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AS\Pilotage\"/>
    </mc:Choice>
  </mc:AlternateContent>
  <xr:revisionPtr revIDLastSave="0" documentId="13_ncr:1_{0240B09B-725D-475A-91B2-9D274E7E0672}" xr6:coauthVersionLast="47" xr6:coauthVersionMax="47" xr10:uidLastSave="{00000000-0000-0000-0000-000000000000}"/>
  <bookViews>
    <workbookView xWindow="-108" yWindow="-108" windowWidth="29016" windowHeight="15696" tabRatio="520" activeTab="1" xr2:uid="{458A130D-390B-40FB-B4FC-88D206158F04}"/>
  </bookViews>
  <sheets>
    <sheet name="Dashboard working" sheetId="3" r:id="rId1"/>
    <sheet name="Factures à payer 2025" sheetId="1" r:id="rId2"/>
    <sheet name="Export liste débiteurs working" sheetId="4" r:id="rId3"/>
  </sheets>
  <externalReferences>
    <externalReference r:id="rId4"/>
  </externalReferences>
  <definedNames>
    <definedName name="_xlnm._FilterDatabase" localSheetId="2" hidden="1">'Export liste débiteurs working'!$A$3:$M$164</definedName>
    <definedName name="_xlnm.Print_Titles" localSheetId="1">'Factures à payer 2025'!$A:$I,'Factures à payer 2025'!$1:$5</definedName>
    <definedName name="_xlnm.Print_Area" localSheetId="1">'Factures à payer 2025'!$A$1:$EF$1099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R193" i="1" l="1"/>
  <c r="AR192" i="1"/>
  <c r="AR191" i="1"/>
  <c r="AP190" i="1"/>
  <c r="BA189" i="1"/>
  <c r="F189" i="1"/>
  <c r="AR188" i="1"/>
  <c r="AR187" i="1"/>
  <c r="I187" i="1"/>
  <c r="AR186" i="1"/>
  <c r="I185" i="1"/>
  <c r="I186" i="1"/>
  <c r="BA185" i="1"/>
  <c r="BA184" i="1"/>
  <c r="AY183" i="1"/>
  <c r="AY182" i="1"/>
  <c r="AW181" i="1"/>
  <c r="BE181" i="1" s="1"/>
  <c r="AU180" i="1"/>
  <c r="F180" i="1"/>
  <c r="AP179" i="1"/>
  <c r="AR178" i="1"/>
  <c r="AL177" i="1"/>
  <c r="AN164" i="1"/>
  <c r="AE166" i="1"/>
  <c r="AK166" i="1" s="1"/>
  <c r="AN168" i="1"/>
  <c r="AI175" i="1"/>
  <c r="AL167" i="1"/>
  <c r="AL169" i="1"/>
  <c r="AL170" i="1"/>
  <c r="AP165" i="1"/>
  <c r="AL173" i="1"/>
  <c r="AN175" i="1"/>
  <c r="AR172" i="1"/>
  <c r="AR176" i="1"/>
  <c r="I171" i="1"/>
  <c r="AP171" i="1" s="1"/>
  <c r="AT171" i="1" s="1"/>
  <c r="F164" i="1"/>
  <c r="I163" i="1"/>
  <c r="AL163" i="1" s="1"/>
  <c r="AT163" i="1" s="1"/>
  <c r="I162" i="1"/>
  <c r="AL162" i="1" s="1"/>
  <c r="AT162" i="1" s="1"/>
  <c r="Z120" i="1"/>
  <c r="DR161" i="1"/>
  <c r="DT161" i="1" s="1"/>
  <c r="DI160" i="1"/>
  <c r="DK160" i="1" s="1"/>
  <c r="CX159" i="1"/>
  <c r="CZ159" i="1" s="1"/>
  <c r="CO158" i="1"/>
  <c r="CF157" i="1"/>
  <c r="CH157" i="1" s="1"/>
  <c r="BU156" i="1"/>
  <c r="BW156" i="1" s="1"/>
  <c r="BL155" i="1"/>
  <c r="BC154" i="1"/>
  <c r="AR153" i="1"/>
  <c r="AI152" i="1"/>
  <c r="AK152" i="1" s="1"/>
  <c r="Z151" i="1"/>
  <c r="F152" i="1"/>
  <c r="F153" i="1"/>
  <c r="F154" i="1"/>
  <c r="F155" i="1"/>
  <c r="F156" i="1"/>
  <c r="F157" i="1"/>
  <c r="F158" i="1"/>
  <c r="F159" i="1"/>
  <c r="F160" i="1"/>
  <c r="F161" i="1"/>
  <c r="AL150" i="1"/>
  <c r="AT150" i="1" s="1"/>
  <c r="AL149" i="1"/>
  <c r="AL148" i="1"/>
  <c r="AT148" i="1" s="1"/>
  <c r="F148" i="1"/>
  <c r="AL147" i="1"/>
  <c r="AT147" i="1" s="1"/>
  <c r="F147" i="1"/>
  <c r="AI146" i="1"/>
  <c r="AL139" i="1"/>
  <c r="AN141" i="1"/>
  <c r="AT141" i="1" s="1"/>
  <c r="I142" i="1"/>
  <c r="AL142" i="1" s="1"/>
  <c r="AT142" i="1" s="1"/>
  <c r="AI140" i="1"/>
  <c r="AK140" i="1" s="1"/>
  <c r="AN138" i="1"/>
  <c r="AL135" i="1"/>
  <c r="AT135" i="1" s="1"/>
  <c r="Z134" i="1"/>
  <c r="AI133" i="1"/>
  <c r="AK133" i="1" s="1"/>
  <c r="AG132" i="1"/>
  <c r="AI131" i="1"/>
  <c r="AK131" i="1" s="1"/>
  <c r="F131" i="1"/>
  <c r="AL130" i="1"/>
  <c r="AT130" i="1" s="1"/>
  <c r="AI129" i="1"/>
  <c r="AL128" i="1"/>
  <c r="AT128" i="1" s="1"/>
  <c r="AI127" i="1"/>
  <c r="AK127" i="1" s="1"/>
  <c r="AI126" i="1"/>
  <c r="AK126" i="1" s="1"/>
  <c r="AG125" i="1"/>
  <c r="AC124" i="1"/>
  <c r="AK124" i="1" s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7" i="1"/>
  <c r="U48" i="1"/>
  <c r="U49" i="1"/>
  <c r="U50" i="1"/>
  <c r="U51" i="1"/>
  <c r="U52" i="1"/>
  <c r="U53" i="1"/>
  <c r="U54" i="1"/>
  <c r="U55" i="1"/>
  <c r="U56" i="1"/>
  <c r="U57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EE7" i="1"/>
  <c r="EE8" i="1"/>
  <c r="EE9" i="1"/>
  <c r="EE10" i="1"/>
  <c r="EE11" i="1"/>
  <c r="EE12" i="1"/>
  <c r="EE13" i="1"/>
  <c r="EE14" i="1"/>
  <c r="EE15" i="1"/>
  <c r="EE16" i="1"/>
  <c r="EE17" i="1"/>
  <c r="EE18" i="1"/>
  <c r="EE19" i="1"/>
  <c r="EE20" i="1"/>
  <c r="EE21" i="1"/>
  <c r="EE22" i="1"/>
  <c r="EE23" i="1"/>
  <c r="EE24" i="1"/>
  <c r="EE25" i="1"/>
  <c r="EE26" i="1"/>
  <c r="EE27" i="1"/>
  <c r="EE29" i="1"/>
  <c r="EE30" i="1"/>
  <c r="EE31" i="1"/>
  <c r="EE32" i="1"/>
  <c r="EE33" i="1"/>
  <c r="EE34" i="1"/>
  <c r="EE35" i="1"/>
  <c r="EE36" i="1"/>
  <c r="EE37" i="1"/>
  <c r="EE38" i="1"/>
  <c r="EE39" i="1"/>
  <c r="EE41" i="1"/>
  <c r="EE42" i="1"/>
  <c r="EE43" i="1"/>
  <c r="EE44" i="1"/>
  <c r="EE45" i="1"/>
  <c r="EE46" i="1"/>
  <c r="EE47" i="1"/>
  <c r="EE48" i="1"/>
  <c r="EE49" i="1"/>
  <c r="EE50" i="1"/>
  <c r="EE51" i="1"/>
  <c r="EE52" i="1"/>
  <c r="EE53" i="1"/>
  <c r="EE54" i="1"/>
  <c r="EE55" i="1"/>
  <c r="EE56" i="1"/>
  <c r="EE57" i="1"/>
  <c r="EE58" i="1"/>
  <c r="EE59" i="1"/>
  <c r="EE60" i="1"/>
  <c r="EE61" i="1"/>
  <c r="EE62" i="1"/>
  <c r="EE63" i="1"/>
  <c r="EE64" i="1"/>
  <c r="EE65" i="1"/>
  <c r="EE66" i="1"/>
  <c r="EE67" i="1"/>
  <c r="EE68" i="1"/>
  <c r="EE69" i="1"/>
  <c r="EE70" i="1"/>
  <c r="EE71" i="1"/>
  <c r="EE72" i="1"/>
  <c r="EE73" i="1"/>
  <c r="EE74" i="1"/>
  <c r="EE75" i="1"/>
  <c r="EE76" i="1"/>
  <c r="EE77" i="1"/>
  <c r="EE78" i="1"/>
  <c r="EE79" i="1"/>
  <c r="EE80" i="1"/>
  <c r="EE81" i="1"/>
  <c r="EE82" i="1"/>
  <c r="EE83" i="1"/>
  <c r="EE84" i="1"/>
  <c r="EE85" i="1"/>
  <c r="EE86" i="1"/>
  <c r="EE87" i="1"/>
  <c r="EE89" i="1"/>
  <c r="EE90" i="1"/>
  <c r="EE91" i="1"/>
  <c r="EE92" i="1"/>
  <c r="EE93" i="1"/>
  <c r="EE94" i="1"/>
  <c r="EE95" i="1"/>
  <c r="EE96" i="1"/>
  <c r="EE97" i="1"/>
  <c r="EE98" i="1"/>
  <c r="EE99" i="1"/>
  <c r="EE100" i="1"/>
  <c r="EE101" i="1"/>
  <c r="EE102" i="1"/>
  <c r="EE103" i="1"/>
  <c r="EE104" i="1"/>
  <c r="EE105" i="1"/>
  <c r="EE106" i="1"/>
  <c r="EE107" i="1"/>
  <c r="EE108" i="1"/>
  <c r="EE109" i="1"/>
  <c r="EE110" i="1"/>
  <c r="EE111" i="1"/>
  <c r="EE112" i="1"/>
  <c r="EE113" i="1"/>
  <c r="EE114" i="1"/>
  <c r="EE115" i="1"/>
  <c r="EE116" i="1"/>
  <c r="EE117" i="1"/>
  <c r="EE118" i="1"/>
  <c r="EE119" i="1"/>
  <c r="EE120" i="1"/>
  <c r="EE121" i="1"/>
  <c r="EE122" i="1"/>
  <c r="EE123" i="1"/>
  <c r="EE124" i="1"/>
  <c r="EE125" i="1"/>
  <c r="EE126" i="1"/>
  <c r="EE127" i="1"/>
  <c r="EE128" i="1"/>
  <c r="EE129" i="1"/>
  <c r="EE130" i="1"/>
  <c r="EE131" i="1"/>
  <c r="EE132" i="1"/>
  <c r="EE133" i="1"/>
  <c r="EE134" i="1"/>
  <c r="EE135" i="1"/>
  <c r="EE136" i="1"/>
  <c r="EE137" i="1"/>
  <c r="EE138" i="1"/>
  <c r="EE139" i="1"/>
  <c r="EE140" i="1"/>
  <c r="EE141" i="1"/>
  <c r="EE142" i="1"/>
  <c r="EE143" i="1"/>
  <c r="EE144" i="1"/>
  <c r="EE145" i="1"/>
  <c r="EE146" i="1"/>
  <c r="EE147" i="1"/>
  <c r="EE148" i="1"/>
  <c r="EE149" i="1"/>
  <c r="EE150" i="1"/>
  <c r="EE151" i="1"/>
  <c r="EE152" i="1"/>
  <c r="EE153" i="1"/>
  <c r="EE154" i="1"/>
  <c r="EE155" i="1"/>
  <c r="EE156" i="1"/>
  <c r="EE157" i="1"/>
  <c r="EE158" i="1"/>
  <c r="EE159" i="1"/>
  <c r="EE160" i="1"/>
  <c r="EE161" i="1"/>
  <c r="EE162" i="1"/>
  <c r="EE163" i="1"/>
  <c r="EE164" i="1"/>
  <c r="EE165" i="1"/>
  <c r="EE166" i="1"/>
  <c r="EE167" i="1"/>
  <c r="EE168" i="1"/>
  <c r="EE169" i="1"/>
  <c r="EE170" i="1"/>
  <c r="EE171" i="1"/>
  <c r="EE172" i="1"/>
  <c r="EE173" i="1"/>
  <c r="EE174" i="1"/>
  <c r="EE175" i="1"/>
  <c r="EE176" i="1"/>
  <c r="EE177" i="1"/>
  <c r="EE178" i="1"/>
  <c r="EE179" i="1"/>
  <c r="EE180" i="1"/>
  <c r="EE181" i="1"/>
  <c r="EE182" i="1"/>
  <c r="EE183" i="1"/>
  <c r="EE184" i="1"/>
  <c r="EE185" i="1"/>
  <c r="EE186" i="1"/>
  <c r="EE187" i="1"/>
  <c r="EE188" i="1"/>
  <c r="EE189" i="1"/>
  <c r="EE190" i="1"/>
  <c r="EE191" i="1"/>
  <c r="EE192" i="1"/>
  <c r="EE193" i="1"/>
  <c r="EE194" i="1"/>
  <c r="EE195" i="1"/>
  <c r="EE196" i="1"/>
  <c r="EE197" i="1"/>
  <c r="EE198" i="1"/>
  <c r="EE199" i="1"/>
  <c r="EE200" i="1"/>
  <c r="EE201" i="1"/>
  <c r="EE202" i="1"/>
  <c r="EE203" i="1"/>
  <c r="EE204" i="1"/>
  <c r="EE205" i="1"/>
  <c r="EE206" i="1"/>
  <c r="EE207" i="1"/>
  <c r="EE208" i="1"/>
  <c r="EE209" i="1"/>
  <c r="EE210" i="1"/>
  <c r="EE211" i="1"/>
  <c r="EE212" i="1"/>
  <c r="EE213" i="1"/>
  <c r="EE214" i="1"/>
  <c r="EE215" i="1"/>
  <c r="EE216" i="1"/>
  <c r="EE217" i="1"/>
  <c r="EE218" i="1"/>
  <c r="EE219" i="1"/>
  <c r="EE220" i="1"/>
  <c r="EE221" i="1"/>
  <c r="EE222" i="1"/>
  <c r="EE223" i="1"/>
  <c r="EE224" i="1"/>
  <c r="EE225" i="1"/>
  <c r="EE226" i="1"/>
  <c r="EE227" i="1"/>
  <c r="EE228" i="1"/>
  <c r="EE229" i="1"/>
  <c r="EE230" i="1"/>
  <c r="EE231" i="1"/>
  <c r="EE232" i="1"/>
  <c r="EE233" i="1"/>
  <c r="EE234" i="1"/>
  <c r="EE235" i="1"/>
  <c r="EE236" i="1"/>
  <c r="EE237" i="1"/>
  <c r="EE238" i="1"/>
  <c r="EE239" i="1"/>
  <c r="EE240" i="1"/>
  <c r="EE241" i="1"/>
  <c r="EE242" i="1"/>
  <c r="EE243" i="1"/>
  <c r="EE244" i="1"/>
  <c r="EE245" i="1"/>
  <c r="EE246" i="1"/>
  <c r="EE247" i="1"/>
  <c r="EE248" i="1"/>
  <c r="EE249" i="1"/>
  <c r="EE250" i="1"/>
  <c r="EE251" i="1"/>
  <c r="EE252" i="1"/>
  <c r="EE253" i="1"/>
  <c r="EE254" i="1"/>
  <c r="EE255" i="1"/>
  <c r="EE256" i="1"/>
  <c r="EE257" i="1"/>
  <c r="EE258" i="1"/>
  <c r="EE259" i="1"/>
  <c r="EE260" i="1"/>
  <c r="EE261" i="1"/>
  <c r="EE262" i="1"/>
  <c r="EE263" i="1"/>
  <c r="EE264" i="1"/>
  <c r="EE265" i="1"/>
  <c r="EE266" i="1"/>
  <c r="EE267" i="1"/>
  <c r="EE268" i="1"/>
  <c r="EE269" i="1"/>
  <c r="EE270" i="1"/>
  <c r="EE271" i="1"/>
  <c r="EE272" i="1"/>
  <c r="EE273" i="1"/>
  <c r="EE274" i="1"/>
  <c r="EE275" i="1"/>
  <c r="EE276" i="1"/>
  <c r="EE277" i="1"/>
  <c r="EE278" i="1"/>
  <c r="EE279" i="1"/>
  <c r="EE280" i="1"/>
  <c r="EE281" i="1"/>
  <c r="EE282" i="1"/>
  <c r="EE283" i="1"/>
  <c r="EE284" i="1"/>
  <c r="EE285" i="1"/>
  <c r="EE286" i="1"/>
  <c r="EE287" i="1"/>
  <c r="EE288" i="1"/>
  <c r="EE289" i="1"/>
  <c r="EE290" i="1"/>
  <c r="EE291" i="1"/>
  <c r="EE292" i="1"/>
  <c r="EE293" i="1"/>
  <c r="EE294" i="1"/>
  <c r="EE295" i="1"/>
  <c r="EE296" i="1"/>
  <c r="EE297" i="1"/>
  <c r="EE298" i="1"/>
  <c r="EE299" i="1"/>
  <c r="EE300" i="1"/>
  <c r="EE301" i="1"/>
  <c r="EE302" i="1"/>
  <c r="EE303" i="1"/>
  <c r="EE304" i="1"/>
  <c r="EE305" i="1"/>
  <c r="EE306" i="1"/>
  <c r="EE307" i="1"/>
  <c r="EE308" i="1"/>
  <c r="EE309" i="1"/>
  <c r="EE310" i="1"/>
  <c r="EE311" i="1"/>
  <c r="EE312" i="1"/>
  <c r="EE313" i="1"/>
  <c r="EE314" i="1"/>
  <c r="EE315" i="1"/>
  <c r="EE316" i="1"/>
  <c r="EE317" i="1"/>
  <c r="EE318" i="1"/>
  <c r="EE319" i="1"/>
  <c r="EE320" i="1"/>
  <c r="EE321" i="1"/>
  <c r="EE322" i="1"/>
  <c r="EE323" i="1"/>
  <c r="EE324" i="1"/>
  <c r="EE325" i="1"/>
  <c r="EE326" i="1"/>
  <c r="EE327" i="1"/>
  <c r="EE328" i="1"/>
  <c r="EE329" i="1"/>
  <c r="EE330" i="1"/>
  <c r="EE331" i="1"/>
  <c r="EE332" i="1"/>
  <c r="EE333" i="1"/>
  <c r="EE334" i="1"/>
  <c r="EE335" i="1"/>
  <c r="EE336" i="1"/>
  <c r="EE337" i="1"/>
  <c r="EE338" i="1"/>
  <c r="EE339" i="1"/>
  <c r="EE340" i="1"/>
  <c r="EE341" i="1"/>
  <c r="EE342" i="1"/>
  <c r="EE343" i="1"/>
  <c r="EE344" i="1"/>
  <c r="EE345" i="1"/>
  <c r="EE346" i="1"/>
  <c r="EE347" i="1"/>
  <c r="EE348" i="1"/>
  <c r="EE349" i="1"/>
  <c r="EE350" i="1"/>
  <c r="EE351" i="1"/>
  <c r="EE352" i="1"/>
  <c r="EE353" i="1"/>
  <c r="EE354" i="1"/>
  <c r="EE355" i="1"/>
  <c r="EE356" i="1"/>
  <c r="EE357" i="1"/>
  <c r="EE358" i="1"/>
  <c r="EE359" i="1"/>
  <c r="EE360" i="1"/>
  <c r="EE361" i="1"/>
  <c r="EE362" i="1"/>
  <c r="EE363" i="1"/>
  <c r="EE364" i="1"/>
  <c r="EE365" i="1"/>
  <c r="EE366" i="1"/>
  <c r="EE367" i="1"/>
  <c r="EE368" i="1"/>
  <c r="EE369" i="1"/>
  <c r="EE370" i="1"/>
  <c r="EE371" i="1"/>
  <c r="EE372" i="1"/>
  <c r="EE373" i="1"/>
  <c r="EE374" i="1"/>
  <c r="EE375" i="1"/>
  <c r="EE376" i="1"/>
  <c r="EE377" i="1"/>
  <c r="EE378" i="1"/>
  <c r="EE379" i="1"/>
  <c r="EE380" i="1"/>
  <c r="EE381" i="1"/>
  <c r="EE382" i="1"/>
  <c r="EE383" i="1"/>
  <c r="EE384" i="1"/>
  <c r="EE385" i="1"/>
  <c r="EE386" i="1"/>
  <c r="EE387" i="1"/>
  <c r="EE388" i="1"/>
  <c r="EE389" i="1"/>
  <c r="EE390" i="1"/>
  <c r="EE391" i="1"/>
  <c r="EE392" i="1"/>
  <c r="EE393" i="1"/>
  <c r="EE394" i="1"/>
  <c r="EE395" i="1"/>
  <c r="EE396" i="1"/>
  <c r="EE397" i="1"/>
  <c r="EE398" i="1"/>
  <c r="EE399" i="1"/>
  <c r="EE400" i="1"/>
  <c r="EE401" i="1"/>
  <c r="EE402" i="1"/>
  <c r="EE403" i="1"/>
  <c r="EE404" i="1"/>
  <c r="EE405" i="1"/>
  <c r="EE406" i="1"/>
  <c r="EE407" i="1"/>
  <c r="EE408" i="1"/>
  <c r="EE409" i="1"/>
  <c r="EE410" i="1"/>
  <c r="EE411" i="1"/>
  <c r="EE412" i="1"/>
  <c r="EE413" i="1"/>
  <c r="EE414" i="1"/>
  <c r="EE415" i="1"/>
  <c r="EE416" i="1"/>
  <c r="EE417" i="1"/>
  <c r="EE418" i="1"/>
  <c r="EE419" i="1"/>
  <c r="EE420" i="1"/>
  <c r="EE421" i="1"/>
  <c r="EE422" i="1"/>
  <c r="EE423" i="1"/>
  <c r="EE424" i="1"/>
  <c r="EE425" i="1"/>
  <c r="EE426" i="1"/>
  <c r="EE427" i="1"/>
  <c r="EE428" i="1"/>
  <c r="EE429" i="1"/>
  <c r="EE430" i="1"/>
  <c r="EE431" i="1"/>
  <c r="EE432" i="1"/>
  <c r="EE433" i="1"/>
  <c r="EE434" i="1"/>
  <c r="EE435" i="1"/>
  <c r="EE436" i="1"/>
  <c r="EE437" i="1"/>
  <c r="EE438" i="1"/>
  <c r="EE439" i="1"/>
  <c r="EE440" i="1"/>
  <c r="EE441" i="1"/>
  <c r="EE442" i="1"/>
  <c r="EE443" i="1"/>
  <c r="EE444" i="1"/>
  <c r="EE445" i="1"/>
  <c r="EE446" i="1"/>
  <c r="EE447" i="1"/>
  <c r="EE448" i="1"/>
  <c r="EE449" i="1"/>
  <c r="EE450" i="1"/>
  <c r="EE451" i="1"/>
  <c r="EE452" i="1"/>
  <c r="EE453" i="1"/>
  <c r="EE454" i="1"/>
  <c r="EE455" i="1"/>
  <c r="EE456" i="1"/>
  <c r="EE457" i="1"/>
  <c r="EE458" i="1"/>
  <c r="EE459" i="1"/>
  <c r="EE460" i="1"/>
  <c r="EE461" i="1"/>
  <c r="EE462" i="1"/>
  <c r="EE463" i="1"/>
  <c r="EE464" i="1"/>
  <c r="EE465" i="1"/>
  <c r="EE466" i="1"/>
  <c r="EE467" i="1"/>
  <c r="EE468" i="1"/>
  <c r="EE469" i="1"/>
  <c r="EE470" i="1"/>
  <c r="EE471" i="1"/>
  <c r="EE472" i="1"/>
  <c r="EE473" i="1"/>
  <c r="EE474" i="1"/>
  <c r="EE475" i="1"/>
  <c r="EE476" i="1"/>
  <c r="EE477" i="1"/>
  <c r="EE478" i="1"/>
  <c r="EE479" i="1"/>
  <c r="EE480" i="1"/>
  <c r="EE481" i="1"/>
  <c r="EE482" i="1"/>
  <c r="EE483" i="1"/>
  <c r="EE484" i="1"/>
  <c r="EE485" i="1"/>
  <c r="EE486" i="1"/>
  <c r="EE487" i="1"/>
  <c r="EE488" i="1"/>
  <c r="EE489" i="1"/>
  <c r="EE490" i="1"/>
  <c r="EE491" i="1"/>
  <c r="EE492" i="1"/>
  <c r="EE493" i="1"/>
  <c r="EE494" i="1"/>
  <c r="EE495" i="1"/>
  <c r="EE496" i="1"/>
  <c r="EE497" i="1"/>
  <c r="EE498" i="1"/>
  <c r="EE499" i="1"/>
  <c r="EE500" i="1"/>
  <c r="EE501" i="1"/>
  <c r="EE502" i="1"/>
  <c r="EE503" i="1"/>
  <c r="EE504" i="1"/>
  <c r="EE505" i="1"/>
  <c r="EE506" i="1"/>
  <c r="EE507" i="1"/>
  <c r="EE508" i="1"/>
  <c r="EE509" i="1"/>
  <c r="EE510" i="1"/>
  <c r="EE511" i="1"/>
  <c r="EE512" i="1"/>
  <c r="EE513" i="1"/>
  <c r="EE514" i="1"/>
  <c r="EE515" i="1"/>
  <c r="EE516" i="1"/>
  <c r="EE517" i="1"/>
  <c r="EE518" i="1"/>
  <c r="EE519" i="1"/>
  <c r="EE520" i="1"/>
  <c r="EE521" i="1"/>
  <c r="EE522" i="1"/>
  <c r="EE523" i="1"/>
  <c r="EE524" i="1"/>
  <c r="EE525" i="1"/>
  <c r="EE526" i="1"/>
  <c r="EE527" i="1"/>
  <c r="EE528" i="1"/>
  <c r="EE529" i="1"/>
  <c r="EE530" i="1"/>
  <c r="EE531" i="1"/>
  <c r="EE532" i="1"/>
  <c r="EE533" i="1"/>
  <c r="EE534" i="1"/>
  <c r="EE535" i="1"/>
  <c r="EE536" i="1"/>
  <c r="EE537" i="1"/>
  <c r="EE538" i="1"/>
  <c r="EE539" i="1"/>
  <c r="EE540" i="1"/>
  <c r="EE541" i="1"/>
  <c r="EE542" i="1"/>
  <c r="EE543" i="1"/>
  <c r="EE544" i="1"/>
  <c r="EE545" i="1"/>
  <c r="EE546" i="1"/>
  <c r="EE547" i="1"/>
  <c r="EE548" i="1"/>
  <c r="EE549" i="1"/>
  <c r="EE550" i="1"/>
  <c r="EE551" i="1"/>
  <c r="EE552" i="1"/>
  <c r="EE553" i="1"/>
  <c r="EE554" i="1"/>
  <c r="EE555" i="1"/>
  <c r="EE556" i="1"/>
  <c r="EE557" i="1"/>
  <c r="EE558" i="1"/>
  <c r="EE559" i="1"/>
  <c r="EE560" i="1"/>
  <c r="EE561" i="1"/>
  <c r="EE562" i="1"/>
  <c r="EE563" i="1"/>
  <c r="EE564" i="1"/>
  <c r="EE565" i="1"/>
  <c r="EE566" i="1"/>
  <c r="EE567" i="1"/>
  <c r="EE568" i="1"/>
  <c r="EE569" i="1"/>
  <c r="EE570" i="1"/>
  <c r="EE571" i="1"/>
  <c r="EE572" i="1"/>
  <c r="EE573" i="1"/>
  <c r="EE574" i="1"/>
  <c r="EE575" i="1"/>
  <c r="EE576" i="1"/>
  <c r="EE577" i="1"/>
  <c r="EE578" i="1"/>
  <c r="EE579" i="1"/>
  <c r="EE580" i="1"/>
  <c r="EE581" i="1"/>
  <c r="EE582" i="1"/>
  <c r="EE583" i="1"/>
  <c r="EE584" i="1"/>
  <c r="EE585" i="1"/>
  <c r="EE586" i="1"/>
  <c r="EE587" i="1"/>
  <c r="EE588" i="1"/>
  <c r="EE589" i="1"/>
  <c r="EE590" i="1"/>
  <c r="EE591" i="1"/>
  <c r="EE592" i="1"/>
  <c r="EE593" i="1"/>
  <c r="EE594" i="1"/>
  <c r="EE595" i="1"/>
  <c r="EE596" i="1"/>
  <c r="EE597" i="1"/>
  <c r="EE598" i="1"/>
  <c r="EE599" i="1"/>
  <c r="EE600" i="1"/>
  <c r="EE601" i="1"/>
  <c r="EE602" i="1"/>
  <c r="EE603" i="1"/>
  <c r="EE604" i="1"/>
  <c r="EE605" i="1"/>
  <c r="EE606" i="1"/>
  <c r="EE607" i="1"/>
  <c r="EE608" i="1"/>
  <c r="EE609" i="1"/>
  <c r="EE610" i="1"/>
  <c r="EE611" i="1"/>
  <c r="EE612" i="1"/>
  <c r="EE613" i="1"/>
  <c r="EE614" i="1"/>
  <c r="EE615" i="1"/>
  <c r="EE616" i="1"/>
  <c r="EE617" i="1"/>
  <c r="EE618" i="1"/>
  <c r="EE619" i="1"/>
  <c r="EE620" i="1"/>
  <c r="EE621" i="1"/>
  <c r="EE622" i="1"/>
  <c r="EE623" i="1"/>
  <c r="EE624" i="1"/>
  <c r="EE625" i="1"/>
  <c r="EE626" i="1"/>
  <c r="EE627" i="1"/>
  <c r="EE628" i="1"/>
  <c r="EE629" i="1"/>
  <c r="EE630" i="1"/>
  <c r="EE631" i="1"/>
  <c r="EE632" i="1"/>
  <c r="EE633" i="1"/>
  <c r="EE634" i="1"/>
  <c r="EE635" i="1"/>
  <c r="EE636" i="1"/>
  <c r="EE637" i="1"/>
  <c r="EE638" i="1"/>
  <c r="EE639" i="1"/>
  <c r="EE640" i="1"/>
  <c r="EE641" i="1"/>
  <c r="EE642" i="1"/>
  <c r="EE643" i="1"/>
  <c r="EE644" i="1"/>
  <c r="EE645" i="1"/>
  <c r="EE646" i="1"/>
  <c r="EE647" i="1"/>
  <c r="EE648" i="1"/>
  <c r="EE649" i="1"/>
  <c r="EE650" i="1"/>
  <c r="EE651" i="1"/>
  <c r="EE652" i="1"/>
  <c r="EE653" i="1"/>
  <c r="EE654" i="1"/>
  <c r="EE655" i="1"/>
  <c r="EE656" i="1"/>
  <c r="EE657" i="1"/>
  <c r="EE658" i="1"/>
  <c r="EE659" i="1"/>
  <c r="EE660" i="1"/>
  <c r="EE661" i="1"/>
  <c r="EE662" i="1"/>
  <c r="EE663" i="1"/>
  <c r="EE664" i="1"/>
  <c r="EE665" i="1"/>
  <c r="EE666" i="1"/>
  <c r="EE667" i="1"/>
  <c r="EE668" i="1"/>
  <c r="EE669" i="1"/>
  <c r="EE670" i="1"/>
  <c r="EE671" i="1"/>
  <c r="EE672" i="1"/>
  <c r="EE673" i="1"/>
  <c r="EE674" i="1"/>
  <c r="EE675" i="1"/>
  <c r="EE676" i="1"/>
  <c r="EE677" i="1"/>
  <c r="EE678" i="1"/>
  <c r="EE679" i="1"/>
  <c r="EE680" i="1"/>
  <c r="EE681" i="1"/>
  <c r="EE682" i="1"/>
  <c r="EE683" i="1"/>
  <c r="EE684" i="1"/>
  <c r="EE685" i="1"/>
  <c r="EE686" i="1"/>
  <c r="EE687" i="1"/>
  <c r="EE688" i="1"/>
  <c r="EE689" i="1"/>
  <c r="EE690" i="1"/>
  <c r="EE691" i="1"/>
  <c r="EE692" i="1"/>
  <c r="EE693" i="1"/>
  <c r="EE694" i="1"/>
  <c r="EE695" i="1"/>
  <c r="EE696" i="1"/>
  <c r="EE697" i="1"/>
  <c r="EE698" i="1"/>
  <c r="EE699" i="1"/>
  <c r="EE700" i="1"/>
  <c r="EE701" i="1"/>
  <c r="EE702" i="1"/>
  <c r="EE703" i="1"/>
  <c r="EE704" i="1"/>
  <c r="EE705" i="1"/>
  <c r="EE706" i="1"/>
  <c r="EE707" i="1"/>
  <c r="EE708" i="1"/>
  <c r="EE709" i="1"/>
  <c r="EE710" i="1"/>
  <c r="EE711" i="1"/>
  <c r="EE712" i="1"/>
  <c r="EE713" i="1"/>
  <c r="EE714" i="1"/>
  <c r="EE715" i="1"/>
  <c r="EE716" i="1"/>
  <c r="EE717" i="1"/>
  <c r="EE718" i="1"/>
  <c r="EE719" i="1"/>
  <c r="EE720" i="1"/>
  <c r="EE721" i="1"/>
  <c r="EE722" i="1"/>
  <c r="EE723" i="1"/>
  <c r="EE724" i="1"/>
  <c r="EE725" i="1"/>
  <c r="EE726" i="1"/>
  <c r="EE727" i="1"/>
  <c r="EE728" i="1"/>
  <c r="EE729" i="1"/>
  <c r="EE730" i="1"/>
  <c r="EE731" i="1"/>
  <c r="EE732" i="1"/>
  <c r="EE733" i="1"/>
  <c r="EE734" i="1"/>
  <c r="EE735" i="1"/>
  <c r="EE736" i="1"/>
  <c r="EE737" i="1"/>
  <c r="EE738" i="1"/>
  <c r="EE739" i="1"/>
  <c r="EE740" i="1"/>
  <c r="EE741" i="1"/>
  <c r="EE742" i="1"/>
  <c r="EE743" i="1"/>
  <c r="EE744" i="1"/>
  <c r="EE745" i="1"/>
  <c r="EE746" i="1"/>
  <c r="EE747" i="1"/>
  <c r="EE748" i="1"/>
  <c r="EE749" i="1"/>
  <c r="EE750" i="1"/>
  <c r="EE751" i="1"/>
  <c r="EE752" i="1"/>
  <c r="EE753" i="1"/>
  <c r="EE754" i="1"/>
  <c r="EE755" i="1"/>
  <c r="EE756" i="1"/>
  <c r="EE757" i="1"/>
  <c r="EE758" i="1"/>
  <c r="EE759" i="1"/>
  <c r="EE760" i="1"/>
  <c r="EE761" i="1"/>
  <c r="EE762" i="1"/>
  <c r="EE763" i="1"/>
  <c r="EE764" i="1"/>
  <c r="EE765" i="1"/>
  <c r="EE766" i="1"/>
  <c r="EE767" i="1"/>
  <c r="EE768" i="1"/>
  <c r="EE769" i="1"/>
  <c r="EE770" i="1"/>
  <c r="EE771" i="1"/>
  <c r="EE772" i="1"/>
  <c r="EE773" i="1"/>
  <c r="EE774" i="1"/>
  <c r="EE775" i="1"/>
  <c r="EE776" i="1"/>
  <c r="EE777" i="1"/>
  <c r="EE778" i="1"/>
  <c r="EE779" i="1"/>
  <c r="EE780" i="1"/>
  <c r="EE781" i="1"/>
  <c r="EE782" i="1"/>
  <c r="EE783" i="1"/>
  <c r="EE784" i="1"/>
  <c r="EE785" i="1"/>
  <c r="EE786" i="1"/>
  <c r="EE787" i="1"/>
  <c r="EE788" i="1"/>
  <c r="EE789" i="1"/>
  <c r="EE790" i="1"/>
  <c r="EE791" i="1"/>
  <c r="EE792" i="1"/>
  <c r="EE793" i="1"/>
  <c r="EE794" i="1"/>
  <c r="EE795" i="1"/>
  <c r="EE796" i="1"/>
  <c r="EE797" i="1"/>
  <c r="EE798" i="1"/>
  <c r="EE799" i="1"/>
  <c r="EE800" i="1"/>
  <c r="EE801" i="1"/>
  <c r="EE802" i="1"/>
  <c r="EE803" i="1"/>
  <c r="EE804" i="1"/>
  <c r="EE805" i="1"/>
  <c r="EE806" i="1"/>
  <c r="EE807" i="1"/>
  <c r="EE808" i="1"/>
  <c r="EE809" i="1"/>
  <c r="EE810" i="1"/>
  <c r="EE811" i="1"/>
  <c r="EE812" i="1"/>
  <c r="EE813" i="1"/>
  <c r="EE814" i="1"/>
  <c r="EE815" i="1"/>
  <c r="EE816" i="1"/>
  <c r="EE817" i="1"/>
  <c r="EE818" i="1"/>
  <c r="EE819" i="1"/>
  <c r="EE820" i="1"/>
  <c r="EE821" i="1"/>
  <c r="EE822" i="1"/>
  <c r="EE823" i="1"/>
  <c r="EE824" i="1"/>
  <c r="EE825" i="1"/>
  <c r="EE826" i="1"/>
  <c r="EE827" i="1"/>
  <c r="EE828" i="1"/>
  <c r="EE829" i="1"/>
  <c r="EE830" i="1"/>
  <c r="EE831" i="1"/>
  <c r="EE832" i="1"/>
  <c r="EE833" i="1"/>
  <c r="EE834" i="1"/>
  <c r="EE835" i="1"/>
  <c r="EE836" i="1"/>
  <c r="EE837" i="1"/>
  <c r="EE838" i="1"/>
  <c r="EE839" i="1"/>
  <c r="EE840" i="1"/>
  <c r="EE841" i="1"/>
  <c r="EE842" i="1"/>
  <c r="EE843" i="1"/>
  <c r="EE844" i="1"/>
  <c r="EE845" i="1"/>
  <c r="EE846" i="1"/>
  <c r="EE847" i="1"/>
  <c r="EE848" i="1"/>
  <c r="EE849" i="1"/>
  <c r="EE850" i="1"/>
  <c r="EE851" i="1"/>
  <c r="EE852" i="1"/>
  <c r="EE853" i="1"/>
  <c r="EE854" i="1"/>
  <c r="EE855" i="1"/>
  <c r="EE856" i="1"/>
  <c r="EE857" i="1"/>
  <c r="EE858" i="1"/>
  <c r="EE859" i="1"/>
  <c r="EE860" i="1"/>
  <c r="EE861" i="1"/>
  <c r="EE862" i="1"/>
  <c r="EE863" i="1"/>
  <c r="EE864" i="1"/>
  <c r="EE865" i="1"/>
  <c r="EE866" i="1"/>
  <c r="EE867" i="1"/>
  <c r="EE868" i="1"/>
  <c r="EE869" i="1"/>
  <c r="EE870" i="1"/>
  <c r="EE871" i="1"/>
  <c r="EE872" i="1"/>
  <c r="EE873" i="1"/>
  <c r="EE874" i="1"/>
  <c r="EE875" i="1"/>
  <c r="EE876" i="1"/>
  <c r="EE877" i="1"/>
  <c r="EE878" i="1"/>
  <c r="EE879" i="1"/>
  <c r="EE880" i="1"/>
  <c r="EE881" i="1"/>
  <c r="EE882" i="1"/>
  <c r="EE883" i="1"/>
  <c r="EE884" i="1"/>
  <c r="EE885" i="1"/>
  <c r="EE886" i="1"/>
  <c r="EE887" i="1"/>
  <c r="EE888" i="1"/>
  <c r="EE889" i="1"/>
  <c r="EE890" i="1"/>
  <c r="EE891" i="1"/>
  <c r="EE892" i="1"/>
  <c r="EE893" i="1"/>
  <c r="EE894" i="1"/>
  <c r="EE895" i="1"/>
  <c r="EE896" i="1"/>
  <c r="EE897" i="1"/>
  <c r="EE898" i="1"/>
  <c r="EE899" i="1"/>
  <c r="EE900" i="1"/>
  <c r="EE901" i="1"/>
  <c r="EE902" i="1"/>
  <c r="EE903" i="1"/>
  <c r="EE904" i="1"/>
  <c r="EE905" i="1"/>
  <c r="EE906" i="1"/>
  <c r="EE907" i="1"/>
  <c r="EE908" i="1"/>
  <c r="EE909" i="1"/>
  <c r="EE910" i="1"/>
  <c r="EE911" i="1"/>
  <c r="EE912" i="1"/>
  <c r="EE913" i="1"/>
  <c r="EE914" i="1"/>
  <c r="EE915" i="1"/>
  <c r="EE916" i="1"/>
  <c r="EE917" i="1"/>
  <c r="EE918" i="1"/>
  <c r="EE919" i="1"/>
  <c r="EE920" i="1"/>
  <c r="EE921" i="1"/>
  <c r="EE922" i="1"/>
  <c r="EE923" i="1"/>
  <c r="EE924" i="1"/>
  <c r="EE925" i="1"/>
  <c r="EE926" i="1"/>
  <c r="EE927" i="1"/>
  <c r="EE928" i="1"/>
  <c r="EE929" i="1"/>
  <c r="EE930" i="1"/>
  <c r="EE931" i="1"/>
  <c r="EE932" i="1"/>
  <c r="EE933" i="1"/>
  <c r="EE934" i="1"/>
  <c r="EE935" i="1"/>
  <c r="EE936" i="1"/>
  <c r="EE937" i="1"/>
  <c r="EE938" i="1"/>
  <c r="EE939" i="1"/>
  <c r="EE940" i="1"/>
  <c r="EE941" i="1"/>
  <c r="EE942" i="1"/>
  <c r="EE943" i="1"/>
  <c r="EE944" i="1"/>
  <c r="EE945" i="1"/>
  <c r="EE946" i="1"/>
  <c r="EE947" i="1"/>
  <c r="EE948" i="1"/>
  <c r="EE949" i="1"/>
  <c r="EE950" i="1"/>
  <c r="EE951" i="1"/>
  <c r="EE952" i="1"/>
  <c r="EE953" i="1"/>
  <c r="EE954" i="1"/>
  <c r="EE955" i="1"/>
  <c r="EE956" i="1"/>
  <c r="EE957" i="1"/>
  <c r="EE958" i="1"/>
  <c r="EE959" i="1"/>
  <c r="EE960" i="1"/>
  <c r="EE961" i="1"/>
  <c r="EE962" i="1"/>
  <c r="EE963" i="1"/>
  <c r="EE964" i="1"/>
  <c r="EE965" i="1"/>
  <c r="EE966" i="1"/>
  <c r="EE967" i="1"/>
  <c r="EE968" i="1"/>
  <c r="EE969" i="1"/>
  <c r="EE970" i="1"/>
  <c r="EE971" i="1"/>
  <c r="EE972" i="1"/>
  <c r="EE973" i="1"/>
  <c r="EE974" i="1"/>
  <c r="EE975" i="1"/>
  <c r="EE976" i="1"/>
  <c r="EE977" i="1"/>
  <c r="EE978" i="1"/>
  <c r="EE979" i="1"/>
  <c r="EE980" i="1"/>
  <c r="EE981" i="1"/>
  <c r="EE982" i="1"/>
  <c r="EE983" i="1"/>
  <c r="EE984" i="1"/>
  <c r="EE985" i="1"/>
  <c r="EE986" i="1"/>
  <c r="EE987" i="1"/>
  <c r="EE988" i="1"/>
  <c r="EE989" i="1"/>
  <c r="EE990" i="1"/>
  <c r="EE991" i="1"/>
  <c r="EE992" i="1"/>
  <c r="EE993" i="1"/>
  <c r="EE994" i="1"/>
  <c r="EE995" i="1"/>
  <c r="EE996" i="1"/>
  <c r="EE997" i="1"/>
  <c r="EE998" i="1"/>
  <c r="EE999" i="1"/>
  <c r="EE1000" i="1"/>
  <c r="EE1001" i="1"/>
  <c r="EE1002" i="1"/>
  <c r="EE1003" i="1"/>
  <c r="EE1004" i="1"/>
  <c r="EE1005" i="1"/>
  <c r="EE1006" i="1"/>
  <c r="EE1007" i="1"/>
  <c r="EE1008" i="1"/>
  <c r="EE1009" i="1"/>
  <c r="EE1010" i="1"/>
  <c r="EE1011" i="1"/>
  <c r="EE1012" i="1"/>
  <c r="EE1013" i="1"/>
  <c r="EE1014" i="1"/>
  <c r="EE1015" i="1"/>
  <c r="EE1016" i="1"/>
  <c r="EE1017" i="1"/>
  <c r="EE1018" i="1"/>
  <c r="EE1019" i="1"/>
  <c r="EE1020" i="1"/>
  <c r="EE1021" i="1"/>
  <c r="EE1022" i="1"/>
  <c r="EE1023" i="1"/>
  <c r="EE1024" i="1"/>
  <c r="EE1025" i="1"/>
  <c r="EE1026" i="1"/>
  <c r="EE1027" i="1"/>
  <c r="EE1028" i="1"/>
  <c r="EE1029" i="1"/>
  <c r="EE1030" i="1"/>
  <c r="EE1031" i="1"/>
  <c r="EE1032" i="1"/>
  <c r="EE1033" i="1"/>
  <c r="EE1034" i="1"/>
  <c r="EE1035" i="1"/>
  <c r="EE1036" i="1"/>
  <c r="EE1037" i="1"/>
  <c r="EE1038" i="1"/>
  <c r="EE1039" i="1"/>
  <c r="EE1040" i="1"/>
  <c r="EE1041" i="1"/>
  <c r="EE1042" i="1"/>
  <c r="EE1043" i="1"/>
  <c r="EE1044" i="1"/>
  <c r="EE1045" i="1"/>
  <c r="EE1046" i="1"/>
  <c r="EE1047" i="1"/>
  <c r="EE1048" i="1"/>
  <c r="EE1049" i="1"/>
  <c r="EE1050" i="1"/>
  <c r="EE1051" i="1"/>
  <c r="EE1052" i="1"/>
  <c r="EE1053" i="1"/>
  <c r="EE1054" i="1"/>
  <c r="EE1055" i="1"/>
  <c r="EE1056" i="1"/>
  <c r="EE1057" i="1"/>
  <c r="EE1058" i="1"/>
  <c r="EE1059" i="1"/>
  <c r="EE1060" i="1"/>
  <c r="EE1061" i="1"/>
  <c r="EE1062" i="1"/>
  <c r="EE1063" i="1"/>
  <c r="EE1064" i="1"/>
  <c r="EE1065" i="1"/>
  <c r="EE1066" i="1"/>
  <c r="EE1067" i="1"/>
  <c r="EE1068" i="1"/>
  <c r="EE1069" i="1"/>
  <c r="EE1070" i="1"/>
  <c r="EE1071" i="1"/>
  <c r="EE1072" i="1"/>
  <c r="EE1073" i="1"/>
  <c r="EE1074" i="1"/>
  <c r="EE1075" i="1"/>
  <c r="EE1076" i="1"/>
  <c r="EE1077" i="1"/>
  <c r="EE1078" i="1"/>
  <c r="EE1079" i="1"/>
  <c r="EE1080" i="1"/>
  <c r="EE1081" i="1"/>
  <c r="EE1082" i="1"/>
  <c r="EE1083" i="1"/>
  <c r="EE1084" i="1"/>
  <c r="EE1085" i="1"/>
  <c r="EE1086" i="1"/>
  <c r="EE1087" i="1"/>
  <c r="EE1088" i="1"/>
  <c r="EE1089" i="1"/>
  <c r="EE1090" i="1"/>
  <c r="EE1091" i="1"/>
  <c r="EE1092" i="1"/>
  <c r="EE1093" i="1"/>
  <c r="EE1094" i="1"/>
  <c r="EE1095" i="1"/>
  <c r="EE1096" i="1"/>
  <c r="EE1097" i="1"/>
  <c r="EE1098" i="1"/>
  <c r="EE6" i="1"/>
  <c r="DT7" i="1"/>
  <c r="DT8" i="1"/>
  <c r="DT9" i="1"/>
  <c r="DT10" i="1"/>
  <c r="DT11" i="1"/>
  <c r="DT12" i="1"/>
  <c r="DT13" i="1"/>
  <c r="DT14" i="1"/>
  <c r="DT15" i="1"/>
  <c r="DT16" i="1"/>
  <c r="DT17" i="1"/>
  <c r="DT18" i="1"/>
  <c r="DT19" i="1"/>
  <c r="DT20" i="1"/>
  <c r="DT21" i="1"/>
  <c r="DT22" i="1"/>
  <c r="DT23" i="1"/>
  <c r="DT24" i="1"/>
  <c r="DT25" i="1"/>
  <c r="DT26" i="1"/>
  <c r="DT28" i="1"/>
  <c r="DT29" i="1"/>
  <c r="DT30" i="1"/>
  <c r="DT31" i="1"/>
  <c r="DT32" i="1"/>
  <c r="DT33" i="1"/>
  <c r="DT34" i="1"/>
  <c r="DT35" i="1"/>
  <c r="DT36" i="1"/>
  <c r="DT37" i="1"/>
  <c r="DT38" i="1"/>
  <c r="DT40" i="1"/>
  <c r="DT41" i="1"/>
  <c r="DT42" i="1"/>
  <c r="DT43" i="1"/>
  <c r="DT44" i="1"/>
  <c r="DT45" i="1"/>
  <c r="DT46" i="1"/>
  <c r="DT47" i="1"/>
  <c r="DT48" i="1"/>
  <c r="DT49" i="1"/>
  <c r="DT50" i="1"/>
  <c r="DT51" i="1"/>
  <c r="DT52" i="1"/>
  <c r="DT53" i="1"/>
  <c r="DT54" i="1"/>
  <c r="DT55" i="1"/>
  <c r="DT56" i="1"/>
  <c r="DT57" i="1"/>
  <c r="DT58" i="1"/>
  <c r="DT59" i="1"/>
  <c r="DT60" i="1"/>
  <c r="DT61" i="1"/>
  <c r="DT62" i="1"/>
  <c r="DT63" i="1"/>
  <c r="DT64" i="1"/>
  <c r="DT65" i="1"/>
  <c r="DT66" i="1"/>
  <c r="DT67" i="1"/>
  <c r="DT68" i="1"/>
  <c r="DT69" i="1"/>
  <c r="DT70" i="1"/>
  <c r="DT71" i="1"/>
  <c r="DT72" i="1"/>
  <c r="DT73" i="1"/>
  <c r="DT74" i="1"/>
  <c r="DT75" i="1"/>
  <c r="DT76" i="1"/>
  <c r="DT77" i="1"/>
  <c r="DT78" i="1"/>
  <c r="DT79" i="1"/>
  <c r="DT80" i="1"/>
  <c r="DT81" i="1"/>
  <c r="DT82" i="1"/>
  <c r="DT83" i="1"/>
  <c r="DT84" i="1"/>
  <c r="DT85" i="1"/>
  <c r="DT86" i="1"/>
  <c r="DT88" i="1"/>
  <c r="DT89" i="1"/>
  <c r="DT90" i="1"/>
  <c r="DT91" i="1"/>
  <c r="DT92" i="1"/>
  <c r="DT93" i="1"/>
  <c r="DT94" i="1"/>
  <c r="DT95" i="1"/>
  <c r="DT96" i="1"/>
  <c r="DT97" i="1"/>
  <c r="DT98" i="1"/>
  <c r="DT99" i="1"/>
  <c r="DT100" i="1"/>
  <c r="DT101" i="1"/>
  <c r="DT102" i="1"/>
  <c r="DT103" i="1"/>
  <c r="DT104" i="1"/>
  <c r="DT105" i="1"/>
  <c r="DT106" i="1"/>
  <c r="DT107" i="1"/>
  <c r="DT108" i="1"/>
  <c r="DT109" i="1"/>
  <c r="DT110" i="1"/>
  <c r="DT111" i="1"/>
  <c r="DT112" i="1"/>
  <c r="DT113" i="1"/>
  <c r="DT114" i="1"/>
  <c r="DT115" i="1"/>
  <c r="DT116" i="1"/>
  <c r="DT117" i="1"/>
  <c r="DT118" i="1"/>
  <c r="DT119" i="1"/>
  <c r="DT120" i="1"/>
  <c r="DT121" i="1"/>
  <c r="DT122" i="1"/>
  <c r="DT123" i="1"/>
  <c r="DT124" i="1"/>
  <c r="DT125" i="1"/>
  <c r="DT126" i="1"/>
  <c r="DT127" i="1"/>
  <c r="DT128" i="1"/>
  <c r="DT129" i="1"/>
  <c r="DT130" i="1"/>
  <c r="DT131" i="1"/>
  <c r="DT132" i="1"/>
  <c r="DT133" i="1"/>
  <c r="DT134" i="1"/>
  <c r="DT135" i="1"/>
  <c r="DT136" i="1"/>
  <c r="DT137" i="1"/>
  <c r="DT138" i="1"/>
  <c r="DT139" i="1"/>
  <c r="DT140" i="1"/>
  <c r="DT141" i="1"/>
  <c r="DT142" i="1"/>
  <c r="DT143" i="1"/>
  <c r="DT144" i="1"/>
  <c r="DT145" i="1"/>
  <c r="DT146" i="1"/>
  <c r="DT147" i="1"/>
  <c r="DT148" i="1"/>
  <c r="DT149" i="1"/>
  <c r="DT150" i="1"/>
  <c r="DT151" i="1"/>
  <c r="DT152" i="1"/>
  <c r="DT153" i="1"/>
  <c r="DT154" i="1"/>
  <c r="DT155" i="1"/>
  <c r="DT156" i="1"/>
  <c r="DT157" i="1"/>
  <c r="DT158" i="1"/>
  <c r="DT159" i="1"/>
  <c r="DT160" i="1"/>
  <c r="DT162" i="1"/>
  <c r="DT163" i="1"/>
  <c r="DT164" i="1"/>
  <c r="DT165" i="1"/>
  <c r="DT166" i="1"/>
  <c r="DT167" i="1"/>
  <c r="DT168" i="1"/>
  <c r="DT169" i="1"/>
  <c r="DT170" i="1"/>
  <c r="DT171" i="1"/>
  <c r="DT172" i="1"/>
  <c r="DT173" i="1"/>
  <c r="DT174" i="1"/>
  <c r="DT175" i="1"/>
  <c r="DT176" i="1"/>
  <c r="DT177" i="1"/>
  <c r="DT178" i="1"/>
  <c r="DT179" i="1"/>
  <c r="DT180" i="1"/>
  <c r="DT181" i="1"/>
  <c r="DT182" i="1"/>
  <c r="DT183" i="1"/>
  <c r="DT184" i="1"/>
  <c r="DT185" i="1"/>
  <c r="DT186" i="1"/>
  <c r="DT187" i="1"/>
  <c r="DT188" i="1"/>
  <c r="DT189" i="1"/>
  <c r="DT190" i="1"/>
  <c r="DT191" i="1"/>
  <c r="DT192" i="1"/>
  <c r="DT193" i="1"/>
  <c r="DT194" i="1"/>
  <c r="DT195" i="1"/>
  <c r="DT196" i="1"/>
  <c r="DT197" i="1"/>
  <c r="DT198" i="1"/>
  <c r="DT199" i="1"/>
  <c r="DT200" i="1"/>
  <c r="DT201" i="1"/>
  <c r="DT202" i="1"/>
  <c r="DT203" i="1"/>
  <c r="DT204" i="1"/>
  <c r="DT205" i="1"/>
  <c r="DT206" i="1"/>
  <c r="DT207" i="1"/>
  <c r="DT208" i="1"/>
  <c r="DT209" i="1"/>
  <c r="DT210" i="1"/>
  <c r="DT211" i="1"/>
  <c r="DT212" i="1"/>
  <c r="DT213" i="1"/>
  <c r="DT214" i="1"/>
  <c r="DT215" i="1"/>
  <c r="DT216" i="1"/>
  <c r="DT217" i="1"/>
  <c r="DT218" i="1"/>
  <c r="DT219" i="1"/>
  <c r="DT220" i="1"/>
  <c r="DT221" i="1"/>
  <c r="DT222" i="1"/>
  <c r="DT223" i="1"/>
  <c r="DT224" i="1"/>
  <c r="DT225" i="1"/>
  <c r="DT226" i="1"/>
  <c r="DT227" i="1"/>
  <c r="DT228" i="1"/>
  <c r="DT229" i="1"/>
  <c r="DT230" i="1"/>
  <c r="DT231" i="1"/>
  <c r="DT232" i="1"/>
  <c r="DT233" i="1"/>
  <c r="DT234" i="1"/>
  <c r="DT235" i="1"/>
  <c r="DT236" i="1"/>
  <c r="DT237" i="1"/>
  <c r="DT238" i="1"/>
  <c r="DT239" i="1"/>
  <c r="DT240" i="1"/>
  <c r="DT241" i="1"/>
  <c r="DT242" i="1"/>
  <c r="DT243" i="1"/>
  <c r="DT244" i="1"/>
  <c r="DT245" i="1"/>
  <c r="DT246" i="1"/>
  <c r="DT247" i="1"/>
  <c r="DT248" i="1"/>
  <c r="DT249" i="1"/>
  <c r="DT250" i="1"/>
  <c r="DT251" i="1"/>
  <c r="DT252" i="1"/>
  <c r="DT253" i="1"/>
  <c r="DT254" i="1"/>
  <c r="DT255" i="1"/>
  <c r="DT256" i="1"/>
  <c r="DT257" i="1"/>
  <c r="DT258" i="1"/>
  <c r="DT259" i="1"/>
  <c r="DT260" i="1"/>
  <c r="DT261" i="1"/>
  <c r="DT262" i="1"/>
  <c r="DT263" i="1"/>
  <c r="DT264" i="1"/>
  <c r="DT265" i="1"/>
  <c r="DT266" i="1"/>
  <c r="DT267" i="1"/>
  <c r="DT268" i="1"/>
  <c r="DT269" i="1"/>
  <c r="DT270" i="1"/>
  <c r="DT271" i="1"/>
  <c r="DT272" i="1"/>
  <c r="DT273" i="1"/>
  <c r="DT274" i="1"/>
  <c r="DT275" i="1"/>
  <c r="DT276" i="1"/>
  <c r="DT277" i="1"/>
  <c r="DT278" i="1"/>
  <c r="DT279" i="1"/>
  <c r="DT280" i="1"/>
  <c r="DT281" i="1"/>
  <c r="DT282" i="1"/>
  <c r="DT283" i="1"/>
  <c r="DT284" i="1"/>
  <c r="DT285" i="1"/>
  <c r="DT286" i="1"/>
  <c r="DT287" i="1"/>
  <c r="DT288" i="1"/>
  <c r="DT289" i="1"/>
  <c r="DT290" i="1"/>
  <c r="DT291" i="1"/>
  <c r="DT292" i="1"/>
  <c r="DT293" i="1"/>
  <c r="DT294" i="1"/>
  <c r="DT295" i="1"/>
  <c r="DT296" i="1"/>
  <c r="DT297" i="1"/>
  <c r="DT298" i="1"/>
  <c r="DT299" i="1"/>
  <c r="DT300" i="1"/>
  <c r="DT301" i="1"/>
  <c r="DT302" i="1"/>
  <c r="DT303" i="1"/>
  <c r="DT304" i="1"/>
  <c r="DT305" i="1"/>
  <c r="DT306" i="1"/>
  <c r="DT307" i="1"/>
  <c r="DT308" i="1"/>
  <c r="DT309" i="1"/>
  <c r="DT310" i="1"/>
  <c r="DT311" i="1"/>
  <c r="DT312" i="1"/>
  <c r="DT313" i="1"/>
  <c r="DT314" i="1"/>
  <c r="DT315" i="1"/>
  <c r="DT316" i="1"/>
  <c r="DT317" i="1"/>
  <c r="DT318" i="1"/>
  <c r="DT319" i="1"/>
  <c r="DT320" i="1"/>
  <c r="DT321" i="1"/>
  <c r="DT322" i="1"/>
  <c r="DT323" i="1"/>
  <c r="DT324" i="1"/>
  <c r="DT325" i="1"/>
  <c r="DT326" i="1"/>
  <c r="DT327" i="1"/>
  <c r="DT328" i="1"/>
  <c r="DT329" i="1"/>
  <c r="DT330" i="1"/>
  <c r="DT331" i="1"/>
  <c r="DT332" i="1"/>
  <c r="DT333" i="1"/>
  <c r="DT334" i="1"/>
  <c r="DT335" i="1"/>
  <c r="DT336" i="1"/>
  <c r="DT337" i="1"/>
  <c r="DT338" i="1"/>
  <c r="DT339" i="1"/>
  <c r="DT340" i="1"/>
  <c r="DT341" i="1"/>
  <c r="DT342" i="1"/>
  <c r="DT343" i="1"/>
  <c r="DT344" i="1"/>
  <c r="DT345" i="1"/>
  <c r="DT346" i="1"/>
  <c r="DT347" i="1"/>
  <c r="DT348" i="1"/>
  <c r="DT349" i="1"/>
  <c r="DT350" i="1"/>
  <c r="DT351" i="1"/>
  <c r="DT352" i="1"/>
  <c r="DT353" i="1"/>
  <c r="DT354" i="1"/>
  <c r="DT355" i="1"/>
  <c r="DT356" i="1"/>
  <c r="DT357" i="1"/>
  <c r="DT358" i="1"/>
  <c r="DT359" i="1"/>
  <c r="DT360" i="1"/>
  <c r="DT361" i="1"/>
  <c r="DT362" i="1"/>
  <c r="DT363" i="1"/>
  <c r="DT364" i="1"/>
  <c r="DT365" i="1"/>
  <c r="DT366" i="1"/>
  <c r="DT367" i="1"/>
  <c r="DT368" i="1"/>
  <c r="DT369" i="1"/>
  <c r="DT370" i="1"/>
  <c r="DT371" i="1"/>
  <c r="DT372" i="1"/>
  <c r="DT373" i="1"/>
  <c r="DT374" i="1"/>
  <c r="DT375" i="1"/>
  <c r="DT376" i="1"/>
  <c r="DT377" i="1"/>
  <c r="DT378" i="1"/>
  <c r="DT379" i="1"/>
  <c r="DT380" i="1"/>
  <c r="DT381" i="1"/>
  <c r="DT382" i="1"/>
  <c r="DT383" i="1"/>
  <c r="DT384" i="1"/>
  <c r="DT385" i="1"/>
  <c r="DT386" i="1"/>
  <c r="DT387" i="1"/>
  <c r="DT388" i="1"/>
  <c r="DT389" i="1"/>
  <c r="DT390" i="1"/>
  <c r="DT391" i="1"/>
  <c r="DT392" i="1"/>
  <c r="DT393" i="1"/>
  <c r="DT394" i="1"/>
  <c r="DT395" i="1"/>
  <c r="DT396" i="1"/>
  <c r="DT397" i="1"/>
  <c r="DT398" i="1"/>
  <c r="DT399" i="1"/>
  <c r="DT400" i="1"/>
  <c r="DT401" i="1"/>
  <c r="DT402" i="1"/>
  <c r="DT403" i="1"/>
  <c r="DT404" i="1"/>
  <c r="DT405" i="1"/>
  <c r="DT406" i="1"/>
  <c r="DT407" i="1"/>
  <c r="DT408" i="1"/>
  <c r="DT409" i="1"/>
  <c r="DT410" i="1"/>
  <c r="DT411" i="1"/>
  <c r="DT412" i="1"/>
  <c r="DT413" i="1"/>
  <c r="DT414" i="1"/>
  <c r="DT415" i="1"/>
  <c r="DT416" i="1"/>
  <c r="DT417" i="1"/>
  <c r="DT418" i="1"/>
  <c r="DT419" i="1"/>
  <c r="DT420" i="1"/>
  <c r="DT421" i="1"/>
  <c r="DT422" i="1"/>
  <c r="DT423" i="1"/>
  <c r="DT424" i="1"/>
  <c r="DT425" i="1"/>
  <c r="DT426" i="1"/>
  <c r="DT427" i="1"/>
  <c r="DT428" i="1"/>
  <c r="DT429" i="1"/>
  <c r="DT430" i="1"/>
  <c r="DT431" i="1"/>
  <c r="DT432" i="1"/>
  <c r="DT433" i="1"/>
  <c r="DT434" i="1"/>
  <c r="DT435" i="1"/>
  <c r="DT436" i="1"/>
  <c r="DT437" i="1"/>
  <c r="DT438" i="1"/>
  <c r="DT439" i="1"/>
  <c r="DT440" i="1"/>
  <c r="DT441" i="1"/>
  <c r="DT442" i="1"/>
  <c r="DT443" i="1"/>
  <c r="DT444" i="1"/>
  <c r="DT445" i="1"/>
  <c r="DT446" i="1"/>
  <c r="DT447" i="1"/>
  <c r="DT448" i="1"/>
  <c r="DT449" i="1"/>
  <c r="DT450" i="1"/>
  <c r="DT451" i="1"/>
  <c r="DT452" i="1"/>
  <c r="DT453" i="1"/>
  <c r="DT454" i="1"/>
  <c r="DT455" i="1"/>
  <c r="DT456" i="1"/>
  <c r="DT457" i="1"/>
  <c r="DT458" i="1"/>
  <c r="DT459" i="1"/>
  <c r="DT460" i="1"/>
  <c r="DT461" i="1"/>
  <c r="DT462" i="1"/>
  <c r="DT463" i="1"/>
  <c r="DT464" i="1"/>
  <c r="DT465" i="1"/>
  <c r="DT466" i="1"/>
  <c r="DT467" i="1"/>
  <c r="DT468" i="1"/>
  <c r="DT469" i="1"/>
  <c r="DT470" i="1"/>
  <c r="DT471" i="1"/>
  <c r="DT472" i="1"/>
  <c r="DT473" i="1"/>
  <c r="DT474" i="1"/>
  <c r="DT475" i="1"/>
  <c r="DT476" i="1"/>
  <c r="DT477" i="1"/>
  <c r="DT478" i="1"/>
  <c r="DT479" i="1"/>
  <c r="DT480" i="1"/>
  <c r="DT481" i="1"/>
  <c r="DT482" i="1"/>
  <c r="DT483" i="1"/>
  <c r="DT484" i="1"/>
  <c r="DT485" i="1"/>
  <c r="DT486" i="1"/>
  <c r="DT487" i="1"/>
  <c r="DT488" i="1"/>
  <c r="DT489" i="1"/>
  <c r="DT490" i="1"/>
  <c r="DT491" i="1"/>
  <c r="DT492" i="1"/>
  <c r="DT493" i="1"/>
  <c r="DT494" i="1"/>
  <c r="DT495" i="1"/>
  <c r="DT496" i="1"/>
  <c r="DT497" i="1"/>
  <c r="DT498" i="1"/>
  <c r="DT499" i="1"/>
  <c r="DT500" i="1"/>
  <c r="DT501" i="1"/>
  <c r="DT502" i="1"/>
  <c r="DT503" i="1"/>
  <c r="DT504" i="1"/>
  <c r="DT505" i="1"/>
  <c r="DT506" i="1"/>
  <c r="DT507" i="1"/>
  <c r="DT508" i="1"/>
  <c r="DT509" i="1"/>
  <c r="DT510" i="1"/>
  <c r="DT511" i="1"/>
  <c r="DT512" i="1"/>
  <c r="DT513" i="1"/>
  <c r="DT514" i="1"/>
  <c r="DT515" i="1"/>
  <c r="DT516" i="1"/>
  <c r="DT517" i="1"/>
  <c r="DT518" i="1"/>
  <c r="DT519" i="1"/>
  <c r="DT520" i="1"/>
  <c r="DT521" i="1"/>
  <c r="DT522" i="1"/>
  <c r="DT523" i="1"/>
  <c r="DT524" i="1"/>
  <c r="DT525" i="1"/>
  <c r="DT526" i="1"/>
  <c r="DT527" i="1"/>
  <c r="DT528" i="1"/>
  <c r="DT529" i="1"/>
  <c r="DT530" i="1"/>
  <c r="DT531" i="1"/>
  <c r="DT532" i="1"/>
  <c r="DT533" i="1"/>
  <c r="DT534" i="1"/>
  <c r="DT535" i="1"/>
  <c r="DT536" i="1"/>
  <c r="DT537" i="1"/>
  <c r="DT538" i="1"/>
  <c r="DT539" i="1"/>
  <c r="DT540" i="1"/>
  <c r="DT541" i="1"/>
  <c r="DT542" i="1"/>
  <c r="DT543" i="1"/>
  <c r="DT544" i="1"/>
  <c r="DT545" i="1"/>
  <c r="DT546" i="1"/>
  <c r="DT547" i="1"/>
  <c r="DT548" i="1"/>
  <c r="DT549" i="1"/>
  <c r="DT550" i="1"/>
  <c r="DT551" i="1"/>
  <c r="DT552" i="1"/>
  <c r="DT553" i="1"/>
  <c r="DT554" i="1"/>
  <c r="DT555" i="1"/>
  <c r="DT556" i="1"/>
  <c r="DT557" i="1"/>
  <c r="DT558" i="1"/>
  <c r="DT559" i="1"/>
  <c r="DT560" i="1"/>
  <c r="DT561" i="1"/>
  <c r="DT562" i="1"/>
  <c r="DT563" i="1"/>
  <c r="DT564" i="1"/>
  <c r="DT565" i="1"/>
  <c r="DT566" i="1"/>
  <c r="DT567" i="1"/>
  <c r="DT568" i="1"/>
  <c r="DT569" i="1"/>
  <c r="DT570" i="1"/>
  <c r="DT571" i="1"/>
  <c r="DT572" i="1"/>
  <c r="DT573" i="1"/>
  <c r="DT574" i="1"/>
  <c r="DT575" i="1"/>
  <c r="DT576" i="1"/>
  <c r="DT577" i="1"/>
  <c r="DT578" i="1"/>
  <c r="DT579" i="1"/>
  <c r="DT580" i="1"/>
  <c r="DT581" i="1"/>
  <c r="DT582" i="1"/>
  <c r="DT583" i="1"/>
  <c r="DT584" i="1"/>
  <c r="DT585" i="1"/>
  <c r="DT586" i="1"/>
  <c r="DT587" i="1"/>
  <c r="DT588" i="1"/>
  <c r="DT589" i="1"/>
  <c r="DT590" i="1"/>
  <c r="DT591" i="1"/>
  <c r="DT592" i="1"/>
  <c r="DT593" i="1"/>
  <c r="DT594" i="1"/>
  <c r="DT595" i="1"/>
  <c r="DT596" i="1"/>
  <c r="DT597" i="1"/>
  <c r="DT598" i="1"/>
  <c r="DT599" i="1"/>
  <c r="DT600" i="1"/>
  <c r="DT601" i="1"/>
  <c r="DT602" i="1"/>
  <c r="DT603" i="1"/>
  <c r="DT604" i="1"/>
  <c r="DT605" i="1"/>
  <c r="DT606" i="1"/>
  <c r="DT607" i="1"/>
  <c r="DT608" i="1"/>
  <c r="DT609" i="1"/>
  <c r="DT610" i="1"/>
  <c r="DT611" i="1"/>
  <c r="DT612" i="1"/>
  <c r="DT613" i="1"/>
  <c r="DT614" i="1"/>
  <c r="DT615" i="1"/>
  <c r="DT616" i="1"/>
  <c r="DT617" i="1"/>
  <c r="DT618" i="1"/>
  <c r="DT619" i="1"/>
  <c r="DT620" i="1"/>
  <c r="DT621" i="1"/>
  <c r="DT622" i="1"/>
  <c r="DT623" i="1"/>
  <c r="DT624" i="1"/>
  <c r="DT625" i="1"/>
  <c r="DT626" i="1"/>
  <c r="DT627" i="1"/>
  <c r="DT628" i="1"/>
  <c r="DT629" i="1"/>
  <c r="DT630" i="1"/>
  <c r="DT631" i="1"/>
  <c r="DT632" i="1"/>
  <c r="DT633" i="1"/>
  <c r="DT634" i="1"/>
  <c r="DT635" i="1"/>
  <c r="DT636" i="1"/>
  <c r="DT637" i="1"/>
  <c r="DT638" i="1"/>
  <c r="DT639" i="1"/>
  <c r="DT640" i="1"/>
  <c r="DT641" i="1"/>
  <c r="DT642" i="1"/>
  <c r="DT643" i="1"/>
  <c r="DT644" i="1"/>
  <c r="DT645" i="1"/>
  <c r="DT646" i="1"/>
  <c r="DT647" i="1"/>
  <c r="DT648" i="1"/>
  <c r="DT649" i="1"/>
  <c r="DT650" i="1"/>
  <c r="DT651" i="1"/>
  <c r="DT652" i="1"/>
  <c r="DT653" i="1"/>
  <c r="DT654" i="1"/>
  <c r="DT655" i="1"/>
  <c r="DT656" i="1"/>
  <c r="DT657" i="1"/>
  <c r="DT658" i="1"/>
  <c r="DT659" i="1"/>
  <c r="DT660" i="1"/>
  <c r="DT661" i="1"/>
  <c r="DT662" i="1"/>
  <c r="DT663" i="1"/>
  <c r="DT664" i="1"/>
  <c r="DT665" i="1"/>
  <c r="DT666" i="1"/>
  <c r="DT667" i="1"/>
  <c r="DT668" i="1"/>
  <c r="DT669" i="1"/>
  <c r="DT670" i="1"/>
  <c r="DT671" i="1"/>
  <c r="DT672" i="1"/>
  <c r="DT673" i="1"/>
  <c r="DT674" i="1"/>
  <c r="DT675" i="1"/>
  <c r="DT676" i="1"/>
  <c r="DT677" i="1"/>
  <c r="DT678" i="1"/>
  <c r="DT679" i="1"/>
  <c r="DT680" i="1"/>
  <c r="DT681" i="1"/>
  <c r="DT682" i="1"/>
  <c r="DT683" i="1"/>
  <c r="DT684" i="1"/>
  <c r="DT685" i="1"/>
  <c r="DT686" i="1"/>
  <c r="DT687" i="1"/>
  <c r="DT688" i="1"/>
  <c r="DT689" i="1"/>
  <c r="DT690" i="1"/>
  <c r="DT691" i="1"/>
  <c r="DT692" i="1"/>
  <c r="DT693" i="1"/>
  <c r="DT694" i="1"/>
  <c r="DT695" i="1"/>
  <c r="DT696" i="1"/>
  <c r="DT697" i="1"/>
  <c r="DT698" i="1"/>
  <c r="DT699" i="1"/>
  <c r="DT700" i="1"/>
  <c r="DT701" i="1"/>
  <c r="DT702" i="1"/>
  <c r="DT703" i="1"/>
  <c r="DT704" i="1"/>
  <c r="DT705" i="1"/>
  <c r="DT706" i="1"/>
  <c r="DT707" i="1"/>
  <c r="DT708" i="1"/>
  <c r="DT709" i="1"/>
  <c r="DT710" i="1"/>
  <c r="DT711" i="1"/>
  <c r="DT712" i="1"/>
  <c r="DT713" i="1"/>
  <c r="DT714" i="1"/>
  <c r="DT715" i="1"/>
  <c r="DT716" i="1"/>
  <c r="DT717" i="1"/>
  <c r="DT718" i="1"/>
  <c r="DT719" i="1"/>
  <c r="DT720" i="1"/>
  <c r="DT721" i="1"/>
  <c r="DT722" i="1"/>
  <c r="DT723" i="1"/>
  <c r="DT724" i="1"/>
  <c r="DT725" i="1"/>
  <c r="DT726" i="1"/>
  <c r="DT727" i="1"/>
  <c r="DT728" i="1"/>
  <c r="DT729" i="1"/>
  <c r="DT730" i="1"/>
  <c r="DT731" i="1"/>
  <c r="DT732" i="1"/>
  <c r="DT733" i="1"/>
  <c r="DT734" i="1"/>
  <c r="DT735" i="1"/>
  <c r="DT736" i="1"/>
  <c r="DT737" i="1"/>
  <c r="DT738" i="1"/>
  <c r="DT739" i="1"/>
  <c r="DT740" i="1"/>
  <c r="DT741" i="1"/>
  <c r="DT742" i="1"/>
  <c r="DT743" i="1"/>
  <c r="DT744" i="1"/>
  <c r="DT745" i="1"/>
  <c r="DT746" i="1"/>
  <c r="DT747" i="1"/>
  <c r="DT748" i="1"/>
  <c r="DT749" i="1"/>
  <c r="DT750" i="1"/>
  <c r="DT751" i="1"/>
  <c r="DT752" i="1"/>
  <c r="DT753" i="1"/>
  <c r="DT754" i="1"/>
  <c r="DT755" i="1"/>
  <c r="DT756" i="1"/>
  <c r="DT757" i="1"/>
  <c r="DT758" i="1"/>
  <c r="DT759" i="1"/>
  <c r="DT760" i="1"/>
  <c r="DT761" i="1"/>
  <c r="DT762" i="1"/>
  <c r="DT763" i="1"/>
  <c r="DT764" i="1"/>
  <c r="DT765" i="1"/>
  <c r="DT766" i="1"/>
  <c r="DT767" i="1"/>
  <c r="DT768" i="1"/>
  <c r="DT769" i="1"/>
  <c r="DT770" i="1"/>
  <c r="DT771" i="1"/>
  <c r="DT772" i="1"/>
  <c r="DT773" i="1"/>
  <c r="DT774" i="1"/>
  <c r="DT775" i="1"/>
  <c r="DT776" i="1"/>
  <c r="DT777" i="1"/>
  <c r="DT778" i="1"/>
  <c r="DT779" i="1"/>
  <c r="DT780" i="1"/>
  <c r="DT781" i="1"/>
  <c r="DT782" i="1"/>
  <c r="DT783" i="1"/>
  <c r="DT784" i="1"/>
  <c r="DT785" i="1"/>
  <c r="DT786" i="1"/>
  <c r="DT787" i="1"/>
  <c r="DT788" i="1"/>
  <c r="DT789" i="1"/>
  <c r="DT790" i="1"/>
  <c r="DT791" i="1"/>
  <c r="DT792" i="1"/>
  <c r="DT793" i="1"/>
  <c r="DT794" i="1"/>
  <c r="DT795" i="1"/>
  <c r="DT796" i="1"/>
  <c r="DT797" i="1"/>
  <c r="DT798" i="1"/>
  <c r="DT799" i="1"/>
  <c r="DT800" i="1"/>
  <c r="DT801" i="1"/>
  <c r="DT802" i="1"/>
  <c r="DT803" i="1"/>
  <c r="DT804" i="1"/>
  <c r="DT805" i="1"/>
  <c r="DT806" i="1"/>
  <c r="DT807" i="1"/>
  <c r="DT808" i="1"/>
  <c r="DT809" i="1"/>
  <c r="DT810" i="1"/>
  <c r="DT811" i="1"/>
  <c r="DT812" i="1"/>
  <c r="DT813" i="1"/>
  <c r="DT814" i="1"/>
  <c r="DT815" i="1"/>
  <c r="DT816" i="1"/>
  <c r="DT817" i="1"/>
  <c r="DT818" i="1"/>
  <c r="DT819" i="1"/>
  <c r="DT820" i="1"/>
  <c r="DT821" i="1"/>
  <c r="DT822" i="1"/>
  <c r="DT823" i="1"/>
  <c r="DT824" i="1"/>
  <c r="DT825" i="1"/>
  <c r="DT826" i="1"/>
  <c r="DT827" i="1"/>
  <c r="DT828" i="1"/>
  <c r="DT829" i="1"/>
  <c r="DT830" i="1"/>
  <c r="DT831" i="1"/>
  <c r="DT832" i="1"/>
  <c r="DT833" i="1"/>
  <c r="DT834" i="1"/>
  <c r="DT835" i="1"/>
  <c r="DT836" i="1"/>
  <c r="DT837" i="1"/>
  <c r="DT838" i="1"/>
  <c r="DT839" i="1"/>
  <c r="DT840" i="1"/>
  <c r="DT841" i="1"/>
  <c r="DT842" i="1"/>
  <c r="DT843" i="1"/>
  <c r="DT844" i="1"/>
  <c r="DT845" i="1"/>
  <c r="DT846" i="1"/>
  <c r="DT847" i="1"/>
  <c r="DT848" i="1"/>
  <c r="DT849" i="1"/>
  <c r="DT850" i="1"/>
  <c r="DT851" i="1"/>
  <c r="DT852" i="1"/>
  <c r="DT853" i="1"/>
  <c r="DT854" i="1"/>
  <c r="DT855" i="1"/>
  <c r="DT856" i="1"/>
  <c r="DT857" i="1"/>
  <c r="DT858" i="1"/>
  <c r="DT859" i="1"/>
  <c r="DT860" i="1"/>
  <c r="DT861" i="1"/>
  <c r="DT862" i="1"/>
  <c r="DT863" i="1"/>
  <c r="DT864" i="1"/>
  <c r="DT865" i="1"/>
  <c r="DT866" i="1"/>
  <c r="DT867" i="1"/>
  <c r="DT868" i="1"/>
  <c r="DT869" i="1"/>
  <c r="DT870" i="1"/>
  <c r="DT871" i="1"/>
  <c r="DT872" i="1"/>
  <c r="DT873" i="1"/>
  <c r="DT874" i="1"/>
  <c r="DT875" i="1"/>
  <c r="DT876" i="1"/>
  <c r="DT877" i="1"/>
  <c r="DT878" i="1"/>
  <c r="DT879" i="1"/>
  <c r="DT880" i="1"/>
  <c r="DT881" i="1"/>
  <c r="DT882" i="1"/>
  <c r="DT883" i="1"/>
  <c r="DT884" i="1"/>
  <c r="DT885" i="1"/>
  <c r="DT886" i="1"/>
  <c r="DT887" i="1"/>
  <c r="DT888" i="1"/>
  <c r="DT889" i="1"/>
  <c r="DT890" i="1"/>
  <c r="DT891" i="1"/>
  <c r="DT892" i="1"/>
  <c r="DT893" i="1"/>
  <c r="DT894" i="1"/>
  <c r="DT895" i="1"/>
  <c r="DT896" i="1"/>
  <c r="DT897" i="1"/>
  <c r="DT898" i="1"/>
  <c r="DT899" i="1"/>
  <c r="DT900" i="1"/>
  <c r="DT901" i="1"/>
  <c r="DT902" i="1"/>
  <c r="DT903" i="1"/>
  <c r="DT904" i="1"/>
  <c r="DT905" i="1"/>
  <c r="DT906" i="1"/>
  <c r="DT907" i="1"/>
  <c r="DT908" i="1"/>
  <c r="DT909" i="1"/>
  <c r="DT910" i="1"/>
  <c r="DT911" i="1"/>
  <c r="DT912" i="1"/>
  <c r="DT913" i="1"/>
  <c r="DT914" i="1"/>
  <c r="DT915" i="1"/>
  <c r="DT916" i="1"/>
  <c r="DT917" i="1"/>
  <c r="DT918" i="1"/>
  <c r="DT919" i="1"/>
  <c r="DT920" i="1"/>
  <c r="DT921" i="1"/>
  <c r="DT922" i="1"/>
  <c r="DT923" i="1"/>
  <c r="DT924" i="1"/>
  <c r="DT925" i="1"/>
  <c r="DT926" i="1"/>
  <c r="DT927" i="1"/>
  <c r="DT928" i="1"/>
  <c r="DT929" i="1"/>
  <c r="DT930" i="1"/>
  <c r="DT931" i="1"/>
  <c r="DT932" i="1"/>
  <c r="DT933" i="1"/>
  <c r="DT934" i="1"/>
  <c r="DT935" i="1"/>
  <c r="DT936" i="1"/>
  <c r="DT937" i="1"/>
  <c r="DT938" i="1"/>
  <c r="DT939" i="1"/>
  <c r="DT940" i="1"/>
  <c r="DT941" i="1"/>
  <c r="DT942" i="1"/>
  <c r="DT943" i="1"/>
  <c r="DT944" i="1"/>
  <c r="DT945" i="1"/>
  <c r="DT946" i="1"/>
  <c r="DT947" i="1"/>
  <c r="DT948" i="1"/>
  <c r="DT949" i="1"/>
  <c r="DT950" i="1"/>
  <c r="DT951" i="1"/>
  <c r="DT952" i="1"/>
  <c r="DT953" i="1"/>
  <c r="DT954" i="1"/>
  <c r="DT955" i="1"/>
  <c r="DT956" i="1"/>
  <c r="DT957" i="1"/>
  <c r="DT958" i="1"/>
  <c r="DT959" i="1"/>
  <c r="DT960" i="1"/>
  <c r="DT961" i="1"/>
  <c r="DT962" i="1"/>
  <c r="DT963" i="1"/>
  <c r="DT964" i="1"/>
  <c r="DT965" i="1"/>
  <c r="DT966" i="1"/>
  <c r="DT967" i="1"/>
  <c r="DT968" i="1"/>
  <c r="DT969" i="1"/>
  <c r="DT970" i="1"/>
  <c r="DT971" i="1"/>
  <c r="DT972" i="1"/>
  <c r="DT973" i="1"/>
  <c r="DT974" i="1"/>
  <c r="DT975" i="1"/>
  <c r="DT976" i="1"/>
  <c r="DT977" i="1"/>
  <c r="DT978" i="1"/>
  <c r="DT979" i="1"/>
  <c r="DT980" i="1"/>
  <c r="DT981" i="1"/>
  <c r="DT982" i="1"/>
  <c r="DT983" i="1"/>
  <c r="DT984" i="1"/>
  <c r="DT985" i="1"/>
  <c r="DT986" i="1"/>
  <c r="DT987" i="1"/>
  <c r="DT988" i="1"/>
  <c r="DT989" i="1"/>
  <c r="DT990" i="1"/>
  <c r="DT991" i="1"/>
  <c r="DT992" i="1"/>
  <c r="DT993" i="1"/>
  <c r="DT994" i="1"/>
  <c r="DT995" i="1"/>
  <c r="DT996" i="1"/>
  <c r="DT997" i="1"/>
  <c r="DT998" i="1"/>
  <c r="DT999" i="1"/>
  <c r="DT1000" i="1"/>
  <c r="DT1001" i="1"/>
  <c r="DT1002" i="1"/>
  <c r="DT1003" i="1"/>
  <c r="DT1004" i="1"/>
  <c r="DT1005" i="1"/>
  <c r="DT1006" i="1"/>
  <c r="DT1007" i="1"/>
  <c r="DT1008" i="1"/>
  <c r="DT1009" i="1"/>
  <c r="DT1010" i="1"/>
  <c r="DT1011" i="1"/>
  <c r="DT1012" i="1"/>
  <c r="DT1013" i="1"/>
  <c r="DT1014" i="1"/>
  <c r="DT1015" i="1"/>
  <c r="DT1016" i="1"/>
  <c r="DT1017" i="1"/>
  <c r="DT1018" i="1"/>
  <c r="DT1019" i="1"/>
  <c r="DT1020" i="1"/>
  <c r="DT1021" i="1"/>
  <c r="DT1022" i="1"/>
  <c r="DT1023" i="1"/>
  <c r="DT1024" i="1"/>
  <c r="DT1025" i="1"/>
  <c r="DT1026" i="1"/>
  <c r="DT1027" i="1"/>
  <c r="DT1028" i="1"/>
  <c r="DT1029" i="1"/>
  <c r="DT1030" i="1"/>
  <c r="DT1031" i="1"/>
  <c r="DT1032" i="1"/>
  <c r="DT1033" i="1"/>
  <c r="DT1034" i="1"/>
  <c r="DT1035" i="1"/>
  <c r="DT1036" i="1"/>
  <c r="DT1037" i="1"/>
  <c r="DT1038" i="1"/>
  <c r="DT1039" i="1"/>
  <c r="DT1040" i="1"/>
  <c r="DT1041" i="1"/>
  <c r="DT1042" i="1"/>
  <c r="DT1043" i="1"/>
  <c r="DT1044" i="1"/>
  <c r="DT1045" i="1"/>
  <c r="DT1046" i="1"/>
  <c r="DT1047" i="1"/>
  <c r="DT1048" i="1"/>
  <c r="DT1049" i="1"/>
  <c r="DT1050" i="1"/>
  <c r="DT1051" i="1"/>
  <c r="DT1052" i="1"/>
  <c r="DT1053" i="1"/>
  <c r="DT1054" i="1"/>
  <c r="DT1055" i="1"/>
  <c r="DT1056" i="1"/>
  <c r="DT1057" i="1"/>
  <c r="DT1058" i="1"/>
  <c r="DT1059" i="1"/>
  <c r="DT1060" i="1"/>
  <c r="DT1061" i="1"/>
  <c r="DT1062" i="1"/>
  <c r="DT1063" i="1"/>
  <c r="DT1064" i="1"/>
  <c r="DT1065" i="1"/>
  <c r="DT1066" i="1"/>
  <c r="DT1067" i="1"/>
  <c r="DT1068" i="1"/>
  <c r="DT1069" i="1"/>
  <c r="DT1070" i="1"/>
  <c r="DT1071" i="1"/>
  <c r="DT1072" i="1"/>
  <c r="DT1073" i="1"/>
  <c r="DT1074" i="1"/>
  <c r="DT1075" i="1"/>
  <c r="DT1076" i="1"/>
  <c r="DT1077" i="1"/>
  <c r="DT1078" i="1"/>
  <c r="DT1079" i="1"/>
  <c r="DT1080" i="1"/>
  <c r="DT1081" i="1"/>
  <c r="DT1082" i="1"/>
  <c r="DT1083" i="1"/>
  <c r="DT1084" i="1"/>
  <c r="DT1085" i="1"/>
  <c r="DT1086" i="1"/>
  <c r="DT1087" i="1"/>
  <c r="DT1088" i="1"/>
  <c r="DT1089" i="1"/>
  <c r="DT1090" i="1"/>
  <c r="DT1091" i="1"/>
  <c r="DT1092" i="1"/>
  <c r="DT1093" i="1"/>
  <c r="DT1094" i="1"/>
  <c r="DT1095" i="1"/>
  <c r="DT1096" i="1"/>
  <c r="DT1097" i="1"/>
  <c r="DT1098" i="1"/>
  <c r="DT6" i="1"/>
  <c r="DK7" i="1"/>
  <c r="DK8" i="1"/>
  <c r="DK9" i="1"/>
  <c r="DK10" i="1"/>
  <c r="DK11" i="1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7" i="1"/>
  <c r="DK28" i="1"/>
  <c r="DK29" i="1"/>
  <c r="DK30" i="1"/>
  <c r="DK31" i="1"/>
  <c r="DK32" i="1"/>
  <c r="DK33" i="1"/>
  <c r="DK34" i="1"/>
  <c r="DK35" i="1"/>
  <c r="DK36" i="1"/>
  <c r="DK37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DK107" i="1"/>
  <c r="DK108" i="1"/>
  <c r="DK109" i="1"/>
  <c r="DK110" i="1"/>
  <c r="DK111" i="1"/>
  <c r="DK112" i="1"/>
  <c r="DK113" i="1"/>
  <c r="DK114" i="1"/>
  <c r="DK115" i="1"/>
  <c r="DK116" i="1"/>
  <c r="DK117" i="1"/>
  <c r="DK118" i="1"/>
  <c r="DK119" i="1"/>
  <c r="DK120" i="1"/>
  <c r="DK121" i="1"/>
  <c r="DK122" i="1"/>
  <c r="DK123" i="1"/>
  <c r="DK124" i="1"/>
  <c r="DK125" i="1"/>
  <c r="DK126" i="1"/>
  <c r="DK127" i="1"/>
  <c r="DK128" i="1"/>
  <c r="DK129" i="1"/>
  <c r="DK130" i="1"/>
  <c r="DK131" i="1"/>
  <c r="DK132" i="1"/>
  <c r="DK133" i="1"/>
  <c r="DK134" i="1"/>
  <c r="DK135" i="1"/>
  <c r="DK136" i="1"/>
  <c r="DK137" i="1"/>
  <c r="DK138" i="1"/>
  <c r="DK139" i="1"/>
  <c r="DK140" i="1"/>
  <c r="DK141" i="1"/>
  <c r="DK142" i="1"/>
  <c r="DK143" i="1"/>
  <c r="DK144" i="1"/>
  <c r="DK145" i="1"/>
  <c r="DK146" i="1"/>
  <c r="DK147" i="1"/>
  <c r="DK148" i="1"/>
  <c r="DK149" i="1"/>
  <c r="DK150" i="1"/>
  <c r="DK151" i="1"/>
  <c r="DK152" i="1"/>
  <c r="DK153" i="1"/>
  <c r="DK154" i="1"/>
  <c r="DK155" i="1"/>
  <c r="DK156" i="1"/>
  <c r="DK157" i="1"/>
  <c r="DK158" i="1"/>
  <c r="DK159" i="1"/>
  <c r="DK161" i="1"/>
  <c r="DK162" i="1"/>
  <c r="DK163" i="1"/>
  <c r="DK164" i="1"/>
  <c r="DK165" i="1"/>
  <c r="DK166" i="1"/>
  <c r="DK167" i="1"/>
  <c r="DK168" i="1"/>
  <c r="DK169" i="1"/>
  <c r="DK170" i="1"/>
  <c r="DK171" i="1"/>
  <c r="DK172" i="1"/>
  <c r="DK173" i="1"/>
  <c r="DK174" i="1"/>
  <c r="DK175" i="1"/>
  <c r="DK176" i="1"/>
  <c r="DK177" i="1"/>
  <c r="DK178" i="1"/>
  <c r="DK179" i="1"/>
  <c r="DK180" i="1"/>
  <c r="DK181" i="1"/>
  <c r="DK182" i="1"/>
  <c r="DK183" i="1"/>
  <c r="DK184" i="1"/>
  <c r="DK185" i="1"/>
  <c r="DK186" i="1"/>
  <c r="DK187" i="1"/>
  <c r="DK188" i="1"/>
  <c r="DK189" i="1"/>
  <c r="DK190" i="1"/>
  <c r="DK191" i="1"/>
  <c r="DK192" i="1"/>
  <c r="DK193" i="1"/>
  <c r="DK194" i="1"/>
  <c r="DK195" i="1"/>
  <c r="DK196" i="1"/>
  <c r="DK197" i="1"/>
  <c r="DK198" i="1"/>
  <c r="DK199" i="1"/>
  <c r="DK200" i="1"/>
  <c r="DK201" i="1"/>
  <c r="DK202" i="1"/>
  <c r="DK203" i="1"/>
  <c r="DK204" i="1"/>
  <c r="DK205" i="1"/>
  <c r="DK206" i="1"/>
  <c r="DK207" i="1"/>
  <c r="DK208" i="1"/>
  <c r="DK209" i="1"/>
  <c r="DK210" i="1"/>
  <c r="DK211" i="1"/>
  <c r="DK212" i="1"/>
  <c r="DK213" i="1"/>
  <c r="DK214" i="1"/>
  <c r="DK215" i="1"/>
  <c r="DK216" i="1"/>
  <c r="DK217" i="1"/>
  <c r="DK218" i="1"/>
  <c r="DK219" i="1"/>
  <c r="DK220" i="1"/>
  <c r="DK221" i="1"/>
  <c r="DK222" i="1"/>
  <c r="DK223" i="1"/>
  <c r="DK224" i="1"/>
  <c r="DK225" i="1"/>
  <c r="DK226" i="1"/>
  <c r="DK227" i="1"/>
  <c r="DK228" i="1"/>
  <c r="DK229" i="1"/>
  <c r="DK230" i="1"/>
  <c r="DK231" i="1"/>
  <c r="DK232" i="1"/>
  <c r="DK233" i="1"/>
  <c r="DK234" i="1"/>
  <c r="DK235" i="1"/>
  <c r="DK236" i="1"/>
  <c r="DK237" i="1"/>
  <c r="DK238" i="1"/>
  <c r="DK239" i="1"/>
  <c r="DK240" i="1"/>
  <c r="DK241" i="1"/>
  <c r="DK242" i="1"/>
  <c r="DK243" i="1"/>
  <c r="DK244" i="1"/>
  <c r="DK245" i="1"/>
  <c r="DK246" i="1"/>
  <c r="DK247" i="1"/>
  <c r="DK248" i="1"/>
  <c r="DK249" i="1"/>
  <c r="DK250" i="1"/>
  <c r="DK251" i="1"/>
  <c r="DK252" i="1"/>
  <c r="DK253" i="1"/>
  <c r="DK254" i="1"/>
  <c r="DK255" i="1"/>
  <c r="DK256" i="1"/>
  <c r="DK257" i="1"/>
  <c r="DK258" i="1"/>
  <c r="DK259" i="1"/>
  <c r="DK260" i="1"/>
  <c r="DK261" i="1"/>
  <c r="DK262" i="1"/>
  <c r="DK263" i="1"/>
  <c r="DK264" i="1"/>
  <c r="DK265" i="1"/>
  <c r="DK266" i="1"/>
  <c r="DK267" i="1"/>
  <c r="DK268" i="1"/>
  <c r="DK269" i="1"/>
  <c r="DK270" i="1"/>
  <c r="DK271" i="1"/>
  <c r="DK272" i="1"/>
  <c r="DK273" i="1"/>
  <c r="DK274" i="1"/>
  <c r="DK275" i="1"/>
  <c r="DK276" i="1"/>
  <c r="DK277" i="1"/>
  <c r="DK278" i="1"/>
  <c r="DK279" i="1"/>
  <c r="DK280" i="1"/>
  <c r="DK281" i="1"/>
  <c r="DK282" i="1"/>
  <c r="DK283" i="1"/>
  <c r="DK284" i="1"/>
  <c r="DK285" i="1"/>
  <c r="DK286" i="1"/>
  <c r="DK287" i="1"/>
  <c r="DK288" i="1"/>
  <c r="DK289" i="1"/>
  <c r="DK290" i="1"/>
  <c r="DK291" i="1"/>
  <c r="DK292" i="1"/>
  <c r="DK293" i="1"/>
  <c r="DK294" i="1"/>
  <c r="DK295" i="1"/>
  <c r="DK296" i="1"/>
  <c r="DK297" i="1"/>
  <c r="DK298" i="1"/>
  <c r="DK299" i="1"/>
  <c r="DK300" i="1"/>
  <c r="DK301" i="1"/>
  <c r="DK302" i="1"/>
  <c r="DK303" i="1"/>
  <c r="DK304" i="1"/>
  <c r="DK305" i="1"/>
  <c r="DK306" i="1"/>
  <c r="DK307" i="1"/>
  <c r="DK308" i="1"/>
  <c r="DK309" i="1"/>
  <c r="DK310" i="1"/>
  <c r="DK311" i="1"/>
  <c r="DK312" i="1"/>
  <c r="DK313" i="1"/>
  <c r="DK314" i="1"/>
  <c r="DK315" i="1"/>
  <c r="DK316" i="1"/>
  <c r="DK317" i="1"/>
  <c r="DK318" i="1"/>
  <c r="DK319" i="1"/>
  <c r="DK320" i="1"/>
  <c r="DK321" i="1"/>
  <c r="DK322" i="1"/>
  <c r="DK323" i="1"/>
  <c r="DK324" i="1"/>
  <c r="DK325" i="1"/>
  <c r="DK326" i="1"/>
  <c r="DK327" i="1"/>
  <c r="DK328" i="1"/>
  <c r="DK329" i="1"/>
  <c r="DK330" i="1"/>
  <c r="DK331" i="1"/>
  <c r="DK332" i="1"/>
  <c r="DK333" i="1"/>
  <c r="DK334" i="1"/>
  <c r="DK335" i="1"/>
  <c r="DK336" i="1"/>
  <c r="DK337" i="1"/>
  <c r="DK338" i="1"/>
  <c r="DK339" i="1"/>
  <c r="DK340" i="1"/>
  <c r="DK341" i="1"/>
  <c r="DK342" i="1"/>
  <c r="DK343" i="1"/>
  <c r="DK344" i="1"/>
  <c r="DK345" i="1"/>
  <c r="DK346" i="1"/>
  <c r="DK347" i="1"/>
  <c r="DK348" i="1"/>
  <c r="DK349" i="1"/>
  <c r="DK350" i="1"/>
  <c r="DK351" i="1"/>
  <c r="DK352" i="1"/>
  <c r="DK353" i="1"/>
  <c r="DK354" i="1"/>
  <c r="DK355" i="1"/>
  <c r="DK356" i="1"/>
  <c r="DK357" i="1"/>
  <c r="DK358" i="1"/>
  <c r="DK359" i="1"/>
  <c r="DK360" i="1"/>
  <c r="DK361" i="1"/>
  <c r="DK362" i="1"/>
  <c r="DK363" i="1"/>
  <c r="DK364" i="1"/>
  <c r="DK365" i="1"/>
  <c r="DK366" i="1"/>
  <c r="DK367" i="1"/>
  <c r="DK368" i="1"/>
  <c r="DK369" i="1"/>
  <c r="DK370" i="1"/>
  <c r="DK371" i="1"/>
  <c r="DK372" i="1"/>
  <c r="DK373" i="1"/>
  <c r="DK374" i="1"/>
  <c r="DK375" i="1"/>
  <c r="DK376" i="1"/>
  <c r="DK377" i="1"/>
  <c r="DK378" i="1"/>
  <c r="DK379" i="1"/>
  <c r="DK380" i="1"/>
  <c r="DK381" i="1"/>
  <c r="DK382" i="1"/>
  <c r="DK383" i="1"/>
  <c r="DK384" i="1"/>
  <c r="DK385" i="1"/>
  <c r="DK386" i="1"/>
  <c r="DK387" i="1"/>
  <c r="DK388" i="1"/>
  <c r="DK389" i="1"/>
  <c r="DK390" i="1"/>
  <c r="DK391" i="1"/>
  <c r="DK392" i="1"/>
  <c r="DK393" i="1"/>
  <c r="DK394" i="1"/>
  <c r="DK395" i="1"/>
  <c r="DK396" i="1"/>
  <c r="DK397" i="1"/>
  <c r="DK398" i="1"/>
  <c r="DK399" i="1"/>
  <c r="DK400" i="1"/>
  <c r="DK401" i="1"/>
  <c r="DK402" i="1"/>
  <c r="DK403" i="1"/>
  <c r="DK404" i="1"/>
  <c r="DK405" i="1"/>
  <c r="DK406" i="1"/>
  <c r="DK407" i="1"/>
  <c r="DK408" i="1"/>
  <c r="DK409" i="1"/>
  <c r="DK410" i="1"/>
  <c r="DK411" i="1"/>
  <c r="DK412" i="1"/>
  <c r="DK413" i="1"/>
  <c r="DK414" i="1"/>
  <c r="DK415" i="1"/>
  <c r="DK416" i="1"/>
  <c r="DK417" i="1"/>
  <c r="DK418" i="1"/>
  <c r="DK419" i="1"/>
  <c r="DK420" i="1"/>
  <c r="DK421" i="1"/>
  <c r="DK422" i="1"/>
  <c r="DK423" i="1"/>
  <c r="DK424" i="1"/>
  <c r="DK425" i="1"/>
  <c r="DK426" i="1"/>
  <c r="DK427" i="1"/>
  <c r="DK428" i="1"/>
  <c r="DK429" i="1"/>
  <c r="DK430" i="1"/>
  <c r="DK431" i="1"/>
  <c r="DK432" i="1"/>
  <c r="DK433" i="1"/>
  <c r="DK434" i="1"/>
  <c r="DK435" i="1"/>
  <c r="DK436" i="1"/>
  <c r="DK437" i="1"/>
  <c r="DK438" i="1"/>
  <c r="DK439" i="1"/>
  <c r="DK440" i="1"/>
  <c r="DK441" i="1"/>
  <c r="DK442" i="1"/>
  <c r="DK443" i="1"/>
  <c r="DK444" i="1"/>
  <c r="DK445" i="1"/>
  <c r="DK446" i="1"/>
  <c r="DK447" i="1"/>
  <c r="DK448" i="1"/>
  <c r="DK449" i="1"/>
  <c r="DK450" i="1"/>
  <c r="DK451" i="1"/>
  <c r="DK452" i="1"/>
  <c r="DK453" i="1"/>
  <c r="DK454" i="1"/>
  <c r="DK455" i="1"/>
  <c r="DK456" i="1"/>
  <c r="DK457" i="1"/>
  <c r="DK458" i="1"/>
  <c r="DK459" i="1"/>
  <c r="DK460" i="1"/>
  <c r="DK461" i="1"/>
  <c r="DK462" i="1"/>
  <c r="DK463" i="1"/>
  <c r="DK464" i="1"/>
  <c r="DK465" i="1"/>
  <c r="DK466" i="1"/>
  <c r="DK467" i="1"/>
  <c r="DK468" i="1"/>
  <c r="DK469" i="1"/>
  <c r="DK470" i="1"/>
  <c r="DK471" i="1"/>
  <c r="DK472" i="1"/>
  <c r="DK473" i="1"/>
  <c r="DK474" i="1"/>
  <c r="DK475" i="1"/>
  <c r="DK476" i="1"/>
  <c r="DK477" i="1"/>
  <c r="DK478" i="1"/>
  <c r="DK479" i="1"/>
  <c r="DK480" i="1"/>
  <c r="DK481" i="1"/>
  <c r="DK482" i="1"/>
  <c r="DK483" i="1"/>
  <c r="DK484" i="1"/>
  <c r="DK485" i="1"/>
  <c r="DK486" i="1"/>
  <c r="DK487" i="1"/>
  <c r="DK488" i="1"/>
  <c r="DK489" i="1"/>
  <c r="DK490" i="1"/>
  <c r="DK491" i="1"/>
  <c r="DK492" i="1"/>
  <c r="DK493" i="1"/>
  <c r="DK494" i="1"/>
  <c r="DK495" i="1"/>
  <c r="DK496" i="1"/>
  <c r="DK497" i="1"/>
  <c r="DK498" i="1"/>
  <c r="DK499" i="1"/>
  <c r="DK500" i="1"/>
  <c r="DK501" i="1"/>
  <c r="DK502" i="1"/>
  <c r="DK503" i="1"/>
  <c r="DK504" i="1"/>
  <c r="DK505" i="1"/>
  <c r="DK506" i="1"/>
  <c r="DK507" i="1"/>
  <c r="DK508" i="1"/>
  <c r="DK509" i="1"/>
  <c r="DK510" i="1"/>
  <c r="DK511" i="1"/>
  <c r="DK512" i="1"/>
  <c r="DK513" i="1"/>
  <c r="DK514" i="1"/>
  <c r="DK515" i="1"/>
  <c r="DK516" i="1"/>
  <c r="DK517" i="1"/>
  <c r="DK518" i="1"/>
  <c r="DK519" i="1"/>
  <c r="DK520" i="1"/>
  <c r="DK521" i="1"/>
  <c r="DK522" i="1"/>
  <c r="DK523" i="1"/>
  <c r="DK524" i="1"/>
  <c r="DK525" i="1"/>
  <c r="DK526" i="1"/>
  <c r="DK527" i="1"/>
  <c r="DK528" i="1"/>
  <c r="DK529" i="1"/>
  <c r="DK530" i="1"/>
  <c r="DK531" i="1"/>
  <c r="DK532" i="1"/>
  <c r="DK533" i="1"/>
  <c r="DK534" i="1"/>
  <c r="DK535" i="1"/>
  <c r="DK536" i="1"/>
  <c r="DK537" i="1"/>
  <c r="DK538" i="1"/>
  <c r="DK539" i="1"/>
  <c r="DK540" i="1"/>
  <c r="DK541" i="1"/>
  <c r="DK542" i="1"/>
  <c r="DK543" i="1"/>
  <c r="DK544" i="1"/>
  <c r="DK545" i="1"/>
  <c r="DK546" i="1"/>
  <c r="DK547" i="1"/>
  <c r="DK548" i="1"/>
  <c r="DK549" i="1"/>
  <c r="DK550" i="1"/>
  <c r="DK551" i="1"/>
  <c r="DK552" i="1"/>
  <c r="DK553" i="1"/>
  <c r="DK554" i="1"/>
  <c r="DK555" i="1"/>
  <c r="DK556" i="1"/>
  <c r="DK557" i="1"/>
  <c r="DK558" i="1"/>
  <c r="DK559" i="1"/>
  <c r="DK560" i="1"/>
  <c r="DK561" i="1"/>
  <c r="DK562" i="1"/>
  <c r="DK563" i="1"/>
  <c r="DK564" i="1"/>
  <c r="DK565" i="1"/>
  <c r="DK566" i="1"/>
  <c r="DK567" i="1"/>
  <c r="DK568" i="1"/>
  <c r="DK569" i="1"/>
  <c r="DK570" i="1"/>
  <c r="DK571" i="1"/>
  <c r="DK572" i="1"/>
  <c r="DK573" i="1"/>
  <c r="DK574" i="1"/>
  <c r="DK575" i="1"/>
  <c r="DK576" i="1"/>
  <c r="DK577" i="1"/>
  <c r="DK578" i="1"/>
  <c r="DK579" i="1"/>
  <c r="DK580" i="1"/>
  <c r="DK581" i="1"/>
  <c r="DK582" i="1"/>
  <c r="DK583" i="1"/>
  <c r="DK584" i="1"/>
  <c r="DK585" i="1"/>
  <c r="DK586" i="1"/>
  <c r="DK587" i="1"/>
  <c r="DK588" i="1"/>
  <c r="DK589" i="1"/>
  <c r="DK590" i="1"/>
  <c r="DK591" i="1"/>
  <c r="DK592" i="1"/>
  <c r="DK593" i="1"/>
  <c r="DK594" i="1"/>
  <c r="DK595" i="1"/>
  <c r="DK596" i="1"/>
  <c r="DK597" i="1"/>
  <c r="DK598" i="1"/>
  <c r="DK599" i="1"/>
  <c r="DK600" i="1"/>
  <c r="DK601" i="1"/>
  <c r="DK602" i="1"/>
  <c r="DK603" i="1"/>
  <c r="DK604" i="1"/>
  <c r="DK605" i="1"/>
  <c r="DK606" i="1"/>
  <c r="DK607" i="1"/>
  <c r="DK608" i="1"/>
  <c r="DK609" i="1"/>
  <c r="DK610" i="1"/>
  <c r="DK611" i="1"/>
  <c r="DK612" i="1"/>
  <c r="DK613" i="1"/>
  <c r="DK614" i="1"/>
  <c r="DK615" i="1"/>
  <c r="DK616" i="1"/>
  <c r="DK617" i="1"/>
  <c r="DK618" i="1"/>
  <c r="DK619" i="1"/>
  <c r="DK620" i="1"/>
  <c r="DK621" i="1"/>
  <c r="DK622" i="1"/>
  <c r="DK623" i="1"/>
  <c r="DK624" i="1"/>
  <c r="DK625" i="1"/>
  <c r="DK626" i="1"/>
  <c r="DK627" i="1"/>
  <c r="DK628" i="1"/>
  <c r="DK629" i="1"/>
  <c r="DK630" i="1"/>
  <c r="DK631" i="1"/>
  <c r="DK632" i="1"/>
  <c r="DK633" i="1"/>
  <c r="DK634" i="1"/>
  <c r="DK635" i="1"/>
  <c r="DK636" i="1"/>
  <c r="DK637" i="1"/>
  <c r="DK638" i="1"/>
  <c r="DK639" i="1"/>
  <c r="DK640" i="1"/>
  <c r="DK641" i="1"/>
  <c r="DK642" i="1"/>
  <c r="DK643" i="1"/>
  <c r="DK644" i="1"/>
  <c r="DK645" i="1"/>
  <c r="DK646" i="1"/>
  <c r="DK647" i="1"/>
  <c r="DK648" i="1"/>
  <c r="DK649" i="1"/>
  <c r="DK650" i="1"/>
  <c r="DK651" i="1"/>
  <c r="DK652" i="1"/>
  <c r="DK653" i="1"/>
  <c r="DK654" i="1"/>
  <c r="DK655" i="1"/>
  <c r="DK656" i="1"/>
  <c r="DK657" i="1"/>
  <c r="DK658" i="1"/>
  <c r="DK659" i="1"/>
  <c r="DK660" i="1"/>
  <c r="DK661" i="1"/>
  <c r="DK662" i="1"/>
  <c r="DK663" i="1"/>
  <c r="DK664" i="1"/>
  <c r="DK665" i="1"/>
  <c r="DK666" i="1"/>
  <c r="DK667" i="1"/>
  <c r="DK668" i="1"/>
  <c r="DK669" i="1"/>
  <c r="DK670" i="1"/>
  <c r="DK671" i="1"/>
  <c r="DK672" i="1"/>
  <c r="DK673" i="1"/>
  <c r="DK674" i="1"/>
  <c r="DK675" i="1"/>
  <c r="DK676" i="1"/>
  <c r="DK677" i="1"/>
  <c r="DK678" i="1"/>
  <c r="DK679" i="1"/>
  <c r="DK680" i="1"/>
  <c r="DK681" i="1"/>
  <c r="DK682" i="1"/>
  <c r="DK683" i="1"/>
  <c r="DK684" i="1"/>
  <c r="DK685" i="1"/>
  <c r="DK686" i="1"/>
  <c r="DK687" i="1"/>
  <c r="DK688" i="1"/>
  <c r="DK689" i="1"/>
  <c r="DK690" i="1"/>
  <c r="DK691" i="1"/>
  <c r="DK692" i="1"/>
  <c r="DK693" i="1"/>
  <c r="DK694" i="1"/>
  <c r="DK695" i="1"/>
  <c r="DK696" i="1"/>
  <c r="DK697" i="1"/>
  <c r="DK698" i="1"/>
  <c r="DK699" i="1"/>
  <c r="DK700" i="1"/>
  <c r="DK701" i="1"/>
  <c r="DK702" i="1"/>
  <c r="DK703" i="1"/>
  <c r="DK704" i="1"/>
  <c r="DK705" i="1"/>
  <c r="DK706" i="1"/>
  <c r="DK707" i="1"/>
  <c r="DK708" i="1"/>
  <c r="DK709" i="1"/>
  <c r="DK710" i="1"/>
  <c r="DK711" i="1"/>
  <c r="DK712" i="1"/>
  <c r="DK713" i="1"/>
  <c r="DK714" i="1"/>
  <c r="DK715" i="1"/>
  <c r="DK716" i="1"/>
  <c r="DK717" i="1"/>
  <c r="DK718" i="1"/>
  <c r="DK719" i="1"/>
  <c r="DK720" i="1"/>
  <c r="DK721" i="1"/>
  <c r="DK722" i="1"/>
  <c r="DK723" i="1"/>
  <c r="DK724" i="1"/>
  <c r="DK725" i="1"/>
  <c r="DK726" i="1"/>
  <c r="DK727" i="1"/>
  <c r="DK728" i="1"/>
  <c r="DK729" i="1"/>
  <c r="DK730" i="1"/>
  <c r="DK731" i="1"/>
  <c r="DK732" i="1"/>
  <c r="DK733" i="1"/>
  <c r="DK734" i="1"/>
  <c r="DK735" i="1"/>
  <c r="DK736" i="1"/>
  <c r="DK737" i="1"/>
  <c r="DK738" i="1"/>
  <c r="DK739" i="1"/>
  <c r="DK740" i="1"/>
  <c r="DK741" i="1"/>
  <c r="DK742" i="1"/>
  <c r="DK743" i="1"/>
  <c r="DK744" i="1"/>
  <c r="DK745" i="1"/>
  <c r="DK746" i="1"/>
  <c r="DK747" i="1"/>
  <c r="DK748" i="1"/>
  <c r="DK749" i="1"/>
  <c r="DK750" i="1"/>
  <c r="DK751" i="1"/>
  <c r="DK752" i="1"/>
  <c r="DK753" i="1"/>
  <c r="DK754" i="1"/>
  <c r="DK755" i="1"/>
  <c r="DK756" i="1"/>
  <c r="DK757" i="1"/>
  <c r="DK758" i="1"/>
  <c r="DK759" i="1"/>
  <c r="DK760" i="1"/>
  <c r="DK761" i="1"/>
  <c r="DK762" i="1"/>
  <c r="DK763" i="1"/>
  <c r="DK764" i="1"/>
  <c r="DK765" i="1"/>
  <c r="DK766" i="1"/>
  <c r="DK767" i="1"/>
  <c r="DK768" i="1"/>
  <c r="DK769" i="1"/>
  <c r="DK770" i="1"/>
  <c r="DK771" i="1"/>
  <c r="DK772" i="1"/>
  <c r="DK773" i="1"/>
  <c r="DK774" i="1"/>
  <c r="DK775" i="1"/>
  <c r="DK776" i="1"/>
  <c r="DK777" i="1"/>
  <c r="DK778" i="1"/>
  <c r="DK779" i="1"/>
  <c r="DK780" i="1"/>
  <c r="DK781" i="1"/>
  <c r="DK782" i="1"/>
  <c r="DK783" i="1"/>
  <c r="DK784" i="1"/>
  <c r="DK785" i="1"/>
  <c r="DK786" i="1"/>
  <c r="DK787" i="1"/>
  <c r="DK788" i="1"/>
  <c r="DK789" i="1"/>
  <c r="DK790" i="1"/>
  <c r="DK791" i="1"/>
  <c r="DK792" i="1"/>
  <c r="DK793" i="1"/>
  <c r="DK794" i="1"/>
  <c r="DK795" i="1"/>
  <c r="DK796" i="1"/>
  <c r="DK797" i="1"/>
  <c r="DK798" i="1"/>
  <c r="DK799" i="1"/>
  <c r="DK800" i="1"/>
  <c r="DK801" i="1"/>
  <c r="DK802" i="1"/>
  <c r="DK803" i="1"/>
  <c r="DK804" i="1"/>
  <c r="DK805" i="1"/>
  <c r="DK806" i="1"/>
  <c r="DK807" i="1"/>
  <c r="DK808" i="1"/>
  <c r="DK809" i="1"/>
  <c r="DK810" i="1"/>
  <c r="DK811" i="1"/>
  <c r="DK812" i="1"/>
  <c r="DK813" i="1"/>
  <c r="DK814" i="1"/>
  <c r="DK815" i="1"/>
  <c r="DK816" i="1"/>
  <c r="DK817" i="1"/>
  <c r="DK818" i="1"/>
  <c r="DK819" i="1"/>
  <c r="DK820" i="1"/>
  <c r="DK821" i="1"/>
  <c r="DK822" i="1"/>
  <c r="DK823" i="1"/>
  <c r="DK824" i="1"/>
  <c r="DK825" i="1"/>
  <c r="DK826" i="1"/>
  <c r="DK827" i="1"/>
  <c r="DK828" i="1"/>
  <c r="DK829" i="1"/>
  <c r="DK830" i="1"/>
  <c r="DK831" i="1"/>
  <c r="DK832" i="1"/>
  <c r="DK833" i="1"/>
  <c r="DK834" i="1"/>
  <c r="DK835" i="1"/>
  <c r="DK836" i="1"/>
  <c r="DK837" i="1"/>
  <c r="DK838" i="1"/>
  <c r="DK839" i="1"/>
  <c r="DK840" i="1"/>
  <c r="DK841" i="1"/>
  <c r="DK842" i="1"/>
  <c r="DK843" i="1"/>
  <c r="DK844" i="1"/>
  <c r="DK845" i="1"/>
  <c r="DK846" i="1"/>
  <c r="DK847" i="1"/>
  <c r="DK848" i="1"/>
  <c r="DK849" i="1"/>
  <c r="DK850" i="1"/>
  <c r="DK851" i="1"/>
  <c r="DK852" i="1"/>
  <c r="DK853" i="1"/>
  <c r="DK854" i="1"/>
  <c r="DK855" i="1"/>
  <c r="DK856" i="1"/>
  <c r="DK857" i="1"/>
  <c r="DK858" i="1"/>
  <c r="DK859" i="1"/>
  <c r="DK860" i="1"/>
  <c r="DK861" i="1"/>
  <c r="DK862" i="1"/>
  <c r="DK863" i="1"/>
  <c r="DK864" i="1"/>
  <c r="DK865" i="1"/>
  <c r="DK866" i="1"/>
  <c r="DK867" i="1"/>
  <c r="DK868" i="1"/>
  <c r="DK869" i="1"/>
  <c r="DK870" i="1"/>
  <c r="DK871" i="1"/>
  <c r="DK872" i="1"/>
  <c r="DK873" i="1"/>
  <c r="DK874" i="1"/>
  <c r="DK875" i="1"/>
  <c r="DK876" i="1"/>
  <c r="DK877" i="1"/>
  <c r="DK878" i="1"/>
  <c r="DK879" i="1"/>
  <c r="DK880" i="1"/>
  <c r="DK881" i="1"/>
  <c r="DK882" i="1"/>
  <c r="DK883" i="1"/>
  <c r="DK884" i="1"/>
  <c r="DK885" i="1"/>
  <c r="DK886" i="1"/>
  <c r="DK887" i="1"/>
  <c r="DK888" i="1"/>
  <c r="DK889" i="1"/>
  <c r="DK890" i="1"/>
  <c r="DK891" i="1"/>
  <c r="DK892" i="1"/>
  <c r="DK893" i="1"/>
  <c r="DK894" i="1"/>
  <c r="DK895" i="1"/>
  <c r="DK896" i="1"/>
  <c r="DK897" i="1"/>
  <c r="DK898" i="1"/>
  <c r="DK899" i="1"/>
  <c r="DK900" i="1"/>
  <c r="DK901" i="1"/>
  <c r="DK902" i="1"/>
  <c r="DK903" i="1"/>
  <c r="DK904" i="1"/>
  <c r="DK905" i="1"/>
  <c r="DK906" i="1"/>
  <c r="DK907" i="1"/>
  <c r="DK908" i="1"/>
  <c r="DK909" i="1"/>
  <c r="DK910" i="1"/>
  <c r="DK911" i="1"/>
  <c r="DK912" i="1"/>
  <c r="DK913" i="1"/>
  <c r="DK914" i="1"/>
  <c r="DK915" i="1"/>
  <c r="DK916" i="1"/>
  <c r="DK917" i="1"/>
  <c r="DK918" i="1"/>
  <c r="DK919" i="1"/>
  <c r="DK920" i="1"/>
  <c r="DK921" i="1"/>
  <c r="DK922" i="1"/>
  <c r="DK923" i="1"/>
  <c r="DK924" i="1"/>
  <c r="DK925" i="1"/>
  <c r="DK926" i="1"/>
  <c r="DK927" i="1"/>
  <c r="DK928" i="1"/>
  <c r="DK929" i="1"/>
  <c r="DK930" i="1"/>
  <c r="DK931" i="1"/>
  <c r="DK932" i="1"/>
  <c r="DK933" i="1"/>
  <c r="DK934" i="1"/>
  <c r="DK935" i="1"/>
  <c r="DK936" i="1"/>
  <c r="DK937" i="1"/>
  <c r="DK938" i="1"/>
  <c r="DK939" i="1"/>
  <c r="DK940" i="1"/>
  <c r="DK941" i="1"/>
  <c r="DK942" i="1"/>
  <c r="DK943" i="1"/>
  <c r="DK944" i="1"/>
  <c r="DK945" i="1"/>
  <c r="DK946" i="1"/>
  <c r="DK947" i="1"/>
  <c r="DK948" i="1"/>
  <c r="DK949" i="1"/>
  <c r="DK950" i="1"/>
  <c r="DK951" i="1"/>
  <c r="DK952" i="1"/>
  <c r="DK953" i="1"/>
  <c r="DK954" i="1"/>
  <c r="DK955" i="1"/>
  <c r="DK956" i="1"/>
  <c r="DK957" i="1"/>
  <c r="DK958" i="1"/>
  <c r="DK959" i="1"/>
  <c r="DK960" i="1"/>
  <c r="DK961" i="1"/>
  <c r="DK962" i="1"/>
  <c r="DK963" i="1"/>
  <c r="DK964" i="1"/>
  <c r="DK965" i="1"/>
  <c r="DK966" i="1"/>
  <c r="DK967" i="1"/>
  <c r="DK968" i="1"/>
  <c r="DK969" i="1"/>
  <c r="DK970" i="1"/>
  <c r="DK971" i="1"/>
  <c r="DK972" i="1"/>
  <c r="DK973" i="1"/>
  <c r="DK974" i="1"/>
  <c r="DK975" i="1"/>
  <c r="DK976" i="1"/>
  <c r="DK977" i="1"/>
  <c r="DK978" i="1"/>
  <c r="DK979" i="1"/>
  <c r="DK980" i="1"/>
  <c r="DK981" i="1"/>
  <c r="DK982" i="1"/>
  <c r="DK983" i="1"/>
  <c r="DK984" i="1"/>
  <c r="DK985" i="1"/>
  <c r="DK986" i="1"/>
  <c r="DK987" i="1"/>
  <c r="DK988" i="1"/>
  <c r="DK989" i="1"/>
  <c r="DK990" i="1"/>
  <c r="DK991" i="1"/>
  <c r="DK992" i="1"/>
  <c r="DK993" i="1"/>
  <c r="DK994" i="1"/>
  <c r="DK995" i="1"/>
  <c r="DK996" i="1"/>
  <c r="DK997" i="1"/>
  <c r="DK998" i="1"/>
  <c r="DK999" i="1"/>
  <c r="DK1000" i="1"/>
  <c r="DK1001" i="1"/>
  <c r="DK1002" i="1"/>
  <c r="DK1003" i="1"/>
  <c r="DK1004" i="1"/>
  <c r="DK1005" i="1"/>
  <c r="DK1006" i="1"/>
  <c r="DK1007" i="1"/>
  <c r="DK1008" i="1"/>
  <c r="DK1009" i="1"/>
  <c r="DK1010" i="1"/>
  <c r="DK1011" i="1"/>
  <c r="DK1012" i="1"/>
  <c r="DK1013" i="1"/>
  <c r="DK1014" i="1"/>
  <c r="DK1015" i="1"/>
  <c r="DK1016" i="1"/>
  <c r="DK1017" i="1"/>
  <c r="DK1018" i="1"/>
  <c r="DK1019" i="1"/>
  <c r="DK1020" i="1"/>
  <c r="DK1021" i="1"/>
  <c r="DK1022" i="1"/>
  <c r="DK1023" i="1"/>
  <c r="DK1024" i="1"/>
  <c r="DK1025" i="1"/>
  <c r="DK1026" i="1"/>
  <c r="DK1027" i="1"/>
  <c r="DK1028" i="1"/>
  <c r="DK1029" i="1"/>
  <c r="DK1030" i="1"/>
  <c r="DK1031" i="1"/>
  <c r="DK1032" i="1"/>
  <c r="DK1033" i="1"/>
  <c r="DK1034" i="1"/>
  <c r="DK1035" i="1"/>
  <c r="DK1036" i="1"/>
  <c r="DK1037" i="1"/>
  <c r="DK1038" i="1"/>
  <c r="DK1039" i="1"/>
  <c r="DK1040" i="1"/>
  <c r="DK1041" i="1"/>
  <c r="DK1042" i="1"/>
  <c r="DK1043" i="1"/>
  <c r="DK1044" i="1"/>
  <c r="DK1045" i="1"/>
  <c r="DK1046" i="1"/>
  <c r="DK1047" i="1"/>
  <c r="DK1048" i="1"/>
  <c r="DK1049" i="1"/>
  <c r="DK1050" i="1"/>
  <c r="DK1051" i="1"/>
  <c r="DK1052" i="1"/>
  <c r="DK1053" i="1"/>
  <c r="DK1054" i="1"/>
  <c r="DK1055" i="1"/>
  <c r="DK1056" i="1"/>
  <c r="DK1057" i="1"/>
  <c r="DK1058" i="1"/>
  <c r="DK1059" i="1"/>
  <c r="DK1060" i="1"/>
  <c r="DK1061" i="1"/>
  <c r="DK1062" i="1"/>
  <c r="DK1063" i="1"/>
  <c r="DK1064" i="1"/>
  <c r="DK1065" i="1"/>
  <c r="DK1066" i="1"/>
  <c r="DK1067" i="1"/>
  <c r="DK1068" i="1"/>
  <c r="DK1069" i="1"/>
  <c r="DK1070" i="1"/>
  <c r="DK1071" i="1"/>
  <c r="DK1072" i="1"/>
  <c r="DK1073" i="1"/>
  <c r="DK1074" i="1"/>
  <c r="DK1075" i="1"/>
  <c r="DK1076" i="1"/>
  <c r="DK1077" i="1"/>
  <c r="DK1078" i="1"/>
  <c r="DK1079" i="1"/>
  <c r="DK1080" i="1"/>
  <c r="DK1081" i="1"/>
  <c r="DK1082" i="1"/>
  <c r="DK1083" i="1"/>
  <c r="DK1084" i="1"/>
  <c r="DK1085" i="1"/>
  <c r="DK1086" i="1"/>
  <c r="DK1087" i="1"/>
  <c r="DK1088" i="1"/>
  <c r="DK1089" i="1"/>
  <c r="DK1090" i="1"/>
  <c r="DK1091" i="1"/>
  <c r="DK1092" i="1"/>
  <c r="DK1093" i="1"/>
  <c r="DK1094" i="1"/>
  <c r="DK1095" i="1"/>
  <c r="DK1096" i="1"/>
  <c r="DK1097" i="1"/>
  <c r="DK1098" i="1"/>
  <c r="DK6" i="1"/>
  <c r="CZ7" i="1"/>
  <c r="CZ8" i="1"/>
  <c r="CZ9" i="1"/>
  <c r="CZ10" i="1"/>
  <c r="CZ11" i="1"/>
  <c r="CZ12" i="1"/>
  <c r="CZ13" i="1"/>
  <c r="CZ14" i="1"/>
  <c r="CZ15" i="1"/>
  <c r="CZ16" i="1"/>
  <c r="CZ17" i="1"/>
  <c r="CZ18" i="1"/>
  <c r="CZ19" i="1"/>
  <c r="CZ20" i="1"/>
  <c r="CZ21" i="1"/>
  <c r="CZ22" i="1"/>
  <c r="CZ23" i="1"/>
  <c r="CZ24" i="1"/>
  <c r="CZ26" i="1"/>
  <c r="CZ27" i="1"/>
  <c r="CZ28" i="1"/>
  <c r="CZ29" i="1"/>
  <c r="CZ30" i="1"/>
  <c r="CZ31" i="1"/>
  <c r="CZ32" i="1"/>
  <c r="CZ33" i="1"/>
  <c r="CZ34" i="1"/>
  <c r="CZ35" i="1"/>
  <c r="CZ36" i="1"/>
  <c r="CZ38" i="1"/>
  <c r="CZ39" i="1"/>
  <c r="CZ40" i="1"/>
  <c r="CZ41" i="1"/>
  <c r="CZ42" i="1"/>
  <c r="CZ43" i="1"/>
  <c r="CZ44" i="1"/>
  <c r="CZ45" i="1"/>
  <c r="CZ46" i="1"/>
  <c r="CZ47" i="1"/>
  <c r="CZ48" i="1"/>
  <c r="CZ49" i="1"/>
  <c r="CZ50" i="1"/>
  <c r="CZ51" i="1"/>
  <c r="CZ52" i="1"/>
  <c r="CZ53" i="1"/>
  <c r="CZ54" i="1"/>
  <c r="CZ55" i="1"/>
  <c r="CZ56" i="1"/>
  <c r="CZ57" i="1"/>
  <c r="CZ58" i="1"/>
  <c r="CZ59" i="1"/>
  <c r="CZ60" i="1"/>
  <c r="CZ61" i="1"/>
  <c r="CZ62" i="1"/>
  <c r="CZ63" i="1"/>
  <c r="CZ64" i="1"/>
  <c r="CZ65" i="1"/>
  <c r="CZ66" i="1"/>
  <c r="CZ67" i="1"/>
  <c r="CZ68" i="1"/>
  <c r="CZ69" i="1"/>
  <c r="CZ70" i="1"/>
  <c r="CZ71" i="1"/>
  <c r="CZ72" i="1"/>
  <c r="CZ73" i="1"/>
  <c r="CZ74" i="1"/>
  <c r="CZ75" i="1"/>
  <c r="CZ76" i="1"/>
  <c r="CZ77" i="1"/>
  <c r="CZ78" i="1"/>
  <c r="CZ79" i="1"/>
  <c r="CZ80" i="1"/>
  <c r="CZ81" i="1"/>
  <c r="CZ82" i="1"/>
  <c r="CZ83" i="1"/>
  <c r="CZ84" i="1"/>
  <c r="CZ86" i="1"/>
  <c r="CZ87" i="1"/>
  <c r="CZ88" i="1"/>
  <c r="CZ89" i="1"/>
  <c r="CZ90" i="1"/>
  <c r="CZ91" i="1"/>
  <c r="CZ92" i="1"/>
  <c r="CZ93" i="1"/>
  <c r="CZ94" i="1"/>
  <c r="CZ95" i="1"/>
  <c r="CZ96" i="1"/>
  <c r="CZ97" i="1"/>
  <c r="CZ98" i="1"/>
  <c r="CZ99" i="1"/>
  <c r="CZ100" i="1"/>
  <c r="CZ101" i="1"/>
  <c r="CZ102" i="1"/>
  <c r="CZ103" i="1"/>
  <c r="CZ104" i="1"/>
  <c r="CZ105" i="1"/>
  <c r="CZ106" i="1"/>
  <c r="CZ107" i="1"/>
  <c r="CZ108" i="1"/>
  <c r="CZ109" i="1"/>
  <c r="CZ110" i="1"/>
  <c r="CZ111" i="1"/>
  <c r="CZ112" i="1"/>
  <c r="CZ113" i="1"/>
  <c r="CZ114" i="1"/>
  <c r="CZ115" i="1"/>
  <c r="CZ116" i="1"/>
  <c r="CZ117" i="1"/>
  <c r="CZ118" i="1"/>
  <c r="CZ119" i="1"/>
  <c r="CZ120" i="1"/>
  <c r="CZ121" i="1"/>
  <c r="CZ122" i="1"/>
  <c r="CZ123" i="1"/>
  <c r="CZ124" i="1"/>
  <c r="CZ125" i="1"/>
  <c r="CZ126" i="1"/>
  <c r="CZ127" i="1"/>
  <c r="CZ128" i="1"/>
  <c r="CZ129" i="1"/>
  <c r="CZ130" i="1"/>
  <c r="CZ131" i="1"/>
  <c r="CZ132" i="1"/>
  <c r="CZ133" i="1"/>
  <c r="CZ134" i="1"/>
  <c r="CZ135" i="1"/>
  <c r="CZ136" i="1"/>
  <c r="CZ137" i="1"/>
  <c r="CZ138" i="1"/>
  <c r="CZ139" i="1"/>
  <c r="CZ140" i="1"/>
  <c r="CZ141" i="1"/>
  <c r="CZ142" i="1"/>
  <c r="CZ143" i="1"/>
  <c r="CZ144" i="1"/>
  <c r="CZ145" i="1"/>
  <c r="CZ146" i="1"/>
  <c r="CZ147" i="1"/>
  <c r="CZ148" i="1"/>
  <c r="CZ149" i="1"/>
  <c r="CZ150" i="1"/>
  <c r="CZ151" i="1"/>
  <c r="CZ152" i="1"/>
  <c r="CZ153" i="1"/>
  <c r="CZ154" i="1"/>
  <c r="CZ155" i="1"/>
  <c r="CZ156" i="1"/>
  <c r="CZ157" i="1"/>
  <c r="CZ158" i="1"/>
  <c r="CZ160" i="1"/>
  <c r="CZ161" i="1"/>
  <c r="CZ162" i="1"/>
  <c r="CZ163" i="1"/>
  <c r="CZ164" i="1"/>
  <c r="CZ165" i="1"/>
  <c r="CZ166" i="1"/>
  <c r="CZ167" i="1"/>
  <c r="CZ168" i="1"/>
  <c r="CZ169" i="1"/>
  <c r="CZ170" i="1"/>
  <c r="CZ171" i="1"/>
  <c r="CZ172" i="1"/>
  <c r="CZ173" i="1"/>
  <c r="CZ174" i="1"/>
  <c r="CZ175" i="1"/>
  <c r="CZ176" i="1"/>
  <c r="CZ177" i="1"/>
  <c r="CZ178" i="1"/>
  <c r="CZ179" i="1"/>
  <c r="CZ180" i="1"/>
  <c r="CZ181" i="1"/>
  <c r="CZ182" i="1"/>
  <c r="CZ183" i="1"/>
  <c r="CZ184" i="1"/>
  <c r="CZ185" i="1"/>
  <c r="CZ186" i="1"/>
  <c r="CZ187" i="1"/>
  <c r="CZ188" i="1"/>
  <c r="CZ189" i="1"/>
  <c r="CZ190" i="1"/>
  <c r="CZ191" i="1"/>
  <c r="CZ192" i="1"/>
  <c r="CZ193" i="1"/>
  <c r="CZ194" i="1"/>
  <c r="CZ195" i="1"/>
  <c r="CZ196" i="1"/>
  <c r="CZ197" i="1"/>
  <c r="CZ198" i="1"/>
  <c r="CZ199" i="1"/>
  <c r="CZ200" i="1"/>
  <c r="CZ201" i="1"/>
  <c r="CZ202" i="1"/>
  <c r="CZ203" i="1"/>
  <c r="CZ204" i="1"/>
  <c r="CZ205" i="1"/>
  <c r="CZ206" i="1"/>
  <c r="CZ207" i="1"/>
  <c r="CZ208" i="1"/>
  <c r="CZ209" i="1"/>
  <c r="CZ210" i="1"/>
  <c r="CZ211" i="1"/>
  <c r="CZ212" i="1"/>
  <c r="CZ213" i="1"/>
  <c r="CZ214" i="1"/>
  <c r="CZ215" i="1"/>
  <c r="CZ216" i="1"/>
  <c r="CZ217" i="1"/>
  <c r="CZ218" i="1"/>
  <c r="CZ219" i="1"/>
  <c r="CZ220" i="1"/>
  <c r="CZ221" i="1"/>
  <c r="CZ222" i="1"/>
  <c r="CZ223" i="1"/>
  <c r="CZ224" i="1"/>
  <c r="CZ225" i="1"/>
  <c r="CZ226" i="1"/>
  <c r="CZ227" i="1"/>
  <c r="CZ228" i="1"/>
  <c r="CZ229" i="1"/>
  <c r="CZ230" i="1"/>
  <c r="CZ231" i="1"/>
  <c r="CZ232" i="1"/>
  <c r="CZ233" i="1"/>
  <c r="CZ234" i="1"/>
  <c r="CZ235" i="1"/>
  <c r="CZ236" i="1"/>
  <c r="CZ237" i="1"/>
  <c r="CZ238" i="1"/>
  <c r="CZ239" i="1"/>
  <c r="CZ240" i="1"/>
  <c r="CZ241" i="1"/>
  <c r="CZ242" i="1"/>
  <c r="CZ243" i="1"/>
  <c r="CZ244" i="1"/>
  <c r="CZ245" i="1"/>
  <c r="CZ246" i="1"/>
  <c r="CZ247" i="1"/>
  <c r="CZ248" i="1"/>
  <c r="CZ249" i="1"/>
  <c r="CZ250" i="1"/>
  <c r="CZ251" i="1"/>
  <c r="CZ252" i="1"/>
  <c r="CZ253" i="1"/>
  <c r="CZ254" i="1"/>
  <c r="CZ255" i="1"/>
  <c r="CZ256" i="1"/>
  <c r="CZ257" i="1"/>
  <c r="CZ258" i="1"/>
  <c r="CZ259" i="1"/>
  <c r="CZ260" i="1"/>
  <c r="CZ261" i="1"/>
  <c r="CZ262" i="1"/>
  <c r="CZ263" i="1"/>
  <c r="CZ264" i="1"/>
  <c r="CZ265" i="1"/>
  <c r="CZ266" i="1"/>
  <c r="CZ267" i="1"/>
  <c r="CZ268" i="1"/>
  <c r="CZ269" i="1"/>
  <c r="CZ270" i="1"/>
  <c r="CZ271" i="1"/>
  <c r="CZ272" i="1"/>
  <c r="CZ273" i="1"/>
  <c r="CZ274" i="1"/>
  <c r="CZ275" i="1"/>
  <c r="CZ276" i="1"/>
  <c r="CZ277" i="1"/>
  <c r="CZ278" i="1"/>
  <c r="CZ279" i="1"/>
  <c r="CZ280" i="1"/>
  <c r="CZ281" i="1"/>
  <c r="CZ282" i="1"/>
  <c r="CZ283" i="1"/>
  <c r="CZ284" i="1"/>
  <c r="CZ285" i="1"/>
  <c r="CZ286" i="1"/>
  <c r="CZ287" i="1"/>
  <c r="CZ288" i="1"/>
  <c r="CZ289" i="1"/>
  <c r="CZ290" i="1"/>
  <c r="CZ291" i="1"/>
  <c r="CZ292" i="1"/>
  <c r="CZ293" i="1"/>
  <c r="CZ294" i="1"/>
  <c r="CZ295" i="1"/>
  <c r="CZ296" i="1"/>
  <c r="CZ297" i="1"/>
  <c r="CZ298" i="1"/>
  <c r="CZ299" i="1"/>
  <c r="CZ300" i="1"/>
  <c r="CZ301" i="1"/>
  <c r="CZ302" i="1"/>
  <c r="CZ303" i="1"/>
  <c r="CZ304" i="1"/>
  <c r="CZ305" i="1"/>
  <c r="CZ306" i="1"/>
  <c r="CZ307" i="1"/>
  <c r="CZ308" i="1"/>
  <c r="CZ309" i="1"/>
  <c r="CZ310" i="1"/>
  <c r="CZ311" i="1"/>
  <c r="CZ312" i="1"/>
  <c r="CZ313" i="1"/>
  <c r="CZ314" i="1"/>
  <c r="CZ315" i="1"/>
  <c r="CZ316" i="1"/>
  <c r="CZ317" i="1"/>
  <c r="CZ318" i="1"/>
  <c r="CZ319" i="1"/>
  <c r="CZ320" i="1"/>
  <c r="CZ321" i="1"/>
  <c r="CZ322" i="1"/>
  <c r="CZ323" i="1"/>
  <c r="CZ324" i="1"/>
  <c r="CZ325" i="1"/>
  <c r="CZ326" i="1"/>
  <c r="CZ327" i="1"/>
  <c r="CZ328" i="1"/>
  <c r="CZ329" i="1"/>
  <c r="CZ330" i="1"/>
  <c r="CZ331" i="1"/>
  <c r="CZ332" i="1"/>
  <c r="CZ333" i="1"/>
  <c r="CZ334" i="1"/>
  <c r="CZ335" i="1"/>
  <c r="CZ336" i="1"/>
  <c r="CZ337" i="1"/>
  <c r="CZ338" i="1"/>
  <c r="CZ339" i="1"/>
  <c r="CZ340" i="1"/>
  <c r="CZ341" i="1"/>
  <c r="CZ342" i="1"/>
  <c r="CZ343" i="1"/>
  <c r="CZ344" i="1"/>
  <c r="CZ345" i="1"/>
  <c r="CZ346" i="1"/>
  <c r="CZ347" i="1"/>
  <c r="CZ348" i="1"/>
  <c r="CZ349" i="1"/>
  <c r="CZ350" i="1"/>
  <c r="CZ351" i="1"/>
  <c r="CZ352" i="1"/>
  <c r="CZ353" i="1"/>
  <c r="CZ354" i="1"/>
  <c r="CZ355" i="1"/>
  <c r="CZ356" i="1"/>
  <c r="CZ357" i="1"/>
  <c r="CZ358" i="1"/>
  <c r="CZ359" i="1"/>
  <c r="CZ360" i="1"/>
  <c r="CZ361" i="1"/>
  <c r="CZ362" i="1"/>
  <c r="CZ363" i="1"/>
  <c r="CZ364" i="1"/>
  <c r="CZ365" i="1"/>
  <c r="CZ366" i="1"/>
  <c r="CZ367" i="1"/>
  <c r="CZ368" i="1"/>
  <c r="CZ369" i="1"/>
  <c r="CZ370" i="1"/>
  <c r="CZ371" i="1"/>
  <c r="CZ372" i="1"/>
  <c r="CZ373" i="1"/>
  <c r="CZ374" i="1"/>
  <c r="CZ375" i="1"/>
  <c r="CZ376" i="1"/>
  <c r="CZ377" i="1"/>
  <c r="CZ378" i="1"/>
  <c r="CZ379" i="1"/>
  <c r="CZ380" i="1"/>
  <c r="CZ381" i="1"/>
  <c r="CZ382" i="1"/>
  <c r="CZ383" i="1"/>
  <c r="CZ384" i="1"/>
  <c r="CZ385" i="1"/>
  <c r="CZ386" i="1"/>
  <c r="CZ387" i="1"/>
  <c r="CZ388" i="1"/>
  <c r="CZ389" i="1"/>
  <c r="CZ390" i="1"/>
  <c r="CZ391" i="1"/>
  <c r="CZ392" i="1"/>
  <c r="CZ393" i="1"/>
  <c r="CZ394" i="1"/>
  <c r="CZ395" i="1"/>
  <c r="CZ396" i="1"/>
  <c r="CZ397" i="1"/>
  <c r="CZ398" i="1"/>
  <c r="CZ399" i="1"/>
  <c r="CZ400" i="1"/>
  <c r="CZ401" i="1"/>
  <c r="CZ402" i="1"/>
  <c r="CZ403" i="1"/>
  <c r="CZ404" i="1"/>
  <c r="CZ405" i="1"/>
  <c r="CZ406" i="1"/>
  <c r="CZ407" i="1"/>
  <c r="CZ408" i="1"/>
  <c r="CZ409" i="1"/>
  <c r="CZ410" i="1"/>
  <c r="CZ411" i="1"/>
  <c r="CZ412" i="1"/>
  <c r="CZ413" i="1"/>
  <c r="CZ414" i="1"/>
  <c r="CZ415" i="1"/>
  <c r="CZ416" i="1"/>
  <c r="CZ417" i="1"/>
  <c r="CZ418" i="1"/>
  <c r="CZ419" i="1"/>
  <c r="CZ420" i="1"/>
  <c r="CZ421" i="1"/>
  <c r="CZ422" i="1"/>
  <c r="CZ423" i="1"/>
  <c r="CZ424" i="1"/>
  <c r="CZ425" i="1"/>
  <c r="CZ426" i="1"/>
  <c r="CZ427" i="1"/>
  <c r="CZ428" i="1"/>
  <c r="CZ429" i="1"/>
  <c r="CZ430" i="1"/>
  <c r="CZ431" i="1"/>
  <c r="CZ432" i="1"/>
  <c r="CZ433" i="1"/>
  <c r="CZ434" i="1"/>
  <c r="CZ435" i="1"/>
  <c r="CZ436" i="1"/>
  <c r="CZ437" i="1"/>
  <c r="CZ438" i="1"/>
  <c r="CZ439" i="1"/>
  <c r="CZ440" i="1"/>
  <c r="CZ441" i="1"/>
  <c r="CZ442" i="1"/>
  <c r="CZ443" i="1"/>
  <c r="CZ444" i="1"/>
  <c r="CZ445" i="1"/>
  <c r="CZ446" i="1"/>
  <c r="CZ447" i="1"/>
  <c r="CZ448" i="1"/>
  <c r="CZ449" i="1"/>
  <c r="CZ450" i="1"/>
  <c r="CZ451" i="1"/>
  <c r="CZ452" i="1"/>
  <c r="CZ453" i="1"/>
  <c r="CZ454" i="1"/>
  <c r="CZ455" i="1"/>
  <c r="CZ456" i="1"/>
  <c r="CZ457" i="1"/>
  <c r="CZ458" i="1"/>
  <c r="CZ459" i="1"/>
  <c r="CZ460" i="1"/>
  <c r="CZ461" i="1"/>
  <c r="CZ462" i="1"/>
  <c r="CZ463" i="1"/>
  <c r="CZ464" i="1"/>
  <c r="CZ465" i="1"/>
  <c r="CZ466" i="1"/>
  <c r="CZ467" i="1"/>
  <c r="CZ468" i="1"/>
  <c r="CZ469" i="1"/>
  <c r="CZ470" i="1"/>
  <c r="CZ471" i="1"/>
  <c r="CZ472" i="1"/>
  <c r="CZ473" i="1"/>
  <c r="CZ474" i="1"/>
  <c r="CZ475" i="1"/>
  <c r="CZ476" i="1"/>
  <c r="CZ477" i="1"/>
  <c r="CZ478" i="1"/>
  <c r="CZ479" i="1"/>
  <c r="CZ480" i="1"/>
  <c r="CZ481" i="1"/>
  <c r="CZ482" i="1"/>
  <c r="CZ483" i="1"/>
  <c r="CZ484" i="1"/>
  <c r="CZ485" i="1"/>
  <c r="CZ486" i="1"/>
  <c r="CZ487" i="1"/>
  <c r="CZ488" i="1"/>
  <c r="CZ489" i="1"/>
  <c r="CZ490" i="1"/>
  <c r="CZ491" i="1"/>
  <c r="CZ492" i="1"/>
  <c r="CZ493" i="1"/>
  <c r="CZ494" i="1"/>
  <c r="CZ495" i="1"/>
  <c r="CZ496" i="1"/>
  <c r="CZ497" i="1"/>
  <c r="CZ498" i="1"/>
  <c r="CZ499" i="1"/>
  <c r="CZ500" i="1"/>
  <c r="CZ501" i="1"/>
  <c r="CZ502" i="1"/>
  <c r="CZ503" i="1"/>
  <c r="CZ504" i="1"/>
  <c r="CZ505" i="1"/>
  <c r="CZ506" i="1"/>
  <c r="CZ507" i="1"/>
  <c r="CZ508" i="1"/>
  <c r="CZ509" i="1"/>
  <c r="CZ510" i="1"/>
  <c r="CZ511" i="1"/>
  <c r="CZ512" i="1"/>
  <c r="CZ513" i="1"/>
  <c r="CZ514" i="1"/>
  <c r="CZ515" i="1"/>
  <c r="CZ516" i="1"/>
  <c r="CZ517" i="1"/>
  <c r="CZ518" i="1"/>
  <c r="CZ519" i="1"/>
  <c r="CZ520" i="1"/>
  <c r="CZ521" i="1"/>
  <c r="CZ522" i="1"/>
  <c r="CZ523" i="1"/>
  <c r="CZ524" i="1"/>
  <c r="CZ525" i="1"/>
  <c r="CZ526" i="1"/>
  <c r="CZ527" i="1"/>
  <c r="CZ528" i="1"/>
  <c r="CZ529" i="1"/>
  <c r="CZ530" i="1"/>
  <c r="CZ531" i="1"/>
  <c r="CZ532" i="1"/>
  <c r="CZ533" i="1"/>
  <c r="CZ534" i="1"/>
  <c r="CZ535" i="1"/>
  <c r="CZ536" i="1"/>
  <c r="CZ537" i="1"/>
  <c r="CZ538" i="1"/>
  <c r="CZ539" i="1"/>
  <c r="CZ540" i="1"/>
  <c r="CZ541" i="1"/>
  <c r="CZ542" i="1"/>
  <c r="CZ543" i="1"/>
  <c r="CZ544" i="1"/>
  <c r="CZ545" i="1"/>
  <c r="CZ546" i="1"/>
  <c r="CZ547" i="1"/>
  <c r="CZ548" i="1"/>
  <c r="CZ549" i="1"/>
  <c r="CZ550" i="1"/>
  <c r="CZ551" i="1"/>
  <c r="CZ552" i="1"/>
  <c r="CZ553" i="1"/>
  <c r="CZ554" i="1"/>
  <c r="CZ555" i="1"/>
  <c r="CZ556" i="1"/>
  <c r="CZ557" i="1"/>
  <c r="CZ558" i="1"/>
  <c r="CZ559" i="1"/>
  <c r="CZ560" i="1"/>
  <c r="CZ561" i="1"/>
  <c r="CZ562" i="1"/>
  <c r="CZ563" i="1"/>
  <c r="CZ564" i="1"/>
  <c r="CZ565" i="1"/>
  <c r="CZ566" i="1"/>
  <c r="CZ567" i="1"/>
  <c r="CZ568" i="1"/>
  <c r="CZ569" i="1"/>
  <c r="CZ570" i="1"/>
  <c r="CZ571" i="1"/>
  <c r="CZ572" i="1"/>
  <c r="CZ573" i="1"/>
  <c r="CZ574" i="1"/>
  <c r="CZ575" i="1"/>
  <c r="CZ576" i="1"/>
  <c r="CZ577" i="1"/>
  <c r="CZ578" i="1"/>
  <c r="CZ579" i="1"/>
  <c r="CZ580" i="1"/>
  <c r="CZ581" i="1"/>
  <c r="CZ582" i="1"/>
  <c r="CZ583" i="1"/>
  <c r="CZ584" i="1"/>
  <c r="CZ585" i="1"/>
  <c r="CZ586" i="1"/>
  <c r="CZ587" i="1"/>
  <c r="CZ588" i="1"/>
  <c r="CZ589" i="1"/>
  <c r="CZ590" i="1"/>
  <c r="CZ591" i="1"/>
  <c r="CZ592" i="1"/>
  <c r="CZ593" i="1"/>
  <c r="CZ594" i="1"/>
  <c r="CZ595" i="1"/>
  <c r="CZ596" i="1"/>
  <c r="CZ597" i="1"/>
  <c r="CZ598" i="1"/>
  <c r="CZ599" i="1"/>
  <c r="CZ600" i="1"/>
  <c r="CZ601" i="1"/>
  <c r="CZ602" i="1"/>
  <c r="CZ603" i="1"/>
  <c r="CZ604" i="1"/>
  <c r="CZ605" i="1"/>
  <c r="CZ606" i="1"/>
  <c r="CZ607" i="1"/>
  <c r="CZ608" i="1"/>
  <c r="CZ609" i="1"/>
  <c r="CZ610" i="1"/>
  <c r="CZ611" i="1"/>
  <c r="CZ612" i="1"/>
  <c r="CZ613" i="1"/>
  <c r="CZ614" i="1"/>
  <c r="CZ615" i="1"/>
  <c r="CZ616" i="1"/>
  <c r="CZ617" i="1"/>
  <c r="CZ618" i="1"/>
  <c r="CZ619" i="1"/>
  <c r="CZ620" i="1"/>
  <c r="CZ621" i="1"/>
  <c r="CZ622" i="1"/>
  <c r="CZ623" i="1"/>
  <c r="CZ624" i="1"/>
  <c r="CZ625" i="1"/>
  <c r="CZ626" i="1"/>
  <c r="CZ627" i="1"/>
  <c r="CZ628" i="1"/>
  <c r="CZ629" i="1"/>
  <c r="CZ630" i="1"/>
  <c r="CZ631" i="1"/>
  <c r="CZ632" i="1"/>
  <c r="CZ633" i="1"/>
  <c r="CZ634" i="1"/>
  <c r="CZ635" i="1"/>
  <c r="CZ636" i="1"/>
  <c r="CZ637" i="1"/>
  <c r="CZ638" i="1"/>
  <c r="CZ639" i="1"/>
  <c r="CZ640" i="1"/>
  <c r="CZ641" i="1"/>
  <c r="CZ642" i="1"/>
  <c r="CZ643" i="1"/>
  <c r="CZ644" i="1"/>
  <c r="CZ645" i="1"/>
  <c r="CZ646" i="1"/>
  <c r="CZ647" i="1"/>
  <c r="CZ648" i="1"/>
  <c r="CZ649" i="1"/>
  <c r="CZ650" i="1"/>
  <c r="CZ651" i="1"/>
  <c r="CZ652" i="1"/>
  <c r="CZ653" i="1"/>
  <c r="CZ654" i="1"/>
  <c r="CZ655" i="1"/>
  <c r="CZ656" i="1"/>
  <c r="CZ657" i="1"/>
  <c r="CZ658" i="1"/>
  <c r="CZ659" i="1"/>
  <c r="CZ660" i="1"/>
  <c r="CZ661" i="1"/>
  <c r="CZ662" i="1"/>
  <c r="CZ663" i="1"/>
  <c r="CZ664" i="1"/>
  <c r="CZ665" i="1"/>
  <c r="CZ666" i="1"/>
  <c r="CZ667" i="1"/>
  <c r="CZ668" i="1"/>
  <c r="CZ669" i="1"/>
  <c r="CZ670" i="1"/>
  <c r="CZ671" i="1"/>
  <c r="CZ672" i="1"/>
  <c r="CZ673" i="1"/>
  <c r="CZ674" i="1"/>
  <c r="CZ675" i="1"/>
  <c r="CZ676" i="1"/>
  <c r="CZ677" i="1"/>
  <c r="CZ678" i="1"/>
  <c r="CZ679" i="1"/>
  <c r="CZ680" i="1"/>
  <c r="CZ681" i="1"/>
  <c r="CZ682" i="1"/>
  <c r="CZ683" i="1"/>
  <c r="CZ684" i="1"/>
  <c r="CZ685" i="1"/>
  <c r="CZ686" i="1"/>
  <c r="CZ687" i="1"/>
  <c r="CZ688" i="1"/>
  <c r="CZ689" i="1"/>
  <c r="CZ690" i="1"/>
  <c r="CZ691" i="1"/>
  <c r="CZ692" i="1"/>
  <c r="CZ693" i="1"/>
  <c r="CZ694" i="1"/>
  <c r="CZ695" i="1"/>
  <c r="CZ696" i="1"/>
  <c r="CZ697" i="1"/>
  <c r="CZ698" i="1"/>
  <c r="CZ699" i="1"/>
  <c r="CZ700" i="1"/>
  <c r="CZ701" i="1"/>
  <c r="CZ702" i="1"/>
  <c r="CZ703" i="1"/>
  <c r="CZ704" i="1"/>
  <c r="CZ705" i="1"/>
  <c r="CZ706" i="1"/>
  <c r="CZ707" i="1"/>
  <c r="CZ708" i="1"/>
  <c r="CZ709" i="1"/>
  <c r="CZ710" i="1"/>
  <c r="CZ711" i="1"/>
  <c r="CZ712" i="1"/>
  <c r="CZ713" i="1"/>
  <c r="CZ714" i="1"/>
  <c r="CZ715" i="1"/>
  <c r="CZ716" i="1"/>
  <c r="CZ717" i="1"/>
  <c r="CZ718" i="1"/>
  <c r="CZ719" i="1"/>
  <c r="CZ720" i="1"/>
  <c r="CZ721" i="1"/>
  <c r="CZ722" i="1"/>
  <c r="CZ723" i="1"/>
  <c r="CZ724" i="1"/>
  <c r="CZ725" i="1"/>
  <c r="CZ726" i="1"/>
  <c r="CZ727" i="1"/>
  <c r="CZ728" i="1"/>
  <c r="CZ729" i="1"/>
  <c r="CZ730" i="1"/>
  <c r="CZ731" i="1"/>
  <c r="CZ732" i="1"/>
  <c r="CZ733" i="1"/>
  <c r="CZ734" i="1"/>
  <c r="CZ735" i="1"/>
  <c r="CZ736" i="1"/>
  <c r="CZ737" i="1"/>
  <c r="CZ738" i="1"/>
  <c r="CZ739" i="1"/>
  <c r="CZ740" i="1"/>
  <c r="CZ741" i="1"/>
  <c r="CZ742" i="1"/>
  <c r="CZ743" i="1"/>
  <c r="CZ744" i="1"/>
  <c r="CZ745" i="1"/>
  <c r="CZ746" i="1"/>
  <c r="CZ747" i="1"/>
  <c r="CZ748" i="1"/>
  <c r="CZ749" i="1"/>
  <c r="CZ750" i="1"/>
  <c r="CZ751" i="1"/>
  <c r="CZ752" i="1"/>
  <c r="CZ753" i="1"/>
  <c r="CZ754" i="1"/>
  <c r="CZ755" i="1"/>
  <c r="CZ756" i="1"/>
  <c r="CZ757" i="1"/>
  <c r="CZ758" i="1"/>
  <c r="CZ759" i="1"/>
  <c r="CZ760" i="1"/>
  <c r="CZ761" i="1"/>
  <c r="CZ762" i="1"/>
  <c r="CZ763" i="1"/>
  <c r="CZ764" i="1"/>
  <c r="CZ765" i="1"/>
  <c r="CZ766" i="1"/>
  <c r="CZ767" i="1"/>
  <c r="CZ768" i="1"/>
  <c r="CZ769" i="1"/>
  <c r="CZ770" i="1"/>
  <c r="CZ771" i="1"/>
  <c r="CZ772" i="1"/>
  <c r="CZ773" i="1"/>
  <c r="CZ774" i="1"/>
  <c r="CZ775" i="1"/>
  <c r="CZ776" i="1"/>
  <c r="CZ777" i="1"/>
  <c r="CZ778" i="1"/>
  <c r="CZ779" i="1"/>
  <c r="CZ780" i="1"/>
  <c r="CZ781" i="1"/>
  <c r="CZ782" i="1"/>
  <c r="CZ783" i="1"/>
  <c r="CZ784" i="1"/>
  <c r="CZ785" i="1"/>
  <c r="CZ786" i="1"/>
  <c r="CZ787" i="1"/>
  <c r="CZ788" i="1"/>
  <c r="CZ789" i="1"/>
  <c r="CZ790" i="1"/>
  <c r="CZ791" i="1"/>
  <c r="CZ792" i="1"/>
  <c r="CZ793" i="1"/>
  <c r="CZ794" i="1"/>
  <c r="CZ795" i="1"/>
  <c r="CZ796" i="1"/>
  <c r="CZ797" i="1"/>
  <c r="CZ798" i="1"/>
  <c r="CZ799" i="1"/>
  <c r="CZ800" i="1"/>
  <c r="CZ801" i="1"/>
  <c r="CZ802" i="1"/>
  <c r="CZ803" i="1"/>
  <c r="CZ804" i="1"/>
  <c r="CZ805" i="1"/>
  <c r="CZ806" i="1"/>
  <c r="CZ807" i="1"/>
  <c r="CZ808" i="1"/>
  <c r="CZ809" i="1"/>
  <c r="CZ810" i="1"/>
  <c r="CZ811" i="1"/>
  <c r="CZ812" i="1"/>
  <c r="CZ813" i="1"/>
  <c r="CZ814" i="1"/>
  <c r="CZ815" i="1"/>
  <c r="CZ816" i="1"/>
  <c r="CZ817" i="1"/>
  <c r="CZ818" i="1"/>
  <c r="CZ819" i="1"/>
  <c r="CZ820" i="1"/>
  <c r="CZ821" i="1"/>
  <c r="CZ822" i="1"/>
  <c r="CZ823" i="1"/>
  <c r="CZ824" i="1"/>
  <c r="CZ825" i="1"/>
  <c r="CZ826" i="1"/>
  <c r="CZ827" i="1"/>
  <c r="CZ828" i="1"/>
  <c r="CZ829" i="1"/>
  <c r="CZ830" i="1"/>
  <c r="CZ831" i="1"/>
  <c r="CZ832" i="1"/>
  <c r="CZ833" i="1"/>
  <c r="CZ834" i="1"/>
  <c r="CZ835" i="1"/>
  <c r="CZ836" i="1"/>
  <c r="CZ837" i="1"/>
  <c r="CZ838" i="1"/>
  <c r="CZ839" i="1"/>
  <c r="CZ840" i="1"/>
  <c r="CZ841" i="1"/>
  <c r="CZ842" i="1"/>
  <c r="CZ843" i="1"/>
  <c r="CZ844" i="1"/>
  <c r="CZ845" i="1"/>
  <c r="CZ846" i="1"/>
  <c r="CZ847" i="1"/>
  <c r="CZ848" i="1"/>
  <c r="CZ849" i="1"/>
  <c r="CZ850" i="1"/>
  <c r="CZ851" i="1"/>
  <c r="CZ852" i="1"/>
  <c r="CZ853" i="1"/>
  <c r="CZ854" i="1"/>
  <c r="CZ855" i="1"/>
  <c r="CZ856" i="1"/>
  <c r="CZ857" i="1"/>
  <c r="CZ858" i="1"/>
  <c r="CZ859" i="1"/>
  <c r="CZ860" i="1"/>
  <c r="CZ861" i="1"/>
  <c r="CZ862" i="1"/>
  <c r="CZ863" i="1"/>
  <c r="CZ864" i="1"/>
  <c r="CZ865" i="1"/>
  <c r="CZ866" i="1"/>
  <c r="CZ867" i="1"/>
  <c r="CZ868" i="1"/>
  <c r="CZ869" i="1"/>
  <c r="CZ870" i="1"/>
  <c r="CZ871" i="1"/>
  <c r="CZ872" i="1"/>
  <c r="CZ873" i="1"/>
  <c r="CZ874" i="1"/>
  <c r="CZ875" i="1"/>
  <c r="CZ876" i="1"/>
  <c r="CZ877" i="1"/>
  <c r="CZ878" i="1"/>
  <c r="CZ879" i="1"/>
  <c r="CZ880" i="1"/>
  <c r="CZ881" i="1"/>
  <c r="CZ882" i="1"/>
  <c r="CZ883" i="1"/>
  <c r="CZ884" i="1"/>
  <c r="CZ885" i="1"/>
  <c r="CZ886" i="1"/>
  <c r="CZ887" i="1"/>
  <c r="CZ888" i="1"/>
  <c r="CZ889" i="1"/>
  <c r="CZ890" i="1"/>
  <c r="CZ891" i="1"/>
  <c r="CZ892" i="1"/>
  <c r="CZ893" i="1"/>
  <c r="CZ894" i="1"/>
  <c r="CZ895" i="1"/>
  <c r="CZ896" i="1"/>
  <c r="CZ897" i="1"/>
  <c r="CZ898" i="1"/>
  <c r="CZ899" i="1"/>
  <c r="CZ900" i="1"/>
  <c r="CZ901" i="1"/>
  <c r="CZ902" i="1"/>
  <c r="CZ903" i="1"/>
  <c r="CZ904" i="1"/>
  <c r="CZ905" i="1"/>
  <c r="CZ906" i="1"/>
  <c r="CZ907" i="1"/>
  <c r="CZ908" i="1"/>
  <c r="CZ909" i="1"/>
  <c r="CZ910" i="1"/>
  <c r="CZ911" i="1"/>
  <c r="CZ912" i="1"/>
  <c r="CZ913" i="1"/>
  <c r="CZ914" i="1"/>
  <c r="CZ915" i="1"/>
  <c r="CZ916" i="1"/>
  <c r="CZ917" i="1"/>
  <c r="CZ918" i="1"/>
  <c r="CZ919" i="1"/>
  <c r="CZ920" i="1"/>
  <c r="CZ921" i="1"/>
  <c r="CZ922" i="1"/>
  <c r="CZ923" i="1"/>
  <c r="CZ924" i="1"/>
  <c r="CZ925" i="1"/>
  <c r="CZ926" i="1"/>
  <c r="CZ927" i="1"/>
  <c r="CZ928" i="1"/>
  <c r="CZ929" i="1"/>
  <c r="CZ930" i="1"/>
  <c r="CZ931" i="1"/>
  <c r="CZ932" i="1"/>
  <c r="CZ933" i="1"/>
  <c r="CZ934" i="1"/>
  <c r="CZ935" i="1"/>
  <c r="CZ936" i="1"/>
  <c r="CZ937" i="1"/>
  <c r="CZ938" i="1"/>
  <c r="CZ939" i="1"/>
  <c r="CZ940" i="1"/>
  <c r="CZ941" i="1"/>
  <c r="CZ942" i="1"/>
  <c r="CZ943" i="1"/>
  <c r="CZ944" i="1"/>
  <c r="CZ945" i="1"/>
  <c r="CZ946" i="1"/>
  <c r="CZ947" i="1"/>
  <c r="CZ948" i="1"/>
  <c r="CZ949" i="1"/>
  <c r="CZ950" i="1"/>
  <c r="CZ951" i="1"/>
  <c r="CZ952" i="1"/>
  <c r="CZ953" i="1"/>
  <c r="CZ954" i="1"/>
  <c r="CZ955" i="1"/>
  <c r="CZ956" i="1"/>
  <c r="CZ957" i="1"/>
  <c r="CZ958" i="1"/>
  <c r="CZ959" i="1"/>
  <c r="CZ960" i="1"/>
  <c r="CZ961" i="1"/>
  <c r="CZ962" i="1"/>
  <c r="CZ963" i="1"/>
  <c r="CZ964" i="1"/>
  <c r="CZ965" i="1"/>
  <c r="CZ966" i="1"/>
  <c r="CZ967" i="1"/>
  <c r="CZ968" i="1"/>
  <c r="CZ969" i="1"/>
  <c r="CZ970" i="1"/>
  <c r="CZ971" i="1"/>
  <c r="CZ972" i="1"/>
  <c r="CZ973" i="1"/>
  <c r="CZ974" i="1"/>
  <c r="CZ975" i="1"/>
  <c r="CZ976" i="1"/>
  <c r="CZ977" i="1"/>
  <c r="CZ978" i="1"/>
  <c r="CZ979" i="1"/>
  <c r="CZ980" i="1"/>
  <c r="CZ981" i="1"/>
  <c r="CZ982" i="1"/>
  <c r="CZ983" i="1"/>
  <c r="CZ984" i="1"/>
  <c r="CZ985" i="1"/>
  <c r="CZ986" i="1"/>
  <c r="CZ987" i="1"/>
  <c r="CZ988" i="1"/>
  <c r="CZ989" i="1"/>
  <c r="CZ990" i="1"/>
  <c r="CZ991" i="1"/>
  <c r="CZ992" i="1"/>
  <c r="CZ993" i="1"/>
  <c r="CZ994" i="1"/>
  <c r="CZ995" i="1"/>
  <c r="CZ996" i="1"/>
  <c r="CZ997" i="1"/>
  <c r="CZ998" i="1"/>
  <c r="CZ999" i="1"/>
  <c r="CZ1000" i="1"/>
  <c r="CZ1001" i="1"/>
  <c r="CZ1002" i="1"/>
  <c r="CZ1003" i="1"/>
  <c r="CZ1004" i="1"/>
  <c r="CZ1005" i="1"/>
  <c r="CZ1006" i="1"/>
  <c r="CZ1007" i="1"/>
  <c r="CZ1008" i="1"/>
  <c r="CZ1009" i="1"/>
  <c r="CZ1010" i="1"/>
  <c r="CZ1011" i="1"/>
  <c r="CZ1012" i="1"/>
  <c r="CZ1013" i="1"/>
  <c r="CZ1014" i="1"/>
  <c r="CZ1015" i="1"/>
  <c r="CZ1016" i="1"/>
  <c r="CZ1017" i="1"/>
  <c r="CZ1018" i="1"/>
  <c r="CZ1019" i="1"/>
  <c r="CZ1020" i="1"/>
  <c r="CZ1021" i="1"/>
  <c r="CZ1022" i="1"/>
  <c r="CZ1023" i="1"/>
  <c r="CZ1024" i="1"/>
  <c r="CZ1025" i="1"/>
  <c r="CZ1026" i="1"/>
  <c r="CZ1027" i="1"/>
  <c r="CZ1028" i="1"/>
  <c r="CZ1029" i="1"/>
  <c r="CZ1030" i="1"/>
  <c r="CZ1031" i="1"/>
  <c r="CZ1032" i="1"/>
  <c r="CZ1033" i="1"/>
  <c r="CZ1034" i="1"/>
  <c r="CZ1035" i="1"/>
  <c r="CZ1036" i="1"/>
  <c r="CZ1037" i="1"/>
  <c r="CZ1038" i="1"/>
  <c r="CZ1039" i="1"/>
  <c r="CZ1040" i="1"/>
  <c r="CZ1041" i="1"/>
  <c r="CZ1042" i="1"/>
  <c r="CZ1043" i="1"/>
  <c r="CZ1044" i="1"/>
  <c r="CZ1045" i="1"/>
  <c r="CZ1046" i="1"/>
  <c r="CZ1047" i="1"/>
  <c r="CZ1048" i="1"/>
  <c r="CZ1049" i="1"/>
  <c r="CZ1050" i="1"/>
  <c r="CZ1051" i="1"/>
  <c r="CZ1052" i="1"/>
  <c r="CZ1053" i="1"/>
  <c r="CZ1054" i="1"/>
  <c r="CZ1055" i="1"/>
  <c r="CZ1056" i="1"/>
  <c r="CZ1057" i="1"/>
  <c r="CZ1058" i="1"/>
  <c r="CZ1059" i="1"/>
  <c r="CZ1060" i="1"/>
  <c r="CZ1061" i="1"/>
  <c r="CZ1062" i="1"/>
  <c r="CZ1063" i="1"/>
  <c r="CZ1064" i="1"/>
  <c r="CZ1065" i="1"/>
  <c r="CZ1066" i="1"/>
  <c r="CZ1067" i="1"/>
  <c r="CZ1068" i="1"/>
  <c r="CZ1069" i="1"/>
  <c r="CZ1070" i="1"/>
  <c r="CZ1071" i="1"/>
  <c r="CZ1072" i="1"/>
  <c r="CZ1073" i="1"/>
  <c r="CZ1074" i="1"/>
  <c r="CZ1075" i="1"/>
  <c r="CZ1076" i="1"/>
  <c r="CZ1077" i="1"/>
  <c r="CZ1078" i="1"/>
  <c r="CZ1079" i="1"/>
  <c r="CZ1080" i="1"/>
  <c r="CZ1081" i="1"/>
  <c r="CZ1082" i="1"/>
  <c r="CZ1083" i="1"/>
  <c r="CZ1084" i="1"/>
  <c r="CZ1085" i="1"/>
  <c r="CZ1086" i="1"/>
  <c r="CZ1087" i="1"/>
  <c r="CZ1088" i="1"/>
  <c r="CZ1089" i="1"/>
  <c r="CZ1090" i="1"/>
  <c r="CZ1091" i="1"/>
  <c r="CZ1092" i="1"/>
  <c r="CZ1093" i="1"/>
  <c r="CZ1094" i="1"/>
  <c r="CZ1095" i="1"/>
  <c r="CZ1096" i="1"/>
  <c r="CZ1097" i="1"/>
  <c r="CZ1098" i="1"/>
  <c r="CZ6" i="1"/>
  <c r="CQ7" i="1"/>
  <c r="CQ8" i="1"/>
  <c r="CQ9" i="1"/>
  <c r="CQ10" i="1"/>
  <c r="CQ11" i="1"/>
  <c r="CQ12" i="1"/>
  <c r="CQ13" i="1"/>
  <c r="CQ14" i="1"/>
  <c r="CQ15" i="1"/>
  <c r="CQ16" i="1"/>
  <c r="CQ17" i="1"/>
  <c r="CQ18" i="1"/>
  <c r="CQ19" i="1"/>
  <c r="CQ20" i="1"/>
  <c r="CQ21" i="1"/>
  <c r="CQ22" i="1"/>
  <c r="CQ23" i="1"/>
  <c r="CQ25" i="1"/>
  <c r="CQ26" i="1"/>
  <c r="CQ27" i="1"/>
  <c r="CQ28" i="1"/>
  <c r="CQ29" i="1"/>
  <c r="CQ30" i="1"/>
  <c r="CQ31" i="1"/>
  <c r="CQ32" i="1"/>
  <c r="CQ33" i="1"/>
  <c r="CQ34" i="1"/>
  <c r="CQ35" i="1"/>
  <c r="CQ37" i="1"/>
  <c r="CQ38" i="1"/>
  <c r="CQ39" i="1"/>
  <c r="CQ40" i="1"/>
  <c r="CQ41" i="1"/>
  <c r="CQ42" i="1"/>
  <c r="CQ43" i="1"/>
  <c r="CQ44" i="1"/>
  <c r="CQ45" i="1"/>
  <c r="CQ46" i="1"/>
  <c r="CQ47" i="1"/>
  <c r="CQ48" i="1"/>
  <c r="CQ49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6" i="1"/>
  <c r="CQ67" i="1"/>
  <c r="CQ68" i="1"/>
  <c r="CQ69" i="1"/>
  <c r="CQ70" i="1"/>
  <c r="CQ71" i="1"/>
  <c r="CQ72" i="1"/>
  <c r="CQ73" i="1"/>
  <c r="CQ74" i="1"/>
  <c r="CQ75" i="1"/>
  <c r="CQ76" i="1"/>
  <c r="CQ77" i="1"/>
  <c r="CQ78" i="1"/>
  <c r="CQ79" i="1"/>
  <c r="CQ80" i="1"/>
  <c r="CQ81" i="1"/>
  <c r="CQ82" i="1"/>
  <c r="CQ83" i="1"/>
  <c r="CQ85" i="1"/>
  <c r="CQ86" i="1"/>
  <c r="CQ87" i="1"/>
  <c r="CQ88" i="1"/>
  <c r="CQ89" i="1"/>
  <c r="CQ90" i="1"/>
  <c r="CQ91" i="1"/>
  <c r="CQ92" i="1"/>
  <c r="CQ93" i="1"/>
  <c r="CQ94" i="1"/>
  <c r="CQ95" i="1"/>
  <c r="CQ96" i="1"/>
  <c r="CQ97" i="1"/>
  <c r="CQ98" i="1"/>
  <c r="CQ99" i="1"/>
  <c r="CQ100" i="1"/>
  <c r="CQ101" i="1"/>
  <c r="CQ102" i="1"/>
  <c r="CQ103" i="1"/>
  <c r="CQ104" i="1"/>
  <c r="CQ105" i="1"/>
  <c r="CQ106" i="1"/>
  <c r="CQ107" i="1"/>
  <c r="CQ108" i="1"/>
  <c r="CQ109" i="1"/>
  <c r="CQ110" i="1"/>
  <c r="CQ111" i="1"/>
  <c r="CQ112" i="1"/>
  <c r="CQ113" i="1"/>
  <c r="CQ114" i="1"/>
  <c r="CQ115" i="1"/>
  <c r="CQ116" i="1"/>
  <c r="CQ117" i="1"/>
  <c r="CQ118" i="1"/>
  <c r="CQ119" i="1"/>
  <c r="CQ120" i="1"/>
  <c r="CQ121" i="1"/>
  <c r="CQ122" i="1"/>
  <c r="CQ123" i="1"/>
  <c r="CQ124" i="1"/>
  <c r="CQ125" i="1"/>
  <c r="CQ126" i="1"/>
  <c r="CQ127" i="1"/>
  <c r="CQ128" i="1"/>
  <c r="CQ129" i="1"/>
  <c r="CQ130" i="1"/>
  <c r="CQ131" i="1"/>
  <c r="CQ132" i="1"/>
  <c r="CQ133" i="1"/>
  <c r="CQ134" i="1"/>
  <c r="CQ135" i="1"/>
  <c r="CQ136" i="1"/>
  <c r="CQ137" i="1"/>
  <c r="CQ138" i="1"/>
  <c r="CQ139" i="1"/>
  <c r="CQ140" i="1"/>
  <c r="CQ141" i="1"/>
  <c r="CQ142" i="1"/>
  <c r="CQ143" i="1"/>
  <c r="CQ144" i="1"/>
  <c r="CQ145" i="1"/>
  <c r="CQ146" i="1"/>
  <c r="CQ147" i="1"/>
  <c r="CQ148" i="1"/>
  <c r="CQ149" i="1"/>
  <c r="CQ150" i="1"/>
  <c r="CQ151" i="1"/>
  <c r="CQ152" i="1"/>
  <c r="CQ153" i="1"/>
  <c r="CQ154" i="1"/>
  <c r="CQ155" i="1"/>
  <c r="CQ156" i="1"/>
  <c r="CQ157" i="1"/>
  <c r="CQ158" i="1"/>
  <c r="CQ159" i="1"/>
  <c r="CQ160" i="1"/>
  <c r="CQ161" i="1"/>
  <c r="CQ162" i="1"/>
  <c r="CQ163" i="1"/>
  <c r="CQ164" i="1"/>
  <c r="CQ165" i="1"/>
  <c r="CQ166" i="1"/>
  <c r="CQ167" i="1"/>
  <c r="CQ168" i="1"/>
  <c r="CQ169" i="1"/>
  <c r="CQ170" i="1"/>
  <c r="CQ171" i="1"/>
  <c r="CQ172" i="1"/>
  <c r="CQ173" i="1"/>
  <c r="CQ174" i="1"/>
  <c r="CQ175" i="1"/>
  <c r="CQ176" i="1"/>
  <c r="CQ177" i="1"/>
  <c r="CQ178" i="1"/>
  <c r="CQ179" i="1"/>
  <c r="CQ180" i="1"/>
  <c r="CQ181" i="1"/>
  <c r="CQ182" i="1"/>
  <c r="CQ183" i="1"/>
  <c r="CQ184" i="1"/>
  <c r="CQ185" i="1"/>
  <c r="CQ186" i="1"/>
  <c r="CQ187" i="1"/>
  <c r="CQ188" i="1"/>
  <c r="CQ189" i="1"/>
  <c r="CQ190" i="1"/>
  <c r="CQ191" i="1"/>
  <c r="CQ192" i="1"/>
  <c r="CQ193" i="1"/>
  <c r="CQ194" i="1"/>
  <c r="CQ195" i="1"/>
  <c r="CQ196" i="1"/>
  <c r="CQ197" i="1"/>
  <c r="CQ198" i="1"/>
  <c r="CQ199" i="1"/>
  <c r="CQ200" i="1"/>
  <c r="CQ201" i="1"/>
  <c r="CQ202" i="1"/>
  <c r="CQ203" i="1"/>
  <c r="CQ204" i="1"/>
  <c r="CQ205" i="1"/>
  <c r="CQ206" i="1"/>
  <c r="CQ207" i="1"/>
  <c r="CQ208" i="1"/>
  <c r="CQ209" i="1"/>
  <c r="CQ210" i="1"/>
  <c r="CQ211" i="1"/>
  <c r="CQ212" i="1"/>
  <c r="CQ213" i="1"/>
  <c r="CQ214" i="1"/>
  <c r="CQ215" i="1"/>
  <c r="CQ216" i="1"/>
  <c r="CQ217" i="1"/>
  <c r="CQ218" i="1"/>
  <c r="CQ219" i="1"/>
  <c r="CQ220" i="1"/>
  <c r="CQ221" i="1"/>
  <c r="CQ222" i="1"/>
  <c r="CQ223" i="1"/>
  <c r="CQ224" i="1"/>
  <c r="CQ225" i="1"/>
  <c r="CQ226" i="1"/>
  <c r="CQ227" i="1"/>
  <c r="CQ228" i="1"/>
  <c r="CQ229" i="1"/>
  <c r="CQ230" i="1"/>
  <c r="CQ231" i="1"/>
  <c r="CQ232" i="1"/>
  <c r="CQ233" i="1"/>
  <c r="CQ234" i="1"/>
  <c r="CQ235" i="1"/>
  <c r="CQ236" i="1"/>
  <c r="CQ237" i="1"/>
  <c r="CQ238" i="1"/>
  <c r="CQ239" i="1"/>
  <c r="CQ240" i="1"/>
  <c r="CQ241" i="1"/>
  <c r="CQ242" i="1"/>
  <c r="CQ243" i="1"/>
  <c r="CQ244" i="1"/>
  <c r="CQ245" i="1"/>
  <c r="CQ246" i="1"/>
  <c r="CQ247" i="1"/>
  <c r="CQ248" i="1"/>
  <c r="CQ249" i="1"/>
  <c r="CQ250" i="1"/>
  <c r="CQ251" i="1"/>
  <c r="CQ252" i="1"/>
  <c r="CQ253" i="1"/>
  <c r="CQ254" i="1"/>
  <c r="CQ255" i="1"/>
  <c r="CQ256" i="1"/>
  <c r="CQ257" i="1"/>
  <c r="CQ258" i="1"/>
  <c r="CQ259" i="1"/>
  <c r="CQ260" i="1"/>
  <c r="CQ261" i="1"/>
  <c r="CQ262" i="1"/>
  <c r="CQ263" i="1"/>
  <c r="CQ264" i="1"/>
  <c r="CQ265" i="1"/>
  <c r="CQ266" i="1"/>
  <c r="CQ267" i="1"/>
  <c r="CQ268" i="1"/>
  <c r="CQ269" i="1"/>
  <c r="CQ270" i="1"/>
  <c r="CQ271" i="1"/>
  <c r="CQ272" i="1"/>
  <c r="CQ273" i="1"/>
  <c r="CQ274" i="1"/>
  <c r="CQ275" i="1"/>
  <c r="CQ276" i="1"/>
  <c r="CQ277" i="1"/>
  <c r="CQ278" i="1"/>
  <c r="CQ279" i="1"/>
  <c r="CQ280" i="1"/>
  <c r="CQ281" i="1"/>
  <c r="CQ282" i="1"/>
  <c r="CQ283" i="1"/>
  <c r="CQ284" i="1"/>
  <c r="CQ285" i="1"/>
  <c r="CQ286" i="1"/>
  <c r="CQ287" i="1"/>
  <c r="CQ288" i="1"/>
  <c r="CQ289" i="1"/>
  <c r="CQ290" i="1"/>
  <c r="CQ291" i="1"/>
  <c r="CQ292" i="1"/>
  <c r="CQ293" i="1"/>
  <c r="CQ294" i="1"/>
  <c r="CQ295" i="1"/>
  <c r="CQ296" i="1"/>
  <c r="CQ297" i="1"/>
  <c r="CQ298" i="1"/>
  <c r="CQ299" i="1"/>
  <c r="CQ300" i="1"/>
  <c r="CQ301" i="1"/>
  <c r="CQ302" i="1"/>
  <c r="CQ303" i="1"/>
  <c r="CQ304" i="1"/>
  <c r="CQ305" i="1"/>
  <c r="CQ306" i="1"/>
  <c r="CQ307" i="1"/>
  <c r="CQ308" i="1"/>
  <c r="CQ309" i="1"/>
  <c r="CQ310" i="1"/>
  <c r="CQ311" i="1"/>
  <c r="CQ312" i="1"/>
  <c r="CQ313" i="1"/>
  <c r="CQ314" i="1"/>
  <c r="CQ315" i="1"/>
  <c r="CQ316" i="1"/>
  <c r="CQ317" i="1"/>
  <c r="CQ318" i="1"/>
  <c r="CQ319" i="1"/>
  <c r="CQ320" i="1"/>
  <c r="CQ321" i="1"/>
  <c r="CQ322" i="1"/>
  <c r="CQ323" i="1"/>
  <c r="CQ324" i="1"/>
  <c r="CQ325" i="1"/>
  <c r="CQ326" i="1"/>
  <c r="CQ327" i="1"/>
  <c r="CQ328" i="1"/>
  <c r="CQ329" i="1"/>
  <c r="CQ330" i="1"/>
  <c r="CQ331" i="1"/>
  <c r="CQ332" i="1"/>
  <c r="CQ333" i="1"/>
  <c r="CQ334" i="1"/>
  <c r="CQ335" i="1"/>
  <c r="CQ336" i="1"/>
  <c r="CQ337" i="1"/>
  <c r="CQ338" i="1"/>
  <c r="CQ339" i="1"/>
  <c r="CQ340" i="1"/>
  <c r="CQ341" i="1"/>
  <c r="CQ342" i="1"/>
  <c r="CQ343" i="1"/>
  <c r="CQ344" i="1"/>
  <c r="CQ345" i="1"/>
  <c r="CQ346" i="1"/>
  <c r="CQ347" i="1"/>
  <c r="CQ348" i="1"/>
  <c r="CQ349" i="1"/>
  <c r="CQ350" i="1"/>
  <c r="CQ351" i="1"/>
  <c r="CQ352" i="1"/>
  <c r="CQ353" i="1"/>
  <c r="CQ354" i="1"/>
  <c r="CQ355" i="1"/>
  <c r="CQ356" i="1"/>
  <c r="CQ357" i="1"/>
  <c r="CQ358" i="1"/>
  <c r="CQ359" i="1"/>
  <c r="CQ360" i="1"/>
  <c r="CQ361" i="1"/>
  <c r="CQ362" i="1"/>
  <c r="CQ363" i="1"/>
  <c r="CQ364" i="1"/>
  <c r="CQ365" i="1"/>
  <c r="CQ366" i="1"/>
  <c r="CQ367" i="1"/>
  <c r="CQ368" i="1"/>
  <c r="CQ369" i="1"/>
  <c r="CQ370" i="1"/>
  <c r="CQ371" i="1"/>
  <c r="CQ372" i="1"/>
  <c r="CQ373" i="1"/>
  <c r="CQ374" i="1"/>
  <c r="CQ375" i="1"/>
  <c r="CQ376" i="1"/>
  <c r="CQ377" i="1"/>
  <c r="CQ378" i="1"/>
  <c r="CQ379" i="1"/>
  <c r="CQ380" i="1"/>
  <c r="CQ381" i="1"/>
  <c r="CQ382" i="1"/>
  <c r="CQ383" i="1"/>
  <c r="CQ384" i="1"/>
  <c r="CQ385" i="1"/>
  <c r="CQ386" i="1"/>
  <c r="CQ387" i="1"/>
  <c r="CQ388" i="1"/>
  <c r="CQ389" i="1"/>
  <c r="CQ390" i="1"/>
  <c r="CQ391" i="1"/>
  <c r="CQ392" i="1"/>
  <c r="CQ393" i="1"/>
  <c r="CQ394" i="1"/>
  <c r="CQ395" i="1"/>
  <c r="CQ396" i="1"/>
  <c r="CQ397" i="1"/>
  <c r="CQ398" i="1"/>
  <c r="CQ399" i="1"/>
  <c r="CQ400" i="1"/>
  <c r="CQ401" i="1"/>
  <c r="CQ402" i="1"/>
  <c r="CQ403" i="1"/>
  <c r="CQ404" i="1"/>
  <c r="CQ405" i="1"/>
  <c r="CQ406" i="1"/>
  <c r="CQ407" i="1"/>
  <c r="CQ408" i="1"/>
  <c r="CQ409" i="1"/>
  <c r="CQ410" i="1"/>
  <c r="CQ411" i="1"/>
  <c r="CQ412" i="1"/>
  <c r="CQ413" i="1"/>
  <c r="CQ414" i="1"/>
  <c r="CQ415" i="1"/>
  <c r="CQ416" i="1"/>
  <c r="CQ417" i="1"/>
  <c r="CQ418" i="1"/>
  <c r="CQ419" i="1"/>
  <c r="CQ420" i="1"/>
  <c r="CQ421" i="1"/>
  <c r="CQ422" i="1"/>
  <c r="CQ423" i="1"/>
  <c r="CQ424" i="1"/>
  <c r="CQ425" i="1"/>
  <c r="CQ426" i="1"/>
  <c r="CQ427" i="1"/>
  <c r="CQ428" i="1"/>
  <c r="CQ429" i="1"/>
  <c r="CQ430" i="1"/>
  <c r="CQ431" i="1"/>
  <c r="CQ432" i="1"/>
  <c r="CQ433" i="1"/>
  <c r="CQ434" i="1"/>
  <c r="CQ435" i="1"/>
  <c r="CQ436" i="1"/>
  <c r="CQ437" i="1"/>
  <c r="CQ438" i="1"/>
  <c r="CQ439" i="1"/>
  <c r="CQ440" i="1"/>
  <c r="CQ441" i="1"/>
  <c r="CQ442" i="1"/>
  <c r="CQ443" i="1"/>
  <c r="CQ444" i="1"/>
  <c r="CQ445" i="1"/>
  <c r="CQ446" i="1"/>
  <c r="CQ447" i="1"/>
  <c r="CQ448" i="1"/>
  <c r="CQ449" i="1"/>
  <c r="CQ450" i="1"/>
  <c r="CQ451" i="1"/>
  <c r="CQ452" i="1"/>
  <c r="CQ453" i="1"/>
  <c r="CQ454" i="1"/>
  <c r="CQ455" i="1"/>
  <c r="CQ456" i="1"/>
  <c r="CQ457" i="1"/>
  <c r="CQ458" i="1"/>
  <c r="CQ459" i="1"/>
  <c r="CQ460" i="1"/>
  <c r="CQ461" i="1"/>
  <c r="CQ462" i="1"/>
  <c r="CQ463" i="1"/>
  <c r="CQ464" i="1"/>
  <c r="CQ465" i="1"/>
  <c r="CQ466" i="1"/>
  <c r="CQ467" i="1"/>
  <c r="CQ468" i="1"/>
  <c r="CQ469" i="1"/>
  <c r="CQ470" i="1"/>
  <c r="CQ471" i="1"/>
  <c r="CQ472" i="1"/>
  <c r="CQ473" i="1"/>
  <c r="CQ474" i="1"/>
  <c r="CQ475" i="1"/>
  <c r="CQ476" i="1"/>
  <c r="CQ477" i="1"/>
  <c r="CQ478" i="1"/>
  <c r="CQ479" i="1"/>
  <c r="CQ480" i="1"/>
  <c r="CQ481" i="1"/>
  <c r="CQ482" i="1"/>
  <c r="CQ483" i="1"/>
  <c r="CQ484" i="1"/>
  <c r="CQ485" i="1"/>
  <c r="CQ486" i="1"/>
  <c r="CQ487" i="1"/>
  <c r="CQ488" i="1"/>
  <c r="CQ489" i="1"/>
  <c r="CQ490" i="1"/>
  <c r="CQ491" i="1"/>
  <c r="CQ492" i="1"/>
  <c r="CQ493" i="1"/>
  <c r="CQ494" i="1"/>
  <c r="CQ495" i="1"/>
  <c r="CQ496" i="1"/>
  <c r="CQ497" i="1"/>
  <c r="CQ498" i="1"/>
  <c r="CQ499" i="1"/>
  <c r="CQ500" i="1"/>
  <c r="CQ501" i="1"/>
  <c r="CQ502" i="1"/>
  <c r="CQ503" i="1"/>
  <c r="CQ504" i="1"/>
  <c r="CQ505" i="1"/>
  <c r="CQ506" i="1"/>
  <c r="CQ507" i="1"/>
  <c r="CQ508" i="1"/>
  <c r="CQ509" i="1"/>
  <c r="CQ510" i="1"/>
  <c r="CQ511" i="1"/>
  <c r="CQ512" i="1"/>
  <c r="CQ513" i="1"/>
  <c r="CQ514" i="1"/>
  <c r="CQ515" i="1"/>
  <c r="CQ516" i="1"/>
  <c r="CQ517" i="1"/>
  <c r="CQ518" i="1"/>
  <c r="CQ519" i="1"/>
  <c r="CQ520" i="1"/>
  <c r="CQ521" i="1"/>
  <c r="CQ522" i="1"/>
  <c r="CQ523" i="1"/>
  <c r="CQ524" i="1"/>
  <c r="CQ525" i="1"/>
  <c r="CQ526" i="1"/>
  <c r="CQ527" i="1"/>
  <c r="CQ528" i="1"/>
  <c r="CQ529" i="1"/>
  <c r="CQ530" i="1"/>
  <c r="CQ531" i="1"/>
  <c r="CQ532" i="1"/>
  <c r="CQ533" i="1"/>
  <c r="CQ534" i="1"/>
  <c r="CQ535" i="1"/>
  <c r="CQ536" i="1"/>
  <c r="CQ537" i="1"/>
  <c r="CQ538" i="1"/>
  <c r="CQ539" i="1"/>
  <c r="CQ540" i="1"/>
  <c r="CQ541" i="1"/>
  <c r="CQ542" i="1"/>
  <c r="CQ543" i="1"/>
  <c r="CQ544" i="1"/>
  <c r="CQ545" i="1"/>
  <c r="CQ546" i="1"/>
  <c r="CQ547" i="1"/>
  <c r="CQ548" i="1"/>
  <c r="CQ549" i="1"/>
  <c r="CQ550" i="1"/>
  <c r="CQ551" i="1"/>
  <c r="CQ552" i="1"/>
  <c r="CQ553" i="1"/>
  <c r="CQ554" i="1"/>
  <c r="CQ555" i="1"/>
  <c r="CQ556" i="1"/>
  <c r="CQ557" i="1"/>
  <c r="CQ558" i="1"/>
  <c r="CQ559" i="1"/>
  <c r="CQ560" i="1"/>
  <c r="CQ561" i="1"/>
  <c r="CQ562" i="1"/>
  <c r="CQ563" i="1"/>
  <c r="CQ564" i="1"/>
  <c r="CQ565" i="1"/>
  <c r="CQ566" i="1"/>
  <c r="CQ567" i="1"/>
  <c r="CQ568" i="1"/>
  <c r="CQ569" i="1"/>
  <c r="CQ570" i="1"/>
  <c r="CQ571" i="1"/>
  <c r="CQ572" i="1"/>
  <c r="CQ573" i="1"/>
  <c r="CQ574" i="1"/>
  <c r="CQ575" i="1"/>
  <c r="CQ576" i="1"/>
  <c r="CQ577" i="1"/>
  <c r="CQ578" i="1"/>
  <c r="CQ579" i="1"/>
  <c r="CQ580" i="1"/>
  <c r="CQ581" i="1"/>
  <c r="CQ582" i="1"/>
  <c r="CQ583" i="1"/>
  <c r="CQ584" i="1"/>
  <c r="CQ585" i="1"/>
  <c r="CQ586" i="1"/>
  <c r="CQ587" i="1"/>
  <c r="CQ588" i="1"/>
  <c r="CQ589" i="1"/>
  <c r="CQ590" i="1"/>
  <c r="CQ591" i="1"/>
  <c r="CQ592" i="1"/>
  <c r="CQ593" i="1"/>
  <c r="CQ594" i="1"/>
  <c r="CQ595" i="1"/>
  <c r="CQ596" i="1"/>
  <c r="CQ597" i="1"/>
  <c r="CQ598" i="1"/>
  <c r="CQ599" i="1"/>
  <c r="CQ600" i="1"/>
  <c r="CQ601" i="1"/>
  <c r="CQ602" i="1"/>
  <c r="CQ603" i="1"/>
  <c r="CQ604" i="1"/>
  <c r="CQ605" i="1"/>
  <c r="CQ606" i="1"/>
  <c r="CQ607" i="1"/>
  <c r="CQ608" i="1"/>
  <c r="CQ609" i="1"/>
  <c r="CQ610" i="1"/>
  <c r="CQ611" i="1"/>
  <c r="CQ612" i="1"/>
  <c r="CQ613" i="1"/>
  <c r="CQ614" i="1"/>
  <c r="CQ615" i="1"/>
  <c r="CQ616" i="1"/>
  <c r="CQ617" i="1"/>
  <c r="CQ618" i="1"/>
  <c r="CQ619" i="1"/>
  <c r="CQ620" i="1"/>
  <c r="CQ621" i="1"/>
  <c r="CQ622" i="1"/>
  <c r="CQ623" i="1"/>
  <c r="CQ624" i="1"/>
  <c r="CQ625" i="1"/>
  <c r="CQ626" i="1"/>
  <c r="CQ627" i="1"/>
  <c r="CQ628" i="1"/>
  <c r="CQ629" i="1"/>
  <c r="CQ630" i="1"/>
  <c r="CQ631" i="1"/>
  <c r="CQ632" i="1"/>
  <c r="CQ633" i="1"/>
  <c r="CQ634" i="1"/>
  <c r="CQ635" i="1"/>
  <c r="CQ636" i="1"/>
  <c r="CQ637" i="1"/>
  <c r="CQ638" i="1"/>
  <c r="CQ639" i="1"/>
  <c r="CQ640" i="1"/>
  <c r="CQ641" i="1"/>
  <c r="CQ642" i="1"/>
  <c r="CQ643" i="1"/>
  <c r="CQ644" i="1"/>
  <c r="CQ645" i="1"/>
  <c r="CQ646" i="1"/>
  <c r="CQ647" i="1"/>
  <c r="CQ648" i="1"/>
  <c r="CQ649" i="1"/>
  <c r="CQ650" i="1"/>
  <c r="CQ651" i="1"/>
  <c r="CQ652" i="1"/>
  <c r="CQ653" i="1"/>
  <c r="CQ654" i="1"/>
  <c r="CQ655" i="1"/>
  <c r="CQ656" i="1"/>
  <c r="CQ657" i="1"/>
  <c r="CQ658" i="1"/>
  <c r="CQ659" i="1"/>
  <c r="CQ660" i="1"/>
  <c r="CQ661" i="1"/>
  <c r="CQ662" i="1"/>
  <c r="CQ663" i="1"/>
  <c r="CQ664" i="1"/>
  <c r="CQ665" i="1"/>
  <c r="CQ666" i="1"/>
  <c r="CQ667" i="1"/>
  <c r="CQ668" i="1"/>
  <c r="CQ669" i="1"/>
  <c r="CQ670" i="1"/>
  <c r="CQ671" i="1"/>
  <c r="CQ672" i="1"/>
  <c r="CQ673" i="1"/>
  <c r="CQ674" i="1"/>
  <c r="CQ675" i="1"/>
  <c r="CQ676" i="1"/>
  <c r="CQ677" i="1"/>
  <c r="CQ678" i="1"/>
  <c r="CQ679" i="1"/>
  <c r="CQ680" i="1"/>
  <c r="CQ681" i="1"/>
  <c r="CQ682" i="1"/>
  <c r="CQ683" i="1"/>
  <c r="CQ684" i="1"/>
  <c r="CQ685" i="1"/>
  <c r="CQ686" i="1"/>
  <c r="CQ687" i="1"/>
  <c r="CQ688" i="1"/>
  <c r="CQ689" i="1"/>
  <c r="CQ690" i="1"/>
  <c r="CQ691" i="1"/>
  <c r="CQ692" i="1"/>
  <c r="CQ693" i="1"/>
  <c r="CQ694" i="1"/>
  <c r="CQ695" i="1"/>
  <c r="CQ696" i="1"/>
  <c r="CQ697" i="1"/>
  <c r="CQ698" i="1"/>
  <c r="CQ699" i="1"/>
  <c r="CQ700" i="1"/>
  <c r="CQ701" i="1"/>
  <c r="CQ702" i="1"/>
  <c r="CQ703" i="1"/>
  <c r="CQ704" i="1"/>
  <c r="CQ705" i="1"/>
  <c r="CQ706" i="1"/>
  <c r="CQ707" i="1"/>
  <c r="CQ708" i="1"/>
  <c r="CQ709" i="1"/>
  <c r="CQ710" i="1"/>
  <c r="CQ711" i="1"/>
  <c r="CQ712" i="1"/>
  <c r="CQ713" i="1"/>
  <c r="CQ714" i="1"/>
  <c r="CQ715" i="1"/>
  <c r="CQ716" i="1"/>
  <c r="CQ717" i="1"/>
  <c r="CQ718" i="1"/>
  <c r="CQ719" i="1"/>
  <c r="CQ720" i="1"/>
  <c r="CQ721" i="1"/>
  <c r="CQ722" i="1"/>
  <c r="CQ723" i="1"/>
  <c r="CQ724" i="1"/>
  <c r="CQ725" i="1"/>
  <c r="CQ726" i="1"/>
  <c r="CQ727" i="1"/>
  <c r="CQ728" i="1"/>
  <c r="CQ729" i="1"/>
  <c r="CQ730" i="1"/>
  <c r="CQ731" i="1"/>
  <c r="CQ732" i="1"/>
  <c r="CQ733" i="1"/>
  <c r="CQ734" i="1"/>
  <c r="CQ735" i="1"/>
  <c r="CQ736" i="1"/>
  <c r="CQ737" i="1"/>
  <c r="CQ738" i="1"/>
  <c r="CQ739" i="1"/>
  <c r="CQ740" i="1"/>
  <c r="CQ741" i="1"/>
  <c r="CQ742" i="1"/>
  <c r="CQ743" i="1"/>
  <c r="CQ744" i="1"/>
  <c r="CQ745" i="1"/>
  <c r="CQ746" i="1"/>
  <c r="CQ747" i="1"/>
  <c r="CQ748" i="1"/>
  <c r="CQ749" i="1"/>
  <c r="CQ750" i="1"/>
  <c r="CQ751" i="1"/>
  <c r="CQ752" i="1"/>
  <c r="CQ753" i="1"/>
  <c r="CQ754" i="1"/>
  <c r="CQ755" i="1"/>
  <c r="CQ756" i="1"/>
  <c r="CQ757" i="1"/>
  <c r="CQ758" i="1"/>
  <c r="CQ759" i="1"/>
  <c r="CQ760" i="1"/>
  <c r="CQ761" i="1"/>
  <c r="CQ762" i="1"/>
  <c r="CQ763" i="1"/>
  <c r="CQ764" i="1"/>
  <c r="CQ765" i="1"/>
  <c r="CQ766" i="1"/>
  <c r="CQ767" i="1"/>
  <c r="CQ768" i="1"/>
  <c r="CQ769" i="1"/>
  <c r="CQ770" i="1"/>
  <c r="CQ771" i="1"/>
  <c r="CQ772" i="1"/>
  <c r="CQ773" i="1"/>
  <c r="CQ774" i="1"/>
  <c r="CQ775" i="1"/>
  <c r="CQ776" i="1"/>
  <c r="CQ777" i="1"/>
  <c r="CQ778" i="1"/>
  <c r="CQ779" i="1"/>
  <c r="CQ780" i="1"/>
  <c r="CQ781" i="1"/>
  <c r="CQ782" i="1"/>
  <c r="CQ783" i="1"/>
  <c r="CQ784" i="1"/>
  <c r="CQ785" i="1"/>
  <c r="CQ786" i="1"/>
  <c r="CQ787" i="1"/>
  <c r="CQ788" i="1"/>
  <c r="CQ789" i="1"/>
  <c r="CQ790" i="1"/>
  <c r="CQ791" i="1"/>
  <c r="CQ792" i="1"/>
  <c r="CQ793" i="1"/>
  <c r="CQ794" i="1"/>
  <c r="CQ795" i="1"/>
  <c r="CQ796" i="1"/>
  <c r="CQ797" i="1"/>
  <c r="CQ798" i="1"/>
  <c r="CQ799" i="1"/>
  <c r="CQ800" i="1"/>
  <c r="CQ801" i="1"/>
  <c r="CQ802" i="1"/>
  <c r="CQ803" i="1"/>
  <c r="CQ804" i="1"/>
  <c r="CQ805" i="1"/>
  <c r="CQ806" i="1"/>
  <c r="CQ807" i="1"/>
  <c r="CQ808" i="1"/>
  <c r="CQ809" i="1"/>
  <c r="CQ810" i="1"/>
  <c r="CQ811" i="1"/>
  <c r="CQ812" i="1"/>
  <c r="CQ813" i="1"/>
  <c r="CQ814" i="1"/>
  <c r="CQ815" i="1"/>
  <c r="CQ816" i="1"/>
  <c r="CQ817" i="1"/>
  <c r="CQ818" i="1"/>
  <c r="CQ819" i="1"/>
  <c r="CQ820" i="1"/>
  <c r="CQ821" i="1"/>
  <c r="CQ822" i="1"/>
  <c r="CQ823" i="1"/>
  <c r="CQ824" i="1"/>
  <c r="CQ825" i="1"/>
  <c r="CQ826" i="1"/>
  <c r="CQ827" i="1"/>
  <c r="CQ828" i="1"/>
  <c r="CQ829" i="1"/>
  <c r="CQ830" i="1"/>
  <c r="CQ831" i="1"/>
  <c r="CQ832" i="1"/>
  <c r="CQ833" i="1"/>
  <c r="CQ834" i="1"/>
  <c r="CQ835" i="1"/>
  <c r="CQ836" i="1"/>
  <c r="CQ837" i="1"/>
  <c r="CQ838" i="1"/>
  <c r="CQ839" i="1"/>
  <c r="CQ840" i="1"/>
  <c r="CQ841" i="1"/>
  <c r="CQ842" i="1"/>
  <c r="CQ843" i="1"/>
  <c r="CQ844" i="1"/>
  <c r="CQ845" i="1"/>
  <c r="CQ846" i="1"/>
  <c r="CQ847" i="1"/>
  <c r="CQ848" i="1"/>
  <c r="CQ849" i="1"/>
  <c r="CQ850" i="1"/>
  <c r="CQ851" i="1"/>
  <c r="CQ852" i="1"/>
  <c r="CQ853" i="1"/>
  <c r="CQ854" i="1"/>
  <c r="CQ855" i="1"/>
  <c r="CQ856" i="1"/>
  <c r="CQ857" i="1"/>
  <c r="CQ858" i="1"/>
  <c r="CQ859" i="1"/>
  <c r="CQ860" i="1"/>
  <c r="CQ861" i="1"/>
  <c r="CQ862" i="1"/>
  <c r="CQ863" i="1"/>
  <c r="CQ864" i="1"/>
  <c r="CQ865" i="1"/>
  <c r="CQ866" i="1"/>
  <c r="CQ867" i="1"/>
  <c r="CQ868" i="1"/>
  <c r="CQ869" i="1"/>
  <c r="CQ870" i="1"/>
  <c r="CQ871" i="1"/>
  <c r="CQ872" i="1"/>
  <c r="CQ873" i="1"/>
  <c r="CQ874" i="1"/>
  <c r="CQ875" i="1"/>
  <c r="CQ876" i="1"/>
  <c r="CQ877" i="1"/>
  <c r="CQ878" i="1"/>
  <c r="CQ879" i="1"/>
  <c r="CQ880" i="1"/>
  <c r="CQ881" i="1"/>
  <c r="CQ882" i="1"/>
  <c r="CQ883" i="1"/>
  <c r="CQ884" i="1"/>
  <c r="CQ885" i="1"/>
  <c r="CQ886" i="1"/>
  <c r="CQ887" i="1"/>
  <c r="CQ888" i="1"/>
  <c r="CQ889" i="1"/>
  <c r="CQ890" i="1"/>
  <c r="CQ891" i="1"/>
  <c r="CQ892" i="1"/>
  <c r="CQ893" i="1"/>
  <c r="CQ894" i="1"/>
  <c r="CQ895" i="1"/>
  <c r="CQ896" i="1"/>
  <c r="CQ897" i="1"/>
  <c r="CQ898" i="1"/>
  <c r="CQ899" i="1"/>
  <c r="CQ900" i="1"/>
  <c r="CQ901" i="1"/>
  <c r="CQ902" i="1"/>
  <c r="CQ903" i="1"/>
  <c r="CQ904" i="1"/>
  <c r="CQ905" i="1"/>
  <c r="CQ906" i="1"/>
  <c r="CQ907" i="1"/>
  <c r="CQ908" i="1"/>
  <c r="CQ909" i="1"/>
  <c r="CQ910" i="1"/>
  <c r="CQ911" i="1"/>
  <c r="CQ912" i="1"/>
  <c r="CQ913" i="1"/>
  <c r="CQ914" i="1"/>
  <c r="CQ915" i="1"/>
  <c r="CQ916" i="1"/>
  <c r="CQ917" i="1"/>
  <c r="CQ918" i="1"/>
  <c r="CQ919" i="1"/>
  <c r="CQ920" i="1"/>
  <c r="CQ921" i="1"/>
  <c r="CQ922" i="1"/>
  <c r="CQ923" i="1"/>
  <c r="CQ924" i="1"/>
  <c r="CQ925" i="1"/>
  <c r="CQ926" i="1"/>
  <c r="CQ927" i="1"/>
  <c r="CQ928" i="1"/>
  <c r="CQ929" i="1"/>
  <c r="CQ930" i="1"/>
  <c r="CQ931" i="1"/>
  <c r="CQ932" i="1"/>
  <c r="CQ933" i="1"/>
  <c r="CQ934" i="1"/>
  <c r="CQ935" i="1"/>
  <c r="CQ936" i="1"/>
  <c r="CQ937" i="1"/>
  <c r="CQ938" i="1"/>
  <c r="CQ939" i="1"/>
  <c r="CQ940" i="1"/>
  <c r="CQ941" i="1"/>
  <c r="CQ942" i="1"/>
  <c r="CQ943" i="1"/>
  <c r="CQ944" i="1"/>
  <c r="CQ945" i="1"/>
  <c r="CQ946" i="1"/>
  <c r="CQ947" i="1"/>
  <c r="CQ948" i="1"/>
  <c r="CQ949" i="1"/>
  <c r="CQ950" i="1"/>
  <c r="CQ951" i="1"/>
  <c r="CQ952" i="1"/>
  <c r="CQ953" i="1"/>
  <c r="CQ954" i="1"/>
  <c r="CQ955" i="1"/>
  <c r="CQ956" i="1"/>
  <c r="CQ957" i="1"/>
  <c r="CQ958" i="1"/>
  <c r="CQ959" i="1"/>
  <c r="CQ960" i="1"/>
  <c r="CQ961" i="1"/>
  <c r="CQ962" i="1"/>
  <c r="CQ963" i="1"/>
  <c r="CQ964" i="1"/>
  <c r="CQ965" i="1"/>
  <c r="CQ966" i="1"/>
  <c r="CQ967" i="1"/>
  <c r="CQ968" i="1"/>
  <c r="CQ969" i="1"/>
  <c r="CQ970" i="1"/>
  <c r="CQ971" i="1"/>
  <c r="CQ972" i="1"/>
  <c r="CQ973" i="1"/>
  <c r="CQ974" i="1"/>
  <c r="CQ975" i="1"/>
  <c r="CQ976" i="1"/>
  <c r="CQ977" i="1"/>
  <c r="CQ978" i="1"/>
  <c r="CQ979" i="1"/>
  <c r="CQ980" i="1"/>
  <c r="CQ981" i="1"/>
  <c r="CQ982" i="1"/>
  <c r="CQ983" i="1"/>
  <c r="CQ984" i="1"/>
  <c r="CQ985" i="1"/>
  <c r="CQ986" i="1"/>
  <c r="CQ987" i="1"/>
  <c r="CQ988" i="1"/>
  <c r="CQ989" i="1"/>
  <c r="CQ990" i="1"/>
  <c r="CQ991" i="1"/>
  <c r="CQ992" i="1"/>
  <c r="CQ993" i="1"/>
  <c r="CQ994" i="1"/>
  <c r="CQ995" i="1"/>
  <c r="CQ996" i="1"/>
  <c r="CQ997" i="1"/>
  <c r="CQ998" i="1"/>
  <c r="CQ999" i="1"/>
  <c r="CQ1000" i="1"/>
  <c r="CQ1001" i="1"/>
  <c r="CQ1002" i="1"/>
  <c r="CQ1003" i="1"/>
  <c r="CQ1004" i="1"/>
  <c r="CQ1005" i="1"/>
  <c r="CQ1006" i="1"/>
  <c r="CQ1007" i="1"/>
  <c r="CQ1008" i="1"/>
  <c r="CQ1009" i="1"/>
  <c r="CQ1010" i="1"/>
  <c r="CQ1011" i="1"/>
  <c r="CQ1012" i="1"/>
  <c r="CQ1013" i="1"/>
  <c r="CQ1014" i="1"/>
  <c r="CQ1015" i="1"/>
  <c r="CQ1016" i="1"/>
  <c r="CQ1017" i="1"/>
  <c r="CQ1018" i="1"/>
  <c r="CQ1019" i="1"/>
  <c r="CQ1020" i="1"/>
  <c r="CQ1021" i="1"/>
  <c r="CQ1022" i="1"/>
  <c r="CQ1023" i="1"/>
  <c r="CQ1024" i="1"/>
  <c r="CQ1025" i="1"/>
  <c r="CQ1026" i="1"/>
  <c r="CQ1027" i="1"/>
  <c r="CQ1028" i="1"/>
  <c r="CQ1029" i="1"/>
  <c r="CQ1030" i="1"/>
  <c r="CQ1031" i="1"/>
  <c r="CQ1032" i="1"/>
  <c r="CQ1033" i="1"/>
  <c r="CQ1034" i="1"/>
  <c r="CQ1035" i="1"/>
  <c r="CQ1036" i="1"/>
  <c r="CQ1037" i="1"/>
  <c r="CQ1038" i="1"/>
  <c r="CQ1039" i="1"/>
  <c r="CQ1040" i="1"/>
  <c r="CQ1041" i="1"/>
  <c r="CQ1042" i="1"/>
  <c r="CQ1043" i="1"/>
  <c r="CQ1044" i="1"/>
  <c r="CQ1045" i="1"/>
  <c r="CQ1046" i="1"/>
  <c r="CQ1047" i="1"/>
  <c r="CQ1048" i="1"/>
  <c r="CQ1049" i="1"/>
  <c r="CQ1050" i="1"/>
  <c r="CQ1051" i="1"/>
  <c r="CQ1052" i="1"/>
  <c r="CQ1053" i="1"/>
  <c r="CQ1054" i="1"/>
  <c r="CQ1055" i="1"/>
  <c r="CQ1056" i="1"/>
  <c r="CQ1057" i="1"/>
  <c r="CQ1058" i="1"/>
  <c r="CQ1059" i="1"/>
  <c r="CQ1060" i="1"/>
  <c r="CQ1061" i="1"/>
  <c r="CQ1062" i="1"/>
  <c r="CQ1063" i="1"/>
  <c r="CQ1064" i="1"/>
  <c r="CQ1065" i="1"/>
  <c r="CQ1066" i="1"/>
  <c r="CQ1067" i="1"/>
  <c r="CQ1068" i="1"/>
  <c r="CQ1069" i="1"/>
  <c r="CQ1070" i="1"/>
  <c r="CQ1071" i="1"/>
  <c r="CQ1072" i="1"/>
  <c r="CQ1073" i="1"/>
  <c r="CQ1074" i="1"/>
  <c r="CQ1075" i="1"/>
  <c r="CQ1076" i="1"/>
  <c r="CQ1077" i="1"/>
  <c r="CQ1078" i="1"/>
  <c r="CQ1079" i="1"/>
  <c r="CQ1080" i="1"/>
  <c r="CQ1081" i="1"/>
  <c r="CQ1082" i="1"/>
  <c r="CQ1083" i="1"/>
  <c r="CQ1084" i="1"/>
  <c r="CQ1085" i="1"/>
  <c r="CQ1086" i="1"/>
  <c r="CQ1087" i="1"/>
  <c r="CQ1088" i="1"/>
  <c r="CQ1089" i="1"/>
  <c r="CQ1090" i="1"/>
  <c r="CQ1091" i="1"/>
  <c r="CQ1092" i="1"/>
  <c r="CQ1093" i="1"/>
  <c r="CQ1094" i="1"/>
  <c r="CQ1095" i="1"/>
  <c r="CQ1096" i="1"/>
  <c r="CQ1097" i="1"/>
  <c r="CQ1098" i="1"/>
  <c r="CQ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4" i="1"/>
  <c r="CH25" i="1"/>
  <c r="CH26" i="1"/>
  <c r="CH27" i="1"/>
  <c r="CH28" i="1"/>
  <c r="CH29" i="1"/>
  <c r="CH30" i="1"/>
  <c r="CH31" i="1"/>
  <c r="CH32" i="1"/>
  <c r="CH33" i="1"/>
  <c r="CH34" i="1"/>
  <c r="CH36" i="1"/>
  <c r="CH37" i="1"/>
  <c r="CH38" i="1"/>
  <c r="CH39" i="1"/>
  <c r="CH40" i="1"/>
  <c r="CH41" i="1"/>
  <c r="CH42" i="1"/>
  <c r="CH43" i="1"/>
  <c r="CH44" i="1"/>
  <c r="CH45" i="1"/>
  <c r="CH46" i="1"/>
  <c r="CH47" i="1"/>
  <c r="CH48" i="1"/>
  <c r="CH49" i="1"/>
  <c r="CH50" i="1"/>
  <c r="CH51" i="1"/>
  <c r="CH52" i="1"/>
  <c r="CH53" i="1"/>
  <c r="CH54" i="1"/>
  <c r="CH55" i="1"/>
  <c r="CH56" i="1"/>
  <c r="CH57" i="1"/>
  <c r="CH58" i="1"/>
  <c r="CH59" i="1"/>
  <c r="CH60" i="1"/>
  <c r="CH61" i="1"/>
  <c r="CH62" i="1"/>
  <c r="CH63" i="1"/>
  <c r="CH64" i="1"/>
  <c r="CH65" i="1"/>
  <c r="CH66" i="1"/>
  <c r="CH67" i="1"/>
  <c r="CH68" i="1"/>
  <c r="CH69" i="1"/>
  <c r="CH70" i="1"/>
  <c r="CH71" i="1"/>
  <c r="CH72" i="1"/>
  <c r="CH73" i="1"/>
  <c r="CH74" i="1"/>
  <c r="CH75" i="1"/>
  <c r="CH76" i="1"/>
  <c r="CH77" i="1"/>
  <c r="CH78" i="1"/>
  <c r="CH79" i="1"/>
  <c r="CH80" i="1"/>
  <c r="CH81" i="1"/>
  <c r="CH82" i="1"/>
  <c r="CH84" i="1"/>
  <c r="CH85" i="1"/>
  <c r="CH86" i="1"/>
  <c r="CH87" i="1"/>
  <c r="CH88" i="1"/>
  <c r="CH89" i="1"/>
  <c r="CH90" i="1"/>
  <c r="CH91" i="1"/>
  <c r="CH92" i="1"/>
  <c r="CH93" i="1"/>
  <c r="CH94" i="1"/>
  <c r="CH95" i="1"/>
  <c r="CH96" i="1"/>
  <c r="CH97" i="1"/>
  <c r="CH98" i="1"/>
  <c r="CH99" i="1"/>
  <c r="CH100" i="1"/>
  <c r="CH101" i="1"/>
  <c r="CH102" i="1"/>
  <c r="CH103" i="1"/>
  <c r="CH104" i="1"/>
  <c r="CH105" i="1"/>
  <c r="CH106" i="1"/>
  <c r="CH107" i="1"/>
  <c r="CH108" i="1"/>
  <c r="CH109" i="1"/>
  <c r="CH110" i="1"/>
  <c r="CH111" i="1"/>
  <c r="CH112" i="1"/>
  <c r="CH113" i="1"/>
  <c r="CH114" i="1"/>
  <c r="CH115" i="1"/>
  <c r="CH116" i="1"/>
  <c r="CH117" i="1"/>
  <c r="CH118" i="1"/>
  <c r="CH119" i="1"/>
  <c r="CH120" i="1"/>
  <c r="CH121" i="1"/>
  <c r="CH122" i="1"/>
  <c r="CH123" i="1"/>
  <c r="CH124" i="1"/>
  <c r="CH125" i="1"/>
  <c r="CH126" i="1"/>
  <c r="CH127" i="1"/>
  <c r="CH128" i="1"/>
  <c r="CH129" i="1"/>
  <c r="CH130" i="1"/>
  <c r="CH131" i="1"/>
  <c r="CH132" i="1"/>
  <c r="CH133" i="1"/>
  <c r="CH134" i="1"/>
  <c r="CH135" i="1"/>
  <c r="CH136" i="1"/>
  <c r="CH137" i="1"/>
  <c r="CH138" i="1"/>
  <c r="CH139" i="1"/>
  <c r="CH140" i="1"/>
  <c r="CH141" i="1"/>
  <c r="CH142" i="1"/>
  <c r="CH143" i="1"/>
  <c r="CH144" i="1"/>
  <c r="CH145" i="1"/>
  <c r="CH146" i="1"/>
  <c r="CH147" i="1"/>
  <c r="CH148" i="1"/>
  <c r="CH149" i="1"/>
  <c r="CH150" i="1"/>
  <c r="CH151" i="1"/>
  <c r="CH152" i="1"/>
  <c r="CH153" i="1"/>
  <c r="CH154" i="1"/>
  <c r="CH155" i="1"/>
  <c r="CH156" i="1"/>
  <c r="CH158" i="1"/>
  <c r="CH159" i="1"/>
  <c r="CH160" i="1"/>
  <c r="CH161" i="1"/>
  <c r="CH162" i="1"/>
  <c r="CH163" i="1"/>
  <c r="CH164" i="1"/>
  <c r="CH165" i="1"/>
  <c r="CH166" i="1"/>
  <c r="CH167" i="1"/>
  <c r="CH168" i="1"/>
  <c r="CH169" i="1"/>
  <c r="CH170" i="1"/>
  <c r="CH171" i="1"/>
  <c r="CH172" i="1"/>
  <c r="CH173" i="1"/>
  <c r="CH174" i="1"/>
  <c r="CH175" i="1"/>
  <c r="CH176" i="1"/>
  <c r="CH177" i="1"/>
  <c r="CH178" i="1"/>
  <c r="CH179" i="1"/>
  <c r="CH180" i="1"/>
  <c r="CH181" i="1"/>
  <c r="CH182" i="1"/>
  <c r="CH183" i="1"/>
  <c r="CH184" i="1"/>
  <c r="CH185" i="1"/>
  <c r="CH186" i="1"/>
  <c r="CH187" i="1"/>
  <c r="CH188" i="1"/>
  <c r="CH189" i="1"/>
  <c r="CH190" i="1"/>
  <c r="CH191" i="1"/>
  <c r="CH192" i="1"/>
  <c r="CH193" i="1"/>
  <c r="CH194" i="1"/>
  <c r="CH195" i="1"/>
  <c r="CH196" i="1"/>
  <c r="CH197" i="1"/>
  <c r="CH198" i="1"/>
  <c r="CH199" i="1"/>
  <c r="CH200" i="1"/>
  <c r="CH201" i="1"/>
  <c r="CH202" i="1"/>
  <c r="CH203" i="1"/>
  <c r="CH204" i="1"/>
  <c r="CH205" i="1"/>
  <c r="CH206" i="1"/>
  <c r="CH207" i="1"/>
  <c r="CH208" i="1"/>
  <c r="CH209" i="1"/>
  <c r="CH210" i="1"/>
  <c r="CH211" i="1"/>
  <c r="CH212" i="1"/>
  <c r="CH213" i="1"/>
  <c r="CH214" i="1"/>
  <c r="CH215" i="1"/>
  <c r="CH216" i="1"/>
  <c r="CH217" i="1"/>
  <c r="CH218" i="1"/>
  <c r="CH219" i="1"/>
  <c r="CH220" i="1"/>
  <c r="CH221" i="1"/>
  <c r="CH222" i="1"/>
  <c r="CH223" i="1"/>
  <c r="CH224" i="1"/>
  <c r="CH225" i="1"/>
  <c r="CH226" i="1"/>
  <c r="CH227" i="1"/>
  <c r="CH228" i="1"/>
  <c r="CH229" i="1"/>
  <c r="CH230" i="1"/>
  <c r="CH231" i="1"/>
  <c r="CH232" i="1"/>
  <c r="CH233" i="1"/>
  <c r="CH234" i="1"/>
  <c r="CH235" i="1"/>
  <c r="CH236" i="1"/>
  <c r="CH237" i="1"/>
  <c r="CH238" i="1"/>
  <c r="CH239" i="1"/>
  <c r="CH240" i="1"/>
  <c r="CH241" i="1"/>
  <c r="CH242" i="1"/>
  <c r="CH243" i="1"/>
  <c r="CH244" i="1"/>
  <c r="CH245" i="1"/>
  <c r="CH246" i="1"/>
  <c r="CH247" i="1"/>
  <c r="CH248" i="1"/>
  <c r="CH249" i="1"/>
  <c r="CH250" i="1"/>
  <c r="CH251" i="1"/>
  <c r="CH252" i="1"/>
  <c r="CH253" i="1"/>
  <c r="CH254" i="1"/>
  <c r="CH255" i="1"/>
  <c r="CH256" i="1"/>
  <c r="CH257" i="1"/>
  <c r="CH258" i="1"/>
  <c r="CH259" i="1"/>
  <c r="CH260" i="1"/>
  <c r="CH261" i="1"/>
  <c r="CH262" i="1"/>
  <c r="CH263" i="1"/>
  <c r="CH264" i="1"/>
  <c r="CH265" i="1"/>
  <c r="CH266" i="1"/>
  <c r="CH267" i="1"/>
  <c r="CH268" i="1"/>
  <c r="CH269" i="1"/>
  <c r="CH270" i="1"/>
  <c r="CH271" i="1"/>
  <c r="CH272" i="1"/>
  <c r="CH273" i="1"/>
  <c r="CH274" i="1"/>
  <c r="CH275" i="1"/>
  <c r="CH276" i="1"/>
  <c r="CH277" i="1"/>
  <c r="CH278" i="1"/>
  <c r="CH279" i="1"/>
  <c r="CH280" i="1"/>
  <c r="CH281" i="1"/>
  <c r="CH282" i="1"/>
  <c r="CH283" i="1"/>
  <c r="CH284" i="1"/>
  <c r="CH285" i="1"/>
  <c r="CH286" i="1"/>
  <c r="CH287" i="1"/>
  <c r="CH288" i="1"/>
  <c r="CH289" i="1"/>
  <c r="CH290" i="1"/>
  <c r="CH291" i="1"/>
  <c r="CH292" i="1"/>
  <c r="CH293" i="1"/>
  <c r="CH294" i="1"/>
  <c r="CH295" i="1"/>
  <c r="CH296" i="1"/>
  <c r="CH297" i="1"/>
  <c r="CH298" i="1"/>
  <c r="CH299" i="1"/>
  <c r="CH300" i="1"/>
  <c r="CH301" i="1"/>
  <c r="CH302" i="1"/>
  <c r="CH303" i="1"/>
  <c r="CH304" i="1"/>
  <c r="CH305" i="1"/>
  <c r="CH306" i="1"/>
  <c r="CH307" i="1"/>
  <c r="CH308" i="1"/>
  <c r="CH309" i="1"/>
  <c r="CH310" i="1"/>
  <c r="CH311" i="1"/>
  <c r="CH312" i="1"/>
  <c r="CH313" i="1"/>
  <c r="CH314" i="1"/>
  <c r="CH315" i="1"/>
  <c r="CH316" i="1"/>
  <c r="CH317" i="1"/>
  <c r="CH318" i="1"/>
  <c r="CH319" i="1"/>
  <c r="CH320" i="1"/>
  <c r="CH321" i="1"/>
  <c r="CH322" i="1"/>
  <c r="CH323" i="1"/>
  <c r="CH324" i="1"/>
  <c r="CH325" i="1"/>
  <c r="CH326" i="1"/>
  <c r="CH327" i="1"/>
  <c r="CH328" i="1"/>
  <c r="CH329" i="1"/>
  <c r="CH330" i="1"/>
  <c r="CH331" i="1"/>
  <c r="CH332" i="1"/>
  <c r="CH333" i="1"/>
  <c r="CH334" i="1"/>
  <c r="CH335" i="1"/>
  <c r="CH336" i="1"/>
  <c r="CH337" i="1"/>
  <c r="CH338" i="1"/>
  <c r="CH339" i="1"/>
  <c r="CH340" i="1"/>
  <c r="CH341" i="1"/>
  <c r="CH342" i="1"/>
  <c r="CH343" i="1"/>
  <c r="CH344" i="1"/>
  <c r="CH345" i="1"/>
  <c r="CH346" i="1"/>
  <c r="CH347" i="1"/>
  <c r="CH348" i="1"/>
  <c r="CH349" i="1"/>
  <c r="CH350" i="1"/>
  <c r="CH351" i="1"/>
  <c r="CH352" i="1"/>
  <c r="CH353" i="1"/>
  <c r="CH354" i="1"/>
  <c r="CH355" i="1"/>
  <c r="CH356" i="1"/>
  <c r="CH357" i="1"/>
  <c r="CH358" i="1"/>
  <c r="CH359" i="1"/>
  <c r="CH360" i="1"/>
  <c r="CH361" i="1"/>
  <c r="CH362" i="1"/>
  <c r="CH363" i="1"/>
  <c r="CH364" i="1"/>
  <c r="CH365" i="1"/>
  <c r="CH366" i="1"/>
  <c r="CH367" i="1"/>
  <c r="CH368" i="1"/>
  <c r="CH369" i="1"/>
  <c r="CH370" i="1"/>
  <c r="CH371" i="1"/>
  <c r="CH372" i="1"/>
  <c r="CH373" i="1"/>
  <c r="CH374" i="1"/>
  <c r="CH375" i="1"/>
  <c r="CH376" i="1"/>
  <c r="CH377" i="1"/>
  <c r="CH378" i="1"/>
  <c r="CH379" i="1"/>
  <c r="CH380" i="1"/>
  <c r="CH381" i="1"/>
  <c r="CH382" i="1"/>
  <c r="CH383" i="1"/>
  <c r="CH384" i="1"/>
  <c r="CH385" i="1"/>
  <c r="CH386" i="1"/>
  <c r="CH387" i="1"/>
  <c r="CH388" i="1"/>
  <c r="CH389" i="1"/>
  <c r="CH390" i="1"/>
  <c r="CH391" i="1"/>
  <c r="CH392" i="1"/>
  <c r="CH393" i="1"/>
  <c r="CH394" i="1"/>
  <c r="CH395" i="1"/>
  <c r="CH396" i="1"/>
  <c r="CH397" i="1"/>
  <c r="CH398" i="1"/>
  <c r="CH399" i="1"/>
  <c r="CH400" i="1"/>
  <c r="CH401" i="1"/>
  <c r="CH402" i="1"/>
  <c r="CH403" i="1"/>
  <c r="CH404" i="1"/>
  <c r="CH405" i="1"/>
  <c r="CH406" i="1"/>
  <c r="CH407" i="1"/>
  <c r="CH408" i="1"/>
  <c r="CH409" i="1"/>
  <c r="CH410" i="1"/>
  <c r="CH411" i="1"/>
  <c r="CH412" i="1"/>
  <c r="CH413" i="1"/>
  <c r="CH414" i="1"/>
  <c r="CH415" i="1"/>
  <c r="CH416" i="1"/>
  <c r="CH417" i="1"/>
  <c r="CH418" i="1"/>
  <c r="CH419" i="1"/>
  <c r="CH420" i="1"/>
  <c r="CH421" i="1"/>
  <c r="CH422" i="1"/>
  <c r="CH423" i="1"/>
  <c r="CH424" i="1"/>
  <c r="CH425" i="1"/>
  <c r="CH426" i="1"/>
  <c r="CH427" i="1"/>
  <c r="CH428" i="1"/>
  <c r="CH429" i="1"/>
  <c r="CH430" i="1"/>
  <c r="CH431" i="1"/>
  <c r="CH432" i="1"/>
  <c r="CH433" i="1"/>
  <c r="CH434" i="1"/>
  <c r="CH435" i="1"/>
  <c r="CH436" i="1"/>
  <c r="CH437" i="1"/>
  <c r="CH438" i="1"/>
  <c r="CH439" i="1"/>
  <c r="CH440" i="1"/>
  <c r="CH441" i="1"/>
  <c r="CH442" i="1"/>
  <c r="CH443" i="1"/>
  <c r="CH444" i="1"/>
  <c r="CH445" i="1"/>
  <c r="CH446" i="1"/>
  <c r="CH447" i="1"/>
  <c r="CH448" i="1"/>
  <c r="CH449" i="1"/>
  <c r="CH450" i="1"/>
  <c r="CH451" i="1"/>
  <c r="CH452" i="1"/>
  <c r="CH453" i="1"/>
  <c r="CH454" i="1"/>
  <c r="CH455" i="1"/>
  <c r="CH456" i="1"/>
  <c r="CH457" i="1"/>
  <c r="CH458" i="1"/>
  <c r="CH459" i="1"/>
  <c r="CH460" i="1"/>
  <c r="CH461" i="1"/>
  <c r="CH462" i="1"/>
  <c r="CH463" i="1"/>
  <c r="CH464" i="1"/>
  <c r="CH465" i="1"/>
  <c r="CH466" i="1"/>
  <c r="CH467" i="1"/>
  <c r="CH468" i="1"/>
  <c r="CH469" i="1"/>
  <c r="CH470" i="1"/>
  <c r="CH471" i="1"/>
  <c r="CH472" i="1"/>
  <c r="CH473" i="1"/>
  <c r="CH474" i="1"/>
  <c r="CH475" i="1"/>
  <c r="CH476" i="1"/>
  <c r="CH477" i="1"/>
  <c r="CH478" i="1"/>
  <c r="CH479" i="1"/>
  <c r="CH480" i="1"/>
  <c r="CH481" i="1"/>
  <c r="CH482" i="1"/>
  <c r="CH483" i="1"/>
  <c r="CH484" i="1"/>
  <c r="CH485" i="1"/>
  <c r="CH486" i="1"/>
  <c r="CH487" i="1"/>
  <c r="CH488" i="1"/>
  <c r="CH489" i="1"/>
  <c r="CH490" i="1"/>
  <c r="CH491" i="1"/>
  <c r="CH492" i="1"/>
  <c r="CH493" i="1"/>
  <c r="CH494" i="1"/>
  <c r="CH495" i="1"/>
  <c r="CH496" i="1"/>
  <c r="CH497" i="1"/>
  <c r="CH498" i="1"/>
  <c r="CH499" i="1"/>
  <c r="CH500" i="1"/>
  <c r="CH501" i="1"/>
  <c r="CH502" i="1"/>
  <c r="CH503" i="1"/>
  <c r="CH504" i="1"/>
  <c r="CH505" i="1"/>
  <c r="CH506" i="1"/>
  <c r="CH507" i="1"/>
  <c r="CH508" i="1"/>
  <c r="CH509" i="1"/>
  <c r="CH510" i="1"/>
  <c r="CH511" i="1"/>
  <c r="CH512" i="1"/>
  <c r="CH513" i="1"/>
  <c r="CH514" i="1"/>
  <c r="CH515" i="1"/>
  <c r="CH516" i="1"/>
  <c r="CH517" i="1"/>
  <c r="CH518" i="1"/>
  <c r="CH519" i="1"/>
  <c r="CH520" i="1"/>
  <c r="CH521" i="1"/>
  <c r="CH522" i="1"/>
  <c r="CH523" i="1"/>
  <c r="CH524" i="1"/>
  <c r="CH525" i="1"/>
  <c r="CH526" i="1"/>
  <c r="CH527" i="1"/>
  <c r="CH528" i="1"/>
  <c r="CH529" i="1"/>
  <c r="CH530" i="1"/>
  <c r="CH531" i="1"/>
  <c r="CH532" i="1"/>
  <c r="CH533" i="1"/>
  <c r="CH534" i="1"/>
  <c r="CH535" i="1"/>
  <c r="CH536" i="1"/>
  <c r="CH537" i="1"/>
  <c r="CH538" i="1"/>
  <c r="CH539" i="1"/>
  <c r="CH540" i="1"/>
  <c r="CH541" i="1"/>
  <c r="CH542" i="1"/>
  <c r="CH543" i="1"/>
  <c r="CH544" i="1"/>
  <c r="CH545" i="1"/>
  <c r="CH546" i="1"/>
  <c r="CH547" i="1"/>
  <c r="CH548" i="1"/>
  <c r="CH549" i="1"/>
  <c r="CH550" i="1"/>
  <c r="CH551" i="1"/>
  <c r="CH552" i="1"/>
  <c r="CH553" i="1"/>
  <c r="CH554" i="1"/>
  <c r="CH555" i="1"/>
  <c r="CH556" i="1"/>
  <c r="CH557" i="1"/>
  <c r="CH558" i="1"/>
  <c r="CH559" i="1"/>
  <c r="CH560" i="1"/>
  <c r="CH561" i="1"/>
  <c r="CH562" i="1"/>
  <c r="CH563" i="1"/>
  <c r="CH564" i="1"/>
  <c r="CH565" i="1"/>
  <c r="CH566" i="1"/>
  <c r="CH567" i="1"/>
  <c r="CH568" i="1"/>
  <c r="CH569" i="1"/>
  <c r="CH570" i="1"/>
  <c r="CH571" i="1"/>
  <c r="CH572" i="1"/>
  <c r="CH573" i="1"/>
  <c r="CH574" i="1"/>
  <c r="CH575" i="1"/>
  <c r="CH576" i="1"/>
  <c r="CH577" i="1"/>
  <c r="CH578" i="1"/>
  <c r="CH579" i="1"/>
  <c r="CH580" i="1"/>
  <c r="CH581" i="1"/>
  <c r="CH582" i="1"/>
  <c r="CH583" i="1"/>
  <c r="CH584" i="1"/>
  <c r="CH585" i="1"/>
  <c r="CH586" i="1"/>
  <c r="CH587" i="1"/>
  <c r="CH588" i="1"/>
  <c r="CH589" i="1"/>
  <c r="CH590" i="1"/>
  <c r="CH591" i="1"/>
  <c r="CH592" i="1"/>
  <c r="CH593" i="1"/>
  <c r="CH594" i="1"/>
  <c r="CH595" i="1"/>
  <c r="CH596" i="1"/>
  <c r="CH597" i="1"/>
  <c r="CH598" i="1"/>
  <c r="CH599" i="1"/>
  <c r="CH600" i="1"/>
  <c r="CH601" i="1"/>
  <c r="CH602" i="1"/>
  <c r="CH603" i="1"/>
  <c r="CH604" i="1"/>
  <c r="CH605" i="1"/>
  <c r="CH606" i="1"/>
  <c r="CH607" i="1"/>
  <c r="CH608" i="1"/>
  <c r="CH609" i="1"/>
  <c r="CH610" i="1"/>
  <c r="CH611" i="1"/>
  <c r="CH612" i="1"/>
  <c r="CH613" i="1"/>
  <c r="CH614" i="1"/>
  <c r="CH615" i="1"/>
  <c r="CH616" i="1"/>
  <c r="CH617" i="1"/>
  <c r="CH618" i="1"/>
  <c r="CH619" i="1"/>
  <c r="CH620" i="1"/>
  <c r="CH621" i="1"/>
  <c r="CH622" i="1"/>
  <c r="CH623" i="1"/>
  <c r="CH624" i="1"/>
  <c r="CH625" i="1"/>
  <c r="CH626" i="1"/>
  <c r="CH627" i="1"/>
  <c r="CH628" i="1"/>
  <c r="CH629" i="1"/>
  <c r="CH630" i="1"/>
  <c r="CH631" i="1"/>
  <c r="CH632" i="1"/>
  <c r="CH633" i="1"/>
  <c r="CH634" i="1"/>
  <c r="CH635" i="1"/>
  <c r="CH636" i="1"/>
  <c r="CH637" i="1"/>
  <c r="CH638" i="1"/>
  <c r="CH639" i="1"/>
  <c r="CH640" i="1"/>
  <c r="CH641" i="1"/>
  <c r="CH642" i="1"/>
  <c r="CH643" i="1"/>
  <c r="CH644" i="1"/>
  <c r="CH645" i="1"/>
  <c r="CH646" i="1"/>
  <c r="CH647" i="1"/>
  <c r="CH648" i="1"/>
  <c r="CH649" i="1"/>
  <c r="CH650" i="1"/>
  <c r="CH651" i="1"/>
  <c r="CH652" i="1"/>
  <c r="CH653" i="1"/>
  <c r="CH654" i="1"/>
  <c r="CH655" i="1"/>
  <c r="CH656" i="1"/>
  <c r="CH657" i="1"/>
  <c r="CH658" i="1"/>
  <c r="CH659" i="1"/>
  <c r="CH660" i="1"/>
  <c r="CH661" i="1"/>
  <c r="CH662" i="1"/>
  <c r="CH663" i="1"/>
  <c r="CH664" i="1"/>
  <c r="CH665" i="1"/>
  <c r="CH666" i="1"/>
  <c r="CH667" i="1"/>
  <c r="CH668" i="1"/>
  <c r="CH669" i="1"/>
  <c r="CH670" i="1"/>
  <c r="CH671" i="1"/>
  <c r="CH672" i="1"/>
  <c r="CH673" i="1"/>
  <c r="CH674" i="1"/>
  <c r="CH675" i="1"/>
  <c r="CH676" i="1"/>
  <c r="CH677" i="1"/>
  <c r="CH678" i="1"/>
  <c r="CH679" i="1"/>
  <c r="CH680" i="1"/>
  <c r="CH681" i="1"/>
  <c r="CH682" i="1"/>
  <c r="CH683" i="1"/>
  <c r="CH684" i="1"/>
  <c r="CH685" i="1"/>
  <c r="CH686" i="1"/>
  <c r="CH687" i="1"/>
  <c r="CH688" i="1"/>
  <c r="CH689" i="1"/>
  <c r="CH690" i="1"/>
  <c r="CH691" i="1"/>
  <c r="CH692" i="1"/>
  <c r="CH693" i="1"/>
  <c r="CH694" i="1"/>
  <c r="CH695" i="1"/>
  <c r="CH696" i="1"/>
  <c r="CH697" i="1"/>
  <c r="CH698" i="1"/>
  <c r="CH699" i="1"/>
  <c r="CH700" i="1"/>
  <c r="CH701" i="1"/>
  <c r="CH702" i="1"/>
  <c r="CH703" i="1"/>
  <c r="CH704" i="1"/>
  <c r="CH705" i="1"/>
  <c r="CH706" i="1"/>
  <c r="CH707" i="1"/>
  <c r="CH708" i="1"/>
  <c r="CH709" i="1"/>
  <c r="CH710" i="1"/>
  <c r="CH711" i="1"/>
  <c r="CH712" i="1"/>
  <c r="CH713" i="1"/>
  <c r="CH714" i="1"/>
  <c r="CH715" i="1"/>
  <c r="CH716" i="1"/>
  <c r="CH717" i="1"/>
  <c r="CH718" i="1"/>
  <c r="CH719" i="1"/>
  <c r="CH720" i="1"/>
  <c r="CH721" i="1"/>
  <c r="CH722" i="1"/>
  <c r="CH723" i="1"/>
  <c r="CH724" i="1"/>
  <c r="CH725" i="1"/>
  <c r="CH726" i="1"/>
  <c r="CH727" i="1"/>
  <c r="CH728" i="1"/>
  <c r="CH729" i="1"/>
  <c r="CH730" i="1"/>
  <c r="CH731" i="1"/>
  <c r="CH732" i="1"/>
  <c r="CH733" i="1"/>
  <c r="CH734" i="1"/>
  <c r="CH735" i="1"/>
  <c r="CH736" i="1"/>
  <c r="CH737" i="1"/>
  <c r="CH738" i="1"/>
  <c r="CH739" i="1"/>
  <c r="CH740" i="1"/>
  <c r="CH741" i="1"/>
  <c r="CH742" i="1"/>
  <c r="CH743" i="1"/>
  <c r="CH744" i="1"/>
  <c r="CH745" i="1"/>
  <c r="CH746" i="1"/>
  <c r="CH747" i="1"/>
  <c r="CH748" i="1"/>
  <c r="CH749" i="1"/>
  <c r="CH750" i="1"/>
  <c r="CH751" i="1"/>
  <c r="CH752" i="1"/>
  <c r="CH753" i="1"/>
  <c r="CH754" i="1"/>
  <c r="CH755" i="1"/>
  <c r="CH756" i="1"/>
  <c r="CH757" i="1"/>
  <c r="CH758" i="1"/>
  <c r="CH759" i="1"/>
  <c r="CH760" i="1"/>
  <c r="CH761" i="1"/>
  <c r="CH762" i="1"/>
  <c r="CH763" i="1"/>
  <c r="CH764" i="1"/>
  <c r="CH765" i="1"/>
  <c r="CH766" i="1"/>
  <c r="CH767" i="1"/>
  <c r="CH768" i="1"/>
  <c r="CH769" i="1"/>
  <c r="CH770" i="1"/>
  <c r="CH771" i="1"/>
  <c r="CH772" i="1"/>
  <c r="CH773" i="1"/>
  <c r="CH774" i="1"/>
  <c r="CH775" i="1"/>
  <c r="CH776" i="1"/>
  <c r="CH777" i="1"/>
  <c r="CH778" i="1"/>
  <c r="CH779" i="1"/>
  <c r="CH780" i="1"/>
  <c r="CH781" i="1"/>
  <c r="CH782" i="1"/>
  <c r="CH783" i="1"/>
  <c r="CH784" i="1"/>
  <c r="CH785" i="1"/>
  <c r="CH786" i="1"/>
  <c r="CH787" i="1"/>
  <c r="CH788" i="1"/>
  <c r="CH789" i="1"/>
  <c r="CH790" i="1"/>
  <c r="CH791" i="1"/>
  <c r="CH792" i="1"/>
  <c r="CH793" i="1"/>
  <c r="CH794" i="1"/>
  <c r="CH795" i="1"/>
  <c r="CH796" i="1"/>
  <c r="CH797" i="1"/>
  <c r="CH798" i="1"/>
  <c r="CH799" i="1"/>
  <c r="CH800" i="1"/>
  <c r="CH801" i="1"/>
  <c r="CH802" i="1"/>
  <c r="CH803" i="1"/>
  <c r="CH804" i="1"/>
  <c r="CH805" i="1"/>
  <c r="CH806" i="1"/>
  <c r="CH807" i="1"/>
  <c r="CH808" i="1"/>
  <c r="CH809" i="1"/>
  <c r="CH810" i="1"/>
  <c r="CH811" i="1"/>
  <c r="CH812" i="1"/>
  <c r="CH813" i="1"/>
  <c r="CH814" i="1"/>
  <c r="CH815" i="1"/>
  <c r="CH816" i="1"/>
  <c r="CH817" i="1"/>
  <c r="CH818" i="1"/>
  <c r="CH819" i="1"/>
  <c r="CH820" i="1"/>
  <c r="CH821" i="1"/>
  <c r="CH822" i="1"/>
  <c r="CH823" i="1"/>
  <c r="CH824" i="1"/>
  <c r="CH825" i="1"/>
  <c r="CH826" i="1"/>
  <c r="CH827" i="1"/>
  <c r="CH828" i="1"/>
  <c r="CH829" i="1"/>
  <c r="CH830" i="1"/>
  <c r="CH831" i="1"/>
  <c r="CH832" i="1"/>
  <c r="CH833" i="1"/>
  <c r="CH834" i="1"/>
  <c r="CH835" i="1"/>
  <c r="CH836" i="1"/>
  <c r="CH837" i="1"/>
  <c r="CH838" i="1"/>
  <c r="CH839" i="1"/>
  <c r="CH840" i="1"/>
  <c r="CH841" i="1"/>
  <c r="CH842" i="1"/>
  <c r="CH843" i="1"/>
  <c r="CH844" i="1"/>
  <c r="CH845" i="1"/>
  <c r="CH846" i="1"/>
  <c r="CH847" i="1"/>
  <c r="CH848" i="1"/>
  <c r="CH849" i="1"/>
  <c r="CH850" i="1"/>
  <c r="CH851" i="1"/>
  <c r="CH852" i="1"/>
  <c r="CH853" i="1"/>
  <c r="CH854" i="1"/>
  <c r="CH855" i="1"/>
  <c r="CH856" i="1"/>
  <c r="CH857" i="1"/>
  <c r="CH858" i="1"/>
  <c r="CH859" i="1"/>
  <c r="CH860" i="1"/>
  <c r="CH861" i="1"/>
  <c r="CH862" i="1"/>
  <c r="CH863" i="1"/>
  <c r="CH864" i="1"/>
  <c r="CH865" i="1"/>
  <c r="CH866" i="1"/>
  <c r="CH867" i="1"/>
  <c r="CH868" i="1"/>
  <c r="CH869" i="1"/>
  <c r="CH870" i="1"/>
  <c r="CH871" i="1"/>
  <c r="CH872" i="1"/>
  <c r="CH873" i="1"/>
  <c r="CH874" i="1"/>
  <c r="CH875" i="1"/>
  <c r="CH876" i="1"/>
  <c r="CH877" i="1"/>
  <c r="CH878" i="1"/>
  <c r="CH879" i="1"/>
  <c r="CH880" i="1"/>
  <c r="CH881" i="1"/>
  <c r="CH882" i="1"/>
  <c r="CH883" i="1"/>
  <c r="CH884" i="1"/>
  <c r="CH885" i="1"/>
  <c r="CH886" i="1"/>
  <c r="CH887" i="1"/>
  <c r="CH888" i="1"/>
  <c r="CH889" i="1"/>
  <c r="CH890" i="1"/>
  <c r="CH891" i="1"/>
  <c r="CH892" i="1"/>
  <c r="CH893" i="1"/>
  <c r="CH894" i="1"/>
  <c r="CH895" i="1"/>
  <c r="CH896" i="1"/>
  <c r="CH897" i="1"/>
  <c r="CH898" i="1"/>
  <c r="CH899" i="1"/>
  <c r="CH900" i="1"/>
  <c r="CH901" i="1"/>
  <c r="CH902" i="1"/>
  <c r="CH903" i="1"/>
  <c r="CH904" i="1"/>
  <c r="CH905" i="1"/>
  <c r="CH906" i="1"/>
  <c r="CH907" i="1"/>
  <c r="CH908" i="1"/>
  <c r="CH909" i="1"/>
  <c r="CH910" i="1"/>
  <c r="CH911" i="1"/>
  <c r="CH912" i="1"/>
  <c r="CH913" i="1"/>
  <c r="CH914" i="1"/>
  <c r="CH915" i="1"/>
  <c r="CH916" i="1"/>
  <c r="CH917" i="1"/>
  <c r="CH918" i="1"/>
  <c r="CH919" i="1"/>
  <c r="CH920" i="1"/>
  <c r="CH921" i="1"/>
  <c r="CH922" i="1"/>
  <c r="CH923" i="1"/>
  <c r="CH924" i="1"/>
  <c r="CH925" i="1"/>
  <c r="CH926" i="1"/>
  <c r="CH927" i="1"/>
  <c r="CH928" i="1"/>
  <c r="CH929" i="1"/>
  <c r="CH930" i="1"/>
  <c r="CH931" i="1"/>
  <c r="CH932" i="1"/>
  <c r="CH933" i="1"/>
  <c r="CH934" i="1"/>
  <c r="CH935" i="1"/>
  <c r="CH936" i="1"/>
  <c r="CH937" i="1"/>
  <c r="CH938" i="1"/>
  <c r="CH939" i="1"/>
  <c r="CH940" i="1"/>
  <c r="CH941" i="1"/>
  <c r="CH942" i="1"/>
  <c r="CH943" i="1"/>
  <c r="CH944" i="1"/>
  <c r="CH945" i="1"/>
  <c r="CH946" i="1"/>
  <c r="CH947" i="1"/>
  <c r="CH948" i="1"/>
  <c r="CH949" i="1"/>
  <c r="CH950" i="1"/>
  <c r="CH951" i="1"/>
  <c r="CH952" i="1"/>
  <c r="CH953" i="1"/>
  <c r="CH954" i="1"/>
  <c r="CH955" i="1"/>
  <c r="CH956" i="1"/>
  <c r="CH957" i="1"/>
  <c r="CH958" i="1"/>
  <c r="CH959" i="1"/>
  <c r="CH960" i="1"/>
  <c r="CH961" i="1"/>
  <c r="CH962" i="1"/>
  <c r="CH963" i="1"/>
  <c r="CH964" i="1"/>
  <c r="CH965" i="1"/>
  <c r="CH966" i="1"/>
  <c r="CH967" i="1"/>
  <c r="CH968" i="1"/>
  <c r="CH969" i="1"/>
  <c r="CH970" i="1"/>
  <c r="CH971" i="1"/>
  <c r="CH972" i="1"/>
  <c r="CH973" i="1"/>
  <c r="CH974" i="1"/>
  <c r="CH975" i="1"/>
  <c r="CH976" i="1"/>
  <c r="CH977" i="1"/>
  <c r="CH978" i="1"/>
  <c r="CH979" i="1"/>
  <c r="CH980" i="1"/>
  <c r="CH981" i="1"/>
  <c r="CH982" i="1"/>
  <c r="CH983" i="1"/>
  <c r="CH984" i="1"/>
  <c r="CH985" i="1"/>
  <c r="CH986" i="1"/>
  <c r="CH987" i="1"/>
  <c r="CH988" i="1"/>
  <c r="CH989" i="1"/>
  <c r="CH990" i="1"/>
  <c r="CH991" i="1"/>
  <c r="CH992" i="1"/>
  <c r="CH993" i="1"/>
  <c r="CH994" i="1"/>
  <c r="CH995" i="1"/>
  <c r="CH996" i="1"/>
  <c r="CH997" i="1"/>
  <c r="CH998" i="1"/>
  <c r="CH999" i="1"/>
  <c r="CH1000" i="1"/>
  <c r="CH1001" i="1"/>
  <c r="CH1002" i="1"/>
  <c r="CH1003" i="1"/>
  <c r="CH1004" i="1"/>
  <c r="CH1005" i="1"/>
  <c r="CH1006" i="1"/>
  <c r="CH1007" i="1"/>
  <c r="CH1008" i="1"/>
  <c r="CH1009" i="1"/>
  <c r="CH1010" i="1"/>
  <c r="CH1011" i="1"/>
  <c r="CH1012" i="1"/>
  <c r="CH1013" i="1"/>
  <c r="CH1014" i="1"/>
  <c r="CH1015" i="1"/>
  <c r="CH1016" i="1"/>
  <c r="CH1017" i="1"/>
  <c r="CH1018" i="1"/>
  <c r="CH1019" i="1"/>
  <c r="CH1020" i="1"/>
  <c r="CH1021" i="1"/>
  <c r="CH1022" i="1"/>
  <c r="CH1023" i="1"/>
  <c r="CH1024" i="1"/>
  <c r="CH1025" i="1"/>
  <c r="CH1026" i="1"/>
  <c r="CH1027" i="1"/>
  <c r="CH1028" i="1"/>
  <c r="CH1029" i="1"/>
  <c r="CH1030" i="1"/>
  <c r="CH1031" i="1"/>
  <c r="CH1032" i="1"/>
  <c r="CH1033" i="1"/>
  <c r="CH1034" i="1"/>
  <c r="CH1035" i="1"/>
  <c r="CH1036" i="1"/>
  <c r="CH1037" i="1"/>
  <c r="CH1038" i="1"/>
  <c r="CH1039" i="1"/>
  <c r="CH1040" i="1"/>
  <c r="CH1041" i="1"/>
  <c r="CH1042" i="1"/>
  <c r="CH1043" i="1"/>
  <c r="CH1044" i="1"/>
  <c r="CH1045" i="1"/>
  <c r="CH1046" i="1"/>
  <c r="CH1047" i="1"/>
  <c r="CH1048" i="1"/>
  <c r="CH1049" i="1"/>
  <c r="CH1050" i="1"/>
  <c r="CH1051" i="1"/>
  <c r="CH1052" i="1"/>
  <c r="CH1053" i="1"/>
  <c r="CH1054" i="1"/>
  <c r="CH1055" i="1"/>
  <c r="CH1056" i="1"/>
  <c r="CH1057" i="1"/>
  <c r="CH1058" i="1"/>
  <c r="CH1059" i="1"/>
  <c r="CH1060" i="1"/>
  <c r="CH1061" i="1"/>
  <c r="CH1062" i="1"/>
  <c r="CH1063" i="1"/>
  <c r="CH1064" i="1"/>
  <c r="CH1065" i="1"/>
  <c r="CH1066" i="1"/>
  <c r="CH1067" i="1"/>
  <c r="CH1068" i="1"/>
  <c r="CH1069" i="1"/>
  <c r="CH1070" i="1"/>
  <c r="CH1071" i="1"/>
  <c r="CH1072" i="1"/>
  <c r="CH1073" i="1"/>
  <c r="CH1074" i="1"/>
  <c r="CH1075" i="1"/>
  <c r="CH1076" i="1"/>
  <c r="CH1077" i="1"/>
  <c r="CH1078" i="1"/>
  <c r="CH1079" i="1"/>
  <c r="CH1080" i="1"/>
  <c r="CH1081" i="1"/>
  <c r="CH1082" i="1"/>
  <c r="CH1083" i="1"/>
  <c r="CH1084" i="1"/>
  <c r="CH1085" i="1"/>
  <c r="CH1086" i="1"/>
  <c r="CH1087" i="1"/>
  <c r="CH1088" i="1"/>
  <c r="CH1089" i="1"/>
  <c r="CH1090" i="1"/>
  <c r="CH1091" i="1"/>
  <c r="CH1092" i="1"/>
  <c r="CH1093" i="1"/>
  <c r="CH1094" i="1"/>
  <c r="CH1095" i="1"/>
  <c r="CH1096" i="1"/>
  <c r="CH1097" i="1"/>
  <c r="CH1098" i="1"/>
  <c r="CH6" i="1"/>
  <c r="BW7" i="1"/>
  <c r="BW8" i="1"/>
  <c r="BW9" i="1"/>
  <c r="BW10" i="1"/>
  <c r="BW11" i="1"/>
  <c r="BW12" i="1"/>
  <c r="BW13" i="1"/>
  <c r="BW14" i="1"/>
  <c r="BW15" i="1"/>
  <c r="BW16" i="1"/>
  <c r="BW17" i="1"/>
  <c r="BW18" i="1"/>
  <c r="BW19" i="1"/>
  <c r="BW20" i="1"/>
  <c r="BW21" i="1"/>
  <c r="BW23" i="1"/>
  <c r="BW24" i="1"/>
  <c r="BW25" i="1"/>
  <c r="BW26" i="1"/>
  <c r="BW27" i="1"/>
  <c r="BW28" i="1"/>
  <c r="BW29" i="1"/>
  <c r="BW30" i="1"/>
  <c r="BW31" i="1"/>
  <c r="BW32" i="1"/>
  <c r="BW33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W49" i="1"/>
  <c r="BW50" i="1"/>
  <c r="BW51" i="1"/>
  <c r="BW52" i="1"/>
  <c r="BW53" i="1"/>
  <c r="BW54" i="1"/>
  <c r="BW55" i="1"/>
  <c r="BW56" i="1"/>
  <c r="BW57" i="1"/>
  <c r="BW58" i="1"/>
  <c r="BW59" i="1"/>
  <c r="BW60" i="1"/>
  <c r="BW61" i="1"/>
  <c r="BW62" i="1"/>
  <c r="BW63" i="1"/>
  <c r="BW64" i="1"/>
  <c r="BW65" i="1"/>
  <c r="BW66" i="1"/>
  <c r="BW67" i="1"/>
  <c r="BW68" i="1"/>
  <c r="BW69" i="1"/>
  <c r="BW70" i="1"/>
  <c r="BW71" i="1"/>
  <c r="BW72" i="1"/>
  <c r="BW73" i="1"/>
  <c r="BW74" i="1"/>
  <c r="BW75" i="1"/>
  <c r="BW76" i="1"/>
  <c r="BW77" i="1"/>
  <c r="BW78" i="1"/>
  <c r="BW79" i="1"/>
  <c r="BW80" i="1"/>
  <c r="BW81" i="1"/>
  <c r="BW83" i="1"/>
  <c r="BW84" i="1"/>
  <c r="BW85" i="1"/>
  <c r="BW86" i="1"/>
  <c r="BW87" i="1"/>
  <c r="BW88" i="1"/>
  <c r="BW89" i="1"/>
  <c r="BW90" i="1"/>
  <c r="BW91" i="1"/>
  <c r="BW92" i="1"/>
  <c r="BW93" i="1"/>
  <c r="BW94" i="1"/>
  <c r="BW95" i="1"/>
  <c r="BW96" i="1"/>
  <c r="BW97" i="1"/>
  <c r="BW98" i="1"/>
  <c r="BW99" i="1"/>
  <c r="BW100" i="1"/>
  <c r="BW101" i="1"/>
  <c r="BW102" i="1"/>
  <c r="BW103" i="1"/>
  <c r="BW104" i="1"/>
  <c r="BW105" i="1"/>
  <c r="BW106" i="1"/>
  <c r="BW107" i="1"/>
  <c r="BW108" i="1"/>
  <c r="BW109" i="1"/>
  <c r="BW110" i="1"/>
  <c r="BW111" i="1"/>
  <c r="BW112" i="1"/>
  <c r="BW113" i="1"/>
  <c r="BW114" i="1"/>
  <c r="BW115" i="1"/>
  <c r="BW116" i="1"/>
  <c r="BW117" i="1"/>
  <c r="BW118" i="1"/>
  <c r="BW119" i="1"/>
  <c r="BW120" i="1"/>
  <c r="BW121" i="1"/>
  <c r="BW122" i="1"/>
  <c r="BW123" i="1"/>
  <c r="BW124" i="1"/>
  <c r="BW125" i="1"/>
  <c r="BW126" i="1"/>
  <c r="BW127" i="1"/>
  <c r="BW128" i="1"/>
  <c r="BW129" i="1"/>
  <c r="BW130" i="1"/>
  <c r="BW131" i="1"/>
  <c r="BW132" i="1"/>
  <c r="BW133" i="1"/>
  <c r="BW134" i="1"/>
  <c r="BW135" i="1"/>
  <c r="BW136" i="1"/>
  <c r="BW137" i="1"/>
  <c r="BW138" i="1"/>
  <c r="BW139" i="1"/>
  <c r="BW140" i="1"/>
  <c r="BW141" i="1"/>
  <c r="BW142" i="1"/>
  <c r="BW143" i="1"/>
  <c r="BW144" i="1"/>
  <c r="BW145" i="1"/>
  <c r="BW146" i="1"/>
  <c r="BW147" i="1"/>
  <c r="BW148" i="1"/>
  <c r="BW149" i="1"/>
  <c r="BW150" i="1"/>
  <c r="BW151" i="1"/>
  <c r="BW152" i="1"/>
  <c r="BW153" i="1"/>
  <c r="BW154" i="1"/>
  <c r="BW155" i="1"/>
  <c r="BW157" i="1"/>
  <c r="BW158" i="1"/>
  <c r="BW159" i="1"/>
  <c r="BW160" i="1"/>
  <c r="BW161" i="1"/>
  <c r="BW162" i="1"/>
  <c r="BW163" i="1"/>
  <c r="BW164" i="1"/>
  <c r="BW165" i="1"/>
  <c r="BW166" i="1"/>
  <c r="BW167" i="1"/>
  <c r="BW168" i="1"/>
  <c r="BW169" i="1"/>
  <c r="BW170" i="1"/>
  <c r="BW171" i="1"/>
  <c r="BW172" i="1"/>
  <c r="BW173" i="1"/>
  <c r="BW174" i="1"/>
  <c r="BW175" i="1"/>
  <c r="BW176" i="1"/>
  <c r="BW177" i="1"/>
  <c r="BW178" i="1"/>
  <c r="BW179" i="1"/>
  <c r="BW180" i="1"/>
  <c r="BW181" i="1"/>
  <c r="BW182" i="1"/>
  <c r="BW183" i="1"/>
  <c r="BW184" i="1"/>
  <c r="BW185" i="1"/>
  <c r="BW186" i="1"/>
  <c r="BW187" i="1"/>
  <c r="BW188" i="1"/>
  <c r="BW189" i="1"/>
  <c r="BW190" i="1"/>
  <c r="BW191" i="1"/>
  <c r="BW192" i="1"/>
  <c r="BW193" i="1"/>
  <c r="BW194" i="1"/>
  <c r="BW195" i="1"/>
  <c r="BW196" i="1"/>
  <c r="BW197" i="1"/>
  <c r="BW198" i="1"/>
  <c r="BW199" i="1"/>
  <c r="BW200" i="1"/>
  <c r="BW201" i="1"/>
  <c r="BW202" i="1"/>
  <c r="BW203" i="1"/>
  <c r="BW204" i="1"/>
  <c r="BW205" i="1"/>
  <c r="BW206" i="1"/>
  <c r="BW207" i="1"/>
  <c r="BW208" i="1"/>
  <c r="BW209" i="1"/>
  <c r="BW210" i="1"/>
  <c r="BW211" i="1"/>
  <c r="BW212" i="1"/>
  <c r="BW213" i="1"/>
  <c r="BW214" i="1"/>
  <c r="BW215" i="1"/>
  <c r="BW216" i="1"/>
  <c r="BW217" i="1"/>
  <c r="BW218" i="1"/>
  <c r="BW219" i="1"/>
  <c r="BW220" i="1"/>
  <c r="BW221" i="1"/>
  <c r="BW222" i="1"/>
  <c r="BW223" i="1"/>
  <c r="BW224" i="1"/>
  <c r="BW225" i="1"/>
  <c r="BW226" i="1"/>
  <c r="BW227" i="1"/>
  <c r="BW228" i="1"/>
  <c r="BW229" i="1"/>
  <c r="BW230" i="1"/>
  <c r="BW231" i="1"/>
  <c r="BW232" i="1"/>
  <c r="BW233" i="1"/>
  <c r="BW234" i="1"/>
  <c r="BW235" i="1"/>
  <c r="BW236" i="1"/>
  <c r="BW237" i="1"/>
  <c r="BW238" i="1"/>
  <c r="BW239" i="1"/>
  <c r="BW240" i="1"/>
  <c r="BW241" i="1"/>
  <c r="BW242" i="1"/>
  <c r="BW243" i="1"/>
  <c r="BW244" i="1"/>
  <c r="BW245" i="1"/>
  <c r="BW246" i="1"/>
  <c r="BW247" i="1"/>
  <c r="BW248" i="1"/>
  <c r="BW249" i="1"/>
  <c r="BW250" i="1"/>
  <c r="BW251" i="1"/>
  <c r="BW252" i="1"/>
  <c r="BW253" i="1"/>
  <c r="BW254" i="1"/>
  <c r="BW255" i="1"/>
  <c r="BW256" i="1"/>
  <c r="BW257" i="1"/>
  <c r="BW258" i="1"/>
  <c r="BW259" i="1"/>
  <c r="BW260" i="1"/>
  <c r="BW261" i="1"/>
  <c r="BW262" i="1"/>
  <c r="BW263" i="1"/>
  <c r="BW264" i="1"/>
  <c r="BW265" i="1"/>
  <c r="BW266" i="1"/>
  <c r="BW267" i="1"/>
  <c r="BW268" i="1"/>
  <c r="BW269" i="1"/>
  <c r="BW270" i="1"/>
  <c r="BW271" i="1"/>
  <c r="BW272" i="1"/>
  <c r="BW273" i="1"/>
  <c r="BW274" i="1"/>
  <c r="BW275" i="1"/>
  <c r="BW276" i="1"/>
  <c r="BW277" i="1"/>
  <c r="BW278" i="1"/>
  <c r="BW279" i="1"/>
  <c r="BW280" i="1"/>
  <c r="BW281" i="1"/>
  <c r="BW282" i="1"/>
  <c r="BW283" i="1"/>
  <c r="BW284" i="1"/>
  <c r="BW285" i="1"/>
  <c r="BW286" i="1"/>
  <c r="BW287" i="1"/>
  <c r="BW288" i="1"/>
  <c r="BW289" i="1"/>
  <c r="BW290" i="1"/>
  <c r="BW291" i="1"/>
  <c r="BW292" i="1"/>
  <c r="BW293" i="1"/>
  <c r="BW294" i="1"/>
  <c r="BW295" i="1"/>
  <c r="BW296" i="1"/>
  <c r="BW297" i="1"/>
  <c r="BW298" i="1"/>
  <c r="BW299" i="1"/>
  <c r="BW300" i="1"/>
  <c r="BW301" i="1"/>
  <c r="BW302" i="1"/>
  <c r="BW303" i="1"/>
  <c r="BW304" i="1"/>
  <c r="BW305" i="1"/>
  <c r="BW306" i="1"/>
  <c r="BW307" i="1"/>
  <c r="BW308" i="1"/>
  <c r="BW309" i="1"/>
  <c r="BW310" i="1"/>
  <c r="BW311" i="1"/>
  <c r="BW312" i="1"/>
  <c r="BW313" i="1"/>
  <c r="BW314" i="1"/>
  <c r="BW315" i="1"/>
  <c r="BW316" i="1"/>
  <c r="BW317" i="1"/>
  <c r="BW318" i="1"/>
  <c r="BW319" i="1"/>
  <c r="BW320" i="1"/>
  <c r="BW321" i="1"/>
  <c r="BW322" i="1"/>
  <c r="BW323" i="1"/>
  <c r="BW324" i="1"/>
  <c r="BW325" i="1"/>
  <c r="BW326" i="1"/>
  <c r="BW327" i="1"/>
  <c r="BW328" i="1"/>
  <c r="BW329" i="1"/>
  <c r="BW330" i="1"/>
  <c r="BW331" i="1"/>
  <c r="BW332" i="1"/>
  <c r="BW333" i="1"/>
  <c r="BW334" i="1"/>
  <c r="BW335" i="1"/>
  <c r="BW336" i="1"/>
  <c r="BW337" i="1"/>
  <c r="BW338" i="1"/>
  <c r="BW339" i="1"/>
  <c r="BW340" i="1"/>
  <c r="BW341" i="1"/>
  <c r="BW342" i="1"/>
  <c r="BW343" i="1"/>
  <c r="BW344" i="1"/>
  <c r="BW345" i="1"/>
  <c r="BW346" i="1"/>
  <c r="BW347" i="1"/>
  <c r="BW348" i="1"/>
  <c r="BW349" i="1"/>
  <c r="BW350" i="1"/>
  <c r="BW351" i="1"/>
  <c r="BW352" i="1"/>
  <c r="BW353" i="1"/>
  <c r="BW354" i="1"/>
  <c r="BW355" i="1"/>
  <c r="BW356" i="1"/>
  <c r="BW357" i="1"/>
  <c r="BW358" i="1"/>
  <c r="BW359" i="1"/>
  <c r="BW360" i="1"/>
  <c r="BW361" i="1"/>
  <c r="BW362" i="1"/>
  <c r="BW363" i="1"/>
  <c r="BW364" i="1"/>
  <c r="BW365" i="1"/>
  <c r="BW366" i="1"/>
  <c r="BW367" i="1"/>
  <c r="BW368" i="1"/>
  <c r="BW369" i="1"/>
  <c r="BW370" i="1"/>
  <c r="BW371" i="1"/>
  <c r="BW372" i="1"/>
  <c r="BW373" i="1"/>
  <c r="BW374" i="1"/>
  <c r="BW375" i="1"/>
  <c r="BW376" i="1"/>
  <c r="BW377" i="1"/>
  <c r="BW378" i="1"/>
  <c r="BW379" i="1"/>
  <c r="BW380" i="1"/>
  <c r="BW381" i="1"/>
  <c r="BW382" i="1"/>
  <c r="BW383" i="1"/>
  <c r="BW384" i="1"/>
  <c r="BW385" i="1"/>
  <c r="BW386" i="1"/>
  <c r="BW387" i="1"/>
  <c r="BW388" i="1"/>
  <c r="BW389" i="1"/>
  <c r="BW390" i="1"/>
  <c r="BW391" i="1"/>
  <c r="BW392" i="1"/>
  <c r="BW393" i="1"/>
  <c r="BW394" i="1"/>
  <c r="BW395" i="1"/>
  <c r="BW396" i="1"/>
  <c r="BW397" i="1"/>
  <c r="BW398" i="1"/>
  <c r="BW399" i="1"/>
  <c r="BW400" i="1"/>
  <c r="BW401" i="1"/>
  <c r="BW402" i="1"/>
  <c r="BW403" i="1"/>
  <c r="BW404" i="1"/>
  <c r="BW405" i="1"/>
  <c r="BW406" i="1"/>
  <c r="BW407" i="1"/>
  <c r="BW408" i="1"/>
  <c r="BW409" i="1"/>
  <c r="BW410" i="1"/>
  <c r="BW411" i="1"/>
  <c r="BW412" i="1"/>
  <c r="BW413" i="1"/>
  <c r="BW414" i="1"/>
  <c r="BW415" i="1"/>
  <c r="BW416" i="1"/>
  <c r="BW417" i="1"/>
  <c r="BW418" i="1"/>
  <c r="BW419" i="1"/>
  <c r="BW420" i="1"/>
  <c r="BW421" i="1"/>
  <c r="BW422" i="1"/>
  <c r="BW423" i="1"/>
  <c r="BW424" i="1"/>
  <c r="BW425" i="1"/>
  <c r="BW426" i="1"/>
  <c r="BW427" i="1"/>
  <c r="BW428" i="1"/>
  <c r="BW429" i="1"/>
  <c r="BW430" i="1"/>
  <c r="BW431" i="1"/>
  <c r="BW432" i="1"/>
  <c r="BW433" i="1"/>
  <c r="BW434" i="1"/>
  <c r="BW435" i="1"/>
  <c r="BW436" i="1"/>
  <c r="BW437" i="1"/>
  <c r="BW438" i="1"/>
  <c r="BW439" i="1"/>
  <c r="BW440" i="1"/>
  <c r="BW441" i="1"/>
  <c r="BW442" i="1"/>
  <c r="BW443" i="1"/>
  <c r="BW444" i="1"/>
  <c r="BW445" i="1"/>
  <c r="BW446" i="1"/>
  <c r="BW447" i="1"/>
  <c r="BW448" i="1"/>
  <c r="BW449" i="1"/>
  <c r="BW450" i="1"/>
  <c r="BW451" i="1"/>
  <c r="BW452" i="1"/>
  <c r="BW453" i="1"/>
  <c r="BW454" i="1"/>
  <c r="BW455" i="1"/>
  <c r="BW456" i="1"/>
  <c r="BW457" i="1"/>
  <c r="BW458" i="1"/>
  <c r="BW459" i="1"/>
  <c r="BW460" i="1"/>
  <c r="BW461" i="1"/>
  <c r="BW462" i="1"/>
  <c r="BW463" i="1"/>
  <c r="BW464" i="1"/>
  <c r="BW465" i="1"/>
  <c r="BW466" i="1"/>
  <c r="BW467" i="1"/>
  <c r="BW468" i="1"/>
  <c r="BW469" i="1"/>
  <c r="BW470" i="1"/>
  <c r="BW471" i="1"/>
  <c r="BW472" i="1"/>
  <c r="BW473" i="1"/>
  <c r="BW474" i="1"/>
  <c r="BW475" i="1"/>
  <c r="BW476" i="1"/>
  <c r="BW477" i="1"/>
  <c r="BW478" i="1"/>
  <c r="BW479" i="1"/>
  <c r="BW480" i="1"/>
  <c r="BW481" i="1"/>
  <c r="BW482" i="1"/>
  <c r="BW483" i="1"/>
  <c r="BW484" i="1"/>
  <c r="BW485" i="1"/>
  <c r="BW486" i="1"/>
  <c r="BW487" i="1"/>
  <c r="BW488" i="1"/>
  <c r="BW489" i="1"/>
  <c r="BW490" i="1"/>
  <c r="BW491" i="1"/>
  <c r="BW492" i="1"/>
  <c r="BW493" i="1"/>
  <c r="BW494" i="1"/>
  <c r="BW495" i="1"/>
  <c r="BW496" i="1"/>
  <c r="BW497" i="1"/>
  <c r="BW498" i="1"/>
  <c r="BW499" i="1"/>
  <c r="BW500" i="1"/>
  <c r="BW501" i="1"/>
  <c r="BW502" i="1"/>
  <c r="BW503" i="1"/>
  <c r="BW504" i="1"/>
  <c r="BW505" i="1"/>
  <c r="BW506" i="1"/>
  <c r="BW507" i="1"/>
  <c r="BW508" i="1"/>
  <c r="BW509" i="1"/>
  <c r="BW510" i="1"/>
  <c r="BW511" i="1"/>
  <c r="BW512" i="1"/>
  <c r="BW513" i="1"/>
  <c r="BW514" i="1"/>
  <c r="BW515" i="1"/>
  <c r="BW516" i="1"/>
  <c r="BW517" i="1"/>
  <c r="BW518" i="1"/>
  <c r="BW519" i="1"/>
  <c r="BW520" i="1"/>
  <c r="BW521" i="1"/>
  <c r="BW522" i="1"/>
  <c r="BW523" i="1"/>
  <c r="BW524" i="1"/>
  <c r="BW525" i="1"/>
  <c r="BW526" i="1"/>
  <c r="BW527" i="1"/>
  <c r="BW528" i="1"/>
  <c r="BW529" i="1"/>
  <c r="BW530" i="1"/>
  <c r="BW531" i="1"/>
  <c r="BW532" i="1"/>
  <c r="BW533" i="1"/>
  <c r="BW534" i="1"/>
  <c r="BW535" i="1"/>
  <c r="BW536" i="1"/>
  <c r="BW537" i="1"/>
  <c r="BW538" i="1"/>
  <c r="BW539" i="1"/>
  <c r="BW540" i="1"/>
  <c r="BW541" i="1"/>
  <c r="BW542" i="1"/>
  <c r="BW543" i="1"/>
  <c r="BW544" i="1"/>
  <c r="BW545" i="1"/>
  <c r="BW546" i="1"/>
  <c r="BW547" i="1"/>
  <c r="BW548" i="1"/>
  <c r="BW549" i="1"/>
  <c r="BW550" i="1"/>
  <c r="BW551" i="1"/>
  <c r="BW552" i="1"/>
  <c r="BW553" i="1"/>
  <c r="BW554" i="1"/>
  <c r="BW555" i="1"/>
  <c r="BW556" i="1"/>
  <c r="BW557" i="1"/>
  <c r="BW558" i="1"/>
  <c r="BW559" i="1"/>
  <c r="BW560" i="1"/>
  <c r="BW561" i="1"/>
  <c r="BW562" i="1"/>
  <c r="BW563" i="1"/>
  <c r="BW564" i="1"/>
  <c r="BW565" i="1"/>
  <c r="BW566" i="1"/>
  <c r="BW567" i="1"/>
  <c r="BW568" i="1"/>
  <c r="BW569" i="1"/>
  <c r="BW570" i="1"/>
  <c r="BW571" i="1"/>
  <c r="BW572" i="1"/>
  <c r="BW573" i="1"/>
  <c r="BW574" i="1"/>
  <c r="BW575" i="1"/>
  <c r="BW576" i="1"/>
  <c r="BW577" i="1"/>
  <c r="BW578" i="1"/>
  <c r="BW579" i="1"/>
  <c r="BW580" i="1"/>
  <c r="BW581" i="1"/>
  <c r="BW582" i="1"/>
  <c r="BW583" i="1"/>
  <c r="BW584" i="1"/>
  <c r="BW585" i="1"/>
  <c r="BW586" i="1"/>
  <c r="BW587" i="1"/>
  <c r="BW588" i="1"/>
  <c r="BW589" i="1"/>
  <c r="BW590" i="1"/>
  <c r="BW591" i="1"/>
  <c r="BW592" i="1"/>
  <c r="BW593" i="1"/>
  <c r="BW594" i="1"/>
  <c r="BW595" i="1"/>
  <c r="BW596" i="1"/>
  <c r="BW597" i="1"/>
  <c r="BW598" i="1"/>
  <c r="BW599" i="1"/>
  <c r="BW600" i="1"/>
  <c r="BW601" i="1"/>
  <c r="BW602" i="1"/>
  <c r="BW603" i="1"/>
  <c r="BW604" i="1"/>
  <c r="BW605" i="1"/>
  <c r="BW606" i="1"/>
  <c r="BW607" i="1"/>
  <c r="BW608" i="1"/>
  <c r="BW609" i="1"/>
  <c r="BW610" i="1"/>
  <c r="BW611" i="1"/>
  <c r="BW612" i="1"/>
  <c r="BW613" i="1"/>
  <c r="BW614" i="1"/>
  <c r="BW615" i="1"/>
  <c r="BW616" i="1"/>
  <c r="BW617" i="1"/>
  <c r="BW618" i="1"/>
  <c r="BW619" i="1"/>
  <c r="BW620" i="1"/>
  <c r="BW621" i="1"/>
  <c r="BW622" i="1"/>
  <c r="BW623" i="1"/>
  <c r="BW624" i="1"/>
  <c r="BW625" i="1"/>
  <c r="BW626" i="1"/>
  <c r="BW627" i="1"/>
  <c r="BW628" i="1"/>
  <c r="BW629" i="1"/>
  <c r="BW630" i="1"/>
  <c r="BW631" i="1"/>
  <c r="BW632" i="1"/>
  <c r="BW633" i="1"/>
  <c r="BW634" i="1"/>
  <c r="BW635" i="1"/>
  <c r="BW636" i="1"/>
  <c r="BW637" i="1"/>
  <c r="BW638" i="1"/>
  <c r="BW639" i="1"/>
  <c r="BW640" i="1"/>
  <c r="BW641" i="1"/>
  <c r="BW642" i="1"/>
  <c r="BW643" i="1"/>
  <c r="BW644" i="1"/>
  <c r="BW645" i="1"/>
  <c r="BW646" i="1"/>
  <c r="BW647" i="1"/>
  <c r="BW648" i="1"/>
  <c r="BW649" i="1"/>
  <c r="BW650" i="1"/>
  <c r="BW651" i="1"/>
  <c r="BW652" i="1"/>
  <c r="BW653" i="1"/>
  <c r="BW654" i="1"/>
  <c r="BW655" i="1"/>
  <c r="BW656" i="1"/>
  <c r="BW657" i="1"/>
  <c r="BW658" i="1"/>
  <c r="BW659" i="1"/>
  <c r="BW660" i="1"/>
  <c r="BW661" i="1"/>
  <c r="BW662" i="1"/>
  <c r="BW663" i="1"/>
  <c r="BW664" i="1"/>
  <c r="BW665" i="1"/>
  <c r="BW666" i="1"/>
  <c r="BW667" i="1"/>
  <c r="BW668" i="1"/>
  <c r="BW669" i="1"/>
  <c r="BW670" i="1"/>
  <c r="BW671" i="1"/>
  <c r="BW672" i="1"/>
  <c r="BW673" i="1"/>
  <c r="BW674" i="1"/>
  <c r="BW675" i="1"/>
  <c r="BW676" i="1"/>
  <c r="BW677" i="1"/>
  <c r="BW678" i="1"/>
  <c r="BW679" i="1"/>
  <c r="BW680" i="1"/>
  <c r="BW681" i="1"/>
  <c r="BW682" i="1"/>
  <c r="BW683" i="1"/>
  <c r="BW684" i="1"/>
  <c r="BW685" i="1"/>
  <c r="BW686" i="1"/>
  <c r="BW687" i="1"/>
  <c r="BW688" i="1"/>
  <c r="BW689" i="1"/>
  <c r="BW690" i="1"/>
  <c r="BW691" i="1"/>
  <c r="BW692" i="1"/>
  <c r="BW693" i="1"/>
  <c r="BW694" i="1"/>
  <c r="BW695" i="1"/>
  <c r="BW696" i="1"/>
  <c r="BW697" i="1"/>
  <c r="BW698" i="1"/>
  <c r="BW699" i="1"/>
  <c r="BW700" i="1"/>
  <c r="BW701" i="1"/>
  <c r="BW702" i="1"/>
  <c r="BW703" i="1"/>
  <c r="BW704" i="1"/>
  <c r="BW705" i="1"/>
  <c r="BW706" i="1"/>
  <c r="BW707" i="1"/>
  <c r="BW708" i="1"/>
  <c r="BW709" i="1"/>
  <c r="BW710" i="1"/>
  <c r="BW711" i="1"/>
  <c r="BW712" i="1"/>
  <c r="BW713" i="1"/>
  <c r="BW714" i="1"/>
  <c r="BW715" i="1"/>
  <c r="BW716" i="1"/>
  <c r="BW717" i="1"/>
  <c r="BW718" i="1"/>
  <c r="BW719" i="1"/>
  <c r="BW720" i="1"/>
  <c r="BW721" i="1"/>
  <c r="BW722" i="1"/>
  <c r="BW723" i="1"/>
  <c r="BW724" i="1"/>
  <c r="BW725" i="1"/>
  <c r="BW726" i="1"/>
  <c r="BW727" i="1"/>
  <c r="BW728" i="1"/>
  <c r="BW729" i="1"/>
  <c r="BW730" i="1"/>
  <c r="BW731" i="1"/>
  <c r="BW732" i="1"/>
  <c r="BW733" i="1"/>
  <c r="BW734" i="1"/>
  <c r="BW735" i="1"/>
  <c r="BW736" i="1"/>
  <c r="BW737" i="1"/>
  <c r="BW738" i="1"/>
  <c r="BW739" i="1"/>
  <c r="BW740" i="1"/>
  <c r="BW741" i="1"/>
  <c r="BW742" i="1"/>
  <c r="BW743" i="1"/>
  <c r="BW744" i="1"/>
  <c r="BW745" i="1"/>
  <c r="BW746" i="1"/>
  <c r="BW747" i="1"/>
  <c r="BW748" i="1"/>
  <c r="BW749" i="1"/>
  <c r="BW750" i="1"/>
  <c r="BW751" i="1"/>
  <c r="BW752" i="1"/>
  <c r="BW753" i="1"/>
  <c r="BW754" i="1"/>
  <c r="BW755" i="1"/>
  <c r="BW756" i="1"/>
  <c r="BW757" i="1"/>
  <c r="BW758" i="1"/>
  <c r="BW759" i="1"/>
  <c r="BW760" i="1"/>
  <c r="BW761" i="1"/>
  <c r="BW762" i="1"/>
  <c r="BW763" i="1"/>
  <c r="BW764" i="1"/>
  <c r="BW765" i="1"/>
  <c r="BW766" i="1"/>
  <c r="BW767" i="1"/>
  <c r="BW768" i="1"/>
  <c r="BW769" i="1"/>
  <c r="BW770" i="1"/>
  <c r="BW771" i="1"/>
  <c r="BW772" i="1"/>
  <c r="BW773" i="1"/>
  <c r="BW774" i="1"/>
  <c r="BW775" i="1"/>
  <c r="BW776" i="1"/>
  <c r="BW777" i="1"/>
  <c r="BW778" i="1"/>
  <c r="BW779" i="1"/>
  <c r="BW780" i="1"/>
  <c r="BW781" i="1"/>
  <c r="BW782" i="1"/>
  <c r="BW783" i="1"/>
  <c r="BW784" i="1"/>
  <c r="BW785" i="1"/>
  <c r="BW786" i="1"/>
  <c r="BW787" i="1"/>
  <c r="BW788" i="1"/>
  <c r="BW789" i="1"/>
  <c r="BW790" i="1"/>
  <c r="BW791" i="1"/>
  <c r="BW792" i="1"/>
  <c r="BW793" i="1"/>
  <c r="BW794" i="1"/>
  <c r="BW795" i="1"/>
  <c r="BW796" i="1"/>
  <c r="BW797" i="1"/>
  <c r="BW798" i="1"/>
  <c r="BW799" i="1"/>
  <c r="BW800" i="1"/>
  <c r="BW801" i="1"/>
  <c r="BW802" i="1"/>
  <c r="BW803" i="1"/>
  <c r="BW804" i="1"/>
  <c r="BW805" i="1"/>
  <c r="BW806" i="1"/>
  <c r="BW807" i="1"/>
  <c r="BW808" i="1"/>
  <c r="BW809" i="1"/>
  <c r="BW810" i="1"/>
  <c r="BW811" i="1"/>
  <c r="BW812" i="1"/>
  <c r="BW813" i="1"/>
  <c r="BW814" i="1"/>
  <c r="BW815" i="1"/>
  <c r="BW816" i="1"/>
  <c r="BW817" i="1"/>
  <c r="BW818" i="1"/>
  <c r="BW819" i="1"/>
  <c r="BW820" i="1"/>
  <c r="BW821" i="1"/>
  <c r="BW822" i="1"/>
  <c r="BW823" i="1"/>
  <c r="BW824" i="1"/>
  <c r="BW825" i="1"/>
  <c r="BW826" i="1"/>
  <c r="BW827" i="1"/>
  <c r="BW828" i="1"/>
  <c r="BW829" i="1"/>
  <c r="BW830" i="1"/>
  <c r="BW831" i="1"/>
  <c r="BW832" i="1"/>
  <c r="BW833" i="1"/>
  <c r="BW834" i="1"/>
  <c r="BW835" i="1"/>
  <c r="BW836" i="1"/>
  <c r="BW837" i="1"/>
  <c r="BW838" i="1"/>
  <c r="BW839" i="1"/>
  <c r="BW840" i="1"/>
  <c r="BW841" i="1"/>
  <c r="BW842" i="1"/>
  <c r="BW843" i="1"/>
  <c r="BW844" i="1"/>
  <c r="BW845" i="1"/>
  <c r="BW846" i="1"/>
  <c r="BW847" i="1"/>
  <c r="BW848" i="1"/>
  <c r="BW849" i="1"/>
  <c r="BW850" i="1"/>
  <c r="BW851" i="1"/>
  <c r="BW852" i="1"/>
  <c r="BW853" i="1"/>
  <c r="BW854" i="1"/>
  <c r="BW855" i="1"/>
  <c r="BW856" i="1"/>
  <c r="BW857" i="1"/>
  <c r="BW858" i="1"/>
  <c r="BW859" i="1"/>
  <c r="BW860" i="1"/>
  <c r="BW861" i="1"/>
  <c r="BW862" i="1"/>
  <c r="BW863" i="1"/>
  <c r="BW864" i="1"/>
  <c r="BW865" i="1"/>
  <c r="BW866" i="1"/>
  <c r="BW867" i="1"/>
  <c r="BW868" i="1"/>
  <c r="BW869" i="1"/>
  <c r="BW870" i="1"/>
  <c r="BW871" i="1"/>
  <c r="BW872" i="1"/>
  <c r="BW873" i="1"/>
  <c r="BW874" i="1"/>
  <c r="BW875" i="1"/>
  <c r="BW876" i="1"/>
  <c r="BW877" i="1"/>
  <c r="BW878" i="1"/>
  <c r="BW879" i="1"/>
  <c r="BW880" i="1"/>
  <c r="BW881" i="1"/>
  <c r="BW882" i="1"/>
  <c r="BW883" i="1"/>
  <c r="BW884" i="1"/>
  <c r="BW885" i="1"/>
  <c r="BW886" i="1"/>
  <c r="BW887" i="1"/>
  <c r="BW888" i="1"/>
  <c r="BW889" i="1"/>
  <c r="BW890" i="1"/>
  <c r="BW891" i="1"/>
  <c r="BW892" i="1"/>
  <c r="BW893" i="1"/>
  <c r="BW894" i="1"/>
  <c r="BW895" i="1"/>
  <c r="BW896" i="1"/>
  <c r="BW897" i="1"/>
  <c r="BW898" i="1"/>
  <c r="BW899" i="1"/>
  <c r="BW900" i="1"/>
  <c r="BW901" i="1"/>
  <c r="BW902" i="1"/>
  <c r="BW903" i="1"/>
  <c r="BW904" i="1"/>
  <c r="BW905" i="1"/>
  <c r="BW906" i="1"/>
  <c r="BW907" i="1"/>
  <c r="BW908" i="1"/>
  <c r="BW909" i="1"/>
  <c r="BW910" i="1"/>
  <c r="BW911" i="1"/>
  <c r="BW912" i="1"/>
  <c r="BW913" i="1"/>
  <c r="BW914" i="1"/>
  <c r="BW915" i="1"/>
  <c r="BW916" i="1"/>
  <c r="BW917" i="1"/>
  <c r="BW918" i="1"/>
  <c r="BW919" i="1"/>
  <c r="BW920" i="1"/>
  <c r="BW921" i="1"/>
  <c r="BW922" i="1"/>
  <c r="BW923" i="1"/>
  <c r="BW924" i="1"/>
  <c r="BW925" i="1"/>
  <c r="BW926" i="1"/>
  <c r="BW927" i="1"/>
  <c r="BW928" i="1"/>
  <c r="BW929" i="1"/>
  <c r="BW930" i="1"/>
  <c r="BW931" i="1"/>
  <c r="BW932" i="1"/>
  <c r="BW933" i="1"/>
  <c r="BW934" i="1"/>
  <c r="BW935" i="1"/>
  <c r="BW936" i="1"/>
  <c r="BW937" i="1"/>
  <c r="BW938" i="1"/>
  <c r="BW939" i="1"/>
  <c r="BW940" i="1"/>
  <c r="BW941" i="1"/>
  <c r="BW942" i="1"/>
  <c r="BW943" i="1"/>
  <c r="BW944" i="1"/>
  <c r="BW945" i="1"/>
  <c r="BW946" i="1"/>
  <c r="BW947" i="1"/>
  <c r="BW948" i="1"/>
  <c r="BW949" i="1"/>
  <c r="BW950" i="1"/>
  <c r="BW951" i="1"/>
  <c r="BW952" i="1"/>
  <c r="BW953" i="1"/>
  <c r="BW954" i="1"/>
  <c r="BW955" i="1"/>
  <c r="BW956" i="1"/>
  <c r="BW957" i="1"/>
  <c r="BW958" i="1"/>
  <c r="BW959" i="1"/>
  <c r="BW960" i="1"/>
  <c r="BW961" i="1"/>
  <c r="BW962" i="1"/>
  <c r="BW963" i="1"/>
  <c r="BW964" i="1"/>
  <c r="BW965" i="1"/>
  <c r="BW966" i="1"/>
  <c r="BW967" i="1"/>
  <c r="BW968" i="1"/>
  <c r="BW969" i="1"/>
  <c r="BW970" i="1"/>
  <c r="BW971" i="1"/>
  <c r="BW972" i="1"/>
  <c r="BW973" i="1"/>
  <c r="BW974" i="1"/>
  <c r="BW975" i="1"/>
  <c r="BW976" i="1"/>
  <c r="BW977" i="1"/>
  <c r="BW978" i="1"/>
  <c r="BW979" i="1"/>
  <c r="BW980" i="1"/>
  <c r="BW981" i="1"/>
  <c r="BW982" i="1"/>
  <c r="BW983" i="1"/>
  <c r="BW984" i="1"/>
  <c r="BW985" i="1"/>
  <c r="BW986" i="1"/>
  <c r="BW987" i="1"/>
  <c r="BW988" i="1"/>
  <c r="BW989" i="1"/>
  <c r="BW990" i="1"/>
  <c r="BW991" i="1"/>
  <c r="BW992" i="1"/>
  <c r="BW993" i="1"/>
  <c r="BW994" i="1"/>
  <c r="BW995" i="1"/>
  <c r="BW996" i="1"/>
  <c r="BW997" i="1"/>
  <c r="BW998" i="1"/>
  <c r="BW999" i="1"/>
  <c r="BW1000" i="1"/>
  <c r="BW1001" i="1"/>
  <c r="BW1002" i="1"/>
  <c r="BW1003" i="1"/>
  <c r="BW1004" i="1"/>
  <c r="BW1005" i="1"/>
  <c r="BW1006" i="1"/>
  <c r="BW1007" i="1"/>
  <c r="BW1008" i="1"/>
  <c r="BW1009" i="1"/>
  <c r="BW1010" i="1"/>
  <c r="BW1011" i="1"/>
  <c r="BW1012" i="1"/>
  <c r="BW1013" i="1"/>
  <c r="BW1014" i="1"/>
  <c r="BW1015" i="1"/>
  <c r="BW1016" i="1"/>
  <c r="BW1017" i="1"/>
  <c r="BW1018" i="1"/>
  <c r="BW1019" i="1"/>
  <c r="BW1020" i="1"/>
  <c r="BW1021" i="1"/>
  <c r="BW1022" i="1"/>
  <c r="BW1023" i="1"/>
  <c r="BW1024" i="1"/>
  <c r="BW1025" i="1"/>
  <c r="BW1026" i="1"/>
  <c r="BW1027" i="1"/>
  <c r="BW1028" i="1"/>
  <c r="BW1029" i="1"/>
  <c r="BW1030" i="1"/>
  <c r="BW1031" i="1"/>
  <c r="BW1032" i="1"/>
  <c r="BW1033" i="1"/>
  <c r="BW1034" i="1"/>
  <c r="BW1035" i="1"/>
  <c r="BW1036" i="1"/>
  <c r="BW1037" i="1"/>
  <c r="BW1038" i="1"/>
  <c r="BW1039" i="1"/>
  <c r="BW1040" i="1"/>
  <c r="BW1041" i="1"/>
  <c r="BW1042" i="1"/>
  <c r="BW1043" i="1"/>
  <c r="BW1044" i="1"/>
  <c r="BW1045" i="1"/>
  <c r="BW1046" i="1"/>
  <c r="BW1047" i="1"/>
  <c r="BW1048" i="1"/>
  <c r="BW1049" i="1"/>
  <c r="BW1050" i="1"/>
  <c r="BW1051" i="1"/>
  <c r="BW1052" i="1"/>
  <c r="BW1053" i="1"/>
  <c r="BW1054" i="1"/>
  <c r="BW1055" i="1"/>
  <c r="BW1056" i="1"/>
  <c r="BW1057" i="1"/>
  <c r="BW1058" i="1"/>
  <c r="BW1059" i="1"/>
  <c r="BW1060" i="1"/>
  <c r="BW1061" i="1"/>
  <c r="BW1062" i="1"/>
  <c r="BW1063" i="1"/>
  <c r="BW1064" i="1"/>
  <c r="BW1065" i="1"/>
  <c r="BW1066" i="1"/>
  <c r="BW1067" i="1"/>
  <c r="BW1068" i="1"/>
  <c r="BW1069" i="1"/>
  <c r="BW1070" i="1"/>
  <c r="BW1071" i="1"/>
  <c r="BW1072" i="1"/>
  <c r="BW1073" i="1"/>
  <c r="BW1074" i="1"/>
  <c r="BW1075" i="1"/>
  <c r="BW1076" i="1"/>
  <c r="BW1077" i="1"/>
  <c r="BW1078" i="1"/>
  <c r="BW1079" i="1"/>
  <c r="BW1080" i="1"/>
  <c r="BW1081" i="1"/>
  <c r="BW1082" i="1"/>
  <c r="BW1083" i="1"/>
  <c r="BW1084" i="1"/>
  <c r="BW1085" i="1"/>
  <c r="BW1086" i="1"/>
  <c r="BW1087" i="1"/>
  <c r="BW1088" i="1"/>
  <c r="BW1089" i="1"/>
  <c r="BW1090" i="1"/>
  <c r="BW1091" i="1"/>
  <c r="BW1092" i="1"/>
  <c r="BW1093" i="1"/>
  <c r="BW1094" i="1"/>
  <c r="BW1095" i="1"/>
  <c r="BW1096" i="1"/>
  <c r="BW1097" i="1"/>
  <c r="BW1098" i="1"/>
  <c r="BW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2" i="1"/>
  <c r="BN23" i="1"/>
  <c r="BN24" i="1"/>
  <c r="BN25" i="1"/>
  <c r="BN26" i="1"/>
  <c r="BN27" i="1"/>
  <c r="BN28" i="1"/>
  <c r="BN29" i="1"/>
  <c r="BN30" i="1"/>
  <c r="BN31" i="1"/>
  <c r="BN32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N112" i="1"/>
  <c r="BN113" i="1"/>
  <c r="BN114" i="1"/>
  <c r="BN115" i="1"/>
  <c r="BN116" i="1"/>
  <c r="BN117" i="1"/>
  <c r="BN118" i="1"/>
  <c r="BN119" i="1"/>
  <c r="BN120" i="1"/>
  <c r="BN121" i="1"/>
  <c r="BN122" i="1"/>
  <c r="BN123" i="1"/>
  <c r="BN124" i="1"/>
  <c r="BN125" i="1"/>
  <c r="BN126" i="1"/>
  <c r="BN127" i="1"/>
  <c r="BN128" i="1"/>
  <c r="BN129" i="1"/>
  <c r="BN130" i="1"/>
  <c r="BN131" i="1"/>
  <c r="BN132" i="1"/>
  <c r="BN133" i="1"/>
  <c r="BN134" i="1"/>
  <c r="BN135" i="1"/>
  <c r="BN136" i="1"/>
  <c r="BN137" i="1"/>
  <c r="BN138" i="1"/>
  <c r="BN139" i="1"/>
  <c r="BN140" i="1"/>
  <c r="BN141" i="1"/>
  <c r="BN142" i="1"/>
  <c r="BN143" i="1"/>
  <c r="BN144" i="1"/>
  <c r="BN145" i="1"/>
  <c r="BN146" i="1"/>
  <c r="BN147" i="1"/>
  <c r="BN148" i="1"/>
  <c r="BN149" i="1"/>
  <c r="BN150" i="1"/>
  <c r="BN151" i="1"/>
  <c r="BN152" i="1"/>
  <c r="BN153" i="1"/>
  <c r="BN154" i="1"/>
  <c r="BN155" i="1"/>
  <c r="BN156" i="1"/>
  <c r="BN157" i="1"/>
  <c r="BN158" i="1"/>
  <c r="BN159" i="1"/>
  <c r="BN160" i="1"/>
  <c r="BN161" i="1"/>
  <c r="BN162" i="1"/>
  <c r="BN163" i="1"/>
  <c r="BN164" i="1"/>
  <c r="BN165" i="1"/>
  <c r="BN166" i="1"/>
  <c r="BN167" i="1"/>
  <c r="BN168" i="1"/>
  <c r="BN169" i="1"/>
  <c r="BN170" i="1"/>
  <c r="BN171" i="1"/>
  <c r="BN172" i="1"/>
  <c r="BN173" i="1"/>
  <c r="BN174" i="1"/>
  <c r="BN175" i="1"/>
  <c r="BN176" i="1"/>
  <c r="BN177" i="1"/>
  <c r="BN178" i="1"/>
  <c r="BN179" i="1"/>
  <c r="BN180" i="1"/>
  <c r="BN181" i="1"/>
  <c r="BN182" i="1"/>
  <c r="BN183" i="1"/>
  <c r="BN184" i="1"/>
  <c r="BN185" i="1"/>
  <c r="BN186" i="1"/>
  <c r="BN187" i="1"/>
  <c r="BN188" i="1"/>
  <c r="BN189" i="1"/>
  <c r="BN190" i="1"/>
  <c r="BN191" i="1"/>
  <c r="BN192" i="1"/>
  <c r="BN193" i="1"/>
  <c r="BN194" i="1"/>
  <c r="BN195" i="1"/>
  <c r="BN196" i="1"/>
  <c r="BN197" i="1"/>
  <c r="BN198" i="1"/>
  <c r="BN199" i="1"/>
  <c r="BN200" i="1"/>
  <c r="BN201" i="1"/>
  <c r="BN202" i="1"/>
  <c r="BN203" i="1"/>
  <c r="BN204" i="1"/>
  <c r="BN205" i="1"/>
  <c r="BN206" i="1"/>
  <c r="BN207" i="1"/>
  <c r="BN208" i="1"/>
  <c r="BN209" i="1"/>
  <c r="BN210" i="1"/>
  <c r="BN211" i="1"/>
  <c r="BN212" i="1"/>
  <c r="BN213" i="1"/>
  <c r="BN214" i="1"/>
  <c r="BN215" i="1"/>
  <c r="BN216" i="1"/>
  <c r="BN217" i="1"/>
  <c r="BN218" i="1"/>
  <c r="BN219" i="1"/>
  <c r="BN220" i="1"/>
  <c r="BN221" i="1"/>
  <c r="BN222" i="1"/>
  <c r="BN223" i="1"/>
  <c r="BN224" i="1"/>
  <c r="BN225" i="1"/>
  <c r="BN226" i="1"/>
  <c r="BN227" i="1"/>
  <c r="BN228" i="1"/>
  <c r="BN229" i="1"/>
  <c r="BN230" i="1"/>
  <c r="BN231" i="1"/>
  <c r="BN232" i="1"/>
  <c r="BN233" i="1"/>
  <c r="BN234" i="1"/>
  <c r="BN235" i="1"/>
  <c r="BN236" i="1"/>
  <c r="BN237" i="1"/>
  <c r="BN238" i="1"/>
  <c r="BN239" i="1"/>
  <c r="BN240" i="1"/>
  <c r="BN241" i="1"/>
  <c r="BN242" i="1"/>
  <c r="BN243" i="1"/>
  <c r="BN244" i="1"/>
  <c r="BN245" i="1"/>
  <c r="BN246" i="1"/>
  <c r="BN247" i="1"/>
  <c r="BN248" i="1"/>
  <c r="BN249" i="1"/>
  <c r="BN250" i="1"/>
  <c r="BN251" i="1"/>
  <c r="BN252" i="1"/>
  <c r="BN253" i="1"/>
  <c r="BN254" i="1"/>
  <c r="BN255" i="1"/>
  <c r="BN256" i="1"/>
  <c r="BN257" i="1"/>
  <c r="BN258" i="1"/>
  <c r="BN259" i="1"/>
  <c r="BN260" i="1"/>
  <c r="BN261" i="1"/>
  <c r="BN262" i="1"/>
  <c r="BN263" i="1"/>
  <c r="BN264" i="1"/>
  <c r="BN265" i="1"/>
  <c r="BN266" i="1"/>
  <c r="BN267" i="1"/>
  <c r="BN268" i="1"/>
  <c r="BN269" i="1"/>
  <c r="BN270" i="1"/>
  <c r="BN271" i="1"/>
  <c r="BN272" i="1"/>
  <c r="BN273" i="1"/>
  <c r="BN274" i="1"/>
  <c r="BN275" i="1"/>
  <c r="BN276" i="1"/>
  <c r="BN277" i="1"/>
  <c r="BN278" i="1"/>
  <c r="BN279" i="1"/>
  <c r="BN280" i="1"/>
  <c r="BN281" i="1"/>
  <c r="BN282" i="1"/>
  <c r="BN283" i="1"/>
  <c r="BN284" i="1"/>
  <c r="BN285" i="1"/>
  <c r="BN286" i="1"/>
  <c r="BN287" i="1"/>
  <c r="BN288" i="1"/>
  <c r="BN289" i="1"/>
  <c r="BN290" i="1"/>
  <c r="BN291" i="1"/>
  <c r="BN292" i="1"/>
  <c r="BN293" i="1"/>
  <c r="BN294" i="1"/>
  <c r="BN295" i="1"/>
  <c r="BN296" i="1"/>
  <c r="BN297" i="1"/>
  <c r="BN298" i="1"/>
  <c r="BN299" i="1"/>
  <c r="BN300" i="1"/>
  <c r="BN301" i="1"/>
  <c r="BN302" i="1"/>
  <c r="BN303" i="1"/>
  <c r="BN304" i="1"/>
  <c r="BN305" i="1"/>
  <c r="BN306" i="1"/>
  <c r="BN307" i="1"/>
  <c r="BN308" i="1"/>
  <c r="BN309" i="1"/>
  <c r="BN310" i="1"/>
  <c r="BN311" i="1"/>
  <c r="BN312" i="1"/>
  <c r="BN313" i="1"/>
  <c r="BN314" i="1"/>
  <c r="BN315" i="1"/>
  <c r="BN316" i="1"/>
  <c r="BN317" i="1"/>
  <c r="BN318" i="1"/>
  <c r="BN319" i="1"/>
  <c r="BN320" i="1"/>
  <c r="BN321" i="1"/>
  <c r="BN322" i="1"/>
  <c r="BN323" i="1"/>
  <c r="BN324" i="1"/>
  <c r="BN325" i="1"/>
  <c r="BN326" i="1"/>
  <c r="BN327" i="1"/>
  <c r="BN328" i="1"/>
  <c r="BN329" i="1"/>
  <c r="BN330" i="1"/>
  <c r="BN331" i="1"/>
  <c r="BN332" i="1"/>
  <c r="BN333" i="1"/>
  <c r="BN334" i="1"/>
  <c r="BN335" i="1"/>
  <c r="BN336" i="1"/>
  <c r="BN337" i="1"/>
  <c r="BN338" i="1"/>
  <c r="BN339" i="1"/>
  <c r="BN340" i="1"/>
  <c r="BN341" i="1"/>
  <c r="BN342" i="1"/>
  <c r="BN343" i="1"/>
  <c r="BN344" i="1"/>
  <c r="BN345" i="1"/>
  <c r="BN346" i="1"/>
  <c r="BN347" i="1"/>
  <c r="BN348" i="1"/>
  <c r="BN349" i="1"/>
  <c r="BN350" i="1"/>
  <c r="BN351" i="1"/>
  <c r="BN352" i="1"/>
  <c r="BN353" i="1"/>
  <c r="BN354" i="1"/>
  <c r="BN355" i="1"/>
  <c r="BN356" i="1"/>
  <c r="BN357" i="1"/>
  <c r="BN358" i="1"/>
  <c r="BN359" i="1"/>
  <c r="BN360" i="1"/>
  <c r="BN361" i="1"/>
  <c r="BN362" i="1"/>
  <c r="BN363" i="1"/>
  <c r="BN364" i="1"/>
  <c r="BN365" i="1"/>
  <c r="BN366" i="1"/>
  <c r="BN367" i="1"/>
  <c r="BN368" i="1"/>
  <c r="BN369" i="1"/>
  <c r="BN370" i="1"/>
  <c r="BN371" i="1"/>
  <c r="BN372" i="1"/>
  <c r="BN373" i="1"/>
  <c r="BN374" i="1"/>
  <c r="BN375" i="1"/>
  <c r="BN376" i="1"/>
  <c r="BN377" i="1"/>
  <c r="BN378" i="1"/>
  <c r="BN379" i="1"/>
  <c r="BN380" i="1"/>
  <c r="BN381" i="1"/>
  <c r="BN382" i="1"/>
  <c r="BN383" i="1"/>
  <c r="BN384" i="1"/>
  <c r="BN385" i="1"/>
  <c r="BN386" i="1"/>
  <c r="BN387" i="1"/>
  <c r="BN388" i="1"/>
  <c r="BN389" i="1"/>
  <c r="BN390" i="1"/>
  <c r="BN391" i="1"/>
  <c r="BN392" i="1"/>
  <c r="BN393" i="1"/>
  <c r="BN394" i="1"/>
  <c r="BN395" i="1"/>
  <c r="BN396" i="1"/>
  <c r="BN397" i="1"/>
  <c r="BN398" i="1"/>
  <c r="BN399" i="1"/>
  <c r="BN400" i="1"/>
  <c r="BN401" i="1"/>
  <c r="BN402" i="1"/>
  <c r="BN403" i="1"/>
  <c r="BN404" i="1"/>
  <c r="BN405" i="1"/>
  <c r="BN406" i="1"/>
  <c r="BN407" i="1"/>
  <c r="BN408" i="1"/>
  <c r="BN409" i="1"/>
  <c r="BN410" i="1"/>
  <c r="BN411" i="1"/>
  <c r="BN412" i="1"/>
  <c r="BN413" i="1"/>
  <c r="BN414" i="1"/>
  <c r="BN415" i="1"/>
  <c r="BN416" i="1"/>
  <c r="BN417" i="1"/>
  <c r="BN418" i="1"/>
  <c r="BN419" i="1"/>
  <c r="BN420" i="1"/>
  <c r="BN421" i="1"/>
  <c r="BN422" i="1"/>
  <c r="BN423" i="1"/>
  <c r="BN424" i="1"/>
  <c r="BN425" i="1"/>
  <c r="BN426" i="1"/>
  <c r="BN427" i="1"/>
  <c r="BN428" i="1"/>
  <c r="BN429" i="1"/>
  <c r="BN430" i="1"/>
  <c r="BN431" i="1"/>
  <c r="BN432" i="1"/>
  <c r="BN433" i="1"/>
  <c r="BN434" i="1"/>
  <c r="BN435" i="1"/>
  <c r="BN436" i="1"/>
  <c r="BN437" i="1"/>
  <c r="BN438" i="1"/>
  <c r="BN439" i="1"/>
  <c r="BN440" i="1"/>
  <c r="BN441" i="1"/>
  <c r="BN442" i="1"/>
  <c r="BN443" i="1"/>
  <c r="BN444" i="1"/>
  <c r="BN445" i="1"/>
  <c r="BN446" i="1"/>
  <c r="BN447" i="1"/>
  <c r="BN448" i="1"/>
  <c r="BN449" i="1"/>
  <c r="BN450" i="1"/>
  <c r="BN451" i="1"/>
  <c r="BN452" i="1"/>
  <c r="BN453" i="1"/>
  <c r="BN454" i="1"/>
  <c r="BN455" i="1"/>
  <c r="BN456" i="1"/>
  <c r="BN457" i="1"/>
  <c r="BN458" i="1"/>
  <c r="BN459" i="1"/>
  <c r="BN460" i="1"/>
  <c r="BN461" i="1"/>
  <c r="BN462" i="1"/>
  <c r="BN463" i="1"/>
  <c r="BN464" i="1"/>
  <c r="BN465" i="1"/>
  <c r="BN466" i="1"/>
  <c r="BN467" i="1"/>
  <c r="BN468" i="1"/>
  <c r="BN469" i="1"/>
  <c r="BN470" i="1"/>
  <c r="BN471" i="1"/>
  <c r="BN472" i="1"/>
  <c r="BN473" i="1"/>
  <c r="BN474" i="1"/>
  <c r="BN475" i="1"/>
  <c r="BN476" i="1"/>
  <c r="BN477" i="1"/>
  <c r="BN478" i="1"/>
  <c r="BN479" i="1"/>
  <c r="BN480" i="1"/>
  <c r="BN481" i="1"/>
  <c r="BN482" i="1"/>
  <c r="BN483" i="1"/>
  <c r="BN484" i="1"/>
  <c r="BN485" i="1"/>
  <c r="BN486" i="1"/>
  <c r="BN487" i="1"/>
  <c r="BN488" i="1"/>
  <c r="BN489" i="1"/>
  <c r="BN490" i="1"/>
  <c r="BN491" i="1"/>
  <c r="BN492" i="1"/>
  <c r="BN493" i="1"/>
  <c r="BN494" i="1"/>
  <c r="BN495" i="1"/>
  <c r="BN496" i="1"/>
  <c r="BN497" i="1"/>
  <c r="BN498" i="1"/>
  <c r="BN499" i="1"/>
  <c r="BN500" i="1"/>
  <c r="BN501" i="1"/>
  <c r="BN502" i="1"/>
  <c r="BN503" i="1"/>
  <c r="BN504" i="1"/>
  <c r="BN505" i="1"/>
  <c r="BN506" i="1"/>
  <c r="BN507" i="1"/>
  <c r="BN508" i="1"/>
  <c r="BN509" i="1"/>
  <c r="BN510" i="1"/>
  <c r="BN511" i="1"/>
  <c r="BN512" i="1"/>
  <c r="BN513" i="1"/>
  <c r="BN514" i="1"/>
  <c r="BN515" i="1"/>
  <c r="BN516" i="1"/>
  <c r="BN517" i="1"/>
  <c r="BN518" i="1"/>
  <c r="BN519" i="1"/>
  <c r="BN520" i="1"/>
  <c r="BN521" i="1"/>
  <c r="BN522" i="1"/>
  <c r="BN523" i="1"/>
  <c r="BN524" i="1"/>
  <c r="BN525" i="1"/>
  <c r="BN526" i="1"/>
  <c r="BN527" i="1"/>
  <c r="BN528" i="1"/>
  <c r="BN529" i="1"/>
  <c r="BN530" i="1"/>
  <c r="BN531" i="1"/>
  <c r="BN532" i="1"/>
  <c r="BN533" i="1"/>
  <c r="BN534" i="1"/>
  <c r="BN535" i="1"/>
  <c r="BN536" i="1"/>
  <c r="BN537" i="1"/>
  <c r="BN538" i="1"/>
  <c r="BN539" i="1"/>
  <c r="BN540" i="1"/>
  <c r="BN541" i="1"/>
  <c r="BN542" i="1"/>
  <c r="BN543" i="1"/>
  <c r="BN544" i="1"/>
  <c r="BN545" i="1"/>
  <c r="BN546" i="1"/>
  <c r="BN547" i="1"/>
  <c r="BN548" i="1"/>
  <c r="BN549" i="1"/>
  <c r="BN550" i="1"/>
  <c r="BN551" i="1"/>
  <c r="BN552" i="1"/>
  <c r="BN553" i="1"/>
  <c r="BN554" i="1"/>
  <c r="BN555" i="1"/>
  <c r="BN556" i="1"/>
  <c r="BN557" i="1"/>
  <c r="BN558" i="1"/>
  <c r="BN559" i="1"/>
  <c r="BN560" i="1"/>
  <c r="BN561" i="1"/>
  <c r="BN562" i="1"/>
  <c r="BN563" i="1"/>
  <c r="BN564" i="1"/>
  <c r="BN565" i="1"/>
  <c r="BN566" i="1"/>
  <c r="BN567" i="1"/>
  <c r="BN568" i="1"/>
  <c r="BN569" i="1"/>
  <c r="BN570" i="1"/>
  <c r="BN571" i="1"/>
  <c r="BN572" i="1"/>
  <c r="BN573" i="1"/>
  <c r="BN574" i="1"/>
  <c r="BN575" i="1"/>
  <c r="BN576" i="1"/>
  <c r="BN577" i="1"/>
  <c r="BN578" i="1"/>
  <c r="BN579" i="1"/>
  <c r="BN580" i="1"/>
  <c r="BN581" i="1"/>
  <c r="BN582" i="1"/>
  <c r="BN583" i="1"/>
  <c r="BN584" i="1"/>
  <c r="BN585" i="1"/>
  <c r="BN586" i="1"/>
  <c r="BN587" i="1"/>
  <c r="BN588" i="1"/>
  <c r="BN589" i="1"/>
  <c r="BN590" i="1"/>
  <c r="BN591" i="1"/>
  <c r="BN592" i="1"/>
  <c r="BN593" i="1"/>
  <c r="BN594" i="1"/>
  <c r="BN595" i="1"/>
  <c r="BN596" i="1"/>
  <c r="BN597" i="1"/>
  <c r="BN598" i="1"/>
  <c r="BN599" i="1"/>
  <c r="BN600" i="1"/>
  <c r="BN601" i="1"/>
  <c r="BN602" i="1"/>
  <c r="BN603" i="1"/>
  <c r="BN604" i="1"/>
  <c r="BN605" i="1"/>
  <c r="BN606" i="1"/>
  <c r="BN607" i="1"/>
  <c r="BN608" i="1"/>
  <c r="BN609" i="1"/>
  <c r="BN610" i="1"/>
  <c r="BN611" i="1"/>
  <c r="BN612" i="1"/>
  <c r="BN613" i="1"/>
  <c r="BN614" i="1"/>
  <c r="BN615" i="1"/>
  <c r="BN616" i="1"/>
  <c r="BN617" i="1"/>
  <c r="BN618" i="1"/>
  <c r="BN619" i="1"/>
  <c r="BN620" i="1"/>
  <c r="BN621" i="1"/>
  <c r="BN622" i="1"/>
  <c r="BN623" i="1"/>
  <c r="BN624" i="1"/>
  <c r="BN625" i="1"/>
  <c r="BN626" i="1"/>
  <c r="BN627" i="1"/>
  <c r="BN628" i="1"/>
  <c r="BN629" i="1"/>
  <c r="BN630" i="1"/>
  <c r="BN631" i="1"/>
  <c r="BN632" i="1"/>
  <c r="BN633" i="1"/>
  <c r="BN634" i="1"/>
  <c r="BN635" i="1"/>
  <c r="BN636" i="1"/>
  <c r="BN637" i="1"/>
  <c r="BN638" i="1"/>
  <c r="BN639" i="1"/>
  <c r="BN640" i="1"/>
  <c r="BN641" i="1"/>
  <c r="BN642" i="1"/>
  <c r="BN643" i="1"/>
  <c r="BN644" i="1"/>
  <c r="BN645" i="1"/>
  <c r="BN646" i="1"/>
  <c r="BN647" i="1"/>
  <c r="BN648" i="1"/>
  <c r="BN649" i="1"/>
  <c r="BN650" i="1"/>
  <c r="BN651" i="1"/>
  <c r="BN652" i="1"/>
  <c r="BN653" i="1"/>
  <c r="BN654" i="1"/>
  <c r="BN655" i="1"/>
  <c r="BN656" i="1"/>
  <c r="BN657" i="1"/>
  <c r="BN658" i="1"/>
  <c r="BN659" i="1"/>
  <c r="BN660" i="1"/>
  <c r="BN661" i="1"/>
  <c r="BN662" i="1"/>
  <c r="BN663" i="1"/>
  <c r="BN664" i="1"/>
  <c r="BN665" i="1"/>
  <c r="BN666" i="1"/>
  <c r="BN667" i="1"/>
  <c r="BN668" i="1"/>
  <c r="BN669" i="1"/>
  <c r="BN670" i="1"/>
  <c r="BN671" i="1"/>
  <c r="BN672" i="1"/>
  <c r="BN673" i="1"/>
  <c r="BN674" i="1"/>
  <c r="BN675" i="1"/>
  <c r="BN676" i="1"/>
  <c r="BN677" i="1"/>
  <c r="BN678" i="1"/>
  <c r="BN679" i="1"/>
  <c r="BN680" i="1"/>
  <c r="BN681" i="1"/>
  <c r="BN682" i="1"/>
  <c r="BN683" i="1"/>
  <c r="BN684" i="1"/>
  <c r="BN685" i="1"/>
  <c r="BN686" i="1"/>
  <c r="BN687" i="1"/>
  <c r="BN688" i="1"/>
  <c r="BN689" i="1"/>
  <c r="BN690" i="1"/>
  <c r="BN691" i="1"/>
  <c r="BN692" i="1"/>
  <c r="BN693" i="1"/>
  <c r="BN694" i="1"/>
  <c r="BN695" i="1"/>
  <c r="BN696" i="1"/>
  <c r="BN697" i="1"/>
  <c r="BN698" i="1"/>
  <c r="BN699" i="1"/>
  <c r="BN700" i="1"/>
  <c r="BN701" i="1"/>
  <c r="BN702" i="1"/>
  <c r="BN703" i="1"/>
  <c r="BN704" i="1"/>
  <c r="BN705" i="1"/>
  <c r="BN706" i="1"/>
  <c r="BN707" i="1"/>
  <c r="BN708" i="1"/>
  <c r="BN709" i="1"/>
  <c r="BN710" i="1"/>
  <c r="BN711" i="1"/>
  <c r="BN712" i="1"/>
  <c r="BN713" i="1"/>
  <c r="BN714" i="1"/>
  <c r="BN715" i="1"/>
  <c r="BN716" i="1"/>
  <c r="BN717" i="1"/>
  <c r="BN718" i="1"/>
  <c r="BN719" i="1"/>
  <c r="BN720" i="1"/>
  <c r="BN721" i="1"/>
  <c r="BN722" i="1"/>
  <c r="BN723" i="1"/>
  <c r="BN724" i="1"/>
  <c r="BN725" i="1"/>
  <c r="BN726" i="1"/>
  <c r="BN727" i="1"/>
  <c r="BN728" i="1"/>
  <c r="BN729" i="1"/>
  <c r="BN730" i="1"/>
  <c r="BN731" i="1"/>
  <c r="BN732" i="1"/>
  <c r="BN733" i="1"/>
  <c r="BN734" i="1"/>
  <c r="BN735" i="1"/>
  <c r="BN736" i="1"/>
  <c r="BN737" i="1"/>
  <c r="BN738" i="1"/>
  <c r="BN739" i="1"/>
  <c r="BN740" i="1"/>
  <c r="BN741" i="1"/>
  <c r="BN742" i="1"/>
  <c r="BN743" i="1"/>
  <c r="BN744" i="1"/>
  <c r="BN745" i="1"/>
  <c r="BN746" i="1"/>
  <c r="BN747" i="1"/>
  <c r="BN748" i="1"/>
  <c r="BN749" i="1"/>
  <c r="BN750" i="1"/>
  <c r="BN751" i="1"/>
  <c r="BN752" i="1"/>
  <c r="BN753" i="1"/>
  <c r="BN754" i="1"/>
  <c r="BN755" i="1"/>
  <c r="BN756" i="1"/>
  <c r="BN757" i="1"/>
  <c r="BN758" i="1"/>
  <c r="BN759" i="1"/>
  <c r="BN760" i="1"/>
  <c r="BN761" i="1"/>
  <c r="BN762" i="1"/>
  <c r="BN763" i="1"/>
  <c r="BN764" i="1"/>
  <c r="BN765" i="1"/>
  <c r="BN766" i="1"/>
  <c r="BN767" i="1"/>
  <c r="BN768" i="1"/>
  <c r="BN769" i="1"/>
  <c r="BN770" i="1"/>
  <c r="BN771" i="1"/>
  <c r="BN772" i="1"/>
  <c r="BN773" i="1"/>
  <c r="BN774" i="1"/>
  <c r="BN775" i="1"/>
  <c r="BN776" i="1"/>
  <c r="BN777" i="1"/>
  <c r="BN778" i="1"/>
  <c r="BN779" i="1"/>
  <c r="BN780" i="1"/>
  <c r="BN781" i="1"/>
  <c r="BN782" i="1"/>
  <c r="BN783" i="1"/>
  <c r="BN784" i="1"/>
  <c r="BN785" i="1"/>
  <c r="BN786" i="1"/>
  <c r="BN787" i="1"/>
  <c r="BN788" i="1"/>
  <c r="BN789" i="1"/>
  <c r="BN790" i="1"/>
  <c r="BN791" i="1"/>
  <c r="BN792" i="1"/>
  <c r="BN793" i="1"/>
  <c r="BN794" i="1"/>
  <c r="BN795" i="1"/>
  <c r="BN796" i="1"/>
  <c r="BN797" i="1"/>
  <c r="BN798" i="1"/>
  <c r="BN799" i="1"/>
  <c r="BN800" i="1"/>
  <c r="BN801" i="1"/>
  <c r="BN802" i="1"/>
  <c r="BN803" i="1"/>
  <c r="BN804" i="1"/>
  <c r="BN805" i="1"/>
  <c r="BN806" i="1"/>
  <c r="BN807" i="1"/>
  <c r="BN808" i="1"/>
  <c r="BN809" i="1"/>
  <c r="BN810" i="1"/>
  <c r="BN811" i="1"/>
  <c r="BN812" i="1"/>
  <c r="BN813" i="1"/>
  <c r="BN814" i="1"/>
  <c r="BN815" i="1"/>
  <c r="BN816" i="1"/>
  <c r="BN817" i="1"/>
  <c r="BN818" i="1"/>
  <c r="BN819" i="1"/>
  <c r="BN820" i="1"/>
  <c r="BN821" i="1"/>
  <c r="BN822" i="1"/>
  <c r="BN823" i="1"/>
  <c r="BN824" i="1"/>
  <c r="BN825" i="1"/>
  <c r="BN826" i="1"/>
  <c r="BN827" i="1"/>
  <c r="BN828" i="1"/>
  <c r="BN829" i="1"/>
  <c r="BN830" i="1"/>
  <c r="BN831" i="1"/>
  <c r="BN832" i="1"/>
  <c r="BN833" i="1"/>
  <c r="BN834" i="1"/>
  <c r="BN835" i="1"/>
  <c r="BN836" i="1"/>
  <c r="BN837" i="1"/>
  <c r="BN838" i="1"/>
  <c r="BN839" i="1"/>
  <c r="BN840" i="1"/>
  <c r="BN841" i="1"/>
  <c r="BN842" i="1"/>
  <c r="BN843" i="1"/>
  <c r="BN844" i="1"/>
  <c r="BN845" i="1"/>
  <c r="BN846" i="1"/>
  <c r="BN847" i="1"/>
  <c r="BN848" i="1"/>
  <c r="BN849" i="1"/>
  <c r="BN850" i="1"/>
  <c r="BN851" i="1"/>
  <c r="BN852" i="1"/>
  <c r="BN853" i="1"/>
  <c r="BN854" i="1"/>
  <c r="BN855" i="1"/>
  <c r="BN856" i="1"/>
  <c r="BN857" i="1"/>
  <c r="BN858" i="1"/>
  <c r="BN859" i="1"/>
  <c r="BN860" i="1"/>
  <c r="BN861" i="1"/>
  <c r="BN862" i="1"/>
  <c r="BN863" i="1"/>
  <c r="BN864" i="1"/>
  <c r="BN865" i="1"/>
  <c r="BN866" i="1"/>
  <c r="BN867" i="1"/>
  <c r="BN868" i="1"/>
  <c r="BN869" i="1"/>
  <c r="BN870" i="1"/>
  <c r="BN871" i="1"/>
  <c r="BN872" i="1"/>
  <c r="BN873" i="1"/>
  <c r="BN874" i="1"/>
  <c r="BN875" i="1"/>
  <c r="BN876" i="1"/>
  <c r="BN877" i="1"/>
  <c r="BN878" i="1"/>
  <c r="BN879" i="1"/>
  <c r="BN880" i="1"/>
  <c r="BN881" i="1"/>
  <c r="BN882" i="1"/>
  <c r="BN883" i="1"/>
  <c r="BN884" i="1"/>
  <c r="BN885" i="1"/>
  <c r="BN886" i="1"/>
  <c r="BN887" i="1"/>
  <c r="BN888" i="1"/>
  <c r="BN889" i="1"/>
  <c r="BN890" i="1"/>
  <c r="BN891" i="1"/>
  <c r="BN892" i="1"/>
  <c r="BN893" i="1"/>
  <c r="BN894" i="1"/>
  <c r="BN895" i="1"/>
  <c r="BN896" i="1"/>
  <c r="BN897" i="1"/>
  <c r="BN898" i="1"/>
  <c r="BN899" i="1"/>
  <c r="BN900" i="1"/>
  <c r="BN901" i="1"/>
  <c r="BN902" i="1"/>
  <c r="BN903" i="1"/>
  <c r="BN904" i="1"/>
  <c r="BN905" i="1"/>
  <c r="BN906" i="1"/>
  <c r="BN907" i="1"/>
  <c r="BN908" i="1"/>
  <c r="BN909" i="1"/>
  <c r="BN910" i="1"/>
  <c r="BN911" i="1"/>
  <c r="BN912" i="1"/>
  <c r="BN913" i="1"/>
  <c r="BN914" i="1"/>
  <c r="BN915" i="1"/>
  <c r="BN916" i="1"/>
  <c r="BN917" i="1"/>
  <c r="BN918" i="1"/>
  <c r="BN919" i="1"/>
  <c r="BN920" i="1"/>
  <c r="BN921" i="1"/>
  <c r="BN922" i="1"/>
  <c r="BN923" i="1"/>
  <c r="BN924" i="1"/>
  <c r="BN925" i="1"/>
  <c r="BN926" i="1"/>
  <c r="BN927" i="1"/>
  <c r="BN928" i="1"/>
  <c r="BN929" i="1"/>
  <c r="BN930" i="1"/>
  <c r="BN931" i="1"/>
  <c r="BN932" i="1"/>
  <c r="BN933" i="1"/>
  <c r="BN934" i="1"/>
  <c r="BN935" i="1"/>
  <c r="BN936" i="1"/>
  <c r="BN937" i="1"/>
  <c r="BN938" i="1"/>
  <c r="BN939" i="1"/>
  <c r="BN940" i="1"/>
  <c r="BN941" i="1"/>
  <c r="BN942" i="1"/>
  <c r="BN943" i="1"/>
  <c r="BN944" i="1"/>
  <c r="BN945" i="1"/>
  <c r="BN946" i="1"/>
  <c r="BN947" i="1"/>
  <c r="BN948" i="1"/>
  <c r="BN949" i="1"/>
  <c r="BN950" i="1"/>
  <c r="BN951" i="1"/>
  <c r="BN952" i="1"/>
  <c r="BN953" i="1"/>
  <c r="BN954" i="1"/>
  <c r="BN955" i="1"/>
  <c r="BN956" i="1"/>
  <c r="BN957" i="1"/>
  <c r="BN958" i="1"/>
  <c r="BN959" i="1"/>
  <c r="BN960" i="1"/>
  <c r="BN961" i="1"/>
  <c r="BN962" i="1"/>
  <c r="BN963" i="1"/>
  <c r="BN964" i="1"/>
  <c r="BN965" i="1"/>
  <c r="BN966" i="1"/>
  <c r="BN967" i="1"/>
  <c r="BN968" i="1"/>
  <c r="BN969" i="1"/>
  <c r="BN970" i="1"/>
  <c r="BN971" i="1"/>
  <c r="BN972" i="1"/>
  <c r="BN973" i="1"/>
  <c r="BN974" i="1"/>
  <c r="BN975" i="1"/>
  <c r="BN976" i="1"/>
  <c r="BN977" i="1"/>
  <c r="BN978" i="1"/>
  <c r="BN979" i="1"/>
  <c r="BN980" i="1"/>
  <c r="BN981" i="1"/>
  <c r="BN982" i="1"/>
  <c r="BN983" i="1"/>
  <c r="BN984" i="1"/>
  <c r="BN985" i="1"/>
  <c r="BN986" i="1"/>
  <c r="BN987" i="1"/>
  <c r="BN988" i="1"/>
  <c r="BN989" i="1"/>
  <c r="BN990" i="1"/>
  <c r="BN991" i="1"/>
  <c r="BN992" i="1"/>
  <c r="BN993" i="1"/>
  <c r="BN994" i="1"/>
  <c r="BN995" i="1"/>
  <c r="BN996" i="1"/>
  <c r="BN997" i="1"/>
  <c r="BN998" i="1"/>
  <c r="BN999" i="1"/>
  <c r="BN1000" i="1"/>
  <c r="BN1001" i="1"/>
  <c r="BN1002" i="1"/>
  <c r="BN1003" i="1"/>
  <c r="BN1004" i="1"/>
  <c r="BN1005" i="1"/>
  <c r="BN1006" i="1"/>
  <c r="BN1007" i="1"/>
  <c r="BN1008" i="1"/>
  <c r="BN1009" i="1"/>
  <c r="BN1010" i="1"/>
  <c r="BN1011" i="1"/>
  <c r="BN1012" i="1"/>
  <c r="BN1013" i="1"/>
  <c r="BN1014" i="1"/>
  <c r="BN1015" i="1"/>
  <c r="BN1016" i="1"/>
  <c r="BN1017" i="1"/>
  <c r="BN1018" i="1"/>
  <c r="BN1019" i="1"/>
  <c r="BN1020" i="1"/>
  <c r="BN1021" i="1"/>
  <c r="BN1022" i="1"/>
  <c r="BN1023" i="1"/>
  <c r="BN1024" i="1"/>
  <c r="BN1025" i="1"/>
  <c r="BN1026" i="1"/>
  <c r="BN1027" i="1"/>
  <c r="BN1028" i="1"/>
  <c r="BN1029" i="1"/>
  <c r="BN1030" i="1"/>
  <c r="BN1031" i="1"/>
  <c r="BN1032" i="1"/>
  <c r="BN1033" i="1"/>
  <c r="BN1034" i="1"/>
  <c r="BN1035" i="1"/>
  <c r="BN1036" i="1"/>
  <c r="BN1037" i="1"/>
  <c r="BN1038" i="1"/>
  <c r="BN1039" i="1"/>
  <c r="BN1040" i="1"/>
  <c r="BN1041" i="1"/>
  <c r="BN1042" i="1"/>
  <c r="BN1043" i="1"/>
  <c r="BN1044" i="1"/>
  <c r="BN1045" i="1"/>
  <c r="BN1046" i="1"/>
  <c r="BN1047" i="1"/>
  <c r="BN1048" i="1"/>
  <c r="BN1049" i="1"/>
  <c r="BN1050" i="1"/>
  <c r="BN1051" i="1"/>
  <c r="BN1052" i="1"/>
  <c r="BN1053" i="1"/>
  <c r="BN1054" i="1"/>
  <c r="BN1055" i="1"/>
  <c r="BN1056" i="1"/>
  <c r="BN1057" i="1"/>
  <c r="BN1058" i="1"/>
  <c r="BN1059" i="1"/>
  <c r="BN1060" i="1"/>
  <c r="BN1061" i="1"/>
  <c r="BN1062" i="1"/>
  <c r="BN1063" i="1"/>
  <c r="BN1064" i="1"/>
  <c r="BN1065" i="1"/>
  <c r="BN1066" i="1"/>
  <c r="BN1067" i="1"/>
  <c r="BN1068" i="1"/>
  <c r="BN1069" i="1"/>
  <c r="BN1070" i="1"/>
  <c r="BN1071" i="1"/>
  <c r="BN1072" i="1"/>
  <c r="BN1073" i="1"/>
  <c r="BN1074" i="1"/>
  <c r="BN1075" i="1"/>
  <c r="BN1076" i="1"/>
  <c r="BN1077" i="1"/>
  <c r="BN1078" i="1"/>
  <c r="BN1079" i="1"/>
  <c r="BN1080" i="1"/>
  <c r="BN1081" i="1"/>
  <c r="BN1082" i="1"/>
  <c r="BN1083" i="1"/>
  <c r="BN1084" i="1"/>
  <c r="BN1085" i="1"/>
  <c r="BN1086" i="1"/>
  <c r="BN1087" i="1"/>
  <c r="BN1088" i="1"/>
  <c r="BN1089" i="1"/>
  <c r="BN1090" i="1"/>
  <c r="BN1091" i="1"/>
  <c r="BN1092" i="1"/>
  <c r="BN1093" i="1"/>
  <c r="BN1094" i="1"/>
  <c r="BN1095" i="1"/>
  <c r="BN1096" i="1"/>
  <c r="BN1097" i="1"/>
  <c r="BN1098" i="1"/>
  <c r="BN6" i="1"/>
  <c r="BE7" i="1"/>
  <c r="BE8" i="1"/>
  <c r="BE9" i="1"/>
  <c r="BE10" i="1"/>
  <c r="BE11" i="1"/>
  <c r="BE12" i="1"/>
  <c r="BE13" i="1"/>
  <c r="BE14" i="1"/>
  <c r="BE15" i="1"/>
  <c r="BE16" i="1"/>
  <c r="BE17" i="1"/>
  <c r="BE18" i="1"/>
  <c r="BE19" i="1"/>
  <c r="BE21" i="1"/>
  <c r="BE22" i="1"/>
  <c r="BE23" i="1"/>
  <c r="BE24" i="1"/>
  <c r="BE25" i="1"/>
  <c r="BE26" i="1"/>
  <c r="BE27" i="1"/>
  <c r="BE28" i="1"/>
  <c r="BE29" i="1"/>
  <c r="BE30" i="1"/>
  <c r="BE31" i="1"/>
  <c r="BE33" i="1"/>
  <c r="BE34" i="1"/>
  <c r="BE35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1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E65" i="1"/>
  <c r="BE66" i="1"/>
  <c r="BE67" i="1"/>
  <c r="BE68" i="1"/>
  <c r="BE69" i="1"/>
  <c r="BE70" i="1"/>
  <c r="BE71" i="1"/>
  <c r="BE72" i="1"/>
  <c r="BE73" i="1"/>
  <c r="BE74" i="1"/>
  <c r="BE75" i="1"/>
  <c r="BE76" i="1"/>
  <c r="BE77" i="1"/>
  <c r="BE78" i="1"/>
  <c r="BE79" i="1"/>
  <c r="BE81" i="1"/>
  <c r="BE82" i="1"/>
  <c r="BE83" i="1"/>
  <c r="BE84" i="1"/>
  <c r="BE85" i="1"/>
  <c r="BE86" i="1"/>
  <c r="BE87" i="1"/>
  <c r="BE88" i="1"/>
  <c r="BE89" i="1"/>
  <c r="BE90" i="1"/>
  <c r="BE91" i="1"/>
  <c r="BE92" i="1"/>
  <c r="BE93" i="1"/>
  <c r="BE94" i="1"/>
  <c r="BE95" i="1"/>
  <c r="BE96" i="1"/>
  <c r="BE97" i="1"/>
  <c r="BE98" i="1"/>
  <c r="BE99" i="1"/>
  <c r="BE100" i="1"/>
  <c r="BE101" i="1"/>
  <c r="BE102" i="1"/>
  <c r="BE103" i="1"/>
  <c r="BE104" i="1"/>
  <c r="BE105" i="1"/>
  <c r="BE106" i="1"/>
  <c r="BE107" i="1"/>
  <c r="BE108" i="1"/>
  <c r="BE109" i="1"/>
  <c r="BE110" i="1"/>
  <c r="BE111" i="1"/>
  <c r="BE112" i="1"/>
  <c r="BE113" i="1"/>
  <c r="BE114" i="1"/>
  <c r="BE115" i="1"/>
  <c r="BE116" i="1"/>
  <c r="BE117" i="1"/>
  <c r="BE118" i="1"/>
  <c r="BE119" i="1"/>
  <c r="BE120" i="1"/>
  <c r="BE121" i="1"/>
  <c r="BE122" i="1"/>
  <c r="BE123" i="1"/>
  <c r="BE124" i="1"/>
  <c r="BE125" i="1"/>
  <c r="BE126" i="1"/>
  <c r="BE127" i="1"/>
  <c r="BE128" i="1"/>
  <c r="BE129" i="1"/>
  <c r="BE130" i="1"/>
  <c r="BE131" i="1"/>
  <c r="BE132" i="1"/>
  <c r="BE133" i="1"/>
  <c r="BE134" i="1"/>
  <c r="BE135" i="1"/>
  <c r="BE136" i="1"/>
  <c r="BE137" i="1"/>
  <c r="BE138" i="1"/>
  <c r="BE139" i="1"/>
  <c r="BE140" i="1"/>
  <c r="BE141" i="1"/>
  <c r="BE142" i="1"/>
  <c r="BE143" i="1"/>
  <c r="BE144" i="1"/>
  <c r="BE145" i="1"/>
  <c r="BE146" i="1"/>
  <c r="BE147" i="1"/>
  <c r="BE148" i="1"/>
  <c r="BE149" i="1"/>
  <c r="BE150" i="1"/>
  <c r="BE151" i="1"/>
  <c r="BE152" i="1"/>
  <c r="BE153" i="1"/>
  <c r="BE154" i="1"/>
  <c r="BE155" i="1"/>
  <c r="BE156" i="1"/>
  <c r="BE157" i="1"/>
  <c r="BE158" i="1"/>
  <c r="BE159" i="1"/>
  <c r="BE160" i="1"/>
  <c r="BE161" i="1"/>
  <c r="BE162" i="1"/>
  <c r="BE163" i="1"/>
  <c r="BE164" i="1"/>
  <c r="BE165" i="1"/>
  <c r="BE166" i="1"/>
  <c r="BE167" i="1"/>
  <c r="BE168" i="1"/>
  <c r="BE169" i="1"/>
  <c r="BE170" i="1"/>
  <c r="BE171" i="1"/>
  <c r="BE172" i="1"/>
  <c r="BE173" i="1"/>
  <c r="BE174" i="1"/>
  <c r="BE175" i="1"/>
  <c r="BE176" i="1"/>
  <c r="BE177" i="1"/>
  <c r="BE178" i="1"/>
  <c r="BE179" i="1"/>
  <c r="BE180" i="1"/>
  <c r="BE182" i="1"/>
  <c r="BE183" i="1"/>
  <c r="BE184" i="1"/>
  <c r="BE185" i="1"/>
  <c r="BE186" i="1"/>
  <c r="BE187" i="1"/>
  <c r="BE188" i="1"/>
  <c r="BE189" i="1"/>
  <c r="BE190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6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BE222" i="1"/>
  <c r="BE223" i="1"/>
  <c r="BE224" i="1"/>
  <c r="BE225" i="1"/>
  <c r="BE226" i="1"/>
  <c r="BE227" i="1"/>
  <c r="BE228" i="1"/>
  <c r="BE229" i="1"/>
  <c r="BE230" i="1"/>
  <c r="BE231" i="1"/>
  <c r="BE232" i="1"/>
  <c r="BE233" i="1"/>
  <c r="BE234" i="1"/>
  <c r="BE235" i="1"/>
  <c r="BE236" i="1"/>
  <c r="BE237" i="1"/>
  <c r="BE238" i="1"/>
  <c r="BE239" i="1"/>
  <c r="BE240" i="1"/>
  <c r="BE241" i="1"/>
  <c r="BE242" i="1"/>
  <c r="BE243" i="1"/>
  <c r="BE244" i="1"/>
  <c r="BE245" i="1"/>
  <c r="BE246" i="1"/>
  <c r="BE247" i="1"/>
  <c r="BE248" i="1"/>
  <c r="BE249" i="1"/>
  <c r="BE250" i="1"/>
  <c r="BE251" i="1"/>
  <c r="BE252" i="1"/>
  <c r="BE253" i="1"/>
  <c r="BE254" i="1"/>
  <c r="BE255" i="1"/>
  <c r="BE256" i="1"/>
  <c r="BE257" i="1"/>
  <c r="BE258" i="1"/>
  <c r="BE259" i="1"/>
  <c r="BE260" i="1"/>
  <c r="BE261" i="1"/>
  <c r="BE262" i="1"/>
  <c r="BE263" i="1"/>
  <c r="BE264" i="1"/>
  <c r="BE265" i="1"/>
  <c r="BE266" i="1"/>
  <c r="BE267" i="1"/>
  <c r="BE268" i="1"/>
  <c r="BE269" i="1"/>
  <c r="BE270" i="1"/>
  <c r="BE271" i="1"/>
  <c r="BE272" i="1"/>
  <c r="BE273" i="1"/>
  <c r="BE274" i="1"/>
  <c r="BE275" i="1"/>
  <c r="BE276" i="1"/>
  <c r="BE277" i="1"/>
  <c r="BE278" i="1"/>
  <c r="BE279" i="1"/>
  <c r="BE280" i="1"/>
  <c r="BE281" i="1"/>
  <c r="BE282" i="1"/>
  <c r="BE283" i="1"/>
  <c r="BE284" i="1"/>
  <c r="BE285" i="1"/>
  <c r="BE286" i="1"/>
  <c r="BE287" i="1"/>
  <c r="BE288" i="1"/>
  <c r="BE289" i="1"/>
  <c r="BE290" i="1"/>
  <c r="BE291" i="1"/>
  <c r="BE292" i="1"/>
  <c r="BE293" i="1"/>
  <c r="BE294" i="1"/>
  <c r="BE295" i="1"/>
  <c r="BE296" i="1"/>
  <c r="BE297" i="1"/>
  <c r="BE298" i="1"/>
  <c r="BE299" i="1"/>
  <c r="BE300" i="1"/>
  <c r="BE301" i="1"/>
  <c r="BE302" i="1"/>
  <c r="BE303" i="1"/>
  <c r="BE304" i="1"/>
  <c r="BE305" i="1"/>
  <c r="BE306" i="1"/>
  <c r="BE307" i="1"/>
  <c r="BE308" i="1"/>
  <c r="BE309" i="1"/>
  <c r="BE310" i="1"/>
  <c r="BE311" i="1"/>
  <c r="BE312" i="1"/>
  <c r="BE313" i="1"/>
  <c r="BE314" i="1"/>
  <c r="BE315" i="1"/>
  <c r="BE316" i="1"/>
  <c r="BE317" i="1"/>
  <c r="BE318" i="1"/>
  <c r="BE319" i="1"/>
  <c r="BE320" i="1"/>
  <c r="BE321" i="1"/>
  <c r="BE322" i="1"/>
  <c r="BE323" i="1"/>
  <c r="BE324" i="1"/>
  <c r="BE325" i="1"/>
  <c r="BE326" i="1"/>
  <c r="BE327" i="1"/>
  <c r="BE328" i="1"/>
  <c r="BE329" i="1"/>
  <c r="BE330" i="1"/>
  <c r="BE331" i="1"/>
  <c r="BE332" i="1"/>
  <c r="BE333" i="1"/>
  <c r="BE334" i="1"/>
  <c r="BE335" i="1"/>
  <c r="BE336" i="1"/>
  <c r="BE337" i="1"/>
  <c r="BE338" i="1"/>
  <c r="BE339" i="1"/>
  <c r="BE340" i="1"/>
  <c r="BE341" i="1"/>
  <c r="BE342" i="1"/>
  <c r="BE343" i="1"/>
  <c r="BE344" i="1"/>
  <c r="BE345" i="1"/>
  <c r="BE346" i="1"/>
  <c r="BE347" i="1"/>
  <c r="BE348" i="1"/>
  <c r="BE349" i="1"/>
  <c r="BE350" i="1"/>
  <c r="BE351" i="1"/>
  <c r="BE352" i="1"/>
  <c r="BE353" i="1"/>
  <c r="BE354" i="1"/>
  <c r="BE355" i="1"/>
  <c r="BE356" i="1"/>
  <c r="BE357" i="1"/>
  <c r="BE358" i="1"/>
  <c r="BE359" i="1"/>
  <c r="BE360" i="1"/>
  <c r="BE361" i="1"/>
  <c r="BE362" i="1"/>
  <c r="BE363" i="1"/>
  <c r="BE364" i="1"/>
  <c r="BE365" i="1"/>
  <c r="BE366" i="1"/>
  <c r="BE367" i="1"/>
  <c r="BE368" i="1"/>
  <c r="BE369" i="1"/>
  <c r="BE370" i="1"/>
  <c r="BE371" i="1"/>
  <c r="BE372" i="1"/>
  <c r="BE373" i="1"/>
  <c r="BE374" i="1"/>
  <c r="BE375" i="1"/>
  <c r="BE376" i="1"/>
  <c r="BE377" i="1"/>
  <c r="BE378" i="1"/>
  <c r="BE379" i="1"/>
  <c r="BE380" i="1"/>
  <c r="BE381" i="1"/>
  <c r="BE382" i="1"/>
  <c r="BE383" i="1"/>
  <c r="BE384" i="1"/>
  <c r="BE385" i="1"/>
  <c r="BE386" i="1"/>
  <c r="BE387" i="1"/>
  <c r="BE388" i="1"/>
  <c r="BE389" i="1"/>
  <c r="BE390" i="1"/>
  <c r="BE391" i="1"/>
  <c r="BE392" i="1"/>
  <c r="BE393" i="1"/>
  <c r="BE394" i="1"/>
  <c r="BE395" i="1"/>
  <c r="BE396" i="1"/>
  <c r="BE397" i="1"/>
  <c r="BE398" i="1"/>
  <c r="BE399" i="1"/>
  <c r="BE400" i="1"/>
  <c r="BE401" i="1"/>
  <c r="BE402" i="1"/>
  <c r="BE403" i="1"/>
  <c r="BE404" i="1"/>
  <c r="BE405" i="1"/>
  <c r="BE406" i="1"/>
  <c r="BE407" i="1"/>
  <c r="BE408" i="1"/>
  <c r="BE409" i="1"/>
  <c r="BE410" i="1"/>
  <c r="BE411" i="1"/>
  <c r="BE412" i="1"/>
  <c r="BE413" i="1"/>
  <c r="BE414" i="1"/>
  <c r="BE415" i="1"/>
  <c r="BE416" i="1"/>
  <c r="BE417" i="1"/>
  <c r="BE418" i="1"/>
  <c r="BE419" i="1"/>
  <c r="BE420" i="1"/>
  <c r="BE421" i="1"/>
  <c r="BE422" i="1"/>
  <c r="BE423" i="1"/>
  <c r="BE424" i="1"/>
  <c r="BE425" i="1"/>
  <c r="BE426" i="1"/>
  <c r="BE427" i="1"/>
  <c r="BE428" i="1"/>
  <c r="BE429" i="1"/>
  <c r="BE430" i="1"/>
  <c r="BE431" i="1"/>
  <c r="BE432" i="1"/>
  <c r="BE433" i="1"/>
  <c r="BE434" i="1"/>
  <c r="BE435" i="1"/>
  <c r="BE436" i="1"/>
  <c r="BE437" i="1"/>
  <c r="BE438" i="1"/>
  <c r="BE439" i="1"/>
  <c r="BE440" i="1"/>
  <c r="BE441" i="1"/>
  <c r="BE442" i="1"/>
  <c r="BE443" i="1"/>
  <c r="BE444" i="1"/>
  <c r="BE445" i="1"/>
  <c r="BE446" i="1"/>
  <c r="BE447" i="1"/>
  <c r="BE448" i="1"/>
  <c r="BE449" i="1"/>
  <c r="BE450" i="1"/>
  <c r="BE451" i="1"/>
  <c r="BE452" i="1"/>
  <c r="BE453" i="1"/>
  <c r="BE454" i="1"/>
  <c r="BE455" i="1"/>
  <c r="BE456" i="1"/>
  <c r="BE457" i="1"/>
  <c r="BE458" i="1"/>
  <c r="BE459" i="1"/>
  <c r="BE460" i="1"/>
  <c r="BE461" i="1"/>
  <c r="BE462" i="1"/>
  <c r="BE463" i="1"/>
  <c r="BE464" i="1"/>
  <c r="BE465" i="1"/>
  <c r="BE466" i="1"/>
  <c r="BE467" i="1"/>
  <c r="BE468" i="1"/>
  <c r="BE469" i="1"/>
  <c r="BE470" i="1"/>
  <c r="BE471" i="1"/>
  <c r="BE472" i="1"/>
  <c r="BE473" i="1"/>
  <c r="BE474" i="1"/>
  <c r="BE475" i="1"/>
  <c r="BE476" i="1"/>
  <c r="BE477" i="1"/>
  <c r="BE478" i="1"/>
  <c r="BE479" i="1"/>
  <c r="BE480" i="1"/>
  <c r="BE481" i="1"/>
  <c r="BE482" i="1"/>
  <c r="BE483" i="1"/>
  <c r="BE484" i="1"/>
  <c r="BE485" i="1"/>
  <c r="BE486" i="1"/>
  <c r="BE487" i="1"/>
  <c r="BE488" i="1"/>
  <c r="BE489" i="1"/>
  <c r="BE490" i="1"/>
  <c r="BE491" i="1"/>
  <c r="BE492" i="1"/>
  <c r="BE493" i="1"/>
  <c r="BE494" i="1"/>
  <c r="BE495" i="1"/>
  <c r="BE496" i="1"/>
  <c r="BE497" i="1"/>
  <c r="BE498" i="1"/>
  <c r="BE499" i="1"/>
  <c r="BE500" i="1"/>
  <c r="BE501" i="1"/>
  <c r="BE502" i="1"/>
  <c r="BE503" i="1"/>
  <c r="BE504" i="1"/>
  <c r="BE505" i="1"/>
  <c r="BE506" i="1"/>
  <c r="BE507" i="1"/>
  <c r="BE508" i="1"/>
  <c r="BE509" i="1"/>
  <c r="BE510" i="1"/>
  <c r="BE511" i="1"/>
  <c r="BE512" i="1"/>
  <c r="BE513" i="1"/>
  <c r="BE514" i="1"/>
  <c r="BE515" i="1"/>
  <c r="BE516" i="1"/>
  <c r="BE517" i="1"/>
  <c r="BE518" i="1"/>
  <c r="BE519" i="1"/>
  <c r="BE520" i="1"/>
  <c r="BE521" i="1"/>
  <c r="BE522" i="1"/>
  <c r="BE523" i="1"/>
  <c r="BE524" i="1"/>
  <c r="BE525" i="1"/>
  <c r="BE526" i="1"/>
  <c r="BE527" i="1"/>
  <c r="BE528" i="1"/>
  <c r="BE529" i="1"/>
  <c r="BE530" i="1"/>
  <c r="BE531" i="1"/>
  <c r="BE532" i="1"/>
  <c r="BE533" i="1"/>
  <c r="BE534" i="1"/>
  <c r="BE535" i="1"/>
  <c r="BE536" i="1"/>
  <c r="BE537" i="1"/>
  <c r="BE538" i="1"/>
  <c r="BE539" i="1"/>
  <c r="BE540" i="1"/>
  <c r="BE541" i="1"/>
  <c r="BE542" i="1"/>
  <c r="BE543" i="1"/>
  <c r="BE544" i="1"/>
  <c r="BE545" i="1"/>
  <c r="BE546" i="1"/>
  <c r="BE547" i="1"/>
  <c r="BE548" i="1"/>
  <c r="BE549" i="1"/>
  <c r="BE550" i="1"/>
  <c r="BE551" i="1"/>
  <c r="BE552" i="1"/>
  <c r="BE553" i="1"/>
  <c r="BE554" i="1"/>
  <c r="BE555" i="1"/>
  <c r="BE556" i="1"/>
  <c r="BE557" i="1"/>
  <c r="BE558" i="1"/>
  <c r="BE559" i="1"/>
  <c r="BE560" i="1"/>
  <c r="BE561" i="1"/>
  <c r="BE562" i="1"/>
  <c r="BE563" i="1"/>
  <c r="BE564" i="1"/>
  <c r="BE565" i="1"/>
  <c r="BE566" i="1"/>
  <c r="BE567" i="1"/>
  <c r="BE568" i="1"/>
  <c r="BE569" i="1"/>
  <c r="BE570" i="1"/>
  <c r="BE571" i="1"/>
  <c r="BE572" i="1"/>
  <c r="BE573" i="1"/>
  <c r="BE574" i="1"/>
  <c r="BE575" i="1"/>
  <c r="BE576" i="1"/>
  <c r="BE577" i="1"/>
  <c r="BE578" i="1"/>
  <c r="BE579" i="1"/>
  <c r="BE580" i="1"/>
  <c r="BE581" i="1"/>
  <c r="BE582" i="1"/>
  <c r="BE583" i="1"/>
  <c r="BE584" i="1"/>
  <c r="BE585" i="1"/>
  <c r="BE586" i="1"/>
  <c r="BE587" i="1"/>
  <c r="BE588" i="1"/>
  <c r="BE589" i="1"/>
  <c r="BE590" i="1"/>
  <c r="BE591" i="1"/>
  <c r="BE592" i="1"/>
  <c r="BE593" i="1"/>
  <c r="BE594" i="1"/>
  <c r="BE595" i="1"/>
  <c r="BE596" i="1"/>
  <c r="BE597" i="1"/>
  <c r="BE598" i="1"/>
  <c r="BE599" i="1"/>
  <c r="BE600" i="1"/>
  <c r="BE601" i="1"/>
  <c r="BE602" i="1"/>
  <c r="BE603" i="1"/>
  <c r="BE604" i="1"/>
  <c r="BE605" i="1"/>
  <c r="BE606" i="1"/>
  <c r="BE607" i="1"/>
  <c r="BE608" i="1"/>
  <c r="BE609" i="1"/>
  <c r="BE610" i="1"/>
  <c r="BE611" i="1"/>
  <c r="BE612" i="1"/>
  <c r="BE613" i="1"/>
  <c r="BE614" i="1"/>
  <c r="BE615" i="1"/>
  <c r="BE616" i="1"/>
  <c r="BE617" i="1"/>
  <c r="BE618" i="1"/>
  <c r="BE619" i="1"/>
  <c r="BE620" i="1"/>
  <c r="BE621" i="1"/>
  <c r="BE622" i="1"/>
  <c r="BE623" i="1"/>
  <c r="BE624" i="1"/>
  <c r="BE625" i="1"/>
  <c r="BE626" i="1"/>
  <c r="BE627" i="1"/>
  <c r="BE628" i="1"/>
  <c r="BE629" i="1"/>
  <c r="BE630" i="1"/>
  <c r="BE631" i="1"/>
  <c r="BE632" i="1"/>
  <c r="BE633" i="1"/>
  <c r="BE634" i="1"/>
  <c r="BE635" i="1"/>
  <c r="BE636" i="1"/>
  <c r="BE637" i="1"/>
  <c r="BE638" i="1"/>
  <c r="BE639" i="1"/>
  <c r="BE640" i="1"/>
  <c r="BE641" i="1"/>
  <c r="BE642" i="1"/>
  <c r="BE643" i="1"/>
  <c r="BE644" i="1"/>
  <c r="BE645" i="1"/>
  <c r="BE646" i="1"/>
  <c r="BE647" i="1"/>
  <c r="BE648" i="1"/>
  <c r="BE649" i="1"/>
  <c r="BE650" i="1"/>
  <c r="BE651" i="1"/>
  <c r="BE652" i="1"/>
  <c r="BE653" i="1"/>
  <c r="BE654" i="1"/>
  <c r="BE655" i="1"/>
  <c r="BE656" i="1"/>
  <c r="BE657" i="1"/>
  <c r="BE658" i="1"/>
  <c r="BE659" i="1"/>
  <c r="BE660" i="1"/>
  <c r="BE661" i="1"/>
  <c r="BE662" i="1"/>
  <c r="BE663" i="1"/>
  <c r="BE664" i="1"/>
  <c r="BE665" i="1"/>
  <c r="BE666" i="1"/>
  <c r="BE667" i="1"/>
  <c r="BE668" i="1"/>
  <c r="BE669" i="1"/>
  <c r="BE670" i="1"/>
  <c r="BE671" i="1"/>
  <c r="BE672" i="1"/>
  <c r="BE673" i="1"/>
  <c r="BE674" i="1"/>
  <c r="BE675" i="1"/>
  <c r="BE676" i="1"/>
  <c r="BE677" i="1"/>
  <c r="BE678" i="1"/>
  <c r="BE679" i="1"/>
  <c r="BE680" i="1"/>
  <c r="BE681" i="1"/>
  <c r="BE682" i="1"/>
  <c r="BE683" i="1"/>
  <c r="BE684" i="1"/>
  <c r="BE685" i="1"/>
  <c r="BE686" i="1"/>
  <c r="BE687" i="1"/>
  <c r="BE688" i="1"/>
  <c r="BE689" i="1"/>
  <c r="BE690" i="1"/>
  <c r="BE691" i="1"/>
  <c r="BE692" i="1"/>
  <c r="BE693" i="1"/>
  <c r="BE694" i="1"/>
  <c r="BE695" i="1"/>
  <c r="BE696" i="1"/>
  <c r="BE697" i="1"/>
  <c r="BE698" i="1"/>
  <c r="BE699" i="1"/>
  <c r="BE700" i="1"/>
  <c r="BE701" i="1"/>
  <c r="BE702" i="1"/>
  <c r="BE703" i="1"/>
  <c r="BE704" i="1"/>
  <c r="BE705" i="1"/>
  <c r="BE706" i="1"/>
  <c r="BE707" i="1"/>
  <c r="BE708" i="1"/>
  <c r="BE709" i="1"/>
  <c r="BE710" i="1"/>
  <c r="BE711" i="1"/>
  <c r="BE712" i="1"/>
  <c r="BE713" i="1"/>
  <c r="BE714" i="1"/>
  <c r="BE715" i="1"/>
  <c r="BE716" i="1"/>
  <c r="BE717" i="1"/>
  <c r="BE718" i="1"/>
  <c r="BE719" i="1"/>
  <c r="BE720" i="1"/>
  <c r="BE721" i="1"/>
  <c r="BE722" i="1"/>
  <c r="BE723" i="1"/>
  <c r="BE724" i="1"/>
  <c r="BE725" i="1"/>
  <c r="BE726" i="1"/>
  <c r="BE727" i="1"/>
  <c r="BE728" i="1"/>
  <c r="BE729" i="1"/>
  <c r="BE730" i="1"/>
  <c r="BE731" i="1"/>
  <c r="BE732" i="1"/>
  <c r="BE733" i="1"/>
  <c r="BE734" i="1"/>
  <c r="BE735" i="1"/>
  <c r="BE736" i="1"/>
  <c r="BE737" i="1"/>
  <c r="BE738" i="1"/>
  <c r="BE739" i="1"/>
  <c r="BE740" i="1"/>
  <c r="BE741" i="1"/>
  <c r="BE742" i="1"/>
  <c r="BE743" i="1"/>
  <c r="BE744" i="1"/>
  <c r="BE745" i="1"/>
  <c r="BE746" i="1"/>
  <c r="BE747" i="1"/>
  <c r="BE748" i="1"/>
  <c r="BE749" i="1"/>
  <c r="BE750" i="1"/>
  <c r="BE751" i="1"/>
  <c r="BE752" i="1"/>
  <c r="BE753" i="1"/>
  <c r="BE754" i="1"/>
  <c r="BE755" i="1"/>
  <c r="BE756" i="1"/>
  <c r="BE757" i="1"/>
  <c r="BE758" i="1"/>
  <c r="BE759" i="1"/>
  <c r="BE760" i="1"/>
  <c r="BE761" i="1"/>
  <c r="BE762" i="1"/>
  <c r="BE763" i="1"/>
  <c r="BE764" i="1"/>
  <c r="BE765" i="1"/>
  <c r="BE766" i="1"/>
  <c r="BE767" i="1"/>
  <c r="BE768" i="1"/>
  <c r="BE769" i="1"/>
  <c r="BE770" i="1"/>
  <c r="BE771" i="1"/>
  <c r="BE772" i="1"/>
  <c r="BE773" i="1"/>
  <c r="BE774" i="1"/>
  <c r="BE775" i="1"/>
  <c r="BE776" i="1"/>
  <c r="BE777" i="1"/>
  <c r="BE778" i="1"/>
  <c r="BE779" i="1"/>
  <c r="BE780" i="1"/>
  <c r="BE781" i="1"/>
  <c r="BE782" i="1"/>
  <c r="BE783" i="1"/>
  <c r="BE784" i="1"/>
  <c r="BE785" i="1"/>
  <c r="BE786" i="1"/>
  <c r="BE787" i="1"/>
  <c r="BE788" i="1"/>
  <c r="BE789" i="1"/>
  <c r="BE790" i="1"/>
  <c r="BE791" i="1"/>
  <c r="BE792" i="1"/>
  <c r="BE793" i="1"/>
  <c r="BE794" i="1"/>
  <c r="BE795" i="1"/>
  <c r="BE796" i="1"/>
  <c r="BE797" i="1"/>
  <c r="BE798" i="1"/>
  <c r="BE799" i="1"/>
  <c r="BE800" i="1"/>
  <c r="BE801" i="1"/>
  <c r="BE802" i="1"/>
  <c r="BE803" i="1"/>
  <c r="BE804" i="1"/>
  <c r="BE805" i="1"/>
  <c r="BE806" i="1"/>
  <c r="BE807" i="1"/>
  <c r="BE808" i="1"/>
  <c r="BE809" i="1"/>
  <c r="BE810" i="1"/>
  <c r="BE811" i="1"/>
  <c r="BE812" i="1"/>
  <c r="BE813" i="1"/>
  <c r="BE814" i="1"/>
  <c r="BE815" i="1"/>
  <c r="BE816" i="1"/>
  <c r="BE817" i="1"/>
  <c r="BE818" i="1"/>
  <c r="BE819" i="1"/>
  <c r="BE820" i="1"/>
  <c r="BE821" i="1"/>
  <c r="BE822" i="1"/>
  <c r="BE823" i="1"/>
  <c r="BE824" i="1"/>
  <c r="BE825" i="1"/>
  <c r="BE826" i="1"/>
  <c r="BE827" i="1"/>
  <c r="BE828" i="1"/>
  <c r="BE829" i="1"/>
  <c r="BE830" i="1"/>
  <c r="BE831" i="1"/>
  <c r="BE832" i="1"/>
  <c r="BE833" i="1"/>
  <c r="BE834" i="1"/>
  <c r="BE835" i="1"/>
  <c r="BE836" i="1"/>
  <c r="BE837" i="1"/>
  <c r="BE838" i="1"/>
  <c r="BE839" i="1"/>
  <c r="BE840" i="1"/>
  <c r="BE841" i="1"/>
  <c r="BE842" i="1"/>
  <c r="BE843" i="1"/>
  <c r="BE844" i="1"/>
  <c r="BE845" i="1"/>
  <c r="BE846" i="1"/>
  <c r="BE847" i="1"/>
  <c r="BE848" i="1"/>
  <c r="BE849" i="1"/>
  <c r="BE850" i="1"/>
  <c r="BE851" i="1"/>
  <c r="BE852" i="1"/>
  <c r="BE853" i="1"/>
  <c r="BE854" i="1"/>
  <c r="BE855" i="1"/>
  <c r="BE856" i="1"/>
  <c r="BE857" i="1"/>
  <c r="BE858" i="1"/>
  <c r="BE859" i="1"/>
  <c r="BE860" i="1"/>
  <c r="BE861" i="1"/>
  <c r="BE862" i="1"/>
  <c r="BE863" i="1"/>
  <c r="BE864" i="1"/>
  <c r="BE865" i="1"/>
  <c r="BE866" i="1"/>
  <c r="BE867" i="1"/>
  <c r="BE868" i="1"/>
  <c r="BE869" i="1"/>
  <c r="BE870" i="1"/>
  <c r="BE871" i="1"/>
  <c r="BE872" i="1"/>
  <c r="BE873" i="1"/>
  <c r="BE874" i="1"/>
  <c r="BE875" i="1"/>
  <c r="BE876" i="1"/>
  <c r="BE877" i="1"/>
  <c r="BE878" i="1"/>
  <c r="BE879" i="1"/>
  <c r="BE880" i="1"/>
  <c r="BE881" i="1"/>
  <c r="BE882" i="1"/>
  <c r="BE883" i="1"/>
  <c r="BE884" i="1"/>
  <c r="BE885" i="1"/>
  <c r="BE886" i="1"/>
  <c r="BE887" i="1"/>
  <c r="BE888" i="1"/>
  <c r="BE889" i="1"/>
  <c r="BE890" i="1"/>
  <c r="BE891" i="1"/>
  <c r="BE892" i="1"/>
  <c r="BE893" i="1"/>
  <c r="BE894" i="1"/>
  <c r="BE895" i="1"/>
  <c r="BE896" i="1"/>
  <c r="BE897" i="1"/>
  <c r="BE898" i="1"/>
  <c r="BE899" i="1"/>
  <c r="BE900" i="1"/>
  <c r="BE901" i="1"/>
  <c r="BE902" i="1"/>
  <c r="BE903" i="1"/>
  <c r="BE904" i="1"/>
  <c r="BE905" i="1"/>
  <c r="BE906" i="1"/>
  <c r="BE907" i="1"/>
  <c r="BE908" i="1"/>
  <c r="BE909" i="1"/>
  <c r="BE910" i="1"/>
  <c r="BE911" i="1"/>
  <c r="BE912" i="1"/>
  <c r="BE913" i="1"/>
  <c r="BE914" i="1"/>
  <c r="BE915" i="1"/>
  <c r="BE916" i="1"/>
  <c r="BE917" i="1"/>
  <c r="BE918" i="1"/>
  <c r="BE919" i="1"/>
  <c r="BE920" i="1"/>
  <c r="BE921" i="1"/>
  <c r="BE922" i="1"/>
  <c r="BE923" i="1"/>
  <c r="BE924" i="1"/>
  <c r="BE925" i="1"/>
  <c r="BE926" i="1"/>
  <c r="BE927" i="1"/>
  <c r="BE928" i="1"/>
  <c r="BE929" i="1"/>
  <c r="BE930" i="1"/>
  <c r="BE931" i="1"/>
  <c r="BE932" i="1"/>
  <c r="BE933" i="1"/>
  <c r="BE934" i="1"/>
  <c r="BE935" i="1"/>
  <c r="BE936" i="1"/>
  <c r="BE937" i="1"/>
  <c r="BE938" i="1"/>
  <c r="BE939" i="1"/>
  <c r="BE940" i="1"/>
  <c r="BE941" i="1"/>
  <c r="BE942" i="1"/>
  <c r="BE943" i="1"/>
  <c r="BE944" i="1"/>
  <c r="BE945" i="1"/>
  <c r="BE946" i="1"/>
  <c r="BE947" i="1"/>
  <c r="BE948" i="1"/>
  <c r="BE949" i="1"/>
  <c r="BE950" i="1"/>
  <c r="BE951" i="1"/>
  <c r="BE952" i="1"/>
  <c r="BE953" i="1"/>
  <c r="BE954" i="1"/>
  <c r="BE955" i="1"/>
  <c r="BE956" i="1"/>
  <c r="BE957" i="1"/>
  <c r="BE958" i="1"/>
  <c r="BE959" i="1"/>
  <c r="BE960" i="1"/>
  <c r="BE961" i="1"/>
  <c r="BE962" i="1"/>
  <c r="BE963" i="1"/>
  <c r="BE964" i="1"/>
  <c r="BE965" i="1"/>
  <c r="BE966" i="1"/>
  <c r="BE967" i="1"/>
  <c r="BE968" i="1"/>
  <c r="BE969" i="1"/>
  <c r="BE970" i="1"/>
  <c r="BE971" i="1"/>
  <c r="BE972" i="1"/>
  <c r="BE973" i="1"/>
  <c r="BE974" i="1"/>
  <c r="BE975" i="1"/>
  <c r="BE976" i="1"/>
  <c r="BE977" i="1"/>
  <c r="BE978" i="1"/>
  <c r="BE979" i="1"/>
  <c r="BE980" i="1"/>
  <c r="BE981" i="1"/>
  <c r="BE982" i="1"/>
  <c r="BE983" i="1"/>
  <c r="BE984" i="1"/>
  <c r="BE985" i="1"/>
  <c r="BE986" i="1"/>
  <c r="BE987" i="1"/>
  <c r="BE988" i="1"/>
  <c r="BE989" i="1"/>
  <c r="BE990" i="1"/>
  <c r="BE991" i="1"/>
  <c r="BE992" i="1"/>
  <c r="BE993" i="1"/>
  <c r="BE994" i="1"/>
  <c r="BE995" i="1"/>
  <c r="BE996" i="1"/>
  <c r="BE997" i="1"/>
  <c r="BE998" i="1"/>
  <c r="BE999" i="1"/>
  <c r="BE1000" i="1"/>
  <c r="BE1001" i="1"/>
  <c r="BE1002" i="1"/>
  <c r="BE1003" i="1"/>
  <c r="BE1004" i="1"/>
  <c r="BE1005" i="1"/>
  <c r="BE1006" i="1"/>
  <c r="BE1007" i="1"/>
  <c r="BE1008" i="1"/>
  <c r="BE1009" i="1"/>
  <c r="BE1010" i="1"/>
  <c r="BE1011" i="1"/>
  <c r="BE1012" i="1"/>
  <c r="BE1013" i="1"/>
  <c r="BE1014" i="1"/>
  <c r="BE1015" i="1"/>
  <c r="BE1016" i="1"/>
  <c r="BE1017" i="1"/>
  <c r="BE1018" i="1"/>
  <c r="BE1019" i="1"/>
  <c r="BE1020" i="1"/>
  <c r="BE1021" i="1"/>
  <c r="BE1022" i="1"/>
  <c r="BE1023" i="1"/>
  <c r="BE1024" i="1"/>
  <c r="BE1025" i="1"/>
  <c r="BE1026" i="1"/>
  <c r="BE1027" i="1"/>
  <c r="BE1028" i="1"/>
  <c r="BE1029" i="1"/>
  <c r="BE1030" i="1"/>
  <c r="BE1031" i="1"/>
  <c r="BE1032" i="1"/>
  <c r="BE1033" i="1"/>
  <c r="BE1034" i="1"/>
  <c r="BE1035" i="1"/>
  <c r="BE1036" i="1"/>
  <c r="BE1037" i="1"/>
  <c r="BE1038" i="1"/>
  <c r="BE1039" i="1"/>
  <c r="BE1040" i="1"/>
  <c r="BE1041" i="1"/>
  <c r="BE1042" i="1"/>
  <c r="BE1043" i="1"/>
  <c r="BE1044" i="1"/>
  <c r="BE1045" i="1"/>
  <c r="BE1046" i="1"/>
  <c r="BE1047" i="1"/>
  <c r="BE1048" i="1"/>
  <c r="BE1049" i="1"/>
  <c r="BE1050" i="1"/>
  <c r="BE1051" i="1"/>
  <c r="BE1052" i="1"/>
  <c r="BE1053" i="1"/>
  <c r="BE1054" i="1"/>
  <c r="BE1055" i="1"/>
  <c r="BE1056" i="1"/>
  <c r="BE1057" i="1"/>
  <c r="BE1058" i="1"/>
  <c r="BE1059" i="1"/>
  <c r="BE1060" i="1"/>
  <c r="BE1061" i="1"/>
  <c r="BE1062" i="1"/>
  <c r="BE1063" i="1"/>
  <c r="BE1064" i="1"/>
  <c r="BE1065" i="1"/>
  <c r="BE1066" i="1"/>
  <c r="BE1067" i="1"/>
  <c r="BE1068" i="1"/>
  <c r="BE1069" i="1"/>
  <c r="BE1070" i="1"/>
  <c r="BE1071" i="1"/>
  <c r="BE1072" i="1"/>
  <c r="BE1073" i="1"/>
  <c r="BE1074" i="1"/>
  <c r="BE1075" i="1"/>
  <c r="BE1076" i="1"/>
  <c r="BE1077" i="1"/>
  <c r="BE1078" i="1"/>
  <c r="BE1079" i="1"/>
  <c r="BE1080" i="1"/>
  <c r="BE1081" i="1"/>
  <c r="BE1082" i="1"/>
  <c r="BE1083" i="1"/>
  <c r="BE1084" i="1"/>
  <c r="BE1085" i="1"/>
  <c r="BE1086" i="1"/>
  <c r="BE1087" i="1"/>
  <c r="BE1088" i="1"/>
  <c r="BE1089" i="1"/>
  <c r="BE1090" i="1"/>
  <c r="BE1091" i="1"/>
  <c r="BE1092" i="1"/>
  <c r="BE1093" i="1"/>
  <c r="BE1094" i="1"/>
  <c r="BE1095" i="1"/>
  <c r="BE1096" i="1"/>
  <c r="BE1097" i="1"/>
  <c r="BE1098" i="1"/>
  <c r="BE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20" i="1"/>
  <c r="AT21" i="1"/>
  <c r="AT22" i="1"/>
  <c r="AT23" i="1"/>
  <c r="AT24" i="1"/>
  <c r="AT25" i="1"/>
  <c r="AT26" i="1"/>
  <c r="AT27" i="1"/>
  <c r="AT28" i="1"/>
  <c r="AT29" i="1"/>
  <c r="AT30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5" i="1"/>
  <c r="AT76" i="1"/>
  <c r="AT77" i="1"/>
  <c r="AT78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4" i="1"/>
  <c r="AT115" i="1"/>
  <c r="AT116" i="1"/>
  <c r="AT117" i="1"/>
  <c r="AT118" i="1"/>
  <c r="AT119" i="1"/>
  <c r="AT120" i="1"/>
  <c r="AT121" i="1"/>
  <c r="AT123" i="1"/>
  <c r="AT124" i="1"/>
  <c r="AT125" i="1"/>
  <c r="AT126" i="1"/>
  <c r="AT127" i="1"/>
  <c r="AT129" i="1"/>
  <c r="AT131" i="1"/>
  <c r="AT132" i="1"/>
  <c r="AT133" i="1"/>
  <c r="AT134" i="1"/>
  <c r="AT136" i="1"/>
  <c r="AT137" i="1"/>
  <c r="AT138" i="1"/>
  <c r="AT139" i="1"/>
  <c r="AT140" i="1"/>
  <c r="AT143" i="1"/>
  <c r="AT144" i="1"/>
  <c r="AT145" i="1"/>
  <c r="AT146" i="1"/>
  <c r="AT149" i="1"/>
  <c r="AT151" i="1"/>
  <c r="AT152" i="1"/>
  <c r="AT153" i="1"/>
  <c r="AT154" i="1"/>
  <c r="AT155" i="1"/>
  <c r="AT156" i="1"/>
  <c r="AT157" i="1"/>
  <c r="AT158" i="1"/>
  <c r="AT159" i="1"/>
  <c r="AT160" i="1"/>
  <c r="AT161" i="1"/>
  <c r="AT164" i="1"/>
  <c r="AT165" i="1"/>
  <c r="AT166" i="1"/>
  <c r="AT167" i="1"/>
  <c r="AT168" i="1"/>
  <c r="AT169" i="1"/>
  <c r="AT170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93" i="1"/>
  <c r="AT194" i="1"/>
  <c r="AT195" i="1"/>
  <c r="AT196" i="1"/>
  <c r="AT197" i="1"/>
  <c r="AT198" i="1"/>
  <c r="AT199" i="1"/>
  <c r="AT200" i="1"/>
  <c r="AT201" i="1"/>
  <c r="AT202" i="1"/>
  <c r="AT203" i="1"/>
  <c r="AT204" i="1"/>
  <c r="AT205" i="1"/>
  <c r="AT206" i="1"/>
  <c r="AT207" i="1"/>
  <c r="AT208" i="1"/>
  <c r="AT209" i="1"/>
  <c r="AT210" i="1"/>
  <c r="AT211" i="1"/>
  <c r="AT212" i="1"/>
  <c r="AT213" i="1"/>
  <c r="AT214" i="1"/>
  <c r="AT215" i="1"/>
  <c r="AT216" i="1"/>
  <c r="AT217" i="1"/>
  <c r="AT218" i="1"/>
  <c r="AT219" i="1"/>
  <c r="AT220" i="1"/>
  <c r="AT221" i="1"/>
  <c r="AT222" i="1"/>
  <c r="AT223" i="1"/>
  <c r="AT224" i="1"/>
  <c r="AT225" i="1"/>
  <c r="AT226" i="1"/>
  <c r="AT227" i="1"/>
  <c r="AT228" i="1"/>
  <c r="AT229" i="1"/>
  <c r="AT230" i="1"/>
  <c r="AT231" i="1"/>
  <c r="AT232" i="1"/>
  <c r="AT233" i="1"/>
  <c r="AT234" i="1"/>
  <c r="AT235" i="1"/>
  <c r="AT236" i="1"/>
  <c r="AT237" i="1"/>
  <c r="AT238" i="1"/>
  <c r="AT239" i="1"/>
  <c r="AT240" i="1"/>
  <c r="AT241" i="1"/>
  <c r="AT242" i="1"/>
  <c r="AT243" i="1"/>
  <c r="AT244" i="1"/>
  <c r="AT245" i="1"/>
  <c r="AT246" i="1"/>
  <c r="AT247" i="1"/>
  <c r="AT248" i="1"/>
  <c r="AT249" i="1"/>
  <c r="AT250" i="1"/>
  <c r="AT251" i="1"/>
  <c r="AT252" i="1"/>
  <c r="AT253" i="1"/>
  <c r="AT254" i="1"/>
  <c r="AT255" i="1"/>
  <c r="AT256" i="1"/>
  <c r="AT257" i="1"/>
  <c r="AT258" i="1"/>
  <c r="AT259" i="1"/>
  <c r="AT260" i="1"/>
  <c r="AT261" i="1"/>
  <c r="AT262" i="1"/>
  <c r="AT263" i="1"/>
  <c r="AT264" i="1"/>
  <c r="AT265" i="1"/>
  <c r="AT266" i="1"/>
  <c r="AT267" i="1"/>
  <c r="AT268" i="1"/>
  <c r="AT269" i="1"/>
  <c r="AT270" i="1"/>
  <c r="AT271" i="1"/>
  <c r="AT272" i="1"/>
  <c r="AT273" i="1"/>
  <c r="AT274" i="1"/>
  <c r="AT275" i="1"/>
  <c r="AT276" i="1"/>
  <c r="AT277" i="1"/>
  <c r="AT278" i="1"/>
  <c r="AT279" i="1"/>
  <c r="AT280" i="1"/>
  <c r="AT281" i="1"/>
  <c r="AT282" i="1"/>
  <c r="AT283" i="1"/>
  <c r="AT284" i="1"/>
  <c r="AT285" i="1"/>
  <c r="AT286" i="1"/>
  <c r="AT287" i="1"/>
  <c r="AT288" i="1"/>
  <c r="AT289" i="1"/>
  <c r="AT290" i="1"/>
  <c r="AT291" i="1"/>
  <c r="AT292" i="1"/>
  <c r="AT293" i="1"/>
  <c r="AT294" i="1"/>
  <c r="AT295" i="1"/>
  <c r="AT296" i="1"/>
  <c r="AT297" i="1"/>
  <c r="AT298" i="1"/>
  <c r="AT299" i="1"/>
  <c r="AT300" i="1"/>
  <c r="AT301" i="1"/>
  <c r="AT302" i="1"/>
  <c r="AT303" i="1"/>
  <c r="AT304" i="1"/>
  <c r="AT305" i="1"/>
  <c r="AT306" i="1"/>
  <c r="AT307" i="1"/>
  <c r="AT308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T343" i="1"/>
  <c r="AT344" i="1"/>
  <c r="AT345" i="1"/>
  <c r="AT346" i="1"/>
  <c r="AT347" i="1"/>
  <c r="AT348" i="1"/>
  <c r="AT349" i="1"/>
  <c r="AT350" i="1"/>
  <c r="AT351" i="1"/>
  <c r="AT352" i="1"/>
  <c r="AT353" i="1"/>
  <c r="AT354" i="1"/>
  <c r="AT355" i="1"/>
  <c r="AT356" i="1"/>
  <c r="AT357" i="1"/>
  <c r="AT358" i="1"/>
  <c r="AT359" i="1"/>
  <c r="AT360" i="1"/>
  <c r="AT361" i="1"/>
  <c r="AT362" i="1"/>
  <c r="AT363" i="1"/>
  <c r="AT364" i="1"/>
  <c r="AT365" i="1"/>
  <c r="AT366" i="1"/>
  <c r="AT367" i="1"/>
  <c r="AT368" i="1"/>
  <c r="AT369" i="1"/>
  <c r="AT370" i="1"/>
  <c r="AT371" i="1"/>
  <c r="AT372" i="1"/>
  <c r="AT373" i="1"/>
  <c r="AT374" i="1"/>
  <c r="AT375" i="1"/>
  <c r="AT376" i="1"/>
  <c r="AT377" i="1"/>
  <c r="AT378" i="1"/>
  <c r="AT379" i="1"/>
  <c r="AT380" i="1"/>
  <c r="AT381" i="1"/>
  <c r="AT382" i="1"/>
  <c r="AT383" i="1"/>
  <c r="AT384" i="1"/>
  <c r="AT385" i="1"/>
  <c r="AT386" i="1"/>
  <c r="AT387" i="1"/>
  <c r="AT388" i="1"/>
  <c r="AT389" i="1"/>
  <c r="AT390" i="1"/>
  <c r="AT391" i="1"/>
  <c r="AT392" i="1"/>
  <c r="AT393" i="1"/>
  <c r="AT394" i="1"/>
  <c r="AT395" i="1"/>
  <c r="AT396" i="1"/>
  <c r="AT397" i="1"/>
  <c r="AT398" i="1"/>
  <c r="AT399" i="1"/>
  <c r="AT400" i="1"/>
  <c r="AT401" i="1"/>
  <c r="AT402" i="1"/>
  <c r="AT403" i="1"/>
  <c r="AT404" i="1"/>
  <c r="AT405" i="1"/>
  <c r="AT406" i="1"/>
  <c r="AT407" i="1"/>
  <c r="AT408" i="1"/>
  <c r="AT409" i="1"/>
  <c r="AT410" i="1"/>
  <c r="AT411" i="1"/>
  <c r="AT412" i="1"/>
  <c r="AT413" i="1"/>
  <c r="AT414" i="1"/>
  <c r="AT415" i="1"/>
  <c r="AT416" i="1"/>
  <c r="AT417" i="1"/>
  <c r="AT418" i="1"/>
  <c r="AT419" i="1"/>
  <c r="AT420" i="1"/>
  <c r="AT421" i="1"/>
  <c r="AT422" i="1"/>
  <c r="AT423" i="1"/>
  <c r="AT424" i="1"/>
  <c r="AT425" i="1"/>
  <c r="AT426" i="1"/>
  <c r="AT427" i="1"/>
  <c r="AT428" i="1"/>
  <c r="AT429" i="1"/>
  <c r="AT430" i="1"/>
  <c r="AT431" i="1"/>
  <c r="AT432" i="1"/>
  <c r="AT433" i="1"/>
  <c r="AT434" i="1"/>
  <c r="AT435" i="1"/>
  <c r="AT436" i="1"/>
  <c r="AT437" i="1"/>
  <c r="AT438" i="1"/>
  <c r="AT439" i="1"/>
  <c r="AT440" i="1"/>
  <c r="AT441" i="1"/>
  <c r="AT442" i="1"/>
  <c r="AT443" i="1"/>
  <c r="AT444" i="1"/>
  <c r="AT445" i="1"/>
  <c r="AT446" i="1"/>
  <c r="AT447" i="1"/>
  <c r="AT448" i="1"/>
  <c r="AT449" i="1"/>
  <c r="AT450" i="1"/>
  <c r="AT451" i="1"/>
  <c r="AT452" i="1"/>
  <c r="AT453" i="1"/>
  <c r="AT454" i="1"/>
  <c r="AT455" i="1"/>
  <c r="AT456" i="1"/>
  <c r="AT457" i="1"/>
  <c r="AT458" i="1"/>
  <c r="AT459" i="1"/>
  <c r="AT460" i="1"/>
  <c r="AT461" i="1"/>
  <c r="AT462" i="1"/>
  <c r="AT463" i="1"/>
  <c r="AT464" i="1"/>
  <c r="AT465" i="1"/>
  <c r="AT466" i="1"/>
  <c r="AT467" i="1"/>
  <c r="AT468" i="1"/>
  <c r="AT469" i="1"/>
  <c r="AT470" i="1"/>
  <c r="AT471" i="1"/>
  <c r="AT472" i="1"/>
  <c r="AT473" i="1"/>
  <c r="AT474" i="1"/>
  <c r="AT475" i="1"/>
  <c r="AT476" i="1"/>
  <c r="AT477" i="1"/>
  <c r="AT478" i="1"/>
  <c r="AT479" i="1"/>
  <c r="AT480" i="1"/>
  <c r="AT481" i="1"/>
  <c r="AT482" i="1"/>
  <c r="AT483" i="1"/>
  <c r="AT484" i="1"/>
  <c r="AT485" i="1"/>
  <c r="AT486" i="1"/>
  <c r="AT487" i="1"/>
  <c r="AT488" i="1"/>
  <c r="AT489" i="1"/>
  <c r="AT490" i="1"/>
  <c r="AT491" i="1"/>
  <c r="AT492" i="1"/>
  <c r="AT493" i="1"/>
  <c r="AT494" i="1"/>
  <c r="AT495" i="1"/>
  <c r="AT496" i="1"/>
  <c r="AT497" i="1"/>
  <c r="AT498" i="1"/>
  <c r="AT499" i="1"/>
  <c r="AT500" i="1"/>
  <c r="AT501" i="1"/>
  <c r="AT502" i="1"/>
  <c r="AT503" i="1"/>
  <c r="AT504" i="1"/>
  <c r="AT505" i="1"/>
  <c r="AT506" i="1"/>
  <c r="AT507" i="1"/>
  <c r="AT508" i="1"/>
  <c r="AT509" i="1"/>
  <c r="AT510" i="1"/>
  <c r="AT511" i="1"/>
  <c r="AT512" i="1"/>
  <c r="AT513" i="1"/>
  <c r="AT514" i="1"/>
  <c r="AT515" i="1"/>
  <c r="AT516" i="1"/>
  <c r="AT517" i="1"/>
  <c r="AT518" i="1"/>
  <c r="AT519" i="1"/>
  <c r="AT520" i="1"/>
  <c r="AT521" i="1"/>
  <c r="AT522" i="1"/>
  <c r="AT523" i="1"/>
  <c r="AT524" i="1"/>
  <c r="AT525" i="1"/>
  <c r="AT526" i="1"/>
  <c r="AT527" i="1"/>
  <c r="AT528" i="1"/>
  <c r="AT529" i="1"/>
  <c r="AT530" i="1"/>
  <c r="AT531" i="1"/>
  <c r="AT532" i="1"/>
  <c r="AT533" i="1"/>
  <c r="AT534" i="1"/>
  <c r="AT535" i="1"/>
  <c r="AT536" i="1"/>
  <c r="AT537" i="1"/>
  <c r="AT538" i="1"/>
  <c r="AT539" i="1"/>
  <c r="AT540" i="1"/>
  <c r="AT541" i="1"/>
  <c r="AT542" i="1"/>
  <c r="AT543" i="1"/>
  <c r="AT544" i="1"/>
  <c r="AT545" i="1"/>
  <c r="AT546" i="1"/>
  <c r="AT547" i="1"/>
  <c r="AT548" i="1"/>
  <c r="AT549" i="1"/>
  <c r="AT550" i="1"/>
  <c r="AT551" i="1"/>
  <c r="AT552" i="1"/>
  <c r="AT553" i="1"/>
  <c r="AT554" i="1"/>
  <c r="AT555" i="1"/>
  <c r="AT556" i="1"/>
  <c r="AT557" i="1"/>
  <c r="AT558" i="1"/>
  <c r="AT559" i="1"/>
  <c r="AT560" i="1"/>
  <c r="AT561" i="1"/>
  <c r="AT562" i="1"/>
  <c r="AT563" i="1"/>
  <c r="AT564" i="1"/>
  <c r="AT565" i="1"/>
  <c r="AT566" i="1"/>
  <c r="AT567" i="1"/>
  <c r="AT568" i="1"/>
  <c r="AT569" i="1"/>
  <c r="AT570" i="1"/>
  <c r="AT571" i="1"/>
  <c r="AT572" i="1"/>
  <c r="AT573" i="1"/>
  <c r="AT574" i="1"/>
  <c r="AT575" i="1"/>
  <c r="AT576" i="1"/>
  <c r="AT577" i="1"/>
  <c r="AT578" i="1"/>
  <c r="AT579" i="1"/>
  <c r="AT580" i="1"/>
  <c r="AT581" i="1"/>
  <c r="AT582" i="1"/>
  <c r="AT583" i="1"/>
  <c r="AT584" i="1"/>
  <c r="AT585" i="1"/>
  <c r="AT586" i="1"/>
  <c r="AT587" i="1"/>
  <c r="AT588" i="1"/>
  <c r="AT589" i="1"/>
  <c r="AT590" i="1"/>
  <c r="AT591" i="1"/>
  <c r="AT592" i="1"/>
  <c r="AT593" i="1"/>
  <c r="AT594" i="1"/>
  <c r="AT595" i="1"/>
  <c r="AT596" i="1"/>
  <c r="AT597" i="1"/>
  <c r="AT598" i="1"/>
  <c r="AT599" i="1"/>
  <c r="AT600" i="1"/>
  <c r="AT601" i="1"/>
  <c r="AT602" i="1"/>
  <c r="AT603" i="1"/>
  <c r="AT604" i="1"/>
  <c r="AT605" i="1"/>
  <c r="AT606" i="1"/>
  <c r="AT607" i="1"/>
  <c r="AT608" i="1"/>
  <c r="AT609" i="1"/>
  <c r="AT610" i="1"/>
  <c r="AT611" i="1"/>
  <c r="AT612" i="1"/>
  <c r="AT613" i="1"/>
  <c r="AT614" i="1"/>
  <c r="AT615" i="1"/>
  <c r="AT616" i="1"/>
  <c r="AT617" i="1"/>
  <c r="AT618" i="1"/>
  <c r="AT619" i="1"/>
  <c r="AT620" i="1"/>
  <c r="AT621" i="1"/>
  <c r="AT622" i="1"/>
  <c r="AT623" i="1"/>
  <c r="AT624" i="1"/>
  <c r="AT625" i="1"/>
  <c r="AT626" i="1"/>
  <c r="AT627" i="1"/>
  <c r="AT628" i="1"/>
  <c r="AT629" i="1"/>
  <c r="AT630" i="1"/>
  <c r="AT631" i="1"/>
  <c r="AT632" i="1"/>
  <c r="AT633" i="1"/>
  <c r="AT634" i="1"/>
  <c r="AT635" i="1"/>
  <c r="AT636" i="1"/>
  <c r="AT637" i="1"/>
  <c r="AT638" i="1"/>
  <c r="AT639" i="1"/>
  <c r="AT640" i="1"/>
  <c r="AT641" i="1"/>
  <c r="AT642" i="1"/>
  <c r="AT643" i="1"/>
  <c r="AT644" i="1"/>
  <c r="AT645" i="1"/>
  <c r="AT646" i="1"/>
  <c r="AT647" i="1"/>
  <c r="AT648" i="1"/>
  <c r="AT649" i="1"/>
  <c r="AT650" i="1"/>
  <c r="AT651" i="1"/>
  <c r="AT652" i="1"/>
  <c r="AT653" i="1"/>
  <c r="AT654" i="1"/>
  <c r="AT655" i="1"/>
  <c r="AT656" i="1"/>
  <c r="AT657" i="1"/>
  <c r="AT658" i="1"/>
  <c r="AT659" i="1"/>
  <c r="AT660" i="1"/>
  <c r="AT661" i="1"/>
  <c r="AT662" i="1"/>
  <c r="AT663" i="1"/>
  <c r="AT664" i="1"/>
  <c r="AT665" i="1"/>
  <c r="AT666" i="1"/>
  <c r="AT667" i="1"/>
  <c r="AT668" i="1"/>
  <c r="AT669" i="1"/>
  <c r="AT670" i="1"/>
  <c r="AT671" i="1"/>
  <c r="AT672" i="1"/>
  <c r="AT673" i="1"/>
  <c r="AT674" i="1"/>
  <c r="AT675" i="1"/>
  <c r="AT676" i="1"/>
  <c r="AT677" i="1"/>
  <c r="AT678" i="1"/>
  <c r="AT679" i="1"/>
  <c r="AT680" i="1"/>
  <c r="AT681" i="1"/>
  <c r="AT682" i="1"/>
  <c r="AT683" i="1"/>
  <c r="AT684" i="1"/>
  <c r="AT685" i="1"/>
  <c r="AT686" i="1"/>
  <c r="AT687" i="1"/>
  <c r="AT688" i="1"/>
  <c r="AT689" i="1"/>
  <c r="AT690" i="1"/>
  <c r="AT691" i="1"/>
  <c r="AT692" i="1"/>
  <c r="AT693" i="1"/>
  <c r="AT694" i="1"/>
  <c r="AT695" i="1"/>
  <c r="AT696" i="1"/>
  <c r="AT697" i="1"/>
  <c r="AT698" i="1"/>
  <c r="AT699" i="1"/>
  <c r="AT700" i="1"/>
  <c r="AT701" i="1"/>
  <c r="AT702" i="1"/>
  <c r="AT703" i="1"/>
  <c r="AT704" i="1"/>
  <c r="AT705" i="1"/>
  <c r="AT706" i="1"/>
  <c r="AT707" i="1"/>
  <c r="AT708" i="1"/>
  <c r="AT709" i="1"/>
  <c r="AT710" i="1"/>
  <c r="AT711" i="1"/>
  <c r="AT712" i="1"/>
  <c r="AT713" i="1"/>
  <c r="AT714" i="1"/>
  <c r="AT715" i="1"/>
  <c r="AT716" i="1"/>
  <c r="AT717" i="1"/>
  <c r="AT718" i="1"/>
  <c r="AT719" i="1"/>
  <c r="AT720" i="1"/>
  <c r="AT721" i="1"/>
  <c r="AT722" i="1"/>
  <c r="AT723" i="1"/>
  <c r="AT724" i="1"/>
  <c r="AT725" i="1"/>
  <c r="AT726" i="1"/>
  <c r="AT727" i="1"/>
  <c r="AT728" i="1"/>
  <c r="AT729" i="1"/>
  <c r="AT730" i="1"/>
  <c r="AT731" i="1"/>
  <c r="AT732" i="1"/>
  <c r="AT733" i="1"/>
  <c r="AT734" i="1"/>
  <c r="AT735" i="1"/>
  <c r="AT736" i="1"/>
  <c r="AT737" i="1"/>
  <c r="AT738" i="1"/>
  <c r="AT739" i="1"/>
  <c r="AT740" i="1"/>
  <c r="AT741" i="1"/>
  <c r="AT742" i="1"/>
  <c r="AT743" i="1"/>
  <c r="AT744" i="1"/>
  <c r="AT745" i="1"/>
  <c r="AT746" i="1"/>
  <c r="AT747" i="1"/>
  <c r="AT748" i="1"/>
  <c r="AT749" i="1"/>
  <c r="AT750" i="1"/>
  <c r="AT751" i="1"/>
  <c r="AT752" i="1"/>
  <c r="AT753" i="1"/>
  <c r="AT754" i="1"/>
  <c r="AT755" i="1"/>
  <c r="AT756" i="1"/>
  <c r="AT757" i="1"/>
  <c r="AT758" i="1"/>
  <c r="AT759" i="1"/>
  <c r="AT760" i="1"/>
  <c r="AT761" i="1"/>
  <c r="AT762" i="1"/>
  <c r="AT763" i="1"/>
  <c r="AT764" i="1"/>
  <c r="AT765" i="1"/>
  <c r="AT766" i="1"/>
  <c r="AT767" i="1"/>
  <c r="AT768" i="1"/>
  <c r="AT769" i="1"/>
  <c r="AT770" i="1"/>
  <c r="AT771" i="1"/>
  <c r="AT772" i="1"/>
  <c r="AT773" i="1"/>
  <c r="AT774" i="1"/>
  <c r="AT775" i="1"/>
  <c r="AT776" i="1"/>
  <c r="AT777" i="1"/>
  <c r="AT778" i="1"/>
  <c r="AT779" i="1"/>
  <c r="AT780" i="1"/>
  <c r="AT781" i="1"/>
  <c r="AT782" i="1"/>
  <c r="AT783" i="1"/>
  <c r="AT784" i="1"/>
  <c r="AT785" i="1"/>
  <c r="AT786" i="1"/>
  <c r="AT787" i="1"/>
  <c r="AT788" i="1"/>
  <c r="AT789" i="1"/>
  <c r="AT790" i="1"/>
  <c r="AT791" i="1"/>
  <c r="AT792" i="1"/>
  <c r="AT793" i="1"/>
  <c r="AT794" i="1"/>
  <c r="AT795" i="1"/>
  <c r="AT796" i="1"/>
  <c r="AT797" i="1"/>
  <c r="AT798" i="1"/>
  <c r="AT799" i="1"/>
  <c r="AT800" i="1"/>
  <c r="AT801" i="1"/>
  <c r="AT802" i="1"/>
  <c r="AT803" i="1"/>
  <c r="AT804" i="1"/>
  <c r="AT805" i="1"/>
  <c r="AT806" i="1"/>
  <c r="AT807" i="1"/>
  <c r="AT808" i="1"/>
  <c r="AT809" i="1"/>
  <c r="AT810" i="1"/>
  <c r="AT811" i="1"/>
  <c r="AT812" i="1"/>
  <c r="AT813" i="1"/>
  <c r="AT814" i="1"/>
  <c r="AT815" i="1"/>
  <c r="AT816" i="1"/>
  <c r="AT817" i="1"/>
  <c r="AT818" i="1"/>
  <c r="AT819" i="1"/>
  <c r="AT820" i="1"/>
  <c r="AT821" i="1"/>
  <c r="AT822" i="1"/>
  <c r="AT823" i="1"/>
  <c r="AT824" i="1"/>
  <c r="AT825" i="1"/>
  <c r="AT826" i="1"/>
  <c r="AT827" i="1"/>
  <c r="AT828" i="1"/>
  <c r="AT829" i="1"/>
  <c r="AT830" i="1"/>
  <c r="AT831" i="1"/>
  <c r="AT832" i="1"/>
  <c r="AT833" i="1"/>
  <c r="AT834" i="1"/>
  <c r="AT835" i="1"/>
  <c r="AT836" i="1"/>
  <c r="AT837" i="1"/>
  <c r="AT838" i="1"/>
  <c r="AT839" i="1"/>
  <c r="AT840" i="1"/>
  <c r="AT841" i="1"/>
  <c r="AT842" i="1"/>
  <c r="AT843" i="1"/>
  <c r="AT844" i="1"/>
  <c r="AT845" i="1"/>
  <c r="AT846" i="1"/>
  <c r="AT847" i="1"/>
  <c r="AT848" i="1"/>
  <c r="AT849" i="1"/>
  <c r="AT850" i="1"/>
  <c r="AT851" i="1"/>
  <c r="AT852" i="1"/>
  <c r="AT853" i="1"/>
  <c r="AT854" i="1"/>
  <c r="AT855" i="1"/>
  <c r="AT856" i="1"/>
  <c r="AT857" i="1"/>
  <c r="AT858" i="1"/>
  <c r="AT859" i="1"/>
  <c r="AT860" i="1"/>
  <c r="AT861" i="1"/>
  <c r="AT862" i="1"/>
  <c r="AT863" i="1"/>
  <c r="AT864" i="1"/>
  <c r="AT865" i="1"/>
  <c r="AT866" i="1"/>
  <c r="AT867" i="1"/>
  <c r="AT868" i="1"/>
  <c r="AT869" i="1"/>
  <c r="AT870" i="1"/>
  <c r="AT871" i="1"/>
  <c r="AT872" i="1"/>
  <c r="AT873" i="1"/>
  <c r="AT874" i="1"/>
  <c r="AT875" i="1"/>
  <c r="AT876" i="1"/>
  <c r="AT877" i="1"/>
  <c r="AT878" i="1"/>
  <c r="AT879" i="1"/>
  <c r="AT880" i="1"/>
  <c r="AT881" i="1"/>
  <c r="AT882" i="1"/>
  <c r="AT883" i="1"/>
  <c r="AT884" i="1"/>
  <c r="AT885" i="1"/>
  <c r="AT886" i="1"/>
  <c r="AT887" i="1"/>
  <c r="AT888" i="1"/>
  <c r="AT889" i="1"/>
  <c r="AT890" i="1"/>
  <c r="AT891" i="1"/>
  <c r="AT892" i="1"/>
  <c r="AT893" i="1"/>
  <c r="AT894" i="1"/>
  <c r="AT895" i="1"/>
  <c r="AT896" i="1"/>
  <c r="AT897" i="1"/>
  <c r="AT898" i="1"/>
  <c r="AT899" i="1"/>
  <c r="AT900" i="1"/>
  <c r="AT901" i="1"/>
  <c r="AT902" i="1"/>
  <c r="AT903" i="1"/>
  <c r="AT904" i="1"/>
  <c r="AT905" i="1"/>
  <c r="AT906" i="1"/>
  <c r="AT907" i="1"/>
  <c r="AT908" i="1"/>
  <c r="AT909" i="1"/>
  <c r="AT910" i="1"/>
  <c r="AT911" i="1"/>
  <c r="AT912" i="1"/>
  <c r="AT913" i="1"/>
  <c r="AT914" i="1"/>
  <c r="AT915" i="1"/>
  <c r="AT916" i="1"/>
  <c r="AT917" i="1"/>
  <c r="AT918" i="1"/>
  <c r="AT919" i="1"/>
  <c r="AT920" i="1"/>
  <c r="AT921" i="1"/>
  <c r="AT922" i="1"/>
  <c r="AT923" i="1"/>
  <c r="AT924" i="1"/>
  <c r="AT925" i="1"/>
  <c r="AT926" i="1"/>
  <c r="AT927" i="1"/>
  <c r="AT928" i="1"/>
  <c r="AT929" i="1"/>
  <c r="AT930" i="1"/>
  <c r="AT931" i="1"/>
  <c r="AT932" i="1"/>
  <c r="AT933" i="1"/>
  <c r="AT934" i="1"/>
  <c r="AT935" i="1"/>
  <c r="AT936" i="1"/>
  <c r="AT937" i="1"/>
  <c r="AT938" i="1"/>
  <c r="AT939" i="1"/>
  <c r="AT940" i="1"/>
  <c r="AT941" i="1"/>
  <c r="AT942" i="1"/>
  <c r="AT943" i="1"/>
  <c r="AT944" i="1"/>
  <c r="AT945" i="1"/>
  <c r="AT946" i="1"/>
  <c r="AT947" i="1"/>
  <c r="AT948" i="1"/>
  <c r="AT949" i="1"/>
  <c r="AT950" i="1"/>
  <c r="AT951" i="1"/>
  <c r="AT952" i="1"/>
  <c r="AT953" i="1"/>
  <c r="AT954" i="1"/>
  <c r="AT955" i="1"/>
  <c r="AT956" i="1"/>
  <c r="AT957" i="1"/>
  <c r="AT958" i="1"/>
  <c r="AT959" i="1"/>
  <c r="AT960" i="1"/>
  <c r="AT961" i="1"/>
  <c r="AT962" i="1"/>
  <c r="AT963" i="1"/>
  <c r="AT964" i="1"/>
  <c r="AT965" i="1"/>
  <c r="AT966" i="1"/>
  <c r="AT967" i="1"/>
  <c r="AT968" i="1"/>
  <c r="AT969" i="1"/>
  <c r="AT970" i="1"/>
  <c r="AT971" i="1"/>
  <c r="AT972" i="1"/>
  <c r="AT973" i="1"/>
  <c r="AT974" i="1"/>
  <c r="AT975" i="1"/>
  <c r="AT976" i="1"/>
  <c r="AT977" i="1"/>
  <c r="AT978" i="1"/>
  <c r="AT979" i="1"/>
  <c r="AT980" i="1"/>
  <c r="AT981" i="1"/>
  <c r="AT982" i="1"/>
  <c r="AT983" i="1"/>
  <c r="AT984" i="1"/>
  <c r="AT985" i="1"/>
  <c r="AT986" i="1"/>
  <c r="AT987" i="1"/>
  <c r="AT988" i="1"/>
  <c r="AT989" i="1"/>
  <c r="AT990" i="1"/>
  <c r="AT991" i="1"/>
  <c r="AT992" i="1"/>
  <c r="AT993" i="1"/>
  <c r="AT994" i="1"/>
  <c r="AT995" i="1"/>
  <c r="AT996" i="1"/>
  <c r="AT997" i="1"/>
  <c r="AT998" i="1"/>
  <c r="AT999" i="1"/>
  <c r="AT1000" i="1"/>
  <c r="AT1001" i="1"/>
  <c r="AT1002" i="1"/>
  <c r="AT1003" i="1"/>
  <c r="AT1004" i="1"/>
  <c r="AT1005" i="1"/>
  <c r="AT1006" i="1"/>
  <c r="AT1007" i="1"/>
  <c r="AT1008" i="1"/>
  <c r="AT1009" i="1"/>
  <c r="AT1010" i="1"/>
  <c r="AT1011" i="1"/>
  <c r="AT1012" i="1"/>
  <c r="AT1013" i="1"/>
  <c r="AT1014" i="1"/>
  <c r="AT1015" i="1"/>
  <c r="AT1016" i="1"/>
  <c r="AT1017" i="1"/>
  <c r="AT1018" i="1"/>
  <c r="AT1019" i="1"/>
  <c r="AT1020" i="1"/>
  <c r="AT1021" i="1"/>
  <c r="AT1022" i="1"/>
  <c r="AT1023" i="1"/>
  <c r="AT1024" i="1"/>
  <c r="AT1025" i="1"/>
  <c r="AT1026" i="1"/>
  <c r="AT1027" i="1"/>
  <c r="AT1028" i="1"/>
  <c r="AT1029" i="1"/>
  <c r="AT1030" i="1"/>
  <c r="AT1031" i="1"/>
  <c r="AT1032" i="1"/>
  <c r="AT1033" i="1"/>
  <c r="AT1034" i="1"/>
  <c r="AT1035" i="1"/>
  <c r="AT1036" i="1"/>
  <c r="AT1037" i="1"/>
  <c r="AT1038" i="1"/>
  <c r="AT1039" i="1"/>
  <c r="AT1040" i="1"/>
  <c r="AT1041" i="1"/>
  <c r="AT1042" i="1"/>
  <c r="AT1043" i="1"/>
  <c r="AT1044" i="1"/>
  <c r="AT1045" i="1"/>
  <c r="AT1046" i="1"/>
  <c r="AT1047" i="1"/>
  <c r="AT1048" i="1"/>
  <c r="AT1049" i="1"/>
  <c r="AT1050" i="1"/>
  <c r="AT1051" i="1"/>
  <c r="AT1052" i="1"/>
  <c r="AT1053" i="1"/>
  <c r="AT1054" i="1"/>
  <c r="AT1055" i="1"/>
  <c r="AT1056" i="1"/>
  <c r="AT1057" i="1"/>
  <c r="AT1058" i="1"/>
  <c r="AT1059" i="1"/>
  <c r="AT1060" i="1"/>
  <c r="AT1061" i="1"/>
  <c r="AT1062" i="1"/>
  <c r="AT1063" i="1"/>
  <c r="AT1064" i="1"/>
  <c r="AT1065" i="1"/>
  <c r="AT1066" i="1"/>
  <c r="AT1067" i="1"/>
  <c r="AT1068" i="1"/>
  <c r="AT1069" i="1"/>
  <c r="AT1070" i="1"/>
  <c r="AT1071" i="1"/>
  <c r="AT1072" i="1"/>
  <c r="AT1073" i="1"/>
  <c r="AT1074" i="1"/>
  <c r="AT1075" i="1"/>
  <c r="AT1076" i="1"/>
  <c r="AT1077" i="1"/>
  <c r="AT1078" i="1"/>
  <c r="AT1079" i="1"/>
  <c r="AT1080" i="1"/>
  <c r="AT1081" i="1"/>
  <c r="AT1082" i="1"/>
  <c r="AT1083" i="1"/>
  <c r="AT1084" i="1"/>
  <c r="AT1085" i="1"/>
  <c r="AT1086" i="1"/>
  <c r="AT1087" i="1"/>
  <c r="AT1088" i="1"/>
  <c r="AT1089" i="1"/>
  <c r="AT1090" i="1"/>
  <c r="AT1091" i="1"/>
  <c r="AT1092" i="1"/>
  <c r="AT1093" i="1"/>
  <c r="AT1094" i="1"/>
  <c r="AT1095" i="1"/>
  <c r="AT1096" i="1"/>
  <c r="AT1097" i="1"/>
  <c r="AT1098" i="1"/>
  <c r="AT6" i="1"/>
  <c r="AK7" i="1"/>
  <c r="AK8" i="1"/>
  <c r="AK9" i="1"/>
  <c r="AK10" i="1"/>
  <c r="AK11" i="1"/>
  <c r="AK12" i="1"/>
  <c r="AK14" i="1"/>
  <c r="AK15" i="1"/>
  <c r="AK16" i="1"/>
  <c r="AK17" i="1"/>
  <c r="AK19" i="1"/>
  <c r="AK20" i="1"/>
  <c r="AK21" i="1"/>
  <c r="AK22" i="1"/>
  <c r="AK23" i="1"/>
  <c r="AK24" i="1"/>
  <c r="AK25" i="1"/>
  <c r="AK26" i="1"/>
  <c r="AK27" i="1"/>
  <c r="AK28" i="1"/>
  <c r="AK29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7" i="1"/>
  <c r="AK79" i="1"/>
  <c r="AK80" i="1"/>
  <c r="AK81" i="1"/>
  <c r="AK82" i="1"/>
  <c r="AK83" i="1"/>
  <c r="AK84" i="1"/>
  <c r="AK85" i="1"/>
  <c r="AK86" i="1"/>
  <c r="AK87" i="1"/>
  <c r="AK88" i="1"/>
  <c r="AK89" i="1"/>
  <c r="AK92" i="1"/>
  <c r="AK98" i="1"/>
  <c r="AK102" i="1"/>
  <c r="AK103" i="1"/>
  <c r="AK105" i="1"/>
  <c r="AK106" i="1"/>
  <c r="AK107" i="1"/>
  <c r="AK108" i="1"/>
  <c r="AK109" i="1"/>
  <c r="AK110" i="1"/>
  <c r="AK111" i="1"/>
  <c r="AK113" i="1"/>
  <c r="AK120" i="1"/>
  <c r="AK122" i="1"/>
  <c r="AK123" i="1"/>
  <c r="AK125" i="1"/>
  <c r="AK128" i="1"/>
  <c r="AK129" i="1"/>
  <c r="AK130" i="1"/>
  <c r="AK132" i="1"/>
  <c r="AK134" i="1"/>
  <c r="AK135" i="1"/>
  <c r="AK136" i="1"/>
  <c r="AK137" i="1"/>
  <c r="AK138" i="1"/>
  <c r="AK139" i="1"/>
  <c r="AK141" i="1"/>
  <c r="AK142" i="1"/>
  <c r="AK143" i="1"/>
  <c r="AK144" i="1"/>
  <c r="AK145" i="1"/>
  <c r="AK146" i="1"/>
  <c r="AK147" i="1"/>
  <c r="AK148" i="1"/>
  <c r="AK149" i="1"/>
  <c r="AK150" i="1"/>
  <c r="AK151" i="1"/>
  <c r="AK153" i="1"/>
  <c r="AK154" i="1"/>
  <c r="AK155" i="1"/>
  <c r="AK156" i="1"/>
  <c r="AK157" i="1"/>
  <c r="AK158" i="1"/>
  <c r="AK159" i="1"/>
  <c r="AK160" i="1"/>
  <c r="AK161" i="1"/>
  <c r="AK162" i="1"/>
  <c r="AK163" i="1"/>
  <c r="AK164" i="1"/>
  <c r="AK165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299" i="1"/>
  <c r="AK300" i="1"/>
  <c r="AK301" i="1"/>
  <c r="AK302" i="1"/>
  <c r="AK303" i="1"/>
  <c r="AK304" i="1"/>
  <c r="AK305" i="1"/>
  <c r="AK306" i="1"/>
  <c r="AK307" i="1"/>
  <c r="AK308" i="1"/>
  <c r="AK309" i="1"/>
  <c r="AK310" i="1"/>
  <c r="AK311" i="1"/>
  <c r="AK312" i="1"/>
  <c r="AK313" i="1"/>
  <c r="AK314" i="1"/>
  <c r="AK315" i="1"/>
  <c r="AK316" i="1"/>
  <c r="AK317" i="1"/>
  <c r="AK318" i="1"/>
  <c r="AK319" i="1"/>
  <c r="AK320" i="1"/>
  <c r="AK321" i="1"/>
  <c r="AK322" i="1"/>
  <c r="AK323" i="1"/>
  <c r="AK324" i="1"/>
  <c r="AK325" i="1"/>
  <c r="AK326" i="1"/>
  <c r="AK327" i="1"/>
  <c r="AK328" i="1"/>
  <c r="AK329" i="1"/>
  <c r="AK330" i="1"/>
  <c r="AK331" i="1"/>
  <c r="AK332" i="1"/>
  <c r="AK333" i="1"/>
  <c r="AK334" i="1"/>
  <c r="AK335" i="1"/>
  <c r="AK336" i="1"/>
  <c r="AK337" i="1"/>
  <c r="AK338" i="1"/>
  <c r="AK339" i="1"/>
  <c r="AK340" i="1"/>
  <c r="AK341" i="1"/>
  <c r="AK342" i="1"/>
  <c r="AK343" i="1"/>
  <c r="AK344" i="1"/>
  <c r="AK345" i="1"/>
  <c r="AK346" i="1"/>
  <c r="AK347" i="1"/>
  <c r="AK348" i="1"/>
  <c r="AK349" i="1"/>
  <c r="AK350" i="1"/>
  <c r="AK351" i="1"/>
  <c r="AK352" i="1"/>
  <c r="AK353" i="1"/>
  <c r="AK354" i="1"/>
  <c r="AK355" i="1"/>
  <c r="AK356" i="1"/>
  <c r="AK357" i="1"/>
  <c r="AK358" i="1"/>
  <c r="AK359" i="1"/>
  <c r="AK360" i="1"/>
  <c r="AK361" i="1"/>
  <c r="AK362" i="1"/>
  <c r="AK363" i="1"/>
  <c r="AK364" i="1"/>
  <c r="AK365" i="1"/>
  <c r="AK366" i="1"/>
  <c r="AK367" i="1"/>
  <c r="AK368" i="1"/>
  <c r="AK369" i="1"/>
  <c r="AK370" i="1"/>
  <c r="AK371" i="1"/>
  <c r="AK372" i="1"/>
  <c r="AK373" i="1"/>
  <c r="AK374" i="1"/>
  <c r="AK375" i="1"/>
  <c r="AK376" i="1"/>
  <c r="AK377" i="1"/>
  <c r="AK378" i="1"/>
  <c r="AK379" i="1"/>
  <c r="AK380" i="1"/>
  <c r="AK381" i="1"/>
  <c r="AK382" i="1"/>
  <c r="AK383" i="1"/>
  <c r="AK384" i="1"/>
  <c r="AK385" i="1"/>
  <c r="AK386" i="1"/>
  <c r="AK387" i="1"/>
  <c r="AK388" i="1"/>
  <c r="AK389" i="1"/>
  <c r="AK390" i="1"/>
  <c r="AK391" i="1"/>
  <c r="AK392" i="1"/>
  <c r="AK393" i="1"/>
  <c r="AK394" i="1"/>
  <c r="AK395" i="1"/>
  <c r="AK396" i="1"/>
  <c r="AK397" i="1"/>
  <c r="AK398" i="1"/>
  <c r="AK399" i="1"/>
  <c r="AK400" i="1"/>
  <c r="AK401" i="1"/>
  <c r="AK402" i="1"/>
  <c r="AK403" i="1"/>
  <c r="AK404" i="1"/>
  <c r="AK405" i="1"/>
  <c r="AK406" i="1"/>
  <c r="AK407" i="1"/>
  <c r="AK408" i="1"/>
  <c r="AK409" i="1"/>
  <c r="AK410" i="1"/>
  <c r="AK411" i="1"/>
  <c r="AK412" i="1"/>
  <c r="AK413" i="1"/>
  <c r="AK414" i="1"/>
  <c r="AK415" i="1"/>
  <c r="AK416" i="1"/>
  <c r="AK417" i="1"/>
  <c r="AK418" i="1"/>
  <c r="AK419" i="1"/>
  <c r="AK420" i="1"/>
  <c r="AK421" i="1"/>
  <c r="AK422" i="1"/>
  <c r="AK423" i="1"/>
  <c r="AK424" i="1"/>
  <c r="AK425" i="1"/>
  <c r="AK426" i="1"/>
  <c r="AK427" i="1"/>
  <c r="AK428" i="1"/>
  <c r="AK429" i="1"/>
  <c r="AK430" i="1"/>
  <c r="AK431" i="1"/>
  <c r="AK432" i="1"/>
  <c r="AK433" i="1"/>
  <c r="AK434" i="1"/>
  <c r="AK435" i="1"/>
  <c r="AK436" i="1"/>
  <c r="AK437" i="1"/>
  <c r="AK438" i="1"/>
  <c r="AK439" i="1"/>
  <c r="AK440" i="1"/>
  <c r="AK441" i="1"/>
  <c r="AK442" i="1"/>
  <c r="AK443" i="1"/>
  <c r="AK444" i="1"/>
  <c r="AK445" i="1"/>
  <c r="AK446" i="1"/>
  <c r="AK447" i="1"/>
  <c r="AK448" i="1"/>
  <c r="AK449" i="1"/>
  <c r="AK450" i="1"/>
  <c r="AK451" i="1"/>
  <c r="AK452" i="1"/>
  <c r="AK453" i="1"/>
  <c r="AK454" i="1"/>
  <c r="AK455" i="1"/>
  <c r="AK456" i="1"/>
  <c r="AK457" i="1"/>
  <c r="AK458" i="1"/>
  <c r="AK459" i="1"/>
  <c r="AK460" i="1"/>
  <c r="AK461" i="1"/>
  <c r="AK462" i="1"/>
  <c r="AK463" i="1"/>
  <c r="AK464" i="1"/>
  <c r="AK465" i="1"/>
  <c r="AK466" i="1"/>
  <c r="AK467" i="1"/>
  <c r="AK468" i="1"/>
  <c r="AK469" i="1"/>
  <c r="AK470" i="1"/>
  <c r="AK471" i="1"/>
  <c r="AK472" i="1"/>
  <c r="AK473" i="1"/>
  <c r="AK474" i="1"/>
  <c r="AK475" i="1"/>
  <c r="AK476" i="1"/>
  <c r="AK477" i="1"/>
  <c r="AK478" i="1"/>
  <c r="AK479" i="1"/>
  <c r="AK480" i="1"/>
  <c r="AK481" i="1"/>
  <c r="AK482" i="1"/>
  <c r="AK483" i="1"/>
  <c r="AK484" i="1"/>
  <c r="AK485" i="1"/>
  <c r="AK486" i="1"/>
  <c r="AK487" i="1"/>
  <c r="AK488" i="1"/>
  <c r="AK489" i="1"/>
  <c r="AK490" i="1"/>
  <c r="AK491" i="1"/>
  <c r="AK492" i="1"/>
  <c r="AK493" i="1"/>
  <c r="AK494" i="1"/>
  <c r="AK495" i="1"/>
  <c r="AK496" i="1"/>
  <c r="AK497" i="1"/>
  <c r="AK498" i="1"/>
  <c r="AK499" i="1"/>
  <c r="AK500" i="1"/>
  <c r="AK501" i="1"/>
  <c r="AK502" i="1"/>
  <c r="AK503" i="1"/>
  <c r="AK504" i="1"/>
  <c r="AK505" i="1"/>
  <c r="AK506" i="1"/>
  <c r="AK507" i="1"/>
  <c r="AK508" i="1"/>
  <c r="AK509" i="1"/>
  <c r="AK510" i="1"/>
  <c r="AK511" i="1"/>
  <c r="AK512" i="1"/>
  <c r="AK513" i="1"/>
  <c r="AK514" i="1"/>
  <c r="AK515" i="1"/>
  <c r="AK516" i="1"/>
  <c r="AK517" i="1"/>
  <c r="AK518" i="1"/>
  <c r="AK519" i="1"/>
  <c r="AK520" i="1"/>
  <c r="AK521" i="1"/>
  <c r="AK522" i="1"/>
  <c r="AK523" i="1"/>
  <c r="AK524" i="1"/>
  <c r="AK525" i="1"/>
  <c r="AK526" i="1"/>
  <c r="AK527" i="1"/>
  <c r="AK528" i="1"/>
  <c r="AK529" i="1"/>
  <c r="AK530" i="1"/>
  <c r="AK531" i="1"/>
  <c r="AK532" i="1"/>
  <c r="AK533" i="1"/>
  <c r="AK534" i="1"/>
  <c r="AK535" i="1"/>
  <c r="AK536" i="1"/>
  <c r="AK537" i="1"/>
  <c r="AK538" i="1"/>
  <c r="AK539" i="1"/>
  <c r="AK540" i="1"/>
  <c r="AK541" i="1"/>
  <c r="AK542" i="1"/>
  <c r="AK543" i="1"/>
  <c r="AK544" i="1"/>
  <c r="AK545" i="1"/>
  <c r="AK546" i="1"/>
  <c r="AK547" i="1"/>
  <c r="AK548" i="1"/>
  <c r="AK549" i="1"/>
  <c r="AK550" i="1"/>
  <c r="AK551" i="1"/>
  <c r="AK552" i="1"/>
  <c r="AK553" i="1"/>
  <c r="AK554" i="1"/>
  <c r="AK555" i="1"/>
  <c r="AK556" i="1"/>
  <c r="AK557" i="1"/>
  <c r="AK558" i="1"/>
  <c r="AK559" i="1"/>
  <c r="AK560" i="1"/>
  <c r="AK561" i="1"/>
  <c r="AK562" i="1"/>
  <c r="AK563" i="1"/>
  <c r="AK564" i="1"/>
  <c r="AK565" i="1"/>
  <c r="AK566" i="1"/>
  <c r="AK567" i="1"/>
  <c r="AK568" i="1"/>
  <c r="AK569" i="1"/>
  <c r="AK570" i="1"/>
  <c r="AK571" i="1"/>
  <c r="AK572" i="1"/>
  <c r="AK573" i="1"/>
  <c r="AK574" i="1"/>
  <c r="AK575" i="1"/>
  <c r="AK576" i="1"/>
  <c r="AK577" i="1"/>
  <c r="AK578" i="1"/>
  <c r="AK579" i="1"/>
  <c r="AK580" i="1"/>
  <c r="AK581" i="1"/>
  <c r="AK582" i="1"/>
  <c r="AK583" i="1"/>
  <c r="AK584" i="1"/>
  <c r="AK585" i="1"/>
  <c r="AK586" i="1"/>
  <c r="AK587" i="1"/>
  <c r="AK588" i="1"/>
  <c r="AK589" i="1"/>
  <c r="AK590" i="1"/>
  <c r="AK591" i="1"/>
  <c r="AK592" i="1"/>
  <c r="AK593" i="1"/>
  <c r="AK594" i="1"/>
  <c r="AK595" i="1"/>
  <c r="AK596" i="1"/>
  <c r="AK597" i="1"/>
  <c r="AK598" i="1"/>
  <c r="AK599" i="1"/>
  <c r="AK600" i="1"/>
  <c r="AK601" i="1"/>
  <c r="AK602" i="1"/>
  <c r="AK603" i="1"/>
  <c r="AK604" i="1"/>
  <c r="AK605" i="1"/>
  <c r="AK606" i="1"/>
  <c r="AK607" i="1"/>
  <c r="AK608" i="1"/>
  <c r="AK609" i="1"/>
  <c r="AK610" i="1"/>
  <c r="AK611" i="1"/>
  <c r="AK612" i="1"/>
  <c r="AK613" i="1"/>
  <c r="AK614" i="1"/>
  <c r="AK615" i="1"/>
  <c r="AK616" i="1"/>
  <c r="AK617" i="1"/>
  <c r="AK618" i="1"/>
  <c r="AK619" i="1"/>
  <c r="AK620" i="1"/>
  <c r="AK621" i="1"/>
  <c r="AK622" i="1"/>
  <c r="AK623" i="1"/>
  <c r="AK624" i="1"/>
  <c r="AK625" i="1"/>
  <c r="AK626" i="1"/>
  <c r="AK627" i="1"/>
  <c r="AK628" i="1"/>
  <c r="AK629" i="1"/>
  <c r="AK630" i="1"/>
  <c r="AK631" i="1"/>
  <c r="AK632" i="1"/>
  <c r="AK633" i="1"/>
  <c r="AK634" i="1"/>
  <c r="AK635" i="1"/>
  <c r="AK636" i="1"/>
  <c r="AK637" i="1"/>
  <c r="AK638" i="1"/>
  <c r="AK639" i="1"/>
  <c r="AK640" i="1"/>
  <c r="AK641" i="1"/>
  <c r="AK642" i="1"/>
  <c r="AK643" i="1"/>
  <c r="AK644" i="1"/>
  <c r="AK645" i="1"/>
  <c r="AK646" i="1"/>
  <c r="AK647" i="1"/>
  <c r="AK648" i="1"/>
  <c r="AK649" i="1"/>
  <c r="AK650" i="1"/>
  <c r="AK651" i="1"/>
  <c r="AK652" i="1"/>
  <c r="AK653" i="1"/>
  <c r="AK654" i="1"/>
  <c r="AK655" i="1"/>
  <c r="AK656" i="1"/>
  <c r="AK657" i="1"/>
  <c r="AK658" i="1"/>
  <c r="AK659" i="1"/>
  <c r="AK660" i="1"/>
  <c r="AK661" i="1"/>
  <c r="AK662" i="1"/>
  <c r="AK663" i="1"/>
  <c r="AK664" i="1"/>
  <c r="AK665" i="1"/>
  <c r="AK666" i="1"/>
  <c r="AK667" i="1"/>
  <c r="AK668" i="1"/>
  <c r="AK669" i="1"/>
  <c r="AK670" i="1"/>
  <c r="AK671" i="1"/>
  <c r="AK672" i="1"/>
  <c r="AK673" i="1"/>
  <c r="AK674" i="1"/>
  <c r="AK675" i="1"/>
  <c r="AK676" i="1"/>
  <c r="AK677" i="1"/>
  <c r="AK678" i="1"/>
  <c r="AK679" i="1"/>
  <c r="AK680" i="1"/>
  <c r="AK681" i="1"/>
  <c r="AK682" i="1"/>
  <c r="AK683" i="1"/>
  <c r="AK684" i="1"/>
  <c r="AK685" i="1"/>
  <c r="AK686" i="1"/>
  <c r="AK687" i="1"/>
  <c r="AK688" i="1"/>
  <c r="AK689" i="1"/>
  <c r="AK690" i="1"/>
  <c r="AK691" i="1"/>
  <c r="AK692" i="1"/>
  <c r="AK693" i="1"/>
  <c r="AK694" i="1"/>
  <c r="AK695" i="1"/>
  <c r="AK696" i="1"/>
  <c r="AK697" i="1"/>
  <c r="AK698" i="1"/>
  <c r="AK699" i="1"/>
  <c r="AK700" i="1"/>
  <c r="AK701" i="1"/>
  <c r="AK702" i="1"/>
  <c r="AK703" i="1"/>
  <c r="AK704" i="1"/>
  <c r="AK705" i="1"/>
  <c r="AK706" i="1"/>
  <c r="AK707" i="1"/>
  <c r="AK708" i="1"/>
  <c r="AK709" i="1"/>
  <c r="AK710" i="1"/>
  <c r="AK711" i="1"/>
  <c r="AK712" i="1"/>
  <c r="AK713" i="1"/>
  <c r="AK714" i="1"/>
  <c r="AK715" i="1"/>
  <c r="AK716" i="1"/>
  <c r="AK717" i="1"/>
  <c r="AK718" i="1"/>
  <c r="AK719" i="1"/>
  <c r="AK720" i="1"/>
  <c r="AK721" i="1"/>
  <c r="AK722" i="1"/>
  <c r="AK723" i="1"/>
  <c r="AK724" i="1"/>
  <c r="AK725" i="1"/>
  <c r="AK726" i="1"/>
  <c r="AK727" i="1"/>
  <c r="AK728" i="1"/>
  <c r="AK729" i="1"/>
  <c r="AK730" i="1"/>
  <c r="AK731" i="1"/>
  <c r="AK732" i="1"/>
  <c r="AK733" i="1"/>
  <c r="AK734" i="1"/>
  <c r="AK735" i="1"/>
  <c r="AK736" i="1"/>
  <c r="AK737" i="1"/>
  <c r="AK738" i="1"/>
  <c r="AK739" i="1"/>
  <c r="AK740" i="1"/>
  <c r="AK741" i="1"/>
  <c r="AK742" i="1"/>
  <c r="AK743" i="1"/>
  <c r="AK744" i="1"/>
  <c r="AK745" i="1"/>
  <c r="AK746" i="1"/>
  <c r="AK747" i="1"/>
  <c r="AK748" i="1"/>
  <c r="AK749" i="1"/>
  <c r="AK750" i="1"/>
  <c r="AK751" i="1"/>
  <c r="AK752" i="1"/>
  <c r="AK753" i="1"/>
  <c r="AK754" i="1"/>
  <c r="AK755" i="1"/>
  <c r="AK756" i="1"/>
  <c r="AK757" i="1"/>
  <c r="AK758" i="1"/>
  <c r="AK759" i="1"/>
  <c r="AK760" i="1"/>
  <c r="AK761" i="1"/>
  <c r="AK762" i="1"/>
  <c r="AK763" i="1"/>
  <c r="AK764" i="1"/>
  <c r="AK765" i="1"/>
  <c r="AK766" i="1"/>
  <c r="AK767" i="1"/>
  <c r="AK768" i="1"/>
  <c r="AK769" i="1"/>
  <c r="AK770" i="1"/>
  <c r="AK771" i="1"/>
  <c r="AK772" i="1"/>
  <c r="AK773" i="1"/>
  <c r="AK774" i="1"/>
  <c r="AK775" i="1"/>
  <c r="AK776" i="1"/>
  <c r="AK777" i="1"/>
  <c r="AK778" i="1"/>
  <c r="AK779" i="1"/>
  <c r="AK780" i="1"/>
  <c r="AK781" i="1"/>
  <c r="AK782" i="1"/>
  <c r="AK783" i="1"/>
  <c r="AK784" i="1"/>
  <c r="AK785" i="1"/>
  <c r="AK786" i="1"/>
  <c r="AK787" i="1"/>
  <c r="AK788" i="1"/>
  <c r="AK789" i="1"/>
  <c r="AK790" i="1"/>
  <c r="AK791" i="1"/>
  <c r="AK792" i="1"/>
  <c r="AK793" i="1"/>
  <c r="AK794" i="1"/>
  <c r="AK795" i="1"/>
  <c r="AK796" i="1"/>
  <c r="AK797" i="1"/>
  <c r="AK798" i="1"/>
  <c r="AK799" i="1"/>
  <c r="AK800" i="1"/>
  <c r="AK801" i="1"/>
  <c r="AK802" i="1"/>
  <c r="AK803" i="1"/>
  <c r="AK804" i="1"/>
  <c r="AK805" i="1"/>
  <c r="AK806" i="1"/>
  <c r="AK807" i="1"/>
  <c r="AK808" i="1"/>
  <c r="AK809" i="1"/>
  <c r="AK810" i="1"/>
  <c r="AK811" i="1"/>
  <c r="AK812" i="1"/>
  <c r="AK813" i="1"/>
  <c r="AK814" i="1"/>
  <c r="AK815" i="1"/>
  <c r="AK816" i="1"/>
  <c r="AK817" i="1"/>
  <c r="AK818" i="1"/>
  <c r="AK819" i="1"/>
  <c r="AK820" i="1"/>
  <c r="AK821" i="1"/>
  <c r="AK822" i="1"/>
  <c r="AK823" i="1"/>
  <c r="AK824" i="1"/>
  <c r="AK825" i="1"/>
  <c r="AK826" i="1"/>
  <c r="AK827" i="1"/>
  <c r="AK828" i="1"/>
  <c r="AK829" i="1"/>
  <c r="AK830" i="1"/>
  <c r="AK831" i="1"/>
  <c r="AK832" i="1"/>
  <c r="AK833" i="1"/>
  <c r="AK834" i="1"/>
  <c r="AK835" i="1"/>
  <c r="AK836" i="1"/>
  <c r="AK837" i="1"/>
  <c r="AK838" i="1"/>
  <c r="AK839" i="1"/>
  <c r="AK840" i="1"/>
  <c r="AK841" i="1"/>
  <c r="AK842" i="1"/>
  <c r="AK843" i="1"/>
  <c r="AK844" i="1"/>
  <c r="AK845" i="1"/>
  <c r="AK846" i="1"/>
  <c r="AK847" i="1"/>
  <c r="AK848" i="1"/>
  <c r="AK849" i="1"/>
  <c r="AK850" i="1"/>
  <c r="AK851" i="1"/>
  <c r="AK852" i="1"/>
  <c r="AK853" i="1"/>
  <c r="AK854" i="1"/>
  <c r="AK855" i="1"/>
  <c r="AK856" i="1"/>
  <c r="AK857" i="1"/>
  <c r="AK858" i="1"/>
  <c r="AK859" i="1"/>
  <c r="AK860" i="1"/>
  <c r="AK861" i="1"/>
  <c r="AK862" i="1"/>
  <c r="AK863" i="1"/>
  <c r="AK864" i="1"/>
  <c r="AK865" i="1"/>
  <c r="AK866" i="1"/>
  <c r="AK867" i="1"/>
  <c r="AK868" i="1"/>
  <c r="AK869" i="1"/>
  <c r="AK870" i="1"/>
  <c r="AK871" i="1"/>
  <c r="AK872" i="1"/>
  <c r="AK873" i="1"/>
  <c r="AK874" i="1"/>
  <c r="AK875" i="1"/>
  <c r="AK876" i="1"/>
  <c r="AK877" i="1"/>
  <c r="AK878" i="1"/>
  <c r="AK879" i="1"/>
  <c r="AK880" i="1"/>
  <c r="AK881" i="1"/>
  <c r="AK882" i="1"/>
  <c r="AK883" i="1"/>
  <c r="AK884" i="1"/>
  <c r="AK885" i="1"/>
  <c r="AK886" i="1"/>
  <c r="AK887" i="1"/>
  <c r="AK888" i="1"/>
  <c r="AK889" i="1"/>
  <c r="AK890" i="1"/>
  <c r="AK891" i="1"/>
  <c r="AK892" i="1"/>
  <c r="AK893" i="1"/>
  <c r="AK894" i="1"/>
  <c r="AK895" i="1"/>
  <c r="AK896" i="1"/>
  <c r="AK897" i="1"/>
  <c r="AK898" i="1"/>
  <c r="AK899" i="1"/>
  <c r="AK900" i="1"/>
  <c r="AK901" i="1"/>
  <c r="AK902" i="1"/>
  <c r="AK903" i="1"/>
  <c r="AK904" i="1"/>
  <c r="AK905" i="1"/>
  <c r="AK906" i="1"/>
  <c r="AK907" i="1"/>
  <c r="AK908" i="1"/>
  <c r="AK909" i="1"/>
  <c r="AK910" i="1"/>
  <c r="AK911" i="1"/>
  <c r="AK912" i="1"/>
  <c r="AK913" i="1"/>
  <c r="AK914" i="1"/>
  <c r="AK915" i="1"/>
  <c r="AK916" i="1"/>
  <c r="AK917" i="1"/>
  <c r="AK918" i="1"/>
  <c r="AK919" i="1"/>
  <c r="AK920" i="1"/>
  <c r="AK921" i="1"/>
  <c r="AK922" i="1"/>
  <c r="AK923" i="1"/>
  <c r="AK924" i="1"/>
  <c r="AK925" i="1"/>
  <c r="AK926" i="1"/>
  <c r="AK927" i="1"/>
  <c r="AK928" i="1"/>
  <c r="AK929" i="1"/>
  <c r="AK930" i="1"/>
  <c r="AK931" i="1"/>
  <c r="AK932" i="1"/>
  <c r="AK933" i="1"/>
  <c r="AK934" i="1"/>
  <c r="AK935" i="1"/>
  <c r="AK936" i="1"/>
  <c r="AK937" i="1"/>
  <c r="AK938" i="1"/>
  <c r="AK939" i="1"/>
  <c r="AK940" i="1"/>
  <c r="AK941" i="1"/>
  <c r="AK942" i="1"/>
  <c r="AK943" i="1"/>
  <c r="AK944" i="1"/>
  <c r="AK945" i="1"/>
  <c r="AK946" i="1"/>
  <c r="AK947" i="1"/>
  <c r="AK948" i="1"/>
  <c r="AK949" i="1"/>
  <c r="AK950" i="1"/>
  <c r="AK951" i="1"/>
  <c r="AK952" i="1"/>
  <c r="AK953" i="1"/>
  <c r="AK954" i="1"/>
  <c r="AK955" i="1"/>
  <c r="AK956" i="1"/>
  <c r="AK957" i="1"/>
  <c r="AK958" i="1"/>
  <c r="AK959" i="1"/>
  <c r="AK960" i="1"/>
  <c r="AK961" i="1"/>
  <c r="AK962" i="1"/>
  <c r="AK963" i="1"/>
  <c r="AK964" i="1"/>
  <c r="AK965" i="1"/>
  <c r="AK966" i="1"/>
  <c r="AK967" i="1"/>
  <c r="AK968" i="1"/>
  <c r="AK969" i="1"/>
  <c r="AK970" i="1"/>
  <c r="AK971" i="1"/>
  <c r="AK972" i="1"/>
  <c r="AK973" i="1"/>
  <c r="AK974" i="1"/>
  <c r="AK975" i="1"/>
  <c r="AK976" i="1"/>
  <c r="AK977" i="1"/>
  <c r="AK978" i="1"/>
  <c r="AK979" i="1"/>
  <c r="AK980" i="1"/>
  <c r="AK981" i="1"/>
  <c r="AK982" i="1"/>
  <c r="AK983" i="1"/>
  <c r="AK984" i="1"/>
  <c r="AK985" i="1"/>
  <c r="AK986" i="1"/>
  <c r="AK987" i="1"/>
  <c r="AK988" i="1"/>
  <c r="AK989" i="1"/>
  <c r="AK990" i="1"/>
  <c r="AK991" i="1"/>
  <c r="AK992" i="1"/>
  <c r="AK993" i="1"/>
  <c r="AK994" i="1"/>
  <c r="AK995" i="1"/>
  <c r="AK996" i="1"/>
  <c r="AK997" i="1"/>
  <c r="AK998" i="1"/>
  <c r="AK999" i="1"/>
  <c r="AK1000" i="1"/>
  <c r="AK1001" i="1"/>
  <c r="AK1002" i="1"/>
  <c r="AK1003" i="1"/>
  <c r="AK1004" i="1"/>
  <c r="AK1005" i="1"/>
  <c r="AK1006" i="1"/>
  <c r="AK1007" i="1"/>
  <c r="AK1008" i="1"/>
  <c r="AK1009" i="1"/>
  <c r="AK1010" i="1"/>
  <c r="AK1011" i="1"/>
  <c r="AK1012" i="1"/>
  <c r="AK1013" i="1"/>
  <c r="AK1014" i="1"/>
  <c r="AK1015" i="1"/>
  <c r="AK1016" i="1"/>
  <c r="AK1017" i="1"/>
  <c r="AK1018" i="1"/>
  <c r="AK1019" i="1"/>
  <c r="AK1020" i="1"/>
  <c r="AK1021" i="1"/>
  <c r="AK1022" i="1"/>
  <c r="AK1023" i="1"/>
  <c r="AK1024" i="1"/>
  <c r="AK1025" i="1"/>
  <c r="AK1026" i="1"/>
  <c r="AK1027" i="1"/>
  <c r="AK1028" i="1"/>
  <c r="AK1029" i="1"/>
  <c r="AK1030" i="1"/>
  <c r="AK1031" i="1"/>
  <c r="AK1032" i="1"/>
  <c r="AK1033" i="1"/>
  <c r="AK1034" i="1"/>
  <c r="AK1035" i="1"/>
  <c r="AK1036" i="1"/>
  <c r="AK1037" i="1"/>
  <c r="AK1038" i="1"/>
  <c r="AK1039" i="1"/>
  <c r="AK1040" i="1"/>
  <c r="AK1041" i="1"/>
  <c r="AK1042" i="1"/>
  <c r="AK1043" i="1"/>
  <c r="AK1044" i="1"/>
  <c r="AK1045" i="1"/>
  <c r="AK1046" i="1"/>
  <c r="AK1047" i="1"/>
  <c r="AK1048" i="1"/>
  <c r="AK1049" i="1"/>
  <c r="AK1050" i="1"/>
  <c r="AK1051" i="1"/>
  <c r="AK1052" i="1"/>
  <c r="AK1053" i="1"/>
  <c r="AK1054" i="1"/>
  <c r="AK1055" i="1"/>
  <c r="AK1056" i="1"/>
  <c r="AK1057" i="1"/>
  <c r="AK1058" i="1"/>
  <c r="AK1059" i="1"/>
  <c r="AK1060" i="1"/>
  <c r="AK1061" i="1"/>
  <c r="AK1062" i="1"/>
  <c r="AK1063" i="1"/>
  <c r="AK1064" i="1"/>
  <c r="AK1065" i="1"/>
  <c r="AK1066" i="1"/>
  <c r="AK1067" i="1"/>
  <c r="AK1068" i="1"/>
  <c r="AK1069" i="1"/>
  <c r="AK1070" i="1"/>
  <c r="AK1071" i="1"/>
  <c r="AK1072" i="1"/>
  <c r="AK1073" i="1"/>
  <c r="AK1074" i="1"/>
  <c r="AK1075" i="1"/>
  <c r="AK1076" i="1"/>
  <c r="AK1077" i="1"/>
  <c r="AK1078" i="1"/>
  <c r="AK1079" i="1"/>
  <c r="AK1080" i="1"/>
  <c r="AK1081" i="1"/>
  <c r="AK1082" i="1"/>
  <c r="AK1083" i="1"/>
  <c r="AK1084" i="1"/>
  <c r="AK1085" i="1"/>
  <c r="AK1086" i="1"/>
  <c r="AK1087" i="1"/>
  <c r="AK1088" i="1"/>
  <c r="AK1089" i="1"/>
  <c r="AK1090" i="1"/>
  <c r="AK1091" i="1"/>
  <c r="AK1092" i="1"/>
  <c r="AK1093" i="1"/>
  <c r="AK1094" i="1"/>
  <c r="AK1095" i="1"/>
  <c r="AK1096" i="1"/>
  <c r="AK1097" i="1"/>
  <c r="AK1098" i="1"/>
  <c r="AK6" i="1"/>
  <c r="ED8" i="1"/>
  <c r="ED9" i="1"/>
  <c r="ED10" i="1"/>
  <c r="ED11" i="1"/>
  <c r="ED12" i="1"/>
  <c r="ED13" i="1"/>
  <c r="ED14" i="1"/>
  <c r="ED15" i="1"/>
  <c r="ED16" i="1"/>
  <c r="ED17" i="1"/>
  <c r="ED18" i="1"/>
  <c r="ED19" i="1"/>
  <c r="ED20" i="1"/>
  <c r="ED21" i="1"/>
  <c r="ED22" i="1"/>
  <c r="ED23" i="1"/>
  <c r="ED24" i="1"/>
  <c r="ED25" i="1"/>
  <c r="ED26" i="1"/>
  <c r="ED27" i="1"/>
  <c r="ED28" i="1"/>
  <c r="ED29" i="1"/>
  <c r="ED30" i="1"/>
  <c r="ED31" i="1"/>
  <c r="ED32" i="1"/>
  <c r="ED33" i="1"/>
  <c r="ED34" i="1"/>
  <c r="ED35" i="1"/>
  <c r="ED36" i="1"/>
  <c r="ED37" i="1"/>
  <c r="ED38" i="1"/>
  <c r="ED39" i="1"/>
  <c r="ED40" i="1"/>
  <c r="ED41" i="1"/>
  <c r="ED42" i="1"/>
  <c r="ED43" i="1"/>
  <c r="ED44" i="1"/>
  <c r="ED45" i="1"/>
  <c r="ED46" i="1"/>
  <c r="ED47" i="1"/>
  <c r="ED48" i="1"/>
  <c r="ED49" i="1"/>
  <c r="ED50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66" i="1"/>
  <c r="ED67" i="1"/>
  <c r="ED68" i="1"/>
  <c r="ED69" i="1"/>
  <c r="ED70" i="1"/>
  <c r="ED71" i="1"/>
  <c r="ED72" i="1"/>
  <c r="ED73" i="1"/>
  <c r="ED74" i="1"/>
  <c r="ED75" i="1"/>
  <c r="ED76" i="1"/>
  <c r="ED77" i="1"/>
  <c r="ED78" i="1"/>
  <c r="ED79" i="1"/>
  <c r="ED80" i="1"/>
  <c r="ED81" i="1"/>
  <c r="ED82" i="1"/>
  <c r="ED83" i="1"/>
  <c r="ED84" i="1"/>
  <c r="ED85" i="1"/>
  <c r="ED86" i="1"/>
  <c r="ED87" i="1"/>
  <c r="ED88" i="1"/>
  <c r="ED89" i="1"/>
  <c r="ED90" i="1"/>
  <c r="ED91" i="1"/>
  <c r="ED92" i="1"/>
  <c r="ED93" i="1"/>
  <c r="ED94" i="1"/>
  <c r="ED95" i="1"/>
  <c r="ED96" i="1"/>
  <c r="ED97" i="1"/>
  <c r="ED98" i="1"/>
  <c r="ED99" i="1"/>
  <c r="ED100" i="1"/>
  <c r="ED101" i="1"/>
  <c r="ED102" i="1"/>
  <c r="ED103" i="1"/>
  <c r="ED104" i="1"/>
  <c r="ED105" i="1"/>
  <c r="ED106" i="1"/>
  <c r="ED107" i="1"/>
  <c r="ED108" i="1"/>
  <c r="ED109" i="1"/>
  <c r="ED110" i="1"/>
  <c r="ED111" i="1"/>
  <c r="ED112" i="1"/>
  <c r="ED113" i="1"/>
  <c r="ED114" i="1"/>
  <c r="ED115" i="1"/>
  <c r="ED116" i="1"/>
  <c r="ED117" i="1"/>
  <c r="ED118" i="1"/>
  <c r="ED119" i="1"/>
  <c r="ED120" i="1"/>
  <c r="ED121" i="1"/>
  <c r="ED122" i="1"/>
  <c r="ED123" i="1"/>
  <c r="ED124" i="1"/>
  <c r="ED125" i="1"/>
  <c r="ED126" i="1"/>
  <c r="ED127" i="1"/>
  <c r="ED128" i="1"/>
  <c r="ED129" i="1"/>
  <c r="ED130" i="1"/>
  <c r="ED131" i="1"/>
  <c r="ED132" i="1"/>
  <c r="ED133" i="1"/>
  <c r="ED134" i="1"/>
  <c r="ED135" i="1"/>
  <c r="ED136" i="1"/>
  <c r="ED137" i="1"/>
  <c r="ED138" i="1"/>
  <c r="ED139" i="1"/>
  <c r="ED140" i="1"/>
  <c r="ED141" i="1"/>
  <c r="ED142" i="1"/>
  <c r="ED143" i="1"/>
  <c r="ED144" i="1"/>
  <c r="ED145" i="1"/>
  <c r="ED146" i="1"/>
  <c r="ED147" i="1"/>
  <c r="ED148" i="1"/>
  <c r="ED149" i="1"/>
  <c r="ED150" i="1"/>
  <c r="ED151" i="1"/>
  <c r="ED152" i="1"/>
  <c r="ED153" i="1"/>
  <c r="ED154" i="1"/>
  <c r="ED155" i="1"/>
  <c r="ED156" i="1"/>
  <c r="ED157" i="1"/>
  <c r="ED158" i="1"/>
  <c r="ED159" i="1"/>
  <c r="ED160" i="1"/>
  <c r="ED161" i="1"/>
  <c r="ED162" i="1"/>
  <c r="ED163" i="1"/>
  <c r="ED164" i="1"/>
  <c r="ED165" i="1"/>
  <c r="ED166" i="1"/>
  <c r="ED167" i="1"/>
  <c r="ED168" i="1"/>
  <c r="ED169" i="1"/>
  <c r="ED170" i="1"/>
  <c r="ED171" i="1"/>
  <c r="ED172" i="1"/>
  <c r="ED173" i="1"/>
  <c r="ED174" i="1"/>
  <c r="ED175" i="1"/>
  <c r="ED176" i="1"/>
  <c r="ED177" i="1"/>
  <c r="ED178" i="1"/>
  <c r="ED179" i="1"/>
  <c r="ED180" i="1"/>
  <c r="ED181" i="1"/>
  <c r="ED182" i="1"/>
  <c r="ED183" i="1"/>
  <c r="ED184" i="1"/>
  <c r="ED185" i="1"/>
  <c r="ED186" i="1"/>
  <c r="ED187" i="1"/>
  <c r="ED188" i="1"/>
  <c r="ED189" i="1"/>
  <c r="ED190" i="1"/>
  <c r="ED191" i="1"/>
  <c r="ED192" i="1"/>
  <c r="ED193" i="1"/>
  <c r="ED194" i="1"/>
  <c r="ED195" i="1"/>
  <c r="ED196" i="1"/>
  <c r="ED197" i="1"/>
  <c r="ED198" i="1"/>
  <c r="ED199" i="1"/>
  <c r="ED200" i="1"/>
  <c r="ED201" i="1"/>
  <c r="ED202" i="1"/>
  <c r="ED203" i="1"/>
  <c r="ED204" i="1"/>
  <c r="ED205" i="1"/>
  <c r="ED206" i="1"/>
  <c r="ED207" i="1"/>
  <c r="ED208" i="1"/>
  <c r="ED209" i="1"/>
  <c r="ED210" i="1"/>
  <c r="ED211" i="1"/>
  <c r="ED212" i="1"/>
  <c r="ED213" i="1"/>
  <c r="ED214" i="1"/>
  <c r="ED215" i="1"/>
  <c r="ED216" i="1"/>
  <c r="ED217" i="1"/>
  <c r="ED218" i="1"/>
  <c r="ED219" i="1"/>
  <c r="ED220" i="1"/>
  <c r="ED221" i="1"/>
  <c r="ED222" i="1"/>
  <c r="ED223" i="1"/>
  <c r="ED224" i="1"/>
  <c r="ED225" i="1"/>
  <c r="ED226" i="1"/>
  <c r="ED227" i="1"/>
  <c r="ED228" i="1"/>
  <c r="ED229" i="1"/>
  <c r="ED230" i="1"/>
  <c r="ED231" i="1"/>
  <c r="ED232" i="1"/>
  <c r="ED233" i="1"/>
  <c r="ED234" i="1"/>
  <c r="ED235" i="1"/>
  <c r="ED236" i="1"/>
  <c r="ED237" i="1"/>
  <c r="ED238" i="1"/>
  <c r="ED239" i="1"/>
  <c r="ED240" i="1"/>
  <c r="ED241" i="1"/>
  <c r="ED242" i="1"/>
  <c r="ED243" i="1"/>
  <c r="ED244" i="1"/>
  <c r="ED245" i="1"/>
  <c r="ED246" i="1"/>
  <c r="ED247" i="1"/>
  <c r="ED248" i="1"/>
  <c r="ED249" i="1"/>
  <c r="ED250" i="1"/>
  <c r="ED251" i="1"/>
  <c r="ED252" i="1"/>
  <c r="ED253" i="1"/>
  <c r="ED254" i="1"/>
  <c r="ED255" i="1"/>
  <c r="ED256" i="1"/>
  <c r="ED257" i="1"/>
  <c r="ED258" i="1"/>
  <c r="ED259" i="1"/>
  <c r="ED260" i="1"/>
  <c r="ED261" i="1"/>
  <c r="ED262" i="1"/>
  <c r="ED263" i="1"/>
  <c r="ED264" i="1"/>
  <c r="ED265" i="1"/>
  <c r="ED266" i="1"/>
  <c r="ED267" i="1"/>
  <c r="ED268" i="1"/>
  <c r="ED269" i="1"/>
  <c r="ED270" i="1"/>
  <c r="ED271" i="1"/>
  <c r="ED272" i="1"/>
  <c r="ED273" i="1"/>
  <c r="ED274" i="1"/>
  <c r="ED275" i="1"/>
  <c r="ED276" i="1"/>
  <c r="ED277" i="1"/>
  <c r="ED278" i="1"/>
  <c r="ED279" i="1"/>
  <c r="ED280" i="1"/>
  <c r="ED281" i="1"/>
  <c r="ED282" i="1"/>
  <c r="ED283" i="1"/>
  <c r="ED284" i="1"/>
  <c r="ED285" i="1"/>
  <c r="ED286" i="1"/>
  <c r="ED287" i="1"/>
  <c r="ED288" i="1"/>
  <c r="ED289" i="1"/>
  <c r="ED290" i="1"/>
  <c r="ED291" i="1"/>
  <c r="ED292" i="1"/>
  <c r="ED293" i="1"/>
  <c r="ED294" i="1"/>
  <c r="ED295" i="1"/>
  <c r="ED296" i="1"/>
  <c r="ED297" i="1"/>
  <c r="ED298" i="1"/>
  <c r="ED299" i="1"/>
  <c r="ED300" i="1"/>
  <c r="ED301" i="1"/>
  <c r="ED302" i="1"/>
  <c r="ED303" i="1"/>
  <c r="ED304" i="1"/>
  <c r="ED305" i="1"/>
  <c r="ED306" i="1"/>
  <c r="ED307" i="1"/>
  <c r="ED308" i="1"/>
  <c r="ED309" i="1"/>
  <c r="ED310" i="1"/>
  <c r="ED311" i="1"/>
  <c r="ED312" i="1"/>
  <c r="ED313" i="1"/>
  <c r="ED314" i="1"/>
  <c r="ED315" i="1"/>
  <c r="ED316" i="1"/>
  <c r="ED317" i="1"/>
  <c r="ED318" i="1"/>
  <c r="ED319" i="1"/>
  <c r="ED320" i="1"/>
  <c r="ED321" i="1"/>
  <c r="ED322" i="1"/>
  <c r="ED323" i="1"/>
  <c r="ED324" i="1"/>
  <c r="ED325" i="1"/>
  <c r="ED326" i="1"/>
  <c r="ED327" i="1"/>
  <c r="ED328" i="1"/>
  <c r="ED329" i="1"/>
  <c r="ED330" i="1"/>
  <c r="ED331" i="1"/>
  <c r="ED332" i="1"/>
  <c r="ED333" i="1"/>
  <c r="ED334" i="1"/>
  <c r="ED335" i="1"/>
  <c r="ED336" i="1"/>
  <c r="ED337" i="1"/>
  <c r="ED338" i="1"/>
  <c r="ED339" i="1"/>
  <c r="ED340" i="1"/>
  <c r="ED341" i="1"/>
  <c r="ED342" i="1"/>
  <c r="ED343" i="1"/>
  <c r="ED344" i="1"/>
  <c r="ED345" i="1"/>
  <c r="ED346" i="1"/>
  <c r="ED347" i="1"/>
  <c r="ED348" i="1"/>
  <c r="ED349" i="1"/>
  <c r="ED350" i="1"/>
  <c r="ED351" i="1"/>
  <c r="ED352" i="1"/>
  <c r="ED353" i="1"/>
  <c r="ED354" i="1"/>
  <c r="ED355" i="1"/>
  <c r="ED356" i="1"/>
  <c r="ED357" i="1"/>
  <c r="ED358" i="1"/>
  <c r="ED359" i="1"/>
  <c r="ED360" i="1"/>
  <c r="ED361" i="1"/>
  <c r="ED362" i="1"/>
  <c r="ED363" i="1"/>
  <c r="ED364" i="1"/>
  <c r="ED365" i="1"/>
  <c r="ED366" i="1"/>
  <c r="ED367" i="1"/>
  <c r="ED368" i="1"/>
  <c r="ED369" i="1"/>
  <c r="ED370" i="1"/>
  <c r="ED371" i="1"/>
  <c r="ED372" i="1"/>
  <c r="ED373" i="1"/>
  <c r="ED374" i="1"/>
  <c r="ED375" i="1"/>
  <c r="ED376" i="1"/>
  <c r="ED377" i="1"/>
  <c r="ED378" i="1"/>
  <c r="ED379" i="1"/>
  <c r="ED380" i="1"/>
  <c r="ED381" i="1"/>
  <c r="ED382" i="1"/>
  <c r="ED383" i="1"/>
  <c r="ED384" i="1"/>
  <c r="ED385" i="1"/>
  <c r="ED386" i="1"/>
  <c r="ED387" i="1"/>
  <c r="ED388" i="1"/>
  <c r="ED389" i="1"/>
  <c r="ED390" i="1"/>
  <c r="ED391" i="1"/>
  <c r="ED392" i="1"/>
  <c r="ED393" i="1"/>
  <c r="ED394" i="1"/>
  <c r="ED395" i="1"/>
  <c r="ED396" i="1"/>
  <c r="ED397" i="1"/>
  <c r="ED398" i="1"/>
  <c r="ED399" i="1"/>
  <c r="ED400" i="1"/>
  <c r="ED401" i="1"/>
  <c r="ED402" i="1"/>
  <c r="ED403" i="1"/>
  <c r="ED404" i="1"/>
  <c r="ED405" i="1"/>
  <c r="ED406" i="1"/>
  <c r="ED407" i="1"/>
  <c r="ED408" i="1"/>
  <c r="ED409" i="1"/>
  <c r="ED410" i="1"/>
  <c r="ED411" i="1"/>
  <c r="ED412" i="1"/>
  <c r="ED413" i="1"/>
  <c r="ED414" i="1"/>
  <c r="ED415" i="1"/>
  <c r="ED416" i="1"/>
  <c r="ED417" i="1"/>
  <c r="ED418" i="1"/>
  <c r="ED419" i="1"/>
  <c r="ED420" i="1"/>
  <c r="ED421" i="1"/>
  <c r="ED422" i="1"/>
  <c r="ED423" i="1"/>
  <c r="ED424" i="1"/>
  <c r="ED425" i="1"/>
  <c r="ED426" i="1"/>
  <c r="ED427" i="1"/>
  <c r="ED428" i="1"/>
  <c r="ED429" i="1"/>
  <c r="ED430" i="1"/>
  <c r="ED431" i="1"/>
  <c r="ED432" i="1"/>
  <c r="ED433" i="1"/>
  <c r="ED434" i="1"/>
  <c r="ED435" i="1"/>
  <c r="ED436" i="1"/>
  <c r="ED437" i="1"/>
  <c r="ED438" i="1"/>
  <c r="ED439" i="1"/>
  <c r="ED440" i="1"/>
  <c r="ED441" i="1"/>
  <c r="ED442" i="1"/>
  <c r="ED443" i="1"/>
  <c r="ED444" i="1"/>
  <c r="ED445" i="1"/>
  <c r="ED446" i="1"/>
  <c r="ED447" i="1"/>
  <c r="ED448" i="1"/>
  <c r="ED449" i="1"/>
  <c r="ED450" i="1"/>
  <c r="ED451" i="1"/>
  <c r="ED452" i="1"/>
  <c r="ED453" i="1"/>
  <c r="ED454" i="1"/>
  <c r="ED455" i="1"/>
  <c r="ED456" i="1"/>
  <c r="ED457" i="1"/>
  <c r="ED458" i="1"/>
  <c r="ED459" i="1"/>
  <c r="ED460" i="1"/>
  <c r="ED461" i="1"/>
  <c r="ED462" i="1"/>
  <c r="ED463" i="1"/>
  <c r="ED464" i="1"/>
  <c r="ED465" i="1"/>
  <c r="ED466" i="1"/>
  <c r="ED467" i="1"/>
  <c r="ED468" i="1"/>
  <c r="ED469" i="1"/>
  <c r="ED470" i="1"/>
  <c r="ED471" i="1"/>
  <c r="ED472" i="1"/>
  <c r="ED473" i="1"/>
  <c r="ED474" i="1"/>
  <c r="ED475" i="1"/>
  <c r="ED476" i="1"/>
  <c r="ED477" i="1"/>
  <c r="ED478" i="1"/>
  <c r="ED479" i="1"/>
  <c r="ED480" i="1"/>
  <c r="ED481" i="1"/>
  <c r="ED482" i="1"/>
  <c r="ED483" i="1"/>
  <c r="ED484" i="1"/>
  <c r="ED485" i="1"/>
  <c r="ED486" i="1"/>
  <c r="ED487" i="1"/>
  <c r="ED488" i="1"/>
  <c r="ED489" i="1"/>
  <c r="ED490" i="1"/>
  <c r="ED491" i="1"/>
  <c r="ED492" i="1"/>
  <c r="ED493" i="1"/>
  <c r="ED494" i="1"/>
  <c r="ED495" i="1"/>
  <c r="ED496" i="1"/>
  <c r="ED497" i="1"/>
  <c r="ED498" i="1"/>
  <c r="ED499" i="1"/>
  <c r="ED500" i="1"/>
  <c r="ED501" i="1"/>
  <c r="ED502" i="1"/>
  <c r="ED503" i="1"/>
  <c r="ED504" i="1"/>
  <c r="ED505" i="1"/>
  <c r="ED506" i="1"/>
  <c r="ED507" i="1"/>
  <c r="ED508" i="1"/>
  <c r="ED509" i="1"/>
  <c r="ED510" i="1"/>
  <c r="ED511" i="1"/>
  <c r="ED512" i="1"/>
  <c r="ED513" i="1"/>
  <c r="ED514" i="1"/>
  <c r="ED515" i="1"/>
  <c r="ED516" i="1"/>
  <c r="ED517" i="1"/>
  <c r="ED518" i="1"/>
  <c r="ED519" i="1"/>
  <c r="ED520" i="1"/>
  <c r="ED521" i="1"/>
  <c r="ED522" i="1"/>
  <c r="ED523" i="1"/>
  <c r="ED524" i="1"/>
  <c r="ED525" i="1"/>
  <c r="ED526" i="1"/>
  <c r="ED527" i="1"/>
  <c r="ED528" i="1"/>
  <c r="ED529" i="1"/>
  <c r="ED530" i="1"/>
  <c r="ED531" i="1"/>
  <c r="ED532" i="1"/>
  <c r="ED533" i="1"/>
  <c r="ED534" i="1"/>
  <c r="ED535" i="1"/>
  <c r="ED536" i="1"/>
  <c r="ED537" i="1"/>
  <c r="ED538" i="1"/>
  <c r="ED539" i="1"/>
  <c r="ED540" i="1"/>
  <c r="ED541" i="1"/>
  <c r="ED542" i="1"/>
  <c r="ED543" i="1"/>
  <c r="ED544" i="1"/>
  <c r="ED545" i="1"/>
  <c r="ED546" i="1"/>
  <c r="ED547" i="1"/>
  <c r="ED548" i="1"/>
  <c r="ED549" i="1"/>
  <c r="ED550" i="1"/>
  <c r="ED551" i="1"/>
  <c r="ED552" i="1"/>
  <c r="ED553" i="1"/>
  <c r="ED554" i="1"/>
  <c r="ED555" i="1"/>
  <c r="ED556" i="1"/>
  <c r="ED557" i="1"/>
  <c r="ED558" i="1"/>
  <c r="ED559" i="1"/>
  <c r="ED560" i="1"/>
  <c r="ED561" i="1"/>
  <c r="ED562" i="1"/>
  <c r="ED563" i="1"/>
  <c r="ED564" i="1"/>
  <c r="ED565" i="1"/>
  <c r="ED566" i="1"/>
  <c r="ED567" i="1"/>
  <c r="ED568" i="1"/>
  <c r="ED569" i="1"/>
  <c r="ED570" i="1"/>
  <c r="ED571" i="1"/>
  <c r="ED572" i="1"/>
  <c r="ED573" i="1"/>
  <c r="ED574" i="1"/>
  <c r="ED575" i="1"/>
  <c r="ED576" i="1"/>
  <c r="ED577" i="1"/>
  <c r="ED578" i="1"/>
  <c r="ED579" i="1"/>
  <c r="ED580" i="1"/>
  <c r="ED581" i="1"/>
  <c r="ED582" i="1"/>
  <c r="ED583" i="1"/>
  <c r="ED584" i="1"/>
  <c r="ED585" i="1"/>
  <c r="ED586" i="1"/>
  <c r="ED587" i="1"/>
  <c r="ED588" i="1"/>
  <c r="ED589" i="1"/>
  <c r="ED590" i="1"/>
  <c r="ED591" i="1"/>
  <c r="ED592" i="1"/>
  <c r="ED593" i="1"/>
  <c r="ED594" i="1"/>
  <c r="ED595" i="1"/>
  <c r="ED596" i="1"/>
  <c r="ED597" i="1"/>
  <c r="ED598" i="1"/>
  <c r="ED599" i="1"/>
  <c r="ED600" i="1"/>
  <c r="ED601" i="1"/>
  <c r="ED602" i="1"/>
  <c r="ED603" i="1"/>
  <c r="ED604" i="1"/>
  <c r="ED605" i="1"/>
  <c r="ED606" i="1"/>
  <c r="ED607" i="1"/>
  <c r="ED608" i="1"/>
  <c r="ED609" i="1"/>
  <c r="ED610" i="1"/>
  <c r="ED611" i="1"/>
  <c r="ED612" i="1"/>
  <c r="ED613" i="1"/>
  <c r="ED614" i="1"/>
  <c r="ED615" i="1"/>
  <c r="ED616" i="1"/>
  <c r="ED617" i="1"/>
  <c r="ED618" i="1"/>
  <c r="ED619" i="1"/>
  <c r="ED620" i="1"/>
  <c r="ED621" i="1"/>
  <c r="ED622" i="1"/>
  <c r="ED623" i="1"/>
  <c r="ED624" i="1"/>
  <c r="ED625" i="1"/>
  <c r="ED626" i="1"/>
  <c r="ED627" i="1"/>
  <c r="ED628" i="1"/>
  <c r="ED629" i="1"/>
  <c r="ED630" i="1"/>
  <c r="ED631" i="1"/>
  <c r="ED632" i="1"/>
  <c r="ED633" i="1"/>
  <c r="ED634" i="1"/>
  <c r="ED635" i="1"/>
  <c r="ED636" i="1"/>
  <c r="ED637" i="1"/>
  <c r="ED638" i="1"/>
  <c r="ED639" i="1"/>
  <c r="ED640" i="1"/>
  <c r="ED641" i="1"/>
  <c r="ED642" i="1"/>
  <c r="ED643" i="1"/>
  <c r="ED644" i="1"/>
  <c r="ED645" i="1"/>
  <c r="ED646" i="1"/>
  <c r="ED647" i="1"/>
  <c r="ED648" i="1"/>
  <c r="ED649" i="1"/>
  <c r="ED650" i="1"/>
  <c r="ED651" i="1"/>
  <c r="ED652" i="1"/>
  <c r="ED653" i="1"/>
  <c r="ED654" i="1"/>
  <c r="ED655" i="1"/>
  <c r="ED656" i="1"/>
  <c r="ED657" i="1"/>
  <c r="ED658" i="1"/>
  <c r="ED659" i="1"/>
  <c r="ED660" i="1"/>
  <c r="ED661" i="1"/>
  <c r="ED662" i="1"/>
  <c r="ED663" i="1"/>
  <c r="ED664" i="1"/>
  <c r="ED665" i="1"/>
  <c r="ED666" i="1"/>
  <c r="ED667" i="1"/>
  <c r="ED668" i="1"/>
  <c r="ED669" i="1"/>
  <c r="ED670" i="1"/>
  <c r="ED671" i="1"/>
  <c r="ED672" i="1"/>
  <c r="ED673" i="1"/>
  <c r="ED674" i="1"/>
  <c r="ED675" i="1"/>
  <c r="ED676" i="1"/>
  <c r="ED677" i="1"/>
  <c r="ED678" i="1"/>
  <c r="ED679" i="1"/>
  <c r="ED680" i="1"/>
  <c r="ED681" i="1"/>
  <c r="ED682" i="1"/>
  <c r="ED683" i="1"/>
  <c r="ED684" i="1"/>
  <c r="ED685" i="1"/>
  <c r="ED686" i="1"/>
  <c r="ED687" i="1"/>
  <c r="ED688" i="1"/>
  <c r="ED689" i="1"/>
  <c r="ED690" i="1"/>
  <c r="ED691" i="1"/>
  <c r="ED692" i="1"/>
  <c r="ED693" i="1"/>
  <c r="ED694" i="1"/>
  <c r="ED695" i="1"/>
  <c r="ED696" i="1"/>
  <c r="ED697" i="1"/>
  <c r="ED698" i="1"/>
  <c r="ED699" i="1"/>
  <c r="ED700" i="1"/>
  <c r="ED701" i="1"/>
  <c r="ED702" i="1"/>
  <c r="ED703" i="1"/>
  <c r="ED704" i="1"/>
  <c r="ED705" i="1"/>
  <c r="ED706" i="1"/>
  <c r="ED707" i="1"/>
  <c r="ED708" i="1"/>
  <c r="ED709" i="1"/>
  <c r="ED710" i="1"/>
  <c r="ED711" i="1"/>
  <c r="ED712" i="1"/>
  <c r="ED713" i="1"/>
  <c r="ED714" i="1"/>
  <c r="ED715" i="1"/>
  <c r="ED716" i="1"/>
  <c r="ED717" i="1"/>
  <c r="ED718" i="1"/>
  <c r="ED719" i="1"/>
  <c r="ED720" i="1"/>
  <c r="ED721" i="1"/>
  <c r="ED722" i="1"/>
  <c r="ED723" i="1"/>
  <c r="ED724" i="1"/>
  <c r="ED725" i="1"/>
  <c r="ED726" i="1"/>
  <c r="ED727" i="1"/>
  <c r="ED728" i="1"/>
  <c r="ED729" i="1"/>
  <c r="ED730" i="1"/>
  <c r="ED731" i="1"/>
  <c r="ED732" i="1"/>
  <c r="ED733" i="1"/>
  <c r="ED734" i="1"/>
  <c r="ED735" i="1"/>
  <c r="ED736" i="1"/>
  <c r="ED737" i="1"/>
  <c r="ED738" i="1"/>
  <c r="ED739" i="1"/>
  <c r="ED740" i="1"/>
  <c r="ED741" i="1"/>
  <c r="ED742" i="1"/>
  <c r="ED743" i="1"/>
  <c r="ED744" i="1"/>
  <c r="ED745" i="1"/>
  <c r="ED746" i="1"/>
  <c r="ED747" i="1"/>
  <c r="ED748" i="1"/>
  <c r="ED749" i="1"/>
  <c r="ED750" i="1"/>
  <c r="ED751" i="1"/>
  <c r="ED752" i="1"/>
  <c r="ED753" i="1"/>
  <c r="ED754" i="1"/>
  <c r="ED755" i="1"/>
  <c r="ED756" i="1"/>
  <c r="ED757" i="1"/>
  <c r="ED758" i="1"/>
  <c r="ED759" i="1"/>
  <c r="ED760" i="1"/>
  <c r="ED761" i="1"/>
  <c r="ED762" i="1"/>
  <c r="ED763" i="1"/>
  <c r="ED764" i="1"/>
  <c r="ED765" i="1"/>
  <c r="ED766" i="1"/>
  <c r="ED767" i="1"/>
  <c r="ED768" i="1"/>
  <c r="ED769" i="1"/>
  <c r="ED770" i="1"/>
  <c r="ED771" i="1"/>
  <c r="ED772" i="1"/>
  <c r="ED773" i="1"/>
  <c r="ED774" i="1"/>
  <c r="ED775" i="1"/>
  <c r="ED776" i="1"/>
  <c r="ED777" i="1"/>
  <c r="ED778" i="1"/>
  <c r="ED779" i="1"/>
  <c r="ED780" i="1"/>
  <c r="ED781" i="1"/>
  <c r="ED782" i="1"/>
  <c r="ED783" i="1"/>
  <c r="ED784" i="1"/>
  <c r="ED785" i="1"/>
  <c r="ED786" i="1"/>
  <c r="ED787" i="1"/>
  <c r="ED788" i="1"/>
  <c r="ED789" i="1"/>
  <c r="ED790" i="1"/>
  <c r="ED791" i="1"/>
  <c r="ED792" i="1"/>
  <c r="ED793" i="1"/>
  <c r="ED794" i="1"/>
  <c r="ED795" i="1"/>
  <c r="ED796" i="1"/>
  <c r="ED797" i="1"/>
  <c r="ED798" i="1"/>
  <c r="ED799" i="1"/>
  <c r="ED800" i="1"/>
  <c r="ED801" i="1"/>
  <c r="ED802" i="1"/>
  <c r="ED803" i="1"/>
  <c r="ED804" i="1"/>
  <c r="ED805" i="1"/>
  <c r="ED806" i="1"/>
  <c r="ED807" i="1"/>
  <c r="ED808" i="1"/>
  <c r="ED809" i="1"/>
  <c r="ED810" i="1"/>
  <c r="ED811" i="1"/>
  <c r="ED812" i="1"/>
  <c r="ED813" i="1"/>
  <c r="ED814" i="1"/>
  <c r="ED815" i="1"/>
  <c r="ED816" i="1"/>
  <c r="ED817" i="1"/>
  <c r="ED818" i="1"/>
  <c r="ED819" i="1"/>
  <c r="ED820" i="1"/>
  <c r="ED821" i="1"/>
  <c r="ED822" i="1"/>
  <c r="ED823" i="1"/>
  <c r="ED824" i="1"/>
  <c r="ED825" i="1"/>
  <c r="ED826" i="1"/>
  <c r="ED827" i="1"/>
  <c r="ED828" i="1"/>
  <c r="ED829" i="1"/>
  <c r="ED830" i="1"/>
  <c r="ED831" i="1"/>
  <c r="ED832" i="1"/>
  <c r="ED833" i="1"/>
  <c r="ED834" i="1"/>
  <c r="ED835" i="1"/>
  <c r="ED836" i="1"/>
  <c r="ED837" i="1"/>
  <c r="ED838" i="1"/>
  <c r="ED839" i="1"/>
  <c r="ED840" i="1"/>
  <c r="ED841" i="1"/>
  <c r="ED842" i="1"/>
  <c r="ED843" i="1"/>
  <c r="ED844" i="1"/>
  <c r="ED845" i="1"/>
  <c r="ED846" i="1"/>
  <c r="ED847" i="1"/>
  <c r="ED848" i="1"/>
  <c r="ED849" i="1"/>
  <c r="ED850" i="1"/>
  <c r="ED851" i="1"/>
  <c r="ED852" i="1"/>
  <c r="ED853" i="1"/>
  <c r="ED854" i="1"/>
  <c r="ED855" i="1"/>
  <c r="ED856" i="1"/>
  <c r="ED857" i="1"/>
  <c r="ED858" i="1"/>
  <c r="ED859" i="1"/>
  <c r="ED860" i="1"/>
  <c r="ED861" i="1"/>
  <c r="ED862" i="1"/>
  <c r="ED863" i="1"/>
  <c r="ED864" i="1"/>
  <c r="ED865" i="1"/>
  <c r="ED866" i="1"/>
  <c r="ED867" i="1"/>
  <c r="ED868" i="1"/>
  <c r="ED869" i="1"/>
  <c r="ED870" i="1"/>
  <c r="ED871" i="1"/>
  <c r="ED872" i="1"/>
  <c r="ED873" i="1"/>
  <c r="ED874" i="1"/>
  <c r="ED875" i="1"/>
  <c r="ED876" i="1"/>
  <c r="ED877" i="1"/>
  <c r="ED878" i="1"/>
  <c r="ED879" i="1"/>
  <c r="ED880" i="1"/>
  <c r="ED881" i="1"/>
  <c r="ED882" i="1"/>
  <c r="ED883" i="1"/>
  <c r="ED884" i="1"/>
  <c r="ED885" i="1"/>
  <c r="ED886" i="1"/>
  <c r="ED887" i="1"/>
  <c r="ED888" i="1"/>
  <c r="ED889" i="1"/>
  <c r="ED890" i="1"/>
  <c r="ED891" i="1"/>
  <c r="ED892" i="1"/>
  <c r="ED893" i="1"/>
  <c r="ED894" i="1"/>
  <c r="ED895" i="1"/>
  <c r="ED896" i="1"/>
  <c r="ED897" i="1"/>
  <c r="ED898" i="1"/>
  <c r="ED899" i="1"/>
  <c r="ED900" i="1"/>
  <c r="ED901" i="1"/>
  <c r="ED902" i="1"/>
  <c r="ED903" i="1"/>
  <c r="ED904" i="1"/>
  <c r="ED905" i="1"/>
  <c r="ED906" i="1"/>
  <c r="ED907" i="1"/>
  <c r="ED908" i="1"/>
  <c r="ED909" i="1"/>
  <c r="ED910" i="1"/>
  <c r="ED911" i="1"/>
  <c r="ED912" i="1"/>
  <c r="ED913" i="1"/>
  <c r="ED914" i="1"/>
  <c r="ED915" i="1"/>
  <c r="ED916" i="1"/>
  <c r="ED917" i="1"/>
  <c r="ED918" i="1"/>
  <c r="ED919" i="1"/>
  <c r="ED920" i="1"/>
  <c r="ED921" i="1"/>
  <c r="ED922" i="1"/>
  <c r="ED923" i="1"/>
  <c r="ED924" i="1"/>
  <c r="ED925" i="1"/>
  <c r="ED926" i="1"/>
  <c r="ED927" i="1"/>
  <c r="ED928" i="1"/>
  <c r="ED929" i="1"/>
  <c r="ED930" i="1"/>
  <c r="ED931" i="1"/>
  <c r="ED932" i="1"/>
  <c r="ED933" i="1"/>
  <c r="ED934" i="1"/>
  <c r="ED935" i="1"/>
  <c r="ED936" i="1"/>
  <c r="ED937" i="1"/>
  <c r="ED938" i="1"/>
  <c r="ED939" i="1"/>
  <c r="ED940" i="1"/>
  <c r="ED941" i="1"/>
  <c r="ED942" i="1"/>
  <c r="ED943" i="1"/>
  <c r="ED944" i="1"/>
  <c r="ED945" i="1"/>
  <c r="ED946" i="1"/>
  <c r="ED947" i="1"/>
  <c r="ED948" i="1"/>
  <c r="ED949" i="1"/>
  <c r="ED950" i="1"/>
  <c r="ED951" i="1"/>
  <c r="ED952" i="1"/>
  <c r="ED953" i="1"/>
  <c r="ED954" i="1"/>
  <c r="ED955" i="1"/>
  <c r="ED956" i="1"/>
  <c r="ED957" i="1"/>
  <c r="ED958" i="1"/>
  <c r="ED959" i="1"/>
  <c r="ED960" i="1"/>
  <c r="ED961" i="1"/>
  <c r="ED962" i="1"/>
  <c r="ED963" i="1"/>
  <c r="ED964" i="1"/>
  <c r="ED965" i="1"/>
  <c r="ED966" i="1"/>
  <c r="ED967" i="1"/>
  <c r="ED968" i="1"/>
  <c r="ED969" i="1"/>
  <c r="ED970" i="1"/>
  <c r="ED971" i="1"/>
  <c r="ED972" i="1"/>
  <c r="ED973" i="1"/>
  <c r="ED974" i="1"/>
  <c r="ED975" i="1"/>
  <c r="ED976" i="1"/>
  <c r="ED977" i="1"/>
  <c r="ED978" i="1"/>
  <c r="ED979" i="1"/>
  <c r="ED980" i="1"/>
  <c r="ED981" i="1"/>
  <c r="ED982" i="1"/>
  <c r="ED983" i="1"/>
  <c r="ED984" i="1"/>
  <c r="ED985" i="1"/>
  <c r="ED986" i="1"/>
  <c r="ED987" i="1"/>
  <c r="ED988" i="1"/>
  <c r="ED989" i="1"/>
  <c r="ED990" i="1"/>
  <c r="ED991" i="1"/>
  <c r="ED992" i="1"/>
  <c r="ED993" i="1"/>
  <c r="ED994" i="1"/>
  <c r="ED995" i="1"/>
  <c r="ED996" i="1"/>
  <c r="ED997" i="1"/>
  <c r="ED998" i="1"/>
  <c r="ED999" i="1"/>
  <c r="ED1000" i="1"/>
  <c r="ED1001" i="1"/>
  <c r="ED1002" i="1"/>
  <c r="ED1003" i="1"/>
  <c r="ED1004" i="1"/>
  <c r="ED1005" i="1"/>
  <c r="ED1006" i="1"/>
  <c r="ED1007" i="1"/>
  <c r="ED1008" i="1"/>
  <c r="ED1009" i="1"/>
  <c r="ED1010" i="1"/>
  <c r="ED1011" i="1"/>
  <c r="ED1012" i="1"/>
  <c r="ED1013" i="1"/>
  <c r="ED1014" i="1"/>
  <c r="ED1015" i="1"/>
  <c r="ED1016" i="1"/>
  <c r="ED1017" i="1"/>
  <c r="ED1018" i="1"/>
  <c r="ED1019" i="1"/>
  <c r="ED1020" i="1"/>
  <c r="ED1021" i="1"/>
  <c r="ED1022" i="1"/>
  <c r="ED1023" i="1"/>
  <c r="ED1024" i="1"/>
  <c r="ED1025" i="1"/>
  <c r="ED1026" i="1"/>
  <c r="ED1027" i="1"/>
  <c r="ED1028" i="1"/>
  <c r="ED1029" i="1"/>
  <c r="ED1030" i="1"/>
  <c r="ED1031" i="1"/>
  <c r="ED1032" i="1"/>
  <c r="ED1033" i="1"/>
  <c r="ED1034" i="1"/>
  <c r="ED1035" i="1"/>
  <c r="ED1036" i="1"/>
  <c r="ED1037" i="1"/>
  <c r="ED1038" i="1"/>
  <c r="ED1039" i="1"/>
  <c r="ED1040" i="1"/>
  <c r="ED1041" i="1"/>
  <c r="ED1042" i="1"/>
  <c r="ED1043" i="1"/>
  <c r="ED1044" i="1"/>
  <c r="ED1045" i="1"/>
  <c r="ED1046" i="1"/>
  <c r="ED1047" i="1"/>
  <c r="ED1048" i="1"/>
  <c r="ED1049" i="1"/>
  <c r="ED1050" i="1"/>
  <c r="ED1051" i="1"/>
  <c r="ED1052" i="1"/>
  <c r="ED1053" i="1"/>
  <c r="ED1054" i="1"/>
  <c r="ED1055" i="1"/>
  <c r="ED1056" i="1"/>
  <c r="ED1057" i="1"/>
  <c r="ED1058" i="1"/>
  <c r="ED1059" i="1"/>
  <c r="ED1060" i="1"/>
  <c r="ED1061" i="1"/>
  <c r="ED1062" i="1"/>
  <c r="ED1063" i="1"/>
  <c r="ED1064" i="1"/>
  <c r="ED1065" i="1"/>
  <c r="ED1066" i="1"/>
  <c r="ED1067" i="1"/>
  <c r="ED1068" i="1"/>
  <c r="ED1069" i="1"/>
  <c r="ED1070" i="1"/>
  <c r="ED1071" i="1"/>
  <c r="ED1072" i="1"/>
  <c r="ED1073" i="1"/>
  <c r="ED1074" i="1"/>
  <c r="ED1075" i="1"/>
  <c r="ED1076" i="1"/>
  <c r="ED1077" i="1"/>
  <c r="ED1078" i="1"/>
  <c r="ED1079" i="1"/>
  <c r="ED1080" i="1"/>
  <c r="ED1081" i="1"/>
  <c r="ED1082" i="1"/>
  <c r="ED1083" i="1"/>
  <c r="ED1084" i="1"/>
  <c r="ED1085" i="1"/>
  <c r="ED1086" i="1"/>
  <c r="ED1087" i="1"/>
  <c r="ED1088" i="1"/>
  <c r="ED1089" i="1"/>
  <c r="ED1090" i="1"/>
  <c r="ED1091" i="1"/>
  <c r="ED1092" i="1"/>
  <c r="ED1093" i="1"/>
  <c r="ED1094" i="1"/>
  <c r="ED1095" i="1"/>
  <c r="ED1096" i="1"/>
  <c r="ED1097" i="1"/>
  <c r="ED1098" i="1"/>
  <c r="ED7" i="1"/>
  <c r="ED6" i="1"/>
  <c r="EB7" i="1"/>
  <c r="EB8" i="1"/>
  <c r="EB9" i="1"/>
  <c r="EB10" i="1"/>
  <c r="EB11" i="1"/>
  <c r="EB12" i="1"/>
  <c r="EB13" i="1"/>
  <c r="EB14" i="1"/>
  <c r="EB15" i="1"/>
  <c r="EB16" i="1"/>
  <c r="EB17" i="1"/>
  <c r="EB18" i="1"/>
  <c r="EB19" i="1"/>
  <c r="EB20" i="1"/>
  <c r="EB21" i="1"/>
  <c r="EB22" i="1"/>
  <c r="EB23" i="1"/>
  <c r="EB24" i="1"/>
  <c r="EB25" i="1"/>
  <c r="EB26" i="1"/>
  <c r="EB27" i="1"/>
  <c r="EB28" i="1"/>
  <c r="EB29" i="1"/>
  <c r="EB30" i="1"/>
  <c r="EB31" i="1"/>
  <c r="EB32" i="1"/>
  <c r="EB33" i="1"/>
  <c r="EB34" i="1"/>
  <c r="EB35" i="1"/>
  <c r="EB36" i="1"/>
  <c r="EB37" i="1"/>
  <c r="EB38" i="1"/>
  <c r="EB39" i="1"/>
  <c r="EB40" i="1"/>
  <c r="EB41" i="1"/>
  <c r="EB42" i="1"/>
  <c r="EB43" i="1"/>
  <c r="EB44" i="1"/>
  <c r="EB45" i="1"/>
  <c r="EB46" i="1"/>
  <c r="EB47" i="1"/>
  <c r="EB48" i="1"/>
  <c r="EB49" i="1"/>
  <c r="EB50" i="1"/>
  <c r="EB51" i="1"/>
  <c r="EB52" i="1"/>
  <c r="EB53" i="1"/>
  <c r="EB54" i="1"/>
  <c r="EB55" i="1"/>
  <c r="EB56" i="1"/>
  <c r="EB57" i="1"/>
  <c r="EB58" i="1"/>
  <c r="EB59" i="1"/>
  <c r="EB60" i="1"/>
  <c r="EB61" i="1"/>
  <c r="EB62" i="1"/>
  <c r="EB63" i="1"/>
  <c r="EB64" i="1"/>
  <c r="EB65" i="1"/>
  <c r="EB66" i="1"/>
  <c r="EB67" i="1"/>
  <c r="EB68" i="1"/>
  <c r="EB69" i="1"/>
  <c r="EB70" i="1"/>
  <c r="EB71" i="1"/>
  <c r="EB72" i="1"/>
  <c r="EB73" i="1"/>
  <c r="EB74" i="1"/>
  <c r="EB75" i="1"/>
  <c r="EB76" i="1"/>
  <c r="EB77" i="1"/>
  <c r="EB78" i="1"/>
  <c r="EB79" i="1"/>
  <c r="EB80" i="1"/>
  <c r="EB81" i="1"/>
  <c r="EB82" i="1"/>
  <c r="EB83" i="1"/>
  <c r="EB84" i="1"/>
  <c r="EB85" i="1"/>
  <c r="EB86" i="1"/>
  <c r="EB87" i="1"/>
  <c r="EB88" i="1"/>
  <c r="EB89" i="1"/>
  <c r="EB90" i="1"/>
  <c r="EB91" i="1"/>
  <c r="EB92" i="1"/>
  <c r="EB93" i="1"/>
  <c r="EB94" i="1"/>
  <c r="EB95" i="1"/>
  <c r="EB96" i="1"/>
  <c r="EB97" i="1"/>
  <c r="EB98" i="1"/>
  <c r="EB99" i="1"/>
  <c r="EB100" i="1"/>
  <c r="EB101" i="1"/>
  <c r="EB102" i="1"/>
  <c r="EB103" i="1"/>
  <c r="EB104" i="1"/>
  <c r="EB105" i="1"/>
  <c r="EB106" i="1"/>
  <c r="EB107" i="1"/>
  <c r="EB108" i="1"/>
  <c r="EB109" i="1"/>
  <c r="EB110" i="1"/>
  <c r="EB111" i="1"/>
  <c r="EB112" i="1"/>
  <c r="EB113" i="1"/>
  <c r="EB114" i="1"/>
  <c r="EB115" i="1"/>
  <c r="EB116" i="1"/>
  <c r="EB117" i="1"/>
  <c r="EB118" i="1"/>
  <c r="EB119" i="1"/>
  <c r="EB120" i="1"/>
  <c r="EB121" i="1"/>
  <c r="EB122" i="1"/>
  <c r="EB123" i="1"/>
  <c r="EB124" i="1"/>
  <c r="EB125" i="1"/>
  <c r="EB126" i="1"/>
  <c r="EB127" i="1"/>
  <c r="EB128" i="1"/>
  <c r="EB129" i="1"/>
  <c r="EB130" i="1"/>
  <c r="EB131" i="1"/>
  <c r="EB132" i="1"/>
  <c r="EB133" i="1"/>
  <c r="EB134" i="1"/>
  <c r="EB135" i="1"/>
  <c r="EB136" i="1"/>
  <c r="EB137" i="1"/>
  <c r="EB138" i="1"/>
  <c r="EB139" i="1"/>
  <c r="EB140" i="1"/>
  <c r="EB141" i="1"/>
  <c r="EB142" i="1"/>
  <c r="EB143" i="1"/>
  <c r="EB144" i="1"/>
  <c r="EB145" i="1"/>
  <c r="EB146" i="1"/>
  <c r="EB147" i="1"/>
  <c r="EB148" i="1"/>
  <c r="EB149" i="1"/>
  <c r="EB150" i="1"/>
  <c r="EB151" i="1"/>
  <c r="EB152" i="1"/>
  <c r="EB153" i="1"/>
  <c r="EB154" i="1"/>
  <c r="EB155" i="1"/>
  <c r="EB156" i="1"/>
  <c r="EB157" i="1"/>
  <c r="EB158" i="1"/>
  <c r="EB159" i="1"/>
  <c r="EB160" i="1"/>
  <c r="EB161" i="1"/>
  <c r="EB162" i="1"/>
  <c r="EB163" i="1"/>
  <c r="EB164" i="1"/>
  <c r="EB165" i="1"/>
  <c r="EB166" i="1"/>
  <c r="EB167" i="1"/>
  <c r="EB168" i="1"/>
  <c r="EB169" i="1"/>
  <c r="EB170" i="1"/>
  <c r="EB171" i="1"/>
  <c r="EB172" i="1"/>
  <c r="EB173" i="1"/>
  <c r="EB174" i="1"/>
  <c r="EB175" i="1"/>
  <c r="EB176" i="1"/>
  <c r="EB177" i="1"/>
  <c r="EB178" i="1"/>
  <c r="EB179" i="1"/>
  <c r="EB180" i="1"/>
  <c r="EB181" i="1"/>
  <c r="EB182" i="1"/>
  <c r="EB183" i="1"/>
  <c r="EB184" i="1"/>
  <c r="EB185" i="1"/>
  <c r="EB186" i="1"/>
  <c r="EB187" i="1"/>
  <c r="EB188" i="1"/>
  <c r="EB189" i="1"/>
  <c r="EB190" i="1"/>
  <c r="EB191" i="1"/>
  <c r="EB192" i="1"/>
  <c r="EB193" i="1"/>
  <c r="EB194" i="1"/>
  <c r="EB195" i="1"/>
  <c r="EB196" i="1"/>
  <c r="EB197" i="1"/>
  <c r="EB198" i="1"/>
  <c r="EB199" i="1"/>
  <c r="EB200" i="1"/>
  <c r="EB201" i="1"/>
  <c r="EB202" i="1"/>
  <c r="EB203" i="1"/>
  <c r="EB204" i="1"/>
  <c r="EB205" i="1"/>
  <c r="EB206" i="1"/>
  <c r="EB207" i="1"/>
  <c r="EB208" i="1"/>
  <c r="EB209" i="1"/>
  <c r="EB210" i="1"/>
  <c r="EB211" i="1"/>
  <c r="EB212" i="1"/>
  <c r="EB213" i="1"/>
  <c r="EB214" i="1"/>
  <c r="EB215" i="1"/>
  <c r="EB216" i="1"/>
  <c r="EB217" i="1"/>
  <c r="EB218" i="1"/>
  <c r="EB219" i="1"/>
  <c r="EB220" i="1"/>
  <c r="EB221" i="1"/>
  <c r="EB222" i="1"/>
  <c r="EB223" i="1"/>
  <c r="EB224" i="1"/>
  <c r="EB225" i="1"/>
  <c r="EB226" i="1"/>
  <c r="EB227" i="1"/>
  <c r="EB228" i="1"/>
  <c r="EB229" i="1"/>
  <c r="EB230" i="1"/>
  <c r="EB231" i="1"/>
  <c r="EB232" i="1"/>
  <c r="EB233" i="1"/>
  <c r="EB234" i="1"/>
  <c r="EB235" i="1"/>
  <c r="EB236" i="1"/>
  <c r="EB237" i="1"/>
  <c r="EB238" i="1"/>
  <c r="EB239" i="1"/>
  <c r="EB240" i="1"/>
  <c r="EB241" i="1"/>
  <c r="EB242" i="1"/>
  <c r="EB243" i="1"/>
  <c r="EB244" i="1"/>
  <c r="EB245" i="1"/>
  <c r="EB246" i="1"/>
  <c r="EB247" i="1"/>
  <c r="EB248" i="1"/>
  <c r="EB249" i="1"/>
  <c r="EB250" i="1"/>
  <c r="EB251" i="1"/>
  <c r="EB252" i="1"/>
  <c r="EB253" i="1"/>
  <c r="EB254" i="1"/>
  <c r="EB255" i="1"/>
  <c r="EB256" i="1"/>
  <c r="EB257" i="1"/>
  <c r="EB258" i="1"/>
  <c r="EB259" i="1"/>
  <c r="EB260" i="1"/>
  <c r="EB261" i="1"/>
  <c r="EB262" i="1"/>
  <c r="EB263" i="1"/>
  <c r="EB264" i="1"/>
  <c r="EB265" i="1"/>
  <c r="EB266" i="1"/>
  <c r="EB267" i="1"/>
  <c r="EB268" i="1"/>
  <c r="EB269" i="1"/>
  <c r="EB270" i="1"/>
  <c r="EB271" i="1"/>
  <c r="EB272" i="1"/>
  <c r="EB273" i="1"/>
  <c r="EB274" i="1"/>
  <c r="EB275" i="1"/>
  <c r="EB276" i="1"/>
  <c r="EB277" i="1"/>
  <c r="EB278" i="1"/>
  <c r="EB279" i="1"/>
  <c r="EB280" i="1"/>
  <c r="EB281" i="1"/>
  <c r="EB282" i="1"/>
  <c r="EB283" i="1"/>
  <c r="EB284" i="1"/>
  <c r="EB285" i="1"/>
  <c r="EB286" i="1"/>
  <c r="EB287" i="1"/>
  <c r="EB288" i="1"/>
  <c r="EB289" i="1"/>
  <c r="EB290" i="1"/>
  <c r="EB291" i="1"/>
  <c r="EB292" i="1"/>
  <c r="EB293" i="1"/>
  <c r="EB294" i="1"/>
  <c r="EB295" i="1"/>
  <c r="EB296" i="1"/>
  <c r="EB297" i="1"/>
  <c r="EB298" i="1"/>
  <c r="EB299" i="1"/>
  <c r="EB300" i="1"/>
  <c r="EB301" i="1"/>
  <c r="EB302" i="1"/>
  <c r="EB303" i="1"/>
  <c r="EB304" i="1"/>
  <c r="EB305" i="1"/>
  <c r="EB306" i="1"/>
  <c r="EB307" i="1"/>
  <c r="EB308" i="1"/>
  <c r="EB309" i="1"/>
  <c r="EB310" i="1"/>
  <c r="EB311" i="1"/>
  <c r="EB312" i="1"/>
  <c r="EB313" i="1"/>
  <c r="EB314" i="1"/>
  <c r="EB315" i="1"/>
  <c r="EB316" i="1"/>
  <c r="EB317" i="1"/>
  <c r="EB318" i="1"/>
  <c r="EB319" i="1"/>
  <c r="EB320" i="1"/>
  <c r="EB321" i="1"/>
  <c r="EB322" i="1"/>
  <c r="EB323" i="1"/>
  <c r="EB324" i="1"/>
  <c r="EB325" i="1"/>
  <c r="EB326" i="1"/>
  <c r="EB327" i="1"/>
  <c r="EB328" i="1"/>
  <c r="EB329" i="1"/>
  <c r="EB330" i="1"/>
  <c r="EB331" i="1"/>
  <c r="EB332" i="1"/>
  <c r="EB333" i="1"/>
  <c r="EB334" i="1"/>
  <c r="EB335" i="1"/>
  <c r="EB336" i="1"/>
  <c r="EB337" i="1"/>
  <c r="EB338" i="1"/>
  <c r="EB339" i="1"/>
  <c r="EB340" i="1"/>
  <c r="EB341" i="1"/>
  <c r="EB342" i="1"/>
  <c r="EB343" i="1"/>
  <c r="EB344" i="1"/>
  <c r="EB345" i="1"/>
  <c r="EB346" i="1"/>
  <c r="EB347" i="1"/>
  <c r="EB348" i="1"/>
  <c r="EB349" i="1"/>
  <c r="EB350" i="1"/>
  <c r="EB351" i="1"/>
  <c r="EB352" i="1"/>
  <c r="EB353" i="1"/>
  <c r="EB354" i="1"/>
  <c r="EB355" i="1"/>
  <c r="EB356" i="1"/>
  <c r="EB357" i="1"/>
  <c r="EB358" i="1"/>
  <c r="EB359" i="1"/>
  <c r="EB360" i="1"/>
  <c r="EB361" i="1"/>
  <c r="EB362" i="1"/>
  <c r="EB363" i="1"/>
  <c r="EB364" i="1"/>
  <c r="EB365" i="1"/>
  <c r="EB366" i="1"/>
  <c r="EB367" i="1"/>
  <c r="EB368" i="1"/>
  <c r="EB369" i="1"/>
  <c r="EB370" i="1"/>
  <c r="EB371" i="1"/>
  <c r="EB372" i="1"/>
  <c r="EB373" i="1"/>
  <c r="EB374" i="1"/>
  <c r="EB375" i="1"/>
  <c r="EB376" i="1"/>
  <c r="EB377" i="1"/>
  <c r="EB378" i="1"/>
  <c r="EB379" i="1"/>
  <c r="EB380" i="1"/>
  <c r="EB381" i="1"/>
  <c r="EB382" i="1"/>
  <c r="EB383" i="1"/>
  <c r="EB384" i="1"/>
  <c r="EB385" i="1"/>
  <c r="EB386" i="1"/>
  <c r="EB387" i="1"/>
  <c r="EB388" i="1"/>
  <c r="EB389" i="1"/>
  <c r="EB390" i="1"/>
  <c r="EB391" i="1"/>
  <c r="EB392" i="1"/>
  <c r="EB393" i="1"/>
  <c r="EB394" i="1"/>
  <c r="EB395" i="1"/>
  <c r="EB396" i="1"/>
  <c r="EB397" i="1"/>
  <c r="EB398" i="1"/>
  <c r="EB399" i="1"/>
  <c r="EB400" i="1"/>
  <c r="EB401" i="1"/>
  <c r="EB402" i="1"/>
  <c r="EB403" i="1"/>
  <c r="EB404" i="1"/>
  <c r="EB405" i="1"/>
  <c r="EB406" i="1"/>
  <c r="EB407" i="1"/>
  <c r="EB408" i="1"/>
  <c r="EB409" i="1"/>
  <c r="EB410" i="1"/>
  <c r="EB411" i="1"/>
  <c r="EB412" i="1"/>
  <c r="EB413" i="1"/>
  <c r="EB414" i="1"/>
  <c r="EB415" i="1"/>
  <c r="EB416" i="1"/>
  <c r="EB417" i="1"/>
  <c r="EB418" i="1"/>
  <c r="EB419" i="1"/>
  <c r="EB420" i="1"/>
  <c r="EB421" i="1"/>
  <c r="EB422" i="1"/>
  <c r="EB423" i="1"/>
  <c r="EB424" i="1"/>
  <c r="EB425" i="1"/>
  <c r="EB426" i="1"/>
  <c r="EB427" i="1"/>
  <c r="EB428" i="1"/>
  <c r="EB429" i="1"/>
  <c r="EB430" i="1"/>
  <c r="EB431" i="1"/>
  <c r="EB432" i="1"/>
  <c r="EB433" i="1"/>
  <c r="EB434" i="1"/>
  <c r="EB435" i="1"/>
  <c r="EB436" i="1"/>
  <c r="EB437" i="1"/>
  <c r="EB438" i="1"/>
  <c r="EB439" i="1"/>
  <c r="EB440" i="1"/>
  <c r="EB441" i="1"/>
  <c r="EB442" i="1"/>
  <c r="EB443" i="1"/>
  <c r="EB444" i="1"/>
  <c r="EB445" i="1"/>
  <c r="EB446" i="1"/>
  <c r="EB447" i="1"/>
  <c r="EB448" i="1"/>
  <c r="EB449" i="1"/>
  <c r="EB450" i="1"/>
  <c r="EB451" i="1"/>
  <c r="EB452" i="1"/>
  <c r="EB453" i="1"/>
  <c r="EB454" i="1"/>
  <c r="EB455" i="1"/>
  <c r="EB456" i="1"/>
  <c r="EB457" i="1"/>
  <c r="EB458" i="1"/>
  <c r="EB459" i="1"/>
  <c r="EB460" i="1"/>
  <c r="EB461" i="1"/>
  <c r="EB462" i="1"/>
  <c r="EB463" i="1"/>
  <c r="EB464" i="1"/>
  <c r="EB465" i="1"/>
  <c r="EB466" i="1"/>
  <c r="EB467" i="1"/>
  <c r="EB468" i="1"/>
  <c r="EB469" i="1"/>
  <c r="EB470" i="1"/>
  <c r="EB471" i="1"/>
  <c r="EB472" i="1"/>
  <c r="EB473" i="1"/>
  <c r="EB474" i="1"/>
  <c r="EB475" i="1"/>
  <c r="EB476" i="1"/>
  <c r="EB477" i="1"/>
  <c r="EB478" i="1"/>
  <c r="EB479" i="1"/>
  <c r="EB480" i="1"/>
  <c r="EB481" i="1"/>
  <c r="EB482" i="1"/>
  <c r="EB483" i="1"/>
  <c r="EB484" i="1"/>
  <c r="EB485" i="1"/>
  <c r="EB486" i="1"/>
  <c r="EB487" i="1"/>
  <c r="EB488" i="1"/>
  <c r="EB489" i="1"/>
  <c r="EB490" i="1"/>
  <c r="EB491" i="1"/>
  <c r="EB492" i="1"/>
  <c r="EB493" i="1"/>
  <c r="EB494" i="1"/>
  <c r="EB495" i="1"/>
  <c r="EB496" i="1"/>
  <c r="EB497" i="1"/>
  <c r="EB498" i="1"/>
  <c r="EB499" i="1"/>
  <c r="EB500" i="1"/>
  <c r="EB501" i="1"/>
  <c r="EB502" i="1"/>
  <c r="EB503" i="1"/>
  <c r="EB504" i="1"/>
  <c r="EB505" i="1"/>
  <c r="EB506" i="1"/>
  <c r="EB507" i="1"/>
  <c r="EB508" i="1"/>
  <c r="EB509" i="1"/>
  <c r="EB510" i="1"/>
  <c r="EB511" i="1"/>
  <c r="EB512" i="1"/>
  <c r="EB513" i="1"/>
  <c r="EB514" i="1"/>
  <c r="EB515" i="1"/>
  <c r="EB516" i="1"/>
  <c r="EB517" i="1"/>
  <c r="EB518" i="1"/>
  <c r="EB519" i="1"/>
  <c r="EB520" i="1"/>
  <c r="EB521" i="1"/>
  <c r="EB522" i="1"/>
  <c r="EB523" i="1"/>
  <c r="EB524" i="1"/>
  <c r="EB525" i="1"/>
  <c r="EB526" i="1"/>
  <c r="EB527" i="1"/>
  <c r="EB528" i="1"/>
  <c r="EB529" i="1"/>
  <c r="EB530" i="1"/>
  <c r="EB531" i="1"/>
  <c r="EB532" i="1"/>
  <c r="EB533" i="1"/>
  <c r="EB534" i="1"/>
  <c r="EB535" i="1"/>
  <c r="EB536" i="1"/>
  <c r="EB537" i="1"/>
  <c r="EB538" i="1"/>
  <c r="EB539" i="1"/>
  <c r="EB540" i="1"/>
  <c r="EB541" i="1"/>
  <c r="EB542" i="1"/>
  <c r="EB543" i="1"/>
  <c r="EB544" i="1"/>
  <c r="EB545" i="1"/>
  <c r="EB546" i="1"/>
  <c r="EB547" i="1"/>
  <c r="EB548" i="1"/>
  <c r="EB549" i="1"/>
  <c r="EB550" i="1"/>
  <c r="EB551" i="1"/>
  <c r="EB552" i="1"/>
  <c r="EB553" i="1"/>
  <c r="EB554" i="1"/>
  <c r="EB555" i="1"/>
  <c r="EB556" i="1"/>
  <c r="EB557" i="1"/>
  <c r="EB558" i="1"/>
  <c r="EB559" i="1"/>
  <c r="EB560" i="1"/>
  <c r="EB561" i="1"/>
  <c r="EB562" i="1"/>
  <c r="EB563" i="1"/>
  <c r="EB564" i="1"/>
  <c r="EB565" i="1"/>
  <c r="EB566" i="1"/>
  <c r="EB567" i="1"/>
  <c r="EB568" i="1"/>
  <c r="EB569" i="1"/>
  <c r="EB570" i="1"/>
  <c r="EB571" i="1"/>
  <c r="EB572" i="1"/>
  <c r="EB573" i="1"/>
  <c r="EB574" i="1"/>
  <c r="EB575" i="1"/>
  <c r="EB576" i="1"/>
  <c r="EB577" i="1"/>
  <c r="EB578" i="1"/>
  <c r="EB579" i="1"/>
  <c r="EB580" i="1"/>
  <c r="EB581" i="1"/>
  <c r="EB582" i="1"/>
  <c r="EB583" i="1"/>
  <c r="EB584" i="1"/>
  <c r="EB585" i="1"/>
  <c r="EB586" i="1"/>
  <c r="EB587" i="1"/>
  <c r="EB588" i="1"/>
  <c r="EB589" i="1"/>
  <c r="EB590" i="1"/>
  <c r="EB591" i="1"/>
  <c r="EB592" i="1"/>
  <c r="EB593" i="1"/>
  <c r="EB594" i="1"/>
  <c r="EB595" i="1"/>
  <c r="EB596" i="1"/>
  <c r="EB597" i="1"/>
  <c r="EB598" i="1"/>
  <c r="EB599" i="1"/>
  <c r="EB600" i="1"/>
  <c r="EB601" i="1"/>
  <c r="EB602" i="1"/>
  <c r="EB603" i="1"/>
  <c r="EB604" i="1"/>
  <c r="EB605" i="1"/>
  <c r="EB606" i="1"/>
  <c r="EB607" i="1"/>
  <c r="EB608" i="1"/>
  <c r="EB609" i="1"/>
  <c r="EB610" i="1"/>
  <c r="EB611" i="1"/>
  <c r="EB612" i="1"/>
  <c r="EB613" i="1"/>
  <c r="EB614" i="1"/>
  <c r="EB615" i="1"/>
  <c r="EB616" i="1"/>
  <c r="EB617" i="1"/>
  <c r="EB618" i="1"/>
  <c r="EB619" i="1"/>
  <c r="EB620" i="1"/>
  <c r="EB621" i="1"/>
  <c r="EB622" i="1"/>
  <c r="EB623" i="1"/>
  <c r="EB624" i="1"/>
  <c r="EB625" i="1"/>
  <c r="EB626" i="1"/>
  <c r="EB627" i="1"/>
  <c r="EB628" i="1"/>
  <c r="EB629" i="1"/>
  <c r="EB630" i="1"/>
  <c r="EB631" i="1"/>
  <c r="EB632" i="1"/>
  <c r="EB633" i="1"/>
  <c r="EB634" i="1"/>
  <c r="EB635" i="1"/>
  <c r="EB636" i="1"/>
  <c r="EB637" i="1"/>
  <c r="EB638" i="1"/>
  <c r="EB639" i="1"/>
  <c r="EB640" i="1"/>
  <c r="EB641" i="1"/>
  <c r="EB642" i="1"/>
  <c r="EB643" i="1"/>
  <c r="EB644" i="1"/>
  <c r="EB645" i="1"/>
  <c r="EB646" i="1"/>
  <c r="EB647" i="1"/>
  <c r="EB648" i="1"/>
  <c r="EB649" i="1"/>
  <c r="EB650" i="1"/>
  <c r="EB651" i="1"/>
  <c r="EB652" i="1"/>
  <c r="EB653" i="1"/>
  <c r="EB654" i="1"/>
  <c r="EB655" i="1"/>
  <c r="EB656" i="1"/>
  <c r="EB657" i="1"/>
  <c r="EB658" i="1"/>
  <c r="EB659" i="1"/>
  <c r="EB660" i="1"/>
  <c r="EB661" i="1"/>
  <c r="EB662" i="1"/>
  <c r="EB663" i="1"/>
  <c r="EB664" i="1"/>
  <c r="EB665" i="1"/>
  <c r="EB666" i="1"/>
  <c r="EB667" i="1"/>
  <c r="EB668" i="1"/>
  <c r="EB669" i="1"/>
  <c r="EB670" i="1"/>
  <c r="EB671" i="1"/>
  <c r="EB672" i="1"/>
  <c r="EB673" i="1"/>
  <c r="EB674" i="1"/>
  <c r="EB675" i="1"/>
  <c r="EB676" i="1"/>
  <c r="EB677" i="1"/>
  <c r="EB678" i="1"/>
  <c r="EB679" i="1"/>
  <c r="EB680" i="1"/>
  <c r="EB681" i="1"/>
  <c r="EB682" i="1"/>
  <c r="EB683" i="1"/>
  <c r="EB684" i="1"/>
  <c r="EB685" i="1"/>
  <c r="EB686" i="1"/>
  <c r="EB687" i="1"/>
  <c r="EB688" i="1"/>
  <c r="EB689" i="1"/>
  <c r="EB690" i="1"/>
  <c r="EB691" i="1"/>
  <c r="EB692" i="1"/>
  <c r="EB693" i="1"/>
  <c r="EB694" i="1"/>
  <c r="EB695" i="1"/>
  <c r="EB696" i="1"/>
  <c r="EB697" i="1"/>
  <c r="EB698" i="1"/>
  <c r="EB699" i="1"/>
  <c r="EB700" i="1"/>
  <c r="EB701" i="1"/>
  <c r="EB702" i="1"/>
  <c r="EB703" i="1"/>
  <c r="EB704" i="1"/>
  <c r="EB705" i="1"/>
  <c r="EB706" i="1"/>
  <c r="EB707" i="1"/>
  <c r="EB708" i="1"/>
  <c r="EB709" i="1"/>
  <c r="EB710" i="1"/>
  <c r="EB711" i="1"/>
  <c r="EB712" i="1"/>
  <c r="EB713" i="1"/>
  <c r="EB714" i="1"/>
  <c r="EB715" i="1"/>
  <c r="EB716" i="1"/>
  <c r="EB717" i="1"/>
  <c r="EB718" i="1"/>
  <c r="EB719" i="1"/>
  <c r="EB720" i="1"/>
  <c r="EB721" i="1"/>
  <c r="EB722" i="1"/>
  <c r="EB723" i="1"/>
  <c r="EB724" i="1"/>
  <c r="EB725" i="1"/>
  <c r="EB726" i="1"/>
  <c r="EB727" i="1"/>
  <c r="EB728" i="1"/>
  <c r="EB729" i="1"/>
  <c r="EB730" i="1"/>
  <c r="EB731" i="1"/>
  <c r="EB732" i="1"/>
  <c r="EB733" i="1"/>
  <c r="EB734" i="1"/>
  <c r="EB735" i="1"/>
  <c r="EB736" i="1"/>
  <c r="EB737" i="1"/>
  <c r="EB738" i="1"/>
  <c r="EB739" i="1"/>
  <c r="EB740" i="1"/>
  <c r="EB741" i="1"/>
  <c r="EB742" i="1"/>
  <c r="EB743" i="1"/>
  <c r="EB744" i="1"/>
  <c r="EB745" i="1"/>
  <c r="EB746" i="1"/>
  <c r="EB747" i="1"/>
  <c r="EB748" i="1"/>
  <c r="EB749" i="1"/>
  <c r="EB750" i="1"/>
  <c r="EB751" i="1"/>
  <c r="EB752" i="1"/>
  <c r="EB753" i="1"/>
  <c r="EB754" i="1"/>
  <c r="EB755" i="1"/>
  <c r="EB756" i="1"/>
  <c r="EB757" i="1"/>
  <c r="EB758" i="1"/>
  <c r="EB759" i="1"/>
  <c r="EB760" i="1"/>
  <c r="EB761" i="1"/>
  <c r="EB762" i="1"/>
  <c r="EB763" i="1"/>
  <c r="EB764" i="1"/>
  <c r="EB765" i="1"/>
  <c r="EB766" i="1"/>
  <c r="EB767" i="1"/>
  <c r="EB768" i="1"/>
  <c r="EB769" i="1"/>
  <c r="EB770" i="1"/>
  <c r="EB771" i="1"/>
  <c r="EB772" i="1"/>
  <c r="EB773" i="1"/>
  <c r="EB774" i="1"/>
  <c r="EB775" i="1"/>
  <c r="EB776" i="1"/>
  <c r="EB777" i="1"/>
  <c r="EB778" i="1"/>
  <c r="EB779" i="1"/>
  <c r="EB780" i="1"/>
  <c r="EB781" i="1"/>
  <c r="EB782" i="1"/>
  <c r="EB783" i="1"/>
  <c r="EB784" i="1"/>
  <c r="EB785" i="1"/>
  <c r="EB786" i="1"/>
  <c r="EB787" i="1"/>
  <c r="EB788" i="1"/>
  <c r="EB789" i="1"/>
  <c r="EB790" i="1"/>
  <c r="EB791" i="1"/>
  <c r="EB792" i="1"/>
  <c r="EB793" i="1"/>
  <c r="EB794" i="1"/>
  <c r="EB795" i="1"/>
  <c r="EB796" i="1"/>
  <c r="EB797" i="1"/>
  <c r="EB798" i="1"/>
  <c r="EB799" i="1"/>
  <c r="EB800" i="1"/>
  <c r="EB801" i="1"/>
  <c r="EB802" i="1"/>
  <c r="EB803" i="1"/>
  <c r="EB804" i="1"/>
  <c r="EB805" i="1"/>
  <c r="EB806" i="1"/>
  <c r="EB807" i="1"/>
  <c r="EB808" i="1"/>
  <c r="EB809" i="1"/>
  <c r="EB810" i="1"/>
  <c r="EB811" i="1"/>
  <c r="EB812" i="1"/>
  <c r="EB813" i="1"/>
  <c r="EB814" i="1"/>
  <c r="EB815" i="1"/>
  <c r="EB816" i="1"/>
  <c r="EB817" i="1"/>
  <c r="EB818" i="1"/>
  <c r="EB819" i="1"/>
  <c r="EB820" i="1"/>
  <c r="EB821" i="1"/>
  <c r="EB822" i="1"/>
  <c r="EB823" i="1"/>
  <c r="EB824" i="1"/>
  <c r="EB825" i="1"/>
  <c r="EB826" i="1"/>
  <c r="EB827" i="1"/>
  <c r="EB828" i="1"/>
  <c r="EB829" i="1"/>
  <c r="EB830" i="1"/>
  <c r="EB831" i="1"/>
  <c r="EB832" i="1"/>
  <c r="EB833" i="1"/>
  <c r="EB834" i="1"/>
  <c r="EB835" i="1"/>
  <c r="EB836" i="1"/>
  <c r="EB837" i="1"/>
  <c r="EB838" i="1"/>
  <c r="EB839" i="1"/>
  <c r="EB840" i="1"/>
  <c r="EB841" i="1"/>
  <c r="EB842" i="1"/>
  <c r="EB843" i="1"/>
  <c r="EB844" i="1"/>
  <c r="EB845" i="1"/>
  <c r="EB846" i="1"/>
  <c r="EB847" i="1"/>
  <c r="EB848" i="1"/>
  <c r="EB849" i="1"/>
  <c r="EB850" i="1"/>
  <c r="EB851" i="1"/>
  <c r="EB852" i="1"/>
  <c r="EB853" i="1"/>
  <c r="EB854" i="1"/>
  <c r="EB855" i="1"/>
  <c r="EB856" i="1"/>
  <c r="EB857" i="1"/>
  <c r="EB858" i="1"/>
  <c r="EB859" i="1"/>
  <c r="EB860" i="1"/>
  <c r="EB861" i="1"/>
  <c r="EB862" i="1"/>
  <c r="EB863" i="1"/>
  <c r="EB864" i="1"/>
  <c r="EB865" i="1"/>
  <c r="EB866" i="1"/>
  <c r="EB867" i="1"/>
  <c r="EB868" i="1"/>
  <c r="EB869" i="1"/>
  <c r="EB870" i="1"/>
  <c r="EB871" i="1"/>
  <c r="EB872" i="1"/>
  <c r="EB873" i="1"/>
  <c r="EB874" i="1"/>
  <c r="EB875" i="1"/>
  <c r="EB876" i="1"/>
  <c r="EB877" i="1"/>
  <c r="EB878" i="1"/>
  <c r="EB879" i="1"/>
  <c r="EB880" i="1"/>
  <c r="EB881" i="1"/>
  <c r="EB882" i="1"/>
  <c r="EB883" i="1"/>
  <c r="EB884" i="1"/>
  <c r="EB885" i="1"/>
  <c r="EB886" i="1"/>
  <c r="EB887" i="1"/>
  <c r="EB888" i="1"/>
  <c r="EB889" i="1"/>
  <c r="EB890" i="1"/>
  <c r="EB891" i="1"/>
  <c r="EB892" i="1"/>
  <c r="EB893" i="1"/>
  <c r="EB894" i="1"/>
  <c r="EB895" i="1"/>
  <c r="EB896" i="1"/>
  <c r="EB897" i="1"/>
  <c r="EB898" i="1"/>
  <c r="EB899" i="1"/>
  <c r="EB900" i="1"/>
  <c r="EB901" i="1"/>
  <c r="EB902" i="1"/>
  <c r="EB903" i="1"/>
  <c r="EB904" i="1"/>
  <c r="EB905" i="1"/>
  <c r="EB906" i="1"/>
  <c r="EB907" i="1"/>
  <c r="EB908" i="1"/>
  <c r="EB909" i="1"/>
  <c r="EB910" i="1"/>
  <c r="EB911" i="1"/>
  <c r="EB912" i="1"/>
  <c r="EB913" i="1"/>
  <c r="EB914" i="1"/>
  <c r="EB915" i="1"/>
  <c r="EB916" i="1"/>
  <c r="EB917" i="1"/>
  <c r="EB918" i="1"/>
  <c r="EB919" i="1"/>
  <c r="EB920" i="1"/>
  <c r="EB921" i="1"/>
  <c r="EB922" i="1"/>
  <c r="EB923" i="1"/>
  <c r="EB924" i="1"/>
  <c r="EB925" i="1"/>
  <c r="EB926" i="1"/>
  <c r="EB927" i="1"/>
  <c r="EB928" i="1"/>
  <c r="EB929" i="1"/>
  <c r="EB930" i="1"/>
  <c r="EB931" i="1"/>
  <c r="EB932" i="1"/>
  <c r="EB933" i="1"/>
  <c r="EB934" i="1"/>
  <c r="EB935" i="1"/>
  <c r="EB936" i="1"/>
  <c r="EB937" i="1"/>
  <c r="EB938" i="1"/>
  <c r="EB939" i="1"/>
  <c r="EB940" i="1"/>
  <c r="EB941" i="1"/>
  <c r="EB942" i="1"/>
  <c r="EB943" i="1"/>
  <c r="EB944" i="1"/>
  <c r="EB945" i="1"/>
  <c r="EB946" i="1"/>
  <c r="EB947" i="1"/>
  <c r="EB948" i="1"/>
  <c r="EB949" i="1"/>
  <c r="EB950" i="1"/>
  <c r="EB951" i="1"/>
  <c r="EB952" i="1"/>
  <c r="EB953" i="1"/>
  <c r="EB954" i="1"/>
  <c r="EB955" i="1"/>
  <c r="EB956" i="1"/>
  <c r="EB957" i="1"/>
  <c r="EB958" i="1"/>
  <c r="EB959" i="1"/>
  <c r="EB960" i="1"/>
  <c r="EB961" i="1"/>
  <c r="EB962" i="1"/>
  <c r="EB963" i="1"/>
  <c r="EB964" i="1"/>
  <c r="EB965" i="1"/>
  <c r="EB966" i="1"/>
  <c r="EB967" i="1"/>
  <c r="EB968" i="1"/>
  <c r="EB969" i="1"/>
  <c r="EB970" i="1"/>
  <c r="EB971" i="1"/>
  <c r="EB972" i="1"/>
  <c r="EB973" i="1"/>
  <c r="EB974" i="1"/>
  <c r="EB975" i="1"/>
  <c r="EB976" i="1"/>
  <c r="EB977" i="1"/>
  <c r="EB978" i="1"/>
  <c r="EB979" i="1"/>
  <c r="EB980" i="1"/>
  <c r="EB981" i="1"/>
  <c r="EB982" i="1"/>
  <c r="EB983" i="1"/>
  <c r="EB984" i="1"/>
  <c r="EB985" i="1"/>
  <c r="EB986" i="1"/>
  <c r="EB987" i="1"/>
  <c r="EB988" i="1"/>
  <c r="EB989" i="1"/>
  <c r="EB990" i="1"/>
  <c r="EB991" i="1"/>
  <c r="EB992" i="1"/>
  <c r="EB993" i="1"/>
  <c r="EB994" i="1"/>
  <c r="EB995" i="1"/>
  <c r="EB996" i="1"/>
  <c r="EB997" i="1"/>
  <c r="EB998" i="1"/>
  <c r="EB999" i="1"/>
  <c r="EB1000" i="1"/>
  <c r="EB1001" i="1"/>
  <c r="EB1002" i="1"/>
  <c r="EB1003" i="1"/>
  <c r="EB1004" i="1"/>
  <c r="EB1005" i="1"/>
  <c r="EB1006" i="1"/>
  <c r="EB1007" i="1"/>
  <c r="EB1008" i="1"/>
  <c r="EB1009" i="1"/>
  <c r="EB1010" i="1"/>
  <c r="EB1011" i="1"/>
  <c r="EB1012" i="1"/>
  <c r="EB1013" i="1"/>
  <c r="EB1014" i="1"/>
  <c r="EB1015" i="1"/>
  <c r="EB1016" i="1"/>
  <c r="EB1017" i="1"/>
  <c r="EB1018" i="1"/>
  <c r="EB1019" i="1"/>
  <c r="EB1020" i="1"/>
  <c r="EB1021" i="1"/>
  <c r="EB1022" i="1"/>
  <c r="EB1023" i="1"/>
  <c r="EB1024" i="1"/>
  <c r="EB1025" i="1"/>
  <c r="EB1026" i="1"/>
  <c r="EB1027" i="1"/>
  <c r="EB1028" i="1"/>
  <c r="EB1029" i="1"/>
  <c r="EB1030" i="1"/>
  <c r="EB1031" i="1"/>
  <c r="EB1032" i="1"/>
  <c r="EB1033" i="1"/>
  <c r="EB1034" i="1"/>
  <c r="EB1035" i="1"/>
  <c r="EB1036" i="1"/>
  <c r="EB1037" i="1"/>
  <c r="EB1038" i="1"/>
  <c r="EB1039" i="1"/>
  <c r="EB1040" i="1"/>
  <c r="EB1041" i="1"/>
  <c r="EB1042" i="1"/>
  <c r="EB1043" i="1"/>
  <c r="EB1044" i="1"/>
  <c r="EB1045" i="1"/>
  <c r="EB1046" i="1"/>
  <c r="EB1047" i="1"/>
  <c r="EB1048" i="1"/>
  <c r="EB1049" i="1"/>
  <c r="EB1050" i="1"/>
  <c r="EB1051" i="1"/>
  <c r="EB1052" i="1"/>
  <c r="EB1053" i="1"/>
  <c r="EB1054" i="1"/>
  <c r="EB1055" i="1"/>
  <c r="EB1056" i="1"/>
  <c r="EB1057" i="1"/>
  <c r="EB1058" i="1"/>
  <c r="EB1059" i="1"/>
  <c r="EB1060" i="1"/>
  <c r="EB1061" i="1"/>
  <c r="EB1062" i="1"/>
  <c r="EB1063" i="1"/>
  <c r="EB1064" i="1"/>
  <c r="EB1065" i="1"/>
  <c r="EB1066" i="1"/>
  <c r="EB1067" i="1"/>
  <c r="EB1068" i="1"/>
  <c r="EB1069" i="1"/>
  <c r="EB1070" i="1"/>
  <c r="EB1071" i="1"/>
  <c r="EB1072" i="1"/>
  <c r="EB1073" i="1"/>
  <c r="EB1074" i="1"/>
  <c r="EB1075" i="1"/>
  <c r="EB1076" i="1"/>
  <c r="EB1077" i="1"/>
  <c r="EB1078" i="1"/>
  <c r="EB1079" i="1"/>
  <c r="EB1080" i="1"/>
  <c r="EB1081" i="1"/>
  <c r="EB1082" i="1"/>
  <c r="EB1083" i="1"/>
  <c r="EB1084" i="1"/>
  <c r="EB1085" i="1"/>
  <c r="EB1086" i="1"/>
  <c r="EB1087" i="1"/>
  <c r="EB1088" i="1"/>
  <c r="EB1089" i="1"/>
  <c r="EB1090" i="1"/>
  <c r="EB1091" i="1"/>
  <c r="EB1092" i="1"/>
  <c r="EB1093" i="1"/>
  <c r="EB1094" i="1"/>
  <c r="EB1095" i="1"/>
  <c r="EB1096" i="1"/>
  <c r="EB1097" i="1"/>
  <c r="EB1098" i="1"/>
  <c r="EB6" i="1"/>
  <c r="DZ7" i="1"/>
  <c r="DZ8" i="1"/>
  <c r="DZ9" i="1"/>
  <c r="DZ10" i="1"/>
  <c r="DZ11" i="1"/>
  <c r="DZ12" i="1"/>
  <c r="DZ13" i="1"/>
  <c r="DZ14" i="1"/>
  <c r="DZ15" i="1"/>
  <c r="DZ16" i="1"/>
  <c r="DZ17" i="1"/>
  <c r="DZ18" i="1"/>
  <c r="DZ19" i="1"/>
  <c r="DZ20" i="1"/>
  <c r="DZ21" i="1"/>
  <c r="DZ22" i="1"/>
  <c r="DZ23" i="1"/>
  <c r="DZ24" i="1"/>
  <c r="DZ25" i="1"/>
  <c r="DZ26" i="1"/>
  <c r="DZ27" i="1"/>
  <c r="DZ28" i="1"/>
  <c r="DZ29" i="1"/>
  <c r="DZ30" i="1"/>
  <c r="DZ31" i="1"/>
  <c r="DZ32" i="1"/>
  <c r="DZ33" i="1"/>
  <c r="DZ34" i="1"/>
  <c r="DZ35" i="1"/>
  <c r="DZ36" i="1"/>
  <c r="DZ37" i="1"/>
  <c r="DZ38" i="1"/>
  <c r="DZ39" i="1"/>
  <c r="DZ40" i="1"/>
  <c r="DZ41" i="1"/>
  <c r="DZ42" i="1"/>
  <c r="DZ43" i="1"/>
  <c r="DZ44" i="1"/>
  <c r="DZ45" i="1"/>
  <c r="DZ46" i="1"/>
  <c r="DZ47" i="1"/>
  <c r="DZ48" i="1"/>
  <c r="DZ49" i="1"/>
  <c r="DZ50" i="1"/>
  <c r="DZ51" i="1"/>
  <c r="DZ52" i="1"/>
  <c r="DZ53" i="1"/>
  <c r="DZ54" i="1"/>
  <c r="DZ55" i="1"/>
  <c r="DZ56" i="1"/>
  <c r="DZ57" i="1"/>
  <c r="DZ58" i="1"/>
  <c r="DZ59" i="1"/>
  <c r="DZ60" i="1"/>
  <c r="DZ61" i="1"/>
  <c r="DZ62" i="1"/>
  <c r="DZ63" i="1"/>
  <c r="DZ64" i="1"/>
  <c r="DZ65" i="1"/>
  <c r="DZ66" i="1"/>
  <c r="DZ67" i="1"/>
  <c r="DZ68" i="1"/>
  <c r="DZ69" i="1"/>
  <c r="DZ70" i="1"/>
  <c r="DZ71" i="1"/>
  <c r="DZ72" i="1"/>
  <c r="DZ73" i="1"/>
  <c r="DZ74" i="1"/>
  <c r="DZ75" i="1"/>
  <c r="DZ76" i="1"/>
  <c r="DZ77" i="1"/>
  <c r="DZ78" i="1"/>
  <c r="DZ79" i="1"/>
  <c r="DZ80" i="1"/>
  <c r="DZ81" i="1"/>
  <c r="DZ82" i="1"/>
  <c r="DZ83" i="1"/>
  <c r="DZ84" i="1"/>
  <c r="DZ85" i="1"/>
  <c r="DZ86" i="1"/>
  <c r="DZ87" i="1"/>
  <c r="DZ88" i="1"/>
  <c r="DZ89" i="1"/>
  <c r="DZ90" i="1"/>
  <c r="DZ91" i="1"/>
  <c r="DZ92" i="1"/>
  <c r="DZ93" i="1"/>
  <c r="DZ94" i="1"/>
  <c r="DZ95" i="1"/>
  <c r="DZ96" i="1"/>
  <c r="DZ97" i="1"/>
  <c r="DZ98" i="1"/>
  <c r="DZ99" i="1"/>
  <c r="DZ100" i="1"/>
  <c r="DZ101" i="1"/>
  <c r="DZ102" i="1"/>
  <c r="DZ103" i="1"/>
  <c r="DZ104" i="1"/>
  <c r="DZ105" i="1"/>
  <c r="DZ106" i="1"/>
  <c r="DZ107" i="1"/>
  <c r="DZ108" i="1"/>
  <c r="DZ109" i="1"/>
  <c r="DZ110" i="1"/>
  <c r="DZ111" i="1"/>
  <c r="DZ112" i="1"/>
  <c r="DZ113" i="1"/>
  <c r="DZ114" i="1"/>
  <c r="DZ115" i="1"/>
  <c r="DZ116" i="1"/>
  <c r="DZ117" i="1"/>
  <c r="DZ118" i="1"/>
  <c r="DZ119" i="1"/>
  <c r="DZ120" i="1"/>
  <c r="DZ121" i="1"/>
  <c r="DZ122" i="1"/>
  <c r="DZ123" i="1"/>
  <c r="DZ124" i="1"/>
  <c r="DZ125" i="1"/>
  <c r="DZ126" i="1"/>
  <c r="DZ127" i="1"/>
  <c r="DZ128" i="1"/>
  <c r="DZ129" i="1"/>
  <c r="DZ130" i="1"/>
  <c r="DZ131" i="1"/>
  <c r="DZ132" i="1"/>
  <c r="DZ133" i="1"/>
  <c r="DZ134" i="1"/>
  <c r="DZ135" i="1"/>
  <c r="DZ136" i="1"/>
  <c r="DZ137" i="1"/>
  <c r="DZ138" i="1"/>
  <c r="DZ139" i="1"/>
  <c r="DZ140" i="1"/>
  <c r="DZ141" i="1"/>
  <c r="DZ142" i="1"/>
  <c r="DZ143" i="1"/>
  <c r="DZ144" i="1"/>
  <c r="DZ145" i="1"/>
  <c r="DZ146" i="1"/>
  <c r="DZ147" i="1"/>
  <c r="DZ148" i="1"/>
  <c r="DZ149" i="1"/>
  <c r="DZ150" i="1"/>
  <c r="DZ151" i="1"/>
  <c r="DZ152" i="1"/>
  <c r="DZ153" i="1"/>
  <c r="DZ154" i="1"/>
  <c r="DZ155" i="1"/>
  <c r="DZ156" i="1"/>
  <c r="DZ157" i="1"/>
  <c r="DZ158" i="1"/>
  <c r="DZ159" i="1"/>
  <c r="DZ160" i="1"/>
  <c r="DZ161" i="1"/>
  <c r="DZ162" i="1"/>
  <c r="DZ163" i="1"/>
  <c r="DZ164" i="1"/>
  <c r="DZ165" i="1"/>
  <c r="DZ166" i="1"/>
  <c r="DZ167" i="1"/>
  <c r="DZ168" i="1"/>
  <c r="DZ169" i="1"/>
  <c r="DZ170" i="1"/>
  <c r="DZ171" i="1"/>
  <c r="DZ172" i="1"/>
  <c r="DZ173" i="1"/>
  <c r="DZ174" i="1"/>
  <c r="DZ175" i="1"/>
  <c r="DZ176" i="1"/>
  <c r="DZ177" i="1"/>
  <c r="DZ178" i="1"/>
  <c r="DZ179" i="1"/>
  <c r="DZ180" i="1"/>
  <c r="DZ181" i="1"/>
  <c r="DZ182" i="1"/>
  <c r="DZ183" i="1"/>
  <c r="DZ184" i="1"/>
  <c r="DZ185" i="1"/>
  <c r="DZ186" i="1"/>
  <c r="DZ187" i="1"/>
  <c r="DZ188" i="1"/>
  <c r="DZ189" i="1"/>
  <c r="DZ190" i="1"/>
  <c r="DZ191" i="1"/>
  <c r="DZ192" i="1"/>
  <c r="DZ193" i="1"/>
  <c r="DZ194" i="1"/>
  <c r="DZ195" i="1"/>
  <c r="DZ196" i="1"/>
  <c r="DZ197" i="1"/>
  <c r="DZ198" i="1"/>
  <c r="DZ199" i="1"/>
  <c r="DZ200" i="1"/>
  <c r="DZ201" i="1"/>
  <c r="DZ202" i="1"/>
  <c r="DZ203" i="1"/>
  <c r="DZ204" i="1"/>
  <c r="DZ205" i="1"/>
  <c r="DZ206" i="1"/>
  <c r="DZ207" i="1"/>
  <c r="DZ208" i="1"/>
  <c r="DZ209" i="1"/>
  <c r="DZ210" i="1"/>
  <c r="DZ211" i="1"/>
  <c r="DZ212" i="1"/>
  <c r="DZ213" i="1"/>
  <c r="DZ214" i="1"/>
  <c r="DZ215" i="1"/>
  <c r="DZ216" i="1"/>
  <c r="DZ217" i="1"/>
  <c r="DZ218" i="1"/>
  <c r="DZ219" i="1"/>
  <c r="DZ220" i="1"/>
  <c r="DZ221" i="1"/>
  <c r="DZ222" i="1"/>
  <c r="DZ223" i="1"/>
  <c r="DZ224" i="1"/>
  <c r="DZ225" i="1"/>
  <c r="DZ226" i="1"/>
  <c r="DZ227" i="1"/>
  <c r="DZ228" i="1"/>
  <c r="DZ229" i="1"/>
  <c r="DZ230" i="1"/>
  <c r="DZ231" i="1"/>
  <c r="DZ232" i="1"/>
  <c r="DZ233" i="1"/>
  <c r="DZ234" i="1"/>
  <c r="DZ235" i="1"/>
  <c r="DZ236" i="1"/>
  <c r="DZ237" i="1"/>
  <c r="DZ238" i="1"/>
  <c r="DZ239" i="1"/>
  <c r="DZ240" i="1"/>
  <c r="DZ241" i="1"/>
  <c r="DZ242" i="1"/>
  <c r="DZ243" i="1"/>
  <c r="DZ244" i="1"/>
  <c r="DZ245" i="1"/>
  <c r="DZ246" i="1"/>
  <c r="DZ247" i="1"/>
  <c r="DZ248" i="1"/>
  <c r="DZ249" i="1"/>
  <c r="DZ250" i="1"/>
  <c r="DZ251" i="1"/>
  <c r="DZ252" i="1"/>
  <c r="DZ253" i="1"/>
  <c r="DZ254" i="1"/>
  <c r="DZ255" i="1"/>
  <c r="DZ256" i="1"/>
  <c r="DZ257" i="1"/>
  <c r="DZ258" i="1"/>
  <c r="DZ259" i="1"/>
  <c r="DZ260" i="1"/>
  <c r="DZ261" i="1"/>
  <c r="DZ262" i="1"/>
  <c r="DZ263" i="1"/>
  <c r="DZ264" i="1"/>
  <c r="DZ265" i="1"/>
  <c r="DZ266" i="1"/>
  <c r="DZ267" i="1"/>
  <c r="DZ268" i="1"/>
  <c r="DZ269" i="1"/>
  <c r="DZ270" i="1"/>
  <c r="DZ271" i="1"/>
  <c r="DZ272" i="1"/>
  <c r="DZ273" i="1"/>
  <c r="DZ274" i="1"/>
  <c r="DZ275" i="1"/>
  <c r="DZ276" i="1"/>
  <c r="DZ277" i="1"/>
  <c r="DZ278" i="1"/>
  <c r="DZ279" i="1"/>
  <c r="DZ280" i="1"/>
  <c r="DZ281" i="1"/>
  <c r="DZ282" i="1"/>
  <c r="DZ283" i="1"/>
  <c r="DZ284" i="1"/>
  <c r="DZ285" i="1"/>
  <c r="DZ286" i="1"/>
  <c r="DZ287" i="1"/>
  <c r="DZ288" i="1"/>
  <c r="DZ289" i="1"/>
  <c r="DZ290" i="1"/>
  <c r="DZ291" i="1"/>
  <c r="DZ292" i="1"/>
  <c r="DZ293" i="1"/>
  <c r="DZ294" i="1"/>
  <c r="DZ295" i="1"/>
  <c r="DZ296" i="1"/>
  <c r="DZ297" i="1"/>
  <c r="DZ298" i="1"/>
  <c r="DZ299" i="1"/>
  <c r="DZ300" i="1"/>
  <c r="DZ301" i="1"/>
  <c r="DZ302" i="1"/>
  <c r="DZ303" i="1"/>
  <c r="DZ304" i="1"/>
  <c r="DZ305" i="1"/>
  <c r="DZ306" i="1"/>
  <c r="DZ307" i="1"/>
  <c r="DZ308" i="1"/>
  <c r="DZ309" i="1"/>
  <c r="DZ310" i="1"/>
  <c r="DZ311" i="1"/>
  <c r="DZ312" i="1"/>
  <c r="DZ313" i="1"/>
  <c r="DZ314" i="1"/>
  <c r="DZ315" i="1"/>
  <c r="DZ316" i="1"/>
  <c r="DZ317" i="1"/>
  <c r="DZ318" i="1"/>
  <c r="DZ319" i="1"/>
  <c r="DZ320" i="1"/>
  <c r="DZ321" i="1"/>
  <c r="DZ322" i="1"/>
  <c r="DZ323" i="1"/>
  <c r="DZ324" i="1"/>
  <c r="DZ325" i="1"/>
  <c r="DZ326" i="1"/>
  <c r="DZ327" i="1"/>
  <c r="DZ328" i="1"/>
  <c r="DZ329" i="1"/>
  <c r="DZ330" i="1"/>
  <c r="DZ331" i="1"/>
  <c r="DZ332" i="1"/>
  <c r="DZ333" i="1"/>
  <c r="DZ334" i="1"/>
  <c r="DZ335" i="1"/>
  <c r="DZ336" i="1"/>
  <c r="DZ337" i="1"/>
  <c r="DZ338" i="1"/>
  <c r="DZ339" i="1"/>
  <c r="DZ340" i="1"/>
  <c r="DZ341" i="1"/>
  <c r="DZ342" i="1"/>
  <c r="DZ343" i="1"/>
  <c r="DZ344" i="1"/>
  <c r="DZ345" i="1"/>
  <c r="DZ346" i="1"/>
  <c r="DZ347" i="1"/>
  <c r="DZ348" i="1"/>
  <c r="DZ349" i="1"/>
  <c r="DZ350" i="1"/>
  <c r="DZ351" i="1"/>
  <c r="DZ352" i="1"/>
  <c r="DZ353" i="1"/>
  <c r="DZ354" i="1"/>
  <c r="DZ355" i="1"/>
  <c r="DZ356" i="1"/>
  <c r="DZ357" i="1"/>
  <c r="DZ358" i="1"/>
  <c r="DZ359" i="1"/>
  <c r="DZ360" i="1"/>
  <c r="DZ361" i="1"/>
  <c r="DZ362" i="1"/>
  <c r="DZ363" i="1"/>
  <c r="DZ364" i="1"/>
  <c r="DZ365" i="1"/>
  <c r="DZ366" i="1"/>
  <c r="DZ367" i="1"/>
  <c r="DZ368" i="1"/>
  <c r="DZ369" i="1"/>
  <c r="DZ370" i="1"/>
  <c r="DZ371" i="1"/>
  <c r="DZ372" i="1"/>
  <c r="DZ373" i="1"/>
  <c r="DZ374" i="1"/>
  <c r="DZ375" i="1"/>
  <c r="DZ376" i="1"/>
  <c r="DZ377" i="1"/>
  <c r="DZ378" i="1"/>
  <c r="DZ379" i="1"/>
  <c r="DZ380" i="1"/>
  <c r="DZ381" i="1"/>
  <c r="DZ382" i="1"/>
  <c r="DZ383" i="1"/>
  <c r="DZ384" i="1"/>
  <c r="DZ385" i="1"/>
  <c r="DZ386" i="1"/>
  <c r="DZ387" i="1"/>
  <c r="DZ388" i="1"/>
  <c r="DZ389" i="1"/>
  <c r="DZ390" i="1"/>
  <c r="DZ391" i="1"/>
  <c r="DZ392" i="1"/>
  <c r="DZ393" i="1"/>
  <c r="DZ394" i="1"/>
  <c r="DZ395" i="1"/>
  <c r="DZ396" i="1"/>
  <c r="DZ397" i="1"/>
  <c r="DZ398" i="1"/>
  <c r="DZ399" i="1"/>
  <c r="DZ400" i="1"/>
  <c r="DZ401" i="1"/>
  <c r="DZ402" i="1"/>
  <c r="DZ403" i="1"/>
  <c r="DZ404" i="1"/>
  <c r="DZ405" i="1"/>
  <c r="DZ406" i="1"/>
  <c r="DZ407" i="1"/>
  <c r="DZ408" i="1"/>
  <c r="DZ409" i="1"/>
  <c r="DZ410" i="1"/>
  <c r="DZ411" i="1"/>
  <c r="DZ412" i="1"/>
  <c r="DZ413" i="1"/>
  <c r="DZ414" i="1"/>
  <c r="DZ415" i="1"/>
  <c r="DZ416" i="1"/>
  <c r="DZ417" i="1"/>
  <c r="DZ418" i="1"/>
  <c r="DZ419" i="1"/>
  <c r="DZ420" i="1"/>
  <c r="DZ421" i="1"/>
  <c r="DZ422" i="1"/>
  <c r="DZ423" i="1"/>
  <c r="DZ424" i="1"/>
  <c r="DZ425" i="1"/>
  <c r="DZ426" i="1"/>
  <c r="DZ427" i="1"/>
  <c r="DZ428" i="1"/>
  <c r="DZ429" i="1"/>
  <c r="DZ430" i="1"/>
  <c r="DZ431" i="1"/>
  <c r="DZ432" i="1"/>
  <c r="DZ433" i="1"/>
  <c r="DZ434" i="1"/>
  <c r="DZ435" i="1"/>
  <c r="DZ436" i="1"/>
  <c r="DZ437" i="1"/>
  <c r="DZ438" i="1"/>
  <c r="DZ439" i="1"/>
  <c r="DZ440" i="1"/>
  <c r="DZ441" i="1"/>
  <c r="DZ442" i="1"/>
  <c r="DZ443" i="1"/>
  <c r="DZ444" i="1"/>
  <c r="DZ445" i="1"/>
  <c r="DZ446" i="1"/>
  <c r="DZ447" i="1"/>
  <c r="DZ448" i="1"/>
  <c r="DZ449" i="1"/>
  <c r="DZ450" i="1"/>
  <c r="DZ451" i="1"/>
  <c r="DZ452" i="1"/>
  <c r="DZ453" i="1"/>
  <c r="DZ454" i="1"/>
  <c r="DZ455" i="1"/>
  <c r="DZ456" i="1"/>
  <c r="DZ457" i="1"/>
  <c r="DZ458" i="1"/>
  <c r="DZ459" i="1"/>
  <c r="DZ460" i="1"/>
  <c r="DZ461" i="1"/>
  <c r="DZ462" i="1"/>
  <c r="DZ463" i="1"/>
  <c r="DZ464" i="1"/>
  <c r="DZ465" i="1"/>
  <c r="DZ466" i="1"/>
  <c r="DZ467" i="1"/>
  <c r="DZ468" i="1"/>
  <c r="DZ469" i="1"/>
  <c r="DZ470" i="1"/>
  <c r="DZ471" i="1"/>
  <c r="DZ472" i="1"/>
  <c r="DZ473" i="1"/>
  <c r="DZ474" i="1"/>
  <c r="DZ475" i="1"/>
  <c r="DZ476" i="1"/>
  <c r="DZ477" i="1"/>
  <c r="DZ478" i="1"/>
  <c r="DZ479" i="1"/>
  <c r="DZ480" i="1"/>
  <c r="DZ481" i="1"/>
  <c r="DZ482" i="1"/>
  <c r="DZ483" i="1"/>
  <c r="DZ484" i="1"/>
  <c r="DZ485" i="1"/>
  <c r="DZ486" i="1"/>
  <c r="DZ487" i="1"/>
  <c r="DZ488" i="1"/>
  <c r="DZ489" i="1"/>
  <c r="DZ490" i="1"/>
  <c r="DZ491" i="1"/>
  <c r="DZ492" i="1"/>
  <c r="DZ493" i="1"/>
  <c r="DZ494" i="1"/>
  <c r="DZ495" i="1"/>
  <c r="DZ496" i="1"/>
  <c r="DZ497" i="1"/>
  <c r="DZ498" i="1"/>
  <c r="DZ499" i="1"/>
  <c r="DZ500" i="1"/>
  <c r="DZ501" i="1"/>
  <c r="DZ502" i="1"/>
  <c r="DZ503" i="1"/>
  <c r="DZ504" i="1"/>
  <c r="DZ505" i="1"/>
  <c r="DZ506" i="1"/>
  <c r="DZ507" i="1"/>
  <c r="DZ508" i="1"/>
  <c r="DZ509" i="1"/>
  <c r="DZ510" i="1"/>
  <c r="DZ511" i="1"/>
  <c r="DZ512" i="1"/>
  <c r="DZ513" i="1"/>
  <c r="DZ514" i="1"/>
  <c r="DZ515" i="1"/>
  <c r="DZ516" i="1"/>
  <c r="DZ517" i="1"/>
  <c r="DZ518" i="1"/>
  <c r="DZ519" i="1"/>
  <c r="DZ520" i="1"/>
  <c r="DZ521" i="1"/>
  <c r="DZ522" i="1"/>
  <c r="DZ523" i="1"/>
  <c r="DZ524" i="1"/>
  <c r="DZ525" i="1"/>
  <c r="DZ526" i="1"/>
  <c r="DZ527" i="1"/>
  <c r="DZ528" i="1"/>
  <c r="DZ529" i="1"/>
  <c r="DZ530" i="1"/>
  <c r="DZ531" i="1"/>
  <c r="DZ532" i="1"/>
  <c r="DZ533" i="1"/>
  <c r="DZ534" i="1"/>
  <c r="DZ535" i="1"/>
  <c r="DZ536" i="1"/>
  <c r="DZ537" i="1"/>
  <c r="DZ538" i="1"/>
  <c r="DZ539" i="1"/>
  <c r="DZ540" i="1"/>
  <c r="DZ541" i="1"/>
  <c r="DZ542" i="1"/>
  <c r="DZ543" i="1"/>
  <c r="DZ544" i="1"/>
  <c r="DZ545" i="1"/>
  <c r="DZ546" i="1"/>
  <c r="DZ547" i="1"/>
  <c r="DZ548" i="1"/>
  <c r="DZ549" i="1"/>
  <c r="DZ550" i="1"/>
  <c r="DZ551" i="1"/>
  <c r="DZ552" i="1"/>
  <c r="DZ553" i="1"/>
  <c r="DZ554" i="1"/>
  <c r="DZ555" i="1"/>
  <c r="DZ556" i="1"/>
  <c r="DZ557" i="1"/>
  <c r="DZ558" i="1"/>
  <c r="DZ559" i="1"/>
  <c r="DZ560" i="1"/>
  <c r="DZ561" i="1"/>
  <c r="DZ562" i="1"/>
  <c r="DZ563" i="1"/>
  <c r="DZ564" i="1"/>
  <c r="DZ565" i="1"/>
  <c r="DZ566" i="1"/>
  <c r="DZ567" i="1"/>
  <c r="DZ568" i="1"/>
  <c r="DZ569" i="1"/>
  <c r="DZ570" i="1"/>
  <c r="DZ571" i="1"/>
  <c r="DZ572" i="1"/>
  <c r="DZ573" i="1"/>
  <c r="DZ574" i="1"/>
  <c r="DZ575" i="1"/>
  <c r="DZ576" i="1"/>
  <c r="DZ577" i="1"/>
  <c r="DZ578" i="1"/>
  <c r="DZ579" i="1"/>
  <c r="DZ580" i="1"/>
  <c r="DZ581" i="1"/>
  <c r="DZ582" i="1"/>
  <c r="DZ583" i="1"/>
  <c r="DZ584" i="1"/>
  <c r="DZ585" i="1"/>
  <c r="DZ586" i="1"/>
  <c r="DZ587" i="1"/>
  <c r="DZ588" i="1"/>
  <c r="DZ589" i="1"/>
  <c r="DZ590" i="1"/>
  <c r="DZ591" i="1"/>
  <c r="DZ592" i="1"/>
  <c r="DZ593" i="1"/>
  <c r="DZ594" i="1"/>
  <c r="DZ595" i="1"/>
  <c r="DZ596" i="1"/>
  <c r="DZ597" i="1"/>
  <c r="DZ598" i="1"/>
  <c r="DZ599" i="1"/>
  <c r="DZ600" i="1"/>
  <c r="DZ601" i="1"/>
  <c r="DZ602" i="1"/>
  <c r="DZ603" i="1"/>
  <c r="DZ604" i="1"/>
  <c r="DZ605" i="1"/>
  <c r="DZ606" i="1"/>
  <c r="DZ607" i="1"/>
  <c r="DZ608" i="1"/>
  <c r="DZ609" i="1"/>
  <c r="DZ610" i="1"/>
  <c r="DZ611" i="1"/>
  <c r="DZ612" i="1"/>
  <c r="DZ613" i="1"/>
  <c r="DZ614" i="1"/>
  <c r="DZ615" i="1"/>
  <c r="DZ616" i="1"/>
  <c r="DZ617" i="1"/>
  <c r="DZ618" i="1"/>
  <c r="DZ619" i="1"/>
  <c r="DZ620" i="1"/>
  <c r="DZ621" i="1"/>
  <c r="DZ622" i="1"/>
  <c r="DZ623" i="1"/>
  <c r="DZ624" i="1"/>
  <c r="DZ625" i="1"/>
  <c r="DZ626" i="1"/>
  <c r="DZ627" i="1"/>
  <c r="DZ628" i="1"/>
  <c r="DZ629" i="1"/>
  <c r="DZ630" i="1"/>
  <c r="DZ631" i="1"/>
  <c r="DZ632" i="1"/>
  <c r="DZ633" i="1"/>
  <c r="DZ634" i="1"/>
  <c r="DZ635" i="1"/>
  <c r="DZ636" i="1"/>
  <c r="DZ637" i="1"/>
  <c r="DZ638" i="1"/>
  <c r="DZ639" i="1"/>
  <c r="DZ640" i="1"/>
  <c r="DZ641" i="1"/>
  <c r="DZ642" i="1"/>
  <c r="DZ643" i="1"/>
  <c r="DZ644" i="1"/>
  <c r="DZ645" i="1"/>
  <c r="DZ646" i="1"/>
  <c r="DZ647" i="1"/>
  <c r="DZ648" i="1"/>
  <c r="DZ649" i="1"/>
  <c r="DZ650" i="1"/>
  <c r="DZ651" i="1"/>
  <c r="DZ652" i="1"/>
  <c r="DZ653" i="1"/>
  <c r="DZ654" i="1"/>
  <c r="DZ655" i="1"/>
  <c r="DZ656" i="1"/>
  <c r="DZ657" i="1"/>
  <c r="DZ658" i="1"/>
  <c r="DZ659" i="1"/>
  <c r="DZ660" i="1"/>
  <c r="DZ661" i="1"/>
  <c r="DZ662" i="1"/>
  <c r="DZ663" i="1"/>
  <c r="DZ664" i="1"/>
  <c r="DZ665" i="1"/>
  <c r="DZ666" i="1"/>
  <c r="DZ667" i="1"/>
  <c r="DZ668" i="1"/>
  <c r="DZ669" i="1"/>
  <c r="DZ670" i="1"/>
  <c r="DZ671" i="1"/>
  <c r="DZ672" i="1"/>
  <c r="DZ673" i="1"/>
  <c r="DZ674" i="1"/>
  <c r="DZ675" i="1"/>
  <c r="DZ676" i="1"/>
  <c r="DZ677" i="1"/>
  <c r="DZ678" i="1"/>
  <c r="DZ679" i="1"/>
  <c r="DZ680" i="1"/>
  <c r="DZ681" i="1"/>
  <c r="DZ682" i="1"/>
  <c r="DZ683" i="1"/>
  <c r="DZ684" i="1"/>
  <c r="DZ685" i="1"/>
  <c r="DZ686" i="1"/>
  <c r="DZ687" i="1"/>
  <c r="DZ688" i="1"/>
  <c r="DZ689" i="1"/>
  <c r="DZ690" i="1"/>
  <c r="DZ691" i="1"/>
  <c r="DZ692" i="1"/>
  <c r="DZ693" i="1"/>
  <c r="DZ694" i="1"/>
  <c r="DZ695" i="1"/>
  <c r="DZ696" i="1"/>
  <c r="DZ697" i="1"/>
  <c r="DZ698" i="1"/>
  <c r="DZ699" i="1"/>
  <c r="DZ700" i="1"/>
  <c r="DZ701" i="1"/>
  <c r="DZ702" i="1"/>
  <c r="DZ703" i="1"/>
  <c r="DZ704" i="1"/>
  <c r="DZ705" i="1"/>
  <c r="DZ706" i="1"/>
  <c r="DZ707" i="1"/>
  <c r="DZ708" i="1"/>
  <c r="DZ709" i="1"/>
  <c r="DZ710" i="1"/>
  <c r="DZ711" i="1"/>
  <c r="DZ712" i="1"/>
  <c r="DZ713" i="1"/>
  <c r="DZ714" i="1"/>
  <c r="DZ715" i="1"/>
  <c r="DZ716" i="1"/>
  <c r="DZ717" i="1"/>
  <c r="DZ718" i="1"/>
  <c r="DZ719" i="1"/>
  <c r="DZ720" i="1"/>
  <c r="DZ721" i="1"/>
  <c r="DZ722" i="1"/>
  <c r="DZ723" i="1"/>
  <c r="DZ724" i="1"/>
  <c r="DZ725" i="1"/>
  <c r="DZ726" i="1"/>
  <c r="DZ727" i="1"/>
  <c r="DZ728" i="1"/>
  <c r="DZ729" i="1"/>
  <c r="DZ730" i="1"/>
  <c r="DZ731" i="1"/>
  <c r="DZ732" i="1"/>
  <c r="DZ733" i="1"/>
  <c r="DZ734" i="1"/>
  <c r="DZ735" i="1"/>
  <c r="DZ736" i="1"/>
  <c r="DZ737" i="1"/>
  <c r="DZ738" i="1"/>
  <c r="DZ739" i="1"/>
  <c r="DZ740" i="1"/>
  <c r="DZ741" i="1"/>
  <c r="DZ742" i="1"/>
  <c r="DZ743" i="1"/>
  <c r="DZ744" i="1"/>
  <c r="DZ745" i="1"/>
  <c r="DZ746" i="1"/>
  <c r="DZ747" i="1"/>
  <c r="DZ748" i="1"/>
  <c r="DZ749" i="1"/>
  <c r="DZ750" i="1"/>
  <c r="DZ751" i="1"/>
  <c r="DZ752" i="1"/>
  <c r="DZ753" i="1"/>
  <c r="DZ754" i="1"/>
  <c r="DZ755" i="1"/>
  <c r="DZ756" i="1"/>
  <c r="DZ757" i="1"/>
  <c r="DZ758" i="1"/>
  <c r="DZ759" i="1"/>
  <c r="DZ760" i="1"/>
  <c r="DZ761" i="1"/>
  <c r="DZ762" i="1"/>
  <c r="DZ763" i="1"/>
  <c r="DZ764" i="1"/>
  <c r="DZ765" i="1"/>
  <c r="DZ766" i="1"/>
  <c r="DZ767" i="1"/>
  <c r="DZ768" i="1"/>
  <c r="DZ769" i="1"/>
  <c r="DZ770" i="1"/>
  <c r="DZ771" i="1"/>
  <c r="DZ772" i="1"/>
  <c r="DZ773" i="1"/>
  <c r="DZ774" i="1"/>
  <c r="DZ775" i="1"/>
  <c r="DZ776" i="1"/>
  <c r="DZ777" i="1"/>
  <c r="DZ778" i="1"/>
  <c r="DZ779" i="1"/>
  <c r="DZ780" i="1"/>
  <c r="DZ781" i="1"/>
  <c r="DZ782" i="1"/>
  <c r="DZ783" i="1"/>
  <c r="DZ784" i="1"/>
  <c r="DZ785" i="1"/>
  <c r="DZ786" i="1"/>
  <c r="DZ787" i="1"/>
  <c r="DZ788" i="1"/>
  <c r="DZ789" i="1"/>
  <c r="DZ790" i="1"/>
  <c r="DZ791" i="1"/>
  <c r="DZ792" i="1"/>
  <c r="DZ793" i="1"/>
  <c r="DZ794" i="1"/>
  <c r="DZ795" i="1"/>
  <c r="DZ796" i="1"/>
  <c r="DZ797" i="1"/>
  <c r="DZ798" i="1"/>
  <c r="DZ799" i="1"/>
  <c r="DZ800" i="1"/>
  <c r="DZ801" i="1"/>
  <c r="DZ802" i="1"/>
  <c r="DZ803" i="1"/>
  <c r="DZ804" i="1"/>
  <c r="DZ805" i="1"/>
  <c r="DZ806" i="1"/>
  <c r="DZ807" i="1"/>
  <c r="DZ808" i="1"/>
  <c r="DZ809" i="1"/>
  <c r="DZ810" i="1"/>
  <c r="DZ811" i="1"/>
  <c r="DZ812" i="1"/>
  <c r="DZ813" i="1"/>
  <c r="DZ814" i="1"/>
  <c r="DZ815" i="1"/>
  <c r="DZ816" i="1"/>
  <c r="DZ817" i="1"/>
  <c r="DZ818" i="1"/>
  <c r="DZ819" i="1"/>
  <c r="DZ820" i="1"/>
  <c r="DZ821" i="1"/>
  <c r="DZ822" i="1"/>
  <c r="DZ823" i="1"/>
  <c r="DZ824" i="1"/>
  <c r="DZ825" i="1"/>
  <c r="DZ826" i="1"/>
  <c r="DZ827" i="1"/>
  <c r="DZ828" i="1"/>
  <c r="DZ829" i="1"/>
  <c r="DZ830" i="1"/>
  <c r="DZ831" i="1"/>
  <c r="DZ832" i="1"/>
  <c r="DZ833" i="1"/>
  <c r="DZ834" i="1"/>
  <c r="DZ835" i="1"/>
  <c r="DZ836" i="1"/>
  <c r="DZ837" i="1"/>
  <c r="DZ838" i="1"/>
  <c r="DZ839" i="1"/>
  <c r="DZ840" i="1"/>
  <c r="DZ841" i="1"/>
  <c r="DZ842" i="1"/>
  <c r="DZ843" i="1"/>
  <c r="DZ844" i="1"/>
  <c r="DZ845" i="1"/>
  <c r="DZ846" i="1"/>
  <c r="DZ847" i="1"/>
  <c r="DZ848" i="1"/>
  <c r="DZ849" i="1"/>
  <c r="DZ850" i="1"/>
  <c r="DZ851" i="1"/>
  <c r="DZ852" i="1"/>
  <c r="DZ853" i="1"/>
  <c r="DZ854" i="1"/>
  <c r="DZ855" i="1"/>
  <c r="DZ856" i="1"/>
  <c r="DZ857" i="1"/>
  <c r="DZ858" i="1"/>
  <c r="DZ859" i="1"/>
  <c r="DZ860" i="1"/>
  <c r="DZ861" i="1"/>
  <c r="DZ862" i="1"/>
  <c r="DZ863" i="1"/>
  <c r="DZ864" i="1"/>
  <c r="DZ865" i="1"/>
  <c r="DZ866" i="1"/>
  <c r="DZ867" i="1"/>
  <c r="DZ868" i="1"/>
  <c r="DZ869" i="1"/>
  <c r="DZ870" i="1"/>
  <c r="DZ871" i="1"/>
  <c r="DZ872" i="1"/>
  <c r="DZ873" i="1"/>
  <c r="DZ874" i="1"/>
  <c r="DZ875" i="1"/>
  <c r="DZ876" i="1"/>
  <c r="DZ877" i="1"/>
  <c r="DZ878" i="1"/>
  <c r="DZ879" i="1"/>
  <c r="DZ880" i="1"/>
  <c r="DZ881" i="1"/>
  <c r="DZ882" i="1"/>
  <c r="DZ883" i="1"/>
  <c r="DZ884" i="1"/>
  <c r="DZ885" i="1"/>
  <c r="DZ886" i="1"/>
  <c r="DZ887" i="1"/>
  <c r="DZ888" i="1"/>
  <c r="DZ889" i="1"/>
  <c r="DZ890" i="1"/>
  <c r="DZ891" i="1"/>
  <c r="DZ892" i="1"/>
  <c r="DZ893" i="1"/>
  <c r="DZ894" i="1"/>
  <c r="DZ895" i="1"/>
  <c r="DZ896" i="1"/>
  <c r="DZ897" i="1"/>
  <c r="DZ898" i="1"/>
  <c r="DZ899" i="1"/>
  <c r="DZ900" i="1"/>
  <c r="DZ901" i="1"/>
  <c r="DZ902" i="1"/>
  <c r="DZ903" i="1"/>
  <c r="DZ904" i="1"/>
  <c r="DZ905" i="1"/>
  <c r="DZ906" i="1"/>
  <c r="DZ907" i="1"/>
  <c r="DZ908" i="1"/>
  <c r="DZ909" i="1"/>
  <c r="DZ910" i="1"/>
  <c r="DZ911" i="1"/>
  <c r="DZ912" i="1"/>
  <c r="DZ913" i="1"/>
  <c r="DZ914" i="1"/>
  <c r="DZ915" i="1"/>
  <c r="DZ916" i="1"/>
  <c r="DZ917" i="1"/>
  <c r="DZ918" i="1"/>
  <c r="DZ919" i="1"/>
  <c r="DZ920" i="1"/>
  <c r="DZ921" i="1"/>
  <c r="DZ922" i="1"/>
  <c r="DZ923" i="1"/>
  <c r="DZ924" i="1"/>
  <c r="DZ925" i="1"/>
  <c r="DZ926" i="1"/>
  <c r="DZ927" i="1"/>
  <c r="DZ928" i="1"/>
  <c r="DZ929" i="1"/>
  <c r="DZ930" i="1"/>
  <c r="DZ931" i="1"/>
  <c r="DZ932" i="1"/>
  <c r="DZ933" i="1"/>
  <c r="DZ934" i="1"/>
  <c r="DZ935" i="1"/>
  <c r="DZ936" i="1"/>
  <c r="DZ937" i="1"/>
  <c r="DZ938" i="1"/>
  <c r="DZ939" i="1"/>
  <c r="DZ940" i="1"/>
  <c r="DZ941" i="1"/>
  <c r="DZ942" i="1"/>
  <c r="DZ943" i="1"/>
  <c r="DZ944" i="1"/>
  <c r="DZ945" i="1"/>
  <c r="DZ946" i="1"/>
  <c r="DZ947" i="1"/>
  <c r="DZ948" i="1"/>
  <c r="DZ949" i="1"/>
  <c r="DZ950" i="1"/>
  <c r="DZ951" i="1"/>
  <c r="DZ952" i="1"/>
  <c r="DZ953" i="1"/>
  <c r="DZ954" i="1"/>
  <c r="DZ955" i="1"/>
  <c r="DZ956" i="1"/>
  <c r="DZ957" i="1"/>
  <c r="DZ958" i="1"/>
  <c r="DZ959" i="1"/>
  <c r="DZ960" i="1"/>
  <c r="DZ961" i="1"/>
  <c r="DZ962" i="1"/>
  <c r="DZ963" i="1"/>
  <c r="DZ964" i="1"/>
  <c r="DZ965" i="1"/>
  <c r="DZ966" i="1"/>
  <c r="DZ967" i="1"/>
  <c r="DZ968" i="1"/>
  <c r="DZ969" i="1"/>
  <c r="DZ970" i="1"/>
  <c r="DZ971" i="1"/>
  <c r="DZ972" i="1"/>
  <c r="DZ973" i="1"/>
  <c r="DZ974" i="1"/>
  <c r="DZ975" i="1"/>
  <c r="DZ976" i="1"/>
  <c r="DZ977" i="1"/>
  <c r="DZ978" i="1"/>
  <c r="DZ979" i="1"/>
  <c r="DZ980" i="1"/>
  <c r="DZ981" i="1"/>
  <c r="DZ982" i="1"/>
  <c r="DZ983" i="1"/>
  <c r="DZ984" i="1"/>
  <c r="DZ985" i="1"/>
  <c r="DZ986" i="1"/>
  <c r="DZ987" i="1"/>
  <c r="DZ988" i="1"/>
  <c r="DZ989" i="1"/>
  <c r="DZ990" i="1"/>
  <c r="DZ991" i="1"/>
  <c r="DZ992" i="1"/>
  <c r="DZ993" i="1"/>
  <c r="DZ994" i="1"/>
  <c r="DZ995" i="1"/>
  <c r="DZ996" i="1"/>
  <c r="DZ997" i="1"/>
  <c r="DZ998" i="1"/>
  <c r="DZ999" i="1"/>
  <c r="DZ1000" i="1"/>
  <c r="DZ1001" i="1"/>
  <c r="DZ1002" i="1"/>
  <c r="DZ1003" i="1"/>
  <c r="DZ1004" i="1"/>
  <c r="DZ1005" i="1"/>
  <c r="DZ1006" i="1"/>
  <c r="DZ1007" i="1"/>
  <c r="DZ1008" i="1"/>
  <c r="DZ1009" i="1"/>
  <c r="DZ1010" i="1"/>
  <c r="DZ1011" i="1"/>
  <c r="DZ1012" i="1"/>
  <c r="DZ1013" i="1"/>
  <c r="DZ1014" i="1"/>
  <c r="DZ1015" i="1"/>
  <c r="DZ1016" i="1"/>
  <c r="DZ1017" i="1"/>
  <c r="DZ1018" i="1"/>
  <c r="DZ1019" i="1"/>
  <c r="DZ1020" i="1"/>
  <c r="DZ1021" i="1"/>
  <c r="DZ1022" i="1"/>
  <c r="DZ1023" i="1"/>
  <c r="DZ1024" i="1"/>
  <c r="DZ1025" i="1"/>
  <c r="DZ1026" i="1"/>
  <c r="DZ1027" i="1"/>
  <c r="DZ1028" i="1"/>
  <c r="DZ1029" i="1"/>
  <c r="DZ1030" i="1"/>
  <c r="DZ1031" i="1"/>
  <c r="DZ1032" i="1"/>
  <c r="DZ1033" i="1"/>
  <c r="DZ1034" i="1"/>
  <c r="DZ1035" i="1"/>
  <c r="DZ1036" i="1"/>
  <c r="DZ1037" i="1"/>
  <c r="DZ1038" i="1"/>
  <c r="DZ1039" i="1"/>
  <c r="DZ1040" i="1"/>
  <c r="DZ1041" i="1"/>
  <c r="DZ1042" i="1"/>
  <c r="DZ1043" i="1"/>
  <c r="DZ1044" i="1"/>
  <c r="DZ1045" i="1"/>
  <c r="DZ1046" i="1"/>
  <c r="DZ1047" i="1"/>
  <c r="DZ1048" i="1"/>
  <c r="DZ1049" i="1"/>
  <c r="DZ1050" i="1"/>
  <c r="DZ1051" i="1"/>
  <c r="DZ1052" i="1"/>
  <c r="DZ1053" i="1"/>
  <c r="DZ1054" i="1"/>
  <c r="DZ1055" i="1"/>
  <c r="DZ1056" i="1"/>
  <c r="DZ1057" i="1"/>
  <c r="DZ1058" i="1"/>
  <c r="DZ1059" i="1"/>
  <c r="DZ1060" i="1"/>
  <c r="DZ1061" i="1"/>
  <c r="DZ1062" i="1"/>
  <c r="DZ1063" i="1"/>
  <c r="DZ1064" i="1"/>
  <c r="DZ1065" i="1"/>
  <c r="DZ1066" i="1"/>
  <c r="DZ1067" i="1"/>
  <c r="DZ1068" i="1"/>
  <c r="DZ1069" i="1"/>
  <c r="DZ1070" i="1"/>
  <c r="DZ1071" i="1"/>
  <c r="DZ1072" i="1"/>
  <c r="DZ1073" i="1"/>
  <c r="DZ1074" i="1"/>
  <c r="DZ1075" i="1"/>
  <c r="DZ1076" i="1"/>
  <c r="DZ1077" i="1"/>
  <c r="DZ1078" i="1"/>
  <c r="DZ1079" i="1"/>
  <c r="DZ1080" i="1"/>
  <c r="DZ1081" i="1"/>
  <c r="DZ1082" i="1"/>
  <c r="DZ1083" i="1"/>
  <c r="DZ1084" i="1"/>
  <c r="DZ1085" i="1"/>
  <c r="DZ1086" i="1"/>
  <c r="DZ1087" i="1"/>
  <c r="DZ1088" i="1"/>
  <c r="DZ1089" i="1"/>
  <c r="DZ1090" i="1"/>
  <c r="DZ1091" i="1"/>
  <c r="DZ1092" i="1"/>
  <c r="DZ1093" i="1"/>
  <c r="DZ1094" i="1"/>
  <c r="DZ1095" i="1"/>
  <c r="DZ1096" i="1"/>
  <c r="DZ1097" i="1"/>
  <c r="DZ1098" i="1"/>
  <c r="DZ6" i="1"/>
  <c r="DX7" i="1"/>
  <c r="DX8" i="1"/>
  <c r="DX9" i="1"/>
  <c r="DX10" i="1"/>
  <c r="DX11" i="1"/>
  <c r="DX12" i="1"/>
  <c r="DX13" i="1"/>
  <c r="DX14" i="1"/>
  <c r="DX15" i="1"/>
  <c r="DX16" i="1"/>
  <c r="DX17" i="1"/>
  <c r="DX18" i="1"/>
  <c r="DX19" i="1"/>
  <c r="DX20" i="1"/>
  <c r="DX21" i="1"/>
  <c r="DX22" i="1"/>
  <c r="DX23" i="1"/>
  <c r="DX24" i="1"/>
  <c r="DX25" i="1"/>
  <c r="DX26" i="1"/>
  <c r="DX27" i="1"/>
  <c r="DX28" i="1"/>
  <c r="DX29" i="1"/>
  <c r="DX30" i="1"/>
  <c r="DX31" i="1"/>
  <c r="DX32" i="1"/>
  <c r="DX33" i="1"/>
  <c r="DX34" i="1"/>
  <c r="DX35" i="1"/>
  <c r="DX36" i="1"/>
  <c r="DX37" i="1"/>
  <c r="DX38" i="1"/>
  <c r="DX39" i="1"/>
  <c r="DX40" i="1"/>
  <c r="DX41" i="1"/>
  <c r="DX42" i="1"/>
  <c r="DX43" i="1"/>
  <c r="DX44" i="1"/>
  <c r="DX45" i="1"/>
  <c r="DX46" i="1"/>
  <c r="DX47" i="1"/>
  <c r="DX48" i="1"/>
  <c r="DX49" i="1"/>
  <c r="DX50" i="1"/>
  <c r="DX51" i="1"/>
  <c r="DX52" i="1"/>
  <c r="DX53" i="1"/>
  <c r="DX54" i="1"/>
  <c r="DX55" i="1"/>
  <c r="DX56" i="1"/>
  <c r="DX57" i="1"/>
  <c r="DX58" i="1"/>
  <c r="DX59" i="1"/>
  <c r="DX60" i="1"/>
  <c r="DX61" i="1"/>
  <c r="DX62" i="1"/>
  <c r="DX63" i="1"/>
  <c r="DX64" i="1"/>
  <c r="DX65" i="1"/>
  <c r="DX66" i="1"/>
  <c r="DX67" i="1"/>
  <c r="DX68" i="1"/>
  <c r="DX69" i="1"/>
  <c r="DX70" i="1"/>
  <c r="DX71" i="1"/>
  <c r="DX72" i="1"/>
  <c r="DX73" i="1"/>
  <c r="DX74" i="1"/>
  <c r="DX75" i="1"/>
  <c r="DX76" i="1"/>
  <c r="DX77" i="1"/>
  <c r="DX78" i="1"/>
  <c r="DX79" i="1"/>
  <c r="DX80" i="1"/>
  <c r="DX81" i="1"/>
  <c r="DX82" i="1"/>
  <c r="DX83" i="1"/>
  <c r="DX84" i="1"/>
  <c r="DX85" i="1"/>
  <c r="DX86" i="1"/>
  <c r="DX87" i="1"/>
  <c r="DX88" i="1"/>
  <c r="DX89" i="1"/>
  <c r="DX90" i="1"/>
  <c r="DX91" i="1"/>
  <c r="DX92" i="1"/>
  <c r="DX93" i="1"/>
  <c r="DX94" i="1"/>
  <c r="DX95" i="1"/>
  <c r="DX96" i="1"/>
  <c r="DX97" i="1"/>
  <c r="DX98" i="1"/>
  <c r="DX99" i="1"/>
  <c r="DX100" i="1"/>
  <c r="DX101" i="1"/>
  <c r="DX102" i="1"/>
  <c r="DX103" i="1"/>
  <c r="DX104" i="1"/>
  <c r="DX105" i="1"/>
  <c r="DX106" i="1"/>
  <c r="DX107" i="1"/>
  <c r="DX108" i="1"/>
  <c r="DX109" i="1"/>
  <c r="DX110" i="1"/>
  <c r="DX111" i="1"/>
  <c r="DX112" i="1"/>
  <c r="DX113" i="1"/>
  <c r="DX114" i="1"/>
  <c r="DX115" i="1"/>
  <c r="DX116" i="1"/>
  <c r="DX117" i="1"/>
  <c r="DX118" i="1"/>
  <c r="DX119" i="1"/>
  <c r="DX120" i="1"/>
  <c r="DX121" i="1"/>
  <c r="DX122" i="1"/>
  <c r="DX123" i="1"/>
  <c r="DX124" i="1"/>
  <c r="DX125" i="1"/>
  <c r="DX126" i="1"/>
  <c r="DX127" i="1"/>
  <c r="DX128" i="1"/>
  <c r="DX129" i="1"/>
  <c r="DX130" i="1"/>
  <c r="DX131" i="1"/>
  <c r="DX132" i="1"/>
  <c r="DX133" i="1"/>
  <c r="DX134" i="1"/>
  <c r="DX135" i="1"/>
  <c r="DX136" i="1"/>
  <c r="DX137" i="1"/>
  <c r="DX138" i="1"/>
  <c r="DX139" i="1"/>
  <c r="DX140" i="1"/>
  <c r="DX141" i="1"/>
  <c r="DX142" i="1"/>
  <c r="DX143" i="1"/>
  <c r="DX144" i="1"/>
  <c r="DX145" i="1"/>
  <c r="DX146" i="1"/>
  <c r="DX147" i="1"/>
  <c r="DX148" i="1"/>
  <c r="DX149" i="1"/>
  <c r="DX150" i="1"/>
  <c r="DX151" i="1"/>
  <c r="DX152" i="1"/>
  <c r="DX153" i="1"/>
  <c r="DX154" i="1"/>
  <c r="DX155" i="1"/>
  <c r="DX156" i="1"/>
  <c r="DX157" i="1"/>
  <c r="DX158" i="1"/>
  <c r="DX159" i="1"/>
  <c r="DX160" i="1"/>
  <c r="DX161" i="1"/>
  <c r="DX162" i="1"/>
  <c r="DX163" i="1"/>
  <c r="DX164" i="1"/>
  <c r="DX165" i="1"/>
  <c r="DX166" i="1"/>
  <c r="DX167" i="1"/>
  <c r="DX168" i="1"/>
  <c r="DX169" i="1"/>
  <c r="DX170" i="1"/>
  <c r="DX171" i="1"/>
  <c r="DX172" i="1"/>
  <c r="DX173" i="1"/>
  <c r="DX174" i="1"/>
  <c r="DX175" i="1"/>
  <c r="DX176" i="1"/>
  <c r="DX177" i="1"/>
  <c r="DX178" i="1"/>
  <c r="DX179" i="1"/>
  <c r="DX180" i="1"/>
  <c r="DX181" i="1"/>
  <c r="DX182" i="1"/>
  <c r="DX183" i="1"/>
  <c r="DX184" i="1"/>
  <c r="DX185" i="1"/>
  <c r="DX186" i="1"/>
  <c r="DX187" i="1"/>
  <c r="DX188" i="1"/>
  <c r="DX189" i="1"/>
  <c r="DX190" i="1"/>
  <c r="DX191" i="1"/>
  <c r="DX192" i="1"/>
  <c r="DX193" i="1"/>
  <c r="DX194" i="1"/>
  <c r="DX195" i="1"/>
  <c r="DX196" i="1"/>
  <c r="DX197" i="1"/>
  <c r="DX198" i="1"/>
  <c r="DX199" i="1"/>
  <c r="DX200" i="1"/>
  <c r="DX201" i="1"/>
  <c r="DX202" i="1"/>
  <c r="DX203" i="1"/>
  <c r="DX204" i="1"/>
  <c r="DX205" i="1"/>
  <c r="DX206" i="1"/>
  <c r="DX207" i="1"/>
  <c r="DX208" i="1"/>
  <c r="DX209" i="1"/>
  <c r="DX210" i="1"/>
  <c r="DX211" i="1"/>
  <c r="DX212" i="1"/>
  <c r="DX213" i="1"/>
  <c r="DX214" i="1"/>
  <c r="DX215" i="1"/>
  <c r="DX216" i="1"/>
  <c r="DX217" i="1"/>
  <c r="DX218" i="1"/>
  <c r="DX219" i="1"/>
  <c r="DX220" i="1"/>
  <c r="DX221" i="1"/>
  <c r="DX222" i="1"/>
  <c r="DX223" i="1"/>
  <c r="DX224" i="1"/>
  <c r="DX225" i="1"/>
  <c r="DX226" i="1"/>
  <c r="DX227" i="1"/>
  <c r="DX228" i="1"/>
  <c r="DX229" i="1"/>
  <c r="DX230" i="1"/>
  <c r="DX231" i="1"/>
  <c r="DX232" i="1"/>
  <c r="DX233" i="1"/>
  <c r="DX234" i="1"/>
  <c r="DX235" i="1"/>
  <c r="DX236" i="1"/>
  <c r="DX237" i="1"/>
  <c r="DX238" i="1"/>
  <c r="DX239" i="1"/>
  <c r="DX240" i="1"/>
  <c r="DX241" i="1"/>
  <c r="DX242" i="1"/>
  <c r="DX243" i="1"/>
  <c r="DX244" i="1"/>
  <c r="DX245" i="1"/>
  <c r="DX246" i="1"/>
  <c r="DX247" i="1"/>
  <c r="DX248" i="1"/>
  <c r="DX249" i="1"/>
  <c r="DX250" i="1"/>
  <c r="DX251" i="1"/>
  <c r="DX252" i="1"/>
  <c r="DX253" i="1"/>
  <c r="DX254" i="1"/>
  <c r="DX255" i="1"/>
  <c r="DX256" i="1"/>
  <c r="DX257" i="1"/>
  <c r="DX258" i="1"/>
  <c r="DX259" i="1"/>
  <c r="DX260" i="1"/>
  <c r="DX261" i="1"/>
  <c r="DX262" i="1"/>
  <c r="DX263" i="1"/>
  <c r="DX264" i="1"/>
  <c r="DX265" i="1"/>
  <c r="DX266" i="1"/>
  <c r="DX267" i="1"/>
  <c r="DX268" i="1"/>
  <c r="DX269" i="1"/>
  <c r="DX270" i="1"/>
  <c r="DX271" i="1"/>
  <c r="DX272" i="1"/>
  <c r="DX273" i="1"/>
  <c r="DX274" i="1"/>
  <c r="DX275" i="1"/>
  <c r="DX276" i="1"/>
  <c r="DX277" i="1"/>
  <c r="DX278" i="1"/>
  <c r="DX279" i="1"/>
  <c r="DX280" i="1"/>
  <c r="DX281" i="1"/>
  <c r="DX282" i="1"/>
  <c r="DX283" i="1"/>
  <c r="DX284" i="1"/>
  <c r="DX285" i="1"/>
  <c r="DX286" i="1"/>
  <c r="DX287" i="1"/>
  <c r="DX288" i="1"/>
  <c r="DX289" i="1"/>
  <c r="DX290" i="1"/>
  <c r="DX291" i="1"/>
  <c r="DX292" i="1"/>
  <c r="DX293" i="1"/>
  <c r="DX294" i="1"/>
  <c r="DX295" i="1"/>
  <c r="DX296" i="1"/>
  <c r="DX297" i="1"/>
  <c r="DX298" i="1"/>
  <c r="DX299" i="1"/>
  <c r="DX300" i="1"/>
  <c r="DX301" i="1"/>
  <c r="DX302" i="1"/>
  <c r="DX303" i="1"/>
  <c r="DX304" i="1"/>
  <c r="DX305" i="1"/>
  <c r="DX306" i="1"/>
  <c r="DX307" i="1"/>
  <c r="DX308" i="1"/>
  <c r="DX309" i="1"/>
  <c r="DX310" i="1"/>
  <c r="DX311" i="1"/>
  <c r="DX312" i="1"/>
  <c r="DX313" i="1"/>
  <c r="DX314" i="1"/>
  <c r="DX315" i="1"/>
  <c r="DX316" i="1"/>
  <c r="DX317" i="1"/>
  <c r="DX318" i="1"/>
  <c r="DX319" i="1"/>
  <c r="DX320" i="1"/>
  <c r="DX321" i="1"/>
  <c r="DX322" i="1"/>
  <c r="DX323" i="1"/>
  <c r="DX324" i="1"/>
  <c r="DX325" i="1"/>
  <c r="DX326" i="1"/>
  <c r="DX327" i="1"/>
  <c r="DX328" i="1"/>
  <c r="DX329" i="1"/>
  <c r="DX330" i="1"/>
  <c r="DX331" i="1"/>
  <c r="DX332" i="1"/>
  <c r="DX333" i="1"/>
  <c r="DX334" i="1"/>
  <c r="DX335" i="1"/>
  <c r="DX336" i="1"/>
  <c r="DX337" i="1"/>
  <c r="DX338" i="1"/>
  <c r="DX339" i="1"/>
  <c r="DX340" i="1"/>
  <c r="DX341" i="1"/>
  <c r="DX342" i="1"/>
  <c r="DX343" i="1"/>
  <c r="DX344" i="1"/>
  <c r="DX345" i="1"/>
  <c r="DX346" i="1"/>
  <c r="DX347" i="1"/>
  <c r="DX348" i="1"/>
  <c r="DX349" i="1"/>
  <c r="DX350" i="1"/>
  <c r="DX351" i="1"/>
  <c r="DX352" i="1"/>
  <c r="DX353" i="1"/>
  <c r="DX354" i="1"/>
  <c r="DX355" i="1"/>
  <c r="DX356" i="1"/>
  <c r="DX357" i="1"/>
  <c r="DX358" i="1"/>
  <c r="DX359" i="1"/>
  <c r="DX360" i="1"/>
  <c r="DX361" i="1"/>
  <c r="DX362" i="1"/>
  <c r="DX363" i="1"/>
  <c r="DX364" i="1"/>
  <c r="DX365" i="1"/>
  <c r="DX366" i="1"/>
  <c r="DX367" i="1"/>
  <c r="DX368" i="1"/>
  <c r="DX369" i="1"/>
  <c r="DX370" i="1"/>
  <c r="DX371" i="1"/>
  <c r="DX372" i="1"/>
  <c r="DX373" i="1"/>
  <c r="DX374" i="1"/>
  <c r="DX375" i="1"/>
  <c r="DX376" i="1"/>
  <c r="DX377" i="1"/>
  <c r="DX378" i="1"/>
  <c r="DX379" i="1"/>
  <c r="DX380" i="1"/>
  <c r="DX381" i="1"/>
  <c r="DX382" i="1"/>
  <c r="DX383" i="1"/>
  <c r="DX384" i="1"/>
  <c r="DX385" i="1"/>
  <c r="DX386" i="1"/>
  <c r="DX387" i="1"/>
  <c r="DX388" i="1"/>
  <c r="DX389" i="1"/>
  <c r="DX390" i="1"/>
  <c r="DX391" i="1"/>
  <c r="DX392" i="1"/>
  <c r="DX393" i="1"/>
  <c r="DX394" i="1"/>
  <c r="DX395" i="1"/>
  <c r="DX396" i="1"/>
  <c r="DX397" i="1"/>
  <c r="DX398" i="1"/>
  <c r="DX399" i="1"/>
  <c r="DX400" i="1"/>
  <c r="DX401" i="1"/>
  <c r="DX402" i="1"/>
  <c r="DX403" i="1"/>
  <c r="DX404" i="1"/>
  <c r="DX405" i="1"/>
  <c r="DX406" i="1"/>
  <c r="DX407" i="1"/>
  <c r="DX408" i="1"/>
  <c r="DX409" i="1"/>
  <c r="DX410" i="1"/>
  <c r="DX411" i="1"/>
  <c r="DX412" i="1"/>
  <c r="DX413" i="1"/>
  <c r="DX414" i="1"/>
  <c r="DX415" i="1"/>
  <c r="DX416" i="1"/>
  <c r="DX417" i="1"/>
  <c r="DX418" i="1"/>
  <c r="DX419" i="1"/>
  <c r="DX420" i="1"/>
  <c r="DX421" i="1"/>
  <c r="DX422" i="1"/>
  <c r="DX423" i="1"/>
  <c r="DX424" i="1"/>
  <c r="DX425" i="1"/>
  <c r="DX426" i="1"/>
  <c r="DX427" i="1"/>
  <c r="DX428" i="1"/>
  <c r="DX429" i="1"/>
  <c r="DX430" i="1"/>
  <c r="DX431" i="1"/>
  <c r="DX432" i="1"/>
  <c r="DX433" i="1"/>
  <c r="DX434" i="1"/>
  <c r="DX435" i="1"/>
  <c r="DX436" i="1"/>
  <c r="DX437" i="1"/>
  <c r="DX438" i="1"/>
  <c r="DX439" i="1"/>
  <c r="DX440" i="1"/>
  <c r="DX441" i="1"/>
  <c r="DX442" i="1"/>
  <c r="DX443" i="1"/>
  <c r="DX444" i="1"/>
  <c r="DX445" i="1"/>
  <c r="DX446" i="1"/>
  <c r="DX447" i="1"/>
  <c r="DX448" i="1"/>
  <c r="DX449" i="1"/>
  <c r="DX450" i="1"/>
  <c r="DX451" i="1"/>
  <c r="DX452" i="1"/>
  <c r="DX453" i="1"/>
  <c r="DX454" i="1"/>
  <c r="DX455" i="1"/>
  <c r="DX456" i="1"/>
  <c r="DX457" i="1"/>
  <c r="DX458" i="1"/>
  <c r="DX459" i="1"/>
  <c r="DX460" i="1"/>
  <c r="DX461" i="1"/>
  <c r="DX462" i="1"/>
  <c r="DX463" i="1"/>
  <c r="DX464" i="1"/>
  <c r="DX465" i="1"/>
  <c r="DX466" i="1"/>
  <c r="DX467" i="1"/>
  <c r="DX468" i="1"/>
  <c r="DX469" i="1"/>
  <c r="DX470" i="1"/>
  <c r="DX471" i="1"/>
  <c r="DX472" i="1"/>
  <c r="DX473" i="1"/>
  <c r="DX474" i="1"/>
  <c r="DX475" i="1"/>
  <c r="DX476" i="1"/>
  <c r="DX477" i="1"/>
  <c r="DX478" i="1"/>
  <c r="DX479" i="1"/>
  <c r="DX480" i="1"/>
  <c r="DX481" i="1"/>
  <c r="DX482" i="1"/>
  <c r="DX483" i="1"/>
  <c r="DX484" i="1"/>
  <c r="DX485" i="1"/>
  <c r="DX486" i="1"/>
  <c r="DX487" i="1"/>
  <c r="DX488" i="1"/>
  <c r="DX489" i="1"/>
  <c r="DX490" i="1"/>
  <c r="DX491" i="1"/>
  <c r="DX492" i="1"/>
  <c r="DX493" i="1"/>
  <c r="DX494" i="1"/>
  <c r="DX495" i="1"/>
  <c r="DX496" i="1"/>
  <c r="DX497" i="1"/>
  <c r="DX498" i="1"/>
  <c r="DX499" i="1"/>
  <c r="DX500" i="1"/>
  <c r="DX501" i="1"/>
  <c r="DX502" i="1"/>
  <c r="DX503" i="1"/>
  <c r="DX504" i="1"/>
  <c r="DX505" i="1"/>
  <c r="DX506" i="1"/>
  <c r="DX507" i="1"/>
  <c r="DX508" i="1"/>
  <c r="DX509" i="1"/>
  <c r="DX510" i="1"/>
  <c r="DX511" i="1"/>
  <c r="DX512" i="1"/>
  <c r="DX513" i="1"/>
  <c r="DX514" i="1"/>
  <c r="DX515" i="1"/>
  <c r="DX516" i="1"/>
  <c r="DX517" i="1"/>
  <c r="DX518" i="1"/>
  <c r="DX519" i="1"/>
  <c r="DX520" i="1"/>
  <c r="DX521" i="1"/>
  <c r="DX522" i="1"/>
  <c r="DX523" i="1"/>
  <c r="DX524" i="1"/>
  <c r="DX525" i="1"/>
  <c r="DX526" i="1"/>
  <c r="DX527" i="1"/>
  <c r="DX528" i="1"/>
  <c r="DX529" i="1"/>
  <c r="DX530" i="1"/>
  <c r="DX531" i="1"/>
  <c r="DX532" i="1"/>
  <c r="DX533" i="1"/>
  <c r="DX534" i="1"/>
  <c r="DX535" i="1"/>
  <c r="DX536" i="1"/>
  <c r="DX537" i="1"/>
  <c r="DX538" i="1"/>
  <c r="DX539" i="1"/>
  <c r="DX540" i="1"/>
  <c r="DX541" i="1"/>
  <c r="DX542" i="1"/>
  <c r="DX543" i="1"/>
  <c r="DX544" i="1"/>
  <c r="DX545" i="1"/>
  <c r="DX546" i="1"/>
  <c r="DX547" i="1"/>
  <c r="DX548" i="1"/>
  <c r="DX549" i="1"/>
  <c r="DX550" i="1"/>
  <c r="DX551" i="1"/>
  <c r="DX552" i="1"/>
  <c r="DX553" i="1"/>
  <c r="DX554" i="1"/>
  <c r="DX555" i="1"/>
  <c r="DX556" i="1"/>
  <c r="DX557" i="1"/>
  <c r="DX558" i="1"/>
  <c r="DX559" i="1"/>
  <c r="DX560" i="1"/>
  <c r="DX561" i="1"/>
  <c r="DX562" i="1"/>
  <c r="DX563" i="1"/>
  <c r="DX564" i="1"/>
  <c r="DX565" i="1"/>
  <c r="DX566" i="1"/>
  <c r="DX567" i="1"/>
  <c r="DX568" i="1"/>
  <c r="DX569" i="1"/>
  <c r="DX570" i="1"/>
  <c r="DX571" i="1"/>
  <c r="DX572" i="1"/>
  <c r="DX573" i="1"/>
  <c r="DX574" i="1"/>
  <c r="DX575" i="1"/>
  <c r="DX576" i="1"/>
  <c r="DX577" i="1"/>
  <c r="DX578" i="1"/>
  <c r="DX579" i="1"/>
  <c r="DX580" i="1"/>
  <c r="DX581" i="1"/>
  <c r="DX582" i="1"/>
  <c r="DX583" i="1"/>
  <c r="DX584" i="1"/>
  <c r="DX585" i="1"/>
  <c r="DX586" i="1"/>
  <c r="DX587" i="1"/>
  <c r="DX588" i="1"/>
  <c r="DX589" i="1"/>
  <c r="DX590" i="1"/>
  <c r="DX591" i="1"/>
  <c r="DX592" i="1"/>
  <c r="DX593" i="1"/>
  <c r="DX594" i="1"/>
  <c r="DX595" i="1"/>
  <c r="DX596" i="1"/>
  <c r="DX597" i="1"/>
  <c r="DX598" i="1"/>
  <c r="DX599" i="1"/>
  <c r="DX600" i="1"/>
  <c r="DX601" i="1"/>
  <c r="DX602" i="1"/>
  <c r="DX603" i="1"/>
  <c r="DX604" i="1"/>
  <c r="DX605" i="1"/>
  <c r="DX606" i="1"/>
  <c r="DX607" i="1"/>
  <c r="DX608" i="1"/>
  <c r="DX609" i="1"/>
  <c r="DX610" i="1"/>
  <c r="DX611" i="1"/>
  <c r="DX612" i="1"/>
  <c r="DX613" i="1"/>
  <c r="DX614" i="1"/>
  <c r="DX615" i="1"/>
  <c r="DX616" i="1"/>
  <c r="DX617" i="1"/>
  <c r="DX618" i="1"/>
  <c r="DX619" i="1"/>
  <c r="DX620" i="1"/>
  <c r="DX621" i="1"/>
  <c r="DX622" i="1"/>
  <c r="DX623" i="1"/>
  <c r="DX624" i="1"/>
  <c r="DX625" i="1"/>
  <c r="DX626" i="1"/>
  <c r="DX627" i="1"/>
  <c r="DX628" i="1"/>
  <c r="DX629" i="1"/>
  <c r="DX630" i="1"/>
  <c r="DX631" i="1"/>
  <c r="DX632" i="1"/>
  <c r="DX633" i="1"/>
  <c r="DX634" i="1"/>
  <c r="DX635" i="1"/>
  <c r="DX636" i="1"/>
  <c r="DX637" i="1"/>
  <c r="DX638" i="1"/>
  <c r="DX639" i="1"/>
  <c r="DX640" i="1"/>
  <c r="DX641" i="1"/>
  <c r="DX642" i="1"/>
  <c r="DX643" i="1"/>
  <c r="DX644" i="1"/>
  <c r="DX645" i="1"/>
  <c r="DX646" i="1"/>
  <c r="DX647" i="1"/>
  <c r="DX648" i="1"/>
  <c r="DX649" i="1"/>
  <c r="DX650" i="1"/>
  <c r="DX651" i="1"/>
  <c r="DX652" i="1"/>
  <c r="DX653" i="1"/>
  <c r="DX654" i="1"/>
  <c r="DX655" i="1"/>
  <c r="DX656" i="1"/>
  <c r="DX657" i="1"/>
  <c r="DX658" i="1"/>
  <c r="DX659" i="1"/>
  <c r="DX660" i="1"/>
  <c r="DX661" i="1"/>
  <c r="DX662" i="1"/>
  <c r="DX663" i="1"/>
  <c r="DX664" i="1"/>
  <c r="DX665" i="1"/>
  <c r="DX666" i="1"/>
  <c r="DX667" i="1"/>
  <c r="DX668" i="1"/>
  <c r="DX669" i="1"/>
  <c r="DX670" i="1"/>
  <c r="DX671" i="1"/>
  <c r="DX672" i="1"/>
  <c r="DX673" i="1"/>
  <c r="DX674" i="1"/>
  <c r="DX675" i="1"/>
  <c r="DX676" i="1"/>
  <c r="DX677" i="1"/>
  <c r="DX678" i="1"/>
  <c r="DX679" i="1"/>
  <c r="DX680" i="1"/>
  <c r="DX681" i="1"/>
  <c r="DX682" i="1"/>
  <c r="DX683" i="1"/>
  <c r="DX684" i="1"/>
  <c r="DX685" i="1"/>
  <c r="DX686" i="1"/>
  <c r="DX687" i="1"/>
  <c r="DX688" i="1"/>
  <c r="DX689" i="1"/>
  <c r="DX690" i="1"/>
  <c r="DX691" i="1"/>
  <c r="DX692" i="1"/>
  <c r="DX693" i="1"/>
  <c r="DX694" i="1"/>
  <c r="DX695" i="1"/>
  <c r="DX696" i="1"/>
  <c r="DX697" i="1"/>
  <c r="DX698" i="1"/>
  <c r="DX699" i="1"/>
  <c r="DX700" i="1"/>
  <c r="DX701" i="1"/>
  <c r="DX702" i="1"/>
  <c r="DX703" i="1"/>
  <c r="DX704" i="1"/>
  <c r="DX705" i="1"/>
  <c r="DX706" i="1"/>
  <c r="DX707" i="1"/>
  <c r="DX708" i="1"/>
  <c r="DX709" i="1"/>
  <c r="DX710" i="1"/>
  <c r="DX711" i="1"/>
  <c r="DX712" i="1"/>
  <c r="DX713" i="1"/>
  <c r="DX714" i="1"/>
  <c r="DX715" i="1"/>
  <c r="DX716" i="1"/>
  <c r="DX717" i="1"/>
  <c r="DX718" i="1"/>
  <c r="DX719" i="1"/>
  <c r="DX720" i="1"/>
  <c r="DX721" i="1"/>
  <c r="DX722" i="1"/>
  <c r="DX723" i="1"/>
  <c r="DX724" i="1"/>
  <c r="DX725" i="1"/>
  <c r="DX726" i="1"/>
  <c r="DX727" i="1"/>
  <c r="DX728" i="1"/>
  <c r="DX729" i="1"/>
  <c r="DX730" i="1"/>
  <c r="DX731" i="1"/>
  <c r="DX732" i="1"/>
  <c r="DX733" i="1"/>
  <c r="DX734" i="1"/>
  <c r="DX735" i="1"/>
  <c r="DX736" i="1"/>
  <c r="DX737" i="1"/>
  <c r="DX738" i="1"/>
  <c r="DX739" i="1"/>
  <c r="DX740" i="1"/>
  <c r="DX741" i="1"/>
  <c r="DX742" i="1"/>
  <c r="DX743" i="1"/>
  <c r="DX744" i="1"/>
  <c r="DX745" i="1"/>
  <c r="DX746" i="1"/>
  <c r="DX747" i="1"/>
  <c r="DX748" i="1"/>
  <c r="DX749" i="1"/>
  <c r="DX750" i="1"/>
  <c r="DX751" i="1"/>
  <c r="DX752" i="1"/>
  <c r="DX753" i="1"/>
  <c r="DX754" i="1"/>
  <c r="DX755" i="1"/>
  <c r="DX756" i="1"/>
  <c r="DX757" i="1"/>
  <c r="DX758" i="1"/>
  <c r="DX759" i="1"/>
  <c r="DX760" i="1"/>
  <c r="DX761" i="1"/>
  <c r="DX762" i="1"/>
  <c r="DX763" i="1"/>
  <c r="DX764" i="1"/>
  <c r="DX765" i="1"/>
  <c r="DX766" i="1"/>
  <c r="DX767" i="1"/>
  <c r="DX768" i="1"/>
  <c r="DX769" i="1"/>
  <c r="DX770" i="1"/>
  <c r="DX771" i="1"/>
  <c r="DX772" i="1"/>
  <c r="DX773" i="1"/>
  <c r="DX774" i="1"/>
  <c r="DX775" i="1"/>
  <c r="DX776" i="1"/>
  <c r="DX777" i="1"/>
  <c r="DX778" i="1"/>
  <c r="DX779" i="1"/>
  <c r="DX780" i="1"/>
  <c r="DX781" i="1"/>
  <c r="DX782" i="1"/>
  <c r="DX783" i="1"/>
  <c r="DX784" i="1"/>
  <c r="DX785" i="1"/>
  <c r="DX786" i="1"/>
  <c r="DX787" i="1"/>
  <c r="DX788" i="1"/>
  <c r="DX789" i="1"/>
  <c r="DX790" i="1"/>
  <c r="DX791" i="1"/>
  <c r="DX792" i="1"/>
  <c r="DX793" i="1"/>
  <c r="DX794" i="1"/>
  <c r="DX795" i="1"/>
  <c r="DX796" i="1"/>
  <c r="DX797" i="1"/>
  <c r="DX798" i="1"/>
  <c r="DX799" i="1"/>
  <c r="DX800" i="1"/>
  <c r="DX801" i="1"/>
  <c r="DX802" i="1"/>
  <c r="DX803" i="1"/>
  <c r="DX804" i="1"/>
  <c r="DX805" i="1"/>
  <c r="DX806" i="1"/>
  <c r="DX807" i="1"/>
  <c r="DX808" i="1"/>
  <c r="DX809" i="1"/>
  <c r="DX810" i="1"/>
  <c r="DX811" i="1"/>
  <c r="DX812" i="1"/>
  <c r="DX813" i="1"/>
  <c r="DX814" i="1"/>
  <c r="DX815" i="1"/>
  <c r="DX816" i="1"/>
  <c r="DX817" i="1"/>
  <c r="DX818" i="1"/>
  <c r="DX819" i="1"/>
  <c r="DX820" i="1"/>
  <c r="DX821" i="1"/>
  <c r="DX822" i="1"/>
  <c r="DX823" i="1"/>
  <c r="DX824" i="1"/>
  <c r="DX825" i="1"/>
  <c r="DX826" i="1"/>
  <c r="DX827" i="1"/>
  <c r="DX828" i="1"/>
  <c r="DX829" i="1"/>
  <c r="DX830" i="1"/>
  <c r="DX831" i="1"/>
  <c r="DX832" i="1"/>
  <c r="DX833" i="1"/>
  <c r="DX834" i="1"/>
  <c r="DX835" i="1"/>
  <c r="DX836" i="1"/>
  <c r="DX837" i="1"/>
  <c r="DX838" i="1"/>
  <c r="DX839" i="1"/>
  <c r="DX840" i="1"/>
  <c r="DX841" i="1"/>
  <c r="DX842" i="1"/>
  <c r="DX843" i="1"/>
  <c r="DX844" i="1"/>
  <c r="DX845" i="1"/>
  <c r="DX846" i="1"/>
  <c r="DX847" i="1"/>
  <c r="DX848" i="1"/>
  <c r="DX849" i="1"/>
  <c r="DX850" i="1"/>
  <c r="DX851" i="1"/>
  <c r="DX852" i="1"/>
  <c r="DX853" i="1"/>
  <c r="DX854" i="1"/>
  <c r="DX855" i="1"/>
  <c r="DX856" i="1"/>
  <c r="DX857" i="1"/>
  <c r="DX858" i="1"/>
  <c r="DX859" i="1"/>
  <c r="DX860" i="1"/>
  <c r="DX861" i="1"/>
  <c r="DX862" i="1"/>
  <c r="DX863" i="1"/>
  <c r="DX864" i="1"/>
  <c r="DX865" i="1"/>
  <c r="DX866" i="1"/>
  <c r="DX867" i="1"/>
  <c r="DX868" i="1"/>
  <c r="DX869" i="1"/>
  <c r="DX870" i="1"/>
  <c r="DX871" i="1"/>
  <c r="DX872" i="1"/>
  <c r="DX873" i="1"/>
  <c r="DX874" i="1"/>
  <c r="DX875" i="1"/>
  <c r="DX876" i="1"/>
  <c r="DX877" i="1"/>
  <c r="DX878" i="1"/>
  <c r="DX879" i="1"/>
  <c r="DX880" i="1"/>
  <c r="DX881" i="1"/>
  <c r="DX882" i="1"/>
  <c r="DX883" i="1"/>
  <c r="DX884" i="1"/>
  <c r="DX885" i="1"/>
  <c r="DX886" i="1"/>
  <c r="DX887" i="1"/>
  <c r="DX888" i="1"/>
  <c r="DX889" i="1"/>
  <c r="DX890" i="1"/>
  <c r="DX891" i="1"/>
  <c r="DX892" i="1"/>
  <c r="DX893" i="1"/>
  <c r="DX894" i="1"/>
  <c r="DX895" i="1"/>
  <c r="DX896" i="1"/>
  <c r="DX897" i="1"/>
  <c r="DX898" i="1"/>
  <c r="DX899" i="1"/>
  <c r="DX900" i="1"/>
  <c r="DX901" i="1"/>
  <c r="DX902" i="1"/>
  <c r="DX903" i="1"/>
  <c r="DX904" i="1"/>
  <c r="DX905" i="1"/>
  <c r="DX906" i="1"/>
  <c r="DX907" i="1"/>
  <c r="DX908" i="1"/>
  <c r="DX909" i="1"/>
  <c r="DX910" i="1"/>
  <c r="DX911" i="1"/>
  <c r="DX912" i="1"/>
  <c r="DX913" i="1"/>
  <c r="DX914" i="1"/>
  <c r="DX915" i="1"/>
  <c r="DX916" i="1"/>
  <c r="DX917" i="1"/>
  <c r="DX918" i="1"/>
  <c r="DX919" i="1"/>
  <c r="DX920" i="1"/>
  <c r="DX921" i="1"/>
  <c r="DX922" i="1"/>
  <c r="DX923" i="1"/>
  <c r="DX924" i="1"/>
  <c r="DX925" i="1"/>
  <c r="DX926" i="1"/>
  <c r="DX927" i="1"/>
  <c r="DX928" i="1"/>
  <c r="DX929" i="1"/>
  <c r="DX930" i="1"/>
  <c r="DX931" i="1"/>
  <c r="DX932" i="1"/>
  <c r="DX933" i="1"/>
  <c r="DX934" i="1"/>
  <c r="DX935" i="1"/>
  <c r="DX936" i="1"/>
  <c r="DX937" i="1"/>
  <c r="DX938" i="1"/>
  <c r="DX939" i="1"/>
  <c r="DX940" i="1"/>
  <c r="DX941" i="1"/>
  <c r="DX942" i="1"/>
  <c r="DX943" i="1"/>
  <c r="DX944" i="1"/>
  <c r="DX945" i="1"/>
  <c r="DX946" i="1"/>
  <c r="DX947" i="1"/>
  <c r="DX948" i="1"/>
  <c r="DX949" i="1"/>
  <c r="DX950" i="1"/>
  <c r="DX951" i="1"/>
  <c r="DX952" i="1"/>
  <c r="DX953" i="1"/>
  <c r="DX954" i="1"/>
  <c r="DX955" i="1"/>
  <c r="DX956" i="1"/>
  <c r="DX957" i="1"/>
  <c r="DX958" i="1"/>
  <c r="DX959" i="1"/>
  <c r="DX960" i="1"/>
  <c r="DX961" i="1"/>
  <c r="DX962" i="1"/>
  <c r="DX963" i="1"/>
  <c r="DX964" i="1"/>
  <c r="DX965" i="1"/>
  <c r="DX966" i="1"/>
  <c r="DX967" i="1"/>
  <c r="DX968" i="1"/>
  <c r="DX969" i="1"/>
  <c r="DX970" i="1"/>
  <c r="DX971" i="1"/>
  <c r="DX972" i="1"/>
  <c r="DX973" i="1"/>
  <c r="DX974" i="1"/>
  <c r="DX975" i="1"/>
  <c r="DX976" i="1"/>
  <c r="DX977" i="1"/>
  <c r="DX978" i="1"/>
  <c r="DX979" i="1"/>
  <c r="DX980" i="1"/>
  <c r="DX981" i="1"/>
  <c r="DX982" i="1"/>
  <c r="DX983" i="1"/>
  <c r="DX984" i="1"/>
  <c r="DX985" i="1"/>
  <c r="DX986" i="1"/>
  <c r="DX987" i="1"/>
  <c r="DX988" i="1"/>
  <c r="DX989" i="1"/>
  <c r="DX990" i="1"/>
  <c r="DX991" i="1"/>
  <c r="DX992" i="1"/>
  <c r="DX993" i="1"/>
  <c r="DX994" i="1"/>
  <c r="DX995" i="1"/>
  <c r="DX996" i="1"/>
  <c r="DX997" i="1"/>
  <c r="DX998" i="1"/>
  <c r="DX999" i="1"/>
  <c r="DX1000" i="1"/>
  <c r="DX1001" i="1"/>
  <c r="DX1002" i="1"/>
  <c r="DX1003" i="1"/>
  <c r="DX1004" i="1"/>
  <c r="DX1005" i="1"/>
  <c r="DX1006" i="1"/>
  <c r="DX1007" i="1"/>
  <c r="DX1008" i="1"/>
  <c r="DX1009" i="1"/>
  <c r="DX1010" i="1"/>
  <c r="DX1011" i="1"/>
  <c r="DX1012" i="1"/>
  <c r="DX1013" i="1"/>
  <c r="DX1014" i="1"/>
  <c r="DX1015" i="1"/>
  <c r="DX1016" i="1"/>
  <c r="DX1017" i="1"/>
  <c r="DX1018" i="1"/>
  <c r="DX1019" i="1"/>
  <c r="DX1020" i="1"/>
  <c r="DX1021" i="1"/>
  <c r="DX1022" i="1"/>
  <c r="DX1023" i="1"/>
  <c r="DX1024" i="1"/>
  <c r="DX1025" i="1"/>
  <c r="DX1026" i="1"/>
  <c r="DX1027" i="1"/>
  <c r="DX1028" i="1"/>
  <c r="DX1029" i="1"/>
  <c r="DX1030" i="1"/>
  <c r="DX1031" i="1"/>
  <c r="DX1032" i="1"/>
  <c r="DX1033" i="1"/>
  <c r="DX1034" i="1"/>
  <c r="DX1035" i="1"/>
  <c r="DX1036" i="1"/>
  <c r="DX1037" i="1"/>
  <c r="DX1038" i="1"/>
  <c r="DX1039" i="1"/>
  <c r="DX1040" i="1"/>
  <c r="DX1041" i="1"/>
  <c r="DX1042" i="1"/>
  <c r="DX1043" i="1"/>
  <c r="DX1044" i="1"/>
  <c r="DX1045" i="1"/>
  <c r="DX1046" i="1"/>
  <c r="DX1047" i="1"/>
  <c r="DX1048" i="1"/>
  <c r="DX1049" i="1"/>
  <c r="DX1050" i="1"/>
  <c r="DX1051" i="1"/>
  <c r="DX1052" i="1"/>
  <c r="DX1053" i="1"/>
  <c r="DX1054" i="1"/>
  <c r="DX1055" i="1"/>
  <c r="DX1056" i="1"/>
  <c r="DX1057" i="1"/>
  <c r="DX1058" i="1"/>
  <c r="DX1059" i="1"/>
  <c r="DX1060" i="1"/>
  <c r="DX1061" i="1"/>
  <c r="DX1062" i="1"/>
  <c r="DX1063" i="1"/>
  <c r="DX1064" i="1"/>
  <c r="DX1065" i="1"/>
  <c r="DX1066" i="1"/>
  <c r="DX1067" i="1"/>
  <c r="DX1068" i="1"/>
  <c r="DX1069" i="1"/>
  <c r="DX1070" i="1"/>
  <c r="DX1071" i="1"/>
  <c r="DX1072" i="1"/>
  <c r="DX1073" i="1"/>
  <c r="DX1074" i="1"/>
  <c r="DX1075" i="1"/>
  <c r="DX1076" i="1"/>
  <c r="DX1077" i="1"/>
  <c r="DX1078" i="1"/>
  <c r="DX1079" i="1"/>
  <c r="DX1080" i="1"/>
  <c r="DX1081" i="1"/>
  <c r="DX1082" i="1"/>
  <c r="DX1083" i="1"/>
  <c r="DX1084" i="1"/>
  <c r="DX1085" i="1"/>
  <c r="DX1086" i="1"/>
  <c r="DX1087" i="1"/>
  <c r="DX1088" i="1"/>
  <c r="DX1089" i="1"/>
  <c r="DX1090" i="1"/>
  <c r="DX1091" i="1"/>
  <c r="DX1092" i="1"/>
  <c r="DX1093" i="1"/>
  <c r="DX1094" i="1"/>
  <c r="DX1095" i="1"/>
  <c r="DX1096" i="1"/>
  <c r="DX1097" i="1"/>
  <c r="DX1098" i="1"/>
  <c r="DX6" i="1"/>
  <c r="DV7" i="1"/>
  <c r="DV8" i="1"/>
  <c r="DV9" i="1"/>
  <c r="DV10" i="1"/>
  <c r="DV11" i="1"/>
  <c r="DV12" i="1"/>
  <c r="DV13" i="1"/>
  <c r="DV14" i="1"/>
  <c r="DV15" i="1"/>
  <c r="DV16" i="1"/>
  <c r="DV17" i="1"/>
  <c r="DV18" i="1"/>
  <c r="DV19" i="1"/>
  <c r="DV20" i="1"/>
  <c r="DV21" i="1"/>
  <c r="DV22" i="1"/>
  <c r="DV23" i="1"/>
  <c r="DV24" i="1"/>
  <c r="DV25" i="1"/>
  <c r="DV26" i="1"/>
  <c r="DV27" i="1"/>
  <c r="DV28" i="1"/>
  <c r="DV29" i="1"/>
  <c r="DV30" i="1"/>
  <c r="DV31" i="1"/>
  <c r="DV32" i="1"/>
  <c r="DV33" i="1"/>
  <c r="DV34" i="1"/>
  <c r="DV35" i="1"/>
  <c r="DV36" i="1"/>
  <c r="DV37" i="1"/>
  <c r="DV38" i="1"/>
  <c r="DV39" i="1"/>
  <c r="DV40" i="1"/>
  <c r="DV41" i="1"/>
  <c r="DV42" i="1"/>
  <c r="DV43" i="1"/>
  <c r="DV44" i="1"/>
  <c r="DV45" i="1"/>
  <c r="DV46" i="1"/>
  <c r="DV47" i="1"/>
  <c r="DV48" i="1"/>
  <c r="DV49" i="1"/>
  <c r="DV50" i="1"/>
  <c r="DV51" i="1"/>
  <c r="DV52" i="1"/>
  <c r="DV53" i="1"/>
  <c r="DV54" i="1"/>
  <c r="DV55" i="1"/>
  <c r="DV56" i="1"/>
  <c r="DV57" i="1"/>
  <c r="DV58" i="1"/>
  <c r="DV59" i="1"/>
  <c r="DV60" i="1"/>
  <c r="DV61" i="1"/>
  <c r="DV62" i="1"/>
  <c r="DV63" i="1"/>
  <c r="DV64" i="1"/>
  <c r="DV65" i="1"/>
  <c r="DV66" i="1"/>
  <c r="DV67" i="1"/>
  <c r="DV68" i="1"/>
  <c r="DV69" i="1"/>
  <c r="DV70" i="1"/>
  <c r="DV71" i="1"/>
  <c r="DV72" i="1"/>
  <c r="DV73" i="1"/>
  <c r="DV74" i="1"/>
  <c r="DV75" i="1"/>
  <c r="DV76" i="1"/>
  <c r="DV77" i="1"/>
  <c r="DV78" i="1"/>
  <c r="DV79" i="1"/>
  <c r="DV80" i="1"/>
  <c r="DV81" i="1"/>
  <c r="DV82" i="1"/>
  <c r="DV83" i="1"/>
  <c r="DV84" i="1"/>
  <c r="DV85" i="1"/>
  <c r="DV86" i="1"/>
  <c r="DV87" i="1"/>
  <c r="DV88" i="1"/>
  <c r="DV89" i="1"/>
  <c r="DV90" i="1"/>
  <c r="DV91" i="1"/>
  <c r="DV92" i="1"/>
  <c r="DV93" i="1"/>
  <c r="DV94" i="1"/>
  <c r="DV95" i="1"/>
  <c r="DV96" i="1"/>
  <c r="DV97" i="1"/>
  <c r="DV98" i="1"/>
  <c r="DV99" i="1"/>
  <c r="DV100" i="1"/>
  <c r="DV101" i="1"/>
  <c r="DV102" i="1"/>
  <c r="DV103" i="1"/>
  <c r="DV104" i="1"/>
  <c r="DV105" i="1"/>
  <c r="DV106" i="1"/>
  <c r="DV107" i="1"/>
  <c r="DV108" i="1"/>
  <c r="DV109" i="1"/>
  <c r="DV110" i="1"/>
  <c r="DV111" i="1"/>
  <c r="DV112" i="1"/>
  <c r="DV113" i="1"/>
  <c r="DV114" i="1"/>
  <c r="DV115" i="1"/>
  <c r="DV116" i="1"/>
  <c r="DV117" i="1"/>
  <c r="DV118" i="1"/>
  <c r="DV119" i="1"/>
  <c r="DV120" i="1"/>
  <c r="DV121" i="1"/>
  <c r="DV122" i="1"/>
  <c r="DV123" i="1"/>
  <c r="DV124" i="1"/>
  <c r="DV125" i="1"/>
  <c r="DV126" i="1"/>
  <c r="DV127" i="1"/>
  <c r="DV128" i="1"/>
  <c r="DV129" i="1"/>
  <c r="DV130" i="1"/>
  <c r="DV131" i="1"/>
  <c r="DV132" i="1"/>
  <c r="DV133" i="1"/>
  <c r="DV134" i="1"/>
  <c r="DV135" i="1"/>
  <c r="DV136" i="1"/>
  <c r="DV137" i="1"/>
  <c r="DV138" i="1"/>
  <c r="DV139" i="1"/>
  <c r="DV140" i="1"/>
  <c r="DV141" i="1"/>
  <c r="DV142" i="1"/>
  <c r="DV143" i="1"/>
  <c r="DV144" i="1"/>
  <c r="DV145" i="1"/>
  <c r="DV146" i="1"/>
  <c r="DV147" i="1"/>
  <c r="DV148" i="1"/>
  <c r="DV149" i="1"/>
  <c r="DV150" i="1"/>
  <c r="DV151" i="1"/>
  <c r="DV152" i="1"/>
  <c r="DV153" i="1"/>
  <c r="DV154" i="1"/>
  <c r="DV155" i="1"/>
  <c r="DV156" i="1"/>
  <c r="DV157" i="1"/>
  <c r="DV158" i="1"/>
  <c r="DV159" i="1"/>
  <c r="DV160" i="1"/>
  <c r="DV161" i="1"/>
  <c r="DV162" i="1"/>
  <c r="DV163" i="1"/>
  <c r="DV164" i="1"/>
  <c r="DV165" i="1"/>
  <c r="DV166" i="1"/>
  <c r="DV167" i="1"/>
  <c r="DV168" i="1"/>
  <c r="DV169" i="1"/>
  <c r="DV170" i="1"/>
  <c r="DV171" i="1"/>
  <c r="DV172" i="1"/>
  <c r="DV173" i="1"/>
  <c r="DV174" i="1"/>
  <c r="DV175" i="1"/>
  <c r="DV176" i="1"/>
  <c r="DV177" i="1"/>
  <c r="DV178" i="1"/>
  <c r="DV179" i="1"/>
  <c r="DV180" i="1"/>
  <c r="DV181" i="1"/>
  <c r="DV182" i="1"/>
  <c r="DV183" i="1"/>
  <c r="DV184" i="1"/>
  <c r="DV185" i="1"/>
  <c r="DV186" i="1"/>
  <c r="DV187" i="1"/>
  <c r="DV188" i="1"/>
  <c r="DV189" i="1"/>
  <c r="DV190" i="1"/>
  <c r="DV191" i="1"/>
  <c r="DV192" i="1"/>
  <c r="DV193" i="1"/>
  <c r="DV194" i="1"/>
  <c r="DV195" i="1"/>
  <c r="DV196" i="1"/>
  <c r="DV197" i="1"/>
  <c r="DV198" i="1"/>
  <c r="DV199" i="1"/>
  <c r="DV200" i="1"/>
  <c r="DV201" i="1"/>
  <c r="DV202" i="1"/>
  <c r="DV203" i="1"/>
  <c r="DV204" i="1"/>
  <c r="DV205" i="1"/>
  <c r="DV206" i="1"/>
  <c r="DV207" i="1"/>
  <c r="DV208" i="1"/>
  <c r="DV209" i="1"/>
  <c r="DV210" i="1"/>
  <c r="DV211" i="1"/>
  <c r="DV212" i="1"/>
  <c r="DV213" i="1"/>
  <c r="DV214" i="1"/>
  <c r="DV215" i="1"/>
  <c r="DV216" i="1"/>
  <c r="DV217" i="1"/>
  <c r="DV218" i="1"/>
  <c r="DV219" i="1"/>
  <c r="DV220" i="1"/>
  <c r="DV221" i="1"/>
  <c r="DV222" i="1"/>
  <c r="DV223" i="1"/>
  <c r="DV224" i="1"/>
  <c r="DV225" i="1"/>
  <c r="DV226" i="1"/>
  <c r="DV227" i="1"/>
  <c r="DV228" i="1"/>
  <c r="DV229" i="1"/>
  <c r="DV230" i="1"/>
  <c r="DV231" i="1"/>
  <c r="DV232" i="1"/>
  <c r="DV233" i="1"/>
  <c r="DV234" i="1"/>
  <c r="DV235" i="1"/>
  <c r="DV236" i="1"/>
  <c r="DV237" i="1"/>
  <c r="DV238" i="1"/>
  <c r="DV239" i="1"/>
  <c r="DV240" i="1"/>
  <c r="DV241" i="1"/>
  <c r="DV242" i="1"/>
  <c r="DV243" i="1"/>
  <c r="DV244" i="1"/>
  <c r="DV245" i="1"/>
  <c r="DV246" i="1"/>
  <c r="DV247" i="1"/>
  <c r="DV248" i="1"/>
  <c r="DV249" i="1"/>
  <c r="DV250" i="1"/>
  <c r="DV251" i="1"/>
  <c r="DV252" i="1"/>
  <c r="DV253" i="1"/>
  <c r="DV254" i="1"/>
  <c r="DV255" i="1"/>
  <c r="DV256" i="1"/>
  <c r="DV257" i="1"/>
  <c r="DV258" i="1"/>
  <c r="DV259" i="1"/>
  <c r="DV260" i="1"/>
  <c r="DV261" i="1"/>
  <c r="DV262" i="1"/>
  <c r="DV263" i="1"/>
  <c r="DV264" i="1"/>
  <c r="DV265" i="1"/>
  <c r="DV266" i="1"/>
  <c r="DV267" i="1"/>
  <c r="DV268" i="1"/>
  <c r="DV269" i="1"/>
  <c r="DV270" i="1"/>
  <c r="DV271" i="1"/>
  <c r="DV272" i="1"/>
  <c r="DV273" i="1"/>
  <c r="DV274" i="1"/>
  <c r="DV275" i="1"/>
  <c r="DV276" i="1"/>
  <c r="DV277" i="1"/>
  <c r="DV278" i="1"/>
  <c r="DV279" i="1"/>
  <c r="DV280" i="1"/>
  <c r="DV281" i="1"/>
  <c r="DV282" i="1"/>
  <c r="DV283" i="1"/>
  <c r="DV284" i="1"/>
  <c r="DV285" i="1"/>
  <c r="DV286" i="1"/>
  <c r="DV287" i="1"/>
  <c r="DV288" i="1"/>
  <c r="DV289" i="1"/>
  <c r="DV290" i="1"/>
  <c r="DV291" i="1"/>
  <c r="DV292" i="1"/>
  <c r="DV293" i="1"/>
  <c r="DV294" i="1"/>
  <c r="DV295" i="1"/>
  <c r="DV296" i="1"/>
  <c r="DV297" i="1"/>
  <c r="DV298" i="1"/>
  <c r="DV299" i="1"/>
  <c r="DV300" i="1"/>
  <c r="DV301" i="1"/>
  <c r="DV302" i="1"/>
  <c r="DV303" i="1"/>
  <c r="DV304" i="1"/>
  <c r="DV305" i="1"/>
  <c r="DV306" i="1"/>
  <c r="DV307" i="1"/>
  <c r="DV308" i="1"/>
  <c r="DV309" i="1"/>
  <c r="DV310" i="1"/>
  <c r="DV311" i="1"/>
  <c r="DV312" i="1"/>
  <c r="DV313" i="1"/>
  <c r="DV314" i="1"/>
  <c r="DV315" i="1"/>
  <c r="DV316" i="1"/>
  <c r="DV317" i="1"/>
  <c r="DV318" i="1"/>
  <c r="DV319" i="1"/>
  <c r="DV320" i="1"/>
  <c r="DV321" i="1"/>
  <c r="DV322" i="1"/>
  <c r="DV323" i="1"/>
  <c r="DV324" i="1"/>
  <c r="DV325" i="1"/>
  <c r="DV326" i="1"/>
  <c r="DV327" i="1"/>
  <c r="DV328" i="1"/>
  <c r="DV329" i="1"/>
  <c r="DV330" i="1"/>
  <c r="DV331" i="1"/>
  <c r="DV332" i="1"/>
  <c r="DV333" i="1"/>
  <c r="DV334" i="1"/>
  <c r="DV335" i="1"/>
  <c r="DV336" i="1"/>
  <c r="DV337" i="1"/>
  <c r="DV338" i="1"/>
  <c r="DV339" i="1"/>
  <c r="DV340" i="1"/>
  <c r="DV341" i="1"/>
  <c r="DV342" i="1"/>
  <c r="DV343" i="1"/>
  <c r="DV344" i="1"/>
  <c r="DV345" i="1"/>
  <c r="DV346" i="1"/>
  <c r="DV347" i="1"/>
  <c r="DV348" i="1"/>
  <c r="DV349" i="1"/>
  <c r="DV350" i="1"/>
  <c r="DV351" i="1"/>
  <c r="DV352" i="1"/>
  <c r="DV353" i="1"/>
  <c r="DV354" i="1"/>
  <c r="DV355" i="1"/>
  <c r="DV356" i="1"/>
  <c r="DV357" i="1"/>
  <c r="DV358" i="1"/>
  <c r="DV359" i="1"/>
  <c r="DV360" i="1"/>
  <c r="DV361" i="1"/>
  <c r="DV362" i="1"/>
  <c r="DV363" i="1"/>
  <c r="DV364" i="1"/>
  <c r="DV365" i="1"/>
  <c r="DV366" i="1"/>
  <c r="DV367" i="1"/>
  <c r="DV368" i="1"/>
  <c r="DV369" i="1"/>
  <c r="DV370" i="1"/>
  <c r="DV371" i="1"/>
  <c r="DV372" i="1"/>
  <c r="DV373" i="1"/>
  <c r="DV374" i="1"/>
  <c r="DV375" i="1"/>
  <c r="DV376" i="1"/>
  <c r="DV377" i="1"/>
  <c r="DV378" i="1"/>
  <c r="DV379" i="1"/>
  <c r="DV380" i="1"/>
  <c r="DV381" i="1"/>
  <c r="DV382" i="1"/>
  <c r="DV383" i="1"/>
  <c r="DV384" i="1"/>
  <c r="DV385" i="1"/>
  <c r="DV386" i="1"/>
  <c r="DV387" i="1"/>
  <c r="DV388" i="1"/>
  <c r="DV389" i="1"/>
  <c r="DV390" i="1"/>
  <c r="DV391" i="1"/>
  <c r="DV392" i="1"/>
  <c r="DV393" i="1"/>
  <c r="DV394" i="1"/>
  <c r="DV395" i="1"/>
  <c r="DV396" i="1"/>
  <c r="DV397" i="1"/>
  <c r="DV398" i="1"/>
  <c r="DV399" i="1"/>
  <c r="DV400" i="1"/>
  <c r="DV401" i="1"/>
  <c r="DV402" i="1"/>
  <c r="DV403" i="1"/>
  <c r="DV404" i="1"/>
  <c r="DV405" i="1"/>
  <c r="DV406" i="1"/>
  <c r="DV407" i="1"/>
  <c r="DV408" i="1"/>
  <c r="DV409" i="1"/>
  <c r="DV410" i="1"/>
  <c r="DV411" i="1"/>
  <c r="DV412" i="1"/>
  <c r="DV413" i="1"/>
  <c r="DV414" i="1"/>
  <c r="DV415" i="1"/>
  <c r="DV416" i="1"/>
  <c r="DV417" i="1"/>
  <c r="DV418" i="1"/>
  <c r="DV419" i="1"/>
  <c r="DV420" i="1"/>
  <c r="DV421" i="1"/>
  <c r="DV422" i="1"/>
  <c r="DV423" i="1"/>
  <c r="DV424" i="1"/>
  <c r="DV425" i="1"/>
  <c r="DV426" i="1"/>
  <c r="DV427" i="1"/>
  <c r="DV428" i="1"/>
  <c r="DV429" i="1"/>
  <c r="DV430" i="1"/>
  <c r="DV431" i="1"/>
  <c r="DV432" i="1"/>
  <c r="DV433" i="1"/>
  <c r="DV434" i="1"/>
  <c r="DV435" i="1"/>
  <c r="DV436" i="1"/>
  <c r="DV437" i="1"/>
  <c r="DV438" i="1"/>
  <c r="DV439" i="1"/>
  <c r="DV440" i="1"/>
  <c r="DV441" i="1"/>
  <c r="DV442" i="1"/>
  <c r="DV443" i="1"/>
  <c r="DV444" i="1"/>
  <c r="DV445" i="1"/>
  <c r="DV446" i="1"/>
  <c r="DV447" i="1"/>
  <c r="DV448" i="1"/>
  <c r="DV449" i="1"/>
  <c r="DV450" i="1"/>
  <c r="DV451" i="1"/>
  <c r="DV452" i="1"/>
  <c r="DV453" i="1"/>
  <c r="DV454" i="1"/>
  <c r="DV455" i="1"/>
  <c r="DV456" i="1"/>
  <c r="DV457" i="1"/>
  <c r="DV458" i="1"/>
  <c r="DV459" i="1"/>
  <c r="DV460" i="1"/>
  <c r="DV461" i="1"/>
  <c r="DV462" i="1"/>
  <c r="DV463" i="1"/>
  <c r="DV464" i="1"/>
  <c r="DV465" i="1"/>
  <c r="DV466" i="1"/>
  <c r="DV467" i="1"/>
  <c r="DV468" i="1"/>
  <c r="DV469" i="1"/>
  <c r="DV470" i="1"/>
  <c r="DV471" i="1"/>
  <c r="DV472" i="1"/>
  <c r="DV473" i="1"/>
  <c r="DV474" i="1"/>
  <c r="DV475" i="1"/>
  <c r="DV476" i="1"/>
  <c r="DV477" i="1"/>
  <c r="DV478" i="1"/>
  <c r="DV479" i="1"/>
  <c r="DV480" i="1"/>
  <c r="DV481" i="1"/>
  <c r="DV482" i="1"/>
  <c r="DV483" i="1"/>
  <c r="DV484" i="1"/>
  <c r="DV485" i="1"/>
  <c r="DV486" i="1"/>
  <c r="DV487" i="1"/>
  <c r="DV488" i="1"/>
  <c r="DV489" i="1"/>
  <c r="DV490" i="1"/>
  <c r="DV491" i="1"/>
  <c r="DV492" i="1"/>
  <c r="DV493" i="1"/>
  <c r="DV494" i="1"/>
  <c r="DV495" i="1"/>
  <c r="DV496" i="1"/>
  <c r="DV497" i="1"/>
  <c r="DV498" i="1"/>
  <c r="DV499" i="1"/>
  <c r="DV500" i="1"/>
  <c r="DV501" i="1"/>
  <c r="DV502" i="1"/>
  <c r="DV503" i="1"/>
  <c r="DV504" i="1"/>
  <c r="DV505" i="1"/>
  <c r="DV506" i="1"/>
  <c r="DV507" i="1"/>
  <c r="DV508" i="1"/>
  <c r="DV509" i="1"/>
  <c r="DV510" i="1"/>
  <c r="DV511" i="1"/>
  <c r="DV512" i="1"/>
  <c r="DV513" i="1"/>
  <c r="DV514" i="1"/>
  <c r="DV515" i="1"/>
  <c r="DV516" i="1"/>
  <c r="DV517" i="1"/>
  <c r="DV518" i="1"/>
  <c r="DV519" i="1"/>
  <c r="DV520" i="1"/>
  <c r="DV521" i="1"/>
  <c r="DV522" i="1"/>
  <c r="DV523" i="1"/>
  <c r="DV524" i="1"/>
  <c r="DV525" i="1"/>
  <c r="DV526" i="1"/>
  <c r="DV527" i="1"/>
  <c r="DV528" i="1"/>
  <c r="DV529" i="1"/>
  <c r="DV530" i="1"/>
  <c r="DV531" i="1"/>
  <c r="DV532" i="1"/>
  <c r="DV533" i="1"/>
  <c r="DV534" i="1"/>
  <c r="DV535" i="1"/>
  <c r="DV536" i="1"/>
  <c r="DV537" i="1"/>
  <c r="DV538" i="1"/>
  <c r="DV539" i="1"/>
  <c r="DV540" i="1"/>
  <c r="DV541" i="1"/>
  <c r="DV542" i="1"/>
  <c r="DV543" i="1"/>
  <c r="DV544" i="1"/>
  <c r="DV545" i="1"/>
  <c r="DV546" i="1"/>
  <c r="DV547" i="1"/>
  <c r="DV548" i="1"/>
  <c r="DV549" i="1"/>
  <c r="DV550" i="1"/>
  <c r="DV551" i="1"/>
  <c r="DV552" i="1"/>
  <c r="DV553" i="1"/>
  <c r="DV554" i="1"/>
  <c r="DV555" i="1"/>
  <c r="DV556" i="1"/>
  <c r="DV557" i="1"/>
  <c r="DV558" i="1"/>
  <c r="DV559" i="1"/>
  <c r="DV560" i="1"/>
  <c r="DV561" i="1"/>
  <c r="DV562" i="1"/>
  <c r="DV563" i="1"/>
  <c r="DV564" i="1"/>
  <c r="DV565" i="1"/>
  <c r="DV566" i="1"/>
  <c r="DV567" i="1"/>
  <c r="DV568" i="1"/>
  <c r="DV569" i="1"/>
  <c r="DV570" i="1"/>
  <c r="DV571" i="1"/>
  <c r="DV572" i="1"/>
  <c r="DV573" i="1"/>
  <c r="DV574" i="1"/>
  <c r="DV575" i="1"/>
  <c r="DV576" i="1"/>
  <c r="DV577" i="1"/>
  <c r="DV578" i="1"/>
  <c r="DV579" i="1"/>
  <c r="DV580" i="1"/>
  <c r="DV581" i="1"/>
  <c r="DV582" i="1"/>
  <c r="DV583" i="1"/>
  <c r="DV584" i="1"/>
  <c r="DV585" i="1"/>
  <c r="DV586" i="1"/>
  <c r="DV587" i="1"/>
  <c r="DV588" i="1"/>
  <c r="DV589" i="1"/>
  <c r="DV590" i="1"/>
  <c r="DV591" i="1"/>
  <c r="DV592" i="1"/>
  <c r="DV593" i="1"/>
  <c r="DV594" i="1"/>
  <c r="DV595" i="1"/>
  <c r="DV596" i="1"/>
  <c r="DV597" i="1"/>
  <c r="DV598" i="1"/>
  <c r="DV599" i="1"/>
  <c r="DV600" i="1"/>
  <c r="DV601" i="1"/>
  <c r="DV602" i="1"/>
  <c r="DV603" i="1"/>
  <c r="DV604" i="1"/>
  <c r="DV605" i="1"/>
  <c r="DV606" i="1"/>
  <c r="DV607" i="1"/>
  <c r="DV608" i="1"/>
  <c r="DV609" i="1"/>
  <c r="DV610" i="1"/>
  <c r="DV611" i="1"/>
  <c r="DV612" i="1"/>
  <c r="DV613" i="1"/>
  <c r="DV614" i="1"/>
  <c r="DV615" i="1"/>
  <c r="DV616" i="1"/>
  <c r="DV617" i="1"/>
  <c r="DV618" i="1"/>
  <c r="DV619" i="1"/>
  <c r="DV620" i="1"/>
  <c r="DV621" i="1"/>
  <c r="DV622" i="1"/>
  <c r="DV623" i="1"/>
  <c r="DV624" i="1"/>
  <c r="DV625" i="1"/>
  <c r="DV626" i="1"/>
  <c r="DV627" i="1"/>
  <c r="DV628" i="1"/>
  <c r="DV629" i="1"/>
  <c r="DV630" i="1"/>
  <c r="DV631" i="1"/>
  <c r="DV632" i="1"/>
  <c r="DV633" i="1"/>
  <c r="DV634" i="1"/>
  <c r="DV635" i="1"/>
  <c r="DV636" i="1"/>
  <c r="DV637" i="1"/>
  <c r="DV638" i="1"/>
  <c r="DV639" i="1"/>
  <c r="DV640" i="1"/>
  <c r="DV641" i="1"/>
  <c r="DV642" i="1"/>
  <c r="DV643" i="1"/>
  <c r="DV644" i="1"/>
  <c r="DV645" i="1"/>
  <c r="DV646" i="1"/>
  <c r="DV647" i="1"/>
  <c r="DV648" i="1"/>
  <c r="DV649" i="1"/>
  <c r="DV650" i="1"/>
  <c r="DV651" i="1"/>
  <c r="DV652" i="1"/>
  <c r="DV653" i="1"/>
  <c r="DV654" i="1"/>
  <c r="DV655" i="1"/>
  <c r="DV656" i="1"/>
  <c r="DV657" i="1"/>
  <c r="DV658" i="1"/>
  <c r="DV659" i="1"/>
  <c r="DV660" i="1"/>
  <c r="DV661" i="1"/>
  <c r="DV662" i="1"/>
  <c r="DV663" i="1"/>
  <c r="DV664" i="1"/>
  <c r="DV665" i="1"/>
  <c r="DV666" i="1"/>
  <c r="DV667" i="1"/>
  <c r="DV668" i="1"/>
  <c r="DV669" i="1"/>
  <c r="DV670" i="1"/>
  <c r="DV671" i="1"/>
  <c r="DV672" i="1"/>
  <c r="DV673" i="1"/>
  <c r="DV674" i="1"/>
  <c r="DV675" i="1"/>
  <c r="DV676" i="1"/>
  <c r="DV677" i="1"/>
  <c r="DV678" i="1"/>
  <c r="DV679" i="1"/>
  <c r="DV680" i="1"/>
  <c r="DV681" i="1"/>
  <c r="DV682" i="1"/>
  <c r="DV683" i="1"/>
  <c r="DV684" i="1"/>
  <c r="DV685" i="1"/>
  <c r="DV686" i="1"/>
  <c r="DV687" i="1"/>
  <c r="DV688" i="1"/>
  <c r="DV689" i="1"/>
  <c r="DV690" i="1"/>
  <c r="DV691" i="1"/>
  <c r="DV692" i="1"/>
  <c r="DV693" i="1"/>
  <c r="DV694" i="1"/>
  <c r="DV695" i="1"/>
  <c r="DV696" i="1"/>
  <c r="DV697" i="1"/>
  <c r="DV698" i="1"/>
  <c r="DV699" i="1"/>
  <c r="DV700" i="1"/>
  <c r="DV701" i="1"/>
  <c r="DV702" i="1"/>
  <c r="DV703" i="1"/>
  <c r="DV704" i="1"/>
  <c r="DV705" i="1"/>
  <c r="DV706" i="1"/>
  <c r="DV707" i="1"/>
  <c r="DV708" i="1"/>
  <c r="DV709" i="1"/>
  <c r="DV710" i="1"/>
  <c r="DV711" i="1"/>
  <c r="DV712" i="1"/>
  <c r="DV713" i="1"/>
  <c r="DV714" i="1"/>
  <c r="DV715" i="1"/>
  <c r="DV716" i="1"/>
  <c r="DV717" i="1"/>
  <c r="DV718" i="1"/>
  <c r="DV719" i="1"/>
  <c r="DV720" i="1"/>
  <c r="DV721" i="1"/>
  <c r="DV722" i="1"/>
  <c r="DV723" i="1"/>
  <c r="DV724" i="1"/>
  <c r="DV725" i="1"/>
  <c r="DV726" i="1"/>
  <c r="DV727" i="1"/>
  <c r="DV728" i="1"/>
  <c r="DV729" i="1"/>
  <c r="DV730" i="1"/>
  <c r="DV731" i="1"/>
  <c r="DV732" i="1"/>
  <c r="DV733" i="1"/>
  <c r="DV734" i="1"/>
  <c r="DV735" i="1"/>
  <c r="DV736" i="1"/>
  <c r="DV737" i="1"/>
  <c r="DV738" i="1"/>
  <c r="DV739" i="1"/>
  <c r="DV740" i="1"/>
  <c r="DV741" i="1"/>
  <c r="DV742" i="1"/>
  <c r="DV743" i="1"/>
  <c r="DV744" i="1"/>
  <c r="DV745" i="1"/>
  <c r="DV746" i="1"/>
  <c r="DV747" i="1"/>
  <c r="DV748" i="1"/>
  <c r="DV749" i="1"/>
  <c r="DV750" i="1"/>
  <c r="DV751" i="1"/>
  <c r="DV752" i="1"/>
  <c r="DV753" i="1"/>
  <c r="DV754" i="1"/>
  <c r="DV755" i="1"/>
  <c r="DV756" i="1"/>
  <c r="DV757" i="1"/>
  <c r="DV758" i="1"/>
  <c r="DV759" i="1"/>
  <c r="DV760" i="1"/>
  <c r="DV761" i="1"/>
  <c r="DV762" i="1"/>
  <c r="DV763" i="1"/>
  <c r="DV764" i="1"/>
  <c r="DV765" i="1"/>
  <c r="DV766" i="1"/>
  <c r="DV767" i="1"/>
  <c r="DV768" i="1"/>
  <c r="DV769" i="1"/>
  <c r="DV770" i="1"/>
  <c r="DV771" i="1"/>
  <c r="DV772" i="1"/>
  <c r="DV773" i="1"/>
  <c r="DV774" i="1"/>
  <c r="DV775" i="1"/>
  <c r="DV776" i="1"/>
  <c r="DV777" i="1"/>
  <c r="DV778" i="1"/>
  <c r="DV779" i="1"/>
  <c r="DV780" i="1"/>
  <c r="DV781" i="1"/>
  <c r="DV782" i="1"/>
  <c r="DV783" i="1"/>
  <c r="DV784" i="1"/>
  <c r="DV785" i="1"/>
  <c r="DV786" i="1"/>
  <c r="DV787" i="1"/>
  <c r="DV788" i="1"/>
  <c r="DV789" i="1"/>
  <c r="DV790" i="1"/>
  <c r="DV791" i="1"/>
  <c r="DV792" i="1"/>
  <c r="DV793" i="1"/>
  <c r="DV794" i="1"/>
  <c r="DV795" i="1"/>
  <c r="DV796" i="1"/>
  <c r="DV797" i="1"/>
  <c r="DV798" i="1"/>
  <c r="DV799" i="1"/>
  <c r="DV800" i="1"/>
  <c r="DV801" i="1"/>
  <c r="DV802" i="1"/>
  <c r="DV803" i="1"/>
  <c r="DV804" i="1"/>
  <c r="DV805" i="1"/>
  <c r="DV806" i="1"/>
  <c r="DV807" i="1"/>
  <c r="DV808" i="1"/>
  <c r="DV809" i="1"/>
  <c r="DV810" i="1"/>
  <c r="DV811" i="1"/>
  <c r="DV812" i="1"/>
  <c r="DV813" i="1"/>
  <c r="DV814" i="1"/>
  <c r="DV815" i="1"/>
  <c r="DV816" i="1"/>
  <c r="DV817" i="1"/>
  <c r="DV818" i="1"/>
  <c r="DV819" i="1"/>
  <c r="DV820" i="1"/>
  <c r="DV821" i="1"/>
  <c r="DV822" i="1"/>
  <c r="DV823" i="1"/>
  <c r="DV824" i="1"/>
  <c r="DV825" i="1"/>
  <c r="DV826" i="1"/>
  <c r="DV827" i="1"/>
  <c r="DV828" i="1"/>
  <c r="DV829" i="1"/>
  <c r="DV830" i="1"/>
  <c r="DV831" i="1"/>
  <c r="DV832" i="1"/>
  <c r="DV833" i="1"/>
  <c r="DV834" i="1"/>
  <c r="DV835" i="1"/>
  <c r="DV836" i="1"/>
  <c r="DV837" i="1"/>
  <c r="DV838" i="1"/>
  <c r="DV839" i="1"/>
  <c r="DV840" i="1"/>
  <c r="DV841" i="1"/>
  <c r="DV842" i="1"/>
  <c r="DV843" i="1"/>
  <c r="DV844" i="1"/>
  <c r="DV845" i="1"/>
  <c r="DV846" i="1"/>
  <c r="DV847" i="1"/>
  <c r="DV848" i="1"/>
  <c r="DV849" i="1"/>
  <c r="DV850" i="1"/>
  <c r="DV851" i="1"/>
  <c r="DV852" i="1"/>
  <c r="DV853" i="1"/>
  <c r="DV854" i="1"/>
  <c r="DV855" i="1"/>
  <c r="DV856" i="1"/>
  <c r="DV857" i="1"/>
  <c r="DV858" i="1"/>
  <c r="DV859" i="1"/>
  <c r="DV860" i="1"/>
  <c r="DV861" i="1"/>
  <c r="DV862" i="1"/>
  <c r="DV863" i="1"/>
  <c r="DV864" i="1"/>
  <c r="DV865" i="1"/>
  <c r="DV866" i="1"/>
  <c r="DV867" i="1"/>
  <c r="DV868" i="1"/>
  <c r="DV869" i="1"/>
  <c r="DV870" i="1"/>
  <c r="DV871" i="1"/>
  <c r="DV872" i="1"/>
  <c r="DV873" i="1"/>
  <c r="DV874" i="1"/>
  <c r="DV875" i="1"/>
  <c r="DV876" i="1"/>
  <c r="DV877" i="1"/>
  <c r="DV878" i="1"/>
  <c r="DV879" i="1"/>
  <c r="DV880" i="1"/>
  <c r="DV881" i="1"/>
  <c r="DV882" i="1"/>
  <c r="DV883" i="1"/>
  <c r="DV884" i="1"/>
  <c r="DV885" i="1"/>
  <c r="DV886" i="1"/>
  <c r="DV887" i="1"/>
  <c r="DV888" i="1"/>
  <c r="DV889" i="1"/>
  <c r="DV890" i="1"/>
  <c r="DV891" i="1"/>
  <c r="DV892" i="1"/>
  <c r="DV893" i="1"/>
  <c r="DV894" i="1"/>
  <c r="DV895" i="1"/>
  <c r="DV896" i="1"/>
  <c r="DV897" i="1"/>
  <c r="DV898" i="1"/>
  <c r="DV899" i="1"/>
  <c r="DV900" i="1"/>
  <c r="DV901" i="1"/>
  <c r="DV902" i="1"/>
  <c r="DV903" i="1"/>
  <c r="DV904" i="1"/>
  <c r="DV905" i="1"/>
  <c r="DV906" i="1"/>
  <c r="DV907" i="1"/>
  <c r="DV908" i="1"/>
  <c r="DV909" i="1"/>
  <c r="DV910" i="1"/>
  <c r="DV911" i="1"/>
  <c r="DV912" i="1"/>
  <c r="DV913" i="1"/>
  <c r="DV914" i="1"/>
  <c r="DV915" i="1"/>
  <c r="DV916" i="1"/>
  <c r="DV917" i="1"/>
  <c r="DV918" i="1"/>
  <c r="DV919" i="1"/>
  <c r="DV920" i="1"/>
  <c r="DV921" i="1"/>
  <c r="DV922" i="1"/>
  <c r="DV923" i="1"/>
  <c r="DV924" i="1"/>
  <c r="DV925" i="1"/>
  <c r="DV926" i="1"/>
  <c r="DV927" i="1"/>
  <c r="DV928" i="1"/>
  <c r="DV929" i="1"/>
  <c r="DV930" i="1"/>
  <c r="DV931" i="1"/>
  <c r="DV932" i="1"/>
  <c r="DV933" i="1"/>
  <c r="DV934" i="1"/>
  <c r="DV935" i="1"/>
  <c r="DV936" i="1"/>
  <c r="DV937" i="1"/>
  <c r="DV938" i="1"/>
  <c r="DV939" i="1"/>
  <c r="DV940" i="1"/>
  <c r="DV941" i="1"/>
  <c r="DV942" i="1"/>
  <c r="DV943" i="1"/>
  <c r="DV944" i="1"/>
  <c r="DV945" i="1"/>
  <c r="DV946" i="1"/>
  <c r="DV947" i="1"/>
  <c r="DV948" i="1"/>
  <c r="DV949" i="1"/>
  <c r="DV950" i="1"/>
  <c r="DV951" i="1"/>
  <c r="DV952" i="1"/>
  <c r="DV953" i="1"/>
  <c r="DV954" i="1"/>
  <c r="DV955" i="1"/>
  <c r="DV956" i="1"/>
  <c r="DV957" i="1"/>
  <c r="DV958" i="1"/>
  <c r="DV959" i="1"/>
  <c r="DV960" i="1"/>
  <c r="DV961" i="1"/>
  <c r="DV962" i="1"/>
  <c r="DV963" i="1"/>
  <c r="DV964" i="1"/>
  <c r="DV965" i="1"/>
  <c r="DV966" i="1"/>
  <c r="DV967" i="1"/>
  <c r="DV968" i="1"/>
  <c r="DV969" i="1"/>
  <c r="DV970" i="1"/>
  <c r="DV971" i="1"/>
  <c r="DV972" i="1"/>
  <c r="DV973" i="1"/>
  <c r="DV974" i="1"/>
  <c r="DV975" i="1"/>
  <c r="DV976" i="1"/>
  <c r="DV977" i="1"/>
  <c r="DV978" i="1"/>
  <c r="DV979" i="1"/>
  <c r="DV980" i="1"/>
  <c r="DV981" i="1"/>
  <c r="DV982" i="1"/>
  <c r="DV983" i="1"/>
  <c r="DV984" i="1"/>
  <c r="DV985" i="1"/>
  <c r="DV986" i="1"/>
  <c r="DV987" i="1"/>
  <c r="DV988" i="1"/>
  <c r="DV989" i="1"/>
  <c r="DV990" i="1"/>
  <c r="DV991" i="1"/>
  <c r="DV992" i="1"/>
  <c r="DV993" i="1"/>
  <c r="DV994" i="1"/>
  <c r="DV995" i="1"/>
  <c r="DV996" i="1"/>
  <c r="DV997" i="1"/>
  <c r="DV998" i="1"/>
  <c r="DV999" i="1"/>
  <c r="DV1000" i="1"/>
  <c r="DV1001" i="1"/>
  <c r="DV1002" i="1"/>
  <c r="DV1003" i="1"/>
  <c r="DV1004" i="1"/>
  <c r="DV1005" i="1"/>
  <c r="DV1006" i="1"/>
  <c r="DV1007" i="1"/>
  <c r="DV1008" i="1"/>
  <c r="DV1009" i="1"/>
  <c r="DV1010" i="1"/>
  <c r="DV1011" i="1"/>
  <c r="DV1012" i="1"/>
  <c r="DV1013" i="1"/>
  <c r="DV1014" i="1"/>
  <c r="DV1015" i="1"/>
  <c r="DV1016" i="1"/>
  <c r="DV1017" i="1"/>
  <c r="DV1018" i="1"/>
  <c r="DV1019" i="1"/>
  <c r="DV1020" i="1"/>
  <c r="DV1021" i="1"/>
  <c r="DV1022" i="1"/>
  <c r="DV1023" i="1"/>
  <c r="DV1024" i="1"/>
  <c r="DV1025" i="1"/>
  <c r="DV1026" i="1"/>
  <c r="DV1027" i="1"/>
  <c r="DV1028" i="1"/>
  <c r="DV1029" i="1"/>
  <c r="DV1030" i="1"/>
  <c r="DV1031" i="1"/>
  <c r="DV1032" i="1"/>
  <c r="DV1033" i="1"/>
  <c r="DV1034" i="1"/>
  <c r="DV1035" i="1"/>
  <c r="DV1036" i="1"/>
  <c r="DV1037" i="1"/>
  <c r="DV1038" i="1"/>
  <c r="DV1039" i="1"/>
  <c r="DV1040" i="1"/>
  <c r="DV1041" i="1"/>
  <c r="DV1042" i="1"/>
  <c r="DV1043" i="1"/>
  <c r="DV1044" i="1"/>
  <c r="DV1045" i="1"/>
  <c r="DV1046" i="1"/>
  <c r="DV1047" i="1"/>
  <c r="DV1048" i="1"/>
  <c r="DV1049" i="1"/>
  <c r="DV1050" i="1"/>
  <c r="DV1051" i="1"/>
  <c r="DV1052" i="1"/>
  <c r="DV1053" i="1"/>
  <c r="DV1054" i="1"/>
  <c r="DV1055" i="1"/>
  <c r="DV1056" i="1"/>
  <c r="DV1057" i="1"/>
  <c r="DV1058" i="1"/>
  <c r="DV1059" i="1"/>
  <c r="DV1060" i="1"/>
  <c r="DV1061" i="1"/>
  <c r="DV1062" i="1"/>
  <c r="DV1063" i="1"/>
  <c r="DV1064" i="1"/>
  <c r="DV1065" i="1"/>
  <c r="DV1066" i="1"/>
  <c r="DV1067" i="1"/>
  <c r="DV1068" i="1"/>
  <c r="DV1069" i="1"/>
  <c r="DV1070" i="1"/>
  <c r="DV1071" i="1"/>
  <c r="DV1072" i="1"/>
  <c r="DV1073" i="1"/>
  <c r="DV1074" i="1"/>
  <c r="DV1075" i="1"/>
  <c r="DV1076" i="1"/>
  <c r="DV1077" i="1"/>
  <c r="DV1078" i="1"/>
  <c r="DV1079" i="1"/>
  <c r="DV1080" i="1"/>
  <c r="DV1081" i="1"/>
  <c r="DV1082" i="1"/>
  <c r="DV1083" i="1"/>
  <c r="DV1084" i="1"/>
  <c r="DV1085" i="1"/>
  <c r="DV1086" i="1"/>
  <c r="DV1087" i="1"/>
  <c r="DV1088" i="1"/>
  <c r="DV1089" i="1"/>
  <c r="DV1090" i="1"/>
  <c r="DV1091" i="1"/>
  <c r="DV1092" i="1"/>
  <c r="DV1093" i="1"/>
  <c r="DV1094" i="1"/>
  <c r="DV1095" i="1"/>
  <c r="DV1096" i="1"/>
  <c r="DV1097" i="1"/>
  <c r="DV1098" i="1"/>
  <c r="DV6" i="1"/>
  <c r="DS7" i="1"/>
  <c r="DS8" i="1"/>
  <c r="DS9" i="1"/>
  <c r="DS10" i="1"/>
  <c r="DS11" i="1"/>
  <c r="DS12" i="1"/>
  <c r="DS13" i="1"/>
  <c r="DS14" i="1"/>
  <c r="DS15" i="1"/>
  <c r="DS16" i="1"/>
  <c r="DS17" i="1"/>
  <c r="DS18" i="1"/>
  <c r="DS19" i="1"/>
  <c r="DS20" i="1"/>
  <c r="DS21" i="1"/>
  <c r="DS22" i="1"/>
  <c r="DS23" i="1"/>
  <c r="DS24" i="1"/>
  <c r="DS25" i="1"/>
  <c r="DS26" i="1"/>
  <c r="DS27" i="1"/>
  <c r="DS28" i="1"/>
  <c r="DS29" i="1"/>
  <c r="DS30" i="1"/>
  <c r="DS31" i="1"/>
  <c r="DS32" i="1"/>
  <c r="DS33" i="1"/>
  <c r="DS34" i="1"/>
  <c r="DS35" i="1"/>
  <c r="DS36" i="1"/>
  <c r="DS37" i="1"/>
  <c r="DS38" i="1"/>
  <c r="DS39" i="1"/>
  <c r="DS40" i="1"/>
  <c r="DS41" i="1"/>
  <c r="DS42" i="1"/>
  <c r="DS43" i="1"/>
  <c r="DS44" i="1"/>
  <c r="DS45" i="1"/>
  <c r="DS46" i="1"/>
  <c r="DS47" i="1"/>
  <c r="DS48" i="1"/>
  <c r="DS49" i="1"/>
  <c r="DS50" i="1"/>
  <c r="DS51" i="1"/>
  <c r="DS52" i="1"/>
  <c r="DS53" i="1"/>
  <c r="DS54" i="1"/>
  <c r="DS55" i="1"/>
  <c r="DS56" i="1"/>
  <c r="DS57" i="1"/>
  <c r="DS58" i="1"/>
  <c r="DS59" i="1"/>
  <c r="DS60" i="1"/>
  <c r="DS61" i="1"/>
  <c r="DS62" i="1"/>
  <c r="DS63" i="1"/>
  <c r="DS64" i="1"/>
  <c r="DS65" i="1"/>
  <c r="DS66" i="1"/>
  <c r="DS67" i="1"/>
  <c r="DS68" i="1"/>
  <c r="DS69" i="1"/>
  <c r="DS70" i="1"/>
  <c r="DS71" i="1"/>
  <c r="DS72" i="1"/>
  <c r="DS73" i="1"/>
  <c r="DS74" i="1"/>
  <c r="DS75" i="1"/>
  <c r="DS76" i="1"/>
  <c r="DS77" i="1"/>
  <c r="DS78" i="1"/>
  <c r="DS79" i="1"/>
  <c r="DS80" i="1"/>
  <c r="DS81" i="1"/>
  <c r="DS82" i="1"/>
  <c r="DS83" i="1"/>
  <c r="DS84" i="1"/>
  <c r="DS85" i="1"/>
  <c r="DS86" i="1"/>
  <c r="DS87" i="1"/>
  <c r="DS88" i="1"/>
  <c r="DS89" i="1"/>
  <c r="DS90" i="1"/>
  <c r="DS91" i="1"/>
  <c r="DS92" i="1"/>
  <c r="DS93" i="1"/>
  <c r="DS94" i="1"/>
  <c r="DS95" i="1"/>
  <c r="DS96" i="1"/>
  <c r="DS97" i="1"/>
  <c r="DS98" i="1"/>
  <c r="DS99" i="1"/>
  <c r="DS100" i="1"/>
  <c r="DS101" i="1"/>
  <c r="DS102" i="1"/>
  <c r="DS103" i="1"/>
  <c r="DS104" i="1"/>
  <c r="DS105" i="1"/>
  <c r="DS106" i="1"/>
  <c r="DS107" i="1"/>
  <c r="DS108" i="1"/>
  <c r="DS109" i="1"/>
  <c r="DS110" i="1"/>
  <c r="DS111" i="1"/>
  <c r="DS112" i="1"/>
  <c r="DS113" i="1"/>
  <c r="DS114" i="1"/>
  <c r="DS115" i="1"/>
  <c r="DS116" i="1"/>
  <c r="DS117" i="1"/>
  <c r="DS118" i="1"/>
  <c r="DS119" i="1"/>
  <c r="DS120" i="1"/>
  <c r="DS121" i="1"/>
  <c r="DS122" i="1"/>
  <c r="DS123" i="1"/>
  <c r="DS124" i="1"/>
  <c r="DS125" i="1"/>
  <c r="DS126" i="1"/>
  <c r="DS127" i="1"/>
  <c r="DS128" i="1"/>
  <c r="DS129" i="1"/>
  <c r="DS130" i="1"/>
  <c r="DS131" i="1"/>
  <c r="DS132" i="1"/>
  <c r="DS133" i="1"/>
  <c r="DS134" i="1"/>
  <c r="DS135" i="1"/>
  <c r="DS136" i="1"/>
  <c r="DS137" i="1"/>
  <c r="DS138" i="1"/>
  <c r="DS139" i="1"/>
  <c r="DS140" i="1"/>
  <c r="DS141" i="1"/>
  <c r="DS142" i="1"/>
  <c r="DS143" i="1"/>
  <c r="DS144" i="1"/>
  <c r="DS145" i="1"/>
  <c r="DS146" i="1"/>
  <c r="DS147" i="1"/>
  <c r="DS148" i="1"/>
  <c r="DS149" i="1"/>
  <c r="DS150" i="1"/>
  <c r="DS151" i="1"/>
  <c r="DS152" i="1"/>
  <c r="DS153" i="1"/>
  <c r="DS154" i="1"/>
  <c r="DS155" i="1"/>
  <c r="DS156" i="1"/>
  <c r="DS157" i="1"/>
  <c r="DS158" i="1"/>
  <c r="DS159" i="1"/>
  <c r="DS160" i="1"/>
  <c r="DS161" i="1"/>
  <c r="DS162" i="1"/>
  <c r="DS163" i="1"/>
  <c r="DS164" i="1"/>
  <c r="DS165" i="1"/>
  <c r="DS166" i="1"/>
  <c r="DS167" i="1"/>
  <c r="DS168" i="1"/>
  <c r="DS169" i="1"/>
  <c r="DS170" i="1"/>
  <c r="DS171" i="1"/>
  <c r="DS172" i="1"/>
  <c r="DS173" i="1"/>
  <c r="DS174" i="1"/>
  <c r="DS175" i="1"/>
  <c r="DS176" i="1"/>
  <c r="DS177" i="1"/>
  <c r="DS178" i="1"/>
  <c r="DS179" i="1"/>
  <c r="DS180" i="1"/>
  <c r="DS181" i="1"/>
  <c r="DS182" i="1"/>
  <c r="DS183" i="1"/>
  <c r="DS184" i="1"/>
  <c r="DS185" i="1"/>
  <c r="DS186" i="1"/>
  <c r="DS187" i="1"/>
  <c r="DS188" i="1"/>
  <c r="DS189" i="1"/>
  <c r="DS190" i="1"/>
  <c r="DS191" i="1"/>
  <c r="DS192" i="1"/>
  <c r="DS193" i="1"/>
  <c r="DS194" i="1"/>
  <c r="DS195" i="1"/>
  <c r="DS196" i="1"/>
  <c r="DS197" i="1"/>
  <c r="DS198" i="1"/>
  <c r="DS199" i="1"/>
  <c r="DS200" i="1"/>
  <c r="DS201" i="1"/>
  <c r="DS202" i="1"/>
  <c r="DS203" i="1"/>
  <c r="DS204" i="1"/>
  <c r="DS205" i="1"/>
  <c r="DS206" i="1"/>
  <c r="DS207" i="1"/>
  <c r="DS208" i="1"/>
  <c r="DS209" i="1"/>
  <c r="DS210" i="1"/>
  <c r="DS211" i="1"/>
  <c r="DS212" i="1"/>
  <c r="DS213" i="1"/>
  <c r="DS214" i="1"/>
  <c r="DS215" i="1"/>
  <c r="DS216" i="1"/>
  <c r="DS217" i="1"/>
  <c r="DS218" i="1"/>
  <c r="DS219" i="1"/>
  <c r="DS220" i="1"/>
  <c r="DS221" i="1"/>
  <c r="DS222" i="1"/>
  <c r="DS223" i="1"/>
  <c r="DS224" i="1"/>
  <c r="DS225" i="1"/>
  <c r="DS226" i="1"/>
  <c r="DS227" i="1"/>
  <c r="DS228" i="1"/>
  <c r="DS229" i="1"/>
  <c r="DS230" i="1"/>
  <c r="DS231" i="1"/>
  <c r="DS232" i="1"/>
  <c r="DS233" i="1"/>
  <c r="DS234" i="1"/>
  <c r="DS235" i="1"/>
  <c r="DS236" i="1"/>
  <c r="DS237" i="1"/>
  <c r="DS238" i="1"/>
  <c r="DS239" i="1"/>
  <c r="DS240" i="1"/>
  <c r="DS241" i="1"/>
  <c r="DS242" i="1"/>
  <c r="DS243" i="1"/>
  <c r="DS244" i="1"/>
  <c r="DS245" i="1"/>
  <c r="DS246" i="1"/>
  <c r="DS247" i="1"/>
  <c r="DS248" i="1"/>
  <c r="DS249" i="1"/>
  <c r="DS250" i="1"/>
  <c r="DS251" i="1"/>
  <c r="DS252" i="1"/>
  <c r="DS253" i="1"/>
  <c r="DS254" i="1"/>
  <c r="DS255" i="1"/>
  <c r="DS256" i="1"/>
  <c r="DS257" i="1"/>
  <c r="DS258" i="1"/>
  <c r="DS259" i="1"/>
  <c r="DS260" i="1"/>
  <c r="DS261" i="1"/>
  <c r="DS262" i="1"/>
  <c r="DS263" i="1"/>
  <c r="DS264" i="1"/>
  <c r="DS265" i="1"/>
  <c r="DS266" i="1"/>
  <c r="DS267" i="1"/>
  <c r="DS268" i="1"/>
  <c r="DS269" i="1"/>
  <c r="DS270" i="1"/>
  <c r="DS271" i="1"/>
  <c r="DS272" i="1"/>
  <c r="DS273" i="1"/>
  <c r="DS274" i="1"/>
  <c r="DS275" i="1"/>
  <c r="DS276" i="1"/>
  <c r="DS277" i="1"/>
  <c r="DS278" i="1"/>
  <c r="DS279" i="1"/>
  <c r="DS280" i="1"/>
  <c r="DS281" i="1"/>
  <c r="DS282" i="1"/>
  <c r="DS283" i="1"/>
  <c r="DS284" i="1"/>
  <c r="DS285" i="1"/>
  <c r="DS286" i="1"/>
  <c r="DS287" i="1"/>
  <c r="DS288" i="1"/>
  <c r="DS289" i="1"/>
  <c r="DS290" i="1"/>
  <c r="DS291" i="1"/>
  <c r="DS292" i="1"/>
  <c r="DS293" i="1"/>
  <c r="DS294" i="1"/>
  <c r="DS295" i="1"/>
  <c r="DS296" i="1"/>
  <c r="DS297" i="1"/>
  <c r="DS298" i="1"/>
  <c r="DS299" i="1"/>
  <c r="DS300" i="1"/>
  <c r="DS301" i="1"/>
  <c r="DS302" i="1"/>
  <c r="DS303" i="1"/>
  <c r="DS304" i="1"/>
  <c r="DS305" i="1"/>
  <c r="DS306" i="1"/>
  <c r="DS307" i="1"/>
  <c r="DS308" i="1"/>
  <c r="DS309" i="1"/>
  <c r="DS310" i="1"/>
  <c r="DS311" i="1"/>
  <c r="DS312" i="1"/>
  <c r="DS313" i="1"/>
  <c r="DS314" i="1"/>
  <c r="DS315" i="1"/>
  <c r="DS316" i="1"/>
  <c r="DS317" i="1"/>
  <c r="DS318" i="1"/>
  <c r="DS319" i="1"/>
  <c r="DS320" i="1"/>
  <c r="DS321" i="1"/>
  <c r="DS322" i="1"/>
  <c r="DS323" i="1"/>
  <c r="DS324" i="1"/>
  <c r="DS325" i="1"/>
  <c r="DS326" i="1"/>
  <c r="DS327" i="1"/>
  <c r="DS328" i="1"/>
  <c r="DS329" i="1"/>
  <c r="DS330" i="1"/>
  <c r="DS331" i="1"/>
  <c r="DS332" i="1"/>
  <c r="DS333" i="1"/>
  <c r="DS334" i="1"/>
  <c r="DS335" i="1"/>
  <c r="DS336" i="1"/>
  <c r="DS337" i="1"/>
  <c r="DS338" i="1"/>
  <c r="DS339" i="1"/>
  <c r="DS340" i="1"/>
  <c r="DS341" i="1"/>
  <c r="DS342" i="1"/>
  <c r="DS343" i="1"/>
  <c r="DS344" i="1"/>
  <c r="DS345" i="1"/>
  <c r="DS346" i="1"/>
  <c r="DS347" i="1"/>
  <c r="DS348" i="1"/>
  <c r="DS349" i="1"/>
  <c r="DS350" i="1"/>
  <c r="DS351" i="1"/>
  <c r="DS352" i="1"/>
  <c r="DS353" i="1"/>
  <c r="DS354" i="1"/>
  <c r="DS355" i="1"/>
  <c r="DS356" i="1"/>
  <c r="DS357" i="1"/>
  <c r="DS358" i="1"/>
  <c r="DS359" i="1"/>
  <c r="DS360" i="1"/>
  <c r="DS361" i="1"/>
  <c r="DS362" i="1"/>
  <c r="DS363" i="1"/>
  <c r="DS364" i="1"/>
  <c r="DS365" i="1"/>
  <c r="DS366" i="1"/>
  <c r="DS367" i="1"/>
  <c r="DS368" i="1"/>
  <c r="DS369" i="1"/>
  <c r="DS370" i="1"/>
  <c r="DS371" i="1"/>
  <c r="DS372" i="1"/>
  <c r="DS373" i="1"/>
  <c r="DS374" i="1"/>
  <c r="DS375" i="1"/>
  <c r="DS376" i="1"/>
  <c r="DS377" i="1"/>
  <c r="DS378" i="1"/>
  <c r="DS379" i="1"/>
  <c r="DS380" i="1"/>
  <c r="DS381" i="1"/>
  <c r="DS382" i="1"/>
  <c r="DS383" i="1"/>
  <c r="DS384" i="1"/>
  <c r="DS385" i="1"/>
  <c r="DS386" i="1"/>
  <c r="DS387" i="1"/>
  <c r="DS388" i="1"/>
  <c r="DS389" i="1"/>
  <c r="DS390" i="1"/>
  <c r="DS391" i="1"/>
  <c r="DS392" i="1"/>
  <c r="DS393" i="1"/>
  <c r="DS394" i="1"/>
  <c r="DS395" i="1"/>
  <c r="DS396" i="1"/>
  <c r="DS397" i="1"/>
  <c r="DS398" i="1"/>
  <c r="DS399" i="1"/>
  <c r="DS400" i="1"/>
  <c r="DS401" i="1"/>
  <c r="DS402" i="1"/>
  <c r="DS403" i="1"/>
  <c r="DS404" i="1"/>
  <c r="DS405" i="1"/>
  <c r="DS406" i="1"/>
  <c r="DS407" i="1"/>
  <c r="DS408" i="1"/>
  <c r="DS409" i="1"/>
  <c r="DS410" i="1"/>
  <c r="DS411" i="1"/>
  <c r="DS412" i="1"/>
  <c r="DS413" i="1"/>
  <c r="DS414" i="1"/>
  <c r="DS415" i="1"/>
  <c r="DS416" i="1"/>
  <c r="DS417" i="1"/>
  <c r="DS418" i="1"/>
  <c r="DS419" i="1"/>
  <c r="DS420" i="1"/>
  <c r="DS421" i="1"/>
  <c r="DS422" i="1"/>
  <c r="DS423" i="1"/>
  <c r="DS424" i="1"/>
  <c r="DS425" i="1"/>
  <c r="DS426" i="1"/>
  <c r="DS427" i="1"/>
  <c r="DS428" i="1"/>
  <c r="DS429" i="1"/>
  <c r="DS430" i="1"/>
  <c r="DS431" i="1"/>
  <c r="DS432" i="1"/>
  <c r="DS433" i="1"/>
  <c r="DS434" i="1"/>
  <c r="DS435" i="1"/>
  <c r="DS436" i="1"/>
  <c r="DS437" i="1"/>
  <c r="DS438" i="1"/>
  <c r="DS439" i="1"/>
  <c r="DS440" i="1"/>
  <c r="DS441" i="1"/>
  <c r="DS442" i="1"/>
  <c r="DS443" i="1"/>
  <c r="DS444" i="1"/>
  <c r="DS445" i="1"/>
  <c r="DS446" i="1"/>
  <c r="DS447" i="1"/>
  <c r="DS448" i="1"/>
  <c r="DS449" i="1"/>
  <c r="DS450" i="1"/>
  <c r="DS451" i="1"/>
  <c r="DS452" i="1"/>
  <c r="DS453" i="1"/>
  <c r="DS454" i="1"/>
  <c r="DS455" i="1"/>
  <c r="DS456" i="1"/>
  <c r="DS457" i="1"/>
  <c r="DS458" i="1"/>
  <c r="DS459" i="1"/>
  <c r="DS460" i="1"/>
  <c r="DS461" i="1"/>
  <c r="DS462" i="1"/>
  <c r="DS463" i="1"/>
  <c r="DS464" i="1"/>
  <c r="DS465" i="1"/>
  <c r="DS466" i="1"/>
  <c r="DS467" i="1"/>
  <c r="DS468" i="1"/>
  <c r="DS469" i="1"/>
  <c r="DS470" i="1"/>
  <c r="DS471" i="1"/>
  <c r="DS472" i="1"/>
  <c r="DS473" i="1"/>
  <c r="DS474" i="1"/>
  <c r="DS475" i="1"/>
  <c r="DS476" i="1"/>
  <c r="DS477" i="1"/>
  <c r="DS478" i="1"/>
  <c r="DS479" i="1"/>
  <c r="DS480" i="1"/>
  <c r="DS481" i="1"/>
  <c r="DS482" i="1"/>
  <c r="DS483" i="1"/>
  <c r="DS484" i="1"/>
  <c r="DS485" i="1"/>
  <c r="DS486" i="1"/>
  <c r="DS487" i="1"/>
  <c r="DS488" i="1"/>
  <c r="DS489" i="1"/>
  <c r="DS490" i="1"/>
  <c r="DS491" i="1"/>
  <c r="DS492" i="1"/>
  <c r="DS493" i="1"/>
  <c r="DS494" i="1"/>
  <c r="DS495" i="1"/>
  <c r="DS496" i="1"/>
  <c r="DS497" i="1"/>
  <c r="DS498" i="1"/>
  <c r="DS499" i="1"/>
  <c r="DS500" i="1"/>
  <c r="DS501" i="1"/>
  <c r="DS502" i="1"/>
  <c r="DS503" i="1"/>
  <c r="DS504" i="1"/>
  <c r="DS505" i="1"/>
  <c r="DS506" i="1"/>
  <c r="DS507" i="1"/>
  <c r="DS508" i="1"/>
  <c r="DS509" i="1"/>
  <c r="DS510" i="1"/>
  <c r="DS511" i="1"/>
  <c r="DS512" i="1"/>
  <c r="DS513" i="1"/>
  <c r="DS514" i="1"/>
  <c r="DS515" i="1"/>
  <c r="DS516" i="1"/>
  <c r="DS517" i="1"/>
  <c r="DS518" i="1"/>
  <c r="DS519" i="1"/>
  <c r="DS520" i="1"/>
  <c r="DS521" i="1"/>
  <c r="DS522" i="1"/>
  <c r="DS523" i="1"/>
  <c r="DS524" i="1"/>
  <c r="DS525" i="1"/>
  <c r="DS526" i="1"/>
  <c r="DS527" i="1"/>
  <c r="DS528" i="1"/>
  <c r="DS529" i="1"/>
  <c r="DS530" i="1"/>
  <c r="DS531" i="1"/>
  <c r="DS532" i="1"/>
  <c r="DS533" i="1"/>
  <c r="DS534" i="1"/>
  <c r="DS535" i="1"/>
  <c r="DS536" i="1"/>
  <c r="DS537" i="1"/>
  <c r="DS538" i="1"/>
  <c r="DS539" i="1"/>
  <c r="DS540" i="1"/>
  <c r="DS541" i="1"/>
  <c r="DS542" i="1"/>
  <c r="DS543" i="1"/>
  <c r="DS544" i="1"/>
  <c r="DS545" i="1"/>
  <c r="DS546" i="1"/>
  <c r="DS547" i="1"/>
  <c r="DS548" i="1"/>
  <c r="DS549" i="1"/>
  <c r="DS550" i="1"/>
  <c r="DS551" i="1"/>
  <c r="DS552" i="1"/>
  <c r="DS553" i="1"/>
  <c r="DS554" i="1"/>
  <c r="DS555" i="1"/>
  <c r="DS556" i="1"/>
  <c r="DS557" i="1"/>
  <c r="DS558" i="1"/>
  <c r="DS559" i="1"/>
  <c r="DS560" i="1"/>
  <c r="DS561" i="1"/>
  <c r="DS562" i="1"/>
  <c r="DS563" i="1"/>
  <c r="DS564" i="1"/>
  <c r="DS565" i="1"/>
  <c r="DS566" i="1"/>
  <c r="DS567" i="1"/>
  <c r="DS568" i="1"/>
  <c r="DS569" i="1"/>
  <c r="DS570" i="1"/>
  <c r="DS571" i="1"/>
  <c r="DS572" i="1"/>
  <c r="DS573" i="1"/>
  <c r="DS574" i="1"/>
  <c r="DS575" i="1"/>
  <c r="DS576" i="1"/>
  <c r="DS577" i="1"/>
  <c r="DS578" i="1"/>
  <c r="DS579" i="1"/>
  <c r="DS580" i="1"/>
  <c r="DS581" i="1"/>
  <c r="DS582" i="1"/>
  <c r="DS583" i="1"/>
  <c r="DS584" i="1"/>
  <c r="DS585" i="1"/>
  <c r="DS586" i="1"/>
  <c r="DS587" i="1"/>
  <c r="DS588" i="1"/>
  <c r="DS589" i="1"/>
  <c r="DS590" i="1"/>
  <c r="DS591" i="1"/>
  <c r="DS592" i="1"/>
  <c r="DS593" i="1"/>
  <c r="DS594" i="1"/>
  <c r="DS595" i="1"/>
  <c r="DS596" i="1"/>
  <c r="DS597" i="1"/>
  <c r="DS598" i="1"/>
  <c r="DS599" i="1"/>
  <c r="DS600" i="1"/>
  <c r="DS601" i="1"/>
  <c r="DS602" i="1"/>
  <c r="DS603" i="1"/>
  <c r="DS604" i="1"/>
  <c r="DS605" i="1"/>
  <c r="DS606" i="1"/>
  <c r="DS607" i="1"/>
  <c r="DS608" i="1"/>
  <c r="DS609" i="1"/>
  <c r="DS610" i="1"/>
  <c r="DS611" i="1"/>
  <c r="DS612" i="1"/>
  <c r="DS613" i="1"/>
  <c r="DS614" i="1"/>
  <c r="DS615" i="1"/>
  <c r="DS616" i="1"/>
  <c r="DS617" i="1"/>
  <c r="DS618" i="1"/>
  <c r="DS619" i="1"/>
  <c r="DS620" i="1"/>
  <c r="DS621" i="1"/>
  <c r="DS622" i="1"/>
  <c r="DS623" i="1"/>
  <c r="DS624" i="1"/>
  <c r="DS625" i="1"/>
  <c r="DS626" i="1"/>
  <c r="DS627" i="1"/>
  <c r="DS628" i="1"/>
  <c r="DS629" i="1"/>
  <c r="DS630" i="1"/>
  <c r="DS631" i="1"/>
  <c r="DS632" i="1"/>
  <c r="DS633" i="1"/>
  <c r="DS634" i="1"/>
  <c r="DS635" i="1"/>
  <c r="DS636" i="1"/>
  <c r="DS637" i="1"/>
  <c r="DS638" i="1"/>
  <c r="DS639" i="1"/>
  <c r="DS640" i="1"/>
  <c r="DS641" i="1"/>
  <c r="DS642" i="1"/>
  <c r="DS643" i="1"/>
  <c r="DS644" i="1"/>
  <c r="DS645" i="1"/>
  <c r="DS646" i="1"/>
  <c r="DS647" i="1"/>
  <c r="DS648" i="1"/>
  <c r="DS649" i="1"/>
  <c r="DS650" i="1"/>
  <c r="DS651" i="1"/>
  <c r="DS652" i="1"/>
  <c r="DS653" i="1"/>
  <c r="DS654" i="1"/>
  <c r="DS655" i="1"/>
  <c r="DS656" i="1"/>
  <c r="DS657" i="1"/>
  <c r="DS658" i="1"/>
  <c r="DS659" i="1"/>
  <c r="DS660" i="1"/>
  <c r="DS661" i="1"/>
  <c r="DS662" i="1"/>
  <c r="DS663" i="1"/>
  <c r="DS664" i="1"/>
  <c r="DS665" i="1"/>
  <c r="DS666" i="1"/>
  <c r="DS667" i="1"/>
  <c r="DS668" i="1"/>
  <c r="DS669" i="1"/>
  <c r="DS670" i="1"/>
  <c r="DS671" i="1"/>
  <c r="DS672" i="1"/>
  <c r="DS673" i="1"/>
  <c r="DS674" i="1"/>
  <c r="DS675" i="1"/>
  <c r="DS676" i="1"/>
  <c r="DS677" i="1"/>
  <c r="DS678" i="1"/>
  <c r="DS679" i="1"/>
  <c r="DS680" i="1"/>
  <c r="DS681" i="1"/>
  <c r="DS682" i="1"/>
  <c r="DS683" i="1"/>
  <c r="DS684" i="1"/>
  <c r="DS685" i="1"/>
  <c r="DS686" i="1"/>
  <c r="DS687" i="1"/>
  <c r="DS688" i="1"/>
  <c r="DS689" i="1"/>
  <c r="DS690" i="1"/>
  <c r="DS691" i="1"/>
  <c r="DS692" i="1"/>
  <c r="DS693" i="1"/>
  <c r="DS694" i="1"/>
  <c r="DS695" i="1"/>
  <c r="DS696" i="1"/>
  <c r="DS697" i="1"/>
  <c r="DS698" i="1"/>
  <c r="DS699" i="1"/>
  <c r="DS700" i="1"/>
  <c r="DS701" i="1"/>
  <c r="DS702" i="1"/>
  <c r="DS703" i="1"/>
  <c r="DS704" i="1"/>
  <c r="DS705" i="1"/>
  <c r="DS706" i="1"/>
  <c r="DS707" i="1"/>
  <c r="DS708" i="1"/>
  <c r="DS709" i="1"/>
  <c r="DS710" i="1"/>
  <c r="DS711" i="1"/>
  <c r="DS712" i="1"/>
  <c r="DS713" i="1"/>
  <c r="DS714" i="1"/>
  <c r="DS715" i="1"/>
  <c r="DS716" i="1"/>
  <c r="DS717" i="1"/>
  <c r="DS718" i="1"/>
  <c r="DS719" i="1"/>
  <c r="DS720" i="1"/>
  <c r="DS721" i="1"/>
  <c r="DS722" i="1"/>
  <c r="DS723" i="1"/>
  <c r="DS724" i="1"/>
  <c r="DS725" i="1"/>
  <c r="DS726" i="1"/>
  <c r="DS727" i="1"/>
  <c r="DS728" i="1"/>
  <c r="DS729" i="1"/>
  <c r="DS730" i="1"/>
  <c r="DS731" i="1"/>
  <c r="DS732" i="1"/>
  <c r="DS733" i="1"/>
  <c r="DS734" i="1"/>
  <c r="DS735" i="1"/>
  <c r="DS736" i="1"/>
  <c r="DS737" i="1"/>
  <c r="DS738" i="1"/>
  <c r="DS739" i="1"/>
  <c r="DS740" i="1"/>
  <c r="DS741" i="1"/>
  <c r="DS742" i="1"/>
  <c r="DS743" i="1"/>
  <c r="DS744" i="1"/>
  <c r="DS745" i="1"/>
  <c r="DS746" i="1"/>
  <c r="DS747" i="1"/>
  <c r="DS748" i="1"/>
  <c r="DS749" i="1"/>
  <c r="DS750" i="1"/>
  <c r="DS751" i="1"/>
  <c r="DS752" i="1"/>
  <c r="DS753" i="1"/>
  <c r="DS754" i="1"/>
  <c r="DS755" i="1"/>
  <c r="DS756" i="1"/>
  <c r="DS757" i="1"/>
  <c r="DS758" i="1"/>
  <c r="DS759" i="1"/>
  <c r="DS760" i="1"/>
  <c r="DS761" i="1"/>
  <c r="DS762" i="1"/>
  <c r="DS763" i="1"/>
  <c r="DS764" i="1"/>
  <c r="DS765" i="1"/>
  <c r="DS766" i="1"/>
  <c r="DS767" i="1"/>
  <c r="DS768" i="1"/>
  <c r="DS769" i="1"/>
  <c r="DS770" i="1"/>
  <c r="DS771" i="1"/>
  <c r="DS772" i="1"/>
  <c r="DS773" i="1"/>
  <c r="DS774" i="1"/>
  <c r="DS775" i="1"/>
  <c r="DS776" i="1"/>
  <c r="DS777" i="1"/>
  <c r="DS778" i="1"/>
  <c r="DS779" i="1"/>
  <c r="DS780" i="1"/>
  <c r="DS781" i="1"/>
  <c r="DS782" i="1"/>
  <c r="DS783" i="1"/>
  <c r="DS784" i="1"/>
  <c r="DS785" i="1"/>
  <c r="DS786" i="1"/>
  <c r="DS787" i="1"/>
  <c r="DS788" i="1"/>
  <c r="DS789" i="1"/>
  <c r="DS790" i="1"/>
  <c r="DS791" i="1"/>
  <c r="DS792" i="1"/>
  <c r="DS793" i="1"/>
  <c r="DS794" i="1"/>
  <c r="DS795" i="1"/>
  <c r="DS796" i="1"/>
  <c r="DS797" i="1"/>
  <c r="DS798" i="1"/>
  <c r="DS799" i="1"/>
  <c r="DS800" i="1"/>
  <c r="DS801" i="1"/>
  <c r="DS802" i="1"/>
  <c r="DS803" i="1"/>
  <c r="DS804" i="1"/>
  <c r="DS805" i="1"/>
  <c r="DS806" i="1"/>
  <c r="DS807" i="1"/>
  <c r="DS808" i="1"/>
  <c r="DS809" i="1"/>
  <c r="DS810" i="1"/>
  <c r="DS811" i="1"/>
  <c r="DS812" i="1"/>
  <c r="DS813" i="1"/>
  <c r="DS814" i="1"/>
  <c r="DS815" i="1"/>
  <c r="DS816" i="1"/>
  <c r="DS817" i="1"/>
  <c r="DS818" i="1"/>
  <c r="DS819" i="1"/>
  <c r="DS820" i="1"/>
  <c r="DS821" i="1"/>
  <c r="DS822" i="1"/>
  <c r="DS823" i="1"/>
  <c r="DS824" i="1"/>
  <c r="DS825" i="1"/>
  <c r="DS826" i="1"/>
  <c r="DS827" i="1"/>
  <c r="DS828" i="1"/>
  <c r="DS829" i="1"/>
  <c r="DS830" i="1"/>
  <c r="DS831" i="1"/>
  <c r="DS832" i="1"/>
  <c r="DS833" i="1"/>
  <c r="DS834" i="1"/>
  <c r="DS835" i="1"/>
  <c r="DS836" i="1"/>
  <c r="DS837" i="1"/>
  <c r="DS838" i="1"/>
  <c r="DS839" i="1"/>
  <c r="DS840" i="1"/>
  <c r="DS841" i="1"/>
  <c r="DS842" i="1"/>
  <c r="DS843" i="1"/>
  <c r="DS844" i="1"/>
  <c r="DS845" i="1"/>
  <c r="DS846" i="1"/>
  <c r="DS847" i="1"/>
  <c r="DS848" i="1"/>
  <c r="DS849" i="1"/>
  <c r="DS850" i="1"/>
  <c r="DS851" i="1"/>
  <c r="DS852" i="1"/>
  <c r="DS853" i="1"/>
  <c r="DS854" i="1"/>
  <c r="DS855" i="1"/>
  <c r="DS856" i="1"/>
  <c r="DS857" i="1"/>
  <c r="DS858" i="1"/>
  <c r="DS859" i="1"/>
  <c r="DS860" i="1"/>
  <c r="DS861" i="1"/>
  <c r="DS862" i="1"/>
  <c r="DS863" i="1"/>
  <c r="DS864" i="1"/>
  <c r="DS865" i="1"/>
  <c r="DS866" i="1"/>
  <c r="DS867" i="1"/>
  <c r="DS868" i="1"/>
  <c r="DS869" i="1"/>
  <c r="DS870" i="1"/>
  <c r="DS871" i="1"/>
  <c r="DS872" i="1"/>
  <c r="DS873" i="1"/>
  <c r="DS874" i="1"/>
  <c r="DS875" i="1"/>
  <c r="DS876" i="1"/>
  <c r="DS877" i="1"/>
  <c r="DS878" i="1"/>
  <c r="DS879" i="1"/>
  <c r="DS880" i="1"/>
  <c r="DS881" i="1"/>
  <c r="DS882" i="1"/>
  <c r="DS883" i="1"/>
  <c r="DS884" i="1"/>
  <c r="DS885" i="1"/>
  <c r="DS886" i="1"/>
  <c r="DS887" i="1"/>
  <c r="DS888" i="1"/>
  <c r="DS889" i="1"/>
  <c r="DS890" i="1"/>
  <c r="DS891" i="1"/>
  <c r="DS892" i="1"/>
  <c r="DS893" i="1"/>
  <c r="DS894" i="1"/>
  <c r="DS895" i="1"/>
  <c r="DS896" i="1"/>
  <c r="DS897" i="1"/>
  <c r="DS898" i="1"/>
  <c r="DS899" i="1"/>
  <c r="DS900" i="1"/>
  <c r="DS901" i="1"/>
  <c r="DS902" i="1"/>
  <c r="DS903" i="1"/>
  <c r="DS904" i="1"/>
  <c r="DS905" i="1"/>
  <c r="DS906" i="1"/>
  <c r="DS907" i="1"/>
  <c r="DS908" i="1"/>
  <c r="DS909" i="1"/>
  <c r="DS910" i="1"/>
  <c r="DS911" i="1"/>
  <c r="DS912" i="1"/>
  <c r="DS913" i="1"/>
  <c r="DS914" i="1"/>
  <c r="DS915" i="1"/>
  <c r="DS916" i="1"/>
  <c r="DS917" i="1"/>
  <c r="DS918" i="1"/>
  <c r="DS919" i="1"/>
  <c r="DS920" i="1"/>
  <c r="DS921" i="1"/>
  <c r="DS922" i="1"/>
  <c r="DS923" i="1"/>
  <c r="DS924" i="1"/>
  <c r="DS925" i="1"/>
  <c r="DS926" i="1"/>
  <c r="DS927" i="1"/>
  <c r="DS928" i="1"/>
  <c r="DS929" i="1"/>
  <c r="DS930" i="1"/>
  <c r="DS931" i="1"/>
  <c r="DS932" i="1"/>
  <c r="DS933" i="1"/>
  <c r="DS934" i="1"/>
  <c r="DS935" i="1"/>
  <c r="DS936" i="1"/>
  <c r="DS937" i="1"/>
  <c r="DS938" i="1"/>
  <c r="DS939" i="1"/>
  <c r="DS940" i="1"/>
  <c r="DS941" i="1"/>
  <c r="DS942" i="1"/>
  <c r="DS943" i="1"/>
  <c r="DS944" i="1"/>
  <c r="DS945" i="1"/>
  <c r="DS946" i="1"/>
  <c r="DS947" i="1"/>
  <c r="DS948" i="1"/>
  <c r="DS949" i="1"/>
  <c r="DS950" i="1"/>
  <c r="DS951" i="1"/>
  <c r="DS952" i="1"/>
  <c r="DS953" i="1"/>
  <c r="DS954" i="1"/>
  <c r="DS955" i="1"/>
  <c r="DS956" i="1"/>
  <c r="DS957" i="1"/>
  <c r="DS958" i="1"/>
  <c r="DS959" i="1"/>
  <c r="DS960" i="1"/>
  <c r="DS961" i="1"/>
  <c r="DS962" i="1"/>
  <c r="DS963" i="1"/>
  <c r="DS964" i="1"/>
  <c r="DS965" i="1"/>
  <c r="DS966" i="1"/>
  <c r="DS967" i="1"/>
  <c r="DS968" i="1"/>
  <c r="DS969" i="1"/>
  <c r="DS970" i="1"/>
  <c r="DS971" i="1"/>
  <c r="DS972" i="1"/>
  <c r="DS973" i="1"/>
  <c r="DS974" i="1"/>
  <c r="DS975" i="1"/>
  <c r="DS976" i="1"/>
  <c r="DS977" i="1"/>
  <c r="DS978" i="1"/>
  <c r="DS979" i="1"/>
  <c r="DS980" i="1"/>
  <c r="DS981" i="1"/>
  <c r="DS982" i="1"/>
  <c r="DS983" i="1"/>
  <c r="DS984" i="1"/>
  <c r="DS985" i="1"/>
  <c r="DS986" i="1"/>
  <c r="DS987" i="1"/>
  <c r="DS988" i="1"/>
  <c r="DS989" i="1"/>
  <c r="DS990" i="1"/>
  <c r="DS991" i="1"/>
  <c r="DS992" i="1"/>
  <c r="DS993" i="1"/>
  <c r="DS994" i="1"/>
  <c r="DS995" i="1"/>
  <c r="DS996" i="1"/>
  <c r="DS997" i="1"/>
  <c r="DS998" i="1"/>
  <c r="DS999" i="1"/>
  <c r="DS1000" i="1"/>
  <c r="DS1001" i="1"/>
  <c r="DS1002" i="1"/>
  <c r="DS1003" i="1"/>
  <c r="DS1004" i="1"/>
  <c r="DS1005" i="1"/>
  <c r="DS1006" i="1"/>
  <c r="DS1007" i="1"/>
  <c r="DS1008" i="1"/>
  <c r="DS1009" i="1"/>
  <c r="DS1010" i="1"/>
  <c r="DS1011" i="1"/>
  <c r="DS1012" i="1"/>
  <c r="DS1013" i="1"/>
  <c r="DS1014" i="1"/>
  <c r="DS1015" i="1"/>
  <c r="DS1016" i="1"/>
  <c r="DS1017" i="1"/>
  <c r="DS1018" i="1"/>
  <c r="DS1019" i="1"/>
  <c r="DS1020" i="1"/>
  <c r="DS1021" i="1"/>
  <c r="DS1022" i="1"/>
  <c r="DS1023" i="1"/>
  <c r="DS1024" i="1"/>
  <c r="DS1025" i="1"/>
  <c r="DS1026" i="1"/>
  <c r="DS1027" i="1"/>
  <c r="DS1028" i="1"/>
  <c r="DS1029" i="1"/>
  <c r="DS1030" i="1"/>
  <c r="DS1031" i="1"/>
  <c r="DS1032" i="1"/>
  <c r="DS1033" i="1"/>
  <c r="DS1034" i="1"/>
  <c r="DS1035" i="1"/>
  <c r="DS1036" i="1"/>
  <c r="DS1037" i="1"/>
  <c r="DS1038" i="1"/>
  <c r="DS1039" i="1"/>
  <c r="DS1040" i="1"/>
  <c r="DS1041" i="1"/>
  <c r="DS1042" i="1"/>
  <c r="DS1043" i="1"/>
  <c r="DS1044" i="1"/>
  <c r="DS1045" i="1"/>
  <c r="DS1046" i="1"/>
  <c r="DS1047" i="1"/>
  <c r="DS1048" i="1"/>
  <c r="DS1049" i="1"/>
  <c r="DS1050" i="1"/>
  <c r="DS1051" i="1"/>
  <c r="DS1052" i="1"/>
  <c r="DS1053" i="1"/>
  <c r="DS1054" i="1"/>
  <c r="DS1055" i="1"/>
  <c r="DS1056" i="1"/>
  <c r="DS1057" i="1"/>
  <c r="DS1058" i="1"/>
  <c r="DS1059" i="1"/>
  <c r="DS1060" i="1"/>
  <c r="DS1061" i="1"/>
  <c r="DS1062" i="1"/>
  <c r="DS1063" i="1"/>
  <c r="DS1064" i="1"/>
  <c r="DS1065" i="1"/>
  <c r="DS1066" i="1"/>
  <c r="DS1067" i="1"/>
  <c r="DS1068" i="1"/>
  <c r="DS1069" i="1"/>
  <c r="DS1070" i="1"/>
  <c r="DS1071" i="1"/>
  <c r="DS1072" i="1"/>
  <c r="DS1073" i="1"/>
  <c r="DS1074" i="1"/>
  <c r="DS1075" i="1"/>
  <c r="DS1076" i="1"/>
  <c r="DS1077" i="1"/>
  <c r="DS1078" i="1"/>
  <c r="DS1079" i="1"/>
  <c r="DS1080" i="1"/>
  <c r="DS1081" i="1"/>
  <c r="DS1082" i="1"/>
  <c r="DS1083" i="1"/>
  <c r="DS1084" i="1"/>
  <c r="DS1085" i="1"/>
  <c r="DS1086" i="1"/>
  <c r="DS1087" i="1"/>
  <c r="DS1088" i="1"/>
  <c r="DS1089" i="1"/>
  <c r="DS1090" i="1"/>
  <c r="DS1091" i="1"/>
  <c r="DS1092" i="1"/>
  <c r="DS1093" i="1"/>
  <c r="DS1094" i="1"/>
  <c r="DS1095" i="1"/>
  <c r="DS1096" i="1"/>
  <c r="DS1097" i="1"/>
  <c r="DS1098" i="1"/>
  <c r="DS6" i="1"/>
  <c r="DQ7" i="1"/>
  <c r="DQ8" i="1"/>
  <c r="DQ9" i="1"/>
  <c r="DQ10" i="1"/>
  <c r="DQ11" i="1"/>
  <c r="DQ12" i="1"/>
  <c r="DQ13" i="1"/>
  <c r="DQ14" i="1"/>
  <c r="DQ15" i="1"/>
  <c r="DQ16" i="1"/>
  <c r="DQ17" i="1"/>
  <c r="DQ18" i="1"/>
  <c r="DQ19" i="1"/>
  <c r="DQ20" i="1"/>
  <c r="DQ21" i="1"/>
  <c r="DQ22" i="1"/>
  <c r="DQ23" i="1"/>
  <c r="DQ24" i="1"/>
  <c r="DQ25" i="1"/>
  <c r="DQ26" i="1"/>
  <c r="DQ27" i="1"/>
  <c r="DQ28" i="1"/>
  <c r="DQ29" i="1"/>
  <c r="DQ30" i="1"/>
  <c r="DQ31" i="1"/>
  <c r="DQ32" i="1"/>
  <c r="DQ33" i="1"/>
  <c r="DQ34" i="1"/>
  <c r="DQ35" i="1"/>
  <c r="DQ36" i="1"/>
  <c r="DQ37" i="1"/>
  <c r="DQ38" i="1"/>
  <c r="DQ39" i="1"/>
  <c r="DQ40" i="1"/>
  <c r="DQ41" i="1"/>
  <c r="DQ42" i="1"/>
  <c r="DQ43" i="1"/>
  <c r="DQ44" i="1"/>
  <c r="DQ45" i="1"/>
  <c r="DQ46" i="1"/>
  <c r="DQ47" i="1"/>
  <c r="DQ48" i="1"/>
  <c r="DQ49" i="1"/>
  <c r="DQ50" i="1"/>
  <c r="DQ51" i="1"/>
  <c r="DQ52" i="1"/>
  <c r="DQ53" i="1"/>
  <c r="DQ54" i="1"/>
  <c r="DQ55" i="1"/>
  <c r="DQ56" i="1"/>
  <c r="DQ57" i="1"/>
  <c r="DQ58" i="1"/>
  <c r="DQ59" i="1"/>
  <c r="DQ60" i="1"/>
  <c r="DQ61" i="1"/>
  <c r="DQ62" i="1"/>
  <c r="DQ63" i="1"/>
  <c r="DQ64" i="1"/>
  <c r="DQ65" i="1"/>
  <c r="DQ66" i="1"/>
  <c r="DQ67" i="1"/>
  <c r="DQ68" i="1"/>
  <c r="DQ69" i="1"/>
  <c r="DQ70" i="1"/>
  <c r="DQ71" i="1"/>
  <c r="DQ72" i="1"/>
  <c r="DQ73" i="1"/>
  <c r="DQ74" i="1"/>
  <c r="DQ75" i="1"/>
  <c r="DQ76" i="1"/>
  <c r="DQ77" i="1"/>
  <c r="DQ78" i="1"/>
  <c r="DQ79" i="1"/>
  <c r="DQ80" i="1"/>
  <c r="DQ81" i="1"/>
  <c r="DQ82" i="1"/>
  <c r="DQ83" i="1"/>
  <c r="DQ84" i="1"/>
  <c r="DQ85" i="1"/>
  <c r="DQ86" i="1"/>
  <c r="DQ87" i="1"/>
  <c r="DQ88" i="1"/>
  <c r="DQ89" i="1"/>
  <c r="DQ90" i="1"/>
  <c r="DQ91" i="1"/>
  <c r="DQ92" i="1"/>
  <c r="DQ93" i="1"/>
  <c r="DQ94" i="1"/>
  <c r="DQ95" i="1"/>
  <c r="DQ96" i="1"/>
  <c r="DQ97" i="1"/>
  <c r="DQ98" i="1"/>
  <c r="DQ99" i="1"/>
  <c r="DQ100" i="1"/>
  <c r="DQ101" i="1"/>
  <c r="DQ102" i="1"/>
  <c r="DQ103" i="1"/>
  <c r="DQ104" i="1"/>
  <c r="DQ105" i="1"/>
  <c r="DQ106" i="1"/>
  <c r="DQ107" i="1"/>
  <c r="DQ108" i="1"/>
  <c r="DQ109" i="1"/>
  <c r="DQ110" i="1"/>
  <c r="DQ111" i="1"/>
  <c r="DQ112" i="1"/>
  <c r="DQ113" i="1"/>
  <c r="DQ114" i="1"/>
  <c r="DQ115" i="1"/>
  <c r="DQ116" i="1"/>
  <c r="DQ117" i="1"/>
  <c r="DQ118" i="1"/>
  <c r="DQ119" i="1"/>
  <c r="DQ120" i="1"/>
  <c r="DQ121" i="1"/>
  <c r="DQ122" i="1"/>
  <c r="DQ123" i="1"/>
  <c r="DQ124" i="1"/>
  <c r="DQ125" i="1"/>
  <c r="DQ126" i="1"/>
  <c r="DQ127" i="1"/>
  <c r="DQ128" i="1"/>
  <c r="DQ129" i="1"/>
  <c r="DQ130" i="1"/>
  <c r="DQ131" i="1"/>
  <c r="DQ132" i="1"/>
  <c r="DQ133" i="1"/>
  <c r="DQ134" i="1"/>
  <c r="DQ135" i="1"/>
  <c r="DQ136" i="1"/>
  <c r="DQ137" i="1"/>
  <c r="DQ138" i="1"/>
  <c r="DQ139" i="1"/>
  <c r="DQ140" i="1"/>
  <c r="DQ141" i="1"/>
  <c r="DQ142" i="1"/>
  <c r="DQ143" i="1"/>
  <c r="DQ144" i="1"/>
  <c r="DQ145" i="1"/>
  <c r="DQ146" i="1"/>
  <c r="DQ147" i="1"/>
  <c r="DQ148" i="1"/>
  <c r="DQ149" i="1"/>
  <c r="DQ150" i="1"/>
  <c r="DQ151" i="1"/>
  <c r="DQ152" i="1"/>
  <c r="DQ153" i="1"/>
  <c r="DQ154" i="1"/>
  <c r="DQ155" i="1"/>
  <c r="DQ156" i="1"/>
  <c r="DQ157" i="1"/>
  <c r="DQ158" i="1"/>
  <c r="DQ159" i="1"/>
  <c r="DQ160" i="1"/>
  <c r="DQ161" i="1"/>
  <c r="DQ162" i="1"/>
  <c r="DQ163" i="1"/>
  <c r="DQ164" i="1"/>
  <c r="DQ165" i="1"/>
  <c r="DQ166" i="1"/>
  <c r="DQ167" i="1"/>
  <c r="DQ168" i="1"/>
  <c r="DQ169" i="1"/>
  <c r="DQ170" i="1"/>
  <c r="DQ171" i="1"/>
  <c r="DQ172" i="1"/>
  <c r="DQ173" i="1"/>
  <c r="DQ174" i="1"/>
  <c r="DQ175" i="1"/>
  <c r="DQ176" i="1"/>
  <c r="DQ177" i="1"/>
  <c r="DQ178" i="1"/>
  <c r="DQ179" i="1"/>
  <c r="DQ180" i="1"/>
  <c r="DQ181" i="1"/>
  <c r="DQ182" i="1"/>
  <c r="DQ183" i="1"/>
  <c r="DQ184" i="1"/>
  <c r="DQ185" i="1"/>
  <c r="DQ186" i="1"/>
  <c r="DQ187" i="1"/>
  <c r="DQ188" i="1"/>
  <c r="DQ189" i="1"/>
  <c r="DQ190" i="1"/>
  <c r="DQ191" i="1"/>
  <c r="DQ192" i="1"/>
  <c r="DQ193" i="1"/>
  <c r="DQ194" i="1"/>
  <c r="DQ195" i="1"/>
  <c r="DQ196" i="1"/>
  <c r="DQ197" i="1"/>
  <c r="DQ198" i="1"/>
  <c r="DQ199" i="1"/>
  <c r="DQ200" i="1"/>
  <c r="DQ201" i="1"/>
  <c r="DQ202" i="1"/>
  <c r="DQ203" i="1"/>
  <c r="DQ204" i="1"/>
  <c r="DQ205" i="1"/>
  <c r="DQ206" i="1"/>
  <c r="DQ207" i="1"/>
  <c r="DQ208" i="1"/>
  <c r="DQ209" i="1"/>
  <c r="DQ210" i="1"/>
  <c r="DQ211" i="1"/>
  <c r="DQ212" i="1"/>
  <c r="DQ213" i="1"/>
  <c r="DQ214" i="1"/>
  <c r="DQ215" i="1"/>
  <c r="DQ216" i="1"/>
  <c r="DQ217" i="1"/>
  <c r="DQ218" i="1"/>
  <c r="DQ219" i="1"/>
  <c r="DQ220" i="1"/>
  <c r="DQ221" i="1"/>
  <c r="DQ222" i="1"/>
  <c r="DQ223" i="1"/>
  <c r="DQ224" i="1"/>
  <c r="DQ225" i="1"/>
  <c r="DQ226" i="1"/>
  <c r="DQ227" i="1"/>
  <c r="DQ228" i="1"/>
  <c r="DQ229" i="1"/>
  <c r="DQ230" i="1"/>
  <c r="DQ231" i="1"/>
  <c r="DQ232" i="1"/>
  <c r="DQ233" i="1"/>
  <c r="DQ234" i="1"/>
  <c r="DQ235" i="1"/>
  <c r="DQ236" i="1"/>
  <c r="DQ237" i="1"/>
  <c r="DQ238" i="1"/>
  <c r="DQ239" i="1"/>
  <c r="DQ240" i="1"/>
  <c r="DQ241" i="1"/>
  <c r="DQ242" i="1"/>
  <c r="DQ243" i="1"/>
  <c r="DQ244" i="1"/>
  <c r="DQ245" i="1"/>
  <c r="DQ246" i="1"/>
  <c r="DQ247" i="1"/>
  <c r="DQ248" i="1"/>
  <c r="DQ249" i="1"/>
  <c r="DQ250" i="1"/>
  <c r="DQ251" i="1"/>
  <c r="DQ252" i="1"/>
  <c r="DQ253" i="1"/>
  <c r="DQ254" i="1"/>
  <c r="DQ255" i="1"/>
  <c r="DQ256" i="1"/>
  <c r="DQ257" i="1"/>
  <c r="DQ258" i="1"/>
  <c r="DQ259" i="1"/>
  <c r="DQ260" i="1"/>
  <c r="DQ261" i="1"/>
  <c r="DQ262" i="1"/>
  <c r="DQ263" i="1"/>
  <c r="DQ264" i="1"/>
  <c r="DQ265" i="1"/>
  <c r="DQ266" i="1"/>
  <c r="DQ267" i="1"/>
  <c r="DQ268" i="1"/>
  <c r="DQ269" i="1"/>
  <c r="DQ270" i="1"/>
  <c r="DQ271" i="1"/>
  <c r="DQ272" i="1"/>
  <c r="DQ273" i="1"/>
  <c r="DQ274" i="1"/>
  <c r="DQ275" i="1"/>
  <c r="DQ276" i="1"/>
  <c r="DQ277" i="1"/>
  <c r="DQ278" i="1"/>
  <c r="DQ279" i="1"/>
  <c r="DQ280" i="1"/>
  <c r="DQ281" i="1"/>
  <c r="DQ282" i="1"/>
  <c r="DQ283" i="1"/>
  <c r="DQ284" i="1"/>
  <c r="DQ285" i="1"/>
  <c r="DQ286" i="1"/>
  <c r="DQ287" i="1"/>
  <c r="DQ288" i="1"/>
  <c r="DQ289" i="1"/>
  <c r="DQ290" i="1"/>
  <c r="DQ291" i="1"/>
  <c r="DQ292" i="1"/>
  <c r="DQ293" i="1"/>
  <c r="DQ294" i="1"/>
  <c r="DQ295" i="1"/>
  <c r="DQ296" i="1"/>
  <c r="DQ297" i="1"/>
  <c r="DQ298" i="1"/>
  <c r="DQ299" i="1"/>
  <c r="DQ300" i="1"/>
  <c r="DQ301" i="1"/>
  <c r="DQ302" i="1"/>
  <c r="DQ303" i="1"/>
  <c r="DQ304" i="1"/>
  <c r="DQ305" i="1"/>
  <c r="DQ306" i="1"/>
  <c r="DQ307" i="1"/>
  <c r="DQ308" i="1"/>
  <c r="DQ309" i="1"/>
  <c r="DQ310" i="1"/>
  <c r="DQ311" i="1"/>
  <c r="DQ312" i="1"/>
  <c r="DQ313" i="1"/>
  <c r="DQ314" i="1"/>
  <c r="DQ315" i="1"/>
  <c r="DQ316" i="1"/>
  <c r="DQ317" i="1"/>
  <c r="DQ318" i="1"/>
  <c r="DQ319" i="1"/>
  <c r="DQ320" i="1"/>
  <c r="DQ321" i="1"/>
  <c r="DQ322" i="1"/>
  <c r="DQ323" i="1"/>
  <c r="DQ324" i="1"/>
  <c r="DQ325" i="1"/>
  <c r="DQ326" i="1"/>
  <c r="DQ327" i="1"/>
  <c r="DQ328" i="1"/>
  <c r="DQ329" i="1"/>
  <c r="DQ330" i="1"/>
  <c r="DQ331" i="1"/>
  <c r="DQ332" i="1"/>
  <c r="DQ333" i="1"/>
  <c r="DQ334" i="1"/>
  <c r="DQ335" i="1"/>
  <c r="DQ336" i="1"/>
  <c r="DQ337" i="1"/>
  <c r="DQ338" i="1"/>
  <c r="DQ339" i="1"/>
  <c r="DQ340" i="1"/>
  <c r="DQ341" i="1"/>
  <c r="DQ342" i="1"/>
  <c r="DQ343" i="1"/>
  <c r="DQ344" i="1"/>
  <c r="DQ345" i="1"/>
  <c r="DQ346" i="1"/>
  <c r="DQ347" i="1"/>
  <c r="DQ348" i="1"/>
  <c r="DQ349" i="1"/>
  <c r="DQ350" i="1"/>
  <c r="DQ351" i="1"/>
  <c r="DQ352" i="1"/>
  <c r="DQ353" i="1"/>
  <c r="DQ354" i="1"/>
  <c r="DQ355" i="1"/>
  <c r="DQ356" i="1"/>
  <c r="DQ357" i="1"/>
  <c r="DQ358" i="1"/>
  <c r="DQ359" i="1"/>
  <c r="DQ360" i="1"/>
  <c r="DQ361" i="1"/>
  <c r="DQ362" i="1"/>
  <c r="DQ363" i="1"/>
  <c r="DQ364" i="1"/>
  <c r="DQ365" i="1"/>
  <c r="DQ366" i="1"/>
  <c r="DQ367" i="1"/>
  <c r="DQ368" i="1"/>
  <c r="DQ369" i="1"/>
  <c r="DQ370" i="1"/>
  <c r="DQ371" i="1"/>
  <c r="DQ372" i="1"/>
  <c r="DQ373" i="1"/>
  <c r="DQ374" i="1"/>
  <c r="DQ375" i="1"/>
  <c r="DQ376" i="1"/>
  <c r="DQ377" i="1"/>
  <c r="DQ378" i="1"/>
  <c r="DQ379" i="1"/>
  <c r="DQ380" i="1"/>
  <c r="DQ381" i="1"/>
  <c r="DQ382" i="1"/>
  <c r="DQ383" i="1"/>
  <c r="DQ384" i="1"/>
  <c r="DQ385" i="1"/>
  <c r="DQ386" i="1"/>
  <c r="DQ387" i="1"/>
  <c r="DQ388" i="1"/>
  <c r="DQ389" i="1"/>
  <c r="DQ390" i="1"/>
  <c r="DQ391" i="1"/>
  <c r="DQ392" i="1"/>
  <c r="DQ393" i="1"/>
  <c r="DQ394" i="1"/>
  <c r="DQ395" i="1"/>
  <c r="DQ396" i="1"/>
  <c r="DQ397" i="1"/>
  <c r="DQ398" i="1"/>
  <c r="DQ399" i="1"/>
  <c r="DQ400" i="1"/>
  <c r="DQ401" i="1"/>
  <c r="DQ402" i="1"/>
  <c r="DQ403" i="1"/>
  <c r="DQ404" i="1"/>
  <c r="DQ405" i="1"/>
  <c r="DQ406" i="1"/>
  <c r="DQ407" i="1"/>
  <c r="DQ408" i="1"/>
  <c r="DQ409" i="1"/>
  <c r="DQ410" i="1"/>
  <c r="DQ411" i="1"/>
  <c r="DQ412" i="1"/>
  <c r="DQ413" i="1"/>
  <c r="DQ414" i="1"/>
  <c r="DQ415" i="1"/>
  <c r="DQ416" i="1"/>
  <c r="DQ417" i="1"/>
  <c r="DQ418" i="1"/>
  <c r="DQ419" i="1"/>
  <c r="DQ420" i="1"/>
  <c r="DQ421" i="1"/>
  <c r="DQ422" i="1"/>
  <c r="DQ423" i="1"/>
  <c r="DQ424" i="1"/>
  <c r="DQ425" i="1"/>
  <c r="DQ426" i="1"/>
  <c r="DQ427" i="1"/>
  <c r="DQ428" i="1"/>
  <c r="DQ429" i="1"/>
  <c r="DQ430" i="1"/>
  <c r="DQ431" i="1"/>
  <c r="DQ432" i="1"/>
  <c r="DQ433" i="1"/>
  <c r="DQ434" i="1"/>
  <c r="DQ435" i="1"/>
  <c r="DQ436" i="1"/>
  <c r="DQ437" i="1"/>
  <c r="DQ438" i="1"/>
  <c r="DQ439" i="1"/>
  <c r="DQ440" i="1"/>
  <c r="DQ441" i="1"/>
  <c r="DQ442" i="1"/>
  <c r="DQ443" i="1"/>
  <c r="DQ444" i="1"/>
  <c r="DQ445" i="1"/>
  <c r="DQ446" i="1"/>
  <c r="DQ447" i="1"/>
  <c r="DQ448" i="1"/>
  <c r="DQ449" i="1"/>
  <c r="DQ450" i="1"/>
  <c r="DQ451" i="1"/>
  <c r="DQ452" i="1"/>
  <c r="DQ453" i="1"/>
  <c r="DQ454" i="1"/>
  <c r="DQ455" i="1"/>
  <c r="DQ456" i="1"/>
  <c r="DQ457" i="1"/>
  <c r="DQ458" i="1"/>
  <c r="DQ459" i="1"/>
  <c r="DQ460" i="1"/>
  <c r="DQ461" i="1"/>
  <c r="DQ462" i="1"/>
  <c r="DQ463" i="1"/>
  <c r="DQ464" i="1"/>
  <c r="DQ465" i="1"/>
  <c r="DQ466" i="1"/>
  <c r="DQ467" i="1"/>
  <c r="DQ468" i="1"/>
  <c r="DQ469" i="1"/>
  <c r="DQ470" i="1"/>
  <c r="DQ471" i="1"/>
  <c r="DQ472" i="1"/>
  <c r="DQ473" i="1"/>
  <c r="DQ474" i="1"/>
  <c r="DQ475" i="1"/>
  <c r="DQ476" i="1"/>
  <c r="DQ477" i="1"/>
  <c r="DQ478" i="1"/>
  <c r="DQ479" i="1"/>
  <c r="DQ480" i="1"/>
  <c r="DQ481" i="1"/>
  <c r="DQ482" i="1"/>
  <c r="DQ483" i="1"/>
  <c r="DQ484" i="1"/>
  <c r="DQ485" i="1"/>
  <c r="DQ486" i="1"/>
  <c r="DQ487" i="1"/>
  <c r="DQ488" i="1"/>
  <c r="DQ489" i="1"/>
  <c r="DQ490" i="1"/>
  <c r="DQ491" i="1"/>
  <c r="DQ492" i="1"/>
  <c r="DQ493" i="1"/>
  <c r="DQ494" i="1"/>
  <c r="DQ495" i="1"/>
  <c r="DQ496" i="1"/>
  <c r="DQ497" i="1"/>
  <c r="DQ498" i="1"/>
  <c r="DQ499" i="1"/>
  <c r="DQ500" i="1"/>
  <c r="DQ501" i="1"/>
  <c r="DQ502" i="1"/>
  <c r="DQ503" i="1"/>
  <c r="DQ504" i="1"/>
  <c r="DQ505" i="1"/>
  <c r="DQ506" i="1"/>
  <c r="DQ507" i="1"/>
  <c r="DQ508" i="1"/>
  <c r="DQ509" i="1"/>
  <c r="DQ510" i="1"/>
  <c r="DQ511" i="1"/>
  <c r="DQ512" i="1"/>
  <c r="DQ513" i="1"/>
  <c r="DQ514" i="1"/>
  <c r="DQ515" i="1"/>
  <c r="DQ516" i="1"/>
  <c r="DQ517" i="1"/>
  <c r="DQ518" i="1"/>
  <c r="DQ519" i="1"/>
  <c r="DQ520" i="1"/>
  <c r="DQ521" i="1"/>
  <c r="DQ522" i="1"/>
  <c r="DQ523" i="1"/>
  <c r="DQ524" i="1"/>
  <c r="DQ525" i="1"/>
  <c r="DQ526" i="1"/>
  <c r="DQ527" i="1"/>
  <c r="DQ528" i="1"/>
  <c r="DQ529" i="1"/>
  <c r="DQ530" i="1"/>
  <c r="DQ531" i="1"/>
  <c r="DQ532" i="1"/>
  <c r="DQ533" i="1"/>
  <c r="DQ534" i="1"/>
  <c r="DQ535" i="1"/>
  <c r="DQ536" i="1"/>
  <c r="DQ537" i="1"/>
  <c r="DQ538" i="1"/>
  <c r="DQ539" i="1"/>
  <c r="DQ540" i="1"/>
  <c r="DQ541" i="1"/>
  <c r="DQ542" i="1"/>
  <c r="DQ543" i="1"/>
  <c r="DQ544" i="1"/>
  <c r="DQ545" i="1"/>
  <c r="DQ546" i="1"/>
  <c r="DQ547" i="1"/>
  <c r="DQ548" i="1"/>
  <c r="DQ549" i="1"/>
  <c r="DQ550" i="1"/>
  <c r="DQ551" i="1"/>
  <c r="DQ552" i="1"/>
  <c r="DQ553" i="1"/>
  <c r="DQ554" i="1"/>
  <c r="DQ555" i="1"/>
  <c r="DQ556" i="1"/>
  <c r="DQ557" i="1"/>
  <c r="DQ558" i="1"/>
  <c r="DQ559" i="1"/>
  <c r="DQ560" i="1"/>
  <c r="DQ561" i="1"/>
  <c r="DQ562" i="1"/>
  <c r="DQ563" i="1"/>
  <c r="DQ564" i="1"/>
  <c r="DQ565" i="1"/>
  <c r="DQ566" i="1"/>
  <c r="DQ567" i="1"/>
  <c r="DQ568" i="1"/>
  <c r="DQ569" i="1"/>
  <c r="DQ570" i="1"/>
  <c r="DQ571" i="1"/>
  <c r="DQ572" i="1"/>
  <c r="DQ573" i="1"/>
  <c r="DQ574" i="1"/>
  <c r="DQ575" i="1"/>
  <c r="DQ576" i="1"/>
  <c r="DQ577" i="1"/>
  <c r="DQ578" i="1"/>
  <c r="DQ579" i="1"/>
  <c r="DQ580" i="1"/>
  <c r="DQ581" i="1"/>
  <c r="DQ582" i="1"/>
  <c r="DQ583" i="1"/>
  <c r="DQ584" i="1"/>
  <c r="DQ585" i="1"/>
  <c r="DQ586" i="1"/>
  <c r="DQ587" i="1"/>
  <c r="DQ588" i="1"/>
  <c r="DQ589" i="1"/>
  <c r="DQ590" i="1"/>
  <c r="DQ591" i="1"/>
  <c r="DQ592" i="1"/>
  <c r="DQ593" i="1"/>
  <c r="DQ594" i="1"/>
  <c r="DQ595" i="1"/>
  <c r="DQ596" i="1"/>
  <c r="DQ597" i="1"/>
  <c r="DQ598" i="1"/>
  <c r="DQ599" i="1"/>
  <c r="DQ600" i="1"/>
  <c r="DQ601" i="1"/>
  <c r="DQ602" i="1"/>
  <c r="DQ603" i="1"/>
  <c r="DQ604" i="1"/>
  <c r="DQ605" i="1"/>
  <c r="DQ606" i="1"/>
  <c r="DQ607" i="1"/>
  <c r="DQ608" i="1"/>
  <c r="DQ609" i="1"/>
  <c r="DQ610" i="1"/>
  <c r="DQ611" i="1"/>
  <c r="DQ612" i="1"/>
  <c r="DQ613" i="1"/>
  <c r="DQ614" i="1"/>
  <c r="DQ615" i="1"/>
  <c r="DQ616" i="1"/>
  <c r="DQ617" i="1"/>
  <c r="DQ618" i="1"/>
  <c r="DQ619" i="1"/>
  <c r="DQ620" i="1"/>
  <c r="DQ621" i="1"/>
  <c r="DQ622" i="1"/>
  <c r="DQ623" i="1"/>
  <c r="DQ624" i="1"/>
  <c r="DQ625" i="1"/>
  <c r="DQ626" i="1"/>
  <c r="DQ627" i="1"/>
  <c r="DQ628" i="1"/>
  <c r="DQ629" i="1"/>
  <c r="DQ630" i="1"/>
  <c r="DQ631" i="1"/>
  <c r="DQ632" i="1"/>
  <c r="DQ633" i="1"/>
  <c r="DQ634" i="1"/>
  <c r="DQ635" i="1"/>
  <c r="DQ636" i="1"/>
  <c r="DQ637" i="1"/>
  <c r="DQ638" i="1"/>
  <c r="DQ639" i="1"/>
  <c r="DQ640" i="1"/>
  <c r="DQ641" i="1"/>
  <c r="DQ642" i="1"/>
  <c r="DQ643" i="1"/>
  <c r="DQ644" i="1"/>
  <c r="DQ645" i="1"/>
  <c r="DQ646" i="1"/>
  <c r="DQ647" i="1"/>
  <c r="DQ648" i="1"/>
  <c r="DQ649" i="1"/>
  <c r="DQ650" i="1"/>
  <c r="DQ651" i="1"/>
  <c r="DQ652" i="1"/>
  <c r="DQ653" i="1"/>
  <c r="DQ654" i="1"/>
  <c r="DQ655" i="1"/>
  <c r="DQ656" i="1"/>
  <c r="DQ657" i="1"/>
  <c r="DQ658" i="1"/>
  <c r="DQ659" i="1"/>
  <c r="DQ660" i="1"/>
  <c r="DQ661" i="1"/>
  <c r="DQ662" i="1"/>
  <c r="DQ663" i="1"/>
  <c r="DQ664" i="1"/>
  <c r="DQ665" i="1"/>
  <c r="DQ666" i="1"/>
  <c r="DQ667" i="1"/>
  <c r="DQ668" i="1"/>
  <c r="DQ669" i="1"/>
  <c r="DQ670" i="1"/>
  <c r="DQ671" i="1"/>
  <c r="DQ672" i="1"/>
  <c r="DQ673" i="1"/>
  <c r="DQ674" i="1"/>
  <c r="DQ675" i="1"/>
  <c r="DQ676" i="1"/>
  <c r="DQ677" i="1"/>
  <c r="DQ678" i="1"/>
  <c r="DQ679" i="1"/>
  <c r="DQ680" i="1"/>
  <c r="DQ681" i="1"/>
  <c r="DQ682" i="1"/>
  <c r="DQ683" i="1"/>
  <c r="DQ684" i="1"/>
  <c r="DQ685" i="1"/>
  <c r="DQ686" i="1"/>
  <c r="DQ687" i="1"/>
  <c r="DQ688" i="1"/>
  <c r="DQ689" i="1"/>
  <c r="DQ690" i="1"/>
  <c r="DQ691" i="1"/>
  <c r="DQ692" i="1"/>
  <c r="DQ693" i="1"/>
  <c r="DQ694" i="1"/>
  <c r="DQ695" i="1"/>
  <c r="DQ696" i="1"/>
  <c r="DQ697" i="1"/>
  <c r="DQ698" i="1"/>
  <c r="DQ699" i="1"/>
  <c r="DQ700" i="1"/>
  <c r="DQ701" i="1"/>
  <c r="DQ702" i="1"/>
  <c r="DQ703" i="1"/>
  <c r="DQ704" i="1"/>
  <c r="DQ705" i="1"/>
  <c r="DQ706" i="1"/>
  <c r="DQ707" i="1"/>
  <c r="DQ708" i="1"/>
  <c r="DQ709" i="1"/>
  <c r="DQ710" i="1"/>
  <c r="DQ711" i="1"/>
  <c r="DQ712" i="1"/>
  <c r="DQ713" i="1"/>
  <c r="DQ714" i="1"/>
  <c r="DQ715" i="1"/>
  <c r="DQ716" i="1"/>
  <c r="DQ717" i="1"/>
  <c r="DQ718" i="1"/>
  <c r="DQ719" i="1"/>
  <c r="DQ720" i="1"/>
  <c r="DQ721" i="1"/>
  <c r="DQ722" i="1"/>
  <c r="DQ723" i="1"/>
  <c r="DQ724" i="1"/>
  <c r="DQ725" i="1"/>
  <c r="DQ726" i="1"/>
  <c r="DQ727" i="1"/>
  <c r="DQ728" i="1"/>
  <c r="DQ729" i="1"/>
  <c r="DQ730" i="1"/>
  <c r="DQ731" i="1"/>
  <c r="DQ732" i="1"/>
  <c r="DQ733" i="1"/>
  <c r="DQ734" i="1"/>
  <c r="DQ735" i="1"/>
  <c r="DQ736" i="1"/>
  <c r="DQ737" i="1"/>
  <c r="DQ738" i="1"/>
  <c r="DQ739" i="1"/>
  <c r="DQ740" i="1"/>
  <c r="DQ741" i="1"/>
  <c r="DQ742" i="1"/>
  <c r="DQ743" i="1"/>
  <c r="DQ744" i="1"/>
  <c r="DQ745" i="1"/>
  <c r="DQ746" i="1"/>
  <c r="DQ747" i="1"/>
  <c r="DQ748" i="1"/>
  <c r="DQ749" i="1"/>
  <c r="DQ750" i="1"/>
  <c r="DQ751" i="1"/>
  <c r="DQ752" i="1"/>
  <c r="DQ753" i="1"/>
  <c r="DQ754" i="1"/>
  <c r="DQ755" i="1"/>
  <c r="DQ756" i="1"/>
  <c r="DQ757" i="1"/>
  <c r="DQ758" i="1"/>
  <c r="DQ759" i="1"/>
  <c r="DQ760" i="1"/>
  <c r="DQ761" i="1"/>
  <c r="DQ762" i="1"/>
  <c r="DQ763" i="1"/>
  <c r="DQ764" i="1"/>
  <c r="DQ765" i="1"/>
  <c r="DQ766" i="1"/>
  <c r="DQ767" i="1"/>
  <c r="DQ768" i="1"/>
  <c r="DQ769" i="1"/>
  <c r="DQ770" i="1"/>
  <c r="DQ771" i="1"/>
  <c r="DQ772" i="1"/>
  <c r="DQ773" i="1"/>
  <c r="DQ774" i="1"/>
  <c r="DQ775" i="1"/>
  <c r="DQ776" i="1"/>
  <c r="DQ777" i="1"/>
  <c r="DQ778" i="1"/>
  <c r="DQ779" i="1"/>
  <c r="DQ780" i="1"/>
  <c r="DQ781" i="1"/>
  <c r="DQ782" i="1"/>
  <c r="DQ783" i="1"/>
  <c r="DQ784" i="1"/>
  <c r="DQ785" i="1"/>
  <c r="DQ786" i="1"/>
  <c r="DQ787" i="1"/>
  <c r="DQ788" i="1"/>
  <c r="DQ789" i="1"/>
  <c r="DQ790" i="1"/>
  <c r="DQ791" i="1"/>
  <c r="DQ792" i="1"/>
  <c r="DQ793" i="1"/>
  <c r="DQ794" i="1"/>
  <c r="DQ795" i="1"/>
  <c r="DQ796" i="1"/>
  <c r="DQ797" i="1"/>
  <c r="DQ798" i="1"/>
  <c r="DQ799" i="1"/>
  <c r="DQ800" i="1"/>
  <c r="DQ801" i="1"/>
  <c r="DQ802" i="1"/>
  <c r="DQ803" i="1"/>
  <c r="DQ804" i="1"/>
  <c r="DQ805" i="1"/>
  <c r="DQ806" i="1"/>
  <c r="DQ807" i="1"/>
  <c r="DQ808" i="1"/>
  <c r="DQ809" i="1"/>
  <c r="DQ810" i="1"/>
  <c r="DQ811" i="1"/>
  <c r="DQ812" i="1"/>
  <c r="DQ813" i="1"/>
  <c r="DQ814" i="1"/>
  <c r="DQ815" i="1"/>
  <c r="DQ816" i="1"/>
  <c r="DQ817" i="1"/>
  <c r="DQ818" i="1"/>
  <c r="DQ819" i="1"/>
  <c r="DQ820" i="1"/>
  <c r="DQ821" i="1"/>
  <c r="DQ822" i="1"/>
  <c r="DQ823" i="1"/>
  <c r="DQ824" i="1"/>
  <c r="DQ825" i="1"/>
  <c r="DQ826" i="1"/>
  <c r="DQ827" i="1"/>
  <c r="DQ828" i="1"/>
  <c r="DQ829" i="1"/>
  <c r="DQ830" i="1"/>
  <c r="DQ831" i="1"/>
  <c r="DQ832" i="1"/>
  <c r="DQ833" i="1"/>
  <c r="DQ834" i="1"/>
  <c r="DQ835" i="1"/>
  <c r="DQ836" i="1"/>
  <c r="DQ837" i="1"/>
  <c r="DQ838" i="1"/>
  <c r="DQ839" i="1"/>
  <c r="DQ840" i="1"/>
  <c r="DQ841" i="1"/>
  <c r="DQ842" i="1"/>
  <c r="DQ843" i="1"/>
  <c r="DQ844" i="1"/>
  <c r="DQ845" i="1"/>
  <c r="DQ846" i="1"/>
  <c r="DQ847" i="1"/>
  <c r="DQ848" i="1"/>
  <c r="DQ849" i="1"/>
  <c r="DQ850" i="1"/>
  <c r="DQ851" i="1"/>
  <c r="DQ852" i="1"/>
  <c r="DQ853" i="1"/>
  <c r="DQ854" i="1"/>
  <c r="DQ855" i="1"/>
  <c r="DQ856" i="1"/>
  <c r="DQ857" i="1"/>
  <c r="DQ858" i="1"/>
  <c r="DQ859" i="1"/>
  <c r="DQ860" i="1"/>
  <c r="DQ861" i="1"/>
  <c r="DQ862" i="1"/>
  <c r="DQ863" i="1"/>
  <c r="DQ864" i="1"/>
  <c r="DQ865" i="1"/>
  <c r="DQ866" i="1"/>
  <c r="DQ867" i="1"/>
  <c r="DQ868" i="1"/>
  <c r="DQ869" i="1"/>
  <c r="DQ870" i="1"/>
  <c r="DQ871" i="1"/>
  <c r="DQ872" i="1"/>
  <c r="DQ873" i="1"/>
  <c r="DQ874" i="1"/>
  <c r="DQ875" i="1"/>
  <c r="DQ876" i="1"/>
  <c r="DQ877" i="1"/>
  <c r="DQ878" i="1"/>
  <c r="DQ879" i="1"/>
  <c r="DQ880" i="1"/>
  <c r="DQ881" i="1"/>
  <c r="DQ882" i="1"/>
  <c r="DQ883" i="1"/>
  <c r="DQ884" i="1"/>
  <c r="DQ885" i="1"/>
  <c r="DQ886" i="1"/>
  <c r="DQ887" i="1"/>
  <c r="DQ888" i="1"/>
  <c r="DQ889" i="1"/>
  <c r="DQ890" i="1"/>
  <c r="DQ891" i="1"/>
  <c r="DQ892" i="1"/>
  <c r="DQ893" i="1"/>
  <c r="DQ894" i="1"/>
  <c r="DQ895" i="1"/>
  <c r="DQ896" i="1"/>
  <c r="DQ897" i="1"/>
  <c r="DQ898" i="1"/>
  <c r="DQ899" i="1"/>
  <c r="DQ900" i="1"/>
  <c r="DQ901" i="1"/>
  <c r="DQ902" i="1"/>
  <c r="DQ903" i="1"/>
  <c r="DQ904" i="1"/>
  <c r="DQ905" i="1"/>
  <c r="DQ906" i="1"/>
  <c r="DQ907" i="1"/>
  <c r="DQ908" i="1"/>
  <c r="DQ909" i="1"/>
  <c r="DQ910" i="1"/>
  <c r="DQ911" i="1"/>
  <c r="DQ912" i="1"/>
  <c r="DQ913" i="1"/>
  <c r="DQ914" i="1"/>
  <c r="DQ915" i="1"/>
  <c r="DQ916" i="1"/>
  <c r="DQ917" i="1"/>
  <c r="DQ918" i="1"/>
  <c r="DQ919" i="1"/>
  <c r="DQ920" i="1"/>
  <c r="DQ921" i="1"/>
  <c r="DQ922" i="1"/>
  <c r="DQ923" i="1"/>
  <c r="DQ924" i="1"/>
  <c r="DQ925" i="1"/>
  <c r="DQ926" i="1"/>
  <c r="DQ927" i="1"/>
  <c r="DQ928" i="1"/>
  <c r="DQ929" i="1"/>
  <c r="DQ930" i="1"/>
  <c r="DQ931" i="1"/>
  <c r="DQ932" i="1"/>
  <c r="DQ933" i="1"/>
  <c r="DQ934" i="1"/>
  <c r="DQ935" i="1"/>
  <c r="DQ936" i="1"/>
  <c r="DQ937" i="1"/>
  <c r="DQ938" i="1"/>
  <c r="DQ939" i="1"/>
  <c r="DQ940" i="1"/>
  <c r="DQ941" i="1"/>
  <c r="DQ942" i="1"/>
  <c r="DQ943" i="1"/>
  <c r="DQ944" i="1"/>
  <c r="DQ945" i="1"/>
  <c r="DQ946" i="1"/>
  <c r="DQ947" i="1"/>
  <c r="DQ948" i="1"/>
  <c r="DQ949" i="1"/>
  <c r="DQ950" i="1"/>
  <c r="DQ951" i="1"/>
  <c r="DQ952" i="1"/>
  <c r="DQ953" i="1"/>
  <c r="DQ954" i="1"/>
  <c r="DQ955" i="1"/>
  <c r="DQ956" i="1"/>
  <c r="DQ957" i="1"/>
  <c r="DQ958" i="1"/>
  <c r="DQ959" i="1"/>
  <c r="DQ960" i="1"/>
  <c r="DQ961" i="1"/>
  <c r="DQ962" i="1"/>
  <c r="DQ963" i="1"/>
  <c r="DQ964" i="1"/>
  <c r="DQ965" i="1"/>
  <c r="DQ966" i="1"/>
  <c r="DQ967" i="1"/>
  <c r="DQ968" i="1"/>
  <c r="DQ969" i="1"/>
  <c r="DQ970" i="1"/>
  <c r="DQ971" i="1"/>
  <c r="DQ972" i="1"/>
  <c r="DQ973" i="1"/>
  <c r="DQ974" i="1"/>
  <c r="DQ975" i="1"/>
  <c r="DQ976" i="1"/>
  <c r="DQ977" i="1"/>
  <c r="DQ978" i="1"/>
  <c r="DQ979" i="1"/>
  <c r="DQ980" i="1"/>
  <c r="DQ981" i="1"/>
  <c r="DQ982" i="1"/>
  <c r="DQ983" i="1"/>
  <c r="DQ984" i="1"/>
  <c r="DQ985" i="1"/>
  <c r="DQ986" i="1"/>
  <c r="DQ987" i="1"/>
  <c r="DQ988" i="1"/>
  <c r="DQ989" i="1"/>
  <c r="DQ990" i="1"/>
  <c r="DQ991" i="1"/>
  <c r="DQ992" i="1"/>
  <c r="DQ993" i="1"/>
  <c r="DQ994" i="1"/>
  <c r="DQ995" i="1"/>
  <c r="DQ996" i="1"/>
  <c r="DQ997" i="1"/>
  <c r="DQ998" i="1"/>
  <c r="DQ999" i="1"/>
  <c r="DQ1000" i="1"/>
  <c r="DQ1001" i="1"/>
  <c r="DQ1002" i="1"/>
  <c r="DQ1003" i="1"/>
  <c r="DQ1004" i="1"/>
  <c r="DQ1005" i="1"/>
  <c r="DQ1006" i="1"/>
  <c r="DQ1007" i="1"/>
  <c r="DQ1008" i="1"/>
  <c r="DQ1009" i="1"/>
  <c r="DQ1010" i="1"/>
  <c r="DQ1011" i="1"/>
  <c r="DQ1012" i="1"/>
  <c r="DQ1013" i="1"/>
  <c r="DQ1014" i="1"/>
  <c r="DQ1015" i="1"/>
  <c r="DQ1016" i="1"/>
  <c r="DQ1017" i="1"/>
  <c r="DQ1018" i="1"/>
  <c r="DQ1019" i="1"/>
  <c r="DQ1020" i="1"/>
  <c r="DQ1021" i="1"/>
  <c r="DQ1022" i="1"/>
  <c r="DQ1023" i="1"/>
  <c r="DQ1024" i="1"/>
  <c r="DQ1025" i="1"/>
  <c r="DQ1026" i="1"/>
  <c r="DQ1027" i="1"/>
  <c r="DQ1028" i="1"/>
  <c r="DQ1029" i="1"/>
  <c r="DQ1030" i="1"/>
  <c r="DQ1031" i="1"/>
  <c r="DQ1032" i="1"/>
  <c r="DQ1033" i="1"/>
  <c r="DQ1034" i="1"/>
  <c r="DQ1035" i="1"/>
  <c r="DQ1036" i="1"/>
  <c r="DQ1037" i="1"/>
  <c r="DQ1038" i="1"/>
  <c r="DQ1039" i="1"/>
  <c r="DQ1040" i="1"/>
  <c r="DQ1041" i="1"/>
  <c r="DQ1042" i="1"/>
  <c r="DQ1043" i="1"/>
  <c r="DQ1044" i="1"/>
  <c r="DQ1045" i="1"/>
  <c r="DQ1046" i="1"/>
  <c r="DQ1047" i="1"/>
  <c r="DQ1048" i="1"/>
  <c r="DQ1049" i="1"/>
  <c r="DQ1050" i="1"/>
  <c r="DQ1051" i="1"/>
  <c r="DQ1052" i="1"/>
  <c r="DQ1053" i="1"/>
  <c r="DQ1054" i="1"/>
  <c r="DQ1055" i="1"/>
  <c r="DQ1056" i="1"/>
  <c r="DQ1057" i="1"/>
  <c r="DQ1058" i="1"/>
  <c r="DQ1059" i="1"/>
  <c r="DQ1060" i="1"/>
  <c r="DQ1061" i="1"/>
  <c r="DQ1062" i="1"/>
  <c r="DQ1063" i="1"/>
  <c r="DQ1064" i="1"/>
  <c r="DQ1065" i="1"/>
  <c r="DQ1066" i="1"/>
  <c r="DQ1067" i="1"/>
  <c r="DQ1068" i="1"/>
  <c r="DQ1069" i="1"/>
  <c r="DQ1070" i="1"/>
  <c r="DQ1071" i="1"/>
  <c r="DQ1072" i="1"/>
  <c r="DQ1073" i="1"/>
  <c r="DQ1074" i="1"/>
  <c r="DQ1075" i="1"/>
  <c r="DQ1076" i="1"/>
  <c r="DQ1077" i="1"/>
  <c r="DQ1078" i="1"/>
  <c r="DQ1079" i="1"/>
  <c r="DQ1080" i="1"/>
  <c r="DQ1081" i="1"/>
  <c r="DQ1082" i="1"/>
  <c r="DQ1083" i="1"/>
  <c r="DQ1084" i="1"/>
  <c r="DQ1085" i="1"/>
  <c r="DQ1086" i="1"/>
  <c r="DQ1087" i="1"/>
  <c r="DQ1088" i="1"/>
  <c r="DQ1089" i="1"/>
  <c r="DQ1090" i="1"/>
  <c r="DQ1091" i="1"/>
  <c r="DQ1092" i="1"/>
  <c r="DQ1093" i="1"/>
  <c r="DQ1094" i="1"/>
  <c r="DQ1095" i="1"/>
  <c r="DQ1096" i="1"/>
  <c r="DQ1097" i="1"/>
  <c r="DQ1098" i="1"/>
  <c r="DQ6" i="1"/>
  <c r="DO7" i="1"/>
  <c r="DO8" i="1"/>
  <c r="DO9" i="1"/>
  <c r="DO10" i="1"/>
  <c r="DO11" i="1"/>
  <c r="DO12" i="1"/>
  <c r="DO13" i="1"/>
  <c r="DO14" i="1"/>
  <c r="DO15" i="1"/>
  <c r="DO16" i="1"/>
  <c r="DO17" i="1"/>
  <c r="DO18" i="1"/>
  <c r="DO19" i="1"/>
  <c r="DO20" i="1"/>
  <c r="DO21" i="1"/>
  <c r="DO22" i="1"/>
  <c r="DO23" i="1"/>
  <c r="DO24" i="1"/>
  <c r="DO25" i="1"/>
  <c r="DO26" i="1"/>
  <c r="DO27" i="1"/>
  <c r="DO28" i="1"/>
  <c r="DO29" i="1"/>
  <c r="DO30" i="1"/>
  <c r="DO31" i="1"/>
  <c r="DO32" i="1"/>
  <c r="DO33" i="1"/>
  <c r="DO34" i="1"/>
  <c r="DO35" i="1"/>
  <c r="DO36" i="1"/>
  <c r="DO37" i="1"/>
  <c r="DO38" i="1"/>
  <c r="DO39" i="1"/>
  <c r="DO40" i="1"/>
  <c r="DO41" i="1"/>
  <c r="DO42" i="1"/>
  <c r="DO43" i="1"/>
  <c r="DO44" i="1"/>
  <c r="DO45" i="1"/>
  <c r="DO46" i="1"/>
  <c r="DO47" i="1"/>
  <c r="DO48" i="1"/>
  <c r="DO49" i="1"/>
  <c r="DO50" i="1"/>
  <c r="DO51" i="1"/>
  <c r="DO52" i="1"/>
  <c r="DO53" i="1"/>
  <c r="DO54" i="1"/>
  <c r="DO55" i="1"/>
  <c r="DO56" i="1"/>
  <c r="DO57" i="1"/>
  <c r="DO58" i="1"/>
  <c r="DO59" i="1"/>
  <c r="DO60" i="1"/>
  <c r="DO61" i="1"/>
  <c r="DO62" i="1"/>
  <c r="DO63" i="1"/>
  <c r="DO64" i="1"/>
  <c r="DO65" i="1"/>
  <c r="DO66" i="1"/>
  <c r="DO67" i="1"/>
  <c r="DO68" i="1"/>
  <c r="DO69" i="1"/>
  <c r="DO70" i="1"/>
  <c r="DO71" i="1"/>
  <c r="DO72" i="1"/>
  <c r="DO73" i="1"/>
  <c r="DO74" i="1"/>
  <c r="DO75" i="1"/>
  <c r="DO76" i="1"/>
  <c r="DO77" i="1"/>
  <c r="DO78" i="1"/>
  <c r="DO79" i="1"/>
  <c r="DO80" i="1"/>
  <c r="DO81" i="1"/>
  <c r="DO82" i="1"/>
  <c r="DO83" i="1"/>
  <c r="DO84" i="1"/>
  <c r="DO85" i="1"/>
  <c r="DO86" i="1"/>
  <c r="DO87" i="1"/>
  <c r="DO88" i="1"/>
  <c r="DO89" i="1"/>
  <c r="DO90" i="1"/>
  <c r="DO91" i="1"/>
  <c r="DO92" i="1"/>
  <c r="DO93" i="1"/>
  <c r="DO94" i="1"/>
  <c r="DO95" i="1"/>
  <c r="DO96" i="1"/>
  <c r="DO97" i="1"/>
  <c r="DO98" i="1"/>
  <c r="DO99" i="1"/>
  <c r="DO100" i="1"/>
  <c r="DO101" i="1"/>
  <c r="DO102" i="1"/>
  <c r="DO103" i="1"/>
  <c r="DO104" i="1"/>
  <c r="DO105" i="1"/>
  <c r="DO106" i="1"/>
  <c r="DO107" i="1"/>
  <c r="DO108" i="1"/>
  <c r="DO109" i="1"/>
  <c r="DO110" i="1"/>
  <c r="DO111" i="1"/>
  <c r="DO112" i="1"/>
  <c r="DO113" i="1"/>
  <c r="DO114" i="1"/>
  <c r="DO115" i="1"/>
  <c r="DO116" i="1"/>
  <c r="DO117" i="1"/>
  <c r="DO118" i="1"/>
  <c r="DO119" i="1"/>
  <c r="DO120" i="1"/>
  <c r="DO121" i="1"/>
  <c r="DO122" i="1"/>
  <c r="DO123" i="1"/>
  <c r="DO124" i="1"/>
  <c r="DO125" i="1"/>
  <c r="DO126" i="1"/>
  <c r="DO127" i="1"/>
  <c r="DO128" i="1"/>
  <c r="DO129" i="1"/>
  <c r="DO130" i="1"/>
  <c r="DO131" i="1"/>
  <c r="DO132" i="1"/>
  <c r="DO133" i="1"/>
  <c r="DO134" i="1"/>
  <c r="DO135" i="1"/>
  <c r="DO136" i="1"/>
  <c r="DO137" i="1"/>
  <c r="DO138" i="1"/>
  <c r="DO139" i="1"/>
  <c r="DO140" i="1"/>
  <c r="DO141" i="1"/>
  <c r="DO142" i="1"/>
  <c r="DO143" i="1"/>
  <c r="DO144" i="1"/>
  <c r="DO145" i="1"/>
  <c r="DO146" i="1"/>
  <c r="DO147" i="1"/>
  <c r="DO148" i="1"/>
  <c r="DO149" i="1"/>
  <c r="DO150" i="1"/>
  <c r="DO151" i="1"/>
  <c r="DO152" i="1"/>
  <c r="DO153" i="1"/>
  <c r="DO154" i="1"/>
  <c r="DO155" i="1"/>
  <c r="DO156" i="1"/>
  <c r="DO157" i="1"/>
  <c r="DO158" i="1"/>
  <c r="DO159" i="1"/>
  <c r="DO160" i="1"/>
  <c r="DO161" i="1"/>
  <c r="DO162" i="1"/>
  <c r="DO163" i="1"/>
  <c r="DO164" i="1"/>
  <c r="DO165" i="1"/>
  <c r="DO166" i="1"/>
  <c r="DO167" i="1"/>
  <c r="DO168" i="1"/>
  <c r="DO169" i="1"/>
  <c r="DO170" i="1"/>
  <c r="DO171" i="1"/>
  <c r="DO172" i="1"/>
  <c r="DO173" i="1"/>
  <c r="DO174" i="1"/>
  <c r="DO175" i="1"/>
  <c r="DO176" i="1"/>
  <c r="DO177" i="1"/>
  <c r="DO178" i="1"/>
  <c r="DO179" i="1"/>
  <c r="DO180" i="1"/>
  <c r="DO181" i="1"/>
  <c r="DO182" i="1"/>
  <c r="DO183" i="1"/>
  <c r="DO184" i="1"/>
  <c r="DO185" i="1"/>
  <c r="DO186" i="1"/>
  <c r="DO187" i="1"/>
  <c r="DO188" i="1"/>
  <c r="DO189" i="1"/>
  <c r="DO190" i="1"/>
  <c r="DO191" i="1"/>
  <c r="DO192" i="1"/>
  <c r="DO193" i="1"/>
  <c r="DO194" i="1"/>
  <c r="DO195" i="1"/>
  <c r="DO196" i="1"/>
  <c r="DO197" i="1"/>
  <c r="DO198" i="1"/>
  <c r="DO199" i="1"/>
  <c r="DO200" i="1"/>
  <c r="DO201" i="1"/>
  <c r="DO202" i="1"/>
  <c r="DO203" i="1"/>
  <c r="DO204" i="1"/>
  <c r="DO205" i="1"/>
  <c r="DO206" i="1"/>
  <c r="DO207" i="1"/>
  <c r="DO208" i="1"/>
  <c r="DO209" i="1"/>
  <c r="DO210" i="1"/>
  <c r="DO211" i="1"/>
  <c r="DO212" i="1"/>
  <c r="DO213" i="1"/>
  <c r="DO214" i="1"/>
  <c r="DO215" i="1"/>
  <c r="DO216" i="1"/>
  <c r="DO217" i="1"/>
  <c r="DO218" i="1"/>
  <c r="DO219" i="1"/>
  <c r="DO220" i="1"/>
  <c r="DO221" i="1"/>
  <c r="DO222" i="1"/>
  <c r="DO223" i="1"/>
  <c r="DO224" i="1"/>
  <c r="DO225" i="1"/>
  <c r="DO226" i="1"/>
  <c r="DO227" i="1"/>
  <c r="DO228" i="1"/>
  <c r="DO229" i="1"/>
  <c r="DO230" i="1"/>
  <c r="DO231" i="1"/>
  <c r="DO232" i="1"/>
  <c r="DO233" i="1"/>
  <c r="DO234" i="1"/>
  <c r="DO235" i="1"/>
  <c r="DO236" i="1"/>
  <c r="DO237" i="1"/>
  <c r="DO238" i="1"/>
  <c r="DO239" i="1"/>
  <c r="DO240" i="1"/>
  <c r="DO241" i="1"/>
  <c r="DO242" i="1"/>
  <c r="DO243" i="1"/>
  <c r="DO244" i="1"/>
  <c r="DO245" i="1"/>
  <c r="DO246" i="1"/>
  <c r="DO247" i="1"/>
  <c r="DO248" i="1"/>
  <c r="DO249" i="1"/>
  <c r="DO250" i="1"/>
  <c r="DO251" i="1"/>
  <c r="DO252" i="1"/>
  <c r="DO253" i="1"/>
  <c r="DO254" i="1"/>
  <c r="DO255" i="1"/>
  <c r="DO256" i="1"/>
  <c r="DO257" i="1"/>
  <c r="DO258" i="1"/>
  <c r="DO259" i="1"/>
  <c r="DO260" i="1"/>
  <c r="DO261" i="1"/>
  <c r="DO262" i="1"/>
  <c r="DO263" i="1"/>
  <c r="DO264" i="1"/>
  <c r="DO265" i="1"/>
  <c r="DO266" i="1"/>
  <c r="DO267" i="1"/>
  <c r="DO268" i="1"/>
  <c r="DO269" i="1"/>
  <c r="DO270" i="1"/>
  <c r="DO271" i="1"/>
  <c r="DO272" i="1"/>
  <c r="DO273" i="1"/>
  <c r="DO274" i="1"/>
  <c r="DO275" i="1"/>
  <c r="DO276" i="1"/>
  <c r="DO277" i="1"/>
  <c r="DO278" i="1"/>
  <c r="DO279" i="1"/>
  <c r="DO280" i="1"/>
  <c r="DO281" i="1"/>
  <c r="DO282" i="1"/>
  <c r="DO283" i="1"/>
  <c r="DO284" i="1"/>
  <c r="DO285" i="1"/>
  <c r="DO286" i="1"/>
  <c r="DO287" i="1"/>
  <c r="DO288" i="1"/>
  <c r="DO289" i="1"/>
  <c r="DO290" i="1"/>
  <c r="DO291" i="1"/>
  <c r="DO292" i="1"/>
  <c r="DO293" i="1"/>
  <c r="DO294" i="1"/>
  <c r="DO295" i="1"/>
  <c r="DO296" i="1"/>
  <c r="DO297" i="1"/>
  <c r="DO298" i="1"/>
  <c r="DO299" i="1"/>
  <c r="DO300" i="1"/>
  <c r="DO301" i="1"/>
  <c r="DO302" i="1"/>
  <c r="DO303" i="1"/>
  <c r="DO304" i="1"/>
  <c r="DO305" i="1"/>
  <c r="DO306" i="1"/>
  <c r="DO307" i="1"/>
  <c r="DO308" i="1"/>
  <c r="DO309" i="1"/>
  <c r="DO310" i="1"/>
  <c r="DO311" i="1"/>
  <c r="DO312" i="1"/>
  <c r="DO313" i="1"/>
  <c r="DO314" i="1"/>
  <c r="DO315" i="1"/>
  <c r="DO316" i="1"/>
  <c r="DO317" i="1"/>
  <c r="DO318" i="1"/>
  <c r="DO319" i="1"/>
  <c r="DO320" i="1"/>
  <c r="DO321" i="1"/>
  <c r="DO322" i="1"/>
  <c r="DO323" i="1"/>
  <c r="DO324" i="1"/>
  <c r="DO325" i="1"/>
  <c r="DO326" i="1"/>
  <c r="DO327" i="1"/>
  <c r="DO328" i="1"/>
  <c r="DO329" i="1"/>
  <c r="DO330" i="1"/>
  <c r="DO331" i="1"/>
  <c r="DO332" i="1"/>
  <c r="DO333" i="1"/>
  <c r="DO334" i="1"/>
  <c r="DO335" i="1"/>
  <c r="DO336" i="1"/>
  <c r="DO337" i="1"/>
  <c r="DO338" i="1"/>
  <c r="DO339" i="1"/>
  <c r="DO340" i="1"/>
  <c r="DO341" i="1"/>
  <c r="DO342" i="1"/>
  <c r="DO343" i="1"/>
  <c r="DO344" i="1"/>
  <c r="DO345" i="1"/>
  <c r="DO346" i="1"/>
  <c r="DO347" i="1"/>
  <c r="DO348" i="1"/>
  <c r="DO349" i="1"/>
  <c r="DO350" i="1"/>
  <c r="DO351" i="1"/>
  <c r="DO352" i="1"/>
  <c r="DO353" i="1"/>
  <c r="DO354" i="1"/>
  <c r="DO355" i="1"/>
  <c r="DO356" i="1"/>
  <c r="DO357" i="1"/>
  <c r="DO358" i="1"/>
  <c r="DO359" i="1"/>
  <c r="DO360" i="1"/>
  <c r="DO361" i="1"/>
  <c r="DO362" i="1"/>
  <c r="DO363" i="1"/>
  <c r="DO364" i="1"/>
  <c r="DO365" i="1"/>
  <c r="DO366" i="1"/>
  <c r="DO367" i="1"/>
  <c r="DO368" i="1"/>
  <c r="DO369" i="1"/>
  <c r="DO370" i="1"/>
  <c r="DO371" i="1"/>
  <c r="DO372" i="1"/>
  <c r="DO373" i="1"/>
  <c r="DO374" i="1"/>
  <c r="DO375" i="1"/>
  <c r="DO376" i="1"/>
  <c r="DO377" i="1"/>
  <c r="DO378" i="1"/>
  <c r="DO379" i="1"/>
  <c r="DO380" i="1"/>
  <c r="DO381" i="1"/>
  <c r="DO382" i="1"/>
  <c r="DO383" i="1"/>
  <c r="DO384" i="1"/>
  <c r="DO385" i="1"/>
  <c r="DO386" i="1"/>
  <c r="DO387" i="1"/>
  <c r="DO388" i="1"/>
  <c r="DO389" i="1"/>
  <c r="DO390" i="1"/>
  <c r="DO391" i="1"/>
  <c r="DO392" i="1"/>
  <c r="DO393" i="1"/>
  <c r="DO394" i="1"/>
  <c r="DO395" i="1"/>
  <c r="DO396" i="1"/>
  <c r="DO397" i="1"/>
  <c r="DO398" i="1"/>
  <c r="DO399" i="1"/>
  <c r="DO400" i="1"/>
  <c r="DO401" i="1"/>
  <c r="DO402" i="1"/>
  <c r="DO403" i="1"/>
  <c r="DO404" i="1"/>
  <c r="DO405" i="1"/>
  <c r="DO406" i="1"/>
  <c r="DO407" i="1"/>
  <c r="DO408" i="1"/>
  <c r="DO409" i="1"/>
  <c r="DO410" i="1"/>
  <c r="DO411" i="1"/>
  <c r="DO412" i="1"/>
  <c r="DO413" i="1"/>
  <c r="DO414" i="1"/>
  <c r="DO415" i="1"/>
  <c r="DO416" i="1"/>
  <c r="DO417" i="1"/>
  <c r="DO418" i="1"/>
  <c r="DO419" i="1"/>
  <c r="DO420" i="1"/>
  <c r="DO421" i="1"/>
  <c r="DO422" i="1"/>
  <c r="DO423" i="1"/>
  <c r="DO424" i="1"/>
  <c r="DO425" i="1"/>
  <c r="DO426" i="1"/>
  <c r="DO427" i="1"/>
  <c r="DO428" i="1"/>
  <c r="DO429" i="1"/>
  <c r="DO430" i="1"/>
  <c r="DO431" i="1"/>
  <c r="DO432" i="1"/>
  <c r="DO433" i="1"/>
  <c r="DO434" i="1"/>
  <c r="DO435" i="1"/>
  <c r="DO436" i="1"/>
  <c r="DO437" i="1"/>
  <c r="DO438" i="1"/>
  <c r="DO439" i="1"/>
  <c r="DO440" i="1"/>
  <c r="DO441" i="1"/>
  <c r="DO442" i="1"/>
  <c r="DO443" i="1"/>
  <c r="DO444" i="1"/>
  <c r="DO445" i="1"/>
  <c r="DO446" i="1"/>
  <c r="DO447" i="1"/>
  <c r="DO448" i="1"/>
  <c r="DO449" i="1"/>
  <c r="DO450" i="1"/>
  <c r="DO451" i="1"/>
  <c r="DO452" i="1"/>
  <c r="DO453" i="1"/>
  <c r="DO454" i="1"/>
  <c r="DO455" i="1"/>
  <c r="DO456" i="1"/>
  <c r="DO457" i="1"/>
  <c r="DO458" i="1"/>
  <c r="DO459" i="1"/>
  <c r="DO460" i="1"/>
  <c r="DO461" i="1"/>
  <c r="DO462" i="1"/>
  <c r="DO463" i="1"/>
  <c r="DO464" i="1"/>
  <c r="DO465" i="1"/>
  <c r="DO466" i="1"/>
  <c r="DO467" i="1"/>
  <c r="DO468" i="1"/>
  <c r="DO469" i="1"/>
  <c r="DO470" i="1"/>
  <c r="DO471" i="1"/>
  <c r="DO472" i="1"/>
  <c r="DO473" i="1"/>
  <c r="DO474" i="1"/>
  <c r="DO475" i="1"/>
  <c r="DO476" i="1"/>
  <c r="DO477" i="1"/>
  <c r="DO478" i="1"/>
  <c r="DO479" i="1"/>
  <c r="DO480" i="1"/>
  <c r="DO481" i="1"/>
  <c r="DO482" i="1"/>
  <c r="DO483" i="1"/>
  <c r="DO484" i="1"/>
  <c r="DO485" i="1"/>
  <c r="DO486" i="1"/>
  <c r="DO487" i="1"/>
  <c r="DO488" i="1"/>
  <c r="DO489" i="1"/>
  <c r="DO490" i="1"/>
  <c r="DO491" i="1"/>
  <c r="DO492" i="1"/>
  <c r="DO493" i="1"/>
  <c r="DO494" i="1"/>
  <c r="DO495" i="1"/>
  <c r="DO496" i="1"/>
  <c r="DO497" i="1"/>
  <c r="DO498" i="1"/>
  <c r="DO499" i="1"/>
  <c r="DO500" i="1"/>
  <c r="DO501" i="1"/>
  <c r="DO502" i="1"/>
  <c r="DO503" i="1"/>
  <c r="DO504" i="1"/>
  <c r="DO505" i="1"/>
  <c r="DO506" i="1"/>
  <c r="DO507" i="1"/>
  <c r="DO508" i="1"/>
  <c r="DO509" i="1"/>
  <c r="DO510" i="1"/>
  <c r="DO511" i="1"/>
  <c r="DO512" i="1"/>
  <c r="DO513" i="1"/>
  <c r="DO514" i="1"/>
  <c r="DO515" i="1"/>
  <c r="DO516" i="1"/>
  <c r="DO517" i="1"/>
  <c r="DO518" i="1"/>
  <c r="DO519" i="1"/>
  <c r="DO520" i="1"/>
  <c r="DO521" i="1"/>
  <c r="DO522" i="1"/>
  <c r="DO523" i="1"/>
  <c r="DO524" i="1"/>
  <c r="DO525" i="1"/>
  <c r="DO526" i="1"/>
  <c r="DO527" i="1"/>
  <c r="DO528" i="1"/>
  <c r="DO529" i="1"/>
  <c r="DO530" i="1"/>
  <c r="DO531" i="1"/>
  <c r="DO532" i="1"/>
  <c r="DO533" i="1"/>
  <c r="DO534" i="1"/>
  <c r="DO535" i="1"/>
  <c r="DO536" i="1"/>
  <c r="DO537" i="1"/>
  <c r="DO538" i="1"/>
  <c r="DO539" i="1"/>
  <c r="DO540" i="1"/>
  <c r="DO541" i="1"/>
  <c r="DO542" i="1"/>
  <c r="DO543" i="1"/>
  <c r="DO544" i="1"/>
  <c r="DO545" i="1"/>
  <c r="DO546" i="1"/>
  <c r="DO547" i="1"/>
  <c r="DO548" i="1"/>
  <c r="DO549" i="1"/>
  <c r="DO550" i="1"/>
  <c r="DO551" i="1"/>
  <c r="DO552" i="1"/>
  <c r="DO553" i="1"/>
  <c r="DO554" i="1"/>
  <c r="DO555" i="1"/>
  <c r="DO556" i="1"/>
  <c r="DO557" i="1"/>
  <c r="DO558" i="1"/>
  <c r="DO559" i="1"/>
  <c r="DO560" i="1"/>
  <c r="DO561" i="1"/>
  <c r="DO562" i="1"/>
  <c r="DO563" i="1"/>
  <c r="DO564" i="1"/>
  <c r="DO565" i="1"/>
  <c r="DO566" i="1"/>
  <c r="DO567" i="1"/>
  <c r="DO568" i="1"/>
  <c r="DO569" i="1"/>
  <c r="DO570" i="1"/>
  <c r="DO571" i="1"/>
  <c r="DO572" i="1"/>
  <c r="DO573" i="1"/>
  <c r="DO574" i="1"/>
  <c r="DO575" i="1"/>
  <c r="DO576" i="1"/>
  <c r="DO577" i="1"/>
  <c r="DO578" i="1"/>
  <c r="DO579" i="1"/>
  <c r="DO580" i="1"/>
  <c r="DO581" i="1"/>
  <c r="DO582" i="1"/>
  <c r="DO583" i="1"/>
  <c r="DO584" i="1"/>
  <c r="DO585" i="1"/>
  <c r="DO586" i="1"/>
  <c r="DO587" i="1"/>
  <c r="DO588" i="1"/>
  <c r="DO589" i="1"/>
  <c r="DO590" i="1"/>
  <c r="DO591" i="1"/>
  <c r="DO592" i="1"/>
  <c r="DO593" i="1"/>
  <c r="DO594" i="1"/>
  <c r="DO595" i="1"/>
  <c r="DO596" i="1"/>
  <c r="DO597" i="1"/>
  <c r="DO598" i="1"/>
  <c r="DO599" i="1"/>
  <c r="DO600" i="1"/>
  <c r="DO601" i="1"/>
  <c r="DO602" i="1"/>
  <c r="DO603" i="1"/>
  <c r="DO604" i="1"/>
  <c r="DO605" i="1"/>
  <c r="DO606" i="1"/>
  <c r="DO607" i="1"/>
  <c r="DO608" i="1"/>
  <c r="DO609" i="1"/>
  <c r="DO610" i="1"/>
  <c r="DO611" i="1"/>
  <c r="DO612" i="1"/>
  <c r="DO613" i="1"/>
  <c r="DO614" i="1"/>
  <c r="DO615" i="1"/>
  <c r="DO616" i="1"/>
  <c r="DO617" i="1"/>
  <c r="DO618" i="1"/>
  <c r="DO619" i="1"/>
  <c r="DO620" i="1"/>
  <c r="DO621" i="1"/>
  <c r="DO622" i="1"/>
  <c r="DO623" i="1"/>
  <c r="DO624" i="1"/>
  <c r="DO625" i="1"/>
  <c r="DO626" i="1"/>
  <c r="DO627" i="1"/>
  <c r="DO628" i="1"/>
  <c r="DO629" i="1"/>
  <c r="DO630" i="1"/>
  <c r="DO631" i="1"/>
  <c r="DO632" i="1"/>
  <c r="DO633" i="1"/>
  <c r="DO634" i="1"/>
  <c r="DO635" i="1"/>
  <c r="DO636" i="1"/>
  <c r="DO637" i="1"/>
  <c r="DO638" i="1"/>
  <c r="DO639" i="1"/>
  <c r="DO640" i="1"/>
  <c r="DO641" i="1"/>
  <c r="DO642" i="1"/>
  <c r="DO643" i="1"/>
  <c r="DO644" i="1"/>
  <c r="DO645" i="1"/>
  <c r="DO646" i="1"/>
  <c r="DO647" i="1"/>
  <c r="DO648" i="1"/>
  <c r="DO649" i="1"/>
  <c r="DO650" i="1"/>
  <c r="DO651" i="1"/>
  <c r="DO652" i="1"/>
  <c r="DO653" i="1"/>
  <c r="DO654" i="1"/>
  <c r="DO655" i="1"/>
  <c r="DO656" i="1"/>
  <c r="DO657" i="1"/>
  <c r="DO658" i="1"/>
  <c r="DO659" i="1"/>
  <c r="DO660" i="1"/>
  <c r="DO661" i="1"/>
  <c r="DO662" i="1"/>
  <c r="DO663" i="1"/>
  <c r="DO664" i="1"/>
  <c r="DO665" i="1"/>
  <c r="DO666" i="1"/>
  <c r="DO667" i="1"/>
  <c r="DO668" i="1"/>
  <c r="DO669" i="1"/>
  <c r="DO670" i="1"/>
  <c r="DO671" i="1"/>
  <c r="DO672" i="1"/>
  <c r="DO673" i="1"/>
  <c r="DO674" i="1"/>
  <c r="DO675" i="1"/>
  <c r="DO676" i="1"/>
  <c r="DO677" i="1"/>
  <c r="DO678" i="1"/>
  <c r="DO679" i="1"/>
  <c r="DO680" i="1"/>
  <c r="DO681" i="1"/>
  <c r="DO682" i="1"/>
  <c r="DO683" i="1"/>
  <c r="DO684" i="1"/>
  <c r="DO685" i="1"/>
  <c r="DO686" i="1"/>
  <c r="DO687" i="1"/>
  <c r="DO688" i="1"/>
  <c r="DO689" i="1"/>
  <c r="DO690" i="1"/>
  <c r="DO691" i="1"/>
  <c r="DO692" i="1"/>
  <c r="DO693" i="1"/>
  <c r="DO694" i="1"/>
  <c r="DO695" i="1"/>
  <c r="DO696" i="1"/>
  <c r="DO697" i="1"/>
  <c r="DO698" i="1"/>
  <c r="DO699" i="1"/>
  <c r="DO700" i="1"/>
  <c r="DO701" i="1"/>
  <c r="DO702" i="1"/>
  <c r="DO703" i="1"/>
  <c r="DO704" i="1"/>
  <c r="DO705" i="1"/>
  <c r="DO706" i="1"/>
  <c r="DO707" i="1"/>
  <c r="DO708" i="1"/>
  <c r="DO709" i="1"/>
  <c r="DO710" i="1"/>
  <c r="DO711" i="1"/>
  <c r="DO712" i="1"/>
  <c r="DO713" i="1"/>
  <c r="DO714" i="1"/>
  <c r="DO715" i="1"/>
  <c r="DO716" i="1"/>
  <c r="DO717" i="1"/>
  <c r="DO718" i="1"/>
  <c r="DO719" i="1"/>
  <c r="DO720" i="1"/>
  <c r="DO721" i="1"/>
  <c r="DO722" i="1"/>
  <c r="DO723" i="1"/>
  <c r="DO724" i="1"/>
  <c r="DO725" i="1"/>
  <c r="DO726" i="1"/>
  <c r="DO727" i="1"/>
  <c r="DO728" i="1"/>
  <c r="DO729" i="1"/>
  <c r="DO730" i="1"/>
  <c r="DO731" i="1"/>
  <c r="DO732" i="1"/>
  <c r="DO733" i="1"/>
  <c r="DO734" i="1"/>
  <c r="DO735" i="1"/>
  <c r="DO736" i="1"/>
  <c r="DO737" i="1"/>
  <c r="DO738" i="1"/>
  <c r="DO739" i="1"/>
  <c r="DO740" i="1"/>
  <c r="DO741" i="1"/>
  <c r="DO742" i="1"/>
  <c r="DO743" i="1"/>
  <c r="DO744" i="1"/>
  <c r="DO745" i="1"/>
  <c r="DO746" i="1"/>
  <c r="DO747" i="1"/>
  <c r="DO748" i="1"/>
  <c r="DO749" i="1"/>
  <c r="DO750" i="1"/>
  <c r="DO751" i="1"/>
  <c r="DO752" i="1"/>
  <c r="DO753" i="1"/>
  <c r="DO754" i="1"/>
  <c r="DO755" i="1"/>
  <c r="DO756" i="1"/>
  <c r="DO757" i="1"/>
  <c r="DO758" i="1"/>
  <c r="DO759" i="1"/>
  <c r="DO760" i="1"/>
  <c r="DO761" i="1"/>
  <c r="DO762" i="1"/>
  <c r="DO763" i="1"/>
  <c r="DO764" i="1"/>
  <c r="DO765" i="1"/>
  <c r="DO766" i="1"/>
  <c r="DO767" i="1"/>
  <c r="DO768" i="1"/>
  <c r="DO769" i="1"/>
  <c r="DO770" i="1"/>
  <c r="DO771" i="1"/>
  <c r="DO772" i="1"/>
  <c r="DO773" i="1"/>
  <c r="DO774" i="1"/>
  <c r="DO775" i="1"/>
  <c r="DO776" i="1"/>
  <c r="DO777" i="1"/>
  <c r="DO778" i="1"/>
  <c r="DO779" i="1"/>
  <c r="DO780" i="1"/>
  <c r="DO781" i="1"/>
  <c r="DO782" i="1"/>
  <c r="DO783" i="1"/>
  <c r="DO784" i="1"/>
  <c r="DO785" i="1"/>
  <c r="DO786" i="1"/>
  <c r="DO787" i="1"/>
  <c r="DO788" i="1"/>
  <c r="DO789" i="1"/>
  <c r="DO790" i="1"/>
  <c r="DO791" i="1"/>
  <c r="DO792" i="1"/>
  <c r="DO793" i="1"/>
  <c r="DO794" i="1"/>
  <c r="DO795" i="1"/>
  <c r="DO796" i="1"/>
  <c r="DO797" i="1"/>
  <c r="DO798" i="1"/>
  <c r="DO799" i="1"/>
  <c r="DO800" i="1"/>
  <c r="DO801" i="1"/>
  <c r="DO802" i="1"/>
  <c r="DO803" i="1"/>
  <c r="DO804" i="1"/>
  <c r="DO805" i="1"/>
  <c r="DO806" i="1"/>
  <c r="DO807" i="1"/>
  <c r="DO808" i="1"/>
  <c r="DO809" i="1"/>
  <c r="DO810" i="1"/>
  <c r="DO811" i="1"/>
  <c r="DO812" i="1"/>
  <c r="DO813" i="1"/>
  <c r="DO814" i="1"/>
  <c r="DO815" i="1"/>
  <c r="DO816" i="1"/>
  <c r="DO817" i="1"/>
  <c r="DO818" i="1"/>
  <c r="DO819" i="1"/>
  <c r="DO820" i="1"/>
  <c r="DO821" i="1"/>
  <c r="DO822" i="1"/>
  <c r="DO823" i="1"/>
  <c r="DO824" i="1"/>
  <c r="DO825" i="1"/>
  <c r="DO826" i="1"/>
  <c r="DO827" i="1"/>
  <c r="DO828" i="1"/>
  <c r="DO829" i="1"/>
  <c r="DO830" i="1"/>
  <c r="DO831" i="1"/>
  <c r="DO832" i="1"/>
  <c r="DO833" i="1"/>
  <c r="DO834" i="1"/>
  <c r="DO835" i="1"/>
  <c r="DO836" i="1"/>
  <c r="DO837" i="1"/>
  <c r="DO838" i="1"/>
  <c r="DO839" i="1"/>
  <c r="DO840" i="1"/>
  <c r="DO841" i="1"/>
  <c r="DO842" i="1"/>
  <c r="DO843" i="1"/>
  <c r="DO844" i="1"/>
  <c r="DO845" i="1"/>
  <c r="DO846" i="1"/>
  <c r="DO847" i="1"/>
  <c r="DO848" i="1"/>
  <c r="DO849" i="1"/>
  <c r="DO850" i="1"/>
  <c r="DO851" i="1"/>
  <c r="DO852" i="1"/>
  <c r="DO853" i="1"/>
  <c r="DO854" i="1"/>
  <c r="DO855" i="1"/>
  <c r="DO856" i="1"/>
  <c r="DO857" i="1"/>
  <c r="DO858" i="1"/>
  <c r="DO859" i="1"/>
  <c r="DO860" i="1"/>
  <c r="DO861" i="1"/>
  <c r="DO862" i="1"/>
  <c r="DO863" i="1"/>
  <c r="DO864" i="1"/>
  <c r="DO865" i="1"/>
  <c r="DO866" i="1"/>
  <c r="DO867" i="1"/>
  <c r="DO868" i="1"/>
  <c r="DO869" i="1"/>
  <c r="DO870" i="1"/>
  <c r="DO871" i="1"/>
  <c r="DO872" i="1"/>
  <c r="DO873" i="1"/>
  <c r="DO874" i="1"/>
  <c r="DO875" i="1"/>
  <c r="DO876" i="1"/>
  <c r="DO877" i="1"/>
  <c r="DO878" i="1"/>
  <c r="DO879" i="1"/>
  <c r="DO880" i="1"/>
  <c r="DO881" i="1"/>
  <c r="DO882" i="1"/>
  <c r="DO883" i="1"/>
  <c r="DO884" i="1"/>
  <c r="DO885" i="1"/>
  <c r="DO886" i="1"/>
  <c r="DO887" i="1"/>
  <c r="DO888" i="1"/>
  <c r="DO889" i="1"/>
  <c r="DO890" i="1"/>
  <c r="DO891" i="1"/>
  <c r="DO892" i="1"/>
  <c r="DO893" i="1"/>
  <c r="DO894" i="1"/>
  <c r="DO895" i="1"/>
  <c r="DO896" i="1"/>
  <c r="DO897" i="1"/>
  <c r="DO898" i="1"/>
  <c r="DO899" i="1"/>
  <c r="DO900" i="1"/>
  <c r="DO901" i="1"/>
  <c r="DO902" i="1"/>
  <c r="DO903" i="1"/>
  <c r="DO904" i="1"/>
  <c r="DO905" i="1"/>
  <c r="DO906" i="1"/>
  <c r="DO907" i="1"/>
  <c r="DO908" i="1"/>
  <c r="DO909" i="1"/>
  <c r="DO910" i="1"/>
  <c r="DO911" i="1"/>
  <c r="DO912" i="1"/>
  <c r="DO913" i="1"/>
  <c r="DO914" i="1"/>
  <c r="DO915" i="1"/>
  <c r="DO916" i="1"/>
  <c r="DO917" i="1"/>
  <c r="DO918" i="1"/>
  <c r="DO919" i="1"/>
  <c r="DO920" i="1"/>
  <c r="DO921" i="1"/>
  <c r="DO922" i="1"/>
  <c r="DO923" i="1"/>
  <c r="DO924" i="1"/>
  <c r="DO925" i="1"/>
  <c r="DO926" i="1"/>
  <c r="DO927" i="1"/>
  <c r="DO928" i="1"/>
  <c r="DO929" i="1"/>
  <c r="DO930" i="1"/>
  <c r="DO931" i="1"/>
  <c r="DO932" i="1"/>
  <c r="DO933" i="1"/>
  <c r="DO934" i="1"/>
  <c r="DO935" i="1"/>
  <c r="DO936" i="1"/>
  <c r="DO937" i="1"/>
  <c r="DO938" i="1"/>
  <c r="DO939" i="1"/>
  <c r="DO940" i="1"/>
  <c r="DO941" i="1"/>
  <c r="DO942" i="1"/>
  <c r="DO943" i="1"/>
  <c r="DO944" i="1"/>
  <c r="DO945" i="1"/>
  <c r="DO946" i="1"/>
  <c r="DO947" i="1"/>
  <c r="DO948" i="1"/>
  <c r="DO949" i="1"/>
  <c r="DO950" i="1"/>
  <c r="DO951" i="1"/>
  <c r="DO952" i="1"/>
  <c r="DO953" i="1"/>
  <c r="DO954" i="1"/>
  <c r="DO955" i="1"/>
  <c r="DO956" i="1"/>
  <c r="DO957" i="1"/>
  <c r="DO958" i="1"/>
  <c r="DO959" i="1"/>
  <c r="DO960" i="1"/>
  <c r="DO961" i="1"/>
  <c r="DO962" i="1"/>
  <c r="DO963" i="1"/>
  <c r="DO964" i="1"/>
  <c r="DO965" i="1"/>
  <c r="DO966" i="1"/>
  <c r="DO967" i="1"/>
  <c r="DO968" i="1"/>
  <c r="DO969" i="1"/>
  <c r="DO970" i="1"/>
  <c r="DO971" i="1"/>
  <c r="DO972" i="1"/>
  <c r="DO973" i="1"/>
  <c r="DO974" i="1"/>
  <c r="DO975" i="1"/>
  <c r="DO976" i="1"/>
  <c r="DO977" i="1"/>
  <c r="DO978" i="1"/>
  <c r="DO979" i="1"/>
  <c r="DO980" i="1"/>
  <c r="DO981" i="1"/>
  <c r="DO982" i="1"/>
  <c r="DO983" i="1"/>
  <c r="DO984" i="1"/>
  <c r="DO985" i="1"/>
  <c r="DO986" i="1"/>
  <c r="DO987" i="1"/>
  <c r="DO988" i="1"/>
  <c r="DO989" i="1"/>
  <c r="DO990" i="1"/>
  <c r="DO991" i="1"/>
  <c r="DO992" i="1"/>
  <c r="DO993" i="1"/>
  <c r="DO994" i="1"/>
  <c r="DO995" i="1"/>
  <c r="DO996" i="1"/>
  <c r="DO997" i="1"/>
  <c r="DO998" i="1"/>
  <c r="DO999" i="1"/>
  <c r="DO1000" i="1"/>
  <c r="DO1001" i="1"/>
  <c r="DO1002" i="1"/>
  <c r="DO1003" i="1"/>
  <c r="DO1004" i="1"/>
  <c r="DO1005" i="1"/>
  <c r="DO1006" i="1"/>
  <c r="DO1007" i="1"/>
  <c r="DO1008" i="1"/>
  <c r="DO1009" i="1"/>
  <c r="DO1010" i="1"/>
  <c r="DO1011" i="1"/>
  <c r="DO1012" i="1"/>
  <c r="DO1013" i="1"/>
  <c r="DO1014" i="1"/>
  <c r="DO1015" i="1"/>
  <c r="DO1016" i="1"/>
  <c r="DO1017" i="1"/>
  <c r="DO1018" i="1"/>
  <c r="DO1019" i="1"/>
  <c r="DO1020" i="1"/>
  <c r="DO1021" i="1"/>
  <c r="DO1022" i="1"/>
  <c r="DO1023" i="1"/>
  <c r="DO1024" i="1"/>
  <c r="DO1025" i="1"/>
  <c r="DO1026" i="1"/>
  <c r="DO1027" i="1"/>
  <c r="DO1028" i="1"/>
  <c r="DO1029" i="1"/>
  <c r="DO1030" i="1"/>
  <c r="DO1031" i="1"/>
  <c r="DO1032" i="1"/>
  <c r="DO1033" i="1"/>
  <c r="DO1034" i="1"/>
  <c r="DO1035" i="1"/>
  <c r="DO1036" i="1"/>
  <c r="DO1037" i="1"/>
  <c r="DO1038" i="1"/>
  <c r="DO1039" i="1"/>
  <c r="DO1040" i="1"/>
  <c r="DO1041" i="1"/>
  <c r="DO1042" i="1"/>
  <c r="DO1043" i="1"/>
  <c r="DO1044" i="1"/>
  <c r="DO1045" i="1"/>
  <c r="DO1046" i="1"/>
  <c r="DO1047" i="1"/>
  <c r="DO1048" i="1"/>
  <c r="DO1049" i="1"/>
  <c r="DO1050" i="1"/>
  <c r="DO1051" i="1"/>
  <c r="DO1052" i="1"/>
  <c r="DO1053" i="1"/>
  <c r="DO1054" i="1"/>
  <c r="DO1055" i="1"/>
  <c r="DO1056" i="1"/>
  <c r="DO1057" i="1"/>
  <c r="DO1058" i="1"/>
  <c r="DO1059" i="1"/>
  <c r="DO1060" i="1"/>
  <c r="DO1061" i="1"/>
  <c r="DO1062" i="1"/>
  <c r="DO1063" i="1"/>
  <c r="DO1064" i="1"/>
  <c r="DO1065" i="1"/>
  <c r="DO1066" i="1"/>
  <c r="DO1067" i="1"/>
  <c r="DO1068" i="1"/>
  <c r="DO1069" i="1"/>
  <c r="DO1070" i="1"/>
  <c r="DO1071" i="1"/>
  <c r="DO1072" i="1"/>
  <c r="DO1073" i="1"/>
  <c r="DO1074" i="1"/>
  <c r="DO1075" i="1"/>
  <c r="DO1076" i="1"/>
  <c r="DO1077" i="1"/>
  <c r="DO1078" i="1"/>
  <c r="DO1079" i="1"/>
  <c r="DO1080" i="1"/>
  <c r="DO1081" i="1"/>
  <c r="DO1082" i="1"/>
  <c r="DO1083" i="1"/>
  <c r="DO1084" i="1"/>
  <c r="DO1085" i="1"/>
  <c r="DO1086" i="1"/>
  <c r="DO1087" i="1"/>
  <c r="DO1088" i="1"/>
  <c r="DO1089" i="1"/>
  <c r="DO1090" i="1"/>
  <c r="DO1091" i="1"/>
  <c r="DO1092" i="1"/>
  <c r="DO1093" i="1"/>
  <c r="DO1094" i="1"/>
  <c r="DO1095" i="1"/>
  <c r="DO1096" i="1"/>
  <c r="DO1097" i="1"/>
  <c r="DO1098" i="1"/>
  <c r="DO6" i="1"/>
  <c r="DM7" i="1"/>
  <c r="DM8" i="1"/>
  <c r="DM9" i="1"/>
  <c r="DM10" i="1"/>
  <c r="DM11" i="1"/>
  <c r="DM12" i="1"/>
  <c r="DM13" i="1"/>
  <c r="DM14" i="1"/>
  <c r="DM15" i="1"/>
  <c r="DM16" i="1"/>
  <c r="DM17" i="1"/>
  <c r="DM18" i="1"/>
  <c r="DM19" i="1"/>
  <c r="DM20" i="1"/>
  <c r="DM21" i="1"/>
  <c r="DM22" i="1"/>
  <c r="DM23" i="1"/>
  <c r="DM24" i="1"/>
  <c r="DM25" i="1"/>
  <c r="DM26" i="1"/>
  <c r="DM27" i="1"/>
  <c r="DM28" i="1"/>
  <c r="DM29" i="1"/>
  <c r="DM30" i="1"/>
  <c r="DM31" i="1"/>
  <c r="DM32" i="1"/>
  <c r="DM33" i="1"/>
  <c r="DM34" i="1"/>
  <c r="DM35" i="1"/>
  <c r="DM36" i="1"/>
  <c r="DM37" i="1"/>
  <c r="DM38" i="1"/>
  <c r="DM39" i="1"/>
  <c r="DM40" i="1"/>
  <c r="DM41" i="1"/>
  <c r="DM42" i="1"/>
  <c r="DM43" i="1"/>
  <c r="DM44" i="1"/>
  <c r="DM45" i="1"/>
  <c r="DM46" i="1"/>
  <c r="DM47" i="1"/>
  <c r="DM48" i="1"/>
  <c r="DM49" i="1"/>
  <c r="DM50" i="1"/>
  <c r="DM51" i="1"/>
  <c r="DM52" i="1"/>
  <c r="DM53" i="1"/>
  <c r="DM54" i="1"/>
  <c r="DM55" i="1"/>
  <c r="DM56" i="1"/>
  <c r="DM57" i="1"/>
  <c r="DM58" i="1"/>
  <c r="DM59" i="1"/>
  <c r="DM60" i="1"/>
  <c r="DM61" i="1"/>
  <c r="DM62" i="1"/>
  <c r="DM63" i="1"/>
  <c r="DM64" i="1"/>
  <c r="DM65" i="1"/>
  <c r="DM66" i="1"/>
  <c r="DM67" i="1"/>
  <c r="DM68" i="1"/>
  <c r="DM69" i="1"/>
  <c r="DM70" i="1"/>
  <c r="DM71" i="1"/>
  <c r="DM72" i="1"/>
  <c r="DM73" i="1"/>
  <c r="DM74" i="1"/>
  <c r="DM75" i="1"/>
  <c r="DM76" i="1"/>
  <c r="DM77" i="1"/>
  <c r="DM78" i="1"/>
  <c r="DM79" i="1"/>
  <c r="DM80" i="1"/>
  <c r="DM81" i="1"/>
  <c r="DM82" i="1"/>
  <c r="DM83" i="1"/>
  <c r="DM84" i="1"/>
  <c r="DM85" i="1"/>
  <c r="DM86" i="1"/>
  <c r="DM87" i="1"/>
  <c r="DM88" i="1"/>
  <c r="DM89" i="1"/>
  <c r="DM90" i="1"/>
  <c r="DM91" i="1"/>
  <c r="DM92" i="1"/>
  <c r="DM93" i="1"/>
  <c r="DM94" i="1"/>
  <c r="DM95" i="1"/>
  <c r="DM96" i="1"/>
  <c r="DM97" i="1"/>
  <c r="DM98" i="1"/>
  <c r="DM99" i="1"/>
  <c r="DM100" i="1"/>
  <c r="DM101" i="1"/>
  <c r="DM102" i="1"/>
  <c r="DM103" i="1"/>
  <c r="DM104" i="1"/>
  <c r="DM105" i="1"/>
  <c r="DM106" i="1"/>
  <c r="DM107" i="1"/>
  <c r="DM108" i="1"/>
  <c r="DM109" i="1"/>
  <c r="DM110" i="1"/>
  <c r="DM111" i="1"/>
  <c r="DM112" i="1"/>
  <c r="DM113" i="1"/>
  <c r="DM114" i="1"/>
  <c r="DM115" i="1"/>
  <c r="DM116" i="1"/>
  <c r="DM117" i="1"/>
  <c r="DM118" i="1"/>
  <c r="DM119" i="1"/>
  <c r="DM120" i="1"/>
  <c r="DM121" i="1"/>
  <c r="DM122" i="1"/>
  <c r="DM123" i="1"/>
  <c r="DM124" i="1"/>
  <c r="DM125" i="1"/>
  <c r="DM126" i="1"/>
  <c r="DM127" i="1"/>
  <c r="DM128" i="1"/>
  <c r="DM129" i="1"/>
  <c r="DM130" i="1"/>
  <c r="DM131" i="1"/>
  <c r="DM132" i="1"/>
  <c r="DM133" i="1"/>
  <c r="DM134" i="1"/>
  <c r="DM135" i="1"/>
  <c r="DM136" i="1"/>
  <c r="DM137" i="1"/>
  <c r="DM138" i="1"/>
  <c r="DM139" i="1"/>
  <c r="DM140" i="1"/>
  <c r="DM141" i="1"/>
  <c r="DM142" i="1"/>
  <c r="DM143" i="1"/>
  <c r="DM144" i="1"/>
  <c r="DM145" i="1"/>
  <c r="DM146" i="1"/>
  <c r="DM147" i="1"/>
  <c r="DM148" i="1"/>
  <c r="DM149" i="1"/>
  <c r="DM150" i="1"/>
  <c r="DM151" i="1"/>
  <c r="DM152" i="1"/>
  <c r="DM153" i="1"/>
  <c r="DM154" i="1"/>
  <c r="DM155" i="1"/>
  <c r="DM156" i="1"/>
  <c r="DM157" i="1"/>
  <c r="DM158" i="1"/>
  <c r="DM159" i="1"/>
  <c r="DM160" i="1"/>
  <c r="DM161" i="1"/>
  <c r="DM162" i="1"/>
  <c r="DM163" i="1"/>
  <c r="DM164" i="1"/>
  <c r="DM165" i="1"/>
  <c r="DM166" i="1"/>
  <c r="DM167" i="1"/>
  <c r="DM168" i="1"/>
  <c r="DM169" i="1"/>
  <c r="DM170" i="1"/>
  <c r="DM171" i="1"/>
  <c r="DM172" i="1"/>
  <c r="DM173" i="1"/>
  <c r="DM174" i="1"/>
  <c r="DM175" i="1"/>
  <c r="DM176" i="1"/>
  <c r="DM177" i="1"/>
  <c r="DM178" i="1"/>
  <c r="DM179" i="1"/>
  <c r="DM180" i="1"/>
  <c r="DM181" i="1"/>
  <c r="DM182" i="1"/>
  <c r="DM183" i="1"/>
  <c r="DM184" i="1"/>
  <c r="DM185" i="1"/>
  <c r="DM186" i="1"/>
  <c r="DM187" i="1"/>
  <c r="DM188" i="1"/>
  <c r="DM189" i="1"/>
  <c r="DM190" i="1"/>
  <c r="DM191" i="1"/>
  <c r="DM192" i="1"/>
  <c r="DM193" i="1"/>
  <c r="DM194" i="1"/>
  <c r="DM195" i="1"/>
  <c r="DM196" i="1"/>
  <c r="DM197" i="1"/>
  <c r="DM198" i="1"/>
  <c r="DM199" i="1"/>
  <c r="DM200" i="1"/>
  <c r="DM201" i="1"/>
  <c r="DM202" i="1"/>
  <c r="DM203" i="1"/>
  <c r="DM204" i="1"/>
  <c r="DM205" i="1"/>
  <c r="DM206" i="1"/>
  <c r="DM207" i="1"/>
  <c r="DM208" i="1"/>
  <c r="DM209" i="1"/>
  <c r="DM210" i="1"/>
  <c r="DM211" i="1"/>
  <c r="DM212" i="1"/>
  <c r="DM213" i="1"/>
  <c r="DM214" i="1"/>
  <c r="DM215" i="1"/>
  <c r="DM216" i="1"/>
  <c r="DM217" i="1"/>
  <c r="DM218" i="1"/>
  <c r="DM219" i="1"/>
  <c r="DM220" i="1"/>
  <c r="DM221" i="1"/>
  <c r="DM222" i="1"/>
  <c r="DM223" i="1"/>
  <c r="DM224" i="1"/>
  <c r="DM225" i="1"/>
  <c r="DM226" i="1"/>
  <c r="DM227" i="1"/>
  <c r="DM228" i="1"/>
  <c r="DM229" i="1"/>
  <c r="DM230" i="1"/>
  <c r="DM231" i="1"/>
  <c r="DM232" i="1"/>
  <c r="DM233" i="1"/>
  <c r="DM234" i="1"/>
  <c r="DM235" i="1"/>
  <c r="DM236" i="1"/>
  <c r="DM237" i="1"/>
  <c r="DM238" i="1"/>
  <c r="DM239" i="1"/>
  <c r="DM240" i="1"/>
  <c r="DM241" i="1"/>
  <c r="DM242" i="1"/>
  <c r="DM243" i="1"/>
  <c r="DM244" i="1"/>
  <c r="DM245" i="1"/>
  <c r="DM246" i="1"/>
  <c r="DM247" i="1"/>
  <c r="DM248" i="1"/>
  <c r="DM249" i="1"/>
  <c r="DM250" i="1"/>
  <c r="DM251" i="1"/>
  <c r="DM252" i="1"/>
  <c r="DM253" i="1"/>
  <c r="DM254" i="1"/>
  <c r="DM255" i="1"/>
  <c r="DM256" i="1"/>
  <c r="DM257" i="1"/>
  <c r="DM258" i="1"/>
  <c r="DM259" i="1"/>
  <c r="DM260" i="1"/>
  <c r="DM261" i="1"/>
  <c r="DM262" i="1"/>
  <c r="DM263" i="1"/>
  <c r="DM264" i="1"/>
  <c r="DM265" i="1"/>
  <c r="DM266" i="1"/>
  <c r="DM267" i="1"/>
  <c r="DM268" i="1"/>
  <c r="DM269" i="1"/>
  <c r="DM270" i="1"/>
  <c r="DM271" i="1"/>
  <c r="DM272" i="1"/>
  <c r="DM273" i="1"/>
  <c r="DM274" i="1"/>
  <c r="DM275" i="1"/>
  <c r="DM276" i="1"/>
  <c r="DM277" i="1"/>
  <c r="DM278" i="1"/>
  <c r="DM279" i="1"/>
  <c r="DM280" i="1"/>
  <c r="DM281" i="1"/>
  <c r="DM282" i="1"/>
  <c r="DM283" i="1"/>
  <c r="DM284" i="1"/>
  <c r="DM285" i="1"/>
  <c r="DM286" i="1"/>
  <c r="DM287" i="1"/>
  <c r="DM288" i="1"/>
  <c r="DM289" i="1"/>
  <c r="DM290" i="1"/>
  <c r="DM291" i="1"/>
  <c r="DM292" i="1"/>
  <c r="DM293" i="1"/>
  <c r="DM294" i="1"/>
  <c r="DM295" i="1"/>
  <c r="DM296" i="1"/>
  <c r="DM297" i="1"/>
  <c r="DM298" i="1"/>
  <c r="DM299" i="1"/>
  <c r="DM300" i="1"/>
  <c r="DM301" i="1"/>
  <c r="DM302" i="1"/>
  <c r="DM303" i="1"/>
  <c r="DM304" i="1"/>
  <c r="DM305" i="1"/>
  <c r="DM306" i="1"/>
  <c r="DM307" i="1"/>
  <c r="DM308" i="1"/>
  <c r="DM309" i="1"/>
  <c r="DM310" i="1"/>
  <c r="DM311" i="1"/>
  <c r="DM312" i="1"/>
  <c r="DM313" i="1"/>
  <c r="DM314" i="1"/>
  <c r="DM315" i="1"/>
  <c r="DM316" i="1"/>
  <c r="DM317" i="1"/>
  <c r="DM318" i="1"/>
  <c r="DM319" i="1"/>
  <c r="DM320" i="1"/>
  <c r="DM321" i="1"/>
  <c r="DM322" i="1"/>
  <c r="DM323" i="1"/>
  <c r="DM324" i="1"/>
  <c r="DM325" i="1"/>
  <c r="DM326" i="1"/>
  <c r="DM327" i="1"/>
  <c r="DM328" i="1"/>
  <c r="DM329" i="1"/>
  <c r="DM330" i="1"/>
  <c r="DM331" i="1"/>
  <c r="DM332" i="1"/>
  <c r="DM333" i="1"/>
  <c r="DM334" i="1"/>
  <c r="DM335" i="1"/>
  <c r="DM336" i="1"/>
  <c r="DM337" i="1"/>
  <c r="DM338" i="1"/>
  <c r="DM339" i="1"/>
  <c r="DM340" i="1"/>
  <c r="DM341" i="1"/>
  <c r="DM342" i="1"/>
  <c r="DM343" i="1"/>
  <c r="DM344" i="1"/>
  <c r="DM345" i="1"/>
  <c r="DM346" i="1"/>
  <c r="DM347" i="1"/>
  <c r="DM348" i="1"/>
  <c r="DM349" i="1"/>
  <c r="DM350" i="1"/>
  <c r="DM351" i="1"/>
  <c r="DM352" i="1"/>
  <c r="DM353" i="1"/>
  <c r="DM354" i="1"/>
  <c r="DM355" i="1"/>
  <c r="DM356" i="1"/>
  <c r="DM357" i="1"/>
  <c r="DM358" i="1"/>
  <c r="DM359" i="1"/>
  <c r="DM360" i="1"/>
  <c r="DM361" i="1"/>
  <c r="DM362" i="1"/>
  <c r="DM363" i="1"/>
  <c r="DM364" i="1"/>
  <c r="DM365" i="1"/>
  <c r="DM366" i="1"/>
  <c r="DM367" i="1"/>
  <c r="DM368" i="1"/>
  <c r="DM369" i="1"/>
  <c r="DM370" i="1"/>
  <c r="DM371" i="1"/>
  <c r="DM372" i="1"/>
  <c r="DM373" i="1"/>
  <c r="DM374" i="1"/>
  <c r="DM375" i="1"/>
  <c r="DM376" i="1"/>
  <c r="DM377" i="1"/>
  <c r="DM378" i="1"/>
  <c r="DM379" i="1"/>
  <c r="DM380" i="1"/>
  <c r="DM381" i="1"/>
  <c r="DM382" i="1"/>
  <c r="DM383" i="1"/>
  <c r="DM384" i="1"/>
  <c r="DM385" i="1"/>
  <c r="DM386" i="1"/>
  <c r="DM387" i="1"/>
  <c r="DM388" i="1"/>
  <c r="DM389" i="1"/>
  <c r="DM390" i="1"/>
  <c r="DM391" i="1"/>
  <c r="DM392" i="1"/>
  <c r="DM393" i="1"/>
  <c r="DM394" i="1"/>
  <c r="DM395" i="1"/>
  <c r="DM396" i="1"/>
  <c r="DM397" i="1"/>
  <c r="DM398" i="1"/>
  <c r="DM399" i="1"/>
  <c r="DM400" i="1"/>
  <c r="DM401" i="1"/>
  <c r="DM402" i="1"/>
  <c r="DM403" i="1"/>
  <c r="DM404" i="1"/>
  <c r="DM405" i="1"/>
  <c r="DM406" i="1"/>
  <c r="DM407" i="1"/>
  <c r="DM408" i="1"/>
  <c r="DM409" i="1"/>
  <c r="DM410" i="1"/>
  <c r="DM411" i="1"/>
  <c r="DM412" i="1"/>
  <c r="DM413" i="1"/>
  <c r="DM414" i="1"/>
  <c r="DM415" i="1"/>
  <c r="DM416" i="1"/>
  <c r="DM417" i="1"/>
  <c r="DM418" i="1"/>
  <c r="DM419" i="1"/>
  <c r="DM420" i="1"/>
  <c r="DM421" i="1"/>
  <c r="DM422" i="1"/>
  <c r="DM423" i="1"/>
  <c r="DM424" i="1"/>
  <c r="DM425" i="1"/>
  <c r="DM426" i="1"/>
  <c r="DM427" i="1"/>
  <c r="DM428" i="1"/>
  <c r="DM429" i="1"/>
  <c r="DM430" i="1"/>
  <c r="DM431" i="1"/>
  <c r="DM432" i="1"/>
  <c r="DM433" i="1"/>
  <c r="DM434" i="1"/>
  <c r="DM435" i="1"/>
  <c r="DM436" i="1"/>
  <c r="DM437" i="1"/>
  <c r="DM438" i="1"/>
  <c r="DM439" i="1"/>
  <c r="DM440" i="1"/>
  <c r="DM441" i="1"/>
  <c r="DM442" i="1"/>
  <c r="DM443" i="1"/>
  <c r="DM444" i="1"/>
  <c r="DM445" i="1"/>
  <c r="DM446" i="1"/>
  <c r="DM447" i="1"/>
  <c r="DM448" i="1"/>
  <c r="DM449" i="1"/>
  <c r="DM450" i="1"/>
  <c r="DM451" i="1"/>
  <c r="DM452" i="1"/>
  <c r="DM453" i="1"/>
  <c r="DM454" i="1"/>
  <c r="DM455" i="1"/>
  <c r="DM456" i="1"/>
  <c r="DM457" i="1"/>
  <c r="DM458" i="1"/>
  <c r="DM459" i="1"/>
  <c r="DM460" i="1"/>
  <c r="DM461" i="1"/>
  <c r="DM462" i="1"/>
  <c r="DM463" i="1"/>
  <c r="DM464" i="1"/>
  <c r="DM465" i="1"/>
  <c r="DM466" i="1"/>
  <c r="DM467" i="1"/>
  <c r="DM468" i="1"/>
  <c r="DM469" i="1"/>
  <c r="DM470" i="1"/>
  <c r="DM471" i="1"/>
  <c r="DM472" i="1"/>
  <c r="DM473" i="1"/>
  <c r="DM474" i="1"/>
  <c r="DM475" i="1"/>
  <c r="DM476" i="1"/>
  <c r="DM477" i="1"/>
  <c r="DM478" i="1"/>
  <c r="DM479" i="1"/>
  <c r="DM480" i="1"/>
  <c r="DM481" i="1"/>
  <c r="DM482" i="1"/>
  <c r="DM483" i="1"/>
  <c r="DM484" i="1"/>
  <c r="DM485" i="1"/>
  <c r="DM486" i="1"/>
  <c r="DM487" i="1"/>
  <c r="DM488" i="1"/>
  <c r="DM489" i="1"/>
  <c r="DM490" i="1"/>
  <c r="DM491" i="1"/>
  <c r="DM492" i="1"/>
  <c r="DM493" i="1"/>
  <c r="DM494" i="1"/>
  <c r="DM495" i="1"/>
  <c r="DM496" i="1"/>
  <c r="DM497" i="1"/>
  <c r="DM498" i="1"/>
  <c r="DM499" i="1"/>
  <c r="DM500" i="1"/>
  <c r="DM501" i="1"/>
  <c r="DM502" i="1"/>
  <c r="DM503" i="1"/>
  <c r="DM504" i="1"/>
  <c r="DM505" i="1"/>
  <c r="DM506" i="1"/>
  <c r="DM507" i="1"/>
  <c r="DM508" i="1"/>
  <c r="DM509" i="1"/>
  <c r="DM510" i="1"/>
  <c r="DM511" i="1"/>
  <c r="DM512" i="1"/>
  <c r="DM513" i="1"/>
  <c r="DM514" i="1"/>
  <c r="DM515" i="1"/>
  <c r="DM516" i="1"/>
  <c r="DM517" i="1"/>
  <c r="DM518" i="1"/>
  <c r="DM519" i="1"/>
  <c r="DM520" i="1"/>
  <c r="DM521" i="1"/>
  <c r="DM522" i="1"/>
  <c r="DM523" i="1"/>
  <c r="DM524" i="1"/>
  <c r="DM525" i="1"/>
  <c r="DM526" i="1"/>
  <c r="DM527" i="1"/>
  <c r="DM528" i="1"/>
  <c r="DM529" i="1"/>
  <c r="DM530" i="1"/>
  <c r="DM531" i="1"/>
  <c r="DM532" i="1"/>
  <c r="DM533" i="1"/>
  <c r="DM534" i="1"/>
  <c r="DM535" i="1"/>
  <c r="DM536" i="1"/>
  <c r="DM537" i="1"/>
  <c r="DM538" i="1"/>
  <c r="DM539" i="1"/>
  <c r="DM540" i="1"/>
  <c r="DM541" i="1"/>
  <c r="DM542" i="1"/>
  <c r="DM543" i="1"/>
  <c r="DM544" i="1"/>
  <c r="DM545" i="1"/>
  <c r="DM546" i="1"/>
  <c r="DM547" i="1"/>
  <c r="DM548" i="1"/>
  <c r="DM549" i="1"/>
  <c r="DM550" i="1"/>
  <c r="DM551" i="1"/>
  <c r="DM552" i="1"/>
  <c r="DM553" i="1"/>
  <c r="DM554" i="1"/>
  <c r="DM555" i="1"/>
  <c r="DM556" i="1"/>
  <c r="DM557" i="1"/>
  <c r="DM558" i="1"/>
  <c r="DM559" i="1"/>
  <c r="DM560" i="1"/>
  <c r="DM561" i="1"/>
  <c r="DM562" i="1"/>
  <c r="DM563" i="1"/>
  <c r="DM564" i="1"/>
  <c r="DM565" i="1"/>
  <c r="DM566" i="1"/>
  <c r="DM567" i="1"/>
  <c r="DM568" i="1"/>
  <c r="DM569" i="1"/>
  <c r="DM570" i="1"/>
  <c r="DM571" i="1"/>
  <c r="DM572" i="1"/>
  <c r="DM573" i="1"/>
  <c r="DM574" i="1"/>
  <c r="DM575" i="1"/>
  <c r="DM576" i="1"/>
  <c r="DM577" i="1"/>
  <c r="DM578" i="1"/>
  <c r="DM579" i="1"/>
  <c r="DM580" i="1"/>
  <c r="DM581" i="1"/>
  <c r="DM582" i="1"/>
  <c r="DM583" i="1"/>
  <c r="DM584" i="1"/>
  <c r="DM585" i="1"/>
  <c r="DM586" i="1"/>
  <c r="DM587" i="1"/>
  <c r="DM588" i="1"/>
  <c r="DM589" i="1"/>
  <c r="DM590" i="1"/>
  <c r="DM591" i="1"/>
  <c r="DM592" i="1"/>
  <c r="DM593" i="1"/>
  <c r="DM594" i="1"/>
  <c r="DM595" i="1"/>
  <c r="DM596" i="1"/>
  <c r="DM597" i="1"/>
  <c r="DM598" i="1"/>
  <c r="DM599" i="1"/>
  <c r="DM600" i="1"/>
  <c r="DM601" i="1"/>
  <c r="DM602" i="1"/>
  <c r="DM603" i="1"/>
  <c r="DM604" i="1"/>
  <c r="DM605" i="1"/>
  <c r="DM606" i="1"/>
  <c r="DM607" i="1"/>
  <c r="DM608" i="1"/>
  <c r="DM609" i="1"/>
  <c r="DM610" i="1"/>
  <c r="DM611" i="1"/>
  <c r="DM612" i="1"/>
  <c r="DM613" i="1"/>
  <c r="DM614" i="1"/>
  <c r="DM615" i="1"/>
  <c r="DM616" i="1"/>
  <c r="DM617" i="1"/>
  <c r="DM618" i="1"/>
  <c r="DM619" i="1"/>
  <c r="DM620" i="1"/>
  <c r="DM621" i="1"/>
  <c r="DM622" i="1"/>
  <c r="DM623" i="1"/>
  <c r="DM624" i="1"/>
  <c r="DM625" i="1"/>
  <c r="DM626" i="1"/>
  <c r="DM627" i="1"/>
  <c r="DM628" i="1"/>
  <c r="DM629" i="1"/>
  <c r="DM630" i="1"/>
  <c r="DM631" i="1"/>
  <c r="DM632" i="1"/>
  <c r="DM633" i="1"/>
  <c r="DM634" i="1"/>
  <c r="DM635" i="1"/>
  <c r="DM636" i="1"/>
  <c r="DM637" i="1"/>
  <c r="DM638" i="1"/>
  <c r="DM639" i="1"/>
  <c r="DM640" i="1"/>
  <c r="DM641" i="1"/>
  <c r="DM642" i="1"/>
  <c r="DM643" i="1"/>
  <c r="DM644" i="1"/>
  <c r="DM645" i="1"/>
  <c r="DM646" i="1"/>
  <c r="DM647" i="1"/>
  <c r="DM648" i="1"/>
  <c r="DM649" i="1"/>
  <c r="DM650" i="1"/>
  <c r="DM651" i="1"/>
  <c r="DM652" i="1"/>
  <c r="DM653" i="1"/>
  <c r="DM654" i="1"/>
  <c r="DM655" i="1"/>
  <c r="DM656" i="1"/>
  <c r="DM657" i="1"/>
  <c r="DM658" i="1"/>
  <c r="DM659" i="1"/>
  <c r="DM660" i="1"/>
  <c r="DM661" i="1"/>
  <c r="DM662" i="1"/>
  <c r="DM663" i="1"/>
  <c r="DM664" i="1"/>
  <c r="DM665" i="1"/>
  <c r="DM666" i="1"/>
  <c r="DM667" i="1"/>
  <c r="DM668" i="1"/>
  <c r="DM669" i="1"/>
  <c r="DM670" i="1"/>
  <c r="DM671" i="1"/>
  <c r="DM672" i="1"/>
  <c r="DM673" i="1"/>
  <c r="DM674" i="1"/>
  <c r="DM675" i="1"/>
  <c r="DM676" i="1"/>
  <c r="DM677" i="1"/>
  <c r="DM678" i="1"/>
  <c r="DM679" i="1"/>
  <c r="DM680" i="1"/>
  <c r="DM681" i="1"/>
  <c r="DM682" i="1"/>
  <c r="DM683" i="1"/>
  <c r="DM684" i="1"/>
  <c r="DM685" i="1"/>
  <c r="DM686" i="1"/>
  <c r="DM687" i="1"/>
  <c r="DM688" i="1"/>
  <c r="DM689" i="1"/>
  <c r="DM690" i="1"/>
  <c r="DM691" i="1"/>
  <c r="DM692" i="1"/>
  <c r="DM693" i="1"/>
  <c r="DM694" i="1"/>
  <c r="DM695" i="1"/>
  <c r="DM696" i="1"/>
  <c r="DM697" i="1"/>
  <c r="DM698" i="1"/>
  <c r="DM699" i="1"/>
  <c r="DM700" i="1"/>
  <c r="DM701" i="1"/>
  <c r="DM702" i="1"/>
  <c r="DM703" i="1"/>
  <c r="DM704" i="1"/>
  <c r="DM705" i="1"/>
  <c r="DM706" i="1"/>
  <c r="DM707" i="1"/>
  <c r="DM708" i="1"/>
  <c r="DM709" i="1"/>
  <c r="DM710" i="1"/>
  <c r="DM711" i="1"/>
  <c r="DM712" i="1"/>
  <c r="DM713" i="1"/>
  <c r="DM714" i="1"/>
  <c r="DM715" i="1"/>
  <c r="DM716" i="1"/>
  <c r="DM717" i="1"/>
  <c r="DM718" i="1"/>
  <c r="DM719" i="1"/>
  <c r="DM720" i="1"/>
  <c r="DM721" i="1"/>
  <c r="DM722" i="1"/>
  <c r="DM723" i="1"/>
  <c r="DM724" i="1"/>
  <c r="DM725" i="1"/>
  <c r="DM726" i="1"/>
  <c r="DM727" i="1"/>
  <c r="DM728" i="1"/>
  <c r="DM729" i="1"/>
  <c r="DM730" i="1"/>
  <c r="DM731" i="1"/>
  <c r="DM732" i="1"/>
  <c r="DM733" i="1"/>
  <c r="DM734" i="1"/>
  <c r="DM735" i="1"/>
  <c r="DM736" i="1"/>
  <c r="DM737" i="1"/>
  <c r="DM738" i="1"/>
  <c r="DM739" i="1"/>
  <c r="DM740" i="1"/>
  <c r="DM741" i="1"/>
  <c r="DM742" i="1"/>
  <c r="DM743" i="1"/>
  <c r="DM744" i="1"/>
  <c r="DM745" i="1"/>
  <c r="DM746" i="1"/>
  <c r="DM747" i="1"/>
  <c r="DM748" i="1"/>
  <c r="DM749" i="1"/>
  <c r="DM750" i="1"/>
  <c r="DM751" i="1"/>
  <c r="DM752" i="1"/>
  <c r="DM753" i="1"/>
  <c r="DM754" i="1"/>
  <c r="DM755" i="1"/>
  <c r="DM756" i="1"/>
  <c r="DM757" i="1"/>
  <c r="DM758" i="1"/>
  <c r="DM759" i="1"/>
  <c r="DM760" i="1"/>
  <c r="DM761" i="1"/>
  <c r="DM762" i="1"/>
  <c r="DM763" i="1"/>
  <c r="DM764" i="1"/>
  <c r="DM765" i="1"/>
  <c r="DM766" i="1"/>
  <c r="DM767" i="1"/>
  <c r="DM768" i="1"/>
  <c r="DM769" i="1"/>
  <c r="DM770" i="1"/>
  <c r="DM771" i="1"/>
  <c r="DM772" i="1"/>
  <c r="DM773" i="1"/>
  <c r="DM774" i="1"/>
  <c r="DM775" i="1"/>
  <c r="DM776" i="1"/>
  <c r="DM777" i="1"/>
  <c r="DM778" i="1"/>
  <c r="DM779" i="1"/>
  <c r="DM780" i="1"/>
  <c r="DM781" i="1"/>
  <c r="DM782" i="1"/>
  <c r="DM783" i="1"/>
  <c r="DM784" i="1"/>
  <c r="DM785" i="1"/>
  <c r="DM786" i="1"/>
  <c r="DM787" i="1"/>
  <c r="DM788" i="1"/>
  <c r="DM789" i="1"/>
  <c r="DM790" i="1"/>
  <c r="DM791" i="1"/>
  <c r="DM792" i="1"/>
  <c r="DM793" i="1"/>
  <c r="DM794" i="1"/>
  <c r="DM795" i="1"/>
  <c r="DM796" i="1"/>
  <c r="DM797" i="1"/>
  <c r="DM798" i="1"/>
  <c r="DM799" i="1"/>
  <c r="DM800" i="1"/>
  <c r="DM801" i="1"/>
  <c r="DM802" i="1"/>
  <c r="DM803" i="1"/>
  <c r="DM804" i="1"/>
  <c r="DM805" i="1"/>
  <c r="DM806" i="1"/>
  <c r="DM807" i="1"/>
  <c r="DM808" i="1"/>
  <c r="DM809" i="1"/>
  <c r="DM810" i="1"/>
  <c r="DM811" i="1"/>
  <c r="DM812" i="1"/>
  <c r="DM813" i="1"/>
  <c r="DM814" i="1"/>
  <c r="DM815" i="1"/>
  <c r="DM816" i="1"/>
  <c r="DM817" i="1"/>
  <c r="DM818" i="1"/>
  <c r="DM819" i="1"/>
  <c r="DM820" i="1"/>
  <c r="DM821" i="1"/>
  <c r="DM822" i="1"/>
  <c r="DM823" i="1"/>
  <c r="DM824" i="1"/>
  <c r="DM825" i="1"/>
  <c r="DM826" i="1"/>
  <c r="DM827" i="1"/>
  <c r="DM828" i="1"/>
  <c r="DM829" i="1"/>
  <c r="DM830" i="1"/>
  <c r="DM831" i="1"/>
  <c r="DM832" i="1"/>
  <c r="DM833" i="1"/>
  <c r="DM834" i="1"/>
  <c r="DM835" i="1"/>
  <c r="DM836" i="1"/>
  <c r="DM837" i="1"/>
  <c r="DM838" i="1"/>
  <c r="DM839" i="1"/>
  <c r="DM840" i="1"/>
  <c r="DM841" i="1"/>
  <c r="DM842" i="1"/>
  <c r="DM843" i="1"/>
  <c r="DM844" i="1"/>
  <c r="DM845" i="1"/>
  <c r="DM846" i="1"/>
  <c r="DM847" i="1"/>
  <c r="DM848" i="1"/>
  <c r="DM849" i="1"/>
  <c r="DM850" i="1"/>
  <c r="DM851" i="1"/>
  <c r="DM852" i="1"/>
  <c r="DM853" i="1"/>
  <c r="DM854" i="1"/>
  <c r="DM855" i="1"/>
  <c r="DM856" i="1"/>
  <c r="DM857" i="1"/>
  <c r="DM858" i="1"/>
  <c r="DM859" i="1"/>
  <c r="DM860" i="1"/>
  <c r="DM861" i="1"/>
  <c r="DM862" i="1"/>
  <c r="DM863" i="1"/>
  <c r="DM864" i="1"/>
  <c r="DM865" i="1"/>
  <c r="DM866" i="1"/>
  <c r="DM867" i="1"/>
  <c r="DM868" i="1"/>
  <c r="DM869" i="1"/>
  <c r="DM870" i="1"/>
  <c r="DM871" i="1"/>
  <c r="DM872" i="1"/>
  <c r="DM873" i="1"/>
  <c r="DM874" i="1"/>
  <c r="DM875" i="1"/>
  <c r="DM876" i="1"/>
  <c r="DM877" i="1"/>
  <c r="DM878" i="1"/>
  <c r="DM879" i="1"/>
  <c r="DM880" i="1"/>
  <c r="DM881" i="1"/>
  <c r="DM882" i="1"/>
  <c r="DM883" i="1"/>
  <c r="DM884" i="1"/>
  <c r="DM885" i="1"/>
  <c r="DM886" i="1"/>
  <c r="DM887" i="1"/>
  <c r="DM888" i="1"/>
  <c r="DM889" i="1"/>
  <c r="DM890" i="1"/>
  <c r="DM891" i="1"/>
  <c r="DM892" i="1"/>
  <c r="DM893" i="1"/>
  <c r="DM894" i="1"/>
  <c r="DM895" i="1"/>
  <c r="DM896" i="1"/>
  <c r="DM897" i="1"/>
  <c r="DM898" i="1"/>
  <c r="DM899" i="1"/>
  <c r="DM900" i="1"/>
  <c r="DM901" i="1"/>
  <c r="DM902" i="1"/>
  <c r="DM903" i="1"/>
  <c r="DM904" i="1"/>
  <c r="DM905" i="1"/>
  <c r="DM906" i="1"/>
  <c r="DM907" i="1"/>
  <c r="DM908" i="1"/>
  <c r="DM909" i="1"/>
  <c r="DM910" i="1"/>
  <c r="DM911" i="1"/>
  <c r="DM912" i="1"/>
  <c r="DM913" i="1"/>
  <c r="DM914" i="1"/>
  <c r="DM915" i="1"/>
  <c r="DM916" i="1"/>
  <c r="DM917" i="1"/>
  <c r="DM918" i="1"/>
  <c r="DM919" i="1"/>
  <c r="DM920" i="1"/>
  <c r="DM921" i="1"/>
  <c r="DM922" i="1"/>
  <c r="DM923" i="1"/>
  <c r="DM924" i="1"/>
  <c r="DM925" i="1"/>
  <c r="DM926" i="1"/>
  <c r="DM927" i="1"/>
  <c r="DM928" i="1"/>
  <c r="DM929" i="1"/>
  <c r="DM930" i="1"/>
  <c r="DM931" i="1"/>
  <c r="DM932" i="1"/>
  <c r="DM933" i="1"/>
  <c r="DM934" i="1"/>
  <c r="DM935" i="1"/>
  <c r="DM936" i="1"/>
  <c r="DM937" i="1"/>
  <c r="DM938" i="1"/>
  <c r="DM939" i="1"/>
  <c r="DM940" i="1"/>
  <c r="DM941" i="1"/>
  <c r="DM942" i="1"/>
  <c r="DM943" i="1"/>
  <c r="DM944" i="1"/>
  <c r="DM945" i="1"/>
  <c r="DM946" i="1"/>
  <c r="DM947" i="1"/>
  <c r="DM948" i="1"/>
  <c r="DM949" i="1"/>
  <c r="DM950" i="1"/>
  <c r="DM951" i="1"/>
  <c r="DM952" i="1"/>
  <c r="DM953" i="1"/>
  <c r="DM954" i="1"/>
  <c r="DM955" i="1"/>
  <c r="DM956" i="1"/>
  <c r="DM957" i="1"/>
  <c r="DM958" i="1"/>
  <c r="DM959" i="1"/>
  <c r="DM960" i="1"/>
  <c r="DM961" i="1"/>
  <c r="DM962" i="1"/>
  <c r="DM963" i="1"/>
  <c r="DM964" i="1"/>
  <c r="DM965" i="1"/>
  <c r="DM966" i="1"/>
  <c r="DM967" i="1"/>
  <c r="DM968" i="1"/>
  <c r="DM969" i="1"/>
  <c r="DM970" i="1"/>
  <c r="DM971" i="1"/>
  <c r="DM972" i="1"/>
  <c r="DM973" i="1"/>
  <c r="DM974" i="1"/>
  <c r="DM975" i="1"/>
  <c r="DM976" i="1"/>
  <c r="DM977" i="1"/>
  <c r="DM978" i="1"/>
  <c r="DM979" i="1"/>
  <c r="DM980" i="1"/>
  <c r="DM981" i="1"/>
  <c r="DM982" i="1"/>
  <c r="DM983" i="1"/>
  <c r="DM984" i="1"/>
  <c r="DM985" i="1"/>
  <c r="DM986" i="1"/>
  <c r="DM987" i="1"/>
  <c r="DM988" i="1"/>
  <c r="DM989" i="1"/>
  <c r="DM990" i="1"/>
  <c r="DM991" i="1"/>
  <c r="DM992" i="1"/>
  <c r="DM993" i="1"/>
  <c r="DM994" i="1"/>
  <c r="DM995" i="1"/>
  <c r="DM996" i="1"/>
  <c r="DM997" i="1"/>
  <c r="DM998" i="1"/>
  <c r="DM999" i="1"/>
  <c r="DM1000" i="1"/>
  <c r="DM1001" i="1"/>
  <c r="DM1002" i="1"/>
  <c r="DM1003" i="1"/>
  <c r="DM1004" i="1"/>
  <c r="DM1005" i="1"/>
  <c r="DM1006" i="1"/>
  <c r="DM1007" i="1"/>
  <c r="DM1008" i="1"/>
  <c r="DM1009" i="1"/>
  <c r="DM1010" i="1"/>
  <c r="DM1011" i="1"/>
  <c r="DM1012" i="1"/>
  <c r="DM1013" i="1"/>
  <c r="DM1014" i="1"/>
  <c r="DM1015" i="1"/>
  <c r="DM1016" i="1"/>
  <c r="DM1017" i="1"/>
  <c r="DM1018" i="1"/>
  <c r="DM1019" i="1"/>
  <c r="DM1020" i="1"/>
  <c r="DM1021" i="1"/>
  <c r="DM1022" i="1"/>
  <c r="DM1023" i="1"/>
  <c r="DM1024" i="1"/>
  <c r="DM1025" i="1"/>
  <c r="DM1026" i="1"/>
  <c r="DM1027" i="1"/>
  <c r="DM1028" i="1"/>
  <c r="DM1029" i="1"/>
  <c r="DM1030" i="1"/>
  <c r="DM1031" i="1"/>
  <c r="DM1032" i="1"/>
  <c r="DM1033" i="1"/>
  <c r="DM1034" i="1"/>
  <c r="DM1035" i="1"/>
  <c r="DM1036" i="1"/>
  <c r="DM1037" i="1"/>
  <c r="DM1038" i="1"/>
  <c r="DM1039" i="1"/>
  <c r="DM1040" i="1"/>
  <c r="DM1041" i="1"/>
  <c r="DM1042" i="1"/>
  <c r="DM1043" i="1"/>
  <c r="DM1044" i="1"/>
  <c r="DM1045" i="1"/>
  <c r="DM1046" i="1"/>
  <c r="DM1047" i="1"/>
  <c r="DM1048" i="1"/>
  <c r="DM1049" i="1"/>
  <c r="DM1050" i="1"/>
  <c r="DM1051" i="1"/>
  <c r="DM1052" i="1"/>
  <c r="DM1053" i="1"/>
  <c r="DM1054" i="1"/>
  <c r="DM1055" i="1"/>
  <c r="DM1056" i="1"/>
  <c r="DM1057" i="1"/>
  <c r="DM1058" i="1"/>
  <c r="DM1059" i="1"/>
  <c r="DM1060" i="1"/>
  <c r="DM1061" i="1"/>
  <c r="DM1062" i="1"/>
  <c r="DM1063" i="1"/>
  <c r="DM1064" i="1"/>
  <c r="DM1065" i="1"/>
  <c r="DM1066" i="1"/>
  <c r="DM1067" i="1"/>
  <c r="DM1068" i="1"/>
  <c r="DM1069" i="1"/>
  <c r="DM1070" i="1"/>
  <c r="DM1071" i="1"/>
  <c r="DM1072" i="1"/>
  <c r="DM1073" i="1"/>
  <c r="DM1074" i="1"/>
  <c r="DM1075" i="1"/>
  <c r="DM1076" i="1"/>
  <c r="DM1077" i="1"/>
  <c r="DM1078" i="1"/>
  <c r="DM1079" i="1"/>
  <c r="DM1080" i="1"/>
  <c r="DM1081" i="1"/>
  <c r="DM1082" i="1"/>
  <c r="DM1083" i="1"/>
  <c r="DM1084" i="1"/>
  <c r="DM1085" i="1"/>
  <c r="DM1086" i="1"/>
  <c r="DM1087" i="1"/>
  <c r="DM1088" i="1"/>
  <c r="DM1089" i="1"/>
  <c r="DM1090" i="1"/>
  <c r="DM1091" i="1"/>
  <c r="DM1092" i="1"/>
  <c r="DM1093" i="1"/>
  <c r="DM1094" i="1"/>
  <c r="DM1095" i="1"/>
  <c r="DM1096" i="1"/>
  <c r="DM1097" i="1"/>
  <c r="DM1098" i="1"/>
  <c r="DM6" i="1"/>
  <c r="DJ7" i="1"/>
  <c r="DJ8" i="1"/>
  <c r="DJ9" i="1"/>
  <c r="DJ10" i="1"/>
  <c r="DJ11" i="1"/>
  <c r="DJ12" i="1"/>
  <c r="DJ13" i="1"/>
  <c r="DJ14" i="1"/>
  <c r="DJ15" i="1"/>
  <c r="DJ16" i="1"/>
  <c r="DJ17" i="1"/>
  <c r="DJ18" i="1"/>
  <c r="DJ19" i="1"/>
  <c r="DJ20" i="1"/>
  <c r="DJ21" i="1"/>
  <c r="DJ22" i="1"/>
  <c r="DJ23" i="1"/>
  <c r="DJ24" i="1"/>
  <c r="DJ25" i="1"/>
  <c r="DJ26" i="1"/>
  <c r="DJ27" i="1"/>
  <c r="DJ28" i="1"/>
  <c r="DJ29" i="1"/>
  <c r="DJ30" i="1"/>
  <c r="DJ31" i="1"/>
  <c r="DJ32" i="1"/>
  <c r="DJ33" i="1"/>
  <c r="DJ34" i="1"/>
  <c r="DJ35" i="1"/>
  <c r="DJ36" i="1"/>
  <c r="DJ37" i="1"/>
  <c r="DJ38" i="1"/>
  <c r="DJ39" i="1"/>
  <c r="DJ40" i="1"/>
  <c r="DJ41" i="1"/>
  <c r="DJ42" i="1"/>
  <c r="DJ43" i="1"/>
  <c r="DJ44" i="1"/>
  <c r="DJ45" i="1"/>
  <c r="DJ46" i="1"/>
  <c r="DJ47" i="1"/>
  <c r="DJ48" i="1"/>
  <c r="DJ49" i="1"/>
  <c r="DJ50" i="1"/>
  <c r="DJ51" i="1"/>
  <c r="DJ52" i="1"/>
  <c r="DJ53" i="1"/>
  <c r="DJ54" i="1"/>
  <c r="DJ55" i="1"/>
  <c r="DJ56" i="1"/>
  <c r="DJ57" i="1"/>
  <c r="DJ58" i="1"/>
  <c r="DJ59" i="1"/>
  <c r="DJ60" i="1"/>
  <c r="DJ61" i="1"/>
  <c r="DJ62" i="1"/>
  <c r="DJ63" i="1"/>
  <c r="DJ64" i="1"/>
  <c r="DJ65" i="1"/>
  <c r="DJ66" i="1"/>
  <c r="DJ67" i="1"/>
  <c r="DJ68" i="1"/>
  <c r="DJ69" i="1"/>
  <c r="DJ70" i="1"/>
  <c r="DJ71" i="1"/>
  <c r="DJ72" i="1"/>
  <c r="DJ73" i="1"/>
  <c r="DJ74" i="1"/>
  <c r="DJ75" i="1"/>
  <c r="DJ76" i="1"/>
  <c r="DJ77" i="1"/>
  <c r="DJ78" i="1"/>
  <c r="DJ79" i="1"/>
  <c r="DJ80" i="1"/>
  <c r="DJ81" i="1"/>
  <c r="DJ82" i="1"/>
  <c r="DJ83" i="1"/>
  <c r="DJ84" i="1"/>
  <c r="DJ85" i="1"/>
  <c r="DJ86" i="1"/>
  <c r="DJ87" i="1"/>
  <c r="DJ88" i="1"/>
  <c r="DJ89" i="1"/>
  <c r="DJ90" i="1"/>
  <c r="DJ91" i="1"/>
  <c r="DJ92" i="1"/>
  <c r="DJ93" i="1"/>
  <c r="DJ94" i="1"/>
  <c r="DJ95" i="1"/>
  <c r="DJ96" i="1"/>
  <c r="DJ97" i="1"/>
  <c r="DJ98" i="1"/>
  <c r="DJ99" i="1"/>
  <c r="DJ100" i="1"/>
  <c r="DJ101" i="1"/>
  <c r="DJ102" i="1"/>
  <c r="DJ103" i="1"/>
  <c r="DJ104" i="1"/>
  <c r="DJ105" i="1"/>
  <c r="DJ106" i="1"/>
  <c r="DJ107" i="1"/>
  <c r="DJ108" i="1"/>
  <c r="DJ109" i="1"/>
  <c r="DJ110" i="1"/>
  <c r="DJ111" i="1"/>
  <c r="DJ112" i="1"/>
  <c r="DJ113" i="1"/>
  <c r="DJ114" i="1"/>
  <c r="DJ115" i="1"/>
  <c r="DJ116" i="1"/>
  <c r="DJ117" i="1"/>
  <c r="DJ118" i="1"/>
  <c r="DJ119" i="1"/>
  <c r="DJ120" i="1"/>
  <c r="DJ121" i="1"/>
  <c r="DJ122" i="1"/>
  <c r="DJ123" i="1"/>
  <c r="DJ124" i="1"/>
  <c r="DJ125" i="1"/>
  <c r="DJ126" i="1"/>
  <c r="DJ127" i="1"/>
  <c r="DJ128" i="1"/>
  <c r="DJ129" i="1"/>
  <c r="DJ130" i="1"/>
  <c r="DJ131" i="1"/>
  <c r="DJ132" i="1"/>
  <c r="DJ133" i="1"/>
  <c r="DJ134" i="1"/>
  <c r="DJ135" i="1"/>
  <c r="DJ136" i="1"/>
  <c r="DJ137" i="1"/>
  <c r="DJ138" i="1"/>
  <c r="DJ139" i="1"/>
  <c r="DJ140" i="1"/>
  <c r="DJ141" i="1"/>
  <c r="DJ142" i="1"/>
  <c r="DJ143" i="1"/>
  <c r="DJ144" i="1"/>
  <c r="DJ145" i="1"/>
  <c r="DJ146" i="1"/>
  <c r="DJ147" i="1"/>
  <c r="DJ148" i="1"/>
  <c r="DJ149" i="1"/>
  <c r="DJ150" i="1"/>
  <c r="DJ151" i="1"/>
  <c r="DJ152" i="1"/>
  <c r="DJ153" i="1"/>
  <c r="DJ154" i="1"/>
  <c r="DJ155" i="1"/>
  <c r="DJ156" i="1"/>
  <c r="DJ157" i="1"/>
  <c r="DJ158" i="1"/>
  <c r="DJ159" i="1"/>
  <c r="DJ160" i="1"/>
  <c r="DJ161" i="1"/>
  <c r="DJ162" i="1"/>
  <c r="DJ163" i="1"/>
  <c r="DJ164" i="1"/>
  <c r="DJ165" i="1"/>
  <c r="DJ166" i="1"/>
  <c r="DJ167" i="1"/>
  <c r="DJ168" i="1"/>
  <c r="DJ169" i="1"/>
  <c r="DJ170" i="1"/>
  <c r="DJ171" i="1"/>
  <c r="DJ172" i="1"/>
  <c r="DJ173" i="1"/>
  <c r="DJ174" i="1"/>
  <c r="DJ175" i="1"/>
  <c r="DJ176" i="1"/>
  <c r="DJ177" i="1"/>
  <c r="DJ178" i="1"/>
  <c r="DJ179" i="1"/>
  <c r="DJ180" i="1"/>
  <c r="DJ181" i="1"/>
  <c r="DJ182" i="1"/>
  <c r="DJ183" i="1"/>
  <c r="DJ184" i="1"/>
  <c r="DJ185" i="1"/>
  <c r="DJ186" i="1"/>
  <c r="DJ187" i="1"/>
  <c r="DJ188" i="1"/>
  <c r="DJ189" i="1"/>
  <c r="DJ190" i="1"/>
  <c r="DJ191" i="1"/>
  <c r="DJ192" i="1"/>
  <c r="DJ193" i="1"/>
  <c r="DJ194" i="1"/>
  <c r="DJ195" i="1"/>
  <c r="DJ196" i="1"/>
  <c r="DJ197" i="1"/>
  <c r="DJ198" i="1"/>
  <c r="DJ199" i="1"/>
  <c r="DJ200" i="1"/>
  <c r="DJ201" i="1"/>
  <c r="DJ202" i="1"/>
  <c r="DJ203" i="1"/>
  <c r="DJ204" i="1"/>
  <c r="DJ205" i="1"/>
  <c r="DJ206" i="1"/>
  <c r="DJ207" i="1"/>
  <c r="DJ208" i="1"/>
  <c r="DJ209" i="1"/>
  <c r="DJ210" i="1"/>
  <c r="DJ211" i="1"/>
  <c r="DJ212" i="1"/>
  <c r="DJ213" i="1"/>
  <c r="DJ214" i="1"/>
  <c r="DJ215" i="1"/>
  <c r="DJ216" i="1"/>
  <c r="DJ217" i="1"/>
  <c r="DJ218" i="1"/>
  <c r="DJ219" i="1"/>
  <c r="DJ220" i="1"/>
  <c r="DJ221" i="1"/>
  <c r="DJ222" i="1"/>
  <c r="DJ223" i="1"/>
  <c r="DJ224" i="1"/>
  <c r="DJ225" i="1"/>
  <c r="DJ226" i="1"/>
  <c r="DJ227" i="1"/>
  <c r="DJ228" i="1"/>
  <c r="DJ229" i="1"/>
  <c r="DJ230" i="1"/>
  <c r="DJ231" i="1"/>
  <c r="DJ232" i="1"/>
  <c r="DJ233" i="1"/>
  <c r="DJ234" i="1"/>
  <c r="DJ235" i="1"/>
  <c r="DJ236" i="1"/>
  <c r="DJ237" i="1"/>
  <c r="DJ238" i="1"/>
  <c r="DJ239" i="1"/>
  <c r="DJ240" i="1"/>
  <c r="DJ241" i="1"/>
  <c r="DJ242" i="1"/>
  <c r="DJ243" i="1"/>
  <c r="DJ244" i="1"/>
  <c r="DJ245" i="1"/>
  <c r="DJ246" i="1"/>
  <c r="DJ247" i="1"/>
  <c r="DJ248" i="1"/>
  <c r="DJ249" i="1"/>
  <c r="DJ250" i="1"/>
  <c r="DJ251" i="1"/>
  <c r="DJ252" i="1"/>
  <c r="DJ253" i="1"/>
  <c r="DJ254" i="1"/>
  <c r="DJ255" i="1"/>
  <c r="DJ256" i="1"/>
  <c r="DJ257" i="1"/>
  <c r="DJ258" i="1"/>
  <c r="DJ259" i="1"/>
  <c r="DJ260" i="1"/>
  <c r="DJ261" i="1"/>
  <c r="DJ262" i="1"/>
  <c r="DJ263" i="1"/>
  <c r="DJ264" i="1"/>
  <c r="DJ265" i="1"/>
  <c r="DJ266" i="1"/>
  <c r="DJ267" i="1"/>
  <c r="DJ268" i="1"/>
  <c r="DJ269" i="1"/>
  <c r="DJ270" i="1"/>
  <c r="DJ271" i="1"/>
  <c r="DJ272" i="1"/>
  <c r="DJ273" i="1"/>
  <c r="DJ274" i="1"/>
  <c r="DJ275" i="1"/>
  <c r="DJ276" i="1"/>
  <c r="DJ277" i="1"/>
  <c r="DJ278" i="1"/>
  <c r="DJ279" i="1"/>
  <c r="DJ280" i="1"/>
  <c r="DJ281" i="1"/>
  <c r="DJ282" i="1"/>
  <c r="DJ283" i="1"/>
  <c r="DJ284" i="1"/>
  <c r="DJ285" i="1"/>
  <c r="DJ286" i="1"/>
  <c r="DJ287" i="1"/>
  <c r="DJ288" i="1"/>
  <c r="DJ289" i="1"/>
  <c r="DJ290" i="1"/>
  <c r="DJ291" i="1"/>
  <c r="DJ292" i="1"/>
  <c r="DJ293" i="1"/>
  <c r="DJ294" i="1"/>
  <c r="DJ295" i="1"/>
  <c r="DJ296" i="1"/>
  <c r="DJ297" i="1"/>
  <c r="DJ298" i="1"/>
  <c r="DJ299" i="1"/>
  <c r="DJ300" i="1"/>
  <c r="DJ301" i="1"/>
  <c r="DJ302" i="1"/>
  <c r="DJ303" i="1"/>
  <c r="DJ304" i="1"/>
  <c r="DJ305" i="1"/>
  <c r="DJ306" i="1"/>
  <c r="DJ307" i="1"/>
  <c r="DJ308" i="1"/>
  <c r="DJ309" i="1"/>
  <c r="DJ310" i="1"/>
  <c r="DJ311" i="1"/>
  <c r="DJ312" i="1"/>
  <c r="DJ313" i="1"/>
  <c r="DJ314" i="1"/>
  <c r="DJ315" i="1"/>
  <c r="DJ316" i="1"/>
  <c r="DJ317" i="1"/>
  <c r="DJ318" i="1"/>
  <c r="DJ319" i="1"/>
  <c r="DJ320" i="1"/>
  <c r="DJ321" i="1"/>
  <c r="DJ322" i="1"/>
  <c r="DJ323" i="1"/>
  <c r="DJ324" i="1"/>
  <c r="DJ325" i="1"/>
  <c r="DJ326" i="1"/>
  <c r="DJ327" i="1"/>
  <c r="DJ328" i="1"/>
  <c r="DJ329" i="1"/>
  <c r="DJ330" i="1"/>
  <c r="DJ331" i="1"/>
  <c r="DJ332" i="1"/>
  <c r="DJ333" i="1"/>
  <c r="DJ334" i="1"/>
  <c r="DJ335" i="1"/>
  <c r="DJ336" i="1"/>
  <c r="DJ337" i="1"/>
  <c r="DJ338" i="1"/>
  <c r="DJ339" i="1"/>
  <c r="DJ340" i="1"/>
  <c r="DJ341" i="1"/>
  <c r="DJ342" i="1"/>
  <c r="DJ343" i="1"/>
  <c r="DJ344" i="1"/>
  <c r="DJ345" i="1"/>
  <c r="DJ346" i="1"/>
  <c r="DJ347" i="1"/>
  <c r="DJ348" i="1"/>
  <c r="DJ349" i="1"/>
  <c r="DJ350" i="1"/>
  <c r="DJ351" i="1"/>
  <c r="DJ352" i="1"/>
  <c r="DJ353" i="1"/>
  <c r="DJ354" i="1"/>
  <c r="DJ355" i="1"/>
  <c r="DJ356" i="1"/>
  <c r="DJ357" i="1"/>
  <c r="DJ358" i="1"/>
  <c r="DJ359" i="1"/>
  <c r="DJ360" i="1"/>
  <c r="DJ361" i="1"/>
  <c r="DJ362" i="1"/>
  <c r="DJ363" i="1"/>
  <c r="DJ364" i="1"/>
  <c r="DJ365" i="1"/>
  <c r="DJ366" i="1"/>
  <c r="DJ367" i="1"/>
  <c r="DJ368" i="1"/>
  <c r="DJ369" i="1"/>
  <c r="DJ370" i="1"/>
  <c r="DJ371" i="1"/>
  <c r="DJ372" i="1"/>
  <c r="DJ373" i="1"/>
  <c r="DJ374" i="1"/>
  <c r="DJ375" i="1"/>
  <c r="DJ376" i="1"/>
  <c r="DJ377" i="1"/>
  <c r="DJ378" i="1"/>
  <c r="DJ379" i="1"/>
  <c r="DJ380" i="1"/>
  <c r="DJ381" i="1"/>
  <c r="DJ382" i="1"/>
  <c r="DJ383" i="1"/>
  <c r="DJ384" i="1"/>
  <c r="DJ385" i="1"/>
  <c r="DJ386" i="1"/>
  <c r="DJ387" i="1"/>
  <c r="DJ388" i="1"/>
  <c r="DJ389" i="1"/>
  <c r="DJ390" i="1"/>
  <c r="DJ391" i="1"/>
  <c r="DJ392" i="1"/>
  <c r="DJ393" i="1"/>
  <c r="DJ394" i="1"/>
  <c r="DJ395" i="1"/>
  <c r="DJ396" i="1"/>
  <c r="DJ397" i="1"/>
  <c r="DJ398" i="1"/>
  <c r="DJ399" i="1"/>
  <c r="DJ400" i="1"/>
  <c r="DJ401" i="1"/>
  <c r="DJ402" i="1"/>
  <c r="DJ403" i="1"/>
  <c r="DJ404" i="1"/>
  <c r="DJ405" i="1"/>
  <c r="DJ406" i="1"/>
  <c r="DJ407" i="1"/>
  <c r="DJ408" i="1"/>
  <c r="DJ409" i="1"/>
  <c r="DJ410" i="1"/>
  <c r="DJ411" i="1"/>
  <c r="DJ412" i="1"/>
  <c r="DJ413" i="1"/>
  <c r="DJ414" i="1"/>
  <c r="DJ415" i="1"/>
  <c r="DJ416" i="1"/>
  <c r="DJ417" i="1"/>
  <c r="DJ418" i="1"/>
  <c r="DJ419" i="1"/>
  <c r="DJ420" i="1"/>
  <c r="DJ421" i="1"/>
  <c r="DJ422" i="1"/>
  <c r="DJ423" i="1"/>
  <c r="DJ424" i="1"/>
  <c r="DJ425" i="1"/>
  <c r="DJ426" i="1"/>
  <c r="DJ427" i="1"/>
  <c r="DJ428" i="1"/>
  <c r="DJ429" i="1"/>
  <c r="DJ430" i="1"/>
  <c r="DJ431" i="1"/>
  <c r="DJ432" i="1"/>
  <c r="DJ433" i="1"/>
  <c r="DJ434" i="1"/>
  <c r="DJ435" i="1"/>
  <c r="DJ436" i="1"/>
  <c r="DJ437" i="1"/>
  <c r="DJ438" i="1"/>
  <c r="DJ439" i="1"/>
  <c r="DJ440" i="1"/>
  <c r="DJ441" i="1"/>
  <c r="DJ442" i="1"/>
  <c r="DJ443" i="1"/>
  <c r="DJ444" i="1"/>
  <c r="DJ445" i="1"/>
  <c r="DJ446" i="1"/>
  <c r="DJ447" i="1"/>
  <c r="DJ448" i="1"/>
  <c r="DJ449" i="1"/>
  <c r="DJ450" i="1"/>
  <c r="DJ451" i="1"/>
  <c r="DJ452" i="1"/>
  <c r="DJ453" i="1"/>
  <c r="DJ454" i="1"/>
  <c r="DJ455" i="1"/>
  <c r="DJ456" i="1"/>
  <c r="DJ457" i="1"/>
  <c r="DJ458" i="1"/>
  <c r="DJ459" i="1"/>
  <c r="DJ460" i="1"/>
  <c r="DJ461" i="1"/>
  <c r="DJ462" i="1"/>
  <c r="DJ463" i="1"/>
  <c r="DJ464" i="1"/>
  <c r="DJ465" i="1"/>
  <c r="DJ466" i="1"/>
  <c r="DJ467" i="1"/>
  <c r="DJ468" i="1"/>
  <c r="DJ469" i="1"/>
  <c r="DJ470" i="1"/>
  <c r="DJ471" i="1"/>
  <c r="DJ472" i="1"/>
  <c r="DJ473" i="1"/>
  <c r="DJ474" i="1"/>
  <c r="DJ475" i="1"/>
  <c r="DJ476" i="1"/>
  <c r="DJ477" i="1"/>
  <c r="DJ478" i="1"/>
  <c r="DJ479" i="1"/>
  <c r="DJ480" i="1"/>
  <c r="DJ481" i="1"/>
  <c r="DJ482" i="1"/>
  <c r="DJ483" i="1"/>
  <c r="DJ484" i="1"/>
  <c r="DJ485" i="1"/>
  <c r="DJ486" i="1"/>
  <c r="DJ487" i="1"/>
  <c r="DJ488" i="1"/>
  <c r="DJ489" i="1"/>
  <c r="DJ490" i="1"/>
  <c r="DJ491" i="1"/>
  <c r="DJ492" i="1"/>
  <c r="DJ493" i="1"/>
  <c r="DJ494" i="1"/>
  <c r="DJ495" i="1"/>
  <c r="DJ496" i="1"/>
  <c r="DJ497" i="1"/>
  <c r="DJ498" i="1"/>
  <c r="DJ499" i="1"/>
  <c r="DJ500" i="1"/>
  <c r="DJ501" i="1"/>
  <c r="DJ502" i="1"/>
  <c r="DJ503" i="1"/>
  <c r="DJ504" i="1"/>
  <c r="DJ505" i="1"/>
  <c r="DJ506" i="1"/>
  <c r="DJ507" i="1"/>
  <c r="DJ508" i="1"/>
  <c r="DJ509" i="1"/>
  <c r="DJ510" i="1"/>
  <c r="DJ511" i="1"/>
  <c r="DJ512" i="1"/>
  <c r="DJ513" i="1"/>
  <c r="DJ514" i="1"/>
  <c r="DJ515" i="1"/>
  <c r="DJ516" i="1"/>
  <c r="DJ517" i="1"/>
  <c r="DJ518" i="1"/>
  <c r="DJ519" i="1"/>
  <c r="DJ520" i="1"/>
  <c r="DJ521" i="1"/>
  <c r="DJ522" i="1"/>
  <c r="DJ523" i="1"/>
  <c r="DJ524" i="1"/>
  <c r="DJ525" i="1"/>
  <c r="DJ526" i="1"/>
  <c r="DJ527" i="1"/>
  <c r="DJ528" i="1"/>
  <c r="DJ529" i="1"/>
  <c r="DJ530" i="1"/>
  <c r="DJ531" i="1"/>
  <c r="DJ532" i="1"/>
  <c r="DJ533" i="1"/>
  <c r="DJ534" i="1"/>
  <c r="DJ535" i="1"/>
  <c r="DJ536" i="1"/>
  <c r="DJ537" i="1"/>
  <c r="DJ538" i="1"/>
  <c r="DJ539" i="1"/>
  <c r="DJ540" i="1"/>
  <c r="DJ541" i="1"/>
  <c r="DJ542" i="1"/>
  <c r="DJ543" i="1"/>
  <c r="DJ544" i="1"/>
  <c r="DJ545" i="1"/>
  <c r="DJ546" i="1"/>
  <c r="DJ547" i="1"/>
  <c r="DJ548" i="1"/>
  <c r="DJ549" i="1"/>
  <c r="DJ550" i="1"/>
  <c r="DJ551" i="1"/>
  <c r="DJ552" i="1"/>
  <c r="DJ553" i="1"/>
  <c r="DJ554" i="1"/>
  <c r="DJ555" i="1"/>
  <c r="DJ556" i="1"/>
  <c r="DJ557" i="1"/>
  <c r="DJ558" i="1"/>
  <c r="DJ559" i="1"/>
  <c r="DJ560" i="1"/>
  <c r="DJ561" i="1"/>
  <c r="DJ562" i="1"/>
  <c r="DJ563" i="1"/>
  <c r="DJ564" i="1"/>
  <c r="DJ565" i="1"/>
  <c r="DJ566" i="1"/>
  <c r="DJ567" i="1"/>
  <c r="DJ568" i="1"/>
  <c r="DJ569" i="1"/>
  <c r="DJ570" i="1"/>
  <c r="DJ571" i="1"/>
  <c r="DJ572" i="1"/>
  <c r="DJ573" i="1"/>
  <c r="DJ574" i="1"/>
  <c r="DJ575" i="1"/>
  <c r="DJ576" i="1"/>
  <c r="DJ577" i="1"/>
  <c r="DJ578" i="1"/>
  <c r="DJ579" i="1"/>
  <c r="DJ580" i="1"/>
  <c r="DJ581" i="1"/>
  <c r="DJ582" i="1"/>
  <c r="DJ583" i="1"/>
  <c r="DJ584" i="1"/>
  <c r="DJ585" i="1"/>
  <c r="DJ586" i="1"/>
  <c r="DJ587" i="1"/>
  <c r="DJ588" i="1"/>
  <c r="DJ589" i="1"/>
  <c r="DJ590" i="1"/>
  <c r="DJ591" i="1"/>
  <c r="DJ592" i="1"/>
  <c r="DJ593" i="1"/>
  <c r="DJ594" i="1"/>
  <c r="DJ595" i="1"/>
  <c r="DJ596" i="1"/>
  <c r="DJ597" i="1"/>
  <c r="DJ598" i="1"/>
  <c r="DJ599" i="1"/>
  <c r="DJ600" i="1"/>
  <c r="DJ601" i="1"/>
  <c r="DJ602" i="1"/>
  <c r="DJ603" i="1"/>
  <c r="DJ604" i="1"/>
  <c r="DJ605" i="1"/>
  <c r="DJ606" i="1"/>
  <c r="DJ607" i="1"/>
  <c r="DJ608" i="1"/>
  <c r="DJ609" i="1"/>
  <c r="DJ610" i="1"/>
  <c r="DJ611" i="1"/>
  <c r="DJ612" i="1"/>
  <c r="DJ613" i="1"/>
  <c r="DJ614" i="1"/>
  <c r="DJ615" i="1"/>
  <c r="DJ616" i="1"/>
  <c r="DJ617" i="1"/>
  <c r="DJ618" i="1"/>
  <c r="DJ619" i="1"/>
  <c r="DJ620" i="1"/>
  <c r="DJ621" i="1"/>
  <c r="DJ622" i="1"/>
  <c r="DJ623" i="1"/>
  <c r="DJ624" i="1"/>
  <c r="DJ625" i="1"/>
  <c r="DJ626" i="1"/>
  <c r="DJ627" i="1"/>
  <c r="DJ628" i="1"/>
  <c r="DJ629" i="1"/>
  <c r="DJ630" i="1"/>
  <c r="DJ631" i="1"/>
  <c r="DJ632" i="1"/>
  <c r="DJ633" i="1"/>
  <c r="DJ634" i="1"/>
  <c r="DJ635" i="1"/>
  <c r="DJ636" i="1"/>
  <c r="DJ637" i="1"/>
  <c r="DJ638" i="1"/>
  <c r="DJ639" i="1"/>
  <c r="DJ640" i="1"/>
  <c r="DJ641" i="1"/>
  <c r="DJ642" i="1"/>
  <c r="DJ643" i="1"/>
  <c r="DJ644" i="1"/>
  <c r="DJ645" i="1"/>
  <c r="DJ646" i="1"/>
  <c r="DJ647" i="1"/>
  <c r="DJ648" i="1"/>
  <c r="DJ649" i="1"/>
  <c r="DJ650" i="1"/>
  <c r="DJ651" i="1"/>
  <c r="DJ652" i="1"/>
  <c r="DJ653" i="1"/>
  <c r="DJ654" i="1"/>
  <c r="DJ655" i="1"/>
  <c r="DJ656" i="1"/>
  <c r="DJ657" i="1"/>
  <c r="DJ658" i="1"/>
  <c r="DJ659" i="1"/>
  <c r="DJ660" i="1"/>
  <c r="DJ661" i="1"/>
  <c r="DJ662" i="1"/>
  <c r="DJ663" i="1"/>
  <c r="DJ664" i="1"/>
  <c r="DJ665" i="1"/>
  <c r="DJ666" i="1"/>
  <c r="DJ667" i="1"/>
  <c r="DJ668" i="1"/>
  <c r="DJ669" i="1"/>
  <c r="DJ670" i="1"/>
  <c r="DJ671" i="1"/>
  <c r="DJ672" i="1"/>
  <c r="DJ673" i="1"/>
  <c r="DJ674" i="1"/>
  <c r="DJ675" i="1"/>
  <c r="DJ676" i="1"/>
  <c r="DJ677" i="1"/>
  <c r="DJ678" i="1"/>
  <c r="DJ679" i="1"/>
  <c r="DJ680" i="1"/>
  <c r="DJ681" i="1"/>
  <c r="DJ682" i="1"/>
  <c r="DJ683" i="1"/>
  <c r="DJ684" i="1"/>
  <c r="DJ685" i="1"/>
  <c r="DJ686" i="1"/>
  <c r="DJ687" i="1"/>
  <c r="DJ688" i="1"/>
  <c r="DJ689" i="1"/>
  <c r="DJ690" i="1"/>
  <c r="DJ691" i="1"/>
  <c r="DJ692" i="1"/>
  <c r="DJ693" i="1"/>
  <c r="DJ694" i="1"/>
  <c r="DJ695" i="1"/>
  <c r="DJ696" i="1"/>
  <c r="DJ697" i="1"/>
  <c r="DJ698" i="1"/>
  <c r="DJ699" i="1"/>
  <c r="DJ700" i="1"/>
  <c r="DJ701" i="1"/>
  <c r="DJ702" i="1"/>
  <c r="DJ703" i="1"/>
  <c r="DJ704" i="1"/>
  <c r="DJ705" i="1"/>
  <c r="DJ706" i="1"/>
  <c r="DJ707" i="1"/>
  <c r="DJ708" i="1"/>
  <c r="DJ709" i="1"/>
  <c r="DJ710" i="1"/>
  <c r="DJ711" i="1"/>
  <c r="DJ712" i="1"/>
  <c r="DJ713" i="1"/>
  <c r="DJ714" i="1"/>
  <c r="DJ715" i="1"/>
  <c r="DJ716" i="1"/>
  <c r="DJ717" i="1"/>
  <c r="DJ718" i="1"/>
  <c r="DJ719" i="1"/>
  <c r="DJ720" i="1"/>
  <c r="DJ721" i="1"/>
  <c r="DJ722" i="1"/>
  <c r="DJ723" i="1"/>
  <c r="DJ724" i="1"/>
  <c r="DJ725" i="1"/>
  <c r="DJ726" i="1"/>
  <c r="DJ727" i="1"/>
  <c r="DJ728" i="1"/>
  <c r="DJ729" i="1"/>
  <c r="DJ730" i="1"/>
  <c r="DJ731" i="1"/>
  <c r="DJ732" i="1"/>
  <c r="DJ733" i="1"/>
  <c r="DJ734" i="1"/>
  <c r="DJ735" i="1"/>
  <c r="DJ736" i="1"/>
  <c r="DJ737" i="1"/>
  <c r="DJ738" i="1"/>
  <c r="DJ739" i="1"/>
  <c r="DJ740" i="1"/>
  <c r="DJ741" i="1"/>
  <c r="DJ742" i="1"/>
  <c r="DJ743" i="1"/>
  <c r="DJ744" i="1"/>
  <c r="DJ745" i="1"/>
  <c r="DJ746" i="1"/>
  <c r="DJ747" i="1"/>
  <c r="DJ748" i="1"/>
  <c r="DJ749" i="1"/>
  <c r="DJ750" i="1"/>
  <c r="DJ751" i="1"/>
  <c r="DJ752" i="1"/>
  <c r="DJ753" i="1"/>
  <c r="DJ754" i="1"/>
  <c r="DJ755" i="1"/>
  <c r="DJ756" i="1"/>
  <c r="DJ757" i="1"/>
  <c r="DJ758" i="1"/>
  <c r="DJ759" i="1"/>
  <c r="DJ760" i="1"/>
  <c r="DJ761" i="1"/>
  <c r="DJ762" i="1"/>
  <c r="DJ763" i="1"/>
  <c r="DJ764" i="1"/>
  <c r="DJ765" i="1"/>
  <c r="DJ766" i="1"/>
  <c r="DJ767" i="1"/>
  <c r="DJ768" i="1"/>
  <c r="DJ769" i="1"/>
  <c r="DJ770" i="1"/>
  <c r="DJ771" i="1"/>
  <c r="DJ772" i="1"/>
  <c r="DJ773" i="1"/>
  <c r="DJ774" i="1"/>
  <c r="DJ775" i="1"/>
  <c r="DJ776" i="1"/>
  <c r="DJ777" i="1"/>
  <c r="DJ778" i="1"/>
  <c r="DJ779" i="1"/>
  <c r="DJ780" i="1"/>
  <c r="DJ781" i="1"/>
  <c r="DJ782" i="1"/>
  <c r="DJ783" i="1"/>
  <c r="DJ784" i="1"/>
  <c r="DJ785" i="1"/>
  <c r="DJ786" i="1"/>
  <c r="DJ787" i="1"/>
  <c r="DJ788" i="1"/>
  <c r="DJ789" i="1"/>
  <c r="DJ790" i="1"/>
  <c r="DJ791" i="1"/>
  <c r="DJ792" i="1"/>
  <c r="DJ793" i="1"/>
  <c r="DJ794" i="1"/>
  <c r="DJ795" i="1"/>
  <c r="DJ796" i="1"/>
  <c r="DJ797" i="1"/>
  <c r="DJ798" i="1"/>
  <c r="DJ799" i="1"/>
  <c r="DJ800" i="1"/>
  <c r="DJ801" i="1"/>
  <c r="DJ802" i="1"/>
  <c r="DJ803" i="1"/>
  <c r="DJ804" i="1"/>
  <c r="DJ805" i="1"/>
  <c r="DJ806" i="1"/>
  <c r="DJ807" i="1"/>
  <c r="DJ808" i="1"/>
  <c r="DJ809" i="1"/>
  <c r="DJ810" i="1"/>
  <c r="DJ811" i="1"/>
  <c r="DJ812" i="1"/>
  <c r="DJ813" i="1"/>
  <c r="DJ814" i="1"/>
  <c r="DJ815" i="1"/>
  <c r="DJ816" i="1"/>
  <c r="DJ817" i="1"/>
  <c r="DJ818" i="1"/>
  <c r="DJ819" i="1"/>
  <c r="DJ820" i="1"/>
  <c r="DJ821" i="1"/>
  <c r="DJ822" i="1"/>
  <c r="DJ823" i="1"/>
  <c r="DJ824" i="1"/>
  <c r="DJ825" i="1"/>
  <c r="DJ826" i="1"/>
  <c r="DJ827" i="1"/>
  <c r="DJ828" i="1"/>
  <c r="DJ829" i="1"/>
  <c r="DJ830" i="1"/>
  <c r="DJ831" i="1"/>
  <c r="DJ832" i="1"/>
  <c r="DJ833" i="1"/>
  <c r="DJ834" i="1"/>
  <c r="DJ835" i="1"/>
  <c r="DJ836" i="1"/>
  <c r="DJ837" i="1"/>
  <c r="DJ838" i="1"/>
  <c r="DJ839" i="1"/>
  <c r="DJ840" i="1"/>
  <c r="DJ841" i="1"/>
  <c r="DJ842" i="1"/>
  <c r="DJ843" i="1"/>
  <c r="DJ844" i="1"/>
  <c r="DJ845" i="1"/>
  <c r="DJ846" i="1"/>
  <c r="DJ847" i="1"/>
  <c r="DJ848" i="1"/>
  <c r="DJ849" i="1"/>
  <c r="DJ850" i="1"/>
  <c r="DJ851" i="1"/>
  <c r="DJ852" i="1"/>
  <c r="DJ853" i="1"/>
  <c r="DJ854" i="1"/>
  <c r="DJ855" i="1"/>
  <c r="DJ856" i="1"/>
  <c r="DJ857" i="1"/>
  <c r="DJ858" i="1"/>
  <c r="DJ859" i="1"/>
  <c r="DJ860" i="1"/>
  <c r="DJ861" i="1"/>
  <c r="DJ862" i="1"/>
  <c r="DJ863" i="1"/>
  <c r="DJ864" i="1"/>
  <c r="DJ865" i="1"/>
  <c r="DJ866" i="1"/>
  <c r="DJ867" i="1"/>
  <c r="DJ868" i="1"/>
  <c r="DJ869" i="1"/>
  <c r="DJ870" i="1"/>
  <c r="DJ871" i="1"/>
  <c r="DJ872" i="1"/>
  <c r="DJ873" i="1"/>
  <c r="DJ874" i="1"/>
  <c r="DJ875" i="1"/>
  <c r="DJ876" i="1"/>
  <c r="DJ877" i="1"/>
  <c r="DJ878" i="1"/>
  <c r="DJ879" i="1"/>
  <c r="DJ880" i="1"/>
  <c r="DJ881" i="1"/>
  <c r="DJ882" i="1"/>
  <c r="DJ883" i="1"/>
  <c r="DJ884" i="1"/>
  <c r="DJ885" i="1"/>
  <c r="DJ886" i="1"/>
  <c r="DJ887" i="1"/>
  <c r="DJ888" i="1"/>
  <c r="DJ889" i="1"/>
  <c r="DJ890" i="1"/>
  <c r="DJ891" i="1"/>
  <c r="DJ892" i="1"/>
  <c r="DJ893" i="1"/>
  <c r="DJ894" i="1"/>
  <c r="DJ895" i="1"/>
  <c r="DJ896" i="1"/>
  <c r="DJ897" i="1"/>
  <c r="DJ898" i="1"/>
  <c r="DJ899" i="1"/>
  <c r="DJ900" i="1"/>
  <c r="DJ901" i="1"/>
  <c r="DJ902" i="1"/>
  <c r="DJ903" i="1"/>
  <c r="DJ904" i="1"/>
  <c r="DJ905" i="1"/>
  <c r="DJ906" i="1"/>
  <c r="DJ907" i="1"/>
  <c r="DJ908" i="1"/>
  <c r="DJ909" i="1"/>
  <c r="DJ910" i="1"/>
  <c r="DJ911" i="1"/>
  <c r="DJ912" i="1"/>
  <c r="DJ913" i="1"/>
  <c r="DJ914" i="1"/>
  <c r="DJ915" i="1"/>
  <c r="DJ916" i="1"/>
  <c r="DJ917" i="1"/>
  <c r="DJ918" i="1"/>
  <c r="DJ919" i="1"/>
  <c r="DJ920" i="1"/>
  <c r="DJ921" i="1"/>
  <c r="DJ922" i="1"/>
  <c r="DJ923" i="1"/>
  <c r="DJ924" i="1"/>
  <c r="DJ925" i="1"/>
  <c r="DJ926" i="1"/>
  <c r="DJ927" i="1"/>
  <c r="DJ928" i="1"/>
  <c r="DJ929" i="1"/>
  <c r="DJ930" i="1"/>
  <c r="DJ931" i="1"/>
  <c r="DJ932" i="1"/>
  <c r="DJ933" i="1"/>
  <c r="DJ934" i="1"/>
  <c r="DJ935" i="1"/>
  <c r="DJ936" i="1"/>
  <c r="DJ937" i="1"/>
  <c r="DJ938" i="1"/>
  <c r="DJ939" i="1"/>
  <c r="DJ940" i="1"/>
  <c r="DJ941" i="1"/>
  <c r="DJ942" i="1"/>
  <c r="DJ943" i="1"/>
  <c r="DJ944" i="1"/>
  <c r="DJ945" i="1"/>
  <c r="DJ946" i="1"/>
  <c r="DJ947" i="1"/>
  <c r="DJ948" i="1"/>
  <c r="DJ949" i="1"/>
  <c r="DJ950" i="1"/>
  <c r="DJ951" i="1"/>
  <c r="DJ952" i="1"/>
  <c r="DJ953" i="1"/>
  <c r="DJ954" i="1"/>
  <c r="DJ955" i="1"/>
  <c r="DJ956" i="1"/>
  <c r="DJ957" i="1"/>
  <c r="DJ958" i="1"/>
  <c r="DJ959" i="1"/>
  <c r="DJ960" i="1"/>
  <c r="DJ961" i="1"/>
  <c r="DJ962" i="1"/>
  <c r="DJ963" i="1"/>
  <c r="DJ964" i="1"/>
  <c r="DJ965" i="1"/>
  <c r="DJ966" i="1"/>
  <c r="DJ967" i="1"/>
  <c r="DJ968" i="1"/>
  <c r="DJ969" i="1"/>
  <c r="DJ970" i="1"/>
  <c r="DJ971" i="1"/>
  <c r="DJ972" i="1"/>
  <c r="DJ973" i="1"/>
  <c r="DJ974" i="1"/>
  <c r="DJ975" i="1"/>
  <c r="DJ976" i="1"/>
  <c r="DJ977" i="1"/>
  <c r="DJ978" i="1"/>
  <c r="DJ979" i="1"/>
  <c r="DJ980" i="1"/>
  <c r="DJ981" i="1"/>
  <c r="DJ982" i="1"/>
  <c r="DJ983" i="1"/>
  <c r="DJ984" i="1"/>
  <c r="DJ985" i="1"/>
  <c r="DJ986" i="1"/>
  <c r="DJ987" i="1"/>
  <c r="DJ988" i="1"/>
  <c r="DJ989" i="1"/>
  <c r="DJ990" i="1"/>
  <c r="DJ991" i="1"/>
  <c r="DJ992" i="1"/>
  <c r="DJ993" i="1"/>
  <c r="DJ994" i="1"/>
  <c r="DJ995" i="1"/>
  <c r="DJ996" i="1"/>
  <c r="DJ997" i="1"/>
  <c r="DJ998" i="1"/>
  <c r="DJ999" i="1"/>
  <c r="DJ1000" i="1"/>
  <c r="DJ1001" i="1"/>
  <c r="DJ1002" i="1"/>
  <c r="DJ1003" i="1"/>
  <c r="DJ1004" i="1"/>
  <c r="DJ1005" i="1"/>
  <c r="DJ1006" i="1"/>
  <c r="DJ1007" i="1"/>
  <c r="DJ1008" i="1"/>
  <c r="DJ1009" i="1"/>
  <c r="DJ1010" i="1"/>
  <c r="DJ1011" i="1"/>
  <c r="DJ1012" i="1"/>
  <c r="DJ1013" i="1"/>
  <c r="DJ1014" i="1"/>
  <c r="DJ1015" i="1"/>
  <c r="DJ1016" i="1"/>
  <c r="DJ1017" i="1"/>
  <c r="DJ1018" i="1"/>
  <c r="DJ1019" i="1"/>
  <c r="DJ1020" i="1"/>
  <c r="DJ1021" i="1"/>
  <c r="DJ1022" i="1"/>
  <c r="DJ1023" i="1"/>
  <c r="DJ1024" i="1"/>
  <c r="DJ1025" i="1"/>
  <c r="DJ1026" i="1"/>
  <c r="DJ1027" i="1"/>
  <c r="DJ1028" i="1"/>
  <c r="DJ1029" i="1"/>
  <c r="DJ1030" i="1"/>
  <c r="DJ1031" i="1"/>
  <c r="DJ1032" i="1"/>
  <c r="DJ1033" i="1"/>
  <c r="DJ1034" i="1"/>
  <c r="DJ1035" i="1"/>
  <c r="DJ1036" i="1"/>
  <c r="DJ1037" i="1"/>
  <c r="DJ1038" i="1"/>
  <c r="DJ1039" i="1"/>
  <c r="DJ1040" i="1"/>
  <c r="DJ1041" i="1"/>
  <c r="DJ1042" i="1"/>
  <c r="DJ1043" i="1"/>
  <c r="DJ1044" i="1"/>
  <c r="DJ1045" i="1"/>
  <c r="DJ1046" i="1"/>
  <c r="DJ1047" i="1"/>
  <c r="DJ1048" i="1"/>
  <c r="DJ1049" i="1"/>
  <c r="DJ1050" i="1"/>
  <c r="DJ1051" i="1"/>
  <c r="DJ1052" i="1"/>
  <c r="DJ1053" i="1"/>
  <c r="DJ1054" i="1"/>
  <c r="DJ1055" i="1"/>
  <c r="DJ1056" i="1"/>
  <c r="DJ1057" i="1"/>
  <c r="DJ1058" i="1"/>
  <c r="DJ1059" i="1"/>
  <c r="DJ1060" i="1"/>
  <c r="DJ1061" i="1"/>
  <c r="DJ1062" i="1"/>
  <c r="DJ1063" i="1"/>
  <c r="DJ1064" i="1"/>
  <c r="DJ1065" i="1"/>
  <c r="DJ1066" i="1"/>
  <c r="DJ1067" i="1"/>
  <c r="DJ1068" i="1"/>
  <c r="DJ1069" i="1"/>
  <c r="DJ1070" i="1"/>
  <c r="DJ1071" i="1"/>
  <c r="DJ1072" i="1"/>
  <c r="DJ1073" i="1"/>
  <c r="DJ1074" i="1"/>
  <c r="DJ1075" i="1"/>
  <c r="DJ1076" i="1"/>
  <c r="DJ1077" i="1"/>
  <c r="DJ1078" i="1"/>
  <c r="DJ1079" i="1"/>
  <c r="DJ1080" i="1"/>
  <c r="DJ1081" i="1"/>
  <c r="DJ1082" i="1"/>
  <c r="DJ1083" i="1"/>
  <c r="DJ1084" i="1"/>
  <c r="DJ1085" i="1"/>
  <c r="DJ1086" i="1"/>
  <c r="DJ1087" i="1"/>
  <c r="DJ1088" i="1"/>
  <c r="DJ1089" i="1"/>
  <c r="DJ1090" i="1"/>
  <c r="DJ1091" i="1"/>
  <c r="DJ1092" i="1"/>
  <c r="DJ1093" i="1"/>
  <c r="DJ1094" i="1"/>
  <c r="DJ1095" i="1"/>
  <c r="DJ1096" i="1"/>
  <c r="DJ1097" i="1"/>
  <c r="DJ1098" i="1"/>
  <c r="DJ6" i="1"/>
  <c r="DH7" i="1"/>
  <c r="DH8" i="1"/>
  <c r="DH9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DH35" i="1"/>
  <c r="DH36" i="1"/>
  <c r="DH37" i="1"/>
  <c r="DH38" i="1"/>
  <c r="DH39" i="1"/>
  <c r="DH40" i="1"/>
  <c r="DH41" i="1"/>
  <c r="DH42" i="1"/>
  <c r="DH43" i="1"/>
  <c r="DH44" i="1"/>
  <c r="DH45" i="1"/>
  <c r="DH46" i="1"/>
  <c r="DH47" i="1"/>
  <c r="DH48" i="1"/>
  <c r="DH49" i="1"/>
  <c r="DH50" i="1"/>
  <c r="DH51" i="1"/>
  <c r="DH52" i="1"/>
  <c r="DH53" i="1"/>
  <c r="DH54" i="1"/>
  <c r="DH55" i="1"/>
  <c r="DH56" i="1"/>
  <c r="DH57" i="1"/>
  <c r="DH58" i="1"/>
  <c r="DH59" i="1"/>
  <c r="DH60" i="1"/>
  <c r="DH61" i="1"/>
  <c r="DH62" i="1"/>
  <c r="DH63" i="1"/>
  <c r="DH64" i="1"/>
  <c r="DH65" i="1"/>
  <c r="DH66" i="1"/>
  <c r="DH67" i="1"/>
  <c r="DH68" i="1"/>
  <c r="DH69" i="1"/>
  <c r="DH70" i="1"/>
  <c r="DH71" i="1"/>
  <c r="DH72" i="1"/>
  <c r="DH73" i="1"/>
  <c r="DH74" i="1"/>
  <c r="DH75" i="1"/>
  <c r="DH76" i="1"/>
  <c r="DH77" i="1"/>
  <c r="DH78" i="1"/>
  <c r="DH79" i="1"/>
  <c r="DH80" i="1"/>
  <c r="DH81" i="1"/>
  <c r="DH82" i="1"/>
  <c r="DH83" i="1"/>
  <c r="DH84" i="1"/>
  <c r="DH85" i="1"/>
  <c r="DH86" i="1"/>
  <c r="DH87" i="1"/>
  <c r="DH88" i="1"/>
  <c r="DH89" i="1"/>
  <c r="DH90" i="1"/>
  <c r="DH91" i="1"/>
  <c r="DH92" i="1"/>
  <c r="DH93" i="1"/>
  <c r="DH94" i="1"/>
  <c r="DH95" i="1"/>
  <c r="DH96" i="1"/>
  <c r="DH97" i="1"/>
  <c r="DH98" i="1"/>
  <c r="DH99" i="1"/>
  <c r="DH100" i="1"/>
  <c r="DH101" i="1"/>
  <c r="DH102" i="1"/>
  <c r="DH103" i="1"/>
  <c r="DH104" i="1"/>
  <c r="DH105" i="1"/>
  <c r="DH106" i="1"/>
  <c r="DH107" i="1"/>
  <c r="DH108" i="1"/>
  <c r="DH109" i="1"/>
  <c r="DH110" i="1"/>
  <c r="DH111" i="1"/>
  <c r="DH112" i="1"/>
  <c r="DH113" i="1"/>
  <c r="DH114" i="1"/>
  <c r="DH115" i="1"/>
  <c r="DH116" i="1"/>
  <c r="DH117" i="1"/>
  <c r="DH118" i="1"/>
  <c r="DH119" i="1"/>
  <c r="DH120" i="1"/>
  <c r="DH121" i="1"/>
  <c r="DH122" i="1"/>
  <c r="DH123" i="1"/>
  <c r="DH124" i="1"/>
  <c r="DH125" i="1"/>
  <c r="DH126" i="1"/>
  <c r="DH127" i="1"/>
  <c r="DH128" i="1"/>
  <c r="DH129" i="1"/>
  <c r="DH130" i="1"/>
  <c r="DH131" i="1"/>
  <c r="DH132" i="1"/>
  <c r="DH133" i="1"/>
  <c r="DH134" i="1"/>
  <c r="DH135" i="1"/>
  <c r="DH136" i="1"/>
  <c r="DH137" i="1"/>
  <c r="DH138" i="1"/>
  <c r="DH139" i="1"/>
  <c r="DH140" i="1"/>
  <c r="DH141" i="1"/>
  <c r="DH142" i="1"/>
  <c r="DH143" i="1"/>
  <c r="DH144" i="1"/>
  <c r="DH145" i="1"/>
  <c r="DH146" i="1"/>
  <c r="DH147" i="1"/>
  <c r="DH148" i="1"/>
  <c r="DH149" i="1"/>
  <c r="DH150" i="1"/>
  <c r="DH151" i="1"/>
  <c r="DH152" i="1"/>
  <c r="DH153" i="1"/>
  <c r="DH154" i="1"/>
  <c r="DH155" i="1"/>
  <c r="DH156" i="1"/>
  <c r="DH157" i="1"/>
  <c r="DH158" i="1"/>
  <c r="DH159" i="1"/>
  <c r="DH160" i="1"/>
  <c r="DH161" i="1"/>
  <c r="DH162" i="1"/>
  <c r="DH163" i="1"/>
  <c r="DH164" i="1"/>
  <c r="DH165" i="1"/>
  <c r="DH166" i="1"/>
  <c r="DH167" i="1"/>
  <c r="DH168" i="1"/>
  <c r="DH169" i="1"/>
  <c r="DH170" i="1"/>
  <c r="DH171" i="1"/>
  <c r="DH172" i="1"/>
  <c r="DH173" i="1"/>
  <c r="DH174" i="1"/>
  <c r="DH175" i="1"/>
  <c r="DH176" i="1"/>
  <c r="DH177" i="1"/>
  <c r="DH178" i="1"/>
  <c r="DH179" i="1"/>
  <c r="DH180" i="1"/>
  <c r="DH181" i="1"/>
  <c r="DH182" i="1"/>
  <c r="DH183" i="1"/>
  <c r="DH184" i="1"/>
  <c r="DH185" i="1"/>
  <c r="DH186" i="1"/>
  <c r="DH187" i="1"/>
  <c r="DH188" i="1"/>
  <c r="DH189" i="1"/>
  <c r="DH190" i="1"/>
  <c r="DH191" i="1"/>
  <c r="DH192" i="1"/>
  <c r="DH193" i="1"/>
  <c r="DH194" i="1"/>
  <c r="DH195" i="1"/>
  <c r="DH196" i="1"/>
  <c r="DH197" i="1"/>
  <c r="DH198" i="1"/>
  <c r="DH199" i="1"/>
  <c r="DH200" i="1"/>
  <c r="DH201" i="1"/>
  <c r="DH202" i="1"/>
  <c r="DH203" i="1"/>
  <c r="DH204" i="1"/>
  <c r="DH205" i="1"/>
  <c r="DH206" i="1"/>
  <c r="DH207" i="1"/>
  <c r="DH208" i="1"/>
  <c r="DH209" i="1"/>
  <c r="DH210" i="1"/>
  <c r="DH211" i="1"/>
  <c r="DH212" i="1"/>
  <c r="DH213" i="1"/>
  <c r="DH214" i="1"/>
  <c r="DH215" i="1"/>
  <c r="DH216" i="1"/>
  <c r="DH217" i="1"/>
  <c r="DH218" i="1"/>
  <c r="DH219" i="1"/>
  <c r="DH220" i="1"/>
  <c r="DH221" i="1"/>
  <c r="DH222" i="1"/>
  <c r="DH223" i="1"/>
  <c r="DH224" i="1"/>
  <c r="DH225" i="1"/>
  <c r="DH226" i="1"/>
  <c r="DH227" i="1"/>
  <c r="DH228" i="1"/>
  <c r="DH229" i="1"/>
  <c r="DH230" i="1"/>
  <c r="DH231" i="1"/>
  <c r="DH232" i="1"/>
  <c r="DH233" i="1"/>
  <c r="DH234" i="1"/>
  <c r="DH235" i="1"/>
  <c r="DH236" i="1"/>
  <c r="DH237" i="1"/>
  <c r="DH238" i="1"/>
  <c r="DH239" i="1"/>
  <c r="DH240" i="1"/>
  <c r="DH241" i="1"/>
  <c r="DH242" i="1"/>
  <c r="DH243" i="1"/>
  <c r="DH244" i="1"/>
  <c r="DH245" i="1"/>
  <c r="DH246" i="1"/>
  <c r="DH247" i="1"/>
  <c r="DH248" i="1"/>
  <c r="DH249" i="1"/>
  <c r="DH250" i="1"/>
  <c r="DH251" i="1"/>
  <c r="DH252" i="1"/>
  <c r="DH253" i="1"/>
  <c r="DH254" i="1"/>
  <c r="DH255" i="1"/>
  <c r="DH256" i="1"/>
  <c r="DH257" i="1"/>
  <c r="DH258" i="1"/>
  <c r="DH259" i="1"/>
  <c r="DH260" i="1"/>
  <c r="DH261" i="1"/>
  <c r="DH262" i="1"/>
  <c r="DH263" i="1"/>
  <c r="DH264" i="1"/>
  <c r="DH265" i="1"/>
  <c r="DH266" i="1"/>
  <c r="DH267" i="1"/>
  <c r="DH268" i="1"/>
  <c r="DH269" i="1"/>
  <c r="DH270" i="1"/>
  <c r="DH271" i="1"/>
  <c r="DH272" i="1"/>
  <c r="DH273" i="1"/>
  <c r="DH274" i="1"/>
  <c r="DH275" i="1"/>
  <c r="DH276" i="1"/>
  <c r="DH277" i="1"/>
  <c r="DH278" i="1"/>
  <c r="DH279" i="1"/>
  <c r="DH280" i="1"/>
  <c r="DH281" i="1"/>
  <c r="DH282" i="1"/>
  <c r="DH283" i="1"/>
  <c r="DH284" i="1"/>
  <c r="DH285" i="1"/>
  <c r="DH286" i="1"/>
  <c r="DH287" i="1"/>
  <c r="DH288" i="1"/>
  <c r="DH289" i="1"/>
  <c r="DH290" i="1"/>
  <c r="DH291" i="1"/>
  <c r="DH292" i="1"/>
  <c r="DH293" i="1"/>
  <c r="DH294" i="1"/>
  <c r="DH295" i="1"/>
  <c r="DH296" i="1"/>
  <c r="DH297" i="1"/>
  <c r="DH298" i="1"/>
  <c r="DH299" i="1"/>
  <c r="DH300" i="1"/>
  <c r="DH301" i="1"/>
  <c r="DH302" i="1"/>
  <c r="DH303" i="1"/>
  <c r="DH304" i="1"/>
  <c r="DH305" i="1"/>
  <c r="DH306" i="1"/>
  <c r="DH307" i="1"/>
  <c r="DH308" i="1"/>
  <c r="DH309" i="1"/>
  <c r="DH310" i="1"/>
  <c r="DH311" i="1"/>
  <c r="DH312" i="1"/>
  <c r="DH313" i="1"/>
  <c r="DH314" i="1"/>
  <c r="DH315" i="1"/>
  <c r="DH316" i="1"/>
  <c r="DH317" i="1"/>
  <c r="DH318" i="1"/>
  <c r="DH319" i="1"/>
  <c r="DH320" i="1"/>
  <c r="DH321" i="1"/>
  <c r="DH322" i="1"/>
  <c r="DH323" i="1"/>
  <c r="DH324" i="1"/>
  <c r="DH325" i="1"/>
  <c r="DH326" i="1"/>
  <c r="DH327" i="1"/>
  <c r="DH328" i="1"/>
  <c r="DH329" i="1"/>
  <c r="DH330" i="1"/>
  <c r="DH331" i="1"/>
  <c r="DH332" i="1"/>
  <c r="DH333" i="1"/>
  <c r="DH334" i="1"/>
  <c r="DH335" i="1"/>
  <c r="DH336" i="1"/>
  <c r="DH337" i="1"/>
  <c r="DH338" i="1"/>
  <c r="DH339" i="1"/>
  <c r="DH340" i="1"/>
  <c r="DH341" i="1"/>
  <c r="DH342" i="1"/>
  <c r="DH343" i="1"/>
  <c r="DH344" i="1"/>
  <c r="DH345" i="1"/>
  <c r="DH346" i="1"/>
  <c r="DH347" i="1"/>
  <c r="DH348" i="1"/>
  <c r="DH349" i="1"/>
  <c r="DH350" i="1"/>
  <c r="DH351" i="1"/>
  <c r="DH352" i="1"/>
  <c r="DH353" i="1"/>
  <c r="DH354" i="1"/>
  <c r="DH355" i="1"/>
  <c r="DH356" i="1"/>
  <c r="DH357" i="1"/>
  <c r="DH358" i="1"/>
  <c r="DH359" i="1"/>
  <c r="DH360" i="1"/>
  <c r="DH361" i="1"/>
  <c r="DH362" i="1"/>
  <c r="DH363" i="1"/>
  <c r="DH364" i="1"/>
  <c r="DH365" i="1"/>
  <c r="DH366" i="1"/>
  <c r="DH367" i="1"/>
  <c r="DH368" i="1"/>
  <c r="DH369" i="1"/>
  <c r="DH370" i="1"/>
  <c r="DH371" i="1"/>
  <c r="DH372" i="1"/>
  <c r="DH373" i="1"/>
  <c r="DH374" i="1"/>
  <c r="DH375" i="1"/>
  <c r="DH376" i="1"/>
  <c r="DH377" i="1"/>
  <c r="DH378" i="1"/>
  <c r="DH379" i="1"/>
  <c r="DH380" i="1"/>
  <c r="DH381" i="1"/>
  <c r="DH382" i="1"/>
  <c r="DH383" i="1"/>
  <c r="DH384" i="1"/>
  <c r="DH385" i="1"/>
  <c r="DH386" i="1"/>
  <c r="DH387" i="1"/>
  <c r="DH388" i="1"/>
  <c r="DH389" i="1"/>
  <c r="DH390" i="1"/>
  <c r="DH391" i="1"/>
  <c r="DH392" i="1"/>
  <c r="DH393" i="1"/>
  <c r="DH394" i="1"/>
  <c r="DH395" i="1"/>
  <c r="DH396" i="1"/>
  <c r="DH397" i="1"/>
  <c r="DH398" i="1"/>
  <c r="DH399" i="1"/>
  <c r="DH400" i="1"/>
  <c r="DH401" i="1"/>
  <c r="DH402" i="1"/>
  <c r="DH403" i="1"/>
  <c r="DH404" i="1"/>
  <c r="DH405" i="1"/>
  <c r="DH406" i="1"/>
  <c r="DH407" i="1"/>
  <c r="DH408" i="1"/>
  <c r="DH409" i="1"/>
  <c r="DH410" i="1"/>
  <c r="DH411" i="1"/>
  <c r="DH412" i="1"/>
  <c r="DH413" i="1"/>
  <c r="DH414" i="1"/>
  <c r="DH415" i="1"/>
  <c r="DH416" i="1"/>
  <c r="DH417" i="1"/>
  <c r="DH418" i="1"/>
  <c r="DH419" i="1"/>
  <c r="DH420" i="1"/>
  <c r="DH421" i="1"/>
  <c r="DH422" i="1"/>
  <c r="DH423" i="1"/>
  <c r="DH424" i="1"/>
  <c r="DH425" i="1"/>
  <c r="DH426" i="1"/>
  <c r="DH427" i="1"/>
  <c r="DH428" i="1"/>
  <c r="DH429" i="1"/>
  <c r="DH430" i="1"/>
  <c r="DH431" i="1"/>
  <c r="DH432" i="1"/>
  <c r="DH433" i="1"/>
  <c r="DH434" i="1"/>
  <c r="DH435" i="1"/>
  <c r="DH436" i="1"/>
  <c r="DH437" i="1"/>
  <c r="DH438" i="1"/>
  <c r="DH439" i="1"/>
  <c r="DH440" i="1"/>
  <c r="DH441" i="1"/>
  <c r="DH442" i="1"/>
  <c r="DH443" i="1"/>
  <c r="DH444" i="1"/>
  <c r="DH445" i="1"/>
  <c r="DH446" i="1"/>
  <c r="DH447" i="1"/>
  <c r="DH448" i="1"/>
  <c r="DH449" i="1"/>
  <c r="DH450" i="1"/>
  <c r="DH451" i="1"/>
  <c r="DH452" i="1"/>
  <c r="DH453" i="1"/>
  <c r="DH454" i="1"/>
  <c r="DH455" i="1"/>
  <c r="DH456" i="1"/>
  <c r="DH457" i="1"/>
  <c r="DH458" i="1"/>
  <c r="DH459" i="1"/>
  <c r="DH460" i="1"/>
  <c r="DH461" i="1"/>
  <c r="DH462" i="1"/>
  <c r="DH463" i="1"/>
  <c r="DH464" i="1"/>
  <c r="DH465" i="1"/>
  <c r="DH466" i="1"/>
  <c r="DH467" i="1"/>
  <c r="DH468" i="1"/>
  <c r="DH469" i="1"/>
  <c r="DH470" i="1"/>
  <c r="DH471" i="1"/>
  <c r="DH472" i="1"/>
  <c r="DH473" i="1"/>
  <c r="DH474" i="1"/>
  <c r="DH475" i="1"/>
  <c r="DH476" i="1"/>
  <c r="DH477" i="1"/>
  <c r="DH478" i="1"/>
  <c r="DH479" i="1"/>
  <c r="DH480" i="1"/>
  <c r="DH481" i="1"/>
  <c r="DH482" i="1"/>
  <c r="DH483" i="1"/>
  <c r="DH484" i="1"/>
  <c r="DH485" i="1"/>
  <c r="DH486" i="1"/>
  <c r="DH487" i="1"/>
  <c r="DH488" i="1"/>
  <c r="DH489" i="1"/>
  <c r="DH490" i="1"/>
  <c r="DH491" i="1"/>
  <c r="DH492" i="1"/>
  <c r="DH493" i="1"/>
  <c r="DH494" i="1"/>
  <c r="DH495" i="1"/>
  <c r="DH496" i="1"/>
  <c r="DH497" i="1"/>
  <c r="DH498" i="1"/>
  <c r="DH499" i="1"/>
  <c r="DH500" i="1"/>
  <c r="DH501" i="1"/>
  <c r="DH502" i="1"/>
  <c r="DH503" i="1"/>
  <c r="DH504" i="1"/>
  <c r="DH505" i="1"/>
  <c r="DH506" i="1"/>
  <c r="DH507" i="1"/>
  <c r="DH508" i="1"/>
  <c r="DH509" i="1"/>
  <c r="DH510" i="1"/>
  <c r="DH511" i="1"/>
  <c r="DH512" i="1"/>
  <c r="DH513" i="1"/>
  <c r="DH514" i="1"/>
  <c r="DH515" i="1"/>
  <c r="DH516" i="1"/>
  <c r="DH517" i="1"/>
  <c r="DH518" i="1"/>
  <c r="DH519" i="1"/>
  <c r="DH520" i="1"/>
  <c r="DH521" i="1"/>
  <c r="DH522" i="1"/>
  <c r="DH523" i="1"/>
  <c r="DH524" i="1"/>
  <c r="DH525" i="1"/>
  <c r="DH526" i="1"/>
  <c r="DH527" i="1"/>
  <c r="DH528" i="1"/>
  <c r="DH529" i="1"/>
  <c r="DH530" i="1"/>
  <c r="DH531" i="1"/>
  <c r="DH532" i="1"/>
  <c r="DH533" i="1"/>
  <c r="DH534" i="1"/>
  <c r="DH535" i="1"/>
  <c r="DH536" i="1"/>
  <c r="DH537" i="1"/>
  <c r="DH538" i="1"/>
  <c r="DH539" i="1"/>
  <c r="DH540" i="1"/>
  <c r="DH541" i="1"/>
  <c r="DH542" i="1"/>
  <c r="DH543" i="1"/>
  <c r="DH544" i="1"/>
  <c r="DH545" i="1"/>
  <c r="DH546" i="1"/>
  <c r="DH547" i="1"/>
  <c r="DH548" i="1"/>
  <c r="DH549" i="1"/>
  <c r="DH550" i="1"/>
  <c r="DH551" i="1"/>
  <c r="DH552" i="1"/>
  <c r="DH553" i="1"/>
  <c r="DH554" i="1"/>
  <c r="DH555" i="1"/>
  <c r="DH556" i="1"/>
  <c r="DH557" i="1"/>
  <c r="DH558" i="1"/>
  <c r="DH559" i="1"/>
  <c r="DH560" i="1"/>
  <c r="DH561" i="1"/>
  <c r="DH562" i="1"/>
  <c r="DH563" i="1"/>
  <c r="DH564" i="1"/>
  <c r="DH565" i="1"/>
  <c r="DH566" i="1"/>
  <c r="DH567" i="1"/>
  <c r="DH568" i="1"/>
  <c r="DH569" i="1"/>
  <c r="DH570" i="1"/>
  <c r="DH571" i="1"/>
  <c r="DH572" i="1"/>
  <c r="DH573" i="1"/>
  <c r="DH574" i="1"/>
  <c r="DH575" i="1"/>
  <c r="DH576" i="1"/>
  <c r="DH577" i="1"/>
  <c r="DH578" i="1"/>
  <c r="DH579" i="1"/>
  <c r="DH580" i="1"/>
  <c r="DH581" i="1"/>
  <c r="DH582" i="1"/>
  <c r="DH583" i="1"/>
  <c r="DH584" i="1"/>
  <c r="DH585" i="1"/>
  <c r="DH586" i="1"/>
  <c r="DH587" i="1"/>
  <c r="DH588" i="1"/>
  <c r="DH589" i="1"/>
  <c r="DH590" i="1"/>
  <c r="DH591" i="1"/>
  <c r="DH592" i="1"/>
  <c r="DH593" i="1"/>
  <c r="DH594" i="1"/>
  <c r="DH595" i="1"/>
  <c r="DH596" i="1"/>
  <c r="DH597" i="1"/>
  <c r="DH598" i="1"/>
  <c r="DH599" i="1"/>
  <c r="DH600" i="1"/>
  <c r="DH601" i="1"/>
  <c r="DH602" i="1"/>
  <c r="DH603" i="1"/>
  <c r="DH604" i="1"/>
  <c r="DH605" i="1"/>
  <c r="DH606" i="1"/>
  <c r="DH607" i="1"/>
  <c r="DH608" i="1"/>
  <c r="DH609" i="1"/>
  <c r="DH610" i="1"/>
  <c r="DH611" i="1"/>
  <c r="DH612" i="1"/>
  <c r="DH613" i="1"/>
  <c r="DH614" i="1"/>
  <c r="DH615" i="1"/>
  <c r="DH616" i="1"/>
  <c r="DH617" i="1"/>
  <c r="DH618" i="1"/>
  <c r="DH619" i="1"/>
  <c r="DH620" i="1"/>
  <c r="DH621" i="1"/>
  <c r="DH622" i="1"/>
  <c r="DH623" i="1"/>
  <c r="DH624" i="1"/>
  <c r="DH625" i="1"/>
  <c r="DH626" i="1"/>
  <c r="DH627" i="1"/>
  <c r="DH628" i="1"/>
  <c r="DH629" i="1"/>
  <c r="DH630" i="1"/>
  <c r="DH631" i="1"/>
  <c r="DH632" i="1"/>
  <c r="DH633" i="1"/>
  <c r="DH634" i="1"/>
  <c r="DH635" i="1"/>
  <c r="DH636" i="1"/>
  <c r="DH637" i="1"/>
  <c r="DH638" i="1"/>
  <c r="DH639" i="1"/>
  <c r="DH640" i="1"/>
  <c r="DH641" i="1"/>
  <c r="DH642" i="1"/>
  <c r="DH643" i="1"/>
  <c r="DH644" i="1"/>
  <c r="DH645" i="1"/>
  <c r="DH646" i="1"/>
  <c r="DH647" i="1"/>
  <c r="DH648" i="1"/>
  <c r="DH649" i="1"/>
  <c r="DH650" i="1"/>
  <c r="DH651" i="1"/>
  <c r="DH652" i="1"/>
  <c r="DH653" i="1"/>
  <c r="DH654" i="1"/>
  <c r="DH655" i="1"/>
  <c r="DH656" i="1"/>
  <c r="DH657" i="1"/>
  <c r="DH658" i="1"/>
  <c r="DH659" i="1"/>
  <c r="DH660" i="1"/>
  <c r="DH661" i="1"/>
  <c r="DH662" i="1"/>
  <c r="DH663" i="1"/>
  <c r="DH664" i="1"/>
  <c r="DH665" i="1"/>
  <c r="DH666" i="1"/>
  <c r="DH667" i="1"/>
  <c r="DH668" i="1"/>
  <c r="DH669" i="1"/>
  <c r="DH670" i="1"/>
  <c r="DH671" i="1"/>
  <c r="DH672" i="1"/>
  <c r="DH673" i="1"/>
  <c r="DH674" i="1"/>
  <c r="DH675" i="1"/>
  <c r="DH676" i="1"/>
  <c r="DH677" i="1"/>
  <c r="DH678" i="1"/>
  <c r="DH679" i="1"/>
  <c r="DH680" i="1"/>
  <c r="DH681" i="1"/>
  <c r="DH682" i="1"/>
  <c r="DH683" i="1"/>
  <c r="DH684" i="1"/>
  <c r="DH685" i="1"/>
  <c r="DH686" i="1"/>
  <c r="DH687" i="1"/>
  <c r="DH688" i="1"/>
  <c r="DH689" i="1"/>
  <c r="DH690" i="1"/>
  <c r="DH691" i="1"/>
  <c r="DH692" i="1"/>
  <c r="DH693" i="1"/>
  <c r="DH694" i="1"/>
  <c r="DH695" i="1"/>
  <c r="DH696" i="1"/>
  <c r="DH697" i="1"/>
  <c r="DH698" i="1"/>
  <c r="DH699" i="1"/>
  <c r="DH700" i="1"/>
  <c r="DH701" i="1"/>
  <c r="DH702" i="1"/>
  <c r="DH703" i="1"/>
  <c r="DH704" i="1"/>
  <c r="DH705" i="1"/>
  <c r="DH706" i="1"/>
  <c r="DH707" i="1"/>
  <c r="DH708" i="1"/>
  <c r="DH709" i="1"/>
  <c r="DH710" i="1"/>
  <c r="DH711" i="1"/>
  <c r="DH712" i="1"/>
  <c r="DH713" i="1"/>
  <c r="DH714" i="1"/>
  <c r="DH715" i="1"/>
  <c r="DH716" i="1"/>
  <c r="DH717" i="1"/>
  <c r="DH718" i="1"/>
  <c r="DH719" i="1"/>
  <c r="DH720" i="1"/>
  <c r="DH721" i="1"/>
  <c r="DH722" i="1"/>
  <c r="DH723" i="1"/>
  <c r="DH724" i="1"/>
  <c r="DH725" i="1"/>
  <c r="DH726" i="1"/>
  <c r="DH727" i="1"/>
  <c r="DH728" i="1"/>
  <c r="DH729" i="1"/>
  <c r="DH730" i="1"/>
  <c r="DH731" i="1"/>
  <c r="DH732" i="1"/>
  <c r="DH733" i="1"/>
  <c r="DH734" i="1"/>
  <c r="DH735" i="1"/>
  <c r="DH736" i="1"/>
  <c r="DH737" i="1"/>
  <c r="DH738" i="1"/>
  <c r="DH739" i="1"/>
  <c r="DH740" i="1"/>
  <c r="DH741" i="1"/>
  <c r="DH742" i="1"/>
  <c r="DH743" i="1"/>
  <c r="DH744" i="1"/>
  <c r="DH745" i="1"/>
  <c r="DH746" i="1"/>
  <c r="DH747" i="1"/>
  <c r="DH748" i="1"/>
  <c r="DH749" i="1"/>
  <c r="DH750" i="1"/>
  <c r="DH751" i="1"/>
  <c r="DH752" i="1"/>
  <c r="DH753" i="1"/>
  <c r="DH754" i="1"/>
  <c r="DH755" i="1"/>
  <c r="DH756" i="1"/>
  <c r="DH757" i="1"/>
  <c r="DH758" i="1"/>
  <c r="DH759" i="1"/>
  <c r="DH760" i="1"/>
  <c r="DH761" i="1"/>
  <c r="DH762" i="1"/>
  <c r="DH763" i="1"/>
  <c r="DH764" i="1"/>
  <c r="DH765" i="1"/>
  <c r="DH766" i="1"/>
  <c r="DH767" i="1"/>
  <c r="DH768" i="1"/>
  <c r="DH769" i="1"/>
  <c r="DH770" i="1"/>
  <c r="DH771" i="1"/>
  <c r="DH772" i="1"/>
  <c r="DH773" i="1"/>
  <c r="DH774" i="1"/>
  <c r="DH775" i="1"/>
  <c r="DH776" i="1"/>
  <c r="DH777" i="1"/>
  <c r="DH778" i="1"/>
  <c r="DH779" i="1"/>
  <c r="DH780" i="1"/>
  <c r="DH781" i="1"/>
  <c r="DH782" i="1"/>
  <c r="DH783" i="1"/>
  <c r="DH784" i="1"/>
  <c r="DH785" i="1"/>
  <c r="DH786" i="1"/>
  <c r="DH787" i="1"/>
  <c r="DH788" i="1"/>
  <c r="DH789" i="1"/>
  <c r="DH790" i="1"/>
  <c r="DH791" i="1"/>
  <c r="DH792" i="1"/>
  <c r="DH793" i="1"/>
  <c r="DH794" i="1"/>
  <c r="DH795" i="1"/>
  <c r="DH796" i="1"/>
  <c r="DH797" i="1"/>
  <c r="DH798" i="1"/>
  <c r="DH799" i="1"/>
  <c r="DH800" i="1"/>
  <c r="DH801" i="1"/>
  <c r="DH802" i="1"/>
  <c r="DH803" i="1"/>
  <c r="DH804" i="1"/>
  <c r="DH805" i="1"/>
  <c r="DH806" i="1"/>
  <c r="DH807" i="1"/>
  <c r="DH808" i="1"/>
  <c r="DH809" i="1"/>
  <c r="DH810" i="1"/>
  <c r="DH811" i="1"/>
  <c r="DH812" i="1"/>
  <c r="DH813" i="1"/>
  <c r="DH814" i="1"/>
  <c r="DH815" i="1"/>
  <c r="DH816" i="1"/>
  <c r="DH817" i="1"/>
  <c r="DH818" i="1"/>
  <c r="DH819" i="1"/>
  <c r="DH820" i="1"/>
  <c r="DH821" i="1"/>
  <c r="DH822" i="1"/>
  <c r="DH823" i="1"/>
  <c r="DH824" i="1"/>
  <c r="DH825" i="1"/>
  <c r="DH826" i="1"/>
  <c r="DH827" i="1"/>
  <c r="DH828" i="1"/>
  <c r="DH829" i="1"/>
  <c r="DH830" i="1"/>
  <c r="DH831" i="1"/>
  <c r="DH832" i="1"/>
  <c r="DH833" i="1"/>
  <c r="DH834" i="1"/>
  <c r="DH835" i="1"/>
  <c r="DH836" i="1"/>
  <c r="DH837" i="1"/>
  <c r="DH838" i="1"/>
  <c r="DH839" i="1"/>
  <c r="DH840" i="1"/>
  <c r="DH841" i="1"/>
  <c r="DH842" i="1"/>
  <c r="DH843" i="1"/>
  <c r="DH844" i="1"/>
  <c r="DH845" i="1"/>
  <c r="DH846" i="1"/>
  <c r="DH847" i="1"/>
  <c r="DH848" i="1"/>
  <c r="DH849" i="1"/>
  <c r="DH850" i="1"/>
  <c r="DH851" i="1"/>
  <c r="DH852" i="1"/>
  <c r="DH853" i="1"/>
  <c r="DH854" i="1"/>
  <c r="DH855" i="1"/>
  <c r="DH856" i="1"/>
  <c r="DH857" i="1"/>
  <c r="DH858" i="1"/>
  <c r="DH859" i="1"/>
  <c r="DH860" i="1"/>
  <c r="DH861" i="1"/>
  <c r="DH862" i="1"/>
  <c r="DH863" i="1"/>
  <c r="DH864" i="1"/>
  <c r="DH865" i="1"/>
  <c r="DH866" i="1"/>
  <c r="DH867" i="1"/>
  <c r="DH868" i="1"/>
  <c r="DH869" i="1"/>
  <c r="DH870" i="1"/>
  <c r="DH871" i="1"/>
  <c r="DH872" i="1"/>
  <c r="DH873" i="1"/>
  <c r="DH874" i="1"/>
  <c r="DH875" i="1"/>
  <c r="DH876" i="1"/>
  <c r="DH877" i="1"/>
  <c r="DH878" i="1"/>
  <c r="DH879" i="1"/>
  <c r="DH880" i="1"/>
  <c r="DH881" i="1"/>
  <c r="DH882" i="1"/>
  <c r="DH883" i="1"/>
  <c r="DH884" i="1"/>
  <c r="DH885" i="1"/>
  <c r="DH886" i="1"/>
  <c r="DH887" i="1"/>
  <c r="DH888" i="1"/>
  <c r="DH889" i="1"/>
  <c r="DH890" i="1"/>
  <c r="DH891" i="1"/>
  <c r="DH892" i="1"/>
  <c r="DH893" i="1"/>
  <c r="DH894" i="1"/>
  <c r="DH895" i="1"/>
  <c r="DH896" i="1"/>
  <c r="DH897" i="1"/>
  <c r="DH898" i="1"/>
  <c r="DH899" i="1"/>
  <c r="DH900" i="1"/>
  <c r="DH901" i="1"/>
  <c r="DH902" i="1"/>
  <c r="DH903" i="1"/>
  <c r="DH904" i="1"/>
  <c r="DH905" i="1"/>
  <c r="DH906" i="1"/>
  <c r="DH907" i="1"/>
  <c r="DH908" i="1"/>
  <c r="DH909" i="1"/>
  <c r="DH910" i="1"/>
  <c r="DH911" i="1"/>
  <c r="DH912" i="1"/>
  <c r="DH913" i="1"/>
  <c r="DH914" i="1"/>
  <c r="DH915" i="1"/>
  <c r="DH916" i="1"/>
  <c r="DH917" i="1"/>
  <c r="DH918" i="1"/>
  <c r="DH919" i="1"/>
  <c r="DH920" i="1"/>
  <c r="DH921" i="1"/>
  <c r="DH922" i="1"/>
  <c r="DH923" i="1"/>
  <c r="DH924" i="1"/>
  <c r="DH925" i="1"/>
  <c r="DH926" i="1"/>
  <c r="DH927" i="1"/>
  <c r="DH928" i="1"/>
  <c r="DH929" i="1"/>
  <c r="DH930" i="1"/>
  <c r="DH931" i="1"/>
  <c r="DH932" i="1"/>
  <c r="DH933" i="1"/>
  <c r="DH934" i="1"/>
  <c r="DH935" i="1"/>
  <c r="DH936" i="1"/>
  <c r="DH937" i="1"/>
  <c r="DH938" i="1"/>
  <c r="DH939" i="1"/>
  <c r="DH940" i="1"/>
  <c r="DH941" i="1"/>
  <c r="DH942" i="1"/>
  <c r="DH943" i="1"/>
  <c r="DH944" i="1"/>
  <c r="DH945" i="1"/>
  <c r="DH946" i="1"/>
  <c r="DH947" i="1"/>
  <c r="DH948" i="1"/>
  <c r="DH949" i="1"/>
  <c r="DH950" i="1"/>
  <c r="DH951" i="1"/>
  <c r="DH952" i="1"/>
  <c r="DH953" i="1"/>
  <c r="DH954" i="1"/>
  <c r="DH955" i="1"/>
  <c r="DH956" i="1"/>
  <c r="DH957" i="1"/>
  <c r="DH958" i="1"/>
  <c r="DH959" i="1"/>
  <c r="DH960" i="1"/>
  <c r="DH961" i="1"/>
  <c r="DH962" i="1"/>
  <c r="DH963" i="1"/>
  <c r="DH964" i="1"/>
  <c r="DH965" i="1"/>
  <c r="DH966" i="1"/>
  <c r="DH967" i="1"/>
  <c r="DH968" i="1"/>
  <c r="DH969" i="1"/>
  <c r="DH970" i="1"/>
  <c r="DH971" i="1"/>
  <c r="DH972" i="1"/>
  <c r="DH973" i="1"/>
  <c r="DH974" i="1"/>
  <c r="DH975" i="1"/>
  <c r="DH976" i="1"/>
  <c r="DH977" i="1"/>
  <c r="DH978" i="1"/>
  <c r="DH979" i="1"/>
  <c r="DH980" i="1"/>
  <c r="DH981" i="1"/>
  <c r="DH982" i="1"/>
  <c r="DH983" i="1"/>
  <c r="DH984" i="1"/>
  <c r="DH985" i="1"/>
  <c r="DH986" i="1"/>
  <c r="DH987" i="1"/>
  <c r="DH988" i="1"/>
  <c r="DH989" i="1"/>
  <c r="DH990" i="1"/>
  <c r="DH991" i="1"/>
  <c r="DH992" i="1"/>
  <c r="DH993" i="1"/>
  <c r="DH994" i="1"/>
  <c r="DH995" i="1"/>
  <c r="DH996" i="1"/>
  <c r="DH997" i="1"/>
  <c r="DH998" i="1"/>
  <c r="DH999" i="1"/>
  <c r="DH1000" i="1"/>
  <c r="DH1001" i="1"/>
  <c r="DH1002" i="1"/>
  <c r="DH1003" i="1"/>
  <c r="DH1004" i="1"/>
  <c r="DH1005" i="1"/>
  <c r="DH1006" i="1"/>
  <c r="DH1007" i="1"/>
  <c r="DH1008" i="1"/>
  <c r="DH1009" i="1"/>
  <c r="DH1010" i="1"/>
  <c r="DH1011" i="1"/>
  <c r="DH1012" i="1"/>
  <c r="DH1013" i="1"/>
  <c r="DH1014" i="1"/>
  <c r="DH1015" i="1"/>
  <c r="DH1016" i="1"/>
  <c r="DH1017" i="1"/>
  <c r="DH1018" i="1"/>
  <c r="DH1019" i="1"/>
  <c r="DH1020" i="1"/>
  <c r="DH1021" i="1"/>
  <c r="DH1022" i="1"/>
  <c r="DH1023" i="1"/>
  <c r="DH1024" i="1"/>
  <c r="DH1025" i="1"/>
  <c r="DH1026" i="1"/>
  <c r="DH1027" i="1"/>
  <c r="DH1028" i="1"/>
  <c r="DH1029" i="1"/>
  <c r="DH1030" i="1"/>
  <c r="DH1031" i="1"/>
  <c r="DH1032" i="1"/>
  <c r="DH1033" i="1"/>
  <c r="DH1034" i="1"/>
  <c r="DH1035" i="1"/>
  <c r="DH1036" i="1"/>
  <c r="DH1037" i="1"/>
  <c r="DH1038" i="1"/>
  <c r="DH1039" i="1"/>
  <c r="DH1040" i="1"/>
  <c r="DH1041" i="1"/>
  <c r="DH1042" i="1"/>
  <c r="DH1043" i="1"/>
  <c r="DH1044" i="1"/>
  <c r="DH1045" i="1"/>
  <c r="DH1046" i="1"/>
  <c r="DH1047" i="1"/>
  <c r="DH1048" i="1"/>
  <c r="DH1049" i="1"/>
  <c r="DH1050" i="1"/>
  <c r="DH1051" i="1"/>
  <c r="DH1052" i="1"/>
  <c r="DH1053" i="1"/>
  <c r="DH1054" i="1"/>
  <c r="DH1055" i="1"/>
  <c r="DH1056" i="1"/>
  <c r="DH1057" i="1"/>
  <c r="DH1058" i="1"/>
  <c r="DH1059" i="1"/>
  <c r="DH1060" i="1"/>
  <c r="DH1061" i="1"/>
  <c r="DH1062" i="1"/>
  <c r="DH1063" i="1"/>
  <c r="DH1064" i="1"/>
  <c r="DH1065" i="1"/>
  <c r="DH1066" i="1"/>
  <c r="DH1067" i="1"/>
  <c r="DH1068" i="1"/>
  <c r="DH1069" i="1"/>
  <c r="DH1070" i="1"/>
  <c r="DH1071" i="1"/>
  <c r="DH1072" i="1"/>
  <c r="DH1073" i="1"/>
  <c r="DH1074" i="1"/>
  <c r="DH1075" i="1"/>
  <c r="DH1076" i="1"/>
  <c r="DH1077" i="1"/>
  <c r="DH1078" i="1"/>
  <c r="DH1079" i="1"/>
  <c r="DH1080" i="1"/>
  <c r="DH1081" i="1"/>
  <c r="DH1082" i="1"/>
  <c r="DH1083" i="1"/>
  <c r="DH1084" i="1"/>
  <c r="DH1085" i="1"/>
  <c r="DH1086" i="1"/>
  <c r="DH1087" i="1"/>
  <c r="DH1088" i="1"/>
  <c r="DH1089" i="1"/>
  <c r="DH1090" i="1"/>
  <c r="DH1091" i="1"/>
  <c r="DH1092" i="1"/>
  <c r="DH1093" i="1"/>
  <c r="DH1094" i="1"/>
  <c r="DH1095" i="1"/>
  <c r="DH1096" i="1"/>
  <c r="DH1097" i="1"/>
  <c r="DH1098" i="1"/>
  <c r="DH6" i="1"/>
  <c r="DF7" i="1"/>
  <c r="DF8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2" i="1"/>
  <c r="DF23" i="1"/>
  <c r="DF24" i="1"/>
  <c r="DF25" i="1"/>
  <c r="DF26" i="1"/>
  <c r="DF27" i="1"/>
  <c r="DF28" i="1"/>
  <c r="DF29" i="1"/>
  <c r="DF30" i="1"/>
  <c r="DF31" i="1"/>
  <c r="DF32" i="1"/>
  <c r="DF33" i="1"/>
  <c r="DF34" i="1"/>
  <c r="DF35" i="1"/>
  <c r="DF36" i="1"/>
  <c r="DF37" i="1"/>
  <c r="DF38" i="1"/>
  <c r="DF39" i="1"/>
  <c r="DF40" i="1"/>
  <c r="DF41" i="1"/>
  <c r="DF42" i="1"/>
  <c r="DF43" i="1"/>
  <c r="DF44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58" i="1"/>
  <c r="DF59" i="1"/>
  <c r="DF60" i="1"/>
  <c r="DF61" i="1"/>
  <c r="DF62" i="1"/>
  <c r="DF63" i="1"/>
  <c r="DF64" i="1"/>
  <c r="DF65" i="1"/>
  <c r="DF66" i="1"/>
  <c r="DF67" i="1"/>
  <c r="DF68" i="1"/>
  <c r="DF69" i="1"/>
  <c r="DF70" i="1"/>
  <c r="DF71" i="1"/>
  <c r="DF72" i="1"/>
  <c r="DF73" i="1"/>
  <c r="DF74" i="1"/>
  <c r="DF75" i="1"/>
  <c r="DF76" i="1"/>
  <c r="DF77" i="1"/>
  <c r="DF78" i="1"/>
  <c r="DF79" i="1"/>
  <c r="DF80" i="1"/>
  <c r="DF81" i="1"/>
  <c r="DF82" i="1"/>
  <c r="DF83" i="1"/>
  <c r="DF84" i="1"/>
  <c r="DF85" i="1"/>
  <c r="DF86" i="1"/>
  <c r="DF87" i="1"/>
  <c r="DF88" i="1"/>
  <c r="DF89" i="1"/>
  <c r="DF90" i="1"/>
  <c r="DF91" i="1"/>
  <c r="DF92" i="1"/>
  <c r="DF93" i="1"/>
  <c r="DF94" i="1"/>
  <c r="DF95" i="1"/>
  <c r="DF96" i="1"/>
  <c r="DF97" i="1"/>
  <c r="DF98" i="1"/>
  <c r="DF99" i="1"/>
  <c r="DF100" i="1"/>
  <c r="DF101" i="1"/>
  <c r="DF102" i="1"/>
  <c r="DF103" i="1"/>
  <c r="DF104" i="1"/>
  <c r="DF105" i="1"/>
  <c r="DF106" i="1"/>
  <c r="DF107" i="1"/>
  <c r="DF108" i="1"/>
  <c r="DF109" i="1"/>
  <c r="DF110" i="1"/>
  <c r="DF111" i="1"/>
  <c r="DF112" i="1"/>
  <c r="DF113" i="1"/>
  <c r="DF114" i="1"/>
  <c r="DF115" i="1"/>
  <c r="DF116" i="1"/>
  <c r="DF117" i="1"/>
  <c r="DF118" i="1"/>
  <c r="DF119" i="1"/>
  <c r="DF120" i="1"/>
  <c r="DF121" i="1"/>
  <c r="DF122" i="1"/>
  <c r="DF123" i="1"/>
  <c r="DF124" i="1"/>
  <c r="DF125" i="1"/>
  <c r="DF126" i="1"/>
  <c r="DF127" i="1"/>
  <c r="DF128" i="1"/>
  <c r="DF129" i="1"/>
  <c r="DF130" i="1"/>
  <c r="DF131" i="1"/>
  <c r="DF132" i="1"/>
  <c r="DF133" i="1"/>
  <c r="DF134" i="1"/>
  <c r="DF135" i="1"/>
  <c r="DF136" i="1"/>
  <c r="DF137" i="1"/>
  <c r="DF138" i="1"/>
  <c r="DF139" i="1"/>
  <c r="DF140" i="1"/>
  <c r="DF141" i="1"/>
  <c r="DF142" i="1"/>
  <c r="DF143" i="1"/>
  <c r="DF144" i="1"/>
  <c r="DF145" i="1"/>
  <c r="DF146" i="1"/>
  <c r="DF147" i="1"/>
  <c r="DF148" i="1"/>
  <c r="DF149" i="1"/>
  <c r="DF150" i="1"/>
  <c r="DF151" i="1"/>
  <c r="DF152" i="1"/>
  <c r="DF153" i="1"/>
  <c r="DF154" i="1"/>
  <c r="DF155" i="1"/>
  <c r="DF156" i="1"/>
  <c r="DF157" i="1"/>
  <c r="DF158" i="1"/>
  <c r="DF159" i="1"/>
  <c r="DF160" i="1"/>
  <c r="DF161" i="1"/>
  <c r="DF162" i="1"/>
  <c r="DF163" i="1"/>
  <c r="DF164" i="1"/>
  <c r="DF165" i="1"/>
  <c r="DF166" i="1"/>
  <c r="DF167" i="1"/>
  <c r="DF168" i="1"/>
  <c r="DF169" i="1"/>
  <c r="DF170" i="1"/>
  <c r="DF171" i="1"/>
  <c r="DF172" i="1"/>
  <c r="DF173" i="1"/>
  <c r="DF174" i="1"/>
  <c r="DF175" i="1"/>
  <c r="DF176" i="1"/>
  <c r="DF177" i="1"/>
  <c r="DF178" i="1"/>
  <c r="DF179" i="1"/>
  <c r="DF180" i="1"/>
  <c r="DF181" i="1"/>
  <c r="DF182" i="1"/>
  <c r="DF183" i="1"/>
  <c r="DF184" i="1"/>
  <c r="DF185" i="1"/>
  <c r="DF186" i="1"/>
  <c r="DF187" i="1"/>
  <c r="DF188" i="1"/>
  <c r="DF189" i="1"/>
  <c r="DF190" i="1"/>
  <c r="DF191" i="1"/>
  <c r="DF192" i="1"/>
  <c r="DF193" i="1"/>
  <c r="DF194" i="1"/>
  <c r="DF195" i="1"/>
  <c r="DF196" i="1"/>
  <c r="DF197" i="1"/>
  <c r="DF198" i="1"/>
  <c r="DF199" i="1"/>
  <c r="DF200" i="1"/>
  <c r="DF201" i="1"/>
  <c r="DF202" i="1"/>
  <c r="DF203" i="1"/>
  <c r="DF204" i="1"/>
  <c r="DF205" i="1"/>
  <c r="DF206" i="1"/>
  <c r="DF207" i="1"/>
  <c r="DF208" i="1"/>
  <c r="DF209" i="1"/>
  <c r="DF210" i="1"/>
  <c r="DF211" i="1"/>
  <c r="DF212" i="1"/>
  <c r="DF213" i="1"/>
  <c r="DF214" i="1"/>
  <c r="DF215" i="1"/>
  <c r="DF216" i="1"/>
  <c r="DF217" i="1"/>
  <c r="DF218" i="1"/>
  <c r="DF219" i="1"/>
  <c r="DF220" i="1"/>
  <c r="DF221" i="1"/>
  <c r="DF222" i="1"/>
  <c r="DF223" i="1"/>
  <c r="DF224" i="1"/>
  <c r="DF225" i="1"/>
  <c r="DF226" i="1"/>
  <c r="DF227" i="1"/>
  <c r="DF228" i="1"/>
  <c r="DF229" i="1"/>
  <c r="DF230" i="1"/>
  <c r="DF231" i="1"/>
  <c r="DF232" i="1"/>
  <c r="DF233" i="1"/>
  <c r="DF234" i="1"/>
  <c r="DF235" i="1"/>
  <c r="DF236" i="1"/>
  <c r="DF237" i="1"/>
  <c r="DF238" i="1"/>
  <c r="DF239" i="1"/>
  <c r="DF240" i="1"/>
  <c r="DF241" i="1"/>
  <c r="DF242" i="1"/>
  <c r="DF243" i="1"/>
  <c r="DF244" i="1"/>
  <c r="DF245" i="1"/>
  <c r="DF246" i="1"/>
  <c r="DF247" i="1"/>
  <c r="DF248" i="1"/>
  <c r="DF249" i="1"/>
  <c r="DF250" i="1"/>
  <c r="DF251" i="1"/>
  <c r="DF252" i="1"/>
  <c r="DF253" i="1"/>
  <c r="DF254" i="1"/>
  <c r="DF255" i="1"/>
  <c r="DF256" i="1"/>
  <c r="DF257" i="1"/>
  <c r="DF258" i="1"/>
  <c r="DF259" i="1"/>
  <c r="DF260" i="1"/>
  <c r="DF261" i="1"/>
  <c r="DF262" i="1"/>
  <c r="DF263" i="1"/>
  <c r="DF264" i="1"/>
  <c r="DF265" i="1"/>
  <c r="DF266" i="1"/>
  <c r="DF267" i="1"/>
  <c r="DF268" i="1"/>
  <c r="DF269" i="1"/>
  <c r="DF270" i="1"/>
  <c r="DF271" i="1"/>
  <c r="DF272" i="1"/>
  <c r="DF273" i="1"/>
  <c r="DF274" i="1"/>
  <c r="DF275" i="1"/>
  <c r="DF276" i="1"/>
  <c r="DF277" i="1"/>
  <c r="DF278" i="1"/>
  <c r="DF279" i="1"/>
  <c r="DF280" i="1"/>
  <c r="DF281" i="1"/>
  <c r="DF282" i="1"/>
  <c r="DF283" i="1"/>
  <c r="DF284" i="1"/>
  <c r="DF285" i="1"/>
  <c r="DF286" i="1"/>
  <c r="DF287" i="1"/>
  <c r="DF288" i="1"/>
  <c r="DF289" i="1"/>
  <c r="DF290" i="1"/>
  <c r="DF291" i="1"/>
  <c r="DF292" i="1"/>
  <c r="DF293" i="1"/>
  <c r="DF294" i="1"/>
  <c r="DF295" i="1"/>
  <c r="DF296" i="1"/>
  <c r="DF297" i="1"/>
  <c r="DF298" i="1"/>
  <c r="DF299" i="1"/>
  <c r="DF300" i="1"/>
  <c r="DF301" i="1"/>
  <c r="DF302" i="1"/>
  <c r="DF303" i="1"/>
  <c r="DF304" i="1"/>
  <c r="DF305" i="1"/>
  <c r="DF306" i="1"/>
  <c r="DF307" i="1"/>
  <c r="DF308" i="1"/>
  <c r="DF309" i="1"/>
  <c r="DF310" i="1"/>
  <c r="DF311" i="1"/>
  <c r="DF312" i="1"/>
  <c r="DF313" i="1"/>
  <c r="DF314" i="1"/>
  <c r="DF315" i="1"/>
  <c r="DF316" i="1"/>
  <c r="DF317" i="1"/>
  <c r="DF318" i="1"/>
  <c r="DF319" i="1"/>
  <c r="DF320" i="1"/>
  <c r="DF321" i="1"/>
  <c r="DF322" i="1"/>
  <c r="DF323" i="1"/>
  <c r="DF324" i="1"/>
  <c r="DF325" i="1"/>
  <c r="DF326" i="1"/>
  <c r="DF327" i="1"/>
  <c r="DF328" i="1"/>
  <c r="DF329" i="1"/>
  <c r="DF330" i="1"/>
  <c r="DF331" i="1"/>
  <c r="DF332" i="1"/>
  <c r="DF333" i="1"/>
  <c r="DF334" i="1"/>
  <c r="DF335" i="1"/>
  <c r="DF336" i="1"/>
  <c r="DF337" i="1"/>
  <c r="DF338" i="1"/>
  <c r="DF339" i="1"/>
  <c r="DF340" i="1"/>
  <c r="DF341" i="1"/>
  <c r="DF342" i="1"/>
  <c r="DF343" i="1"/>
  <c r="DF344" i="1"/>
  <c r="DF345" i="1"/>
  <c r="DF346" i="1"/>
  <c r="DF347" i="1"/>
  <c r="DF348" i="1"/>
  <c r="DF349" i="1"/>
  <c r="DF350" i="1"/>
  <c r="DF351" i="1"/>
  <c r="DF352" i="1"/>
  <c r="DF353" i="1"/>
  <c r="DF354" i="1"/>
  <c r="DF355" i="1"/>
  <c r="DF356" i="1"/>
  <c r="DF357" i="1"/>
  <c r="DF358" i="1"/>
  <c r="DF359" i="1"/>
  <c r="DF360" i="1"/>
  <c r="DF361" i="1"/>
  <c r="DF362" i="1"/>
  <c r="DF363" i="1"/>
  <c r="DF364" i="1"/>
  <c r="DF365" i="1"/>
  <c r="DF366" i="1"/>
  <c r="DF367" i="1"/>
  <c r="DF368" i="1"/>
  <c r="DF369" i="1"/>
  <c r="DF370" i="1"/>
  <c r="DF371" i="1"/>
  <c r="DF372" i="1"/>
  <c r="DF373" i="1"/>
  <c r="DF374" i="1"/>
  <c r="DF375" i="1"/>
  <c r="DF376" i="1"/>
  <c r="DF377" i="1"/>
  <c r="DF378" i="1"/>
  <c r="DF379" i="1"/>
  <c r="DF380" i="1"/>
  <c r="DF381" i="1"/>
  <c r="DF382" i="1"/>
  <c r="DF383" i="1"/>
  <c r="DF384" i="1"/>
  <c r="DF385" i="1"/>
  <c r="DF386" i="1"/>
  <c r="DF387" i="1"/>
  <c r="DF388" i="1"/>
  <c r="DF389" i="1"/>
  <c r="DF390" i="1"/>
  <c r="DF391" i="1"/>
  <c r="DF392" i="1"/>
  <c r="DF393" i="1"/>
  <c r="DF394" i="1"/>
  <c r="DF395" i="1"/>
  <c r="DF396" i="1"/>
  <c r="DF397" i="1"/>
  <c r="DF398" i="1"/>
  <c r="DF399" i="1"/>
  <c r="DF400" i="1"/>
  <c r="DF401" i="1"/>
  <c r="DF402" i="1"/>
  <c r="DF403" i="1"/>
  <c r="DF404" i="1"/>
  <c r="DF405" i="1"/>
  <c r="DF406" i="1"/>
  <c r="DF407" i="1"/>
  <c r="DF408" i="1"/>
  <c r="DF409" i="1"/>
  <c r="DF410" i="1"/>
  <c r="DF411" i="1"/>
  <c r="DF412" i="1"/>
  <c r="DF413" i="1"/>
  <c r="DF414" i="1"/>
  <c r="DF415" i="1"/>
  <c r="DF416" i="1"/>
  <c r="DF417" i="1"/>
  <c r="DF418" i="1"/>
  <c r="DF419" i="1"/>
  <c r="DF420" i="1"/>
  <c r="DF421" i="1"/>
  <c r="DF422" i="1"/>
  <c r="DF423" i="1"/>
  <c r="DF424" i="1"/>
  <c r="DF425" i="1"/>
  <c r="DF426" i="1"/>
  <c r="DF427" i="1"/>
  <c r="DF428" i="1"/>
  <c r="DF429" i="1"/>
  <c r="DF430" i="1"/>
  <c r="DF431" i="1"/>
  <c r="DF432" i="1"/>
  <c r="DF433" i="1"/>
  <c r="DF434" i="1"/>
  <c r="DF435" i="1"/>
  <c r="DF436" i="1"/>
  <c r="DF437" i="1"/>
  <c r="DF438" i="1"/>
  <c r="DF439" i="1"/>
  <c r="DF440" i="1"/>
  <c r="DF441" i="1"/>
  <c r="DF442" i="1"/>
  <c r="DF443" i="1"/>
  <c r="DF444" i="1"/>
  <c r="DF445" i="1"/>
  <c r="DF446" i="1"/>
  <c r="DF447" i="1"/>
  <c r="DF448" i="1"/>
  <c r="DF449" i="1"/>
  <c r="DF450" i="1"/>
  <c r="DF451" i="1"/>
  <c r="DF452" i="1"/>
  <c r="DF453" i="1"/>
  <c r="DF454" i="1"/>
  <c r="DF455" i="1"/>
  <c r="DF456" i="1"/>
  <c r="DF457" i="1"/>
  <c r="DF458" i="1"/>
  <c r="DF459" i="1"/>
  <c r="DF460" i="1"/>
  <c r="DF461" i="1"/>
  <c r="DF462" i="1"/>
  <c r="DF463" i="1"/>
  <c r="DF464" i="1"/>
  <c r="DF465" i="1"/>
  <c r="DF466" i="1"/>
  <c r="DF467" i="1"/>
  <c r="DF468" i="1"/>
  <c r="DF469" i="1"/>
  <c r="DF470" i="1"/>
  <c r="DF471" i="1"/>
  <c r="DF472" i="1"/>
  <c r="DF473" i="1"/>
  <c r="DF474" i="1"/>
  <c r="DF475" i="1"/>
  <c r="DF476" i="1"/>
  <c r="DF477" i="1"/>
  <c r="DF478" i="1"/>
  <c r="DF479" i="1"/>
  <c r="DF480" i="1"/>
  <c r="DF481" i="1"/>
  <c r="DF482" i="1"/>
  <c r="DF483" i="1"/>
  <c r="DF484" i="1"/>
  <c r="DF485" i="1"/>
  <c r="DF486" i="1"/>
  <c r="DF487" i="1"/>
  <c r="DF488" i="1"/>
  <c r="DF489" i="1"/>
  <c r="DF490" i="1"/>
  <c r="DF491" i="1"/>
  <c r="DF492" i="1"/>
  <c r="DF493" i="1"/>
  <c r="DF494" i="1"/>
  <c r="DF495" i="1"/>
  <c r="DF496" i="1"/>
  <c r="DF497" i="1"/>
  <c r="DF498" i="1"/>
  <c r="DF499" i="1"/>
  <c r="DF500" i="1"/>
  <c r="DF501" i="1"/>
  <c r="DF502" i="1"/>
  <c r="DF503" i="1"/>
  <c r="DF504" i="1"/>
  <c r="DF505" i="1"/>
  <c r="DF506" i="1"/>
  <c r="DF507" i="1"/>
  <c r="DF508" i="1"/>
  <c r="DF509" i="1"/>
  <c r="DF510" i="1"/>
  <c r="DF511" i="1"/>
  <c r="DF512" i="1"/>
  <c r="DF513" i="1"/>
  <c r="DF514" i="1"/>
  <c r="DF515" i="1"/>
  <c r="DF516" i="1"/>
  <c r="DF517" i="1"/>
  <c r="DF518" i="1"/>
  <c r="DF519" i="1"/>
  <c r="DF520" i="1"/>
  <c r="DF521" i="1"/>
  <c r="DF522" i="1"/>
  <c r="DF523" i="1"/>
  <c r="DF524" i="1"/>
  <c r="DF525" i="1"/>
  <c r="DF526" i="1"/>
  <c r="DF527" i="1"/>
  <c r="DF528" i="1"/>
  <c r="DF529" i="1"/>
  <c r="DF530" i="1"/>
  <c r="DF531" i="1"/>
  <c r="DF532" i="1"/>
  <c r="DF533" i="1"/>
  <c r="DF534" i="1"/>
  <c r="DF535" i="1"/>
  <c r="DF536" i="1"/>
  <c r="DF537" i="1"/>
  <c r="DF538" i="1"/>
  <c r="DF539" i="1"/>
  <c r="DF540" i="1"/>
  <c r="DF541" i="1"/>
  <c r="DF542" i="1"/>
  <c r="DF543" i="1"/>
  <c r="DF544" i="1"/>
  <c r="DF545" i="1"/>
  <c r="DF546" i="1"/>
  <c r="DF547" i="1"/>
  <c r="DF548" i="1"/>
  <c r="DF549" i="1"/>
  <c r="DF550" i="1"/>
  <c r="DF551" i="1"/>
  <c r="DF552" i="1"/>
  <c r="DF553" i="1"/>
  <c r="DF554" i="1"/>
  <c r="DF555" i="1"/>
  <c r="DF556" i="1"/>
  <c r="DF557" i="1"/>
  <c r="DF558" i="1"/>
  <c r="DF559" i="1"/>
  <c r="DF560" i="1"/>
  <c r="DF561" i="1"/>
  <c r="DF562" i="1"/>
  <c r="DF563" i="1"/>
  <c r="DF564" i="1"/>
  <c r="DF565" i="1"/>
  <c r="DF566" i="1"/>
  <c r="DF567" i="1"/>
  <c r="DF568" i="1"/>
  <c r="DF569" i="1"/>
  <c r="DF570" i="1"/>
  <c r="DF571" i="1"/>
  <c r="DF572" i="1"/>
  <c r="DF573" i="1"/>
  <c r="DF574" i="1"/>
  <c r="DF575" i="1"/>
  <c r="DF576" i="1"/>
  <c r="DF577" i="1"/>
  <c r="DF578" i="1"/>
  <c r="DF579" i="1"/>
  <c r="DF580" i="1"/>
  <c r="DF581" i="1"/>
  <c r="DF582" i="1"/>
  <c r="DF583" i="1"/>
  <c r="DF584" i="1"/>
  <c r="DF585" i="1"/>
  <c r="DF586" i="1"/>
  <c r="DF587" i="1"/>
  <c r="DF588" i="1"/>
  <c r="DF589" i="1"/>
  <c r="DF590" i="1"/>
  <c r="DF591" i="1"/>
  <c r="DF592" i="1"/>
  <c r="DF593" i="1"/>
  <c r="DF594" i="1"/>
  <c r="DF595" i="1"/>
  <c r="DF596" i="1"/>
  <c r="DF597" i="1"/>
  <c r="DF598" i="1"/>
  <c r="DF599" i="1"/>
  <c r="DF600" i="1"/>
  <c r="DF601" i="1"/>
  <c r="DF602" i="1"/>
  <c r="DF603" i="1"/>
  <c r="DF604" i="1"/>
  <c r="DF605" i="1"/>
  <c r="DF606" i="1"/>
  <c r="DF607" i="1"/>
  <c r="DF608" i="1"/>
  <c r="DF609" i="1"/>
  <c r="DF610" i="1"/>
  <c r="DF611" i="1"/>
  <c r="DF612" i="1"/>
  <c r="DF613" i="1"/>
  <c r="DF614" i="1"/>
  <c r="DF615" i="1"/>
  <c r="DF616" i="1"/>
  <c r="DF617" i="1"/>
  <c r="DF618" i="1"/>
  <c r="DF619" i="1"/>
  <c r="DF620" i="1"/>
  <c r="DF621" i="1"/>
  <c r="DF622" i="1"/>
  <c r="DF623" i="1"/>
  <c r="DF624" i="1"/>
  <c r="DF625" i="1"/>
  <c r="DF626" i="1"/>
  <c r="DF627" i="1"/>
  <c r="DF628" i="1"/>
  <c r="DF629" i="1"/>
  <c r="DF630" i="1"/>
  <c r="DF631" i="1"/>
  <c r="DF632" i="1"/>
  <c r="DF633" i="1"/>
  <c r="DF634" i="1"/>
  <c r="DF635" i="1"/>
  <c r="DF636" i="1"/>
  <c r="DF637" i="1"/>
  <c r="DF638" i="1"/>
  <c r="DF639" i="1"/>
  <c r="DF640" i="1"/>
  <c r="DF641" i="1"/>
  <c r="DF642" i="1"/>
  <c r="DF643" i="1"/>
  <c r="DF644" i="1"/>
  <c r="DF645" i="1"/>
  <c r="DF646" i="1"/>
  <c r="DF647" i="1"/>
  <c r="DF648" i="1"/>
  <c r="DF649" i="1"/>
  <c r="DF650" i="1"/>
  <c r="DF651" i="1"/>
  <c r="DF652" i="1"/>
  <c r="DF653" i="1"/>
  <c r="DF654" i="1"/>
  <c r="DF655" i="1"/>
  <c r="DF656" i="1"/>
  <c r="DF657" i="1"/>
  <c r="DF658" i="1"/>
  <c r="DF659" i="1"/>
  <c r="DF660" i="1"/>
  <c r="DF661" i="1"/>
  <c r="DF662" i="1"/>
  <c r="DF663" i="1"/>
  <c r="DF664" i="1"/>
  <c r="DF665" i="1"/>
  <c r="DF666" i="1"/>
  <c r="DF667" i="1"/>
  <c r="DF668" i="1"/>
  <c r="DF669" i="1"/>
  <c r="DF670" i="1"/>
  <c r="DF671" i="1"/>
  <c r="DF672" i="1"/>
  <c r="DF673" i="1"/>
  <c r="DF674" i="1"/>
  <c r="DF675" i="1"/>
  <c r="DF676" i="1"/>
  <c r="DF677" i="1"/>
  <c r="DF678" i="1"/>
  <c r="DF679" i="1"/>
  <c r="DF680" i="1"/>
  <c r="DF681" i="1"/>
  <c r="DF682" i="1"/>
  <c r="DF683" i="1"/>
  <c r="DF684" i="1"/>
  <c r="DF685" i="1"/>
  <c r="DF686" i="1"/>
  <c r="DF687" i="1"/>
  <c r="DF688" i="1"/>
  <c r="DF689" i="1"/>
  <c r="DF690" i="1"/>
  <c r="DF691" i="1"/>
  <c r="DF692" i="1"/>
  <c r="DF693" i="1"/>
  <c r="DF694" i="1"/>
  <c r="DF695" i="1"/>
  <c r="DF696" i="1"/>
  <c r="DF697" i="1"/>
  <c r="DF698" i="1"/>
  <c r="DF699" i="1"/>
  <c r="DF700" i="1"/>
  <c r="DF701" i="1"/>
  <c r="DF702" i="1"/>
  <c r="DF703" i="1"/>
  <c r="DF704" i="1"/>
  <c r="DF705" i="1"/>
  <c r="DF706" i="1"/>
  <c r="DF707" i="1"/>
  <c r="DF708" i="1"/>
  <c r="DF709" i="1"/>
  <c r="DF710" i="1"/>
  <c r="DF711" i="1"/>
  <c r="DF712" i="1"/>
  <c r="DF713" i="1"/>
  <c r="DF714" i="1"/>
  <c r="DF715" i="1"/>
  <c r="DF716" i="1"/>
  <c r="DF717" i="1"/>
  <c r="DF718" i="1"/>
  <c r="DF719" i="1"/>
  <c r="DF720" i="1"/>
  <c r="DF721" i="1"/>
  <c r="DF722" i="1"/>
  <c r="DF723" i="1"/>
  <c r="DF724" i="1"/>
  <c r="DF725" i="1"/>
  <c r="DF726" i="1"/>
  <c r="DF727" i="1"/>
  <c r="DF728" i="1"/>
  <c r="DF729" i="1"/>
  <c r="DF730" i="1"/>
  <c r="DF731" i="1"/>
  <c r="DF732" i="1"/>
  <c r="DF733" i="1"/>
  <c r="DF734" i="1"/>
  <c r="DF735" i="1"/>
  <c r="DF736" i="1"/>
  <c r="DF737" i="1"/>
  <c r="DF738" i="1"/>
  <c r="DF739" i="1"/>
  <c r="DF740" i="1"/>
  <c r="DF741" i="1"/>
  <c r="DF742" i="1"/>
  <c r="DF743" i="1"/>
  <c r="DF744" i="1"/>
  <c r="DF745" i="1"/>
  <c r="DF746" i="1"/>
  <c r="DF747" i="1"/>
  <c r="DF748" i="1"/>
  <c r="DF749" i="1"/>
  <c r="DF750" i="1"/>
  <c r="DF751" i="1"/>
  <c r="DF752" i="1"/>
  <c r="DF753" i="1"/>
  <c r="DF754" i="1"/>
  <c r="DF755" i="1"/>
  <c r="DF756" i="1"/>
  <c r="DF757" i="1"/>
  <c r="DF758" i="1"/>
  <c r="DF759" i="1"/>
  <c r="DF760" i="1"/>
  <c r="DF761" i="1"/>
  <c r="DF762" i="1"/>
  <c r="DF763" i="1"/>
  <c r="DF764" i="1"/>
  <c r="DF765" i="1"/>
  <c r="DF766" i="1"/>
  <c r="DF767" i="1"/>
  <c r="DF768" i="1"/>
  <c r="DF769" i="1"/>
  <c r="DF770" i="1"/>
  <c r="DF771" i="1"/>
  <c r="DF772" i="1"/>
  <c r="DF773" i="1"/>
  <c r="DF774" i="1"/>
  <c r="DF775" i="1"/>
  <c r="DF776" i="1"/>
  <c r="DF777" i="1"/>
  <c r="DF778" i="1"/>
  <c r="DF779" i="1"/>
  <c r="DF780" i="1"/>
  <c r="DF781" i="1"/>
  <c r="DF782" i="1"/>
  <c r="DF783" i="1"/>
  <c r="DF784" i="1"/>
  <c r="DF785" i="1"/>
  <c r="DF786" i="1"/>
  <c r="DF787" i="1"/>
  <c r="DF788" i="1"/>
  <c r="DF789" i="1"/>
  <c r="DF790" i="1"/>
  <c r="DF791" i="1"/>
  <c r="DF792" i="1"/>
  <c r="DF793" i="1"/>
  <c r="DF794" i="1"/>
  <c r="DF795" i="1"/>
  <c r="DF796" i="1"/>
  <c r="DF797" i="1"/>
  <c r="DF798" i="1"/>
  <c r="DF799" i="1"/>
  <c r="DF800" i="1"/>
  <c r="DF801" i="1"/>
  <c r="DF802" i="1"/>
  <c r="DF803" i="1"/>
  <c r="DF804" i="1"/>
  <c r="DF805" i="1"/>
  <c r="DF806" i="1"/>
  <c r="DF807" i="1"/>
  <c r="DF808" i="1"/>
  <c r="DF809" i="1"/>
  <c r="DF810" i="1"/>
  <c r="DF811" i="1"/>
  <c r="DF812" i="1"/>
  <c r="DF813" i="1"/>
  <c r="DF814" i="1"/>
  <c r="DF815" i="1"/>
  <c r="DF816" i="1"/>
  <c r="DF817" i="1"/>
  <c r="DF818" i="1"/>
  <c r="DF819" i="1"/>
  <c r="DF820" i="1"/>
  <c r="DF821" i="1"/>
  <c r="DF822" i="1"/>
  <c r="DF823" i="1"/>
  <c r="DF824" i="1"/>
  <c r="DF825" i="1"/>
  <c r="DF826" i="1"/>
  <c r="DF827" i="1"/>
  <c r="DF828" i="1"/>
  <c r="DF829" i="1"/>
  <c r="DF830" i="1"/>
  <c r="DF831" i="1"/>
  <c r="DF832" i="1"/>
  <c r="DF833" i="1"/>
  <c r="DF834" i="1"/>
  <c r="DF835" i="1"/>
  <c r="DF836" i="1"/>
  <c r="DF837" i="1"/>
  <c r="DF838" i="1"/>
  <c r="DF839" i="1"/>
  <c r="DF840" i="1"/>
  <c r="DF841" i="1"/>
  <c r="DF842" i="1"/>
  <c r="DF843" i="1"/>
  <c r="DF844" i="1"/>
  <c r="DF845" i="1"/>
  <c r="DF846" i="1"/>
  <c r="DF847" i="1"/>
  <c r="DF848" i="1"/>
  <c r="DF849" i="1"/>
  <c r="DF850" i="1"/>
  <c r="DF851" i="1"/>
  <c r="DF852" i="1"/>
  <c r="DF853" i="1"/>
  <c r="DF854" i="1"/>
  <c r="DF855" i="1"/>
  <c r="DF856" i="1"/>
  <c r="DF857" i="1"/>
  <c r="DF858" i="1"/>
  <c r="DF859" i="1"/>
  <c r="DF860" i="1"/>
  <c r="DF861" i="1"/>
  <c r="DF862" i="1"/>
  <c r="DF863" i="1"/>
  <c r="DF864" i="1"/>
  <c r="DF865" i="1"/>
  <c r="DF866" i="1"/>
  <c r="DF867" i="1"/>
  <c r="DF868" i="1"/>
  <c r="DF869" i="1"/>
  <c r="DF870" i="1"/>
  <c r="DF871" i="1"/>
  <c r="DF872" i="1"/>
  <c r="DF873" i="1"/>
  <c r="DF874" i="1"/>
  <c r="DF875" i="1"/>
  <c r="DF876" i="1"/>
  <c r="DF877" i="1"/>
  <c r="DF878" i="1"/>
  <c r="DF879" i="1"/>
  <c r="DF880" i="1"/>
  <c r="DF881" i="1"/>
  <c r="DF882" i="1"/>
  <c r="DF883" i="1"/>
  <c r="DF884" i="1"/>
  <c r="DF885" i="1"/>
  <c r="DF886" i="1"/>
  <c r="DF887" i="1"/>
  <c r="DF888" i="1"/>
  <c r="DF889" i="1"/>
  <c r="DF890" i="1"/>
  <c r="DF891" i="1"/>
  <c r="DF892" i="1"/>
  <c r="DF893" i="1"/>
  <c r="DF894" i="1"/>
  <c r="DF895" i="1"/>
  <c r="DF896" i="1"/>
  <c r="DF897" i="1"/>
  <c r="DF898" i="1"/>
  <c r="DF899" i="1"/>
  <c r="DF900" i="1"/>
  <c r="DF901" i="1"/>
  <c r="DF902" i="1"/>
  <c r="DF903" i="1"/>
  <c r="DF904" i="1"/>
  <c r="DF905" i="1"/>
  <c r="DF906" i="1"/>
  <c r="DF907" i="1"/>
  <c r="DF908" i="1"/>
  <c r="DF909" i="1"/>
  <c r="DF910" i="1"/>
  <c r="DF911" i="1"/>
  <c r="DF912" i="1"/>
  <c r="DF913" i="1"/>
  <c r="DF914" i="1"/>
  <c r="DF915" i="1"/>
  <c r="DF916" i="1"/>
  <c r="DF917" i="1"/>
  <c r="DF918" i="1"/>
  <c r="DF919" i="1"/>
  <c r="DF920" i="1"/>
  <c r="DF921" i="1"/>
  <c r="DF922" i="1"/>
  <c r="DF923" i="1"/>
  <c r="DF924" i="1"/>
  <c r="DF925" i="1"/>
  <c r="DF926" i="1"/>
  <c r="DF927" i="1"/>
  <c r="DF928" i="1"/>
  <c r="DF929" i="1"/>
  <c r="DF930" i="1"/>
  <c r="DF931" i="1"/>
  <c r="DF932" i="1"/>
  <c r="DF933" i="1"/>
  <c r="DF934" i="1"/>
  <c r="DF935" i="1"/>
  <c r="DF936" i="1"/>
  <c r="DF937" i="1"/>
  <c r="DF938" i="1"/>
  <c r="DF939" i="1"/>
  <c r="DF940" i="1"/>
  <c r="DF941" i="1"/>
  <c r="DF942" i="1"/>
  <c r="DF943" i="1"/>
  <c r="DF944" i="1"/>
  <c r="DF945" i="1"/>
  <c r="DF946" i="1"/>
  <c r="DF947" i="1"/>
  <c r="DF948" i="1"/>
  <c r="DF949" i="1"/>
  <c r="DF950" i="1"/>
  <c r="DF951" i="1"/>
  <c r="DF952" i="1"/>
  <c r="DF953" i="1"/>
  <c r="DF954" i="1"/>
  <c r="DF955" i="1"/>
  <c r="DF956" i="1"/>
  <c r="DF957" i="1"/>
  <c r="DF958" i="1"/>
  <c r="DF959" i="1"/>
  <c r="DF960" i="1"/>
  <c r="DF961" i="1"/>
  <c r="DF962" i="1"/>
  <c r="DF963" i="1"/>
  <c r="DF964" i="1"/>
  <c r="DF965" i="1"/>
  <c r="DF966" i="1"/>
  <c r="DF967" i="1"/>
  <c r="DF968" i="1"/>
  <c r="DF969" i="1"/>
  <c r="DF970" i="1"/>
  <c r="DF971" i="1"/>
  <c r="DF972" i="1"/>
  <c r="DF973" i="1"/>
  <c r="DF974" i="1"/>
  <c r="DF975" i="1"/>
  <c r="DF976" i="1"/>
  <c r="DF977" i="1"/>
  <c r="DF978" i="1"/>
  <c r="DF979" i="1"/>
  <c r="DF980" i="1"/>
  <c r="DF981" i="1"/>
  <c r="DF982" i="1"/>
  <c r="DF983" i="1"/>
  <c r="DF984" i="1"/>
  <c r="DF985" i="1"/>
  <c r="DF986" i="1"/>
  <c r="DF987" i="1"/>
  <c r="DF988" i="1"/>
  <c r="DF989" i="1"/>
  <c r="DF990" i="1"/>
  <c r="DF991" i="1"/>
  <c r="DF992" i="1"/>
  <c r="DF993" i="1"/>
  <c r="DF994" i="1"/>
  <c r="DF995" i="1"/>
  <c r="DF996" i="1"/>
  <c r="DF997" i="1"/>
  <c r="DF998" i="1"/>
  <c r="DF999" i="1"/>
  <c r="DF1000" i="1"/>
  <c r="DF1001" i="1"/>
  <c r="DF1002" i="1"/>
  <c r="DF1003" i="1"/>
  <c r="DF1004" i="1"/>
  <c r="DF1005" i="1"/>
  <c r="DF1006" i="1"/>
  <c r="DF1007" i="1"/>
  <c r="DF1008" i="1"/>
  <c r="DF1009" i="1"/>
  <c r="DF1010" i="1"/>
  <c r="DF1011" i="1"/>
  <c r="DF1012" i="1"/>
  <c r="DF1013" i="1"/>
  <c r="DF1014" i="1"/>
  <c r="DF1015" i="1"/>
  <c r="DF1016" i="1"/>
  <c r="DF1017" i="1"/>
  <c r="DF1018" i="1"/>
  <c r="DF1019" i="1"/>
  <c r="DF1020" i="1"/>
  <c r="DF1021" i="1"/>
  <c r="DF1022" i="1"/>
  <c r="DF1023" i="1"/>
  <c r="DF1024" i="1"/>
  <c r="DF1025" i="1"/>
  <c r="DF1026" i="1"/>
  <c r="DF1027" i="1"/>
  <c r="DF1028" i="1"/>
  <c r="DF1029" i="1"/>
  <c r="DF1030" i="1"/>
  <c r="DF1031" i="1"/>
  <c r="DF1032" i="1"/>
  <c r="DF1033" i="1"/>
  <c r="DF1034" i="1"/>
  <c r="DF1035" i="1"/>
  <c r="DF1036" i="1"/>
  <c r="DF1037" i="1"/>
  <c r="DF1038" i="1"/>
  <c r="DF1039" i="1"/>
  <c r="DF1040" i="1"/>
  <c r="DF1041" i="1"/>
  <c r="DF1042" i="1"/>
  <c r="DF1043" i="1"/>
  <c r="DF1044" i="1"/>
  <c r="DF1045" i="1"/>
  <c r="DF1046" i="1"/>
  <c r="DF1047" i="1"/>
  <c r="DF1048" i="1"/>
  <c r="DF1049" i="1"/>
  <c r="DF1050" i="1"/>
  <c r="DF1051" i="1"/>
  <c r="DF1052" i="1"/>
  <c r="DF1053" i="1"/>
  <c r="DF1054" i="1"/>
  <c r="DF1055" i="1"/>
  <c r="DF1056" i="1"/>
  <c r="DF1057" i="1"/>
  <c r="DF1058" i="1"/>
  <c r="DF1059" i="1"/>
  <c r="DF1060" i="1"/>
  <c r="DF1061" i="1"/>
  <c r="DF1062" i="1"/>
  <c r="DF1063" i="1"/>
  <c r="DF1064" i="1"/>
  <c r="DF1065" i="1"/>
  <c r="DF1066" i="1"/>
  <c r="DF1067" i="1"/>
  <c r="DF1068" i="1"/>
  <c r="DF1069" i="1"/>
  <c r="DF1070" i="1"/>
  <c r="DF1071" i="1"/>
  <c r="DF1072" i="1"/>
  <c r="DF1073" i="1"/>
  <c r="DF1074" i="1"/>
  <c r="DF1075" i="1"/>
  <c r="DF1076" i="1"/>
  <c r="DF1077" i="1"/>
  <c r="DF1078" i="1"/>
  <c r="DF1079" i="1"/>
  <c r="DF1080" i="1"/>
  <c r="DF1081" i="1"/>
  <c r="DF1082" i="1"/>
  <c r="DF1083" i="1"/>
  <c r="DF1084" i="1"/>
  <c r="DF1085" i="1"/>
  <c r="DF1086" i="1"/>
  <c r="DF1087" i="1"/>
  <c r="DF1088" i="1"/>
  <c r="DF1089" i="1"/>
  <c r="DF1090" i="1"/>
  <c r="DF1091" i="1"/>
  <c r="DF1092" i="1"/>
  <c r="DF1093" i="1"/>
  <c r="DF1094" i="1"/>
  <c r="DF1095" i="1"/>
  <c r="DF1096" i="1"/>
  <c r="DF1097" i="1"/>
  <c r="DF1098" i="1"/>
  <c r="DF6" i="1"/>
  <c r="DD7" i="1"/>
  <c r="DD8" i="1"/>
  <c r="DD9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DD38" i="1"/>
  <c r="DD39" i="1"/>
  <c r="DD40" i="1"/>
  <c r="DD41" i="1"/>
  <c r="DD42" i="1"/>
  <c r="DD43" i="1"/>
  <c r="DD44" i="1"/>
  <c r="DD45" i="1"/>
  <c r="DD46" i="1"/>
  <c r="DD47" i="1"/>
  <c r="DD48" i="1"/>
  <c r="DD49" i="1"/>
  <c r="DD50" i="1"/>
  <c r="DD51" i="1"/>
  <c r="DD52" i="1"/>
  <c r="DD53" i="1"/>
  <c r="DD54" i="1"/>
  <c r="DD55" i="1"/>
  <c r="DD56" i="1"/>
  <c r="DD57" i="1"/>
  <c r="DD58" i="1"/>
  <c r="DD59" i="1"/>
  <c r="DD60" i="1"/>
  <c r="DD61" i="1"/>
  <c r="DD62" i="1"/>
  <c r="DD63" i="1"/>
  <c r="DD64" i="1"/>
  <c r="DD65" i="1"/>
  <c r="DD66" i="1"/>
  <c r="DD67" i="1"/>
  <c r="DD68" i="1"/>
  <c r="DD69" i="1"/>
  <c r="DD70" i="1"/>
  <c r="DD71" i="1"/>
  <c r="DD72" i="1"/>
  <c r="DD73" i="1"/>
  <c r="DD74" i="1"/>
  <c r="DD75" i="1"/>
  <c r="DD76" i="1"/>
  <c r="DD77" i="1"/>
  <c r="DD78" i="1"/>
  <c r="DD79" i="1"/>
  <c r="DD80" i="1"/>
  <c r="DD81" i="1"/>
  <c r="DD82" i="1"/>
  <c r="DD83" i="1"/>
  <c r="DD84" i="1"/>
  <c r="DD85" i="1"/>
  <c r="DD86" i="1"/>
  <c r="DD87" i="1"/>
  <c r="DD88" i="1"/>
  <c r="DD89" i="1"/>
  <c r="DD90" i="1"/>
  <c r="DD91" i="1"/>
  <c r="DD92" i="1"/>
  <c r="DD93" i="1"/>
  <c r="DD94" i="1"/>
  <c r="DD95" i="1"/>
  <c r="DD96" i="1"/>
  <c r="DD97" i="1"/>
  <c r="DD98" i="1"/>
  <c r="DD99" i="1"/>
  <c r="DD100" i="1"/>
  <c r="DD101" i="1"/>
  <c r="DD102" i="1"/>
  <c r="DD103" i="1"/>
  <c r="DD104" i="1"/>
  <c r="DD105" i="1"/>
  <c r="DD106" i="1"/>
  <c r="DD107" i="1"/>
  <c r="DD108" i="1"/>
  <c r="DD109" i="1"/>
  <c r="DD110" i="1"/>
  <c r="DD111" i="1"/>
  <c r="DD112" i="1"/>
  <c r="DD113" i="1"/>
  <c r="DD114" i="1"/>
  <c r="DD115" i="1"/>
  <c r="DD116" i="1"/>
  <c r="DD117" i="1"/>
  <c r="DD118" i="1"/>
  <c r="DD119" i="1"/>
  <c r="DD120" i="1"/>
  <c r="DD121" i="1"/>
  <c r="DD122" i="1"/>
  <c r="DD123" i="1"/>
  <c r="DD124" i="1"/>
  <c r="DD125" i="1"/>
  <c r="DD126" i="1"/>
  <c r="DD127" i="1"/>
  <c r="DD128" i="1"/>
  <c r="DD129" i="1"/>
  <c r="DD130" i="1"/>
  <c r="DD131" i="1"/>
  <c r="DD132" i="1"/>
  <c r="DD133" i="1"/>
  <c r="DD134" i="1"/>
  <c r="DD135" i="1"/>
  <c r="DD136" i="1"/>
  <c r="DD137" i="1"/>
  <c r="DD138" i="1"/>
  <c r="DD139" i="1"/>
  <c r="DD140" i="1"/>
  <c r="DD141" i="1"/>
  <c r="DD142" i="1"/>
  <c r="DD143" i="1"/>
  <c r="DD144" i="1"/>
  <c r="DD145" i="1"/>
  <c r="DD146" i="1"/>
  <c r="DD147" i="1"/>
  <c r="DD148" i="1"/>
  <c r="DD149" i="1"/>
  <c r="DD150" i="1"/>
  <c r="DD151" i="1"/>
  <c r="DD152" i="1"/>
  <c r="DD153" i="1"/>
  <c r="DD154" i="1"/>
  <c r="DD155" i="1"/>
  <c r="DD156" i="1"/>
  <c r="DD157" i="1"/>
  <c r="DD158" i="1"/>
  <c r="DD159" i="1"/>
  <c r="DD160" i="1"/>
  <c r="DD161" i="1"/>
  <c r="DD162" i="1"/>
  <c r="DD163" i="1"/>
  <c r="DD164" i="1"/>
  <c r="DD165" i="1"/>
  <c r="DD166" i="1"/>
  <c r="DD167" i="1"/>
  <c r="DD168" i="1"/>
  <c r="DD169" i="1"/>
  <c r="DD170" i="1"/>
  <c r="DD171" i="1"/>
  <c r="DD172" i="1"/>
  <c r="DD173" i="1"/>
  <c r="DD174" i="1"/>
  <c r="DD175" i="1"/>
  <c r="DD176" i="1"/>
  <c r="DD177" i="1"/>
  <c r="DD178" i="1"/>
  <c r="DD179" i="1"/>
  <c r="DD180" i="1"/>
  <c r="DD181" i="1"/>
  <c r="DD182" i="1"/>
  <c r="DD183" i="1"/>
  <c r="DD184" i="1"/>
  <c r="DD185" i="1"/>
  <c r="DD186" i="1"/>
  <c r="DD187" i="1"/>
  <c r="DD188" i="1"/>
  <c r="DD189" i="1"/>
  <c r="DD190" i="1"/>
  <c r="DD191" i="1"/>
  <c r="DD192" i="1"/>
  <c r="DD193" i="1"/>
  <c r="DD194" i="1"/>
  <c r="DD195" i="1"/>
  <c r="DD196" i="1"/>
  <c r="DD197" i="1"/>
  <c r="DD198" i="1"/>
  <c r="DD199" i="1"/>
  <c r="DD200" i="1"/>
  <c r="DD201" i="1"/>
  <c r="DD202" i="1"/>
  <c r="DD203" i="1"/>
  <c r="DD204" i="1"/>
  <c r="DD205" i="1"/>
  <c r="DD206" i="1"/>
  <c r="DD207" i="1"/>
  <c r="DD208" i="1"/>
  <c r="DD209" i="1"/>
  <c r="DD210" i="1"/>
  <c r="DD211" i="1"/>
  <c r="DD212" i="1"/>
  <c r="DD213" i="1"/>
  <c r="DD214" i="1"/>
  <c r="DD215" i="1"/>
  <c r="DD216" i="1"/>
  <c r="DD217" i="1"/>
  <c r="DD218" i="1"/>
  <c r="DD219" i="1"/>
  <c r="DD220" i="1"/>
  <c r="DD221" i="1"/>
  <c r="DD222" i="1"/>
  <c r="DD223" i="1"/>
  <c r="DD224" i="1"/>
  <c r="DD225" i="1"/>
  <c r="DD226" i="1"/>
  <c r="DD227" i="1"/>
  <c r="DD228" i="1"/>
  <c r="DD229" i="1"/>
  <c r="DD230" i="1"/>
  <c r="DD231" i="1"/>
  <c r="DD232" i="1"/>
  <c r="DD233" i="1"/>
  <c r="DD234" i="1"/>
  <c r="DD235" i="1"/>
  <c r="DD236" i="1"/>
  <c r="DD237" i="1"/>
  <c r="DD238" i="1"/>
  <c r="DD239" i="1"/>
  <c r="DD240" i="1"/>
  <c r="DD241" i="1"/>
  <c r="DD242" i="1"/>
  <c r="DD243" i="1"/>
  <c r="DD244" i="1"/>
  <c r="DD245" i="1"/>
  <c r="DD246" i="1"/>
  <c r="DD247" i="1"/>
  <c r="DD248" i="1"/>
  <c r="DD249" i="1"/>
  <c r="DD250" i="1"/>
  <c r="DD251" i="1"/>
  <c r="DD252" i="1"/>
  <c r="DD253" i="1"/>
  <c r="DD254" i="1"/>
  <c r="DD255" i="1"/>
  <c r="DD256" i="1"/>
  <c r="DD257" i="1"/>
  <c r="DD258" i="1"/>
  <c r="DD259" i="1"/>
  <c r="DD260" i="1"/>
  <c r="DD261" i="1"/>
  <c r="DD262" i="1"/>
  <c r="DD263" i="1"/>
  <c r="DD264" i="1"/>
  <c r="DD265" i="1"/>
  <c r="DD266" i="1"/>
  <c r="DD267" i="1"/>
  <c r="DD268" i="1"/>
  <c r="DD269" i="1"/>
  <c r="DD270" i="1"/>
  <c r="DD271" i="1"/>
  <c r="DD272" i="1"/>
  <c r="DD273" i="1"/>
  <c r="DD274" i="1"/>
  <c r="DD275" i="1"/>
  <c r="DD276" i="1"/>
  <c r="DD277" i="1"/>
  <c r="DD278" i="1"/>
  <c r="DD279" i="1"/>
  <c r="DD280" i="1"/>
  <c r="DD281" i="1"/>
  <c r="DD282" i="1"/>
  <c r="DD283" i="1"/>
  <c r="DD284" i="1"/>
  <c r="DD285" i="1"/>
  <c r="DD286" i="1"/>
  <c r="DD287" i="1"/>
  <c r="DD288" i="1"/>
  <c r="DD289" i="1"/>
  <c r="DD290" i="1"/>
  <c r="DD291" i="1"/>
  <c r="DD292" i="1"/>
  <c r="DD293" i="1"/>
  <c r="DD294" i="1"/>
  <c r="DD295" i="1"/>
  <c r="DD296" i="1"/>
  <c r="DD297" i="1"/>
  <c r="DD298" i="1"/>
  <c r="DD299" i="1"/>
  <c r="DD300" i="1"/>
  <c r="DD301" i="1"/>
  <c r="DD302" i="1"/>
  <c r="DD303" i="1"/>
  <c r="DD304" i="1"/>
  <c r="DD305" i="1"/>
  <c r="DD306" i="1"/>
  <c r="DD307" i="1"/>
  <c r="DD308" i="1"/>
  <c r="DD309" i="1"/>
  <c r="DD310" i="1"/>
  <c r="DD311" i="1"/>
  <c r="DD312" i="1"/>
  <c r="DD313" i="1"/>
  <c r="DD314" i="1"/>
  <c r="DD315" i="1"/>
  <c r="DD316" i="1"/>
  <c r="DD317" i="1"/>
  <c r="DD318" i="1"/>
  <c r="DD319" i="1"/>
  <c r="DD320" i="1"/>
  <c r="DD321" i="1"/>
  <c r="DD322" i="1"/>
  <c r="DD323" i="1"/>
  <c r="DD324" i="1"/>
  <c r="DD325" i="1"/>
  <c r="DD326" i="1"/>
  <c r="DD327" i="1"/>
  <c r="DD328" i="1"/>
  <c r="DD329" i="1"/>
  <c r="DD330" i="1"/>
  <c r="DD331" i="1"/>
  <c r="DD332" i="1"/>
  <c r="DD333" i="1"/>
  <c r="DD334" i="1"/>
  <c r="DD335" i="1"/>
  <c r="DD336" i="1"/>
  <c r="DD337" i="1"/>
  <c r="DD338" i="1"/>
  <c r="DD339" i="1"/>
  <c r="DD340" i="1"/>
  <c r="DD341" i="1"/>
  <c r="DD342" i="1"/>
  <c r="DD343" i="1"/>
  <c r="DD344" i="1"/>
  <c r="DD345" i="1"/>
  <c r="DD346" i="1"/>
  <c r="DD347" i="1"/>
  <c r="DD348" i="1"/>
  <c r="DD349" i="1"/>
  <c r="DD350" i="1"/>
  <c r="DD351" i="1"/>
  <c r="DD352" i="1"/>
  <c r="DD353" i="1"/>
  <c r="DD354" i="1"/>
  <c r="DD355" i="1"/>
  <c r="DD356" i="1"/>
  <c r="DD357" i="1"/>
  <c r="DD358" i="1"/>
  <c r="DD359" i="1"/>
  <c r="DD360" i="1"/>
  <c r="DD361" i="1"/>
  <c r="DD362" i="1"/>
  <c r="DD363" i="1"/>
  <c r="DD364" i="1"/>
  <c r="DD365" i="1"/>
  <c r="DD366" i="1"/>
  <c r="DD367" i="1"/>
  <c r="DD368" i="1"/>
  <c r="DD369" i="1"/>
  <c r="DD370" i="1"/>
  <c r="DD371" i="1"/>
  <c r="DD372" i="1"/>
  <c r="DD373" i="1"/>
  <c r="DD374" i="1"/>
  <c r="DD375" i="1"/>
  <c r="DD376" i="1"/>
  <c r="DD377" i="1"/>
  <c r="DD378" i="1"/>
  <c r="DD379" i="1"/>
  <c r="DD380" i="1"/>
  <c r="DD381" i="1"/>
  <c r="DD382" i="1"/>
  <c r="DD383" i="1"/>
  <c r="DD384" i="1"/>
  <c r="DD385" i="1"/>
  <c r="DD386" i="1"/>
  <c r="DD387" i="1"/>
  <c r="DD388" i="1"/>
  <c r="DD389" i="1"/>
  <c r="DD390" i="1"/>
  <c r="DD391" i="1"/>
  <c r="DD392" i="1"/>
  <c r="DD393" i="1"/>
  <c r="DD394" i="1"/>
  <c r="DD395" i="1"/>
  <c r="DD396" i="1"/>
  <c r="DD397" i="1"/>
  <c r="DD398" i="1"/>
  <c r="DD399" i="1"/>
  <c r="DD400" i="1"/>
  <c r="DD401" i="1"/>
  <c r="DD402" i="1"/>
  <c r="DD403" i="1"/>
  <c r="DD404" i="1"/>
  <c r="DD405" i="1"/>
  <c r="DD406" i="1"/>
  <c r="DD407" i="1"/>
  <c r="DD408" i="1"/>
  <c r="DD409" i="1"/>
  <c r="DD410" i="1"/>
  <c r="DD411" i="1"/>
  <c r="DD412" i="1"/>
  <c r="DD413" i="1"/>
  <c r="DD414" i="1"/>
  <c r="DD415" i="1"/>
  <c r="DD416" i="1"/>
  <c r="DD417" i="1"/>
  <c r="DD418" i="1"/>
  <c r="DD419" i="1"/>
  <c r="DD420" i="1"/>
  <c r="DD421" i="1"/>
  <c r="DD422" i="1"/>
  <c r="DD423" i="1"/>
  <c r="DD424" i="1"/>
  <c r="DD425" i="1"/>
  <c r="DD426" i="1"/>
  <c r="DD427" i="1"/>
  <c r="DD428" i="1"/>
  <c r="DD429" i="1"/>
  <c r="DD430" i="1"/>
  <c r="DD431" i="1"/>
  <c r="DD432" i="1"/>
  <c r="DD433" i="1"/>
  <c r="DD434" i="1"/>
  <c r="DD435" i="1"/>
  <c r="DD436" i="1"/>
  <c r="DD437" i="1"/>
  <c r="DD438" i="1"/>
  <c r="DD439" i="1"/>
  <c r="DD440" i="1"/>
  <c r="DD441" i="1"/>
  <c r="DD442" i="1"/>
  <c r="DD443" i="1"/>
  <c r="DD444" i="1"/>
  <c r="DD445" i="1"/>
  <c r="DD446" i="1"/>
  <c r="DD447" i="1"/>
  <c r="DD448" i="1"/>
  <c r="DD449" i="1"/>
  <c r="DD450" i="1"/>
  <c r="DD451" i="1"/>
  <c r="DD452" i="1"/>
  <c r="DD453" i="1"/>
  <c r="DD454" i="1"/>
  <c r="DD455" i="1"/>
  <c r="DD456" i="1"/>
  <c r="DD457" i="1"/>
  <c r="DD458" i="1"/>
  <c r="DD459" i="1"/>
  <c r="DD460" i="1"/>
  <c r="DD461" i="1"/>
  <c r="DD462" i="1"/>
  <c r="DD463" i="1"/>
  <c r="DD464" i="1"/>
  <c r="DD465" i="1"/>
  <c r="DD466" i="1"/>
  <c r="DD467" i="1"/>
  <c r="DD468" i="1"/>
  <c r="DD469" i="1"/>
  <c r="DD470" i="1"/>
  <c r="DD471" i="1"/>
  <c r="DD472" i="1"/>
  <c r="DD473" i="1"/>
  <c r="DD474" i="1"/>
  <c r="DD475" i="1"/>
  <c r="DD476" i="1"/>
  <c r="DD477" i="1"/>
  <c r="DD478" i="1"/>
  <c r="DD479" i="1"/>
  <c r="DD480" i="1"/>
  <c r="DD481" i="1"/>
  <c r="DD482" i="1"/>
  <c r="DD483" i="1"/>
  <c r="DD484" i="1"/>
  <c r="DD485" i="1"/>
  <c r="DD486" i="1"/>
  <c r="DD487" i="1"/>
  <c r="DD488" i="1"/>
  <c r="DD489" i="1"/>
  <c r="DD490" i="1"/>
  <c r="DD491" i="1"/>
  <c r="DD492" i="1"/>
  <c r="DD493" i="1"/>
  <c r="DD494" i="1"/>
  <c r="DD495" i="1"/>
  <c r="DD496" i="1"/>
  <c r="DD497" i="1"/>
  <c r="DD498" i="1"/>
  <c r="DD499" i="1"/>
  <c r="DD500" i="1"/>
  <c r="DD501" i="1"/>
  <c r="DD502" i="1"/>
  <c r="DD503" i="1"/>
  <c r="DD504" i="1"/>
  <c r="DD505" i="1"/>
  <c r="DD506" i="1"/>
  <c r="DD507" i="1"/>
  <c r="DD508" i="1"/>
  <c r="DD509" i="1"/>
  <c r="DD510" i="1"/>
  <c r="DD511" i="1"/>
  <c r="DD512" i="1"/>
  <c r="DD513" i="1"/>
  <c r="DD514" i="1"/>
  <c r="DD515" i="1"/>
  <c r="DD516" i="1"/>
  <c r="DD517" i="1"/>
  <c r="DD518" i="1"/>
  <c r="DD519" i="1"/>
  <c r="DD520" i="1"/>
  <c r="DD521" i="1"/>
  <c r="DD522" i="1"/>
  <c r="DD523" i="1"/>
  <c r="DD524" i="1"/>
  <c r="DD525" i="1"/>
  <c r="DD526" i="1"/>
  <c r="DD527" i="1"/>
  <c r="DD528" i="1"/>
  <c r="DD529" i="1"/>
  <c r="DD530" i="1"/>
  <c r="DD531" i="1"/>
  <c r="DD532" i="1"/>
  <c r="DD533" i="1"/>
  <c r="DD534" i="1"/>
  <c r="DD535" i="1"/>
  <c r="DD536" i="1"/>
  <c r="DD537" i="1"/>
  <c r="DD538" i="1"/>
  <c r="DD539" i="1"/>
  <c r="DD540" i="1"/>
  <c r="DD541" i="1"/>
  <c r="DD542" i="1"/>
  <c r="DD543" i="1"/>
  <c r="DD544" i="1"/>
  <c r="DD545" i="1"/>
  <c r="DD546" i="1"/>
  <c r="DD547" i="1"/>
  <c r="DD548" i="1"/>
  <c r="DD549" i="1"/>
  <c r="DD550" i="1"/>
  <c r="DD551" i="1"/>
  <c r="DD552" i="1"/>
  <c r="DD553" i="1"/>
  <c r="DD554" i="1"/>
  <c r="DD555" i="1"/>
  <c r="DD556" i="1"/>
  <c r="DD557" i="1"/>
  <c r="DD558" i="1"/>
  <c r="DD559" i="1"/>
  <c r="DD560" i="1"/>
  <c r="DD561" i="1"/>
  <c r="DD562" i="1"/>
  <c r="DD563" i="1"/>
  <c r="DD564" i="1"/>
  <c r="DD565" i="1"/>
  <c r="DD566" i="1"/>
  <c r="DD567" i="1"/>
  <c r="DD568" i="1"/>
  <c r="DD569" i="1"/>
  <c r="DD570" i="1"/>
  <c r="DD571" i="1"/>
  <c r="DD572" i="1"/>
  <c r="DD573" i="1"/>
  <c r="DD574" i="1"/>
  <c r="DD575" i="1"/>
  <c r="DD576" i="1"/>
  <c r="DD577" i="1"/>
  <c r="DD578" i="1"/>
  <c r="DD579" i="1"/>
  <c r="DD580" i="1"/>
  <c r="DD581" i="1"/>
  <c r="DD582" i="1"/>
  <c r="DD583" i="1"/>
  <c r="DD584" i="1"/>
  <c r="DD585" i="1"/>
  <c r="DD586" i="1"/>
  <c r="DD587" i="1"/>
  <c r="DD588" i="1"/>
  <c r="DD589" i="1"/>
  <c r="DD590" i="1"/>
  <c r="DD591" i="1"/>
  <c r="DD592" i="1"/>
  <c r="DD593" i="1"/>
  <c r="DD594" i="1"/>
  <c r="DD595" i="1"/>
  <c r="DD596" i="1"/>
  <c r="DD597" i="1"/>
  <c r="DD598" i="1"/>
  <c r="DD599" i="1"/>
  <c r="DD600" i="1"/>
  <c r="DD601" i="1"/>
  <c r="DD602" i="1"/>
  <c r="DD603" i="1"/>
  <c r="DD604" i="1"/>
  <c r="DD605" i="1"/>
  <c r="DD606" i="1"/>
  <c r="DD607" i="1"/>
  <c r="DD608" i="1"/>
  <c r="DD609" i="1"/>
  <c r="DD610" i="1"/>
  <c r="DD611" i="1"/>
  <c r="DD612" i="1"/>
  <c r="DD613" i="1"/>
  <c r="DD614" i="1"/>
  <c r="DD615" i="1"/>
  <c r="DD616" i="1"/>
  <c r="DD617" i="1"/>
  <c r="DD618" i="1"/>
  <c r="DD619" i="1"/>
  <c r="DD620" i="1"/>
  <c r="DD621" i="1"/>
  <c r="DD622" i="1"/>
  <c r="DD623" i="1"/>
  <c r="DD624" i="1"/>
  <c r="DD625" i="1"/>
  <c r="DD626" i="1"/>
  <c r="DD627" i="1"/>
  <c r="DD628" i="1"/>
  <c r="DD629" i="1"/>
  <c r="DD630" i="1"/>
  <c r="DD631" i="1"/>
  <c r="DD632" i="1"/>
  <c r="DD633" i="1"/>
  <c r="DD634" i="1"/>
  <c r="DD635" i="1"/>
  <c r="DD636" i="1"/>
  <c r="DD637" i="1"/>
  <c r="DD638" i="1"/>
  <c r="DD639" i="1"/>
  <c r="DD640" i="1"/>
  <c r="DD641" i="1"/>
  <c r="DD642" i="1"/>
  <c r="DD643" i="1"/>
  <c r="DD644" i="1"/>
  <c r="DD645" i="1"/>
  <c r="DD646" i="1"/>
  <c r="DD647" i="1"/>
  <c r="DD648" i="1"/>
  <c r="DD649" i="1"/>
  <c r="DD650" i="1"/>
  <c r="DD651" i="1"/>
  <c r="DD652" i="1"/>
  <c r="DD653" i="1"/>
  <c r="DD654" i="1"/>
  <c r="DD655" i="1"/>
  <c r="DD656" i="1"/>
  <c r="DD657" i="1"/>
  <c r="DD658" i="1"/>
  <c r="DD659" i="1"/>
  <c r="DD660" i="1"/>
  <c r="DD661" i="1"/>
  <c r="DD662" i="1"/>
  <c r="DD663" i="1"/>
  <c r="DD664" i="1"/>
  <c r="DD665" i="1"/>
  <c r="DD666" i="1"/>
  <c r="DD667" i="1"/>
  <c r="DD668" i="1"/>
  <c r="DD669" i="1"/>
  <c r="DD670" i="1"/>
  <c r="DD671" i="1"/>
  <c r="DD672" i="1"/>
  <c r="DD673" i="1"/>
  <c r="DD674" i="1"/>
  <c r="DD675" i="1"/>
  <c r="DD676" i="1"/>
  <c r="DD677" i="1"/>
  <c r="DD678" i="1"/>
  <c r="DD679" i="1"/>
  <c r="DD680" i="1"/>
  <c r="DD681" i="1"/>
  <c r="DD682" i="1"/>
  <c r="DD683" i="1"/>
  <c r="DD684" i="1"/>
  <c r="DD685" i="1"/>
  <c r="DD686" i="1"/>
  <c r="DD687" i="1"/>
  <c r="DD688" i="1"/>
  <c r="DD689" i="1"/>
  <c r="DD690" i="1"/>
  <c r="DD691" i="1"/>
  <c r="DD692" i="1"/>
  <c r="DD693" i="1"/>
  <c r="DD694" i="1"/>
  <c r="DD695" i="1"/>
  <c r="DD696" i="1"/>
  <c r="DD697" i="1"/>
  <c r="DD698" i="1"/>
  <c r="DD699" i="1"/>
  <c r="DD700" i="1"/>
  <c r="DD701" i="1"/>
  <c r="DD702" i="1"/>
  <c r="DD703" i="1"/>
  <c r="DD704" i="1"/>
  <c r="DD705" i="1"/>
  <c r="DD706" i="1"/>
  <c r="DD707" i="1"/>
  <c r="DD708" i="1"/>
  <c r="DD709" i="1"/>
  <c r="DD710" i="1"/>
  <c r="DD711" i="1"/>
  <c r="DD712" i="1"/>
  <c r="DD713" i="1"/>
  <c r="DD714" i="1"/>
  <c r="DD715" i="1"/>
  <c r="DD716" i="1"/>
  <c r="DD717" i="1"/>
  <c r="DD718" i="1"/>
  <c r="DD719" i="1"/>
  <c r="DD720" i="1"/>
  <c r="DD721" i="1"/>
  <c r="DD722" i="1"/>
  <c r="DD723" i="1"/>
  <c r="DD724" i="1"/>
  <c r="DD725" i="1"/>
  <c r="DD726" i="1"/>
  <c r="DD727" i="1"/>
  <c r="DD728" i="1"/>
  <c r="DD729" i="1"/>
  <c r="DD730" i="1"/>
  <c r="DD731" i="1"/>
  <c r="DD732" i="1"/>
  <c r="DD733" i="1"/>
  <c r="DD734" i="1"/>
  <c r="DD735" i="1"/>
  <c r="DD736" i="1"/>
  <c r="DD737" i="1"/>
  <c r="DD738" i="1"/>
  <c r="DD739" i="1"/>
  <c r="DD740" i="1"/>
  <c r="DD741" i="1"/>
  <c r="DD742" i="1"/>
  <c r="DD743" i="1"/>
  <c r="DD744" i="1"/>
  <c r="DD745" i="1"/>
  <c r="DD746" i="1"/>
  <c r="DD747" i="1"/>
  <c r="DD748" i="1"/>
  <c r="DD749" i="1"/>
  <c r="DD750" i="1"/>
  <c r="DD751" i="1"/>
  <c r="DD752" i="1"/>
  <c r="DD753" i="1"/>
  <c r="DD754" i="1"/>
  <c r="DD755" i="1"/>
  <c r="DD756" i="1"/>
  <c r="DD757" i="1"/>
  <c r="DD758" i="1"/>
  <c r="DD759" i="1"/>
  <c r="DD760" i="1"/>
  <c r="DD761" i="1"/>
  <c r="DD762" i="1"/>
  <c r="DD763" i="1"/>
  <c r="DD764" i="1"/>
  <c r="DD765" i="1"/>
  <c r="DD766" i="1"/>
  <c r="DD767" i="1"/>
  <c r="DD768" i="1"/>
  <c r="DD769" i="1"/>
  <c r="DD770" i="1"/>
  <c r="DD771" i="1"/>
  <c r="DD772" i="1"/>
  <c r="DD773" i="1"/>
  <c r="DD774" i="1"/>
  <c r="DD775" i="1"/>
  <c r="DD776" i="1"/>
  <c r="DD777" i="1"/>
  <c r="DD778" i="1"/>
  <c r="DD779" i="1"/>
  <c r="DD780" i="1"/>
  <c r="DD781" i="1"/>
  <c r="DD782" i="1"/>
  <c r="DD783" i="1"/>
  <c r="DD784" i="1"/>
  <c r="DD785" i="1"/>
  <c r="DD786" i="1"/>
  <c r="DD787" i="1"/>
  <c r="DD788" i="1"/>
  <c r="DD789" i="1"/>
  <c r="DD790" i="1"/>
  <c r="DD791" i="1"/>
  <c r="DD792" i="1"/>
  <c r="DD793" i="1"/>
  <c r="DD794" i="1"/>
  <c r="DD795" i="1"/>
  <c r="DD796" i="1"/>
  <c r="DD797" i="1"/>
  <c r="DD798" i="1"/>
  <c r="DD799" i="1"/>
  <c r="DD800" i="1"/>
  <c r="DD801" i="1"/>
  <c r="DD802" i="1"/>
  <c r="DD803" i="1"/>
  <c r="DD804" i="1"/>
  <c r="DD805" i="1"/>
  <c r="DD806" i="1"/>
  <c r="DD807" i="1"/>
  <c r="DD808" i="1"/>
  <c r="DD809" i="1"/>
  <c r="DD810" i="1"/>
  <c r="DD811" i="1"/>
  <c r="DD812" i="1"/>
  <c r="DD813" i="1"/>
  <c r="DD814" i="1"/>
  <c r="DD815" i="1"/>
  <c r="DD816" i="1"/>
  <c r="DD817" i="1"/>
  <c r="DD818" i="1"/>
  <c r="DD819" i="1"/>
  <c r="DD820" i="1"/>
  <c r="DD821" i="1"/>
  <c r="DD822" i="1"/>
  <c r="DD823" i="1"/>
  <c r="DD824" i="1"/>
  <c r="DD825" i="1"/>
  <c r="DD826" i="1"/>
  <c r="DD827" i="1"/>
  <c r="DD828" i="1"/>
  <c r="DD829" i="1"/>
  <c r="DD830" i="1"/>
  <c r="DD831" i="1"/>
  <c r="DD832" i="1"/>
  <c r="DD833" i="1"/>
  <c r="DD834" i="1"/>
  <c r="DD835" i="1"/>
  <c r="DD836" i="1"/>
  <c r="DD837" i="1"/>
  <c r="DD838" i="1"/>
  <c r="DD839" i="1"/>
  <c r="DD840" i="1"/>
  <c r="DD841" i="1"/>
  <c r="DD842" i="1"/>
  <c r="DD843" i="1"/>
  <c r="DD844" i="1"/>
  <c r="DD845" i="1"/>
  <c r="DD846" i="1"/>
  <c r="DD847" i="1"/>
  <c r="DD848" i="1"/>
  <c r="DD849" i="1"/>
  <c r="DD850" i="1"/>
  <c r="DD851" i="1"/>
  <c r="DD852" i="1"/>
  <c r="DD853" i="1"/>
  <c r="DD854" i="1"/>
  <c r="DD855" i="1"/>
  <c r="DD856" i="1"/>
  <c r="DD857" i="1"/>
  <c r="DD858" i="1"/>
  <c r="DD859" i="1"/>
  <c r="DD860" i="1"/>
  <c r="DD861" i="1"/>
  <c r="DD862" i="1"/>
  <c r="DD863" i="1"/>
  <c r="DD864" i="1"/>
  <c r="DD865" i="1"/>
  <c r="DD866" i="1"/>
  <c r="DD867" i="1"/>
  <c r="DD868" i="1"/>
  <c r="DD869" i="1"/>
  <c r="DD870" i="1"/>
  <c r="DD871" i="1"/>
  <c r="DD872" i="1"/>
  <c r="DD873" i="1"/>
  <c r="DD874" i="1"/>
  <c r="DD875" i="1"/>
  <c r="DD876" i="1"/>
  <c r="DD877" i="1"/>
  <c r="DD878" i="1"/>
  <c r="DD879" i="1"/>
  <c r="DD880" i="1"/>
  <c r="DD881" i="1"/>
  <c r="DD882" i="1"/>
  <c r="DD883" i="1"/>
  <c r="DD884" i="1"/>
  <c r="DD885" i="1"/>
  <c r="DD886" i="1"/>
  <c r="DD887" i="1"/>
  <c r="DD888" i="1"/>
  <c r="DD889" i="1"/>
  <c r="DD890" i="1"/>
  <c r="DD891" i="1"/>
  <c r="DD892" i="1"/>
  <c r="DD893" i="1"/>
  <c r="DD894" i="1"/>
  <c r="DD895" i="1"/>
  <c r="DD896" i="1"/>
  <c r="DD897" i="1"/>
  <c r="DD898" i="1"/>
  <c r="DD899" i="1"/>
  <c r="DD900" i="1"/>
  <c r="DD901" i="1"/>
  <c r="DD902" i="1"/>
  <c r="DD903" i="1"/>
  <c r="DD904" i="1"/>
  <c r="DD905" i="1"/>
  <c r="DD906" i="1"/>
  <c r="DD907" i="1"/>
  <c r="DD908" i="1"/>
  <c r="DD909" i="1"/>
  <c r="DD910" i="1"/>
  <c r="DD911" i="1"/>
  <c r="DD912" i="1"/>
  <c r="DD913" i="1"/>
  <c r="DD914" i="1"/>
  <c r="DD915" i="1"/>
  <c r="DD916" i="1"/>
  <c r="DD917" i="1"/>
  <c r="DD918" i="1"/>
  <c r="DD919" i="1"/>
  <c r="DD920" i="1"/>
  <c r="DD921" i="1"/>
  <c r="DD922" i="1"/>
  <c r="DD923" i="1"/>
  <c r="DD924" i="1"/>
  <c r="DD925" i="1"/>
  <c r="DD926" i="1"/>
  <c r="DD927" i="1"/>
  <c r="DD928" i="1"/>
  <c r="DD929" i="1"/>
  <c r="DD930" i="1"/>
  <c r="DD931" i="1"/>
  <c r="DD932" i="1"/>
  <c r="DD933" i="1"/>
  <c r="DD934" i="1"/>
  <c r="DD935" i="1"/>
  <c r="DD936" i="1"/>
  <c r="DD937" i="1"/>
  <c r="DD938" i="1"/>
  <c r="DD939" i="1"/>
  <c r="DD940" i="1"/>
  <c r="DD941" i="1"/>
  <c r="DD942" i="1"/>
  <c r="DD943" i="1"/>
  <c r="DD944" i="1"/>
  <c r="DD945" i="1"/>
  <c r="DD946" i="1"/>
  <c r="DD947" i="1"/>
  <c r="DD948" i="1"/>
  <c r="DD949" i="1"/>
  <c r="DD950" i="1"/>
  <c r="DD951" i="1"/>
  <c r="DD952" i="1"/>
  <c r="DD953" i="1"/>
  <c r="DD954" i="1"/>
  <c r="DD955" i="1"/>
  <c r="DD956" i="1"/>
  <c r="DD957" i="1"/>
  <c r="DD958" i="1"/>
  <c r="DD959" i="1"/>
  <c r="DD960" i="1"/>
  <c r="DD961" i="1"/>
  <c r="DD962" i="1"/>
  <c r="DD963" i="1"/>
  <c r="DD964" i="1"/>
  <c r="DD965" i="1"/>
  <c r="DD966" i="1"/>
  <c r="DD967" i="1"/>
  <c r="DD968" i="1"/>
  <c r="DD969" i="1"/>
  <c r="DD970" i="1"/>
  <c r="DD971" i="1"/>
  <c r="DD972" i="1"/>
  <c r="DD973" i="1"/>
  <c r="DD974" i="1"/>
  <c r="DD975" i="1"/>
  <c r="DD976" i="1"/>
  <c r="DD977" i="1"/>
  <c r="DD978" i="1"/>
  <c r="DD979" i="1"/>
  <c r="DD980" i="1"/>
  <c r="DD981" i="1"/>
  <c r="DD982" i="1"/>
  <c r="DD983" i="1"/>
  <c r="DD984" i="1"/>
  <c r="DD985" i="1"/>
  <c r="DD986" i="1"/>
  <c r="DD987" i="1"/>
  <c r="DD988" i="1"/>
  <c r="DD989" i="1"/>
  <c r="DD990" i="1"/>
  <c r="DD991" i="1"/>
  <c r="DD992" i="1"/>
  <c r="DD993" i="1"/>
  <c r="DD994" i="1"/>
  <c r="DD995" i="1"/>
  <c r="DD996" i="1"/>
  <c r="DD997" i="1"/>
  <c r="DD998" i="1"/>
  <c r="DD999" i="1"/>
  <c r="DD1000" i="1"/>
  <c r="DD1001" i="1"/>
  <c r="DD1002" i="1"/>
  <c r="DD1003" i="1"/>
  <c r="DD1004" i="1"/>
  <c r="DD1005" i="1"/>
  <c r="DD1006" i="1"/>
  <c r="DD1007" i="1"/>
  <c r="DD1008" i="1"/>
  <c r="DD1009" i="1"/>
  <c r="DD1010" i="1"/>
  <c r="DD1011" i="1"/>
  <c r="DD1012" i="1"/>
  <c r="DD1013" i="1"/>
  <c r="DD1014" i="1"/>
  <c r="DD1015" i="1"/>
  <c r="DD1016" i="1"/>
  <c r="DD1017" i="1"/>
  <c r="DD1018" i="1"/>
  <c r="DD1019" i="1"/>
  <c r="DD1020" i="1"/>
  <c r="DD1021" i="1"/>
  <c r="DD1022" i="1"/>
  <c r="DD1023" i="1"/>
  <c r="DD1024" i="1"/>
  <c r="DD1025" i="1"/>
  <c r="DD1026" i="1"/>
  <c r="DD1027" i="1"/>
  <c r="DD1028" i="1"/>
  <c r="DD1029" i="1"/>
  <c r="DD1030" i="1"/>
  <c r="DD1031" i="1"/>
  <c r="DD1032" i="1"/>
  <c r="DD1033" i="1"/>
  <c r="DD1034" i="1"/>
  <c r="DD1035" i="1"/>
  <c r="DD1036" i="1"/>
  <c r="DD1037" i="1"/>
  <c r="DD1038" i="1"/>
  <c r="DD1039" i="1"/>
  <c r="DD1040" i="1"/>
  <c r="DD1041" i="1"/>
  <c r="DD1042" i="1"/>
  <c r="DD1043" i="1"/>
  <c r="DD1044" i="1"/>
  <c r="DD1045" i="1"/>
  <c r="DD1046" i="1"/>
  <c r="DD1047" i="1"/>
  <c r="DD1048" i="1"/>
  <c r="DD1049" i="1"/>
  <c r="DD1050" i="1"/>
  <c r="DD1051" i="1"/>
  <c r="DD1052" i="1"/>
  <c r="DD1053" i="1"/>
  <c r="DD1054" i="1"/>
  <c r="DD1055" i="1"/>
  <c r="DD1056" i="1"/>
  <c r="DD1057" i="1"/>
  <c r="DD1058" i="1"/>
  <c r="DD1059" i="1"/>
  <c r="DD1060" i="1"/>
  <c r="DD1061" i="1"/>
  <c r="DD1062" i="1"/>
  <c r="DD1063" i="1"/>
  <c r="DD1064" i="1"/>
  <c r="DD1065" i="1"/>
  <c r="DD1066" i="1"/>
  <c r="DD1067" i="1"/>
  <c r="DD1068" i="1"/>
  <c r="DD1069" i="1"/>
  <c r="DD1070" i="1"/>
  <c r="DD1071" i="1"/>
  <c r="DD1072" i="1"/>
  <c r="DD1073" i="1"/>
  <c r="DD1074" i="1"/>
  <c r="DD1075" i="1"/>
  <c r="DD1076" i="1"/>
  <c r="DD1077" i="1"/>
  <c r="DD1078" i="1"/>
  <c r="DD1079" i="1"/>
  <c r="DD1080" i="1"/>
  <c r="DD1081" i="1"/>
  <c r="DD1082" i="1"/>
  <c r="DD1083" i="1"/>
  <c r="DD1084" i="1"/>
  <c r="DD1085" i="1"/>
  <c r="DD1086" i="1"/>
  <c r="DD1087" i="1"/>
  <c r="DD1088" i="1"/>
  <c r="DD1089" i="1"/>
  <c r="DD1090" i="1"/>
  <c r="DD1091" i="1"/>
  <c r="DD1092" i="1"/>
  <c r="DD1093" i="1"/>
  <c r="DD1094" i="1"/>
  <c r="DD1095" i="1"/>
  <c r="DD1096" i="1"/>
  <c r="DD1097" i="1"/>
  <c r="DD1098" i="1"/>
  <c r="DD6" i="1"/>
  <c r="DB7" i="1"/>
  <c r="DB8" i="1"/>
  <c r="DB9" i="1"/>
  <c r="DB10" i="1"/>
  <c r="DB11" i="1"/>
  <c r="DB12" i="1"/>
  <c r="DB13" i="1"/>
  <c r="DB14" i="1"/>
  <c r="DB15" i="1"/>
  <c r="DB16" i="1"/>
  <c r="DB17" i="1"/>
  <c r="DB18" i="1"/>
  <c r="DB19" i="1"/>
  <c r="DB20" i="1"/>
  <c r="DB21" i="1"/>
  <c r="DB22" i="1"/>
  <c r="DB23" i="1"/>
  <c r="DB24" i="1"/>
  <c r="DB25" i="1"/>
  <c r="DB26" i="1"/>
  <c r="DB27" i="1"/>
  <c r="DB28" i="1"/>
  <c r="DB29" i="1"/>
  <c r="DB30" i="1"/>
  <c r="DB31" i="1"/>
  <c r="DB32" i="1"/>
  <c r="DB33" i="1"/>
  <c r="DB34" i="1"/>
  <c r="DB35" i="1"/>
  <c r="DB36" i="1"/>
  <c r="DB37" i="1"/>
  <c r="DB38" i="1"/>
  <c r="DB39" i="1"/>
  <c r="DB40" i="1"/>
  <c r="DB41" i="1"/>
  <c r="DB42" i="1"/>
  <c r="DB43" i="1"/>
  <c r="DB44" i="1"/>
  <c r="DB45" i="1"/>
  <c r="DB46" i="1"/>
  <c r="DB47" i="1"/>
  <c r="DB48" i="1"/>
  <c r="DB49" i="1"/>
  <c r="DB50" i="1"/>
  <c r="DB51" i="1"/>
  <c r="DB52" i="1"/>
  <c r="DB53" i="1"/>
  <c r="DB54" i="1"/>
  <c r="DB55" i="1"/>
  <c r="DB56" i="1"/>
  <c r="DB57" i="1"/>
  <c r="DB58" i="1"/>
  <c r="DB59" i="1"/>
  <c r="DB60" i="1"/>
  <c r="DB61" i="1"/>
  <c r="DB62" i="1"/>
  <c r="DB63" i="1"/>
  <c r="DB64" i="1"/>
  <c r="DB65" i="1"/>
  <c r="DB66" i="1"/>
  <c r="DB67" i="1"/>
  <c r="DB68" i="1"/>
  <c r="DB69" i="1"/>
  <c r="DB70" i="1"/>
  <c r="DB71" i="1"/>
  <c r="DB72" i="1"/>
  <c r="DB73" i="1"/>
  <c r="DB74" i="1"/>
  <c r="DB75" i="1"/>
  <c r="DB76" i="1"/>
  <c r="DB77" i="1"/>
  <c r="DB78" i="1"/>
  <c r="DB79" i="1"/>
  <c r="DB80" i="1"/>
  <c r="DB81" i="1"/>
  <c r="DB82" i="1"/>
  <c r="DB83" i="1"/>
  <c r="DB84" i="1"/>
  <c r="DB85" i="1"/>
  <c r="DB86" i="1"/>
  <c r="DB87" i="1"/>
  <c r="DB88" i="1"/>
  <c r="DB89" i="1"/>
  <c r="DB90" i="1"/>
  <c r="DB91" i="1"/>
  <c r="DB92" i="1"/>
  <c r="DB93" i="1"/>
  <c r="DB94" i="1"/>
  <c r="DB95" i="1"/>
  <c r="DB96" i="1"/>
  <c r="DB97" i="1"/>
  <c r="DB98" i="1"/>
  <c r="DB99" i="1"/>
  <c r="DB100" i="1"/>
  <c r="DB101" i="1"/>
  <c r="DB102" i="1"/>
  <c r="DB103" i="1"/>
  <c r="DB104" i="1"/>
  <c r="DB105" i="1"/>
  <c r="DB106" i="1"/>
  <c r="DB107" i="1"/>
  <c r="DB108" i="1"/>
  <c r="DB109" i="1"/>
  <c r="DB110" i="1"/>
  <c r="DB111" i="1"/>
  <c r="DB112" i="1"/>
  <c r="DB113" i="1"/>
  <c r="DB114" i="1"/>
  <c r="DB115" i="1"/>
  <c r="DB116" i="1"/>
  <c r="DB117" i="1"/>
  <c r="DB118" i="1"/>
  <c r="DB119" i="1"/>
  <c r="DB120" i="1"/>
  <c r="DB121" i="1"/>
  <c r="DB122" i="1"/>
  <c r="DB123" i="1"/>
  <c r="DB124" i="1"/>
  <c r="DB125" i="1"/>
  <c r="DB126" i="1"/>
  <c r="DB127" i="1"/>
  <c r="DB128" i="1"/>
  <c r="DB129" i="1"/>
  <c r="DB130" i="1"/>
  <c r="DB131" i="1"/>
  <c r="DB132" i="1"/>
  <c r="DB133" i="1"/>
  <c r="DB134" i="1"/>
  <c r="DB135" i="1"/>
  <c r="DB136" i="1"/>
  <c r="DB137" i="1"/>
  <c r="DB138" i="1"/>
  <c r="DB139" i="1"/>
  <c r="DB140" i="1"/>
  <c r="DB141" i="1"/>
  <c r="DB142" i="1"/>
  <c r="DB143" i="1"/>
  <c r="DB144" i="1"/>
  <c r="DB145" i="1"/>
  <c r="DB146" i="1"/>
  <c r="DB147" i="1"/>
  <c r="DB148" i="1"/>
  <c r="DB149" i="1"/>
  <c r="DB150" i="1"/>
  <c r="DB151" i="1"/>
  <c r="DB152" i="1"/>
  <c r="DB153" i="1"/>
  <c r="DB154" i="1"/>
  <c r="DB155" i="1"/>
  <c r="DB156" i="1"/>
  <c r="DB157" i="1"/>
  <c r="DB158" i="1"/>
  <c r="DB159" i="1"/>
  <c r="DB160" i="1"/>
  <c r="DB161" i="1"/>
  <c r="DB162" i="1"/>
  <c r="DB163" i="1"/>
  <c r="DB164" i="1"/>
  <c r="DB165" i="1"/>
  <c r="DB166" i="1"/>
  <c r="DB167" i="1"/>
  <c r="DB168" i="1"/>
  <c r="DB169" i="1"/>
  <c r="DB170" i="1"/>
  <c r="DB171" i="1"/>
  <c r="DB172" i="1"/>
  <c r="DB173" i="1"/>
  <c r="DB174" i="1"/>
  <c r="DB175" i="1"/>
  <c r="DB176" i="1"/>
  <c r="DB177" i="1"/>
  <c r="DB178" i="1"/>
  <c r="DB179" i="1"/>
  <c r="DB180" i="1"/>
  <c r="DB181" i="1"/>
  <c r="DB182" i="1"/>
  <c r="DB183" i="1"/>
  <c r="DB184" i="1"/>
  <c r="DB185" i="1"/>
  <c r="DB186" i="1"/>
  <c r="DB187" i="1"/>
  <c r="DB188" i="1"/>
  <c r="DB189" i="1"/>
  <c r="DB190" i="1"/>
  <c r="DB191" i="1"/>
  <c r="DB192" i="1"/>
  <c r="DB193" i="1"/>
  <c r="DB194" i="1"/>
  <c r="DB195" i="1"/>
  <c r="DB196" i="1"/>
  <c r="DB197" i="1"/>
  <c r="DB198" i="1"/>
  <c r="DB199" i="1"/>
  <c r="DB200" i="1"/>
  <c r="DB201" i="1"/>
  <c r="DB202" i="1"/>
  <c r="DB203" i="1"/>
  <c r="DB204" i="1"/>
  <c r="DB205" i="1"/>
  <c r="DB206" i="1"/>
  <c r="DB207" i="1"/>
  <c r="DB208" i="1"/>
  <c r="DB209" i="1"/>
  <c r="DB210" i="1"/>
  <c r="DB211" i="1"/>
  <c r="DB212" i="1"/>
  <c r="DB213" i="1"/>
  <c r="DB214" i="1"/>
  <c r="DB215" i="1"/>
  <c r="DB216" i="1"/>
  <c r="DB217" i="1"/>
  <c r="DB218" i="1"/>
  <c r="DB219" i="1"/>
  <c r="DB220" i="1"/>
  <c r="DB221" i="1"/>
  <c r="DB222" i="1"/>
  <c r="DB223" i="1"/>
  <c r="DB224" i="1"/>
  <c r="DB225" i="1"/>
  <c r="DB226" i="1"/>
  <c r="DB227" i="1"/>
  <c r="DB228" i="1"/>
  <c r="DB229" i="1"/>
  <c r="DB230" i="1"/>
  <c r="DB231" i="1"/>
  <c r="DB232" i="1"/>
  <c r="DB233" i="1"/>
  <c r="DB234" i="1"/>
  <c r="DB235" i="1"/>
  <c r="DB236" i="1"/>
  <c r="DB237" i="1"/>
  <c r="DB238" i="1"/>
  <c r="DB239" i="1"/>
  <c r="DB240" i="1"/>
  <c r="DB241" i="1"/>
  <c r="DB242" i="1"/>
  <c r="DB243" i="1"/>
  <c r="DB244" i="1"/>
  <c r="DB245" i="1"/>
  <c r="DB246" i="1"/>
  <c r="DB247" i="1"/>
  <c r="DB248" i="1"/>
  <c r="DB249" i="1"/>
  <c r="DB250" i="1"/>
  <c r="DB251" i="1"/>
  <c r="DB252" i="1"/>
  <c r="DB253" i="1"/>
  <c r="DB254" i="1"/>
  <c r="DB255" i="1"/>
  <c r="DB256" i="1"/>
  <c r="DB257" i="1"/>
  <c r="DB258" i="1"/>
  <c r="DB259" i="1"/>
  <c r="DB260" i="1"/>
  <c r="DB261" i="1"/>
  <c r="DB262" i="1"/>
  <c r="DB263" i="1"/>
  <c r="DB264" i="1"/>
  <c r="DB265" i="1"/>
  <c r="DB266" i="1"/>
  <c r="DB267" i="1"/>
  <c r="DB268" i="1"/>
  <c r="DB269" i="1"/>
  <c r="DB270" i="1"/>
  <c r="DB271" i="1"/>
  <c r="DB272" i="1"/>
  <c r="DB273" i="1"/>
  <c r="DB274" i="1"/>
  <c r="DB275" i="1"/>
  <c r="DB276" i="1"/>
  <c r="DB277" i="1"/>
  <c r="DB278" i="1"/>
  <c r="DB279" i="1"/>
  <c r="DB280" i="1"/>
  <c r="DB281" i="1"/>
  <c r="DB282" i="1"/>
  <c r="DB283" i="1"/>
  <c r="DB284" i="1"/>
  <c r="DB285" i="1"/>
  <c r="DB286" i="1"/>
  <c r="DB287" i="1"/>
  <c r="DB288" i="1"/>
  <c r="DB289" i="1"/>
  <c r="DB290" i="1"/>
  <c r="DB291" i="1"/>
  <c r="DB292" i="1"/>
  <c r="DB293" i="1"/>
  <c r="DB294" i="1"/>
  <c r="DB295" i="1"/>
  <c r="DB296" i="1"/>
  <c r="DB297" i="1"/>
  <c r="DB298" i="1"/>
  <c r="DB299" i="1"/>
  <c r="DB300" i="1"/>
  <c r="DB301" i="1"/>
  <c r="DB302" i="1"/>
  <c r="DB303" i="1"/>
  <c r="DB304" i="1"/>
  <c r="DB305" i="1"/>
  <c r="DB306" i="1"/>
  <c r="DB307" i="1"/>
  <c r="DB308" i="1"/>
  <c r="DB309" i="1"/>
  <c r="DB310" i="1"/>
  <c r="DB311" i="1"/>
  <c r="DB312" i="1"/>
  <c r="DB313" i="1"/>
  <c r="DB314" i="1"/>
  <c r="DB315" i="1"/>
  <c r="DB316" i="1"/>
  <c r="DB317" i="1"/>
  <c r="DB318" i="1"/>
  <c r="DB319" i="1"/>
  <c r="DB320" i="1"/>
  <c r="DB321" i="1"/>
  <c r="DB322" i="1"/>
  <c r="DB323" i="1"/>
  <c r="DB324" i="1"/>
  <c r="DB325" i="1"/>
  <c r="DB326" i="1"/>
  <c r="DB327" i="1"/>
  <c r="DB328" i="1"/>
  <c r="DB329" i="1"/>
  <c r="DB330" i="1"/>
  <c r="DB331" i="1"/>
  <c r="DB332" i="1"/>
  <c r="DB333" i="1"/>
  <c r="DB334" i="1"/>
  <c r="DB335" i="1"/>
  <c r="DB336" i="1"/>
  <c r="DB337" i="1"/>
  <c r="DB338" i="1"/>
  <c r="DB339" i="1"/>
  <c r="DB340" i="1"/>
  <c r="DB341" i="1"/>
  <c r="DB342" i="1"/>
  <c r="DB343" i="1"/>
  <c r="DB344" i="1"/>
  <c r="DB345" i="1"/>
  <c r="DB346" i="1"/>
  <c r="DB347" i="1"/>
  <c r="DB348" i="1"/>
  <c r="DB349" i="1"/>
  <c r="DB350" i="1"/>
  <c r="DB351" i="1"/>
  <c r="DB352" i="1"/>
  <c r="DB353" i="1"/>
  <c r="DB354" i="1"/>
  <c r="DB355" i="1"/>
  <c r="DB356" i="1"/>
  <c r="DB357" i="1"/>
  <c r="DB358" i="1"/>
  <c r="DB359" i="1"/>
  <c r="DB360" i="1"/>
  <c r="DB361" i="1"/>
  <c r="DB362" i="1"/>
  <c r="DB363" i="1"/>
  <c r="DB364" i="1"/>
  <c r="DB365" i="1"/>
  <c r="DB366" i="1"/>
  <c r="DB367" i="1"/>
  <c r="DB368" i="1"/>
  <c r="DB369" i="1"/>
  <c r="DB370" i="1"/>
  <c r="DB371" i="1"/>
  <c r="DB372" i="1"/>
  <c r="DB373" i="1"/>
  <c r="DB374" i="1"/>
  <c r="DB375" i="1"/>
  <c r="DB376" i="1"/>
  <c r="DB377" i="1"/>
  <c r="DB378" i="1"/>
  <c r="DB379" i="1"/>
  <c r="DB380" i="1"/>
  <c r="DB381" i="1"/>
  <c r="DB382" i="1"/>
  <c r="DB383" i="1"/>
  <c r="DB384" i="1"/>
  <c r="DB385" i="1"/>
  <c r="DB386" i="1"/>
  <c r="DB387" i="1"/>
  <c r="DB388" i="1"/>
  <c r="DB389" i="1"/>
  <c r="DB390" i="1"/>
  <c r="DB391" i="1"/>
  <c r="DB392" i="1"/>
  <c r="DB393" i="1"/>
  <c r="DB394" i="1"/>
  <c r="DB395" i="1"/>
  <c r="DB396" i="1"/>
  <c r="DB397" i="1"/>
  <c r="DB398" i="1"/>
  <c r="DB399" i="1"/>
  <c r="DB400" i="1"/>
  <c r="DB401" i="1"/>
  <c r="DB402" i="1"/>
  <c r="DB403" i="1"/>
  <c r="DB404" i="1"/>
  <c r="DB405" i="1"/>
  <c r="DB406" i="1"/>
  <c r="DB407" i="1"/>
  <c r="DB408" i="1"/>
  <c r="DB409" i="1"/>
  <c r="DB410" i="1"/>
  <c r="DB411" i="1"/>
  <c r="DB412" i="1"/>
  <c r="DB413" i="1"/>
  <c r="DB414" i="1"/>
  <c r="DB415" i="1"/>
  <c r="DB416" i="1"/>
  <c r="DB417" i="1"/>
  <c r="DB418" i="1"/>
  <c r="DB419" i="1"/>
  <c r="DB420" i="1"/>
  <c r="DB421" i="1"/>
  <c r="DB422" i="1"/>
  <c r="DB423" i="1"/>
  <c r="DB424" i="1"/>
  <c r="DB425" i="1"/>
  <c r="DB426" i="1"/>
  <c r="DB427" i="1"/>
  <c r="DB428" i="1"/>
  <c r="DB429" i="1"/>
  <c r="DB430" i="1"/>
  <c r="DB431" i="1"/>
  <c r="DB432" i="1"/>
  <c r="DB433" i="1"/>
  <c r="DB434" i="1"/>
  <c r="DB435" i="1"/>
  <c r="DB436" i="1"/>
  <c r="DB437" i="1"/>
  <c r="DB438" i="1"/>
  <c r="DB439" i="1"/>
  <c r="DB440" i="1"/>
  <c r="DB441" i="1"/>
  <c r="DB442" i="1"/>
  <c r="DB443" i="1"/>
  <c r="DB444" i="1"/>
  <c r="DB445" i="1"/>
  <c r="DB446" i="1"/>
  <c r="DB447" i="1"/>
  <c r="DB448" i="1"/>
  <c r="DB449" i="1"/>
  <c r="DB450" i="1"/>
  <c r="DB451" i="1"/>
  <c r="DB452" i="1"/>
  <c r="DB453" i="1"/>
  <c r="DB454" i="1"/>
  <c r="DB455" i="1"/>
  <c r="DB456" i="1"/>
  <c r="DB457" i="1"/>
  <c r="DB458" i="1"/>
  <c r="DB459" i="1"/>
  <c r="DB460" i="1"/>
  <c r="DB461" i="1"/>
  <c r="DB462" i="1"/>
  <c r="DB463" i="1"/>
  <c r="DB464" i="1"/>
  <c r="DB465" i="1"/>
  <c r="DB466" i="1"/>
  <c r="DB467" i="1"/>
  <c r="DB468" i="1"/>
  <c r="DB469" i="1"/>
  <c r="DB470" i="1"/>
  <c r="DB471" i="1"/>
  <c r="DB472" i="1"/>
  <c r="DB473" i="1"/>
  <c r="DB474" i="1"/>
  <c r="DB475" i="1"/>
  <c r="DB476" i="1"/>
  <c r="DB477" i="1"/>
  <c r="DB478" i="1"/>
  <c r="DB479" i="1"/>
  <c r="DB480" i="1"/>
  <c r="DB481" i="1"/>
  <c r="DB482" i="1"/>
  <c r="DB483" i="1"/>
  <c r="DB484" i="1"/>
  <c r="DB485" i="1"/>
  <c r="DB486" i="1"/>
  <c r="DB487" i="1"/>
  <c r="DB488" i="1"/>
  <c r="DB489" i="1"/>
  <c r="DB490" i="1"/>
  <c r="DB491" i="1"/>
  <c r="DB492" i="1"/>
  <c r="DB493" i="1"/>
  <c r="DB494" i="1"/>
  <c r="DB495" i="1"/>
  <c r="DB496" i="1"/>
  <c r="DB497" i="1"/>
  <c r="DB498" i="1"/>
  <c r="DB499" i="1"/>
  <c r="DB500" i="1"/>
  <c r="DB501" i="1"/>
  <c r="DB502" i="1"/>
  <c r="DB503" i="1"/>
  <c r="DB504" i="1"/>
  <c r="DB505" i="1"/>
  <c r="DB506" i="1"/>
  <c r="DB507" i="1"/>
  <c r="DB508" i="1"/>
  <c r="DB509" i="1"/>
  <c r="DB510" i="1"/>
  <c r="DB511" i="1"/>
  <c r="DB512" i="1"/>
  <c r="DB513" i="1"/>
  <c r="DB514" i="1"/>
  <c r="DB515" i="1"/>
  <c r="DB516" i="1"/>
  <c r="DB517" i="1"/>
  <c r="DB518" i="1"/>
  <c r="DB519" i="1"/>
  <c r="DB520" i="1"/>
  <c r="DB521" i="1"/>
  <c r="DB522" i="1"/>
  <c r="DB523" i="1"/>
  <c r="DB524" i="1"/>
  <c r="DB525" i="1"/>
  <c r="DB526" i="1"/>
  <c r="DB527" i="1"/>
  <c r="DB528" i="1"/>
  <c r="DB529" i="1"/>
  <c r="DB530" i="1"/>
  <c r="DB531" i="1"/>
  <c r="DB532" i="1"/>
  <c r="DB533" i="1"/>
  <c r="DB534" i="1"/>
  <c r="DB535" i="1"/>
  <c r="DB536" i="1"/>
  <c r="DB537" i="1"/>
  <c r="DB538" i="1"/>
  <c r="DB539" i="1"/>
  <c r="DB540" i="1"/>
  <c r="DB541" i="1"/>
  <c r="DB542" i="1"/>
  <c r="DB543" i="1"/>
  <c r="DB544" i="1"/>
  <c r="DB545" i="1"/>
  <c r="DB546" i="1"/>
  <c r="DB547" i="1"/>
  <c r="DB548" i="1"/>
  <c r="DB549" i="1"/>
  <c r="DB550" i="1"/>
  <c r="DB551" i="1"/>
  <c r="DB552" i="1"/>
  <c r="DB553" i="1"/>
  <c r="DB554" i="1"/>
  <c r="DB555" i="1"/>
  <c r="DB556" i="1"/>
  <c r="DB557" i="1"/>
  <c r="DB558" i="1"/>
  <c r="DB559" i="1"/>
  <c r="DB560" i="1"/>
  <c r="DB561" i="1"/>
  <c r="DB562" i="1"/>
  <c r="DB563" i="1"/>
  <c r="DB564" i="1"/>
  <c r="DB565" i="1"/>
  <c r="DB566" i="1"/>
  <c r="DB567" i="1"/>
  <c r="DB568" i="1"/>
  <c r="DB569" i="1"/>
  <c r="DB570" i="1"/>
  <c r="DB571" i="1"/>
  <c r="DB572" i="1"/>
  <c r="DB573" i="1"/>
  <c r="DB574" i="1"/>
  <c r="DB575" i="1"/>
  <c r="DB576" i="1"/>
  <c r="DB577" i="1"/>
  <c r="DB578" i="1"/>
  <c r="DB579" i="1"/>
  <c r="DB580" i="1"/>
  <c r="DB581" i="1"/>
  <c r="DB582" i="1"/>
  <c r="DB583" i="1"/>
  <c r="DB584" i="1"/>
  <c r="DB585" i="1"/>
  <c r="DB586" i="1"/>
  <c r="DB587" i="1"/>
  <c r="DB588" i="1"/>
  <c r="DB589" i="1"/>
  <c r="DB590" i="1"/>
  <c r="DB591" i="1"/>
  <c r="DB592" i="1"/>
  <c r="DB593" i="1"/>
  <c r="DB594" i="1"/>
  <c r="DB595" i="1"/>
  <c r="DB596" i="1"/>
  <c r="DB597" i="1"/>
  <c r="DB598" i="1"/>
  <c r="DB599" i="1"/>
  <c r="DB600" i="1"/>
  <c r="DB601" i="1"/>
  <c r="DB602" i="1"/>
  <c r="DB603" i="1"/>
  <c r="DB604" i="1"/>
  <c r="DB605" i="1"/>
  <c r="DB606" i="1"/>
  <c r="DB607" i="1"/>
  <c r="DB608" i="1"/>
  <c r="DB609" i="1"/>
  <c r="DB610" i="1"/>
  <c r="DB611" i="1"/>
  <c r="DB612" i="1"/>
  <c r="DB613" i="1"/>
  <c r="DB614" i="1"/>
  <c r="DB615" i="1"/>
  <c r="DB616" i="1"/>
  <c r="DB617" i="1"/>
  <c r="DB618" i="1"/>
  <c r="DB619" i="1"/>
  <c r="DB620" i="1"/>
  <c r="DB621" i="1"/>
  <c r="DB622" i="1"/>
  <c r="DB623" i="1"/>
  <c r="DB624" i="1"/>
  <c r="DB625" i="1"/>
  <c r="DB626" i="1"/>
  <c r="DB627" i="1"/>
  <c r="DB628" i="1"/>
  <c r="DB629" i="1"/>
  <c r="DB630" i="1"/>
  <c r="DB631" i="1"/>
  <c r="DB632" i="1"/>
  <c r="DB633" i="1"/>
  <c r="DB634" i="1"/>
  <c r="DB635" i="1"/>
  <c r="DB636" i="1"/>
  <c r="DB637" i="1"/>
  <c r="DB638" i="1"/>
  <c r="DB639" i="1"/>
  <c r="DB640" i="1"/>
  <c r="DB641" i="1"/>
  <c r="DB642" i="1"/>
  <c r="DB643" i="1"/>
  <c r="DB644" i="1"/>
  <c r="DB645" i="1"/>
  <c r="DB646" i="1"/>
  <c r="DB647" i="1"/>
  <c r="DB648" i="1"/>
  <c r="DB649" i="1"/>
  <c r="DB650" i="1"/>
  <c r="DB651" i="1"/>
  <c r="DB652" i="1"/>
  <c r="DB653" i="1"/>
  <c r="DB654" i="1"/>
  <c r="DB655" i="1"/>
  <c r="DB656" i="1"/>
  <c r="DB657" i="1"/>
  <c r="DB658" i="1"/>
  <c r="DB659" i="1"/>
  <c r="DB660" i="1"/>
  <c r="DB661" i="1"/>
  <c r="DB662" i="1"/>
  <c r="DB663" i="1"/>
  <c r="DB664" i="1"/>
  <c r="DB665" i="1"/>
  <c r="DB666" i="1"/>
  <c r="DB667" i="1"/>
  <c r="DB668" i="1"/>
  <c r="DB669" i="1"/>
  <c r="DB670" i="1"/>
  <c r="DB671" i="1"/>
  <c r="DB672" i="1"/>
  <c r="DB673" i="1"/>
  <c r="DB674" i="1"/>
  <c r="DB675" i="1"/>
  <c r="DB676" i="1"/>
  <c r="DB677" i="1"/>
  <c r="DB678" i="1"/>
  <c r="DB679" i="1"/>
  <c r="DB680" i="1"/>
  <c r="DB681" i="1"/>
  <c r="DB682" i="1"/>
  <c r="DB683" i="1"/>
  <c r="DB684" i="1"/>
  <c r="DB685" i="1"/>
  <c r="DB686" i="1"/>
  <c r="DB687" i="1"/>
  <c r="DB688" i="1"/>
  <c r="DB689" i="1"/>
  <c r="DB690" i="1"/>
  <c r="DB691" i="1"/>
  <c r="DB692" i="1"/>
  <c r="DB693" i="1"/>
  <c r="DB694" i="1"/>
  <c r="DB695" i="1"/>
  <c r="DB696" i="1"/>
  <c r="DB697" i="1"/>
  <c r="DB698" i="1"/>
  <c r="DB699" i="1"/>
  <c r="DB700" i="1"/>
  <c r="DB701" i="1"/>
  <c r="DB702" i="1"/>
  <c r="DB703" i="1"/>
  <c r="DB704" i="1"/>
  <c r="DB705" i="1"/>
  <c r="DB706" i="1"/>
  <c r="DB707" i="1"/>
  <c r="DB708" i="1"/>
  <c r="DB709" i="1"/>
  <c r="DB710" i="1"/>
  <c r="DB711" i="1"/>
  <c r="DB712" i="1"/>
  <c r="DB713" i="1"/>
  <c r="DB714" i="1"/>
  <c r="DB715" i="1"/>
  <c r="DB716" i="1"/>
  <c r="DB717" i="1"/>
  <c r="DB718" i="1"/>
  <c r="DB719" i="1"/>
  <c r="DB720" i="1"/>
  <c r="DB721" i="1"/>
  <c r="DB722" i="1"/>
  <c r="DB723" i="1"/>
  <c r="DB724" i="1"/>
  <c r="DB725" i="1"/>
  <c r="DB726" i="1"/>
  <c r="DB727" i="1"/>
  <c r="DB728" i="1"/>
  <c r="DB729" i="1"/>
  <c r="DB730" i="1"/>
  <c r="DB731" i="1"/>
  <c r="DB732" i="1"/>
  <c r="DB733" i="1"/>
  <c r="DB734" i="1"/>
  <c r="DB735" i="1"/>
  <c r="DB736" i="1"/>
  <c r="DB737" i="1"/>
  <c r="DB738" i="1"/>
  <c r="DB739" i="1"/>
  <c r="DB740" i="1"/>
  <c r="DB741" i="1"/>
  <c r="DB742" i="1"/>
  <c r="DB743" i="1"/>
  <c r="DB744" i="1"/>
  <c r="DB745" i="1"/>
  <c r="DB746" i="1"/>
  <c r="DB747" i="1"/>
  <c r="DB748" i="1"/>
  <c r="DB749" i="1"/>
  <c r="DB750" i="1"/>
  <c r="DB751" i="1"/>
  <c r="DB752" i="1"/>
  <c r="DB753" i="1"/>
  <c r="DB754" i="1"/>
  <c r="DB755" i="1"/>
  <c r="DB756" i="1"/>
  <c r="DB757" i="1"/>
  <c r="DB758" i="1"/>
  <c r="DB759" i="1"/>
  <c r="DB760" i="1"/>
  <c r="DB761" i="1"/>
  <c r="DB762" i="1"/>
  <c r="DB763" i="1"/>
  <c r="DB764" i="1"/>
  <c r="DB765" i="1"/>
  <c r="DB766" i="1"/>
  <c r="DB767" i="1"/>
  <c r="DB768" i="1"/>
  <c r="DB769" i="1"/>
  <c r="DB770" i="1"/>
  <c r="DB771" i="1"/>
  <c r="DB772" i="1"/>
  <c r="DB773" i="1"/>
  <c r="DB774" i="1"/>
  <c r="DB775" i="1"/>
  <c r="DB776" i="1"/>
  <c r="DB777" i="1"/>
  <c r="DB778" i="1"/>
  <c r="DB779" i="1"/>
  <c r="DB780" i="1"/>
  <c r="DB781" i="1"/>
  <c r="DB782" i="1"/>
  <c r="DB783" i="1"/>
  <c r="DB784" i="1"/>
  <c r="DB785" i="1"/>
  <c r="DB786" i="1"/>
  <c r="DB787" i="1"/>
  <c r="DB788" i="1"/>
  <c r="DB789" i="1"/>
  <c r="DB790" i="1"/>
  <c r="DB791" i="1"/>
  <c r="DB792" i="1"/>
  <c r="DB793" i="1"/>
  <c r="DB794" i="1"/>
  <c r="DB795" i="1"/>
  <c r="DB796" i="1"/>
  <c r="DB797" i="1"/>
  <c r="DB798" i="1"/>
  <c r="DB799" i="1"/>
  <c r="DB800" i="1"/>
  <c r="DB801" i="1"/>
  <c r="DB802" i="1"/>
  <c r="DB803" i="1"/>
  <c r="DB804" i="1"/>
  <c r="DB805" i="1"/>
  <c r="DB806" i="1"/>
  <c r="DB807" i="1"/>
  <c r="DB808" i="1"/>
  <c r="DB809" i="1"/>
  <c r="DB810" i="1"/>
  <c r="DB811" i="1"/>
  <c r="DB812" i="1"/>
  <c r="DB813" i="1"/>
  <c r="DB814" i="1"/>
  <c r="DB815" i="1"/>
  <c r="DB816" i="1"/>
  <c r="DB817" i="1"/>
  <c r="DB818" i="1"/>
  <c r="DB819" i="1"/>
  <c r="DB820" i="1"/>
  <c r="DB821" i="1"/>
  <c r="DB822" i="1"/>
  <c r="DB823" i="1"/>
  <c r="DB824" i="1"/>
  <c r="DB825" i="1"/>
  <c r="DB826" i="1"/>
  <c r="DB827" i="1"/>
  <c r="DB828" i="1"/>
  <c r="DB829" i="1"/>
  <c r="DB830" i="1"/>
  <c r="DB831" i="1"/>
  <c r="DB832" i="1"/>
  <c r="DB833" i="1"/>
  <c r="DB834" i="1"/>
  <c r="DB835" i="1"/>
  <c r="DB836" i="1"/>
  <c r="DB837" i="1"/>
  <c r="DB838" i="1"/>
  <c r="DB839" i="1"/>
  <c r="DB840" i="1"/>
  <c r="DB841" i="1"/>
  <c r="DB842" i="1"/>
  <c r="DB843" i="1"/>
  <c r="DB844" i="1"/>
  <c r="DB845" i="1"/>
  <c r="DB846" i="1"/>
  <c r="DB847" i="1"/>
  <c r="DB848" i="1"/>
  <c r="DB849" i="1"/>
  <c r="DB850" i="1"/>
  <c r="DB851" i="1"/>
  <c r="DB852" i="1"/>
  <c r="DB853" i="1"/>
  <c r="DB854" i="1"/>
  <c r="DB855" i="1"/>
  <c r="DB856" i="1"/>
  <c r="DB857" i="1"/>
  <c r="DB858" i="1"/>
  <c r="DB859" i="1"/>
  <c r="DB860" i="1"/>
  <c r="DB861" i="1"/>
  <c r="DB862" i="1"/>
  <c r="DB863" i="1"/>
  <c r="DB864" i="1"/>
  <c r="DB865" i="1"/>
  <c r="DB866" i="1"/>
  <c r="DB867" i="1"/>
  <c r="DB868" i="1"/>
  <c r="DB869" i="1"/>
  <c r="DB870" i="1"/>
  <c r="DB871" i="1"/>
  <c r="DB872" i="1"/>
  <c r="DB873" i="1"/>
  <c r="DB874" i="1"/>
  <c r="DB875" i="1"/>
  <c r="DB876" i="1"/>
  <c r="DB877" i="1"/>
  <c r="DB878" i="1"/>
  <c r="DB879" i="1"/>
  <c r="DB880" i="1"/>
  <c r="DB881" i="1"/>
  <c r="DB882" i="1"/>
  <c r="DB883" i="1"/>
  <c r="DB884" i="1"/>
  <c r="DB885" i="1"/>
  <c r="DB886" i="1"/>
  <c r="DB887" i="1"/>
  <c r="DB888" i="1"/>
  <c r="DB889" i="1"/>
  <c r="DB890" i="1"/>
  <c r="DB891" i="1"/>
  <c r="DB892" i="1"/>
  <c r="DB893" i="1"/>
  <c r="DB894" i="1"/>
  <c r="DB895" i="1"/>
  <c r="DB896" i="1"/>
  <c r="DB897" i="1"/>
  <c r="DB898" i="1"/>
  <c r="DB899" i="1"/>
  <c r="DB900" i="1"/>
  <c r="DB901" i="1"/>
  <c r="DB902" i="1"/>
  <c r="DB903" i="1"/>
  <c r="DB904" i="1"/>
  <c r="DB905" i="1"/>
  <c r="DB906" i="1"/>
  <c r="DB907" i="1"/>
  <c r="DB908" i="1"/>
  <c r="DB909" i="1"/>
  <c r="DB910" i="1"/>
  <c r="DB911" i="1"/>
  <c r="DB912" i="1"/>
  <c r="DB913" i="1"/>
  <c r="DB914" i="1"/>
  <c r="DB915" i="1"/>
  <c r="DB916" i="1"/>
  <c r="DB917" i="1"/>
  <c r="DB918" i="1"/>
  <c r="DB919" i="1"/>
  <c r="DB920" i="1"/>
  <c r="DB921" i="1"/>
  <c r="DB922" i="1"/>
  <c r="DB923" i="1"/>
  <c r="DB924" i="1"/>
  <c r="DB925" i="1"/>
  <c r="DB926" i="1"/>
  <c r="DB927" i="1"/>
  <c r="DB928" i="1"/>
  <c r="DB929" i="1"/>
  <c r="DB930" i="1"/>
  <c r="DB931" i="1"/>
  <c r="DB932" i="1"/>
  <c r="DB933" i="1"/>
  <c r="DB934" i="1"/>
  <c r="DB935" i="1"/>
  <c r="DB936" i="1"/>
  <c r="DB937" i="1"/>
  <c r="DB938" i="1"/>
  <c r="DB939" i="1"/>
  <c r="DB940" i="1"/>
  <c r="DB941" i="1"/>
  <c r="DB942" i="1"/>
  <c r="DB943" i="1"/>
  <c r="DB944" i="1"/>
  <c r="DB945" i="1"/>
  <c r="DB946" i="1"/>
  <c r="DB947" i="1"/>
  <c r="DB948" i="1"/>
  <c r="DB949" i="1"/>
  <c r="DB950" i="1"/>
  <c r="DB951" i="1"/>
  <c r="DB952" i="1"/>
  <c r="DB953" i="1"/>
  <c r="DB954" i="1"/>
  <c r="DB955" i="1"/>
  <c r="DB956" i="1"/>
  <c r="DB957" i="1"/>
  <c r="DB958" i="1"/>
  <c r="DB959" i="1"/>
  <c r="DB960" i="1"/>
  <c r="DB961" i="1"/>
  <c r="DB962" i="1"/>
  <c r="DB963" i="1"/>
  <c r="DB964" i="1"/>
  <c r="DB965" i="1"/>
  <c r="DB966" i="1"/>
  <c r="DB967" i="1"/>
  <c r="DB968" i="1"/>
  <c r="DB969" i="1"/>
  <c r="DB970" i="1"/>
  <c r="DB971" i="1"/>
  <c r="DB972" i="1"/>
  <c r="DB973" i="1"/>
  <c r="DB974" i="1"/>
  <c r="DB975" i="1"/>
  <c r="DB976" i="1"/>
  <c r="DB977" i="1"/>
  <c r="DB978" i="1"/>
  <c r="DB979" i="1"/>
  <c r="DB980" i="1"/>
  <c r="DB981" i="1"/>
  <c r="DB982" i="1"/>
  <c r="DB983" i="1"/>
  <c r="DB984" i="1"/>
  <c r="DB985" i="1"/>
  <c r="DB986" i="1"/>
  <c r="DB987" i="1"/>
  <c r="DB988" i="1"/>
  <c r="DB989" i="1"/>
  <c r="DB990" i="1"/>
  <c r="DB991" i="1"/>
  <c r="DB992" i="1"/>
  <c r="DB993" i="1"/>
  <c r="DB994" i="1"/>
  <c r="DB995" i="1"/>
  <c r="DB996" i="1"/>
  <c r="DB997" i="1"/>
  <c r="DB998" i="1"/>
  <c r="DB999" i="1"/>
  <c r="DB1000" i="1"/>
  <c r="DB1001" i="1"/>
  <c r="DB1002" i="1"/>
  <c r="DB1003" i="1"/>
  <c r="DB1004" i="1"/>
  <c r="DB1005" i="1"/>
  <c r="DB1006" i="1"/>
  <c r="DB1007" i="1"/>
  <c r="DB1008" i="1"/>
  <c r="DB1009" i="1"/>
  <c r="DB1010" i="1"/>
  <c r="DB1011" i="1"/>
  <c r="DB1012" i="1"/>
  <c r="DB1013" i="1"/>
  <c r="DB1014" i="1"/>
  <c r="DB1015" i="1"/>
  <c r="DB1016" i="1"/>
  <c r="DB1017" i="1"/>
  <c r="DB1018" i="1"/>
  <c r="DB1019" i="1"/>
  <c r="DB1020" i="1"/>
  <c r="DB1021" i="1"/>
  <c r="DB1022" i="1"/>
  <c r="DB1023" i="1"/>
  <c r="DB1024" i="1"/>
  <c r="DB1025" i="1"/>
  <c r="DB1026" i="1"/>
  <c r="DB1027" i="1"/>
  <c r="DB1028" i="1"/>
  <c r="DB1029" i="1"/>
  <c r="DB1030" i="1"/>
  <c r="DB1031" i="1"/>
  <c r="DB1032" i="1"/>
  <c r="DB1033" i="1"/>
  <c r="DB1034" i="1"/>
  <c r="DB1035" i="1"/>
  <c r="DB1036" i="1"/>
  <c r="DB1037" i="1"/>
  <c r="DB1038" i="1"/>
  <c r="DB1039" i="1"/>
  <c r="DB1040" i="1"/>
  <c r="DB1041" i="1"/>
  <c r="DB1042" i="1"/>
  <c r="DB1043" i="1"/>
  <c r="DB1044" i="1"/>
  <c r="DB1045" i="1"/>
  <c r="DB1046" i="1"/>
  <c r="DB1047" i="1"/>
  <c r="DB1048" i="1"/>
  <c r="DB1049" i="1"/>
  <c r="DB1050" i="1"/>
  <c r="DB1051" i="1"/>
  <c r="DB1052" i="1"/>
  <c r="DB1053" i="1"/>
  <c r="DB1054" i="1"/>
  <c r="DB1055" i="1"/>
  <c r="DB1056" i="1"/>
  <c r="DB1057" i="1"/>
  <c r="DB1058" i="1"/>
  <c r="DB1059" i="1"/>
  <c r="DB1060" i="1"/>
  <c r="DB1061" i="1"/>
  <c r="DB1062" i="1"/>
  <c r="DB1063" i="1"/>
  <c r="DB1064" i="1"/>
  <c r="DB1065" i="1"/>
  <c r="DB1066" i="1"/>
  <c r="DB1067" i="1"/>
  <c r="DB1068" i="1"/>
  <c r="DB1069" i="1"/>
  <c r="DB1070" i="1"/>
  <c r="DB1071" i="1"/>
  <c r="DB1072" i="1"/>
  <c r="DB1073" i="1"/>
  <c r="DB1074" i="1"/>
  <c r="DB1075" i="1"/>
  <c r="DB1076" i="1"/>
  <c r="DB1077" i="1"/>
  <c r="DB1078" i="1"/>
  <c r="DB1079" i="1"/>
  <c r="DB1080" i="1"/>
  <c r="DB1081" i="1"/>
  <c r="DB1082" i="1"/>
  <c r="DB1083" i="1"/>
  <c r="DB1084" i="1"/>
  <c r="DB1085" i="1"/>
  <c r="DB1086" i="1"/>
  <c r="DB1087" i="1"/>
  <c r="DB1088" i="1"/>
  <c r="DB1089" i="1"/>
  <c r="DB1090" i="1"/>
  <c r="DB1091" i="1"/>
  <c r="DB1092" i="1"/>
  <c r="DB1093" i="1"/>
  <c r="DB1094" i="1"/>
  <c r="DB1095" i="1"/>
  <c r="DB1096" i="1"/>
  <c r="DB1097" i="1"/>
  <c r="DB1098" i="1"/>
  <c r="DB6" i="1"/>
  <c r="CY7" i="1"/>
  <c r="CY8" i="1"/>
  <c r="CY9" i="1"/>
  <c r="CY10" i="1"/>
  <c r="CY11" i="1"/>
  <c r="CY12" i="1"/>
  <c r="CY13" i="1"/>
  <c r="CY14" i="1"/>
  <c r="CY15" i="1"/>
  <c r="CY16" i="1"/>
  <c r="CY17" i="1"/>
  <c r="CY18" i="1"/>
  <c r="CY19" i="1"/>
  <c r="CY20" i="1"/>
  <c r="CY21" i="1"/>
  <c r="CY22" i="1"/>
  <c r="CY23" i="1"/>
  <c r="CY24" i="1"/>
  <c r="CY25" i="1"/>
  <c r="CY26" i="1"/>
  <c r="CY27" i="1"/>
  <c r="CY28" i="1"/>
  <c r="CY29" i="1"/>
  <c r="CY30" i="1"/>
  <c r="CY31" i="1"/>
  <c r="CY32" i="1"/>
  <c r="CY33" i="1"/>
  <c r="CY34" i="1"/>
  <c r="CY35" i="1"/>
  <c r="CY36" i="1"/>
  <c r="CY37" i="1"/>
  <c r="CY38" i="1"/>
  <c r="CY39" i="1"/>
  <c r="CY40" i="1"/>
  <c r="CY41" i="1"/>
  <c r="CY42" i="1"/>
  <c r="CY43" i="1"/>
  <c r="CY44" i="1"/>
  <c r="CY45" i="1"/>
  <c r="CY46" i="1"/>
  <c r="CY47" i="1"/>
  <c r="CY48" i="1"/>
  <c r="CY49" i="1"/>
  <c r="CY50" i="1"/>
  <c r="CY51" i="1"/>
  <c r="CY52" i="1"/>
  <c r="CY53" i="1"/>
  <c r="CY54" i="1"/>
  <c r="CY55" i="1"/>
  <c r="CY56" i="1"/>
  <c r="CY57" i="1"/>
  <c r="CY58" i="1"/>
  <c r="CY59" i="1"/>
  <c r="CY60" i="1"/>
  <c r="CY61" i="1"/>
  <c r="CY62" i="1"/>
  <c r="CY63" i="1"/>
  <c r="CY64" i="1"/>
  <c r="CY65" i="1"/>
  <c r="CY66" i="1"/>
  <c r="CY67" i="1"/>
  <c r="CY68" i="1"/>
  <c r="CY69" i="1"/>
  <c r="CY70" i="1"/>
  <c r="CY71" i="1"/>
  <c r="CY72" i="1"/>
  <c r="CY73" i="1"/>
  <c r="CY74" i="1"/>
  <c r="CY75" i="1"/>
  <c r="CY76" i="1"/>
  <c r="CY77" i="1"/>
  <c r="CY78" i="1"/>
  <c r="CY79" i="1"/>
  <c r="CY80" i="1"/>
  <c r="CY81" i="1"/>
  <c r="CY82" i="1"/>
  <c r="CY83" i="1"/>
  <c r="CY84" i="1"/>
  <c r="CY85" i="1"/>
  <c r="CY86" i="1"/>
  <c r="CY87" i="1"/>
  <c r="CY88" i="1"/>
  <c r="CY89" i="1"/>
  <c r="CY90" i="1"/>
  <c r="CY91" i="1"/>
  <c r="CY92" i="1"/>
  <c r="CY93" i="1"/>
  <c r="CY94" i="1"/>
  <c r="CY95" i="1"/>
  <c r="CY96" i="1"/>
  <c r="CY97" i="1"/>
  <c r="CY98" i="1"/>
  <c r="CY99" i="1"/>
  <c r="CY100" i="1"/>
  <c r="CY101" i="1"/>
  <c r="CY102" i="1"/>
  <c r="CY103" i="1"/>
  <c r="CY104" i="1"/>
  <c r="CY105" i="1"/>
  <c r="CY106" i="1"/>
  <c r="CY107" i="1"/>
  <c r="CY108" i="1"/>
  <c r="CY109" i="1"/>
  <c r="CY110" i="1"/>
  <c r="CY111" i="1"/>
  <c r="CY112" i="1"/>
  <c r="CY113" i="1"/>
  <c r="CY114" i="1"/>
  <c r="CY115" i="1"/>
  <c r="CY116" i="1"/>
  <c r="CY117" i="1"/>
  <c r="CY118" i="1"/>
  <c r="CY119" i="1"/>
  <c r="CY120" i="1"/>
  <c r="CY121" i="1"/>
  <c r="CY122" i="1"/>
  <c r="CY123" i="1"/>
  <c r="CY124" i="1"/>
  <c r="CY125" i="1"/>
  <c r="CY126" i="1"/>
  <c r="CY127" i="1"/>
  <c r="CY128" i="1"/>
  <c r="CY129" i="1"/>
  <c r="CY130" i="1"/>
  <c r="CY131" i="1"/>
  <c r="CY132" i="1"/>
  <c r="CY133" i="1"/>
  <c r="CY134" i="1"/>
  <c r="CY135" i="1"/>
  <c r="CY136" i="1"/>
  <c r="CY137" i="1"/>
  <c r="CY138" i="1"/>
  <c r="CY139" i="1"/>
  <c r="CY140" i="1"/>
  <c r="CY141" i="1"/>
  <c r="CY142" i="1"/>
  <c r="CY143" i="1"/>
  <c r="CY144" i="1"/>
  <c r="CY145" i="1"/>
  <c r="CY146" i="1"/>
  <c r="CY147" i="1"/>
  <c r="CY148" i="1"/>
  <c r="CY149" i="1"/>
  <c r="CY150" i="1"/>
  <c r="CY151" i="1"/>
  <c r="CY152" i="1"/>
  <c r="CY153" i="1"/>
  <c r="CY154" i="1"/>
  <c r="CY155" i="1"/>
  <c r="CY156" i="1"/>
  <c r="CY157" i="1"/>
  <c r="CY158" i="1"/>
  <c r="CY159" i="1"/>
  <c r="CY160" i="1"/>
  <c r="CY161" i="1"/>
  <c r="CY162" i="1"/>
  <c r="CY163" i="1"/>
  <c r="CY164" i="1"/>
  <c r="CY165" i="1"/>
  <c r="CY166" i="1"/>
  <c r="CY167" i="1"/>
  <c r="CY168" i="1"/>
  <c r="CY169" i="1"/>
  <c r="CY170" i="1"/>
  <c r="CY171" i="1"/>
  <c r="CY172" i="1"/>
  <c r="CY173" i="1"/>
  <c r="CY174" i="1"/>
  <c r="CY175" i="1"/>
  <c r="CY176" i="1"/>
  <c r="CY177" i="1"/>
  <c r="CY178" i="1"/>
  <c r="CY179" i="1"/>
  <c r="CY180" i="1"/>
  <c r="CY181" i="1"/>
  <c r="CY182" i="1"/>
  <c r="CY183" i="1"/>
  <c r="CY184" i="1"/>
  <c r="CY185" i="1"/>
  <c r="CY186" i="1"/>
  <c r="CY187" i="1"/>
  <c r="CY188" i="1"/>
  <c r="CY189" i="1"/>
  <c r="CY190" i="1"/>
  <c r="CY191" i="1"/>
  <c r="CY192" i="1"/>
  <c r="CY193" i="1"/>
  <c r="CY194" i="1"/>
  <c r="CY195" i="1"/>
  <c r="CY196" i="1"/>
  <c r="CY197" i="1"/>
  <c r="CY198" i="1"/>
  <c r="CY199" i="1"/>
  <c r="CY200" i="1"/>
  <c r="CY201" i="1"/>
  <c r="CY202" i="1"/>
  <c r="CY203" i="1"/>
  <c r="CY204" i="1"/>
  <c r="CY205" i="1"/>
  <c r="CY206" i="1"/>
  <c r="CY207" i="1"/>
  <c r="CY208" i="1"/>
  <c r="CY209" i="1"/>
  <c r="CY210" i="1"/>
  <c r="CY211" i="1"/>
  <c r="CY212" i="1"/>
  <c r="CY213" i="1"/>
  <c r="CY214" i="1"/>
  <c r="CY215" i="1"/>
  <c r="CY216" i="1"/>
  <c r="CY217" i="1"/>
  <c r="CY218" i="1"/>
  <c r="CY219" i="1"/>
  <c r="CY220" i="1"/>
  <c r="CY221" i="1"/>
  <c r="CY222" i="1"/>
  <c r="CY223" i="1"/>
  <c r="CY224" i="1"/>
  <c r="CY225" i="1"/>
  <c r="CY226" i="1"/>
  <c r="CY227" i="1"/>
  <c r="CY228" i="1"/>
  <c r="CY229" i="1"/>
  <c r="CY230" i="1"/>
  <c r="CY231" i="1"/>
  <c r="CY232" i="1"/>
  <c r="CY233" i="1"/>
  <c r="CY234" i="1"/>
  <c r="CY235" i="1"/>
  <c r="CY236" i="1"/>
  <c r="CY237" i="1"/>
  <c r="CY238" i="1"/>
  <c r="CY239" i="1"/>
  <c r="CY240" i="1"/>
  <c r="CY241" i="1"/>
  <c r="CY242" i="1"/>
  <c r="CY243" i="1"/>
  <c r="CY244" i="1"/>
  <c r="CY245" i="1"/>
  <c r="CY246" i="1"/>
  <c r="CY247" i="1"/>
  <c r="CY248" i="1"/>
  <c r="CY249" i="1"/>
  <c r="CY250" i="1"/>
  <c r="CY251" i="1"/>
  <c r="CY252" i="1"/>
  <c r="CY253" i="1"/>
  <c r="CY254" i="1"/>
  <c r="CY255" i="1"/>
  <c r="CY256" i="1"/>
  <c r="CY257" i="1"/>
  <c r="CY258" i="1"/>
  <c r="CY259" i="1"/>
  <c r="CY260" i="1"/>
  <c r="CY261" i="1"/>
  <c r="CY262" i="1"/>
  <c r="CY263" i="1"/>
  <c r="CY264" i="1"/>
  <c r="CY265" i="1"/>
  <c r="CY266" i="1"/>
  <c r="CY267" i="1"/>
  <c r="CY268" i="1"/>
  <c r="CY269" i="1"/>
  <c r="CY270" i="1"/>
  <c r="CY271" i="1"/>
  <c r="CY272" i="1"/>
  <c r="CY273" i="1"/>
  <c r="CY274" i="1"/>
  <c r="CY275" i="1"/>
  <c r="CY276" i="1"/>
  <c r="CY277" i="1"/>
  <c r="CY278" i="1"/>
  <c r="CY279" i="1"/>
  <c r="CY280" i="1"/>
  <c r="CY281" i="1"/>
  <c r="CY282" i="1"/>
  <c r="CY283" i="1"/>
  <c r="CY284" i="1"/>
  <c r="CY285" i="1"/>
  <c r="CY286" i="1"/>
  <c r="CY287" i="1"/>
  <c r="CY288" i="1"/>
  <c r="CY289" i="1"/>
  <c r="CY290" i="1"/>
  <c r="CY291" i="1"/>
  <c r="CY292" i="1"/>
  <c r="CY293" i="1"/>
  <c r="CY294" i="1"/>
  <c r="CY295" i="1"/>
  <c r="CY296" i="1"/>
  <c r="CY297" i="1"/>
  <c r="CY298" i="1"/>
  <c r="CY299" i="1"/>
  <c r="CY300" i="1"/>
  <c r="CY301" i="1"/>
  <c r="CY302" i="1"/>
  <c r="CY303" i="1"/>
  <c r="CY304" i="1"/>
  <c r="CY305" i="1"/>
  <c r="CY306" i="1"/>
  <c r="CY307" i="1"/>
  <c r="CY308" i="1"/>
  <c r="CY309" i="1"/>
  <c r="CY310" i="1"/>
  <c r="CY311" i="1"/>
  <c r="CY312" i="1"/>
  <c r="CY313" i="1"/>
  <c r="CY314" i="1"/>
  <c r="CY315" i="1"/>
  <c r="CY316" i="1"/>
  <c r="CY317" i="1"/>
  <c r="CY318" i="1"/>
  <c r="CY319" i="1"/>
  <c r="CY320" i="1"/>
  <c r="CY321" i="1"/>
  <c r="CY322" i="1"/>
  <c r="CY323" i="1"/>
  <c r="CY324" i="1"/>
  <c r="CY325" i="1"/>
  <c r="CY326" i="1"/>
  <c r="CY327" i="1"/>
  <c r="CY328" i="1"/>
  <c r="CY329" i="1"/>
  <c r="CY330" i="1"/>
  <c r="CY331" i="1"/>
  <c r="CY332" i="1"/>
  <c r="CY333" i="1"/>
  <c r="CY334" i="1"/>
  <c r="CY335" i="1"/>
  <c r="CY336" i="1"/>
  <c r="CY337" i="1"/>
  <c r="CY338" i="1"/>
  <c r="CY339" i="1"/>
  <c r="CY340" i="1"/>
  <c r="CY341" i="1"/>
  <c r="CY342" i="1"/>
  <c r="CY343" i="1"/>
  <c r="CY344" i="1"/>
  <c r="CY345" i="1"/>
  <c r="CY346" i="1"/>
  <c r="CY347" i="1"/>
  <c r="CY348" i="1"/>
  <c r="CY349" i="1"/>
  <c r="CY350" i="1"/>
  <c r="CY351" i="1"/>
  <c r="CY352" i="1"/>
  <c r="CY353" i="1"/>
  <c r="CY354" i="1"/>
  <c r="CY355" i="1"/>
  <c r="CY356" i="1"/>
  <c r="CY357" i="1"/>
  <c r="CY358" i="1"/>
  <c r="CY359" i="1"/>
  <c r="CY360" i="1"/>
  <c r="CY361" i="1"/>
  <c r="CY362" i="1"/>
  <c r="CY363" i="1"/>
  <c r="CY364" i="1"/>
  <c r="CY365" i="1"/>
  <c r="CY366" i="1"/>
  <c r="CY367" i="1"/>
  <c r="CY368" i="1"/>
  <c r="CY369" i="1"/>
  <c r="CY370" i="1"/>
  <c r="CY371" i="1"/>
  <c r="CY372" i="1"/>
  <c r="CY373" i="1"/>
  <c r="CY374" i="1"/>
  <c r="CY375" i="1"/>
  <c r="CY376" i="1"/>
  <c r="CY377" i="1"/>
  <c r="CY378" i="1"/>
  <c r="CY379" i="1"/>
  <c r="CY380" i="1"/>
  <c r="CY381" i="1"/>
  <c r="CY382" i="1"/>
  <c r="CY383" i="1"/>
  <c r="CY384" i="1"/>
  <c r="CY385" i="1"/>
  <c r="CY386" i="1"/>
  <c r="CY387" i="1"/>
  <c r="CY388" i="1"/>
  <c r="CY389" i="1"/>
  <c r="CY390" i="1"/>
  <c r="CY391" i="1"/>
  <c r="CY392" i="1"/>
  <c r="CY393" i="1"/>
  <c r="CY394" i="1"/>
  <c r="CY395" i="1"/>
  <c r="CY396" i="1"/>
  <c r="CY397" i="1"/>
  <c r="CY398" i="1"/>
  <c r="CY399" i="1"/>
  <c r="CY400" i="1"/>
  <c r="CY401" i="1"/>
  <c r="CY402" i="1"/>
  <c r="CY403" i="1"/>
  <c r="CY404" i="1"/>
  <c r="CY405" i="1"/>
  <c r="CY406" i="1"/>
  <c r="CY407" i="1"/>
  <c r="CY408" i="1"/>
  <c r="CY409" i="1"/>
  <c r="CY410" i="1"/>
  <c r="CY411" i="1"/>
  <c r="CY412" i="1"/>
  <c r="CY413" i="1"/>
  <c r="CY414" i="1"/>
  <c r="CY415" i="1"/>
  <c r="CY416" i="1"/>
  <c r="CY417" i="1"/>
  <c r="CY418" i="1"/>
  <c r="CY419" i="1"/>
  <c r="CY420" i="1"/>
  <c r="CY421" i="1"/>
  <c r="CY422" i="1"/>
  <c r="CY423" i="1"/>
  <c r="CY424" i="1"/>
  <c r="CY425" i="1"/>
  <c r="CY426" i="1"/>
  <c r="CY427" i="1"/>
  <c r="CY428" i="1"/>
  <c r="CY429" i="1"/>
  <c r="CY430" i="1"/>
  <c r="CY431" i="1"/>
  <c r="CY432" i="1"/>
  <c r="CY433" i="1"/>
  <c r="CY434" i="1"/>
  <c r="CY435" i="1"/>
  <c r="CY436" i="1"/>
  <c r="CY437" i="1"/>
  <c r="CY438" i="1"/>
  <c r="CY439" i="1"/>
  <c r="CY440" i="1"/>
  <c r="CY441" i="1"/>
  <c r="CY442" i="1"/>
  <c r="CY443" i="1"/>
  <c r="CY444" i="1"/>
  <c r="CY445" i="1"/>
  <c r="CY446" i="1"/>
  <c r="CY447" i="1"/>
  <c r="CY448" i="1"/>
  <c r="CY449" i="1"/>
  <c r="CY450" i="1"/>
  <c r="CY451" i="1"/>
  <c r="CY452" i="1"/>
  <c r="CY453" i="1"/>
  <c r="CY454" i="1"/>
  <c r="CY455" i="1"/>
  <c r="CY456" i="1"/>
  <c r="CY457" i="1"/>
  <c r="CY458" i="1"/>
  <c r="CY459" i="1"/>
  <c r="CY460" i="1"/>
  <c r="CY461" i="1"/>
  <c r="CY462" i="1"/>
  <c r="CY463" i="1"/>
  <c r="CY464" i="1"/>
  <c r="CY465" i="1"/>
  <c r="CY466" i="1"/>
  <c r="CY467" i="1"/>
  <c r="CY468" i="1"/>
  <c r="CY469" i="1"/>
  <c r="CY470" i="1"/>
  <c r="CY471" i="1"/>
  <c r="CY472" i="1"/>
  <c r="CY473" i="1"/>
  <c r="CY474" i="1"/>
  <c r="CY475" i="1"/>
  <c r="CY476" i="1"/>
  <c r="CY477" i="1"/>
  <c r="CY478" i="1"/>
  <c r="CY479" i="1"/>
  <c r="CY480" i="1"/>
  <c r="CY481" i="1"/>
  <c r="CY482" i="1"/>
  <c r="CY483" i="1"/>
  <c r="CY484" i="1"/>
  <c r="CY485" i="1"/>
  <c r="CY486" i="1"/>
  <c r="CY487" i="1"/>
  <c r="CY488" i="1"/>
  <c r="CY489" i="1"/>
  <c r="CY490" i="1"/>
  <c r="CY491" i="1"/>
  <c r="CY492" i="1"/>
  <c r="CY493" i="1"/>
  <c r="CY494" i="1"/>
  <c r="CY495" i="1"/>
  <c r="CY496" i="1"/>
  <c r="CY497" i="1"/>
  <c r="CY498" i="1"/>
  <c r="CY499" i="1"/>
  <c r="CY500" i="1"/>
  <c r="CY501" i="1"/>
  <c r="CY502" i="1"/>
  <c r="CY503" i="1"/>
  <c r="CY504" i="1"/>
  <c r="CY505" i="1"/>
  <c r="CY506" i="1"/>
  <c r="CY507" i="1"/>
  <c r="CY508" i="1"/>
  <c r="CY509" i="1"/>
  <c r="CY510" i="1"/>
  <c r="CY511" i="1"/>
  <c r="CY512" i="1"/>
  <c r="CY513" i="1"/>
  <c r="CY514" i="1"/>
  <c r="CY515" i="1"/>
  <c r="CY516" i="1"/>
  <c r="CY517" i="1"/>
  <c r="CY518" i="1"/>
  <c r="CY519" i="1"/>
  <c r="CY520" i="1"/>
  <c r="CY521" i="1"/>
  <c r="CY522" i="1"/>
  <c r="CY523" i="1"/>
  <c r="CY524" i="1"/>
  <c r="CY525" i="1"/>
  <c r="CY526" i="1"/>
  <c r="CY527" i="1"/>
  <c r="CY528" i="1"/>
  <c r="CY529" i="1"/>
  <c r="CY530" i="1"/>
  <c r="CY531" i="1"/>
  <c r="CY532" i="1"/>
  <c r="CY533" i="1"/>
  <c r="CY534" i="1"/>
  <c r="CY535" i="1"/>
  <c r="CY536" i="1"/>
  <c r="CY537" i="1"/>
  <c r="CY538" i="1"/>
  <c r="CY539" i="1"/>
  <c r="CY540" i="1"/>
  <c r="CY541" i="1"/>
  <c r="CY542" i="1"/>
  <c r="CY543" i="1"/>
  <c r="CY544" i="1"/>
  <c r="CY545" i="1"/>
  <c r="CY546" i="1"/>
  <c r="CY547" i="1"/>
  <c r="CY548" i="1"/>
  <c r="CY549" i="1"/>
  <c r="CY550" i="1"/>
  <c r="CY551" i="1"/>
  <c r="CY552" i="1"/>
  <c r="CY553" i="1"/>
  <c r="CY554" i="1"/>
  <c r="CY555" i="1"/>
  <c r="CY556" i="1"/>
  <c r="CY557" i="1"/>
  <c r="CY558" i="1"/>
  <c r="CY559" i="1"/>
  <c r="CY560" i="1"/>
  <c r="CY561" i="1"/>
  <c r="CY562" i="1"/>
  <c r="CY563" i="1"/>
  <c r="CY564" i="1"/>
  <c r="CY565" i="1"/>
  <c r="CY566" i="1"/>
  <c r="CY567" i="1"/>
  <c r="CY568" i="1"/>
  <c r="CY569" i="1"/>
  <c r="CY570" i="1"/>
  <c r="CY571" i="1"/>
  <c r="CY572" i="1"/>
  <c r="CY573" i="1"/>
  <c r="CY574" i="1"/>
  <c r="CY575" i="1"/>
  <c r="CY576" i="1"/>
  <c r="CY577" i="1"/>
  <c r="CY578" i="1"/>
  <c r="CY579" i="1"/>
  <c r="CY580" i="1"/>
  <c r="CY581" i="1"/>
  <c r="CY582" i="1"/>
  <c r="CY583" i="1"/>
  <c r="CY584" i="1"/>
  <c r="CY585" i="1"/>
  <c r="CY586" i="1"/>
  <c r="CY587" i="1"/>
  <c r="CY588" i="1"/>
  <c r="CY589" i="1"/>
  <c r="CY590" i="1"/>
  <c r="CY591" i="1"/>
  <c r="CY592" i="1"/>
  <c r="CY593" i="1"/>
  <c r="CY594" i="1"/>
  <c r="CY595" i="1"/>
  <c r="CY596" i="1"/>
  <c r="CY597" i="1"/>
  <c r="CY598" i="1"/>
  <c r="CY599" i="1"/>
  <c r="CY600" i="1"/>
  <c r="CY601" i="1"/>
  <c r="CY602" i="1"/>
  <c r="CY603" i="1"/>
  <c r="CY604" i="1"/>
  <c r="CY605" i="1"/>
  <c r="CY606" i="1"/>
  <c r="CY607" i="1"/>
  <c r="CY608" i="1"/>
  <c r="CY609" i="1"/>
  <c r="CY610" i="1"/>
  <c r="CY611" i="1"/>
  <c r="CY612" i="1"/>
  <c r="CY613" i="1"/>
  <c r="CY614" i="1"/>
  <c r="CY615" i="1"/>
  <c r="CY616" i="1"/>
  <c r="CY617" i="1"/>
  <c r="CY618" i="1"/>
  <c r="CY619" i="1"/>
  <c r="CY620" i="1"/>
  <c r="CY621" i="1"/>
  <c r="CY622" i="1"/>
  <c r="CY623" i="1"/>
  <c r="CY624" i="1"/>
  <c r="CY625" i="1"/>
  <c r="CY626" i="1"/>
  <c r="CY627" i="1"/>
  <c r="CY628" i="1"/>
  <c r="CY629" i="1"/>
  <c r="CY630" i="1"/>
  <c r="CY631" i="1"/>
  <c r="CY632" i="1"/>
  <c r="CY633" i="1"/>
  <c r="CY634" i="1"/>
  <c r="CY635" i="1"/>
  <c r="CY636" i="1"/>
  <c r="CY637" i="1"/>
  <c r="CY638" i="1"/>
  <c r="CY639" i="1"/>
  <c r="CY640" i="1"/>
  <c r="CY641" i="1"/>
  <c r="CY642" i="1"/>
  <c r="CY643" i="1"/>
  <c r="CY644" i="1"/>
  <c r="CY645" i="1"/>
  <c r="CY646" i="1"/>
  <c r="CY647" i="1"/>
  <c r="CY648" i="1"/>
  <c r="CY649" i="1"/>
  <c r="CY650" i="1"/>
  <c r="CY651" i="1"/>
  <c r="CY652" i="1"/>
  <c r="CY653" i="1"/>
  <c r="CY654" i="1"/>
  <c r="CY655" i="1"/>
  <c r="CY656" i="1"/>
  <c r="CY657" i="1"/>
  <c r="CY658" i="1"/>
  <c r="CY659" i="1"/>
  <c r="CY660" i="1"/>
  <c r="CY661" i="1"/>
  <c r="CY662" i="1"/>
  <c r="CY663" i="1"/>
  <c r="CY664" i="1"/>
  <c r="CY665" i="1"/>
  <c r="CY666" i="1"/>
  <c r="CY667" i="1"/>
  <c r="CY668" i="1"/>
  <c r="CY669" i="1"/>
  <c r="CY670" i="1"/>
  <c r="CY671" i="1"/>
  <c r="CY672" i="1"/>
  <c r="CY673" i="1"/>
  <c r="CY674" i="1"/>
  <c r="CY675" i="1"/>
  <c r="CY676" i="1"/>
  <c r="CY677" i="1"/>
  <c r="CY678" i="1"/>
  <c r="CY679" i="1"/>
  <c r="CY680" i="1"/>
  <c r="CY681" i="1"/>
  <c r="CY682" i="1"/>
  <c r="CY683" i="1"/>
  <c r="CY684" i="1"/>
  <c r="CY685" i="1"/>
  <c r="CY686" i="1"/>
  <c r="CY687" i="1"/>
  <c r="CY688" i="1"/>
  <c r="CY689" i="1"/>
  <c r="CY690" i="1"/>
  <c r="CY691" i="1"/>
  <c r="CY692" i="1"/>
  <c r="CY693" i="1"/>
  <c r="CY694" i="1"/>
  <c r="CY695" i="1"/>
  <c r="CY696" i="1"/>
  <c r="CY697" i="1"/>
  <c r="CY698" i="1"/>
  <c r="CY699" i="1"/>
  <c r="CY700" i="1"/>
  <c r="CY701" i="1"/>
  <c r="CY702" i="1"/>
  <c r="CY703" i="1"/>
  <c r="CY704" i="1"/>
  <c r="CY705" i="1"/>
  <c r="CY706" i="1"/>
  <c r="CY707" i="1"/>
  <c r="CY708" i="1"/>
  <c r="CY709" i="1"/>
  <c r="CY710" i="1"/>
  <c r="CY711" i="1"/>
  <c r="CY712" i="1"/>
  <c r="CY713" i="1"/>
  <c r="CY714" i="1"/>
  <c r="CY715" i="1"/>
  <c r="CY716" i="1"/>
  <c r="CY717" i="1"/>
  <c r="CY718" i="1"/>
  <c r="CY719" i="1"/>
  <c r="CY720" i="1"/>
  <c r="CY721" i="1"/>
  <c r="CY722" i="1"/>
  <c r="CY723" i="1"/>
  <c r="CY724" i="1"/>
  <c r="CY725" i="1"/>
  <c r="CY726" i="1"/>
  <c r="CY727" i="1"/>
  <c r="CY728" i="1"/>
  <c r="CY729" i="1"/>
  <c r="CY730" i="1"/>
  <c r="CY731" i="1"/>
  <c r="CY732" i="1"/>
  <c r="CY733" i="1"/>
  <c r="CY734" i="1"/>
  <c r="CY735" i="1"/>
  <c r="CY736" i="1"/>
  <c r="CY737" i="1"/>
  <c r="CY738" i="1"/>
  <c r="CY739" i="1"/>
  <c r="CY740" i="1"/>
  <c r="CY741" i="1"/>
  <c r="CY742" i="1"/>
  <c r="CY743" i="1"/>
  <c r="CY744" i="1"/>
  <c r="CY745" i="1"/>
  <c r="CY746" i="1"/>
  <c r="CY747" i="1"/>
  <c r="CY748" i="1"/>
  <c r="CY749" i="1"/>
  <c r="CY750" i="1"/>
  <c r="CY751" i="1"/>
  <c r="CY752" i="1"/>
  <c r="CY753" i="1"/>
  <c r="CY754" i="1"/>
  <c r="CY755" i="1"/>
  <c r="CY756" i="1"/>
  <c r="CY757" i="1"/>
  <c r="CY758" i="1"/>
  <c r="CY759" i="1"/>
  <c r="CY760" i="1"/>
  <c r="CY761" i="1"/>
  <c r="CY762" i="1"/>
  <c r="CY763" i="1"/>
  <c r="CY764" i="1"/>
  <c r="CY765" i="1"/>
  <c r="CY766" i="1"/>
  <c r="CY767" i="1"/>
  <c r="CY768" i="1"/>
  <c r="CY769" i="1"/>
  <c r="CY770" i="1"/>
  <c r="CY771" i="1"/>
  <c r="CY772" i="1"/>
  <c r="CY773" i="1"/>
  <c r="CY774" i="1"/>
  <c r="CY775" i="1"/>
  <c r="CY776" i="1"/>
  <c r="CY777" i="1"/>
  <c r="CY778" i="1"/>
  <c r="CY779" i="1"/>
  <c r="CY780" i="1"/>
  <c r="CY781" i="1"/>
  <c r="CY782" i="1"/>
  <c r="CY783" i="1"/>
  <c r="CY784" i="1"/>
  <c r="CY785" i="1"/>
  <c r="CY786" i="1"/>
  <c r="CY787" i="1"/>
  <c r="CY788" i="1"/>
  <c r="CY789" i="1"/>
  <c r="CY790" i="1"/>
  <c r="CY791" i="1"/>
  <c r="CY792" i="1"/>
  <c r="CY793" i="1"/>
  <c r="CY794" i="1"/>
  <c r="CY795" i="1"/>
  <c r="CY796" i="1"/>
  <c r="CY797" i="1"/>
  <c r="CY798" i="1"/>
  <c r="CY799" i="1"/>
  <c r="CY800" i="1"/>
  <c r="CY801" i="1"/>
  <c r="CY802" i="1"/>
  <c r="CY803" i="1"/>
  <c r="CY804" i="1"/>
  <c r="CY805" i="1"/>
  <c r="CY806" i="1"/>
  <c r="CY807" i="1"/>
  <c r="CY808" i="1"/>
  <c r="CY809" i="1"/>
  <c r="CY810" i="1"/>
  <c r="CY811" i="1"/>
  <c r="CY812" i="1"/>
  <c r="CY813" i="1"/>
  <c r="CY814" i="1"/>
  <c r="CY815" i="1"/>
  <c r="CY816" i="1"/>
  <c r="CY817" i="1"/>
  <c r="CY818" i="1"/>
  <c r="CY819" i="1"/>
  <c r="CY820" i="1"/>
  <c r="CY821" i="1"/>
  <c r="CY822" i="1"/>
  <c r="CY823" i="1"/>
  <c r="CY824" i="1"/>
  <c r="CY825" i="1"/>
  <c r="CY826" i="1"/>
  <c r="CY827" i="1"/>
  <c r="CY828" i="1"/>
  <c r="CY829" i="1"/>
  <c r="CY830" i="1"/>
  <c r="CY831" i="1"/>
  <c r="CY832" i="1"/>
  <c r="CY833" i="1"/>
  <c r="CY834" i="1"/>
  <c r="CY835" i="1"/>
  <c r="CY836" i="1"/>
  <c r="CY837" i="1"/>
  <c r="CY838" i="1"/>
  <c r="CY839" i="1"/>
  <c r="CY840" i="1"/>
  <c r="CY841" i="1"/>
  <c r="CY842" i="1"/>
  <c r="CY843" i="1"/>
  <c r="CY844" i="1"/>
  <c r="CY845" i="1"/>
  <c r="CY846" i="1"/>
  <c r="CY847" i="1"/>
  <c r="CY848" i="1"/>
  <c r="CY849" i="1"/>
  <c r="CY850" i="1"/>
  <c r="CY851" i="1"/>
  <c r="CY852" i="1"/>
  <c r="CY853" i="1"/>
  <c r="CY854" i="1"/>
  <c r="CY855" i="1"/>
  <c r="CY856" i="1"/>
  <c r="CY857" i="1"/>
  <c r="CY858" i="1"/>
  <c r="CY859" i="1"/>
  <c r="CY860" i="1"/>
  <c r="CY861" i="1"/>
  <c r="CY862" i="1"/>
  <c r="CY863" i="1"/>
  <c r="CY864" i="1"/>
  <c r="CY865" i="1"/>
  <c r="CY866" i="1"/>
  <c r="CY867" i="1"/>
  <c r="CY868" i="1"/>
  <c r="CY869" i="1"/>
  <c r="CY870" i="1"/>
  <c r="CY871" i="1"/>
  <c r="CY872" i="1"/>
  <c r="CY873" i="1"/>
  <c r="CY874" i="1"/>
  <c r="CY875" i="1"/>
  <c r="CY876" i="1"/>
  <c r="CY877" i="1"/>
  <c r="CY878" i="1"/>
  <c r="CY879" i="1"/>
  <c r="CY880" i="1"/>
  <c r="CY881" i="1"/>
  <c r="CY882" i="1"/>
  <c r="CY883" i="1"/>
  <c r="CY884" i="1"/>
  <c r="CY885" i="1"/>
  <c r="CY886" i="1"/>
  <c r="CY887" i="1"/>
  <c r="CY888" i="1"/>
  <c r="CY889" i="1"/>
  <c r="CY890" i="1"/>
  <c r="CY891" i="1"/>
  <c r="CY892" i="1"/>
  <c r="CY893" i="1"/>
  <c r="CY894" i="1"/>
  <c r="CY895" i="1"/>
  <c r="CY896" i="1"/>
  <c r="CY897" i="1"/>
  <c r="CY898" i="1"/>
  <c r="CY899" i="1"/>
  <c r="CY900" i="1"/>
  <c r="CY901" i="1"/>
  <c r="CY902" i="1"/>
  <c r="CY903" i="1"/>
  <c r="CY904" i="1"/>
  <c r="CY905" i="1"/>
  <c r="CY906" i="1"/>
  <c r="CY907" i="1"/>
  <c r="CY908" i="1"/>
  <c r="CY909" i="1"/>
  <c r="CY910" i="1"/>
  <c r="CY911" i="1"/>
  <c r="CY912" i="1"/>
  <c r="CY913" i="1"/>
  <c r="CY914" i="1"/>
  <c r="CY915" i="1"/>
  <c r="CY916" i="1"/>
  <c r="CY917" i="1"/>
  <c r="CY918" i="1"/>
  <c r="CY919" i="1"/>
  <c r="CY920" i="1"/>
  <c r="CY921" i="1"/>
  <c r="CY922" i="1"/>
  <c r="CY923" i="1"/>
  <c r="CY924" i="1"/>
  <c r="CY925" i="1"/>
  <c r="CY926" i="1"/>
  <c r="CY927" i="1"/>
  <c r="CY928" i="1"/>
  <c r="CY929" i="1"/>
  <c r="CY930" i="1"/>
  <c r="CY931" i="1"/>
  <c r="CY932" i="1"/>
  <c r="CY933" i="1"/>
  <c r="CY934" i="1"/>
  <c r="CY935" i="1"/>
  <c r="CY936" i="1"/>
  <c r="CY937" i="1"/>
  <c r="CY938" i="1"/>
  <c r="CY939" i="1"/>
  <c r="CY940" i="1"/>
  <c r="CY941" i="1"/>
  <c r="CY942" i="1"/>
  <c r="CY943" i="1"/>
  <c r="CY944" i="1"/>
  <c r="CY945" i="1"/>
  <c r="CY946" i="1"/>
  <c r="CY947" i="1"/>
  <c r="CY948" i="1"/>
  <c r="CY949" i="1"/>
  <c r="CY950" i="1"/>
  <c r="CY951" i="1"/>
  <c r="CY952" i="1"/>
  <c r="CY953" i="1"/>
  <c r="CY954" i="1"/>
  <c r="CY955" i="1"/>
  <c r="CY956" i="1"/>
  <c r="CY957" i="1"/>
  <c r="CY958" i="1"/>
  <c r="CY959" i="1"/>
  <c r="CY960" i="1"/>
  <c r="CY961" i="1"/>
  <c r="CY962" i="1"/>
  <c r="CY963" i="1"/>
  <c r="CY964" i="1"/>
  <c r="CY965" i="1"/>
  <c r="CY966" i="1"/>
  <c r="CY967" i="1"/>
  <c r="CY968" i="1"/>
  <c r="CY969" i="1"/>
  <c r="CY970" i="1"/>
  <c r="CY971" i="1"/>
  <c r="CY972" i="1"/>
  <c r="CY973" i="1"/>
  <c r="CY974" i="1"/>
  <c r="CY975" i="1"/>
  <c r="CY976" i="1"/>
  <c r="CY977" i="1"/>
  <c r="CY978" i="1"/>
  <c r="CY979" i="1"/>
  <c r="CY980" i="1"/>
  <c r="CY981" i="1"/>
  <c r="CY982" i="1"/>
  <c r="CY983" i="1"/>
  <c r="CY984" i="1"/>
  <c r="CY985" i="1"/>
  <c r="CY986" i="1"/>
  <c r="CY987" i="1"/>
  <c r="CY988" i="1"/>
  <c r="CY989" i="1"/>
  <c r="CY990" i="1"/>
  <c r="CY991" i="1"/>
  <c r="CY992" i="1"/>
  <c r="CY993" i="1"/>
  <c r="CY994" i="1"/>
  <c r="CY995" i="1"/>
  <c r="CY996" i="1"/>
  <c r="CY997" i="1"/>
  <c r="CY998" i="1"/>
  <c r="CY999" i="1"/>
  <c r="CY1000" i="1"/>
  <c r="CY1001" i="1"/>
  <c r="CY1002" i="1"/>
  <c r="CY1003" i="1"/>
  <c r="CY1004" i="1"/>
  <c r="CY1005" i="1"/>
  <c r="CY1006" i="1"/>
  <c r="CY1007" i="1"/>
  <c r="CY1008" i="1"/>
  <c r="CY1009" i="1"/>
  <c r="CY1010" i="1"/>
  <c r="CY1011" i="1"/>
  <c r="CY1012" i="1"/>
  <c r="CY1013" i="1"/>
  <c r="CY1014" i="1"/>
  <c r="CY1015" i="1"/>
  <c r="CY1016" i="1"/>
  <c r="CY1017" i="1"/>
  <c r="CY1018" i="1"/>
  <c r="CY1019" i="1"/>
  <c r="CY1020" i="1"/>
  <c r="CY1021" i="1"/>
  <c r="CY1022" i="1"/>
  <c r="CY1023" i="1"/>
  <c r="CY1024" i="1"/>
  <c r="CY1025" i="1"/>
  <c r="CY1026" i="1"/>
  <c r="CY1027" i="1"/>
  <c r="CY1028" i="1"/>
  <c r="CY1029" i="1"/>
  <c r="CY1030" i="1"/>
  <c r="CY1031" i="1"/>
  <c r="CY1032" i="1"/>
  <c r="CY1033" i="1"/>
  <c r="CY1034" i="1"/>
  <c r="CY1035" i="1"/>
  <c r="CY1036" i="1"/>
  <c r="CY1037" i="1"/>
  <c r="CY1038" i="1"/>
  <c r="CY1039" i="1"/>
  <c r="CY1040" i="1"/>
  <c r="CY1041" i="1"/>
  <c r="CY1042" i="1"/>
  <c r="CY1043" i="1"/>
  <c r="CY1044" i="1"/>
  <c r="CY1045" i="1"/>
  <c r="CY1046" i="1"/>
  <c r="CY1047" i="1"/>
  <c r="CY1048" i="1"/>
  <c r="CY1049" i="1"/>
  <c r="CY1050" i="1"/>
  <c r="CY1051" i="1"/>
  <c r="CY1052" i="1"/>
  <c r="CY1053" i="1"/>
  <c r="CY1054" i="1"/>
  <c r="CY1055" i="1"/>
  <c r="CY1056" i="1"/>
  <c r="CY1057" i="1"/>
  <c r="CY1058" i="1"/>
  <c r="CY1059" i="1"/>
  <c r="CY1060" i="1"/>
  <c r="CY1061" i="1"/>
  <c r="CY1062" i="1"/>
  <c r="CY1063" i="1"/>
  <c r="CY1064" i="1"/>
  <c r="CY1065" i="1"/>
  <c r="CY1066" i="1"/>
  <c r="CY1067" i="1"/>
  <c r="CY1068" i="1"/>
  <c r="CY1069" i="1"/>
  <c r="CY1070" i="1"/>
  <c r="CY1071" i="1"/>
  <c r="CY1072" i="1"/>
  <c r="CY1073" i="1"/>
  <c r="CY1074" i="1"/>
  <c r="CY1075" i="1"/>
  <c r="CY1076" i="1"/>
  <c r="CY1077" i="1"/>
  <c r="CY1078" i="1"/>
  <c r="CY1079" i="1"/>
  <c r="CY1080" i="1"/>
  <c r="CY1081" i="1"/>
  <c r="CY1082" i="1"/>
  <c r="CY1083" i="1"/>
  <c r="CY1084" i="1"/>
  <c r="CY1085" i="1"/>
  <c r="CY1086" i="1"/>
  <c r="CY1087" i="1"/>
  <c r="CY1088" i="1"/>
  <c r="CY1089" i="1"/>
  <c r="CY1090" i="1"/>
  <c r="CY1091" i="1"/>
  <c r="CY1092" i="1"/>
  <c r="CY1093" i="1"/>
  <c r="CY1094" i="1"/>
  <c r="CY1095" i="1"/>
  <c r="CY1096" i="1"/>
  <c r="CY1097" i="1"/>
  <c r="CY1098" i="1"/>
  <c r="CW7" i="1"/>
  <c r="CW8" i="1"/>
  <c r="CW9" i="1"/>
  <c r="CW10" i="1"/>
  <c r="CW11" i="1"/>
  <c r="CW12" i="1"/>
  <c r="CW13" i="1"/>
  <c r="CW14" i="1"/>
  <c r="CW15" i="1"/>
  <c r="CW16" i="1"/>
  <c r="CW17" i="1"/>
  <c r="CW18" i="1"/>
  <c r="CW19" i="1"/>
  <c r="CW20" i="1"/>
  <c r="CW21" i="1"/>
  <c r="CW22" i="1"/>
  <c r="CW23" i="1"/>
  <c r="CW24" i="1"/>
  <c r="CW25" i="1"/>
  <c r="CW26" i="1"/>
  <c r="CW27" i="1"/>
  <c r="CW28" i="1"/>
  <c r="CW29" i="1"/>
  <c r="CW30" i="1"/>
  <c r="CW31" i="1"/>
  <c r="CW32" i="1"/>
  <c r="CW33" i="1"/>
  <c r="CW34" i="1"/>
  <c r="CW35" i="1"/>
  <c r="CW36" i="1"/>
  <c r="CW37" i="1"/>
  <c r="CW38" i="1"/>
  <c r="CW39" i="1"/>
  <c r="CW40" i="1"/>
  <c r="CW41" i="1"/>
  <c r="CW42" i="1"/>
  <c r="CW43" i="1"/>
  <c r="CW44" i="1"/>
  <c r="CW45" i="1"/>
  <c r="CW46" i="1"/>
  <c r="CW47" i="1"/>
  <c r="CW48" i="1"/>
  <c r="CW49" i="1"/>
  <c r="CW50" i="1"/>
  <c r="CW51" i="1"/>
  <c r="CW52" i="1"/>
  <c r="CW53" i="1"/>
  <c r="CW54" i="1"/>
  <c r="CW55" i="1"/>
  <c r="CW56" i="1"/>
  <c r="CW57" i="1"/>
  <c r="CW58" i="1"/>
  <c r="CW59" i="1"/>
  <c r="CW60" i="1"/>
  <c r="CW61" i="1"/>
  <c r="CW62" i="1"/>
  <c r="CW63" i="1"/>
  <c r="CW64" i="1"/>
  <c r="CW65" i="1"/>
  <c r="CW66" i="1"/>
  <c r="CW67" i="1"/>
  <c r="CW68" i="1"/>
  <c r="CW69" i="1"/>
  <c r="CW70" i="1"/>
  <c r="CW71" i="1"/>
  <c r="CW72" i="1"/>
  <c r="CW73" i="1"/>
  <c r="CW74" i="1"/>
  <c r="CW75" i="1"/>
  <c r="CW76" i="1"/>
  <c r="CW77" i="1"/>
  <c r="CW78" i="1"/>
  <c r="CW79" i="1"/>
  <c r="CW80" i="1"/>
  <c r="CW81" i="1"/>
  <c r="CW82" i="1"/>
  <c r="CW83" i="1"/>
  <c r="CW84" i="1"/>
  <c r="CW85" i="1"/>
  <c r="CW86" i="1"/>
  <c r="CW87" i="1"/>
  <c r="CW88" i="1"/>
  <c r="CW89" i="1"/>
  <c r="CW90" i="1"/>
  <c r="CW91" i="1"/>
  <c r="CW92" i="1"/>
  <c r="CW93" i="1"/>
  <c r="CW94" i="1"/>
  <c r="CW95" i="1"/>
  <c r="CW96" i="1"/>
  <c r="CW97" i="1"/>
  <c r="CW98" i="1"/>
  <c r="CW99" i="1"/>
  <c r="CW100" i="1"/>
  <c r="CW101" i="1"/>
  <c r="CW102" i="1"/>
  <c r="CW103" i="1"/>
  <c r="CW104" i="1"/>
  <c r="CW105" i="1"/>
  <c r="CW106" i="1"/>
  <c r="CW107" i="1"/>
  <c r="CW108" i="1"/>
  <c r="CW109" i="1"/>
  <c r="CW110" i="1"/>
  <c r="CW111" i="1"/>
  <c r="CW112" i="1"/>
  <c r="CW113" i="1"/>
  <c r="CW114" i="1"/>
  <c r="CW115" i="1"/>
  <c r="CW116" i="1"/>
  <c r="CW117" i="1"/>
  <c r="CW118" i="1"/>
  <c r="CW119" i="1"/>
  <c r="CW120" i="1"/>
  <c r="CW121" i="1"/>
  <c r="CW122" i="1"/>
  <c r="CW123" i="1"/>
  <c r="CW124" i="1"/>
  <c r="CW125" i="1"/>
  <c r="CW126" i="1"/>
  <c r="CW127" i="1"/>
  <c r="CW128" i="1"/>
  <c r="CW129" i="1"/>
  <c r="CW130" i="1"/>
  <c r="CW131" i="1"/>
  <c r="CW132" i="1"/>
  <c r="CW133" i="1"/>
  <c r="CW134" i="1"/>
  <c r="CW135" i="1"/>
  <c r="CW136" i="1"/>
  <c r="CW137" i="1"/>
  <c r="CW138" i="1"/>
  <c r="CW139" i="1"/>
  <c r="CW140" i="1"/>
  <c r="CW141" i="1"/>
  <c r="CW142" i="1"/>
  <c r="CW143" i="1"/>
  <c r="CW144" i="1"/>
  <c r="CW145" i="1"/>
  <c r="CW146" i="1"/>
  <c r="CW147" i="1"/>
  <c r="CW148" i="1"/>
  <c r="CW149" i="1"/>
  <c r="CW150" i="1"/>
  <c r="CW151" i="1"/>
  <c r="CW152" i="1"/>
  <c r="CW153" i="1"/>
  <c r="CW154" i="1"/>
  <c r="CW155" i="1"/>
  <c r="CW156" i="1"/>
  <c r="CW157" i="1"/>
  <c r="CW158" i="1"/>
  <c r="CW159" i="1"/>
  <c r="CW160" i="1"/>
  <c r="CW161" i="1"/>
  <c r="CW162" i="1"/>
  <c r="CW163" i="1"/>
  <c r="CW164" i="1"/>
  <c r="CW165" i="1"/>
  <c r="CW166" i="1"/>
  <c r="CW167" i="1"/>
  <c r="CW168" i="1"/>
  <c r="CW169" i="1"/>
  <c r="CW170" i="1"/>
  <c r="CW171" i="1"/>
  <c r="CW172" i="1"/>
  <c r="CW173" i="1"/>
  <c r="CW174" i="1"/>
  <c r="CW175" i="1"/>
  <c r="CW176" i="1"/>
  <c r="CW177" i="1"/>
  <c r="CW178" i="1"/>
  <c r="CW179" i="1"/>
  <c r="CW180" i="1"/>
  <c r="CW181" i="1"/>
  <c r="CW182" i="1"/>
  <c r="CW183" i="1"/>
  <c r="CW184" i="1"/>
  <c r="CW185" i="1"/>
  <c r="CW186" i="1"/>
  <c r="CW187" i="1"/>
  <c r="CW188" i="1"/>
  <c r="CW189" i="1"/>
  <c r="CW190" i="1"/>
  <c r="CW191" i="1"/>
  <c r="CW192" i="1"/>
  <c r="CW193" i="1"/>
  <c r="CW194" i="1"/>
  <c r="CW195" i="1"/>
  <c r="CW196" i="1"/>
  <c r="CW197" i="1"/>
  <c r="CW198" i="1"/>
  <c r="CW199" i="1"/>
  <c r="CW200" i="1"/>
  <c r="CW201" i="1"/>
  <c r="CW202" i="1"/>
  <c r="CW203" i="1"/>
  <c r="CW204" i="1"/>
  <c r="CW205" i="1"/>
  <c r="CW206" i="1"/>
  <c r="CW207" i="1"/>
  <c r="CW208" i="1"/>
  <c r="CW209" i="1"/>
  <c r="CW210" i="1"/>
  <c r="CW211" i="1"/>
  <c r="CW212" i="1"/>
  <c r="CW213" i="1"/>
  <c r="CW214" i="1"/>
  <c r="CW215" i="1"/>
  <c r="CW216" i="1"/>
  <c r="CW217" i="1"/>
  <c r="CW218" i="1"/>
  <c r="CW219" i="1"/>
  <c r="CW220" i="1"/>
  <c r="CW221" i="1"/>
  <c r="CW222" i="1"/>
  <c r="CW223" i="1"/>
  <c r="CW224" i="1"/>
  <c r="CW225" i="1"/>
  <c r="CW226" i="1"/>
  <c r="CW227" i="1"/>
  <c r="CW228" i="1"/>
  <c r="CW229" i="1"/>
  <c r="CW230" i="1"/>
  <c r="CW231" i="1"/>
  <c r="CW232" i="1"/>
  <c r="CW233" i="1"/>
  <c r="CW234" i="1"/>
  <c r="CW235" i="1"/>
  <c r="CW236" i="1"/>
  <c r="CW237" i="1"/>
  <c r="CW238" i="1"/>
  <c r="CW239" i="1"/>
  <c r="CW240" i="1"/>
  <c r="CW241" i="1"/>
  <c r="CW242" i="1"/>
  <c r="CW243" i="1"/>
  <c r="CW244" i="1"/>
  <c r="CW245" i="1"/>
  <c r="CW246" i="1"/>
  <c r="CW247" i="1"/>
  <c r="CW248" i="1"/>
  <c r="CW249" i="1"/>
  <c r="CW250" i="1"/>
  <c r="CW251" i="1"/>
  <c r="CW252" i="1"/>
  <c r="CW253" i="1"/>
  <c r="CW254" i="1"/>
  <c r="CW255" i="1"/>
  <c r="CW256" i="1"/>
  <c r="CW257" i="1"/>
  <c r="CW258" i="1"/>
  <c r="CW259" i="1"/>
  <c r="CW260" i="1"/>
  <c r="CW261" i="1"/>
  <c r="CW262" i="1"/>
  <c r="CW263" i="1"/>
  <c r="CW264" i="1"/>
  <c r="CW265" i="1"/>
  <c r="CW266" i="1"/>
  <c r="CW267" i="1"/>
  <c r="CW268" i="1"/>
  <c r="CW269" i="1"/>
  <c r="CW270" i="1"/>
  <c r="CW271" i="1"/>
  <c r="CW272" i="1"/>
  <c r="CW273" i="1"/>
  <c r="CW274" i="1"/>
  <c r="CW275" i="1"/>
  <c r="CW276" i="1"/>
  <c r="CW277" i="1"/>
  <c r="CW278" i="1"/>
  <c r="CW279" i="1"/>
  <c r="CW280" i="1"/>
  <c r="CW281" i="1"/>
  <c r="CW282" i="1"/>
  <c r="CW283" i="1"/>
  <c r="CW284" i="1"/>
  <c r="CW285" i="1"/>
  <c r="CW286" i="1"/>
  <c r="CW287" i="1"/>
  <c r="CW288" i="1"/>
  <c r="CW289" i="1"/>
  <c r="CW290" i="1"/>
  <c r="CW291" i="1"/>
  <c r="CW292" i="1"/>
  <c r="CW293" i="1"/>
  <c r="CW294" i="1"/>
  <c r="CW295" i="1"/>
  <c r="CW296" i="1"/>
  <c r="CW297" i="1"/>
  <c r="CW298" i="1"/>
  <c r="CW299" i="1"/>
  <c r="CW300" i="1"/>
  <c r="CW301" i="1"/>
  <c r="CW302" i="1"/>
  <c r="CW303" i="1"/>
  <c r="CW304" i="1"/>
  <c r="CW305" i="1"/>
  <c r="CW306" i="1"/>
  <c r="CW307" i="1"/>
  <c r="CW308" i="1"/>
  <c r="CW309" i="1"/>
  <c r="CW310" i="1"/>
  <c r="CW311" i="1"/>
  <c r="CW312" i="1"/>
  <c r="CW313" i="1"/>
  <c r="CW314" i="1"/>
  <c r="CW315" i="1"/>
  <c r="CW316" i="1"/>
  <c r="CW317" i="1"/>
  <c r="CW318" i="1"/>
  <c r="CW319" i="1"/>
  <c r="CW320" i="1"/>
  <c r="CW321" i="1"/>
  <c r="CW322" i="1"/>
  <c r="CW323" i="1"/>
  <c r="CW324" i="1"/>
  <c r="CW325" i="1"/>
  <c r="CW326" i="1"/>
  <c r="CW327" i="1"/>
  <c r="CW328" i="1"/>
  <c r="CW329" i="1"/>
  <c r="CW330" i="1"/>
  <c r="CW331" i="1"/>
  <c r="CW332" i="1"/>
  <c r="CW333" i="1"/>
  <c r="CW334" i="1"/>
  <c r="CW335" i="1"/>
  <c r="CW336" i="1"/>
  <c r="CW337" i="1"/>
  <c r="CW338" i="1"/>
  <c r="CW339" i="1"/>
  <c r="CW340" i="1"/>
  <c r="CW341" i="1"/>
  <c r="CW342" i="1"/>
  <c r="CW343" i="1"/>
  <c r="CW344" i="1"/>
  <c r="CW345" i="1"/>
  <c r="CW346" i="1"/>
  <c r="CW347" i="1"/>
  <c r="CW348" i="1"/>
  <c r="CW349" i="1"/>
  <c r="CW350" i="1"/>
  <c r="CW351" i="1"/>
  <c r="CW352" i="1"/>
  <c r="CW353" i="1"/>
  <c r="CW354" i="1"/>
  <c r="CW355" i="1"/>
  <c r="CW356" i="1"/>
  <c r="CW357" i="1"/>
  <c r="CW358" i="1"/>
  <c r="CW359" i="1"/>
  <c r="CW360" i="1"/>
  <c r="CW361" i="1"/>
  <c r="CW362" i="1"/>
  <c r="CW363" i="1"/>
  <c r="CW364" i="1"/>
  <c r="CW365" i="1"/>
  <c r="CW366" i="1"/>
  <c r="CW367" i="1"/>
  <c r="CW368" i="1"/>
  <c r="CW369" i="1"/>
  <c r="CW370" i="1"/>
  <c r="CW371" i="1"/>
  <c r="CW372" i="1"/>
  <c r="CW373" i="1"/>
  <c r="CW374" i="1"/>
  <c r="CW375" i="1"/>
  <c r="CW376" i="1"/>
  <c r="CW377" i="1"/>
  <c r="CW378" i="1"/>
  <c r="CW379" i="1"/>
  <c r="CW380" i="1"/>
  <c r="CW381" i="1"/>
  <c r="CW382" i="1"/>
  <c r="CW383" i="1"/>
  <c r="CW384" i="1"/>
  <c r="CW385" i="1"/>
  <c r="CW386" i="1"/>
  <c r="CW387" i="1"/>
  <c r="CW388" i="1"/>
  <c r="CW389" i="1"/>
  <c r="CW390" i="1"/>
  <c r="CW391" i="1"/>
  <c r="CW392" i="1"/>
  <c r="CW393" i="1"/>
  <c r="CW394" i="1"/>
  <c r="CW395" i="1"/>
  <c r="CW396" i="1"/>
  <c r="CW397" i="1"/>
  <c r="CW398" i="1"/>
  <c r="CW399" i="1"/>
  <c r="CW400" i="1"/>
  <c r="CW401" i="1"/>
  <c r="CW402" i="1"/>
  <c r="CW403" i="1"/>
  <c r="CW404" i="1"/>
  <c r="CW405" i="1"/>
  <c r="CW406" i="1"/>
  <c r="CW407" i="1"/>
  <c r="CW408" i="1"/>
  <c r="CW409" i="1"/>
  <c r="CW410" i="1"/>
  <c r="CW411" i="1"/>
  <c r="CW412" i="1"/>
  <c r="CW413" i="1"/>
  <c r="CW414" i="1"/>
  <c r="CW415" i="1"/>
  <c r="CW416" i="1"/>
  <c r="CW417" i="1"/>
  <c r="CW418" i="1"/>
  <c r="CW419" i="1"/>
  <c r="CW420" i="1"/>
  <c r="CW421" i="1"/>
  <c r="CW422" i="1"/>
  <c r="CW423" i="1"/>
  <c r="CW424" i="1"/>
  <c r="CW425" i="1"/>
  <c r="CW426" i="1"/>
  <c r="CW427" i="1"/>
  <c r="CW428" i="1"/>
  <c r="CW429" i="1"/>
  <c r="CW430" i="1"/>
  <c r="CW431" i="1"/>
  <c r="CW432" i="1"/>
  <c r="CW433" i="1"/>
  <c r="CW434" i="1"/>
  <c r="CW435" i="1"/>
  <c r="CW436" i="1"/>
  <c r="CW437" i="1"/>
  <c r="CW438" i="1"/>
  <c r="CW439" i="1"/>
  <c r="CW440" i="1"/>
  <c r="CW441" i="1"/>
  <c r="CW442" i="1"/>
  <c r="CW443" i="1"/>
  <c r="CW444" i="1"/>
  <c r="CW445" i="1"/>
  <c r="CW446" i="1"/>
  <c r="CW447" i="1"/>
  <c r="CW448" i="1"/>
  <c r="CW449" i="1"/>
  <c r="CW450" i="1"/>
  <c r="CW451" i="1"/>
  <c r="CW452" i="1"/>
  <c r="CW453" i="1"/>
  <c r="CW454" i="1"/>
  <c r="CW455" i="1"/>
  <c r="CW456" i="1"/>
  <c r="CW457" i="1"/>
  <c r="CW458" i="1"/>
  <c r="CW459" i="1"/>
  <c r="CW460" i="1"/>
  <c r="CW461" i="1"/>
  <c r="CW462" i="1"/>
  <c r="CW463" i="1"/>
  <c r="CW464" i="1"/>
  <c r="CW465" i="1"/>
  <c r="CW466" i="1"/>
  <c r="CW467" i="1"/>
  <c r="CW468" i="1"/>
  <c r="CW469" i="1"/>
  <c r="CW470" i="1"/>
  <c r="CW471" i="1"/>
  <c r="CW472" i="1"/>
  <c r="CW473" i="1"/>
  <c r="CW474" i="1"/>
  <c r="CW475" i="1"/>
  <c r="CW476" i="1"/>
  <c r="CW477" i="1"/>
  <c r="CW478" i="1"/>
  <c r="CW479" i="1"/>
  <c r="CW480" i="1"/>
  <c r="CW481" i="1"/>
  <c r="CW482" i="1"/>
  <c r="CW483" i="1"/>
  <c r="CW484" i="1"/>
  <c r="CW485" i="1"/>
  <c r="CW486" i="1"/>
  <c r="CW487" i="1"/>
  <c r="CW488" i="1"/>
  <c r="CW489" i="1"/>
  <c r="CW490" i="1"/>
  <c r="CW491" i="1"/>
  <c r="CW492" i="1"/>
  <c r="CW493" i="1"/>
  <c r="CW494" i="1"/>
  <c r="CW495" i="1"/>
  <c r="CW496" i="1"/>
  <c r="CW497" i="1"/>
  <c r="CW498" i="1"/>
  <c r="CW499" i="1"/>
  <c r="CW500" i="1"/>
  <c r="CW501" i="1"/>
  <c r="CW502" i="1"/>
  <c r="CW503" i="1"/>
  <c r="CW504" i="1"/>
  <c r="CW505" i="1"/>
  <c r="CW506" i="1"/>
  <c r="CW507" i="1"/>
  <c r="CW508" i="1"/>
  <c r="CW509" i="1"/>
  <c r="CW510" i="1"/>
  <c r="CW511" i="1"/>
  <c r="CW512" i="1"/>
  <c r="CW513" i="1"/>
  <c r="CW514" i="1"/>
  <c r="CW515" i="1"/>
  <c r="CW516" i="1"/>
  <c r="CW517" i="1"/>
  <c r="CW518" i="1"/>
  <c r="CW519" i="1"/>
  <c r="CW520" i="1"/>
  <c r="CW521" i="1"/>
  <c r="CW522" i="1"/>
  <c r="CW523" i="1"/>
  <c r="CW524" i="1"/>
  <c r="CW525" i="1"/>
  <c r="CW526" i="1"/>
  <c r="CW527" i="1"/>
  <c r="CW528" i="1"/>
  <c r="CW529" i="1"/>
  <c r="CW530" i="1"/>
  <c r="CW531" i="1"/>
  <c r="CW532" i="1"/>
  <c r="CW533" i="1"/>
  <c r="CW534" i="1"/>
  <c r="CW535" i="1"/>
  <c r="CW536" i="1"/>
  <c r="CW537" i="1"/>
  <c r="CW538" i="1"/>
  <c r="CW539" i="1"/>
  <c r="CW540" i="1"/>
  <c r="CW541" i="1"/>
  <c r="CW542" i="1"/>
  <c r="CW543" i="1"/>
  <c r="CW544" i="1"/>
  <c r="CW545" i="1"/>
  <c r="CW546" i="1"/>
  <c r="CW547" i="1"/>
  <c r="CW548" i="1"/>
  <c r="CW549" i="1"/>
  <c r="CW550" i="1"/>
  <c r="CW551" i="1"/>
  <c r="CW552" i="1"/>
  <c r="CW553" i="1"/>
  <c r="CW554" i="1"/>
  <c r="CW555" i="1"/>
  <c r="CW556" i="1"/>
  <c r="CW557" i="1"/>
  <c r="CW558" i="1"/>
  <c r="CW559" i="1"/>
  <c r="CW560" i="1"/>
  <c r="CW561" i="1"/>
  <c r="CW562" i="1"/>
  <c r="CW563" i="1"/>
  <c r="CW564" i="1"/>
  <c r="CW565" i="1"/>
  <c r="CW566" i="1"/>
  <c r="CW567" i="1"/>
  <c r="CW568" i="1"/>
  <c r="CW569" i="1"/>
  <c r="CW570" i="1"/>
  <c r="CW571" i="1"/>
  <c r="CW572" i="1"/>
  <c r="CW573" i="1"/>
  <c r="CW574" i="1"/>
  <c r="CW575" i="1"/>
  <c r="CW576" i="1"/>
  <c r="CW577" i="1"/>
  <c r="CW578" i="1"/>
  <c r="CW579" i="1"/>
  <c r="CW580" i="1"/>
  <c r="CW581" i="1"/>
  <c r="CW582" i="1"/>
  <c r="CW583" i="1"/>
  <c r="CW584" i="1"/>
  <c r="CW585" i="1"/>
  <c r="CW586" i="1"/>
  <c r="CW587" i="1"/>
  <c r="CW588" i="1"/>
  <c r="CW589" i="1"/>
  <c r="CW590" i="1"/>
  <c r="CW591" i="1"/>
  <c r="CW592" i="1"/>
  <c r="CW593" i="1"/>
  <c r="CW594" i="1"/>
  <c r="CW595" i="1"/>
  <c r="CW596" i="1"/>
  <c r="CW597" i="1"/>
  <c r="CW598" i="1"/>
  <c r="CW599" i="1"/>
  <c r="CW600" i="1"/>
  <c r="CW601" i="1"/>
  <c r="CW602" i="1"/>
  <c r="CW603" i="1"/>
  <c r="CW604" i="1"/>
  <c r="CW605" i="1"/>
  <c r="CW606" i="1"/>
  <c r="CW607" i="1"/>
  <c r="CW608" i="1"/>
  <c r="CW609" i="1"/>
  <c r="CW610" i="1"/>
  <c r="CW611" i="1"/>
  <c r="CW612" i="1"/>
  <c r="CW613" i="1"/>
  <c r="CW614" i="1"/>
  <c r="CW615" i="1"/>
  <c r="CW616" i="1"/>
  <c r="CW617" i="1"/>
  <c r="CW618" i="1"/>
  <c r="CW619" i="1"/>
  <c r="CW620" i="1"/>
  <c r="CW621" i="1"/>
  <c r="CW622" i="1"/>
  <c r="CW623" i="1"/>
  <c r="CW624" i="1"/>
  <c r="CW625" i="1"/>
  <c r="CW626" i="1"/>
  <c r="CW627" i="1"/>
  <c r="CW628" i="1"/>
  <c r="CW629" i="1"/>
  <c r="CW630" i="1"/>
  <c r="CW631" i="1"/>
  <c r="CW632" i="1"/>
  <c r="CW633" i="1"/>
  <c r="CW634" i="1"/>
  <c r="CW635" i="1"/>
  <c r="CW636" i="1"/>
  <c r="CW637" i="1"/>
  <c r="CW638" i="1"/>
  <c r="CW639" i="1"/>
  <c r="CW640" i="1"/>
  <c r="CW641" i="1"/>
  <c r="CW642" i="1"/>
  <c r="CW643" i="1"/>
  <c r="CW644" i="1"/>
  <c r="CW645" i="1"/>
  <c r="CW646" i="1"/>
  <c r="CW647" i="1"/>
  <c r="CW648" i="1"/>
  <c r="CW649" i="1"/>
  <c r="CW650" i="1"/>
  <c r="CW651" i="1"/>
  <c r="CW652" i="1"/>
  <c r="CW653" i="1"/>
  <c r="CW654" i="1"/>
  <c r="CW655" i="1"/>
  <c r="CW656" i="1"/>
  <c r="CW657" i="1"/>
  <c r="CW658" i="1"/>
  <c r="CW659" i="1"/>
  <c r="CW660" i="1"/>
  <c r="CW661" i="1"/>
  <c r="CW662" i="1"/>
  <c r="CW663" i="1"/>
  <c r="CW664" i="1"/>
  <c r="CW665" i="1"/>
  <c r="CW666" i="1"/>
  <c r="CW667" i="1"/>
  <c r="CW668" i="1"/>
  <c r="CW669" i="1"/>
  <c r="CW670" i="1"/>
  <c r="CW671" i="1"/>
  <c r="CW672" i="1"/>
  <c r="CW673" i="1"/>
  <c r="CW674" i="1"/>
  <c r="CW675" i="1"/>
  <c r="CW676" i="1"/>
  <c r="CW677" i="1"/>
  <c r="CW678" i="1"/>
  <c r="CW679" i="1"/>
  <c r="CW680" i="1"/>
  <c r="CW681" i="1"/>
  <c r="CW682" i="1"/>
  <c r="CW683" i="1"/>
  <c r="CW684" i="1"/>
  <c r="CW685" i="1"/>
  <c r="CW686" i="1"/>
  <c r="CW687" i="1"/>
  <c r="CW688" i="1"/>
  <c r="CW689" i="1"/>
  <c r="CW690" i="1"/>
  <c r="CW691" i="1"/>
  <c r="CW692" i="1"/>
  <c r="CW693" i="1"/>
  <c r="CW694" i="1"/>
  <c r="CW695" i="1"/>
  <c r="CW696" i="1"/>
  <c r="CW697" i="1"/>
  <c r="CW698" i="1"/>
  <c r="CW699" i="1"/>
  <c r="CW700" i="1"/>
  <c r="CW701" i="1"/>
  <c r="CW702" i="1"/>
  <c r="CW703" i="1"/>
  <c r="CW704" i="1"/>
  <c r="CW705" i="1"/>
  <c r="CW706" i="1"/>
  <c r="CW707" i="1"/>
  <c r="CW708" i="1"/>
  <c r="CW709" i="1"/>
  <c r="CW710" i="1"/>
  <c r="CW711" i="1"/>
  <c r="CW712" i="1"/>
  <c r="CW713" i="1"/>
  <c r="CW714" i="1"/>
  <c r="CW715" i="1"/>
  <c r="CW716" i="1"/>
  <c r="CW717" i="1"/>
  <c r="CW718" i="1"/>
  <c r="CW719" i="1"/>
  <c r="CW720" i="1"/>
  <c r="CW721" i="1"/>
  <c r="CW722" i="1"/>
  <c r="CW723" i="1"/>
  <c r="CW724" i="1"/>
  <c r="CW725" i="1"/>
  <c r="CW726" i="1"/>
  <c r="CW727" i="1"/>
  <c r="CW728" i="1"/>
  <c r="CW729" i="1"/>
  <c r="CW730" i="1"/>
  <c r="CW731" i="1"/>
  <c r="CW732" i="1"/>
  <c r="CW733" i="1"/>
  <c r="CW734" i="1"/>
  <c r="CW735" i="1"/>
  <c r="CW736" i="1"/>
  <c r="CW737" i="1"/>
  <c r="CW738" i="1"/>
  <c r="CW739" i="1"/>
  <c r="CW740" i="1"/>
  <c r="CW741" i="1"/>
  <c r="CW742" i="1"/>
  <c r="CW743" i="1"/>
  <c r="CW744" i="1"/>
  <c r="CW745" i="1"/>
  <c r="CW746" i="1"/>
  <c r="CW747" i="1"/>
  <c r="CW748" i="1"/>
  <c r="CW749" i="1"/>
  <c r="CW750" i="1"/>
  <c r="CW751" i="1"/>
  <c r="CW752" i="1"/>
  <c r="CW753" i="1"/>
  <c r="CW754" i="1"/>
  <c r="CW755" i="1"/>
  <c r="CW756" i="1"/>
  <c r="CW757" i="1"/>
  <c r="CW758" i="1"/>
  <c r="CW759" i="1"/>
  <c r="CW760" i="1"/>
  <c r="CW761" i="1"/>
  <c r="CW762" i="1"/>
  <c r="CW763" i="1"/>
  <c r="CW764" i="1"/>
  <c r="CW765" i="1"/>
  <c r="CW766" i="1"/>
  <c r="CW767" i="1"/>
  <c r="CW768" i="1"/>
  <c r="CW769" i="1"/>
  <c r="CW770" i="1"/>
  <c r="CW771" i="1"/>
  <c r="CW772" i="1"/>
  <c r="CW773" i="1"/>
  <c r="CW774" i="1"/>
  <c r="CW775" i="1"/>
  <c r="CW776" i="1"/>
  <c r="CW777" i="1"/>
  <c r="CW778" i="1"/>
  <c r="CW779" i="1"/>
  <c r="CW780" i="1"/>
  <c r="CW781" i="1"/>
  <c r="CW782" i="1"/>
  <c r="CW783" i="1"/>
  <c r="CW784" i="1"/>
  <c r="CW785" i="1"/>
  <c r="CW786" i="1"/>
  <c r="CW787" i="1"/>
  <c r="CW788" i="1"/>
  <c r="CW789" i="1"/>
  <c r="CW790" i="1"/>
  <c r="CW791" i="1"/>
  <c r="CW792" i="1"/>
  <c r="CW793" i="1"/>
  <c r="CW794" i="1"/>
  <c r="CW795" i="1"/>
  <c r="CW796" i="1"/>
  <c r="CW797" i="1"/>
  <c r="CW798" i="1"/>
  <c r="CW799" i="1"/>
  <c r="CW800" i="1"/>
  <c r="CW801" i="1"/>
  <c r="CW802" i="1"/>
  <c r="CW803" i="1"/>
  <c r="CW804" i="1"/>
  <c r="CW805" i="1"/>
  <c r="CW806" i="1"/>
  <c r="CW807" i="1"/>
  <c r="CW808" i="1"/>
  <c r="CW809" i="1"/>
  <c r="CW810" i="1"/>
  <c r="CW811" i="1"/>
  <c r="CW812" i="1"/>
  <c r="CW813" i="1"/>
  <c r="CW814" i="1"/>
  <c r="CW815" i="1"/>
  <c r="CW816" i="1"/>
  <c r="CW817" i="1"/>
  <c r="CW818" i="1"/>
  <c r="CW819" i="1"/>
  <c r="CW820" i="1"/>
  <c r="CW821" i="1"/>
  <c r="CW822" i="1"/>
  <c r="CW823" i="1"/>
  <c r="CW824" i="1"/>
  <c r="CW825" i="1"/>
  <c r="CW826" i="1"/>
  <c r="CW827" i="1"/>
  <c r="CW828" i="1"/>
  <c r="CW829" i="1"/>
  <c r="CW830" i="1"/>
  <c r="CW831" i="1"/>
  <c r="CW832" i="1"/>
  <c r="CW833" i="1"/>
  <c r="CW834" i="1"/>
  <c r="CW835" i="1"/>
  <c r="CW836" i="1"/>
  <c r="CW837" i="1"/>
  <c r="CW838" i="1"/>
  <c r="CW839" i="1"/>
  <c r="CW840" i="1"/>
  <c r="CW841" i="1"/>
  <c r="CW842" i="1"/>
  <c r="CW843" i="1"/>
  <c r="CW844" i="1"/>
  <c r="CW845" i="1"/>
  <c r="CW846" i="1"/>
  <c r="CW847" i="1"/>
  <c r="CW848" i="1"/>
  <c r="CW849" i="1"/>
  <c r="CW850" i="1"/>
  <c r="CW851" i="1"/>
  <c r="CW852" i="1"/>
  <c r="CW853" i="1"/>
  <c r="CW854" i="1"/>
  <c r="CW855" i="1"/>
  <c r="CW856" i="1"/>
  <c r="CW857" i="1"/>
  <c r="CW858" i="1"/>
  <c r="CW859" i="1"/>
  <c r="CW860" i="1"/>
  <c r="CW861" i="1"/>
  <c r="CW862" i="1"/>
  <c r="CW863" i="1"/>
  <c r="CW864" i="1"/>
  <c r="CW865" i="1"/>
  <c r="CW866" i="1"/>
  <c r="CW867" i="1"/>
  <c r="CW868" i="1"/>
  <c r="CW869" i="1"/>
  <c r="CW870" i="1"/>
  <c r="CW871" i="1"/>
  <c r="CW872" i="1"/>
  <c r="CW873" i="1"/>
  <c r="CW874" i="1"/>
  <c r="CW875" i="1"/>
  <c r="CW876" i="1"/>
  <c r="CW877" i="1"/>
  <c r="CW878" i="1"/>
  <c r="CW879" i="1"/>
  <c r="CW880" i="1"/>
  <c r="CW881" i="1"/>
  <c r="CW882" i="1"/>
  <c r="CW883" i="1"/>
  <c r="CW884" i="1"/>
  <c r="CW885" i="1"/>
  <c r="CW886" i="1"/>
  <c r="CW887" i="1"/>
  <c r="CW888" i="1"/>
  <c r="CW889" i="1"/>
  <c r="CW890" i="1"/>
  <c r="CW891" i="1"/>
  <c r="CW892" i="1"/>
  <c r="CW893" i="1"/>
  <c r="CW894" i="1"/>
  <c r="CW895" i="1"/>
  <c r="CW896" i="1"/>
  <c r="CW897" i="1"/>
  <c r="CW898" i="1"/>
  <c r="CW899" i="1"/>
  <c r="CW900" i="1"/>
  <c r="CW901" i="1"/>
  <c r="CW902" i="1"/>
  <c r="CW903" i="1"/>
  <c r="CW904" i="1"/>
  <c r="CW905" i="1"/>
  <c r="CW906" i="1"/>
  <c r="CW907" i="1"/>
  <c r="CW908" i="1"/>
  <c r="CW909" i="1"/>
  <c r="CW910" i="1"/>
  <c r="CW911" i="1"/>
  <c r="CW912" i="1"/>
  <c r="CW913" i="1"/>
  <c r="CW914" i="1"/>
  <c r="CW915" i="1"/>
  <c r="CW916" i="1"/>
  <c r="CW917" i="1"/>
  <c r="CW918" i="1"/>
  <c r="CW919" i="1"/>
  <c r="CW920" i="1"/>
  <c r="CW921" i="1"/>
  <c r="CW922" i="1"/>
  <c r="CW923" i="1"/>
  <c r="CW924" i="1"/>
  <c r="CW925" i="1"/>
  <c r="CW926" i="1"/>
  <c r="CW927" i="1"/>
  <c r="CW928" i="1"/>
  <c r="CW929" i="1"/>
  <c r="CW930" i="1"/>
  <c r="CW931" i="1"/>
  <c r="CW932" i="1"/>
  <c r="CW933" i="1"/>
  <c r="CW934" i="1"/>
  <c r="CW935" i="1"/>
  <c r="CW936" i="1"/>
  <c r="CW937" i="1"/>
  <c r="CW938" i="1"/>
  <c r="CW939" i="1"/>
  <c r="CW940" i="1"/>
  <c r="CW941" i="1"/>
  <c r="CW942" i="1"/>
  <c r="CW943" i="1"/>
  <c r="CW944" i="1"/>
  <c r="CW945" i="1"/>
  <c r="CW946" i="1"/>
  <c r="CW947" i="1"/>
  <c r="CW948" i="1"/>
  <c r="CW949" i="1"/>
  <c r="CW950" i="1"/>
  <c r="CW951" i="1"/>
  <c r="CW952" i="1"/>
  <c r="CW953" i="1"/>
  <c r="CW954" i="1"/>
  <c r="CW955" i="1"/>
  <c r="CW956" i="1"/>
  <c r="CW957" i="1"/>
  <c r="CW958" i="1"/>
  <c r="CW959" i="1"/>
  <c r="CW960" i="1"/>
  <c r="CW961" i="1"/>
  <c r="CW962" i="1"/>
  <c r="CW963" i="1"/>
  <c r="CW964" i="1"/>
  <c r="CW965" i="1"/>
  <c r="CW966" i="1"/>
  <c r="CW967" i="1"/>
  <c r="CW968" i="1"/>
  <c r="CW969" i="1"/>
  <c r="CW970" i="1"/>
  <c r="CW971" i="1"/>
  <c r="CW972" i="1"/>
  <c r="CW973" i="1"/>
  <c r="CW974" i="1"/>
  <c r="CW975" i="1"/>
  <c r="CW976" i="1"/>
  <c r="CW977" i="1"/>
  <c r="CW978" i="1"/>
  <c r="CW979" i="1"/>
  <c r="CW980" i="1"/>
  <c r="CW981" i="1"/>
  <c r="CW982" i="1"/>
  <c r="CW983" i="1"/>
  <c r="CW984" i="1"/>
  <c r="CW985" i="1"/>
  <c r="CW986" i="1"/>
  <c r="CW987" i="1"/>
  <c r="CW988" i="1"/>
  <c r="CW989" i="1"/>
  <c r="CW990" i="1"/>
  <c r="CW991" i="1"/>
  <c r="CW992" i="1"/>
  <c r="CW993" i="1"/>
  <c r="CW994" i="1"/>
  <c r="CW995" i="1"/>
  <c r="CW996" i="1"/>
  <c r="CW997" i="1"/>
  <c r="CW998" i="1"/>
  <c r="CW999" i="1"/>
  <c r="CW1000" i="1"/>
  <c r="CW1001" i="1"/>
  <c r="CW1002" i="1"/>
  <c r="CW1003" i="1"/>
  <c r="CW1004" i="1"/>
  <c r="CW1005" i="1"/>
  <c r="CW1006" i="1"/>
  <c r="CW1007" i="1"/>
  <c r="CW1008" i="1"/>
  <c r="CW1009" i="1"/>
  <c r="CW1010" i="1"/>
  <c r="CW1011" i="1"/>
  <c r="CW1012" i="1"/>
  <c r="CW1013" i="1"/>
  <c r="CW1014" i="1"/>
  <c r="CW1015" i="1"/>
  <c r="CW1016" i="1"/>
  <c r="CW1017" i="1"/>
  <c r="CW1018" i="1"/>
  <c r="CW1019" i="1"/>
  <c r="CW1020" i="1"/>
  <c r="CW1021" i="1"/>
  <c r="CW1022" i="1"/>
  <c r="CW1023" i="1"/>
  <c r="CW1024" i="1"/>
  <c r="CW1025" i="1"/>
  <c r="CW1026" i="1"/>
  <c r="CW1027" i="1"/>
  <c r="CW1028" i="1"/>
  <c r="CW1029" i="1"/>
  <c r="CW1030" i="1"/>
  <c r="CW1031" i="1"/>
  <c r="CW1032" i="1"/>
  <c r="CW1033" i="1"/>
  <c r="CW1034" i="1"/>
  <c r="CW1035" i="1"/>
  <c r="CW1036" i="1"/>
  <c r="CW1037" i="1"/>
  <c r="CW1038" i="1"/>
  <c r="CW1039" i="1"/>
  <c r="CW1040" i="1"/>
  <c r="CW1041" i="1"/>
  <c r="CW1042" i="1"/>
  <c r="CW1043" i="1"/>
  <c r="CW1044" i="1"/>
  <c r="CW1045" i="1"/>
  <c r="CW1046" i="1"/>
  <c r="CW1047" i="1"/>
  <c r="CW1048" i="1"/>
  <c r="CW1049" i="1"/>
  <c r="CW1050" i="1"/>
  <c r="CW1051" i="1"/>
  <c r="CW1052" i="1"/>
  <c r="CW1053" i="1"/>
  <c r="CW1054" i="1"/>
  <c r="CW1055" i="1"/>
  <c r="CW1056" i="1"/>
  <c r="CW1057" i="1"/>
  <c r="CW1058" i="1"/>
  <c r="CW1059" i="1"/>
  <c r="CW1060" i="1"/>
  <c r="CW1061" i="1"/>
  <c r="CW1062" i="1"/>
  <c r="CW1063" i="1"/>
  <c r="CW1064" i="1"/>
  <c r="CW1065" i="1"/>
  <c r="CW1066" i="1"/>
  <c r="CW1067" i="1"/>
  <c r="CW1068" i="1"/>
  <c r="CW1069" i="1"/>
  <c r="CW1070" i="1"/>
  <c r="CW1071" i="1"/>
  <c r="CW1072" i="1"/>
  <c r="CW1073" i="1"/>
  <c r="CW1074" i="1"/>
  <c r="CW1075" i="1"/>
  <c r="CW1076" i="1"/>
  <c r="CW1077" i="1"/>
  <c r="CW1078" i="1"/>
  <c r="CW1079" i="1"/>
  <c r="CW1080" i="1"/>
  <c r="CW1081" i="1"/>
  <c r="CW1082" i="1"/>
  <c r="CW1083" i="1"/>
  <c r="CW1084" i="1"/>
  <c r="CW1085" i="1"/>
  <c r="CW1086" i="1"/>
  <c r="CW1087" i="1"/>
  <c r="CW1088" i="1"/>
  <c r="CW1089" i="1"/>
  <c r="CW1090" i="1"/>
  <c r="CW1091" i="1"/>
  <c r="CW1092" i="1"/>
  <c r="CW1093" i="1"/>
  <c r="CW1094" i="1"/>
  <c r="CW1095" i="1"/>
  <c r="CW1096" i="1"/>
  <c r="CW1097" i="1"/>
  <c r="CW1098" i="1"/>
  <c r="CU7" i="1"/>
  <c r="CU8" i="1"/>
  <c r="CU9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U23" i="1"/>
  <c r="CU24" i="1"/>
  <c r="CU25" i="1"/>
  <c r="CU26" i="1"/>
  <c r="CU27" i="1"/>
  <c r="CU28" i="1"/>
  <c r="CU29" i="1"/>
  <c r="CU30" i="1"/>
  <c r="CU31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5" i="1"/>
  <c r="CU46" i="1"/>
  <c r="CU47" i="1"/>
  <c r="CU48" i="1"/>
  <c r="CU49" i="1"/>
  <c r="CU50" i="1"/>
  <c r="CU51" i="1"/>
  <c r="CU52" i="1"/>
  <c r="CU53" i="1"/>
  <c r="CU54" i="1"/>
  <c r="CU55" i="1"/>
  <c r="CU56" i="1"/>
  <c r="CU57" i="1"/>
  <c r="CU58" i="1"/>
  <c r="CU59" i="1"/>
  <c r="CU60" i="1"/>
  <c r="CU61" i="1"/>
  <c r="CU62" i="1"/>
  <c r="CU63" i="1"/>
  <c r="CU64" i="1"/>
  <c r="CU65" i="1"/>
  <c r="CU66" i="1"/>
  <c r="CU67" i="1"/>
  <c r="CU68" i="1"/>
  <c r="CU69" i="1"/>
  <c r="CU70" i="1"/>
  <c r="CU71" i="1"/>
  <c r="CU72" i="1"/>
  <c r="CU73" i="1"/>
  <c r="CU74" i="1"/>
  <c r="CU75" i="1"/>
  <c r="CU76" i="1"/>
  <c r="CU77" i="1"/>
  <c r="CU78" i="1"/>
  <c r="CU79" i="1"/>
  <c r="CU80" i="1"/>
  <c r="CU81" i="1"/>
  <c r="CU82" i="1"/>
  <c r="CU83" i="1"/>
  <c r="CU84" i="1"/>
  <c r="CU85" i="1"/>
  <c r="CU86" i="1"/>
  <c r="CU87" i="1"/>
  <c r="CU88" i="1"/>
  <c r="CU89" i="1"/>
  <c r="CU90" i="1"/>
  <c r="CU91" i="1"/>
  <c r="CU92" i="1"/>
  <c r="CU93" i="1"/>
  <c r="CU94" i="1"/>
  <c r="CU95" i="1"/>
  <c r="CU96" i="1"/>
  <c r="CU97" i="1"/>
  <c r="CU98" i="1"/>
  <c r="CU99" i="1"/>
  <c r="CU100" i="1"/>
  <c r="CU101" i="1"/>
  <c r="CU102" i="1"/>
  <c r="CU103" i="1"/>
  <c r="CU104" i="1"/>
  <c r="CU105" i="1"/>
  <c r="CU106" i="1"/>
  <c r="CU107" i="1"/>
  <c r="CU108" i="1"/>
  <c r="CU109" i="1"/>
  <c r="CU110" i="1"/>
  <c r="CU111" i="1"/>
  <c r="CU112" i="1"/>
  <c r="CU113" i="1"/>
  <c r="CU114" i="1"/>
  <c r="CU115" i="1"/>
  <c r="CU116" i="1"/>
  <c r="CU117" i="1"/>
  <c r="CU118" i="1"/>
  <c r="CU119" i="1"/>
  <c r="CU120" i="1"/>
  <c r="CU121" i="1"/>
  <c r="CU122" i="1"/>
  <c r="CU123" i="1"/>
  <c r="CU124" i="1"/>
  <c r="CU125" i="1"/>
  <c r="CU126" i="1"/>
  <c r="CU127" i="1"/>
  <c r="CU128" i="1"/>
  <c r="CU129" i="1"/>
  <c r="CU130" i="1"/>
  <c r="CU131" i="1"/>
  <c r="CU132" i="1"/>
  <c r="CU133" i="1"/>
  <c r="CU134" i="1"/>
  <c r="CU135" i="1"/>
  <c r="CU136" i="1"/>
  <c r="CU137" i="1"/>
  <c r="CU138" i="1"/>
  <c r="CU139" i="1"/>
  <c r="CU140" i="1"/>
  <c r="CU141" i="1"/>
  <c r="CU142" i="1"/>
  <c r="CU143" i="1"/>
  <c r="CU144" i="1"/>
  <c r="CU145" i="1"/>
  <c r="CU146" i="1"/>
  <c r="CU147" i="1"/>
  <c r="CU148" i="1"/>
  <c r="CU149" i="1"/>
  <c r="CU150" i="1"/>
  <c r="CU151" i="1"/>
  <c r="CU152" i="1"/>
  <c r="CU153" i="1"/>
  <c r="CU154" i="1"/>
  <c r="CU155" i="1"/>
  <c r="CU156" i="1"/>
  <c r="CU157" i="1"/>
  <c r="CU158" i="1"/>
  <c r="CU159" i="1"/>
  <c r="CU160" i="1"/>
  <c r="CU161" i="1"/>
  <c r="CU162" i="1"/>
  <c r="CU163" i="1"/>
  <c r="CU164" i="1"/>
  <c r="CU165" i="1"/>
  <c r="CU166" i="1"/>
  <c r="CU167" i="1"/>
  <c r="CU168" i="1"/>
  <c r="CU169" i="1"/>
  <c r="CU170" i="1"/>
  <c r="CU171" i="1"/>
  <c r="CU172" i="1"/>
  <c r="CU173" i="1"/>
  <c r="CU174" i="1"/>
  <c r="CU175" i="1"/>
  <c r="CU176" i="1"/>
  <c r="CU177" i="1"/>
  <c r="CU178" i="1"/>
  <c r="CU179" i="1"/>
  <c r="CU180" i="1"/>
  <c r="CU181" i="1"/>
  <c r="CU182" i="1"/>
  <c r="CU183" i="1"/>
  <c r="CU184" i="1"/>
  <c r="CU185" i="1"/>
  <c r="CU186" i="1"/>
  <c r="CU187" i="1"/>
  <c r="CU188" i="1"/>
  <c r="CU189" i="1"/>
  <c r="CU190" i="1"/>
  <c r="CU191" i="1"/>
  <c r="CU192" i="1"/>
  <c r="CU193" i="1"/>
  <c r="CU194" i="1"/>
  <c r="CU195" i="1"/>
  <c r="CU196" i="1"/>
  <c r="CU197" i="1"/>
  <c r="CU198" i="1"/>
  <c r="CU199" i="1"/>
  <c r="CU200" i="1"/>
  <c r="CU201" i="1"/>
  <c r="CU202" i="1"/>
  <c r="CU203" i="1"/>
  <c r="CU204" i="1"/>
  <c r="CU205" i="1"/>
  <c r="CU206" i="1"/>
  <c r="CU207" i="1"/>
  <c r="CU208" i="1"/>
  <c r="CU209" i="1"/>
  <c r="CU210" i="1"/>
  <c r="CU211" i="1"/>
  <c r="CU212" i="1"/>
  <c r="CU213" i="1"/>
  <c r="CU214" i="1"/>
  <c r="CU215" i="1"/>
  <c r="CU216" i="1"/>
  <c r="CU217" i="1"/>
  <c r="CU218" i="1"/>
  <c r="CU219" i="1"/>
  <c r="CU220" i="1"/>
  <c r="CU221" i="1"/>
  <c r="CU222" i="1"/>
  <c r="CU223" i="1"/>
  <c r="CU224" i="1"/>
  <c r="CU225" i="1"/>
  <c r="CU226" i="1"/>
  <c r="CU227" i="1"/>
  <c r="CU228" i="1"/>
  <c r="CU229" i="1"/>
  <c r="CU230" i="1"/>
  <c r="CU231" i="1"/>
  <c r="CU232" i="1"/>
  <c r="CU233" i="1"/>
  <c r="CU234" i="1"/>
  <c r="CU235" i="1"/>
  <c r="CU236" i="1"/>
  <c r="CU237" i="1"/>
  <c r="CU238" i="1"/>
  <c r="CU239" i="1"/>
  <c r="CU240" i="1"/>
  <c r="CU241" i="1"/>
  <c r="CU242" i="1"/>
  <c r="CU243" i="1"/>
  <c r="CU244" i="1"/>
  <c r="CU245" i="1"/>
  <c r="CU246" i="1"/>
  <c r="CU247" i="1"/>
  <c r="CU248" i="1"/>
  <c r="CU249" i="1"/>
  <c r="CU250" i="1"/>
  <c r="CU251" i="1"/>
  <c r="CU252" i="1"/>
  <c r="CU253" i="1"/>
  <c r="CU254" i="1"/>
  <c r="CU255" i="1"/>
  <c r="CU256" i="1"/>
  <c r="CU257" i="1"/>
  <c r="CU258" i="1"/>
  <c r="CU259" i="1"/>
  <c r="CU260" i="1"/>
  <c r="CU261" i="1"/>
  <c r="CU262" i="1"/>
  <c r="CU263" i="1"/>
  <c r="CU264" i="1"/>
  <c r="CU265" i="1"/>
  <c r="CU266" i="1"/>
  <c r="CU267" i="1"/>
  <c r="CU268" i="1"/>
  <c r="CU269" i="1"/>
  <c r="CU270" i="1"/>
  <c r="CU271" i="1"/>
  <c r="CU272" i="1"/>
  <c r="CU273" i="1"/>
  <c r="CU274" i="1"/>
  <c r="CU275" i="1"/>
  <c r="CU276" i="1"/>
  <c r="CU277" i="1"/>
  <c r="CU278" i="1"/>
  <c r="CU279" i="1"/>
  <c r="CU280" i="1"/>
  <c r="CU281" i="1"/>
  <c r="CU282" i="1"/>
  <c r="CU283" i="1"/>
  <c r="CU284" i="1"/>
  <c r="CU285" i="1"/>
  <c r="CU286" i="1"/>
  <c r="CU287" i="1"/>
  <c r="CU288" i="1"/>
  <c r="CU289" i="1"/>
  <c r="CU290" i="1"/>
  <c r="CU291" i="1"/>
  <c r="CU292" i="1"/>
  <c r="CU293" i="1"/>
  <c r="CU294" i="1"/>
  <c r="CU295" i="1"/>
  <c r="CU296" i="1"/>
  <c r="CU297" i="1"/>
  <c r="CU298" i="1"/>
  <c r="CU299" i="1"/>
  <c r="CU300" i="1"/>
  <c r="CU301" i="1"/>
  <c r="CU302" i="1"/>
  <c r="CU303" i="1"/>
  <c r="CU304" i="1"/>
  <c r="CU305" i="1"/>
  <c r="CU306" i="1"/>
  <c r="CU307" i="1"/>
  <c r="CU308" i="1"/>
  <c r="CU309" i="1"/>
  <c r="CU310" i="1"/>
  <c r="CU311" i="1"/>
  <c r="CU312" i="1"/>
  <c r="CU313" i="1"/>
  <c r="CU314" i="1"/>
  <c r="CU315" i="1"/>
  <c r="CU316" i="1"/>
  <c r="CU317" i="1"/>
  <c r="CU318" i="1"/>
  <c r="CU319" i="1"/>
  <c r="CU320" i="1"/>
  <c r="CU321" i="1"/>
  <c r="CU322" i="1"/>
  <c r="CU323" i="1"/>
  <c r="CU324" i="1"/>
  <c r="CU325" i="1"/>
  <c r="CU326" i="1"/>
  <c r="CU327" i="1"/>
  <c r="CU328" i="1"/>
  <c r="CU329" i="1"/>
  <c r="CU330" i="1"/>
  <c r="CU331" i="1"/>
  <c r="CU332" i="1"/>
  <c r="CU333" i="1"/>
  <c r="CU334" i="1"/>
  <c r="CU335" i="1"/>
  <c r="CU336" i="1"/>
  <c r="CU337" i="1"/>
  <c r="CU338" i="1"/>
  <c r="CU339" i="1"/>
  <c r="CU340" i="1"/>
  <c r="CU341" i="1"/>
  <c r="CU342" i="1"/>
  <c r="CU343" i="1"/>
  <c r="CU344" i="1"/>
  <c r="CU345" i="1"/>
  <c r="CU346" i="1"/>
  <c r="CU347" i="1"/>
  <c r="CU348" i="1"/>
  <c r="CU349" i="1"/>
  <c r="CU350" i="1"/>
  <c r="CU351" i="1"/>
  <c r="CU352" i="1"/>
  <c r="CU353" i="1"/>
  <c r="CU354" i="1"/>
  <c r="CU355" i="1"/>
  <c r="CU356" i="1"/>
  <c r="CU357" i="1"/>
  <c r="CU358" i="1"/>
  <c r="CU359" i="1"/>
  <c r="CU360" i="1"/>
  <c r="CU361" i="1"/>
  <c r="CU362" i="1"/>
  <c r="CU363" i="1"/>
  <c r="CU364" i="1"/>
  <c r="CU365" i="1"/>
  <c r="CU366" i="1"/>
  <c r="CU367" i="1"/>
  <c r="CU368" i="1"/>
  <c r="CU369" i="1"/>
  <c r="CU370" i="1"/>
  <c r="CU371" i="1"/>
  <c r="CU372" i="1"/>
  <c r="CU373" i="1"/>
  <c r="CU374" i="1"/>
  <c r="CU375" i="1"/>
  <c r="CU376" i="1"/>
  <c r="CU377" i="1"/>
  <c r="CU378" i="1"/>
  <c r="CU379" i="1"/>
  <c r="CU380" i="1"/>
  <c r="CU381" i="1"/>
  <c r="CU382" i="1"/>
  <c r="CU383" i="1"/>
  <c r="CU384" i="1"/>
  <c r="CU385" i="1"/>
  <c r="CU386" i="1"/>
  <c r="CU387" i="1"/>
  <c r="CU388" i="1"/>
  <c r="CU389" i="1"/>
  <c r="CU390" i="1"/>
  <c r="CU391" i="1"/>
  <c r="CU392" i="1"/>
  <c r="CU393" i="1"/>
  <c r="CU394" i="1"/>
  <c r="CU395" i="1"/>
  <c r="CU396" i="1"/>
  <c r="CU397" i="1"/>
  <c r="CU398" i="1"/>
  <c r="CU399" i="1"/>
  <c r="CU400" i="1"/>
  <c r="CU401" i="1"/>
  <c r="CU402" i="1"/>
  <c r="CU403" i="1"/>
  <c r="CU404" i="1"/>
  <c r="CU405" i="1"/>
  <c r="CU406" i="1"/>
  <c r="CU407" i="1"/>
  <c r="CU408" i="1"/>
  <c r="CU409" i="1"/>
  <c r="CU410" i="1"/>
  <c r="CU411" i="1"/>
  <c r="CU412" i="1"/>
  <c r="CU413" i="1"/>
  <c r="CU414" i="1"/>
  <c r="CU415" i="1"/>
  <c r="CU416" i="1"/>
  <c r="CU417" i="1"/>
  <c r="CU418" i="1"/>
  <c r="CU419" i="1"/>
  <c r="CU420" i="1"/>
  <c r="CU421" i="1"/>
  <c r="CU422" i="1"/>
  <c r="CU423" i="1"/>
  <c r="CU424" i="1"/>
  <c r="CU425" i="1"/>
  <c r="CU426" i="1"/>
  <c r="CU427" i="1"/>
  <c r="CU428" i="1"/>
  <c r="CU429" i="1"/>
  <c r="CU430" i="1"/>
  <c r="CU431" i="1"/>
  <c r="CU432" i="1"/>
  <c r="CU433" i="1"/>
  <c r="CU434" i="1"/>
  <c r="CU435" i="1"/>
  <c r="CU436" i="1"/>
  <c r="CU437" i="1"/>
  <c r="CU438" i="1"/>
  <c r="CU439" i="1"/>
  <c r="CU440" i="1"/>
  <c r="CU441" i="1"/>
  <c r="CU442" i="1"/>
  <c r="CU443" i="1"/>
  <c r="CU444" i="1"/>
  <c r="CU445" i="1"/>
  <c r="CU446" i="1"/>
  <c r="CU447" i="1"/>
  <c r="CU448" i="1"/>
  <c r="CU449" i="1"/>
  <c r="CU450" i="1"/>
  <c r="CU451" i="1"/>
  <c r="CU452" i="1"/>
  <c r="CU453" i="1"/>
  <c r="CU454" i="1"/>
  <c r="CU455" i="1"/>
  <c r="CU456" i="1"/>
  <c r="CU457" i="1"/>
  <c r="CU458" i="1"/>
  <c r="CU459" i="1"/>
  <c r="CU460" i="1"/>
  <c r="CU461" i="1"/>
  <c r="CU462" i="1"/>
  <c r="CU463" i="1"/>
  <c r="CU464" i="1"/>
  <c r="CU465" i="1"/>
  <c r="CU466" i="1"/>
  <c r="CU467" i="1"/>
  <c r="CU468" i="1"/>
  <c r="CU469" i="1"/>
  <c r="CU470" i="1"/>
  <c r="CU471" i="1"/>
  <c r="CU472" i="1"/>
  <c r="CU473" i="1"/>
  <c r="CU474" i="1"/>
  <c r="CU475" i="1"/>
  <c r="CU476" i="1"/>
  <c r="CU477" i="1"/>
  <c r="CU478" i="1"/>
  <c r="CU479" i="1"/>
  <c r="CU480" i="1"/>
  <c r="CU481" i="1"/>
  <c r="CU482" i="1"/>
  <c r="CU483" i="1"/>
  <c r="CU484" i="1"/>
  <c r="CU485" i="1"/>
  <c r="CU486" i="1"/>
  <c r="CU487" i="1"/>
  <c r="CU488" i="1"/>
  <c r="CU489" i="1"/>
  <c r="CU490" i="1"/>
  <c r="CU491" i="1"/>
  <c r="CU492" i="1"/>
  <c r="CU493" i="1"/>
  <c r="CU494" i="1"/>
  <c r="CU495" i="1"/>
  <c r="CU496" i="1"/>
  <c r="CU497" i="1"/>
  <c r="CU498" i="1"/>
  <c r="CU499" i="1"/>
  <c r="CU500" i="1"/>
  <c r="CU501" i="1"/>
  <c r="CU502" i="1"/>
  <c r="CU503" i="1"/>
  <c r="CU504" i="1"/>
  <c r="CU505" i="1"/>
  <c r="CU506" i="1"/>
  <c r="CU507" i="1"/>
  <c r="CU508" i="1"/>
  <c r="CU509" i="1"/>
  <c r="CU510" i="1"/>
  <c r="CU511" i="1"/>
  <c r="CU512" i="1"/>
  <c r="CU513" i="1"/>
  <c r="CU514" i="1"/>
  <c r="CU515" i="1"/>
  <c r="CU516" i="1"/>
  <c r="CU517" i="1"/>
  <c r="CU518" i="1"/>
  <c r="CU519" i="1"/>
  <c r="CU520" i="1"/>
  <c r="CU521" i="1"/>
  <c r="CU522" i="1"/>
  <c r="CU523" i="1"/>
  <c r="CU524" i="1"/>
  <c r="CU525" i="1"/>
  <c r="CU526" i="1"/>
  <c r="CU527" i="1"/>
  <c r="CU528" i="1"/>
  <c r="CU529" i="1"/>
  <c r="CU530" i="1"/>
  <c r="CU531" i="1"/>
  <c r="CU532" i="1"/>
  <c r="CU533" i="1"/>
  <c r="CU534" i="1"/>
  <c r="CU535" i="1"/>
  <c r="CU536" i="1"/>
  <c r="CU537" i="1"/>
  <c r="CU538" i="1"/>
  <c r="CU539" i="1"/>
  <c r="CU540" i="1"/>
  <c r="CU541" i="1"/>
  <c r="CU542" i="1"/>
  <c r="CU543" i="1"/>
  <c r="CU544" i="1"/>
  <c r="CU545" i="1"/>
  <c r="CU546" i="1"/>
  <c r="CU547" i="1"/>
  <c r="CU548" i="1"/>
  <c r="CU549" i="1"/>
  <c r="CU550" i="1"/>
  <c r="CU551" i="1"/>
  <c r="CU552" i="1"/>
  <c r="CU553" i="1"/>
  <c r="CU554" i="1"/>
  <c r="CU555" i="1"/>
  <c r="CU556" i="1"/>
  <c r="CU557" i="1"/>
  <c r="CU558" i="1"/>
  <c r="CU559" i="1"/>
  <c r="CU560" i="1"/>
  <c r="CU561" i="1"/>
  <c r="CU562" i="1"/>
  <c r="CU563" i="1"/>
  <c r="CU564" i="1"/>
  <c r="CU565" i="1"/>
  <c r="CU566" i="1"/>
  <c r="CU567" i="1"/>
  <c r="CU568" i="1"/>
  <c r="CU569" i="1"/>
  <c r="CU570" i="1"/>
  <c r="CU571" i="1"/>
  <c r="CU572" i="1"/>
  <c r="CU573" i="1"/>
  <c r="CU574" i="1"/>
  <c r="CU575" i="1"/>
  <c r="CU576" i="1"/>
  <c r="CU577" i="1"/>
  <c r="CU578" i="1"/>
  <c r="CU579" i="1"/>
  <c r="CU580" i="1"/>
  <c r="CU581" i="1"/>
  <c r="CU582" i="1"/>
  <c r="CU583" i="1"/>
  <c r="CU584" i="1"/>
  <c r="CU585" i="1"/>
  <c r="CU586" i="1"/>
  <c r="CU587" i="1"/>
  <c r="CU588" i="1"/>
  <c r="CU589" i="1"/>
  <c r="CU590" i="1"/>
  <c r="CU591" i="1"/>
  <c r="CU592" i="1"/>
  <c r="CU593" i="1"/>
  <c r="CU594" i="1"/>
  <c r="CU595" i="1"/>
  <c r="CU596" i="1"/>
  <c r="CU597" i="1"/>
  <c r="CU598" i="1"/>
  <c r="CU599" i="1"/>
  <c r="CU600" i="1"/>
  <c r="CU601" i="1"/>
  <c r="CU602" i="1"/>
  <c r="CU603" i="1"/>
  <c r="CU604" i="1"/>
  <c r="CU605" i="1"/>
  <c r="CU606" i="1"/>
  <c r="CU607" i="1"/>
  <c r="CU608" i="1"/>
  <c r="CU609" i="1"/>
  <c r="CU610" i="1"/>
  <c r="CU611" i="1"/>
  <c r="CU612" i="1"/>
  <c r="CU613" i="1"/>
  <c r="CU614" i="1"/>
  <c r="CU615" i="1"/>
  <c r="CU616" i="1"/>
  <c r="CU617" i="1"/>
  <c r="CU618" i="1"/>
  <c r="CU619" i="1"/>
  <c r="CU620" i="1"/>
  <c r="CU621" i="1"/>
  <c r="CU622" i="1"/>
  <c r="CU623" i="1"/>
  <c r="CU624" i="1"/>
  <c r="CU625" i="1"/>
  <c r="CU626" i="1"/>
  <c r="CU627" i="1"/>
  <c r="CU628" i="1"/>
  <c r="CU629" i="1"/>
  <c r="CU630" i="1"/>
  <c r="CU631" i="1"/>
  <c r="CU632" i="1"/>
  <c r="CU633" i="1"/>
  <c r="CU634" i="1"/>
  <c r="CU635" i="1"/>
  <c r="CU636" i="1"/>
  <c r="CU637" i="1"/>
  <c r="CU638" i="1"/>
  <c r="CU639" i="1"/>
  <c r="CU640" i="1"/>
  <c r="CU641" i="1"/>
  <c r="CU642" i="1"/>
  <c r="CU643" i="1"/>
  <c r="CU644" i="1"/>
  <c r="CU645" i="1"/>
  <c r="CU646" i="1"/>
  <c r="CU647" i="1"/>
  <c r="CU648" i="1"/>
  <c r="CU649" i="1"/>
  <c r="CU650" i="1"/>
  <c r="CU651" i="1"/>
  <c r="CU652" i="1"/>
  <c r="CU653" i="1"/>
  <c r="CU654" i="1"/>
  <c r="CU655" i="1"/>
  <c r="CU656" i="1"/>
  <c r="CU657" i="1"/>
  <c r="CU658" i="1"/>
  <c r="CU659" i="1"/>
  <c r="CU660" i="1"/>
  <c r="CU661" i="1"/>
  <c r="CU662" i="1"/>
  <c r="CU663" i="1"/>
  <c r="CU664" i="1"/>
  <c r="CU665" i="1"/>
  <c r="CU666" i="1"/>
  <c r="CU667" i="1"/>
  <c r="CU668" i="1"/>
  <c r="CU669" i="1"/>
  <c r="CU670" i="1"/>
  <c r="CU671" i="1"/>
  <c r="CU672" i="1"/>
  <c r="CU673" i="1"/>
  <c r="CU674" i="1"/>
  <c r="CU675" i="1"/>
  <c r="CU676" i="1"/>
  <c r="CU677" i="1"/>
  <c r="CU678" i="1"/>
  <c r="CU679" i="1"/>
  <c r="CU680" i="1"/>
  <c r="CU681" i="1"/>
  <c r="CU682" i="1"/>
  <c r="CU683" i="1"/>
  <c r="CU684" i="1"/>
  <c r="CU685" i="1"/>
  <c r="CU686" i="1"/>
  <c r="CU687" i="1"/>
  <c r="CU688" i="1"/>
  <c r="CU689" i="1"/>
  <c r="CU690" i="1"/>
  <c r="CU691" i="1"/>
  <c r="CU692" i="1"/>
  <c r="CU693" i="1"/>
  <c r="CU694" i="1"/>
  <c r="CU695" i="1"/>
  <c r="CU696" i="1"/>
  <c r="CU697" i="1"/>
  <c r="CU698" i="1"/>
  <c r="CU699" i="1"/>
  <c r="CU700" i="1"/>
  <c r="CU701" i="1"/>
  <c r="CU702" i="1"/>
  <c r="CU703" i="1"/>
  <c r="CU704" i="1"/>
  <c r="CU705" i="1"/>
  <c r="CU706" i="1"/>
  <c r="CU707" i="1"/>
  <c r="CU708" i="1"/>
  <c r="CU709" i="1"/>
  <c r="CU710" i="1"/>
  <c r="CU711" i="1"/>
  <c r="CU712" i="1"/>
  <c r="CU713" i="1"/>
  <c r="CU714" i="1"/>
  <c r="CU715" i="1"/>
  <c r="CU716" i="1"/>
  <c r="CU717" i="1"/>
  <c r="CU718" i="1"/>
  <c r="CU719" i="1"/>
  <c r="CU720" i="1"/>
  <c r="CU721" i="1"/>
  <c r="CU722" i="1"/>
  <c r="CU723" i="1"/>
  <c r="CU724" i="1"/>
  <c r="CU725" i="1"/>
  <c r="CU726" i="1"/>
  <c r="CU727" i="1"/>
  <c r="CU728" i="1"/>
  <c r="CU729" i="1"/>
  <c r="CU730" i="1"/>
  <c r="CU731" i="1"/>
  <c r="CU732" i="1"/>
  <c r="CU733" i="1"/>
  <c r="CU734" i="1"/>
  <c r="CU735" i="1"/>
  <c r="CU736" i="1"/>
  <c r="CU737" i="1"/>
  <c r="CU738" i="1"/>
  <c r="CU739" i="1"/>
  <c r="CU740" i="1"/>
  <c r="CU741" i="1"/>
  <c r="CU742" i="1"/>
  <c r="CU743" i="1"/>
  <c r="CU744" i="1"/>
  <c r="CU745" i="1"/>
  <c r="CU746" i="1"/>
  <c r="CU747" i="1"/>
  <c r="CU748" i="1"/>
  <c r="CU749" i="1"/>
  <c r="CU750" i="1"/>
  <c r="CU751" i="1"/>
  <c r="CU752" i="1"/>
  <c r="CU753" i="1"/>
  <c r="CU754" i="1"/>
  <c r="CU755" i="1"/>
  <c r="CU756" i="1"/>
  <c r="CU757" i="1"/>
  <c r="CU758" i="1"/>
  <c r="CU759" i="1"/>
  <c r="CU760" i="1"/>
  <c r="CU761" i="1"/>
  <c r="CU762" i="1"/>
  <c r="CU763" i="1"/>
  <c r="CU764" i="1"/>
  <c r="CU765" i="1"/>
  <c r="CU766" i="1"/>
  <c r="CU767" i="1"/>
  <c r="CU768" i="1"/>
  <c r="CU769" i="1"/>
  <c r="CU770" i="1"/>
  <c r="CU771" i="1"/>
  <c r="CU772" i="1"/>
  <c r="CU773" i="1"/>
  <c r="CU774" i="1"/>
  <c r="CU775" i="1"/>
  <c r="CU776" i="1"/>
  <c r="CU777" i="1"/>
  <c r="CU778" i="1"/>
  <c r="CU779" i="1"/>
  <c r="CU780" i="1"/>
  <c r="CU781" i="1"/>
  <c r="CU782" i="1"/>
  <c r="CU783" i="1"/>
  <c r="CU784" i="1"/>
  <c r="CU785" i="1"/>
  <c r="CU786" i="1"/>
  <c r="CU787" i="1"/>
  <c r="CU788" i="1"/>
  <c r="CU789" i="1"/>
  <c r="CU790" i="1"/>
  <c r="CU791" i="1"/>
  <c r="CU792" i="1"/>
  <c r="CU793" i="1"/>
  <c r="CU794" i="1"/>
  <c r="CU795" i="1"/>
  <c r="CU796" i="1"/>
  <c r="CU797" i="1"/>
  <c r="CU798" i="1"/>
  <c r="CU799" i="1"/>
  <c r="CU800" i="1"/>
  <c r="CU801" i="1"/>
  <c r="CU802" i="1"/>
  <c r="CU803" i="1"/>
  <c r="CU804" i="1"/>
  <c r="CU805" i="1"/>
  <c r="CU806" i="1"/>
  <c r="CU807" i="1"/>
  <c r="CU808" i="1"/>
  <c r="CU809" i="1"/>
  <c r="CU810" i="1"/>
  <c r="CU811" i="1"/>
  <c r="CU812" i="1"/>
  <c r="CU813" i="1"/>
  <c r="CU814" i="1"/>
  <c r="CU815" i="1"/>
  <c r="CU816" i="1"/>
  <c r="CU817" i="1"/>
  <c r="CU818" i="1"/>
  <c r="CU819" i="1"/>
  <c r="CU820" i="1"/>
  <c r="CU821" i="1"/>
  <c r="CU822" i="1"/>
  <c r="CU823" i="1"/>
  <c r="CU824" i="1"/>
  <c r="CU825" i="1"/>
  <c r="CU826" i="1"/>
  <c r="CU827" i="1"/>
  <c r="CU828" i="1"/>
  <c r="CU829" i="1"/>
  <c r="CU830" i="1"/>
  <c r="CU831" i="1"/>
  <c r="CU832" i="1"/>
  <c r="CU833" i="1"/>
  <c r="CU834" i="1"/>
  <c r="CU835" i="1"/>
  <c r="CU836" i="1"/>
  <c r="CU837" i="1"/>
  <c r="CU838" i="1"/>
  <c r="CU839" i="1"/>
  <c r="CU840" i="1"/>
  <c r="CU841" i="1"/>
  <c r="CU842" i="1"/>
  <c r="CU843" i="1"/>
  <c r="CU844" i="1"/>
  <c r="CU845" i="1"/>
  <c r="CU846" i="1"/>
  <c r="CU847" i="1"/>
  <c r="CU848" i="1"/>
  <c r="CU849" i="1"/>
  <c r="CU850" i="1"/>
  <c r="CU851" i="1"/>
  <c r="CU852" i="1"/>
  <c r="CU853" i="1"/>
  <c r="CU854" i="1"/>
  <c r="CU855" i="1"/>
  <c r="CU856" i="1"/>
  <c r="CU857" i="1"/>
  <c r="CU858" i="1"/>
  <c r="CU859" i="1"/>
  <c r="CU860" i="1"/>
  <c r="CU861" i="1"/>
  <c r="CU862" i="1"/>
  <c r="CU863" i="1"/>
  <c r="CU864" i="1"/>
  <c r="CU865" i="1"/>
  <c r="CU866" i="1"/>
  <c r="CU867" i="1"/>
  <c r="CU868" i="1"/>
  <c r="CU869" i="1"/>
  <c r="CU870" i="1"/>
  <c r="CU871" i="1"/>
  <c r="CU872" i="1"/>
  <c r="CU873" i="1"/>
  <c r="CU874" i="1"/>
  <c r="CU875" i="1"/>
  <c r="CU876" i="1"/>
  <c r="CU877" i="1"/>
  <c r="CU878" i="1"/>
  <c r="CU879" i="1"/>
  <c r="CU880" i="1"/>
  <c r="CU881" i="1"/>
  <c r="CU882" i="1"/>
  <c r="CU883" i="1"/>
  <c r="CU884" i="1"/>
  <c r="CU885" i="1"/>
  <c r="CU886" i="1"/>
  <c r="CU887" i="1"/>
  <c r="CU888" i="1"/>
  <c r="CU889" i="1"/>
  <c r="CU890" i="1"/>
  <c r="CU891" i="1"/>
  <c r="CU892" i="1"/>
  <c r="CU893" i="1"/>
  <c r="CU894" i="1"/>
  <c r="CU895" i="1"/>
  <c r="CU896" i="1"/>
  <c r="CU897" i="1"/>
  <c r="CU898" i="1"/>
  <c r="CU899" i="1"/>
  <c r="CU900" i="1"/>
  <c r="CU901" i="1"/>
  <c r="CU902" i="1"/>
  <c r="CU903" i="1"/>
  <c r="CU904" i="1"/>
  <c r="CU905" i="1"/>
  <c r="CU906" i="1"/>
  <c r="CU907" i="1"/>
  <c r="CU908" i="1"/>
  <c r="CU909" i="1"/>
  <c r="CU910" i="1"/>
  <c r="CU911" i="1"/>
  <c r="CU912" i="1"/>
  <c r="CU913" i="1"/>
  <c r="CU914" i="1"/>
  <c r="CU915" i="1"/>
  <c r="CU916" i="1"/>
  <c r="CU917" i="1"/>
  <c r="CU918" i="1"/>
  <c r="CU919" i="1"/>
  <c r="CU920" i="1"/>
  <c r="CU921" i="1"/>
  <c r="CU922" i="1"/>
  <c r="CU923" i="1"/>
  <c r="CU924" i="1"/>
  <c r="CU925" i="1"/>
  <c r="CU926" i="1"/>
  <c r="CU927" i="1"/>
  <c r="CU928" i="1"/>
  <c r="CU929" i="1"/>
  <c r="CU930" i="1"/>
  <c r="CU931" i="1"/>
  <c r="CU932" i="1"/>
  <c r="CU933" i="1"/>
  <c r="CU934" i="1"/>
  <c r="CU935" i="1"/>
  <c r="CU936" i="1"/>
  <c r="CU937" i="1"/>
  <c r="CU938" i="1"/>
  <c r="CU939" i="1"/>
  <c r="CU940" i="1"/>
  <c r="CU941" i="1"/>
  <c r="CU942" i="1"/>
  <c r="CU943" i="1"/>
  <c r="CU944" i="1"/>
  <c r="CU945" i="1"/>
  <c r="CU946" i="1"/>
  <c r="CU947" i="1"/>
  <c r="CU948" i="1"/>
  <c r="CU949" i="1"/>
  <c r="CU950" i="1"/>
  <c r="CU951" i="1"/>
  <c r="CU952" i="1"/>
  <c r="CU953" i="1"/>
  <c r="CU954" i="1"/>
  <c r="CU955" i="1"/>
  <c r="CU956" i="1"/>
  <c r="CU957" i="1"/>
  <c r="CU958" i="1"/>
  <c r="CU959" i="1"/>
  <c r="CU960" i="1"/>
  <c r="CU961" i="1"/>
  <c r="CU962" i="1"/>
  <c r="CU963" i="1"/>
  <c r="CU964" i="1"/>
  <c r="CU965" i="1"/>
  <c r="CU966" i="1"/>
  <c r="CU967" i="1"/>
  <c r="CU968" i="1"/>
  <c r="CU969" i="1"/>
  <c r="CU970" i="1"/>
  <c r="CU971" i="1"/>
  <c r="CU972" i="1"/>
  <c r="CU973" i="1"/>
  <c r="CU974" i="1"/>
  <c r="CU975" i="1"/>
  <c r="CU976" i="1"/>
  <c r="CU977" i="1"/>
  <c r="CU978" i="1"/>
  <c r="CU979" i="1"/>
  <c r="CU980" i="1"/>
  <c r="CU981" i="1"/>
  <c r="CU982" i="1"/>
  <c r="CU983" i="1"/>
  <c r="CU984" i="1"/>
  <c r="CU985" i="1"/>
  <c r="CU986" i="1"/>
  <c r="CU987" i="1"/>
  <c r="CU988" i="1"/>
  <c r="CU989" i="1"/>
  <c r="CU990" i="1"/>
  <c r="CU991" i="1"/>
  <c r="CU992" i="1"/>
  <c r="CU993" i="1"/>
  <c r="CU994" i="1"/>
  <c r="CU995" i="1"/>
  <c r="CU996" i="1"/>
  <c r="CU997" i="1"/>
  <c r="CU998" i="1"/>
  <c r="CU999" i="1"/>
  <c r="CU1000" i="1"/>
  <c r="CU1001" i="1"/>
  <c r="CU1002" i="1"/>
  <c r="CU1003" i="1"/>
  <c r="CU1004" i="1"/>
  <c r="CU1005" i="1"/>
  <c r="CU1006" i="1"/>
  <c r="CU1007" i="1"/>
  <c r="CU1008" i="1"/>
  <c r="CU1009" i="1"/>
  <c r="CU1010" i="1"/>
  <c r="CU1011" i="1"/>
  <c r="CU1012" i="1"/>
  <c r="CU1013" i="1"/>
  <c r="CU1014" i="1"/>
  <c r="CU1015" i="1"/>
  <c r="CU1016" i="1"/>
  <c r="CU1017" i="1"/>
  <c r="CU1018" i="1"/>
  <c r="CU1019" i="1"/>
  <c r="CU1020" i="1"/>
  <c r="CU1021" i="1"/>
  <c r="CU1022" i="1"/>
  <c r="CU1023" i="1"/>
  <c r="CU1024" i="1"/>
  <c r="CU1025" i="1"/>
  <c r="CU1026" i="1"/>
  <c r="CU1027" i="1"/>
  <c r="CU1028" i="1"/>
  <c r="CU1029" i="1"/>
  <c r="CU1030" i="1"/>
  <c r="CU1031" i="1"/>
  <c r="CU1032" i="1"/>
  <c r="CU1033" i="1"/>
  <c r="CU1034" i="1"/>
  <c r="CU1035" i="1"/>
  <c r="CU1036" i="1"/>
  <c r="CU1037" i="1"/>
  <c r="CU1038" i="1"/>
  <c r="CU1039" i="1"/>
  <c r="CU1040" i="1"/>
  <c r="CU1041" i="1"/>
  <c r="CU1042" i="1"/>
  <c r="CU1043" i="1"/>
  <c r="CU1044" i="1"/>
  <c r="CU1045" i="1"/>
  <c r="CU1046" i="1"/>
  <c r="CU1047" i="1"/>
  <c r="CU1048" i="1"/>
  <c r="CU1049" i="1"/>
  <c r="CU1050" i="1"/>
  <c r="CU1051" i="1"/>
  <c r="CU1052" i="1"/>
  <c r="CU1053" i="1"/>
  <c r="CU1054" i="1"/>
  <c r="CU1055" i="1"/>
  <c r="CU1056" i="1"/>
  <c r="CU1057" i="1"/>
  <c r="CU1058" i="1"/>
  <c r="CU1059" i="1"/>
  <c r="CU1060" i="1"/>
  <c r="CU1061" i="1"/>
  <c r="CU1062" i="1"/>
  <c r="CU1063" i="1"/>
  <c r="CU1064" i="1"/>
  <c r="CU1065" i="1"/>
  <c r="CU1066" i="1"/>
  <c r="CU1067" i="1"/>
  <c r="CU1068" i="1"/>
  <c r="CU1069" i="1"/>
  <c r="CU1070" i="1"/>
  <c r="CU1071" i="1"/>
  <c r="CU1072" i="1"/>
  <c r="CU1073" i="1"/>
  <c r="CU1074" i="1"/>
  <c r="CU1075" i="1"/>
  <c r="CU1076" i="1"/>
  <c r="CU1077" i="1"/>
  <c r="CU1078" i="1"/>
  <c r="CU1079" i="1"/>
  <c r="CU1080" i="1"/>
  <c r="CU1081" i="1"/>
  <c r="CU1082" i="1"/>
  <c r="CU1083" i="1"/>
  <c r="CU1084" i="1"/>
  <c r="CU1085" i="1"/>
  <c r="CU1086" i="1"/>
  <c r="CU1087" i="1"/>
  <c r="CU1088" i="1"/>
  <c r="CU1089" i="1"/>
  <c r="CU1090" i="1"/>
  <c r="CU1091" i="1"/>
  <c r="CU1092" i="1"/>
  <c r="CU1093" i="1"/>
  <c r="CU1094" i="1"/>
  <c r="CU1095" i="1"/>
  <c r="CU1096" i="1"/>
  <c r="CU1097" i="1"/>
  <c r="CU1098" i="1"/>
  <c r="CS7" i="1"/>
  <c r="CS8" i="1"/>
  <c r="CS9" i="1"/>
  <c r="CS10" i="1"/>
  <c r="CS11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CS37" i="1"/>
  <c r="CS38" i="1"/>
  <c r="CS39" i="1"/>
  <c r="CS40" i="1"/>
  <c r="CS41" i="1"/>
  <c r="CS42" i="1"/>
  <c r="CS43" i="1"/>
  <c r="CS44" i="1"/>
  <c r="CS45" i="1"/>
  <c r="CS46" i="1"/>
  <c r="CS47" i="1"/>
  <c r="CS48" i="1"/>
  <c r="CS49" i="1"/>
  <c r="CS50" i="1"/>
  <c r="CS51" i="1"/>
  <c r="CS52" i="1"/>
  <c r="CS53" i="1"/>
  <c r="CS54" i="1"/>
  <c r="CS55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0" i="1"/>
  <c r="CS71" i="1"/>
  <c r="CS72" i="1"/>
  <c r="CS73" i="1"/>
  <c r="CS74" i="1"/>
  <c r="CS75" i="1"/>
  <c r="CS76" i="1"/>
  <c r="CS77" i="1"/>
  <c r="CS78" i="1"/>
  <c r="CS79" i="1"/>
  <c r="CS80" i="1"/>
  <c r="CS81" i="1"/>
  <c r="CS82" i="1"/>
  <c r="CS83" i="1"/>
  <c r="CS84" i="1"/>
  <c r="CS85" i="1"/>
  <c r="CS86" i="1"/>
  <c r="CS87" i="1"/>
  <c r="CS88" i="1"/>
  <c r="CS89" i="1"/>
  <c r="CS90" i="1"/>
  <c r="CS91" i="1"/>
  <c r="CS92" i="1"/>
  <c r="CS93" i="1"/>
  <c r="CS94" i="1"/>
  <c r="CS95" i="1"/>
  <c r="CS96" i="1"/>
  <c r="CS97" i="1"/>
  <c r="CS98" i="1"/>
  <c r="CS99" i="1"/>
  <c r="CS100" i="1"/>
  <c r="CS101" i="1"/>
  <c r="CS102" i="1"/>
  <c r="CS103" i="1"/>
  <c r="CS104" i="1"/>
  <c r="CS105" i="1"/>
  <c r="CS106" i="1"/>
  <c r="CS107" i="1"/>
  <c r="CS108" i="1"/>
  <c r="CS109" i="1"/>
  <c r="CS110" i="1"/>
  <c r="CS111" i="1"/>
  <c r="CS112" i="1"/>
  <c r="CS113" i="1"/>
  <c r="CS114" i="1"/>
  <c r="CS115" i="1"/>
  <c r="CS116" i="1"/>
  <c r="CS117" i="1"/>
  <c r="CS118" i="1"/>
  <c r="CS119" i="1"/>
  <c r="CS120" i="1"/>
  <c r="CS121" i="1"/>
  <c r="CS122" i="1"/>
  <c r="CS123" i="1"/>
  <c r="CS124" i="1"/>
  <c r="CS125" i="1"/>
  <c r="CS126" i="1"/>
  <c r="CS127" i="1"/>
  <c r="CS128" i="1"/>
  <c r="CS129" i="1"/>
  <c r="CS130" i="1"/>
  <c r="CS131" i="1"/>
  <c r="CS132" i="1"/>
  <c r="CS133" i="1"/>
  <c r="CS134" i="1"/>
  <c r="CS135" i="1"/>
  <c r="CS136" i="1"/>
  <c r="CS137" i="1"/>
  <c r="CS138" i="1"/>
  <c r="CS139" i="1"/>
  <c r="CS140" i="1"/>
  <c r="CS141" i="1"/>
  <c r="CS142" i="1"/>
  <c r="CS143" i="1"/>
  <c r="CS144" i="1"/>
  <c r="CS145" i="1"/>
  <c r="CS146" i="1"/>
  <c r="CS147" i="1"/>
  <c r="CS148" i="1"/>
  <c r="CS149" i="1"/>
  <c r="CS150" i="1"/>
  <c r="CS151" i="1"/>
  <c r="CS152" i="1"/>
  <c r="CS153" i="1"/>
  <c r="CS154" i="1"/>
  <c r="CS155" i="1"/>
  <c r="CS156" i="1"/>
  <c r="CS157" i="1"/>
  <c r="CS158" i="1"/>
  <c r="CS159" i="1"/>
  <c r="CS160" i="1"/>
  <c r="CS161" i="1"/>
  <c r="CS162" i="1"/>
  <c r="CS163" i="1"/>
  <c r="CS164" i="1"/>
  <c r="CS165" i="1"/>
  <c r="CS166" i="1"/>
  <c r="CS167" i="1"/>
  <c r="CS168" i="1"/>
  <c r="CS169" i="1"/>
  <c r="CS170" i="1"/>
  <c r="CS171" i="1"/>
  <c r="CS172" i="1"/>
  <c r="CS173" i="1"/>
  <c r="CS174" i="1"/>
  <c r="CS175" i="1"/>
  <c r="CS176" i="1"/>
  <c r="CS177" i="1"/>
  <c r="CS178" i="1"/>
  <c r="CS179" i="1"/>
  <c r="CS180" i="1"/>
  <c r="CS181" i="1"/>
  <c r="CS182" i="1"/>
  <c r="CS183" i="1"/>
  <c r="CS184" i="1"/>
  <c r="CS185" i="1"/>
  <c r="CS186" i="1"/>
  <c r="CS187" i="1"/>
  <c r="CS188" i="1"/>
  <c r="CS189" i="1"/>
  <c r="CS190" i="1"/>
  <c r="CS191" i="1"/>
  <c r="CS192" i="1"/>
  <c r="CS193" i="1"/>
  <c r="CS194" i="1"/>
  <c r="CS195" i="1"/>
  <c r="CS196" i="1"/>
  <c r="CS197" i="1"/>
  <c r="CS198" i="1"/>
  <c r="CS199" i="1"/>
  <c r="CS200" i="1"/>
  <c r="CS201" i="1"/>
  <c r="CS202" i="1"/>
  <c r="CS203" i="1"/>
  <c r="CS204" i="1"/>
  <c r="CS205" i="1"/>
  <c r="CS206" i="1"/>
  <c r="CS207" i="1"/>
  <c r="CS208" i="1"/>
  <c r="CS209" i="1"/>
  <c r="CS210" i="1"/>
  <c r="CS211" i="1"/>
  <c r="CS212" i="1"/>
  <c r="CS213" i="1"/>
  <c r="CS214" i="1"/>
  <c r="CS215" i="1"/>
  <c r="CS216" i="1"/>
  <c r="CS217" i="1"/>
  <c r="CS218" i="1"/>
  <c r="CS219" i="1"/>
  <c r="CS220" i="1"/>
  <c r="CS221" i="1"/>
  <c r="CS222" i="1"/>
  <c r="CS223" i="1"/>
  <c r="CS224" i="1"/>
  <c r="CS225" i="1"/>
  <c r="CS226" i="1"/>
  <c r="CS227" i="1"/>
  <c r="CS228" i="1"/>
  <c r="CS229" i="1"/>
  <c r="CS230" i="1"/>
  <c r="CS231" i="1"/>
  <c r="CS232" i="1"/>
  <c r="CS233" i="1"/>
  <c r="CS234" i="1"/>
  <c r="CS235" i="1"/>
  <c r="CS236" i="1"/>
  <c r="CS237" i="1"/>
  <c r="CS238" i="1"/>
  <c r="CS239" i="1"/>
  <c r="CS240" i="1"/>
  <c r="CS241" i="1"/>
  <c r="CS242" i="1"/>
  <c r="CS243" i="1"/>
  <c r="CS244" i="1"/>
  <c r="CS245" i="1"/>
  <c r="CS246" i="1"/>
  <c r="CS247" i="1"/>
  <c r="CS248" i="1"/>
  <c r="CS249" i="1"/>
  <c r="CS250" i="1"/>
  <c r="CS251" i="1"/>
  <c r="CS252" i="1"/>
  <c r="CS253" i="1"/>
  <c r="CS254" i="1"/>
  <c r="CS255" i="1"/>
  <c r="CS256" i="1"/>
  <c r="CS257" i="1"/>
  <c r="CS258" i="1"/>
  <c r="CS259" i="1"/>
  <c r="CS260" i="1"/>
  <c r="CS261" i="1"/>
  <c r="CS262" i="1"/>
  <c r="CS263" i="1"/>
  <c r="CS264" i="1"/>
  <c r="CS265" i="1"/>
  <c r="CS266" i="1"/>
  <c r="CS267" i="1"/>
  <c r="CS268" i="1"/>
  <c r="CS269" i="1"/>
  <c r="CS270" i="1"/>
  <c r="CS271" i="1"/>
  <c r="CS272" i="1"/>
  <c r="CS273" i="1"/>
  <c r="CS274" i="1"/>
  <c r="CS275" i="1"/>
  <c r="CS276" i="1"/>
  <c r="CS277" i="1"/>
  <c r="CS278" i="1"/>
  <c r="CS279" i="1"/>
  <c r="CS280" i="1"/>
  <c r="CS281" i="1"/>
  <c r="CS282" i="1"/>
  <c r="CS283" i="1"/>
  <c r="CS284" i="1"/>
  <c r="CS285" i="1"/>
  <c r="CS286" i="1"/>
  <c r="CS287" i="1"/>
  <c r="CS288" i="1"/>
  <c r="CS289" i="1"/>
  <c r="CS290" i="1"/>
  <c r="CS291" i="1"/>
  <c r="CS292" i="1"/>
  <c r="CS293" i="1"/>
  <c r="CS294" i="1"/>
  <c r="CS295" i="1"/>
  <c r="CS296" i="1"/>
  <c r="CS297" i="1"/>
  <c r="CS298" i="1"/>
  <c r="CS299" i="1"/>
  <c r="CS300" i="1"/>
  <c r="CS301" i="1"/>
  <c r="CS302" i="1"/>
  <c r="CS303" i="1"/>
  <c r="CS304" i="1"/>
  <c r="CS305" i="1"/>
  <c r="CS306" i="1"/>
  <c r="CS307" i="1"/>
  <c r="CS308" i="1"/>
  <c r="CS309" i="1"/>
  <c r="CS310" i="1"/>
  <c r="CS311" i="1"/>
  <c r="CS312" i="1"/>
  <c r="CS313" i="1"/>
  <c r="CS314" i="1"/>
  <c r="CS315" i="1"/>
  <c r="CS316" i="1"/>
  <c r="CS317" i="1"/>
  <c r="CS318" i="1"/>
  <c r="CS319" i="1"/>
  <c r="CS320" i="1"/>
  <c r="CS321" i="1"/>
  <c r="CS322" i="1"/>
  <c r="CS323" i="1"/>
  <c r="CS324" i="1"/>
  <c r="CS325" i="1"/>
  <c r="CS326" i="1"/>
  <c r="CS327" i="1"/>
  <c r="CS328" i="1"/>
  <c r="CS329" i="1"/>
  <c r="CS330" i="1"/>
  <c r="CS331" i="1"/>
  <c r="CS332" i="1"/>
  <c r="CS333" i="1"/>
  <c r="CS334" i="1"/>
  <c r="CS335" i="1"/>
  <c r="CS336" i="1"/>
  <c r="CS337" i="1"/>
  <c r="CS338" i="1"/>
  <c r="CS339" i="1"/>
  <c r="CS340" i="1"/>
  <c r="CS341" i="1"/>
  <c r="CS342" i="1"/>
  <c r="CS343" i="1"/>
  <c r="CS344" i="1"/>
  <c r="CS345" i="1"/>
  <c r="CS346" i="1"/>
  <c r="CS347" i="1"/>
  <c r="CS348" i="1"/>
  <c r="CS349" i="1"/>
  <c r="CS350" i="1"/>
  <c r="CS351" i="1"/>
  <c r="CS352" i="1"/>
  <c r="CS353" i="1"/>
  <c r="CS354" i="1"/>
  <c r="CS355" i="1"/>
  <c r="CS356" i="1"/>
  <c r="CS357" i="1"/>
  <c r="CS358" i="1"/>
  <c r="CS359" i="1"/>
  <c r="CS360" i="1"/>
  <c r="CS361" i="1"/>
  <c r="CS362" i="1"/>
  <c r="CS363" i="1"/>
  <c r="CS364" i="1"/>
  <c r="CS365" i="1"/>
  <c r="CS366" i="1"/>
  <c r="CS367" i="1"/>
  <c r="CS368" i="1"/>
  <c r="CS369" i="1"/>
  <c r="CS370" i="1"/>
  <c r="CS371" i="1"/>
  <c r="CS372" i="1"/>
  <c r="CS373" i="1"/>
  <c r="CS374" i="1"/>
  <c r="CS375" i="1"/>
  <c r="CS376" i="1"/>
  <c r="CS377" i="1"/>
  <c r="CS378" i="1"/>
  <c r="CS379" i="1"/>
  <c r="CS380" i="1"/>
  <c r="CS381" i="1"/>
  <c r="CS382" i="1"/>
  <c r="CS383" i="1"/>
  <c r="CS384" i="1"/>
  <c r="CS385" i="1"/>
  <c r="CS386" i="1"/>
  <c r="CS387" i="1"/>
  <c r="CS388" i="1"/>
  <c r="CS389" i="1"/>
  <c r="CS390" i="1"/>
  <c r="CS391" i="1"/>
  <c r="CS392" i="1"/>
  <c r="CS393" i="1"/>
  <c r="CS394" i="1"/>
  <c r="CS395" i="1"/>
  <c r="CS396" i="1"/>
  <c r="CS397" i="1"/>
  <c r="CS398" i="1"/>
  <c r="CS399" i="1"/>
  <c r="CS400" i="1"/>
  <c r="CS401" i="1"/>
  <c r="CS402" i="1"/>
  <c r="CS403" i="1"/>
  <c r="CS404" i="1"/>
  <c r="CS405" i="1"/>
  <c r="CS406" i="1"/>
  <c r="CS407" i="1"/>
  <c r="CS408" i="1"/>
  <c r="CS409" i="1"/>
  <c r="CS410" i="1"/>
  <c r="CS411" i="1"/>
  <c r="CS412" i="1"/>
  <c r="CS413" i="1"/>
  <c r="CS414" i="1"/>
  <c r="CS415" i="1"/>
  <c r="CS416" i="1"/>
  <c r="CS417" i="1"/>
  <c r="CS418" i="1"/>
  <c r="CS419" i="1"/>
  <c r="CS420" i="1"/>
  <c r="CS421" i="1"/>
  <c r="CS422" i="1"/>
  <c r="CS423" i="1"/>
  <c r="CS424" i="1"/>
  <c r="CS425" i="1"/>
  <c r="CS426" i="1"/>
  <c r="CS427" i="1"/>
  <c r="CS428" i="1"/>
  <c r="CS429" i="1"/>
  <c r="CS430" i="1"/>
  <c r="CS431" i="1"/>
  <c r="CS432" i="1"/>
  <c r="CS433" i="1"/>
  <c r="CS434" i="1"/>
  <c r="CS435" i="1"/>
  <c r="CS436" i="1"/>
  <c r="CS437" i="1"/>
  <c r="CS438" i="1"/>
  <c r="CS439" i="1"/>
  <c r="CS440" i="1"/>
  <c r="CS441" i="1"/>
  <c r="CS442" i="1"/>
  <c r="CS443" i="1"/>
  <c r="CS444" i="1"/>
  <c r="CS445" i="1"/>
  <c r="CS446" i="1"/>
  <c r="CS447" i="1"/>
  <c r="CS448" i="1"/>
  <c r="CS449" i="1"/>
  <c r="CS450" i="1"/>
  <c r="CS451" i="1"/>
  <c r="CS452" i="1"/>
  <c r="CS453" i="1"/>
  <c r="CS454" i="1"/>
  <c r="CS455" i="1"/>
  <c r="CS456" i="1"/>
  <c r="CS457" i="1"/>
  <c r="CS458" i="1"/>
  <c r="CS459" i="1"/>
  <c r="CS460" i="1"/>
  <c r="CS461" i="1"/>
  <c r="CS462" i="1"/>
  <c r="CS463" i="1"/>
  <c r="CS464" i="1"/>
  <c r="CS465" i="1"/>
  <c r="CS466" i="1"/>
  <c r="CS467" i="1"/>
  <c r="CS468" i="1"/>
  <c r="CS469" i="1"/>
  <c r="CS470" i="1"/>
  <c r="CS471" i="1"/>
  <c r="CS472" i="1"/>
  <c r="CS473" i="1"/>
  <c r="CS474" i="1"/>
  <c r="CS475" i="1"/>
  <c r="CS476" i="1"/>
  <c r="CS477" i="1"/>
  <c r="CS478" i="1"/>
  <c r="CS479" i="1"/>
  <c r="CS480" i="1"/>
  <c r="CS481" i="1"/>
  <c r="CS482" i="1"/>
  <c r="CS483" i="1"/>
  <c r="CS484" i="1"/>
  <c r="CS485" i="1"/>
  <c r="CS486" i="1"/>
  <c r="CS487" i="1"/>
  <c r="CS488" i="1"/>
  <c r="CS489" i="1"/>
  <c r="CS490" i="1"/>
  <c r="CS491" i="1"/>
  <c r="CS492" i="1"/>
  <c r="CS493" i="1"/>
  <c r="CS494" i="1"/>
  <c r="CS495" i="1"/>
  <c r="CS496" i="1"/>
  <c r="CS497" i="1"/>
  <c r="CS498" i="1"/>
  <c r="CS499" i="1"/>
  <c r="CS500" i="1"/>
  <c r="CS501" i="1"/>
  <c r="CS502" i="1"/>
  <c r="CS503" i="1"/>
  <c r="CS504" i="1"/>
  <c r="CS505" i="1"/>
  <c r="CS506" i="1"/>
  <c r="CS507" i="1"/>
  <c r="CS508" i="1"/>
  <c r="CS509" i="1"/>
  <c r="CS510" i="1"/>
  <c r="CS511" i="1"/>
  <c r="CS512" i="1"/>
  <c r="CS513" i="1"/>
  <c r="CS514" i="1"/>
  <c r="CS515" i="1"/>
  <c r="CS516" i="1"/>
  <c r="CS517" i="1"/>
  <c r="CS518" i="1"/>
  <c r="CS519" i="1"/>
  <c r="CS520" i="1"/>
  <c r="CS521" i="1"/>
  <c r="CS522" i="1"/>
  <c r="CS523" i="1"/>
  <c r="CS524" i="1"/>
  <c r="CS525" i="1"/>
  <c r="CS526" i="1"/>
  <c r="CS527" i="1"/>
  <c r="CS528" i="1"/>
  <c r="CS529" i="1"/>
  <c r="CS530" i="1"/>
  <c r="CS531" i="1"/>
  <c r="CS532" i="1"/>
  <c r="CS533" i="1"/>
  <c r="CS534" i="1"/>
  <c r="CS535" i="1"/>
  <c r="CS536" i="1"/>
  <c r="CS537" i="1"/>
  <c r="CS538" i="1"/>
  <c r="CS539" i="1"/>
  <c r="CS540" i="1"/>
  <c r="CS541" i="1"/>
  <c r="CS542" i="1"/>
  <c r="CS543" i="1"/>
  <c r="CS544" i="1"/>
  <c r="CS545" i="1"/>
  <c r="CS546" i="1"/>
  <c r="CS547" i="1"/>
  <c r="CS548" i="1"/>
  <c r="CS549" i="1"/>
  <c r="CS550" i="1"/>
  <c r="CS551" i="1"/>
  <c r="CS552" i="1"/>
  <c r="CS553" i="1"/>
  <c r="CS554" i="1"/>
  <c r="CS555" i="1"/>
  <c r="CS556" i="1"/>
  <c r="CS557" i="1"/>
  <c r="CS558" i="1"/>
  <c r="CS559" i="1"/>
  <c r="CS560" i="1"/>
  <c r="CS561" i="1"/>
  <c r="CS562" i="1"/>
  <c r="CS563" i="1"/>
  <c r="CS564" i="1"/>
  <c r="CS565" i="1"/>
  <c r="CS566" i="1"/>
  <c r="CS567" i="1"/>
  <c r="CS568" i="1"/>
  <c r="CS569" i="1"/>
  <c r="CS570" i="1"/>
  <c r="CS571" i="1"/>
  <c r="CS572" i="1"/>
  <c r="CS573" i="1"/>
  <c r="CS574" i="1"/>
  <c r="CS575" i="1"/>
  <c r="CS576" i="1"/>
  <c r="CS577" i="1"/>
  <c r="CS578" i="1"/>
  <c r="CS579" i="1"/>
  <c r="CS580" i="1"/>
  <c r="CS581" i="1"/>
  <c r="CS582" i="1"/>
  <c r="CS583" i="1"/>
  <c r="CS584" i="1"/>
  <c r="CS585" i="1"/>
  <c r="CS586" i="1"/>
  <c r="CS587" i="1"/>
  <c r="CS588" i="1"/>
  <c r="CS589" i="1"/>
  <c r="CS590" i="1"/>
  <c r="CS591" i="1"/>
  <c r="CS592" i="1"/>
  <c r="CS593" i="1"/>
  <c r="CS594" i="1"/>
  <c r="CS595" i="1"/>
  <c r="CS596" i="1"/>
  <c r="CS597" i="1"/>
  <c r="CS598" i="1"/>
  <c r="CS599" i="1"/>
  <c r="CS600" i="1"/>
  <c r="CS601" i="1"/>
  <c r="CS602" i="1"/>
  <c r="CS603" i="1"/>
  <c r="CS604" i="1"/>
  <c r="CS605" i="1"/>
  <c r="CS606" i="1"/>
  <c r="CS607" i="1"/>
  <c r="CS608" i="1"/>
  <c r="CS609" i="1"/>
  <c r="CS610" i="1"/>
  <c r="CS611" i="1"/>
  <c r="CS612" i="1"/>
  <c r="CS613" i="1"/>
  <c r="CS614" i="1"/>
  <c r="CS615" i="1"/>
  <c r="CS616" i="1"/>
  <c r="CS617" i="1"/>
  <c r="CS618" i="1"/>
  <c r="CS619" i="1"/>
  <c r="CS620" i="1"/>
  <c r="CS621" i="1"/>
  <c r="CS622" i="1"/>
  <c r="CS623" i="1"/>
  <c r="CS624" i="1"/>
  <c r="CS625" i="1"/>
  <c r="CS626" i="1"/>
  <c r="CS627" i="1"/>
  <c r="CS628" i="1"/>
  <c r="CS629" i="1"/>
  <c r="CS630" i="1"/>
  <c r="CS631" i="1"/>
  <c r="CS632" i="1"/>
  <c r="CS633" i="1"/>
  <c r="CS634" i="1"/>
  <c r="CS635" i="1"/>
  <c r="CS636" i="1"/>
  <c r="CS637" i="1"/>
  <c r="CS638" i="1"/>
  <c r="CS639" i="1"/>
  <c r="CS640" i="1"/>
  <c r="CS641" i="1"/>
  <c r="CS642" i="1"/>
  <c r="CS643" i="1"/>
  <c r="CS644" i="1"/>
  <c r="CS645" i="1"/>
  <c r="CS646" i="1"/>
  <c r="CS647" i="1"/>
  <c r="CS648" i="1"/>
  <c r="CS649" i="1"/>
  <c r="CS650" i="1"/>
  <c r="CS651" i="1"/>
  <c r="CS652" i="1"/>
  <c r="CS653" i="1"/>
  <c r="CS654" i="1"/>
  <c r="CS655" i="1"/>
  <c r="CS656" i="1"/>
  <c r="CS657" i="1"/>
  <c r="CS658" i="1"/>
  <c r="CS659" i="1"/>
  <c r="CS660" i="1"/>
  <c r="CS661" i="1"/>
  <c r="CS662" i="1"/>
  <c r="CS663" i="1"/>
  <c r="CS664" i="1"/>
  <c r="CS665" i="1"/>
  <c r="CS666" i="1"/>
  <c r="CS667" i="1"/>
  <c r="CS668" i="1"/>
  <c r="CS669" i="1"/>
  <c r="CS670" i="1"/>
  <c r="CS671" i="1"/>
  <c r="CS672" i="1"/>
  <c r="CS673" i="1"/>
  <c r="CS674" i="1"/>
  <c r="CS675" i="1"/>
  <c r="CS676" i="1"/>
  <c r="CS677" i="1"/>
  <c r="CS678" i="1"/>
  <c r="CS679" i="1"/>
  <c r="CS680" i="1"/>
  <c r="CS681" i="1"/>
  <c r="CS682" i="1"/>
  <c r="CS683" i="1"/>
  <c r="CS684" i="1"/>
  <c r="CS685" i="1"/>
  <c r="CS686" i="1"/>
  <c r="CS687" i="1"/>
  <c r="CS688" i="1"/>
  <c r="CS689" i="1"/>
  <c r="CS690" i="1"/>
  <c r="CS691" i="1"/>
  <c r="CS692" i="1"/>
  <c r="CS693" i="1"/>
  <c r="CS694" i="1"/>
  <c r="CS695" i="1"/>
  <c r="CS696" i="1"/>
  <c r="CS697" i="1"/>
  <c r="CS698" i="1"/>
  <c r="CS699" i="1"/>
  <c r="CS700" i="1"/>
  <c r="CS701" i="1"/>
  <c r="CS702" i="1"/>
  <c r="CS703" i="1"/>
  <c r="CS704" i="1"/>
  <c r="CS705" i="1"/>
  <c r="CS706" i="1"/>
  <c r="CS707" i="1"/>
  <c r="CS708" i="1"/>
  <c r="CS709" i="1"/>
  <c r="CS710" i="1"/>
  <c r="CS711" i="1"/>
  <c r="CS712" i="1"/>
  <c r="CS713" i="1"/>
  <c r="CS714" i="1"/>
  <c r="CS715" i="1"/>
  <c r="CS716" i="1"/>
  <c r="CS717" i="1"/>
  <c r="CS718" i="1"/>
  <c r="CS719" i="1"/>
  <c r="CS720" i="1"/>
  <c r="CS721" i="1"/>
  <c r="CS722" i="1"/>
  <c r="CS723" i="1"/>
  <c r="CS724" i="1"/>
  <c r="CS725" i="1"/>
  <c r="CS726" i="1"/>
  <c r="CS727" i="1"/>
  <c r="CS728" i="1"/>
  <c r="CS729" i="1"/>
  <c r="CS730" i="1"/>
  <c r="CS731" i="1"/>
  <c r="CS732" i="1"/>
  <c r="CS733" i="1"/>
  <c r="CS734" i="1"/>
  <c r="CS735" i="1"/>
  <c r="CS736" i="1"/>
  <c r="CS737" i="1"/>
  <c r="CS738" i="1"/>
  <c r="CS739" i="1"/>
  <c r="CS740" i="1"/>
  <c r="CS741" i="1"/>
  <c r="CS742" i="1"/>
  <c r="CS743" i="1"/>
  <c r="CS744" i="1"/>
  <c r="CS745" i="1"/>
  <c r="CS746" i="1"/>
  <c r="CS747" i="1"/>
  <c r="CS748" i="1"/>
  <c r="CS749" i="1"/>
  <c r="CS750" i="1"/>
  <c r="CS751" i="1"/>
  <c r="CS752" i="1"/>
  <c r="CS753" i="1"/>
  <c r="CS754" i="1"/>
  <c r="CS755" i="1"/>
  <c r="CS756" i="1"/>
  <c r="CS757" i="1"/>
  <c r="CS758" i="1"/>
  <c r="CS759" i="1"/>
  <c r="CS760" i="1"/>
  <c r="CS761" i="1"/>
  <c r="CS762" i="1"/>
  <c r="CS763" i="1"/>
  <c r="CS764" i="1"/>
  <c r="CS765" i="1"/>
  <c r="CS766" i="1"/>
  <c r="CS767" i="1"/>
  <c r="CS768" i="1"/>
  <c r="CS769" i="1"/>
  <c r="CS770" i="1"/>
  <c r="CS771" i="1"/>
  <c r="CS772" i="1"/>
  <c r="CS773" i="1"/>
  <c r="CS774" i="1"/>
  <c r="CS775" i="1"/>
  <c r="CS776" i="1"/>
  <c r="CS777" i="1"/>
  <c r="CS778" i="1"/>
  <c r="CS779" i="1"/>
  <c r="CS780" i="1"/>
  <c r="CS781" i="1"/>
  <c r="CS782" i="1"/>
  <c r="CS783" i="1"/>
  <c r="CS784" i="1"/>
  <c r="CS785" i="1"/>
  <c r="CS786" i="1"/>
  <c r="CS787" i="1"/>
  <c r="CS788" i="1"/>
  <c r="CS789" i="1"/>
  <c r="CS790" i="1"/>
  <c r="CS791" i="1"/>
  <c r="CS792" i="1"/>
  <c r="CS793" i="1"/>
  <c r="CS794" i="1"/>
  <c r="CS795" i="1"/>
  <c r="CS796" i="1"/>
  <c r="CS797" i="1"/>
  <c r="CS798" i="1"/>
  <c r="CS799" i="1"/>
  <c r="CS800" i="1"/>
  <c r="CS801" i="1"/>
  <c r="CS802" i="1"/>
  <c r="CS803" i="1"/>
  <c r="CS804" i="1"/>
  <c r="CS805" i="1"/>
  <c r="CS806" i="1"/>
  <c r="CS807" i="1"/>
  <c r="CS808" i="1"/>
  <c r="CS809" i="1"/>
  <c r="CS810" i="1"/>
  <c r="CS811" i="1"/>
  <c r="CS812" i="1"/>
  <c r="CS813" i="1"/>
  <c r="CS814" i="1"/>
  <c r="CS815" i="1"/>
  <c r="CS816" i="1"/>
  <c r="CS817" i="1"/>
  <c r="CS818" i="1"/>
  <c r="CS819" i="1"/>
  <c r="CS820" i="1"/>
  <c r="CS821" i="1"/>
  <c r="CS822" i="1"/>
  <c r="CS823" i="1"/>
  <c r="CS824" i="1"/>
  <c r="CS825" i="1"/>
  <c r="CS826" i="1"/>
  <c r="CS827" i="1"/>
  <c r="CS828" i="1"/>
  <c r="CS829" i="1"/>
  <c r="CS830" i="1"/>
  <c r="CS831" i="1"/>
  <c r="CS832" i="1"/>
  <c r="CS833" i="1"/>
  <c r="CS834" i="1"/>
  <c r="CS835" i="1"/>
  <c r="CS836" i="1"/>
  <c r="CS837" i="1"/>
  <c r="CS838" i="1"/>
  <c r="CS839" i="1"/>
  <c r="CS840" i="1"/>
  <c r="CS841" i="1"/>
  <c r="CS842" i="1"/>
  <c r="CS843" i="1"/>
  <c r="CS844" i="1"/>
  <c r="CS845" i="1"/>
  <c r="CS846" i="1"/>
  <c r="CS847" i="1"/>
  <c r="CS848" i="1"/>
  <c r="CS849" i="1"/>
  <c r="CS850" i="1"/>
  <c r="CS851" i="1"/>
  <c r="CS852" i="1"/>
  <c r="CS853" i="1"/>
  <c r="CS854" i="1"/>
  <c r="CS855" i="1"/>
  <c r="CS856" i="1"/>
  <c r="CS857" i="1"/>
  <c r="CS858" i="1"/>
  <c r="CS859" i="1"/>
  <c r="CS860" i="1"/>
  <c r="CS861" i="1"/>
  <c r="CS862" i="1"/>
  <c r="CS863" i="1"/>
  <c r="CS864" i="1"/>
  <c r="CS865" i="1"/>
  <c r="CS866" i="1"/>
  <c r="CS867" i="1"/>
  <c r="CS868" i="1"/>
  <c r="CS869" i="1"/>
  <c r="CS870" i="1"/>
  <c r="CS871" i="1"/>
  <c r="CS872" i="1"/>
  <c r="CS873" i="1"/>
  <c r="CS874" i="1"/>
  <c r="CS875" i="1"/>
  <c r="CS876" i="1"/>
  <c r="CS877" i="1"/>
  <c r="CS878" i="1"/>
  <c r="CS879" i="1"/>
  <c r="CS880" i="1"/>
  <c r="CS881" i="1"/>
  <c r="CS882" i="1"/>
  <c r="CS883" i="1"/>
  <c r="CS884" i="1"/>
  <c r="CS885" i="1"/>
  <c r="CS886" i="1"/>
  <c r="CS887" i="1"/>
  <c r="CS888" i="1"/>
  <c r="CS889" i="1"/>
  <c r="CS890" i="1"/>
  <c r="CS891" i="1"/>
  <c r="CS892" i="1"/>
  <c r="CS893" i="1"/>
  <c r="CS894" i="1"/>
  <c r="CS895" i="1"/>
  <c r="CS896" i="1"/>
  <c r="CS897" i="1"/>
  <c r="CS898" i="1"/>
  <c r="CS899" i="1"/>
  <c r="CS900" i="1"/>
  <c r="CS901" i="1"/>
  <c r="CS902" i="1"/>
  <c r="CS903" i="1"/>
  <c r="CS904" i="1"/>
  <c r="CS905" i="1"/>
  <c r="CS906" i="1"/>
  <c r="CS907" i="1"/>
  <c r="CS908" i="1"/>
  <c r="CS909" i="1"/>
  <c r="CS910" i="1"/>
  <c r="CS911" i="1"/>
  <c r="CS912" i="1"/>
  <c r="CS913" i="1"/>
  <c r="CS914" i="1"/>
  <c r="CS915" i="1"/>
  <c r="CS916" i="1"/>
  <c r="CS917" i="1"/>
  <c r="CS918" i="1"/>
  <c r="CS919" i="1"/>
  <c r="CS920" i="1"/>
  <c r="CS921" i="1"/>
  <c r="CS922" i="1"/>
  <c r="CS923" i="1"/>
  <c r="CS924" i="1"/>
  <c r="CS925" i="1"/>
  <c r="CS926" i="1"/>
  <c r="CS927" i="1"/>
  <c r="CS928" i="1"/>
  <c r="CS929" i="1"/>
  <c r="CS930" i="1"/>
  <c r="CS931" i="1"/>
  <c r="CS932" i="1"/>
  <c r="CS933" i="1"/>
  <c r="CS934" i="1"/>
  <c r="CS935" i="1"/>
  <c r="CS936" i="1"/>
  <c r="CS937" i="1"/>
  <c r="CS938" i="1"/>
  <c r="CS939" i="1"/>
  <c r="CS940" i="1"/>
  <c r="CS941" i="1"/>
  <c r="CS942" i="1"/>
  <c r="CS943" i="1"/>
  <c r="CS944" i="1"/>
  <c r="CS945" i="1"/>
  <c r="CS946" i="1"/>
  <c r="CS947" i="1"/>
  <c r="CS948" i="1"/>
  <c r="CS949" i="1"/>
  <c r="CS950" i="1"/>
  <c r="CS951" i="1"/>
  <c r="CS952" i="1"/>
  <c r="CS953" i="1"/>
  <c r="CS954" i="1"/>
  <c r="CS955" i="1"/>
  <c r="CS956" i="1"/>
  <c r="CS957" i="1"/>
  <c r="CS958" i="1"/>
  <c r="CS959" i="1"/>
  <c r="CS960" i="1"/>
  <c r="CS961" i="1"/>
  <c r="CS962" i="1"/>
  <c r="CS963" i="1"/>
  <c r="CS964" i="1"/>
  <c r="CS965" i="1"/>
  <c r="CS966" i="1"/>
  <c r="CS967" i="1"/>
  <c r="CS968" i="1"/>
  <c r="CS969" i="1"/>
  <c r="CS970" i="1"/>
  <c r="CS971" i="1"/>
  <c r="CS972" i="1"/>
  <c r="CS973" i="1"/>
  <c r="CS974" i="1"/>
  <c r="CS975" i="1"/>
  <c r="CS976" i="1"/>
  <c r="CS977" i="1"/>
  <c r="CS978" i="1"/>
  <c r="CS979" i="1"/>
  <c r="CS980" i="1"/>
  <c r="CS981" i="1"/>
  <c r="CS982" i="1"/>
  <c r="CS983" i="1"/>
  <c r="CS984" i="1"/>
  <c r="CS985" i="1"/>
  <c r="CS986" i="1"/>
  <c r="CS987" i="1"/>
  <c r="CS988" i="1"/>
  <c r="CS989" i="1"/>
  <c r="CS990" i="1"/>
  <c r="CS991" i="1"/>
  <c r="CS992" i="1"/>
  <c r="CS993" i="1"/>
  <c r="CS994" i="1"/>
  <c r="CS995" i="1"/>
  <c r="CS996" i="1"/>
  <c r="CS997" i="1"/>
  <c r="CS998" i="1"/>
  <c r="CS999" i="1"/>
  <c r="CS1000" i="1"/>
  <c r="CS1001" i="1"/>
  <c r="CS1002" i="1"/>
  <c r="CS1003" i="1"/>
  <c r="CS1004" i="1"/>
  <c r="CS1005" i="1"/>
  <c r="CS1006" i="1"/>
  <c r="CS1007" i="1"/>
  <c r="CS1008" i="1"/>
  <c r="CS1009" i="1"/>
  <c r="CS1010" i="1"/>
  <c r="CS1011" i="1"/>
  <c r="CS1012" i="1"/>
  <c r="CS1013" i="1"/>
  <c r="CS1014" i="1"/>
  <c r="CS1015" i="1"/>
  <c r="CS1016" i="1"/>
  <c r="CS1017" i="1"/>
  <c r="CS1018" i="1"/>
  <c r="CS1019" i="1"/>
  <c r="CS1020" i="1"/>
  <c r="CS1021" i="1"/>
  <c r="CS1022" i="1"/>
  <c r="CS1023" i="1"/>
  <c r="CS1024" i="1"/>
  <c r="CS1025" i="1"/>
  <c r="CS1026" i="1"/>
  <c r="CS1027" i="1"/>
  <c r="CS1028" i="1"/>
  <c r="CS1029" i="1"/>
  <c r="CS1030" i="1"/>
  <c r="CS1031" i="1"/>
  <c r="CS1032" i="1"/>
  <c r="CS1033" i="1"/>
  <c r="CS1034" i="1"/>
  <c r="CS1035" i="1"/>
  <c r="CS1036" i="1"/>
  <c r="CS1037" i="1"/>
  <c r="CS1038" i="1"/>
  <c r="CS1039" i="1"/>
  <c r="CS1040" i="1"/>
  <c r="CS1041" i="1"/>
  <c r="CS1042" i="1"/>
  <c r="CS1043" i="1"/>
  <c r="CS1044" i="1"/>
  <c r="CS1045" i="1"/>
  <c r="CS1046" i="1"/>
  <c r="CS1047" i="1"/>
  <c r="CS1048" i="1"/>
  <c r="CS1049" i="1"/>
  <c r="CS1050" i="1"/>
  <c r="CS1051" i="1"/>
  <c r="CS1052" i="1"/>
  <c r="CS1053" i="1"/>
  <c r="CS1054" i="1"/>
  <c r="CS1055" i="1"/>
  <c r="CS1056" i="1"/>
  <c r="CS1057" i="1"/>
  <c r="CS1058" i="1"/>
  <c r="CS1059" i="1"/>
  <c r="CS1060" i="1"/>
  <c r="CS1061" i="1"/>
  <c r="CS1062" i="1"/>
  <c r="CS1063" i="1"/>
  <c r="CS1064" i="1"/>
  <c r="CS1065" i="1"/>
  <c r="CS1066" i="1"/>
  <c r="CS1067" i="1"/>
  <c r="CS1068" i="1"/>
  <c r="CS1069" i="1"/>
  <c r="CS1070" i="1"/>
  <c r="CS1071" i="1"/>
  <c r="CS1072" i="1"/>
  <c r="CS1073" i="1"/>
  <c r="CS1074" i="1"/>
  <c r="CS1075" i="1"/>
  <c r="CS1076" i="1"/>
  <c r="CS1077" i="1"/>
  <c r="CS1078" i="1"/>
  <c r="CS1079" i="1"/>
  <c r="CS1080" i="1"/>
  <c r="CS1081" i="1"/>
  <c r="CS1082" i="1"/>
  <c r="CS1083" i="1"/>
  <c r="CS1084" i="1"/>
  <c r="CS1085" i="1"/>
  <c r="CS1086" i="1"/>
  <c r="CS1087" i="1"/>
  <c r="CS1088" i="1"/>
  <c r="CS1089" i="1"/>
  <c r="CS1090" i="1"/>
  <c r="CS1091" i="1"/>
  <c r="CS1092" i="1"/>
  <c r="CS1093" i="1"/>
  <c r="CS1094" i="1"/>
  <c r="CS1095" i="1"/>
  <c r="CS1096" i="1"/>
  <c r="CS1097" i="1"/>
  <c r="CS1098" i="1"/>
  <c r="CY6" i="1"/>
  <c r="CW6" i="1"/>
  <c r="CU6" i="1"/>
  <c r="CS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P46" i="1"/>
  <c r="CP47" i="1"/>
  <c r="CP48" i="1"/>
  <c r="CP49" i="1"/>
  <c r="CP50" i="1"/>
  <c r="CP51" i="1"/>
  <c r="CP52" i="1"/>
  <c r="CP53" i="1"/>
  <c r="CP54" i="1"/>
  <c r="CP55" i="1"/>
  <c r="CP56" i="1"/>
  <c r="CP57" i="1"/>
  <c r="CP58" i="1"/>
  <c r="CP59" i="1"/>
  <c r="CP60" i="1"/>
  <c r="CP61" i="1"/>
  <c r="CP62" i="1"/>
  <c r="CP63" i="1"/>
  <c r="CP64" i="1"/>
  <c r="CP65" i="1"/>
  <c r="CP66" i="1"/>
  <c r="CP67" i="1"/>
  <c r="CP68" i="1"/>
  <c r="CP69" i="1"/>
  <c r="CP70" i="1"/>
  <c r="CP71" i="1"/>
  <c r="CP72" i="1"/>
  <c r="CP73" i="1"/>
  <c r="CP74" i="1"/>
  <c r="CP75" i="1"/>
  <c r="CP76" i="1"/>
  <c r="CP77" i="1"/>
  <c r="CP78" i="1"/>
  <c r="CP79" i="1"/>
  <c r="CP80" i="1"/>
  <c r="CP81" i="1"/>
  <c r="CP82" i="1"/>
  <c r="CP83" i="1"/>
  <c r="CP84" i="1"/>
  <c r="CP85" i="1"/>
  <c r="CP86" i="1"/>
  <c r="CP87" i="1"/>
  <c r="CP88" i="1"/>
  <c r="CP89" i="1"/>
  <c r="CP90" i="1"/>
  <c r="CP91" i="1"/>
  <c r="CP92" i="1"/>
  <c r="CP93" i="1"/>
  <c r="CP94" i="1"/>
  <c r="CP95" i="1"/>
  <c r="CP96" i="1"/>
  <c r="CP97" i="1"/>
  <c r="CP98" i="1"/>
  <c r="CP99" i="1"/>
  <c r="CP100" i="1"/>
  <c r="CP101" i="1"/>
  <c r="CP102" i="1"/>
  <c r="CP103" i="1"/>
  <c r="CP104" i="1"/>
  <c r="CP105" i="1"/>
  <c r="CP106" i="1"/>
  <c r="CP107" i="1"/>
  <c r="CP108" i="1"/>
  <c r="CP109" i="1"/>
  <c r="CP110" i="1"/>
  <c r="CP111" i="1"/>
  <c r="CP112" i="1"/>
  <c r="CP113" i="1"/>
  <c r="CP114" i="1"/>
  <c r="CP115" i="1"/>
  <c r="CP116" i="1"/>
  <c r="CP117" i="1"/>
  <c r="CP118" i="1"/>
  <c r="CP119" i="1"/>
  <c r="CP120" i="1"/>
  <c r="CP121" i="1"/>
  <c r="CP122" i="1"/>
  <c r="CP123" i="1"/>
  <c r="CP124" i="1"/>
  <c r="CP125" i="1"/>
  <c r="CP126" i="1"/>
  <c r="CP127" i="1"/>
  <c r="CP128" i="1"/>
  <c r="CP129" i="1"/>
  <c r="CP130" i="1"/>
  <c r="CP131" i="1"/>
  <c r="CP132" i="1"/>
  <c r="CP133" i="1"/>
  <c r="CP134" i="1"/>
  <c r="CP135" i="1"/>
  <c r="CP136" i="1"/>
  <c r="CP137" i="1"/>
  <c r="CP138" i="1"/>
  <c r="CP139" i="1"/>
  <c r="CP140" i="1"/>
  <c r="CP141" i="1"/>
  <c r="CP142" i="1"/>
  <c r="CP143" i="1"/>
  <c r="CP144" i="1"/>
  <c r="CP145" i="1"/>
  <c r="CP146" i="1"/>
  <c r="CP147" i="1"/>
  <c r="CP148" i="1"/>
  <c r="CP149" i="1"/>
  <c r="CP150" i="1"/>
  <c r="CP151" i="1"/>
  <c r="CP152" i="1"/>
  <c r="CP153" i="1"/>
  <c r="CP154" i="1"/>
  <c r="CP155" i="1"/>
  <c r="CP156" i="1"/>
  <c r="CP157" i="1"/>
  <c r="CP158" i="1"/>
  <c r="CP159" i="1"/>
  <c r="CP160" i="1"/>
  <c r="CP161" i="1"/>
  <c r="CP162" i="1"/>
  <c r="CP163" i="1"/>
  <c r="CP164" i="1"/>
  <c r="CP165" i="1"/>
  <c r="CP166" i="1"/>
  <c r="CP167" i="1"/>
  <c r="CP168" i="1"/>
  <c r="CP169" i="1"/>
  <c r="CP170" i="1"/>
  <c r="CP171" i="1"/>
  <c r="CP172" i="1"/>
  <c r="CP173" i="1"/>
  <c r="CP174" i="1"/>
  <c r="CP175" i="1"/>
  <c r="CP176" i="1"/>
  <c r="CP177" i="1"/>
  <c r="CP178" i="1"/>
  <c r="CP179" i="1"/>
  <c r="CP180" i="1"/>
  <c r="CP181" i="1"/>
  <c r="CP182" i="1"/>
  <c r="CP183" i="1"/>
  <c r="CP184" i="1"/>
  <c r="CP185" i="1"/>
  <c r="CP186" i="1"/>
  <c r="CP187" i="1"/>
  <c r="CP188" i="1"/>
  <c r="CP189" i="1"/>
  <c r="CP190" i="1"/>
  <c r="CP191" i="1"/>
  <c r="CP192" i="1"/>
  <c r="CP193" i="1"/>
  <c r="CP194" i="1"/>
  <c r="CP195" i="1"/>
  <c r="CP196" i="1"/>
  <c r="CP197" i="1"/>
  <c r="CP198" i="1"/>
  <c r="CP199" i="1"/>
  <c r="CP200" i="1"/>
  <c r="CP201" i="1"/>
  <c r="CP202" i="1"/>
  <c r="CP203" i="1"/>
  <c r="CP204" i="1"/>
  <c r="CP205" i="1"/>
  <c r="CP206" i="1"/>
  <c r="CP207" i="1"/>
  <c r="CP208" i="1"/>
  <c r="CP209" i="1"/>
  <c r="CP210" i="1"/>
  <c r="CP211" i="1"/>
  <c r="CP212" i="1"/>
  <c r="CP213" i="1"/>
  <c r="CP214" i="1"/>
  <c r="CP215" i="1"/>
  <c r="CP216" i="1"/>
  <c r="CP217" i="1"/>
  <c r="CP218" i="1"/>
  <c r="CP219" i="1"/>
  <c r="CP220" i="1"/>
  <c r="CP221" i="1"/>
  <c r="CP222" i="1"/>
  <c r="CP223" i="1"/>
  <c r="CP224" i="1"/>
  <c r="CP225" i="1"/>
  <c r="CP226" i="1"/>
  <c r="CP227" i="1"/>
  <c r="CP228" i="1"/>
  <c r="CP229" i="1"/>
  <c r="CP230" i="1"/>
  <c r="CP231" i="1"/>
  <c r="CP232" i="1"/>
  <c r="CP233" i="1"/>
  <c r="CP234" i="1"/>
  <c r="CP235" i="1"/>
  <c r="CP236" i="1"/>
  <c r="CP237" i="1"/>
  <c r="CP238" i="1"/>
  <c r="CP239" i="1"/>
  <c r="CP240" i="1"/>
  <c r="CP241" i="1"/>
  <c r="CP242" i="1"/>
  <c r="CP243" i="1"/>
  <c r="CP244" i="1"/>
  <c r="CP245" i="1"/>
  <c r="CP246" i="1"/>
  <c r="CP247" i="1"/>
  <c r="CP248" i="1"/>
  <c r="CP249" i="1"/>
  <c r="CP250" i="1"/>
  <c r="CP251" i="1"/>
  <c r="CP252" i="1"/>
  <c r="CP253" i="1"/>
  <c r="CP254" i="1"/>
  <c r="CP255" i="1"/>
  <c r="CP256" i="1"/>
  <c r="CP257" i="1"/>
  <c r="CP258" i="1"/>
  <c r="CP259" i="1"/>
  <c r="CP260" i="1"/>
  <c r="CP261" i="1"/>
  <c r="CP262" i="1"/>
  <c r="CP263" i="1"/>
  <c r="CP264" i="1"/>
  <c r="CP265" i="1"/>
  <c r="CP266" i="1"/>
  <c r="CP267" i="1"/>
  <c r="CP268" i="1"/>
  <c r="CP269" i="1"/>
  <c r="CP270" i="1"/>
  <c r="CP271" i="1"/>
  <c r="CP272" i="1"/>
  <c r="CP273" i="1"/>
  <c r="CP274" i="1"/>
  <c r="CP275" i="1"/>
  <c r="CP276" i="1"/>
  <c r="CP277" i="1"/>
  <c r="CP278" i="1"/>
  <c r="CP279" i="1"/>
  <c r="CP280" i="1"/>
  <c r="CP281" i="1"/>
  <c r="CP282" i="1"/>
  <c r="CP283" i="1"/>
  <c r="CP284" i="1"/>
  <c r="CP285" i="1"/>
  <c r="CP286" i="1"/>
  <c r="CP287" i="1"/>
  <c r="CP288" i="1"/>
  <c r="CP289" i="1"/>
  <c r="CP290" i="1"/>
  <c r="CP291" i="1"/>
  <c r="CP292" i="1"/>
  <c r="CP293" i="1"/>
  <c r="CP294" i="1"/>
  <c r="CP295" i="1"/>
  <c r="CP296" i="1"/>
  <c r="CP297" i="1"/>
  <c r="CP298" i="1"/>
  <c r="CP299" i="1"/>
  <c r="CP300" i="1"/>
  <c r="CP301" i="1"/>
  <c r="CP302" i="1"/>
  <c r="CP303" i="1"/>
  <c r="CP304" i="1"/>
  <c r="CP305" i="1"/>
  <c r="CP306" i="1"/>
  <c r="CP307" i="1"/>
  <c r="CP308" i="1"/>
  <c r="CP309" i="1"/>
  <c r="CP310" i="1"/>
  <c r="CP311" i="1"/>
  <c r="CP312" i="1"/>
  <c r="CP313" i="1"/>
  <c r="CP314" i="1"/>
  <c r="CP315" i="1"/>
  <c r="CP316" i="1"/>
  <c r="CP317" i="1"/>
  <c r="CP318" i="1"/>
  <c r="CP319" i="1"/>
  <c r="CP320" i="1"/>
  <c r="CP321" i="1"/>
  <c r="CP322" i="1"/>
  <c r="CP323" i="1"/>
  <c r="CP324" i="1"/>
  <c r="CP325" i="1"/>
  <c r="CP326" i="1"/>
  <c r="CP327" i="1"/>
  <c r="CP328" i="1"/>
  <c r="CP329" i="1"/>
  <c r="CP330" i="1"/>
  <c r="CP331" i="1"/>
  <c r="CP332" i="1"/>
  <c r="CP333" i="1"/>
  <c r="CP334" i="1"/>
  <c r="CP335" i="1"/>
  <c r="CP336" i="1"/>
  <c r="CP337" i="1"/>
  <c r="CP338" i="1"/>
  <c r="CP339" i="1"/>
  <c r="CP340" i="1"/>
  <c r="CP341" i="1"/>
  <c r="CP342" i="1"/>
  <c r="CP343" i="1"/>
  <c r="CP344" i="1"/>
  <c r="CP345" i="1"/>
  <c r="CP346" i="1"/>
  <c r="CP347" i="1"/>
  <c r="CP348" i="1"/>
  <c r="CP349" i="1"/>
  <c r="CP350" i="1"/>
  <c r="CP351" i="1"/>
  <c r="CP352" i="1"/>
  <c r="CP353" i="1"/>
  <c r="CP354" i="1"/>
  <c r="CP355" i="1"/>
  <c r="CP356" i="1"/>
  <c r="CP357" i="1"/>
  <c r="CP358" i="1"/>
  <c r="CP359" i="1"/>
  <c r="CP360" i="1"/>
  <c r="CP361" i="1"/>
  <c r="CP362" i="1"/>
  <c r="CP363" i="1"/>
  <c r="CP364" i="1"/>
  <c r="CP365" i="1"/>
  <c r="CP366" i="1"/>
  <c r="CP367" i="1"/>
  <c r="CP368" i="1"/>
  <c r="CP369" i="1"/>
  <c r="CP370" i="1"/>
  <c r="CP371" i="1"/>
  <c r="CP372" i="1"/>
  <c r="CP373" i="1"/>
  <c r="CP374" i="1"/>
  <c r="CP375" i="1"/>
  <c r="CP376" i="1"/>
  <c r="CP377" i="1"/>
  <c r="CP378" i="1"/>
  <c r="CP379" i="1"/>
  <c r="CP380" i="1"/>
  <c r="CP381" i="1"/>
  <c r="CP382" i="1"/>
  <c r="CP383" i="1"/>
  <c r="CP384" i="1"/>
  <c r="CP385" i="1"/>
  <c r="CP386" i="1"/>
  <c r="CP387" i="1"/>
  <c r="CP388" i="1"/>
  <c r="CP389" i="1"/>
  <c r="CP390" i="1"/>
  <c r="CP391" i="1"/>
  <c r="CP392" i="1"/>
  <c r="CP393" i="1"/>
  <c r="CP394" i="1"/>
  <c r="CP395" i="1"/>
  <c r="CP396" i="1"/>
  <c r="CP397" i="1"/>
  <c r="CP398" i="1"/>
  <c r="CP399" i="1"/>
  <c r="CP400" i="1"/>
  <c r="CP401" i="1"/>
  <c r="CP402" i="1"/>
  <c r="CP403" i="1"/>
  <c r="CP404" i="1"/>
  <c r="CP405" i="1"/>
  <c r="CP406" i="1"/>
  <c r="CP407" i="1"/>
  <c r="CP408" i="1"/>
  <c r="CP409" i="1"/>
  <c r="CP410" i="1"/>
  <c r="CP411" i="1"/>
  <c r="CP412" i="1"/>
  <c r="CP413" i="1"/>
  <c r="CP414" i="1"/>
  <c r="CP415" i="1"/>
  <c r="CP416" i="1"/>
  <c r="CP417" i="1"/>
  <c r="CP418" i="1"/>
  <c r="CP419" i="1"/>
  <c r="CP420" i="1"/>
  <c r="CP421" i="1"/>
  <c r="CP422" i="1"/>
  <c r="CP423" i="1"/>
  <c r="CP424" i="1"/>
  <c r="CP425" i="1"/>
  <c r="CP426" i="1"/>
  <c r="CP427" i="1"/>
  <c r="CP428" i="1"/>
  <c r="CP429" i="1"/>
  <c r="CP430" i="1"/>
  <c r="CP431" i="1"/>
  <c r="CP432" i="1"/>
  <c r="CP433" i="1"/>
  <c r="CP434" i="1"/>
  <c r="CP435" i="1"/>
  <c r="CP436" i="1"/>
  <c r="CP437" i="1"/>
  <c r="CP438" i="1"/>
  <c r="CP439" i="1"/>
  <c r="CP440" i="1"/>
  <c r="CP441" i="1"/>
  <c r="CP442" i="1"/>
  <c r="CP443" i="1"/>
  <c r="CP444" i="1"/>
  <c r="CP445" i="1"/>
  <c r="CP446" i="1"/>
  <c r="CP447" i="1"/>
  <c r="CP448" i="1"/>
  <c r="CP449" i="1"/>
  <c r="CP450" i="1"/>
  <c r="CP451" i="1"/>
  <c r="CP452" i="1"/>
  <c r="CP453" i="1"/>
  <c r="CP454" i="1"/>
  <c r="CP455" i="1"/>
  <c r="CP456" i="1"/>
  <c r="CP457" i="1"/>
  <c r="CP458" i="1"/>
  <c r="CP459" i="1"/>
  <c r="CP460" i="1"/>
  <c r="CP461" i="1"/>
  <c r="CP462" i="1"/>
  <c r="CP463" i="1"/>
  <c r="CP464" i="1"/>
  <c r="CP465" i="1"/>
  <c r="CP466" i="1"/>
  <c r="CP467" i="1"/>
  <c r="CP468" i="1"/>
  <c r="CP469" i="1"/>
  <c r="CP470" i="1"/>
  <c r="CP471" i="1"/>
  <c r="CP472" i="1"/>
  <c r="CP473" i="1"/>
  <c r="CP474" i="1"/>
  <c r="CP475" i="1"/>
  <c r="CP476" i="1"/>
  <c r="CP477" i="1"/>
  <c r="CP478" i="1"/>
  <c r="CP479" i="1"/>
  <c r="CP480" i="1"/>
  <c r="CP481" i="1"/>
  <c r="CP482" i="1"/>
  <c r="CP483" i="1"/>
  <c r="CP484" i="1"/>
  <c r="CP485" i="1"/>
  <c r="CP486" i="1"/>
  <c r="CP487" i="1"/>
  <c r="CP488" i="1"/>
  <c r="CP489" i="1"/>
  <c r="CP490" i="1"/>
  <c r="CP491" i="1"/>
  <c r="CP492" i="1"/>
  <c r="CP493" i="1"/>
  <c r="CP494" i="1"/>
  <c r="CP495" i="1"/>
  <c r="CP496" i="1"/>
  <c r="CP497" i="1"/>
  <c r="CP498" i="1"/>
  <c r="CP499" i="1"/>
  <c r="CP500" i="1"/>
  <c r="CP501" i="1"/>
  <c r="CP502" i="1"/>
  <c r="CP503" i="1"/>
  <c r="CP504" i="1"/>
  <c r="CP505" i="1"/>
  <c r="CP506" i="1"/>
  <c r="CP507" i="1"/>
  <c r="CP508" i="1"/>
  <c r="CP509" i="1"/>
  <c r="CP510" i="1"/>
  <c r="CP511" i="1"/>
  <c r="CP512" i="1"/>
  <c r="CP513" i="1"/>
  <c r="CP514" i="1"/>
  <c r="CP515" i="1"/>
  <c r="CP516" i="1"/>
  <c r="CP517" i="1"/>
  <c r="CP518" i="1"/>
  <c r="CP519" i="1"/>
  <c r="CP520" i="1"/>
  <c r="CP521" i="1"/>
  <c r="CP522" i="1"/>
  <c r="CP523" i="1"/>
  <c r="CP524" i="1"/>
  <c r="CP525" i="1"/>
  <c r="CP526" i="1"/>
  <c r="CP527" i="1"/>
  <c r="CP528" i="1"/>
  <c r="CP529" i="1"/>
  <c r="CP530" i="1"/>
  <c r="CP531" i="1"/>
  <c r="CP532" i="1"/>
  <c r="CP533" i="1"/>
  <c r="CP534" i="1"/>
  <c r="CP535" i="1"/>
  <c r="CP536" i="1"/>
  <c r="CP537" i="1"/>
  <c r="CP538" i="1"/>
  <c r="CP539" i="1"/>
  <c r="CP540" i="1"/>
  <c r="CP541" i="1"/>
  <c r="CP542" i="1"/>
  <c r="CP543" i="1"/>
  <c r="CP544" i="1"/>
  <c r="CP545" i="1"/>
  <c r="CP546" i="1"/>
  <c r="CP547" i="1"/>
  <c r="CP548" i="1"/>
  <c r="CP549" i="1"/>
  <c r="CP550" i="1"/>
  <c r="CP551" i="1"/>
  <c r="CP552" i="1"/>
  <c r="CP553" i="1"/>
  <c r="CP554" i="1"/>
  <c r="CP555" i="1"/>
  <c r="CP556" i="1"/>
  <c r="CP557" i="1"/>
  <c r="CP558" i="1"/>
  <c r="CP559" i="1"/>
  <c r="CP560" i="1"/>
  <c r="CP561" i="1"/>
  <c r="CP562" i="1"/>
  <c r="CP563" i="1"/>
  <c r="CP564" i="1"/>
  <c r="CP565" i="1"/>
  <c r="CP566" i="1"/>
  <c r="CP567" i="1"/>
  <c r="CP568" i="1"/>
  <c r="CP569" i="1"/>
  <c r="CP570" i="1"/>
  <c r="CP571" i="1"/>
  <c r="CP572" i="1"/>
  <c r="CP573" i="1"/>
  <c r="CP574" i="1"/>
  <c r="CP575" i="1"/>
  <c r="CP576" i="1"/>
  <c r="CP577" i="1"/>
  <c r="CP578" i="1"/>
  <c r="CP579" i="1"/>
  <c r="CP580" i="1"/>
  <c r="CP581" i="1"/>
  <c r="CP582" i="1"/>
  <c r="CP583" i="1"/>
  <c r="CP584" i="1"/>
  <c r="CP585" i="1"/>
  <c r="CP586" i="1"/>
  <c r="CP587" i="1"/>
  <c r="CP588" i="1"/>
  <c r="CP589" i="1"/>
  <c r="CP590" i="1"/>
  <c r="CP591" i="1"/>
  <c r="CP592" i="1"/>
  <c r="CP593" i="1"/>
  <c r="CP594" i="1"/>
  <c r="CP595" i="1"/>
  <c r="CP596" i="1"/>
  <c r="CP597" i="1"/>
  <c r="CP598" i="1"/>
  <c r="CP599" i="1"/>
  <c r="CP600" i="1"/>
  <c r="CP601" i="1"/>
  <c r="CP602" i="1"/>
  <c r="CP603" i="1"/>
  <c r="CP604" i="1"/>
  <c r="CP605" i="1"/>
  <c r="CP606" i="1"/>
  <c r="CP607" i="1"/>
  <c r="CP608" i="1"/>
  <c r="CP609" i="1"/>
  <c r="CP610" i="1"/>
  <c r="CP611" i="1"/>
  <c r="CP612" i="1"/>
  <c r="CP613" i="1"/>
  <c r="CP614" i="1"/>
  <c r="CP615" i="1"/>
  <c r="CP616" i="1"/>
  <c r="CP617" i="1"/>
  <c r="CP618" i="1"/>
  <c r="CP619" i="1"/>
  <c r="CP620" i="1"/>
  <c r="CP621" i="1"/>
  <c r="CP622" i="1"/>
  <c r="CP623" i="1"/>
  <c r="CP624" i="1"/>
  <c r="CP625" i="1"/>
  <c r="CP626" i="1"/>
  <c r="CP627" i="1"/>
  <c r="CP628" i="1"/>
  <c r="CP629" i="1"/>
  <c r="CP630" i="1"/>
  <c r="CP631" i="1"/>
  <c r="CP632" i="1"/>
  <c r="CP633" i="1"/>
  <c r="CP634" i="1"/>
  <c r="CP635" i="1"/>
  <c r="CP636" i="1"/>
  <c r="CP637" i="1"/>
  <c r="CP638" i="1"/>
  <c r="CP639" i="1"/>
  <c r="CP640" i="1"/>
  <c r="CP641" i="1"/>
  <c r="CP642" i="1"/>
  <c r="CP643" i="1"/>
  <c r="CP644" i="1"/>
  <c r="CP645" i="1"/>
  <c r="CP646" i="1"/>
  <c r="CP647" i="1"/>
  <c r="CP648" i="1"/>
  <c r="CP649" i="1"/>
  <c r="CP650" i="1"/>
  <c r="CP651" i="1"/>
  <c r="CP652" i="1"/>
  <c r="CP653" i="1"/>
  <c r="CP654" i="1"/>
  <c r="CP655" i="1"/>
  <c r="CP656" i="1"/>
  <c r="CP657" i="1"/>
  <c r="CP658" i="1"/>
  <c r="CP659" i="1"/>
  <c r="CP660" i="1"/>
  <c r="CP661" i="1"/>
  <c r="CP662" i="1"/>
  <c r="CP663" i="1"/>
  <c r="CP664" i="1"/>
  <c r="CP665" i="1"/>
  <c r="CP666" i="1"/>
  <c r="CP667" i="1"/>
  <c r="CP668" i="1"/>
  <c r="CP669" i="1"/>
  <c r="CP670" i="1"/>
  <c r="CP671" i="1"/>
  <c r="CP672" i="1"/>
  <c r="CP673" i="1"/>
  <c r="CP674" i="1"/>
  <c r="CP675" i="1"/>
  <c r="CP676" i="1"/>
  <c r="CP677" i="1"/>
  <c r="CP678" i="1"/>
  <c r="CP679" i="1"/>
  <c r="CP680" i="1"/>
  <c r="CP681" i="1"/>
  <c r="CP682" i="1"/>
  <c r="CP683" i="1"/>
  <c r="CP684" i="1"/>
  <c r="CP685" i="1"/>
  <c r="CP686" i="1"/>
  <c r="CP687" i="1"/>
  <c r="CP688" i="1"/>
  <c r="CP689" i="1"/>
  <c r="CP690" i="1"/>
  <c r="CP691" i="1"/>
  <c r="CP692" i="1"/>
  <c r="CP693" i="1"/>
  <c r="CP694" i="1"/>
  <c r="CP695" i="1"/>
  <c r="CP696" i="1"/>
  <c r="CP697" i="1"/>
  <c r="CP698" i="1"/>
  <c r="CP699" i="1"/>
  <c r="CP700" i="1"/>
  <c r="CP701" i="1"/>
  <c r="CP702" i="1"/>
  <c r="CP703" i="1"/>
  <c r="CP704" i="1"/>
  <c r="CP705" i="1"/>
  <c r="CP706" i="1"/>
  <c r="CP707" i="1"/>
  <c r="CP708" i="1"/>
  <c r="CP709" i="1"/>
  <c r="CP710" i="1"/>
  <c r="CP711" i="1"/>
  <c r="CP712" i="1"/>
  <c r="CP713" i="1"/>
  <c r="CP714" i="1"/>
  <c r="CP715" i="1"/>
  <c r="CP716" i="1"/>
  <c r="CP717" i="1"/>
  <c r="CP718" i="1"/>
  <c r="CP719" i="1"/>
  <c r="CP720" i="1"/>
  <c r="CP721" i="1"/>
  <c r="CP722" i="1"/>
  <c r="CP723" i="1"/>
  <c r="CP724" i="1"/>
  <c r="CP725" i="1"/>
  <c r="CP726" i="1"/>
  <c r="CP727" i="1"/>
  <c r="CP728" i="1"/>
  <c r="CP729" i="1"/>
  <c r="CP730" i="1"/>
  <c r="CP731" i="1"/>
  <c r="CP732" i="1"/>
  <c r="CP733" i="1"/>
  <c r="CP734" i="1"/>
  <c r="CP735" i="1"/>
  <c r="CP736" i="1"/>
  <c r="CP737" i="1"/>
  <c r="CP738" i="1"/>
  <c r="CP739" i="1"/>
  <c r="CP740" i="1"/>
  <c r="CP741" i="1"/>
  <c r="CP742" i="1"/>
  <c r="CP743" i="1"/>
  <c r="CP744" i="1"/>
  <c r="CP745" i="1"/>
  <c r="CP746" i="1"/>
  <c r="CP747" i="1"/>
  <c r="CP748" i="1"/>
  <c r="CP749" i="1"/>
  <c r="CP750" i="1"/>
  <c r="CP751" i="1"/>
  <c r="CP752" i="1"/>
  <c r="CP753" i="1"/>
  <c r="CP754" i="1"/>
  <c r="CP755" i="1"/>
  <c r="CP756" i="1"/>
  <c r="CP757" i="1"/>
  <c r="CP758" i="1"/>
  <c r="CP759" i="1"/>
  <c r="CP760" i="1"/>
  <c r="CP761" i="1"/>
  <c r="CP762" i="1"/>
  <c r="CP763" i="1"/>
  <c r="CP764" i="1"/>
  <c r="CP765" i="1"/>
  <c r="CP766" i="1"/>
  <c r="CP767" i="1"/>
  <c r="CP768" i="1"/>
  <c r="CP769" i="1"/>
  <c r="CP770" i="1"/>
  <c r="CP771" i="1"/>
  <c r="CP772" i="1"/>
  <c r="CP773" i="1"/>
  <c r="CP774" i="1"/>
  <c r="CP775" i="1"/>
  <c r="CP776" i="1"/>
  <c r="CP777" i="1"/>
  <c r="CP778" i="1"/>
  <c r="CP779" i="1"/>
  <c r="CP780" i="1"/>
  <c r="CP781" i="1"/>
  <c r="CP782" i="1"/>
  <c r="CP783" i="1"/>
  <c r="CP784" i="1"/>
  <c r="CP785" i="1"/>
  <c r="CP786" i="1"/>
  <c r="CP787" i="1"/>
  <c r="CP788" i="1"/>
  <c r="CP789" i="1"/>
  <c r="CP790" i="1"/>
  <c r="CP791" i="1"/>
  <c r="CP792" i="1"/>
  <c r="CP793" i="1"/>
  <c r="CP794" i="1"/>
  <c r="CP795" i="1"/>
  <c r="CP796" i="1"/>
  <c r="CP797" i="1"/>
  <c r="CP798" i="1"/>
  <c r="CP799" i="1"/>
  <c r="CP800" i="1"/>
  <c r="CP801" i="1"/>
  <c r="CP802" i="1"/>
  <c r="CP803" i="1"/>
  <c r="CP804" i="1"/>
  <c r="CP805" i="1"/>
  <c r="CP806" i="1"/>
  <c r="CP807" i="1"/>
  <c r="CP808" i="1"/>
  <c r="CP809" i="1"/>
  <c r="CP810" i="1"/>
  <c r="CP811" i="1"/>
  <c r="CP812" i="1"/>
  <c r="CP813" i="1"/>
  <c r="CP814" i="1"/>
  <c r="CP815" i="1"/>
  <c r="CP816" i="1"/>
  <c r="CP817" i="1"/>
  <c r="CP818" i="1"/>
  <c r="CP819" i="1"/>
  <c r="CP820" i="1"/>
  <c r="CP821" i="1"/>
  <c r="CP822" i="1"/>
  <c r="CP823" i="1"/>
  <c r="CP824" i="1"/>
  <c r="CP825" i="1"/>
  <c r="CP826" i="1"/>
  <c r="CP827" i="1"/>
  <c r="CP828" i="1"/>
  <c r="CP829" i="1"/>
  <c r="CP830" i="1"/>
  <c r="CP831" i="1"/>
  <c r="CP832" i="1"/>
  <c r="CP833" i="1"/>
  <c r="CP834" i="1"/>
  <c r="CP835" i="1"/>
  <c r="CP836" i="1"/>
  <c r="CP837" i="1"/>
  <c r="CP838" i="1"/>
  <c r="CP839" i="1"/>
  <c r="CP840" i="1"/>
  <c r="CP841" i="1"/>
  <c r="CP842" i="1"/>
  <c r="CP843" i="1"/>
  <c r="CP844" i="1"/>
  <c r="CP845" i="1"/>
  <c r="CP846" i="1"/>
  <c r="CP847" i="1"/>
  <c r="CP848" i="1"/>
  <c r="CP849" i="1"/>
  <c r="CP850" i="1"/>
  <c r="CP851" i="1"/>
  <c r="CP852" i="1"/>
  <c r="CP853" i="1"/>
  <c r="CP854" i="1"/>
  <c r="CP855" i="1"/>
  <c r="CP856" i="1"/>
  <c r="CP857" i="1"/>
  <c r="CP858" i="1"/>
  <c r="CP859" i="1"/>
  <c r="CP860" i="1"/>
  <c r="CP861" i="1"/>
  <c r="CP862" i="1"/>
  <c r="CP863" i="1"/>
  <c r="CP864" i="1"/>
  <c r="CP865" i="1"/>
  <c r="CP866" i="1"/>
  <c r="CP867" i="1"/>
  <c r="CP868" i="1"/>
  <c r="CP869" i="1"/>
  <c r="CP870" i="1"/>
  <c r="CP871" i="1"/>
  <c r="CP872" i="1"/>
  <c r="CP873" i="1"/>
  <c r="CP874" i="1"/>
  <c r="CP875" i="1"/>
  <c r="CP876" i="1"/>
  <c r="CP877" i="1"/>
  <c r="CP878" i="1"/>
  <c r="CP879" i="1"/>
  <c r="CP880" i="1"/>
  <c r="CP881" i="1"/>
  <c r="CP882" i="1"/>
  <c r="CP883" i="1"/>
  <c r="CP884" i="1"/>
  <c r="CP885" i="1"/>
  <c r="CP886" i="1"/>
  <c r="CP887" i="1"/>
  <c r="CP888" i="1"/>
  <c r="CP889" i="1"/>
  <c r="CP890" i="1"/>
  <c r="CP891" i="1"/>
  <c r="CP892" i="1"/>
  <c r="CP893" i="1"/>
  <c r="CP894" i="1"/>
  <c r="CP895" i="1"/>
  <c r="CP896" i="1"/>
  <c r="CP897" i="1"/>
  <c r="CP898" i="1"/>
  <c r="CP899" i="1"/>
  <c r="CP900" i="1"/>
  <c r="CP901" i="1"/>
  <c r="CP902" i="1"/>
  <c r="CP903" i="1"/>
  <c r="CP904" i="1"/>
  <c r="CP905" i="1"/>
  <c r="CP906" i="1"/>
  <c r="CP907" i="1"/>
  <c r="CP908" i="1"/>
  <c r="CP909" i="1"/>
  <c r="CP910" i="1"/>
  <c r="CP911" i="1"/>
  <c r="CP912" i="1"/>
  <c r="CP913" i="1"/>
  <c r="CP914" i="1"/>
  <c r="CP915" i="1"/>
  <c r="CP916" i="1"/>
  <c r="CP917" i="1"/>
  <c r="CP918" i="1"/>
  <c r="CP919" i="1"/>
  <c r="CP920" i="1"/>
  <c r="CP921" i="1"/>
  <c r="CP922" i="1"/>
  <c r="CP923" i="1"/>
  <c r="CP924" i="1"/>
  <c r="CP925" i="1"/>
  <c r="CP926" i="1"/>
  <c r="CP927" i="1"/>
  <c r="CP928" i="1"/>
  <c r="CP929" i="1"/>
  <c r="CP930" i="1"/>
  <c r="CP931" i="1"/>
  <c r="CP932" i="1"/>
  <c r="CP933" i="1"/>
  <c r="CP934" i="1"/>
  <c r="CP935" i="1"/>
  <c r="CP936" i="1"/>
  <c r="CP937" i="1"/>
  <c r="CP938" i="1"/>
  <c r="CP939" i="1"/>
  <c r="CP940" i="1"/>
  <c r="CP941" i="1"/>
  <c r="CP942" i="1"/>
  <c r="CP943" i="1"/>
  <c r="CP944" i="1"/>
  <c r="CP945" i="1"/>
  <c r="CP946" i="1"/>
  <c r="CP947" i="1"/>
  <c r="CP948" i="1"/>
  <c r="CP949" i="1"/>
  <c r="CP950" i="1"/>
  <c r="CP951" i="1"/>
  <c r="CP952" i="1"/>
  <c r="CP953" i="1"/>
  <c r="CP954" i="1"/>
  <c r="CP955" i="1"/>
  <c r="CP956" i="1"/>
  <c r="CP957" i="1"/>
  <c r="CP958" i="1"/>
  <c r="CP959" i="1"/>
  <c r="CP960" i="1"/>
  <c r="CP961" i="1"/>
  <c r="CP962" i="1"/>
  <c r="CP963" i="1"/>
  <c r="CP964" i="1"/>
  <c r="CP965" i="1"/>
  <c r="CP966" i="1"/>
  <c r="CP967" i="1"/>
  <c r="CP968" i="1"/>
  <c r="CP969" i="1"/>
  <c r="CP970" i="1"/>
  <c r="CP971" i="1"/>
  <c r="CP972" i="1"/>
  <c r="CP973" i="1"/>
  <c r="CP974" i="1"/>
  <c r="CP975" i="1"/>
  <c r="CP976" i="1"/>
  <c r="CP977" i="1"/>
  <c r="CP978" i="1"/>
  <c r="CP979" i="1"/>
  <c r="CP980" i="1"/>
  <c r="CP981" i="1"/>
  <c r="CP982" i="1"/>
  <c r="CP983" i="1"/>
  <c r="CP984" i="1"/>
  <c r="CP985" i="1"/>
  <c r="CP986" i="1"/>
  <c r="CP987" i="1"/>
  <c r="CP988" i="1"/>
  <c r="CP989" i="1"/>
  <c r="CP990" i="1"/>
  <c r="CP991" i="1"/>
  <c r="CP992" i="1"/>
  <c r="CP993" i="1"/>
  <c r="CP994" i="1"/>
  <c r="CP995" i="1"/>
  <c r="CP996" i="1"/>
  <c r="CP997" i="1"/>
  <c r="CP998" i="1"/>
  <c r="CP999" i="1"/>
  <c r="CP1000" i="1"/>
  <c r="CP1001" i="1"/>
  <c r="CP1002" i="1"/>
  <c r="CP1003" i="1"/>
  <c r="CP1004" i="1"/>
  <c r="CP1005" i="1"/>
  <c r="CP1006" i="1"/>
  <c r="CP1007" i="1"/>
  <c r="CP1008" i="1"/>
  <c r="CP1009" i="1"/>
  <c r="CP1010" i="1"/>
  <c r="CP1011" i="1"/>
  <c r="CP1012" i="1"/>
  <c r="CP1013" i="1"/>
  <c r="CP1014" i="1"/>
  <c r="CP1015" i="1"/>
  <c r="CP1016" i="1"/>
  <c r="CP1017" i="1"/>
  <c r="CP1018" i="1"/>
  <c r="CP1019" i="1"/>
  <c r="CP1020" i="1"/>
  <c r="CP1021" i="1"/>
  <c r="CP1022" i="1"/>
  <c r="CP1023" i="1"/>
  <c r="CP1024" i="1"/>
  <c r="CP1025" i="1"/>
  <c r="CP1026" i="1"/>
  <c r="CP1027" i="1"/>
  <c r="CP1028" i="1"/>
  <c r="CP1029" i="1"/>
  <c r="CP1030" i="1"/>
  <c r="CP1031" i="1"/>
  <c r="CP1032" i="1"/>
  <c r="CP1033" i="1"/>
  <c r="CP1034" i="1"/>
  <c r="CP1035" i="1"/>
  <c r="CP1036" i="1"/>
  <c r="CP1037" i="1"/>
  <c r="CP1038" i="1"/>
  <c r="CP1039" i="1"/>
  <c r="CP1040" i="1"/>
  <c r="CP1041" i="1"/>
  <c r="CP1042" i="1"/>
  <c r="CP1043" i="1"/>
  <c r="CP1044" i="1"/>
  <c r="CP1045" i="1"/>
  <c r="CP1046" i="1"/>
  <c r="CP1047" i="1"/>
  <c r="CP1048" i="1"/>
  <c r="CP1049" i="1"/>
  <c r="CP1050" i="1"/>
  <c r="CP1051" i="1"/>
  <c r="CP1052" i="1"/>
  <c r="CP1053" i="1"/>
  <c r="CP1054" i="1"/>
  <c r="CP1055" i="1"/>
  <c r="CP1056" i="1"/>
  <c r="CP1057" i="1"/>
  <c r="CP1058" i="1"/>
  <c r="CP1059" i="1"/>
  <c r="CP1060" i="1"/>
  <c r="CP1061" i="1"/>
  <c r="CP1062" i="1"/>
  <c r="CP1063" i="1"/>
  <c r="CP1064" i="1"/>
  <c r="CP1065" i="1"/>
  <c r="CP1066" i="1"/>
  <c r="CP1067" i="1"/>
  <c r="CP1068" i="1"/>
  <c r="CP1069" i="1"/>
  <c r="CP1070" i="1"/>
  <c r="CP1071" i="1"/>
  <c r="CP1072" i="1"/>
  <c r="CP1073" i="1"/>
  <c r="CP1074" i="1"/>
  <c r="CP1075" i="1"/>
  <c r="CP1076" i="1"/>
  <c r="CP1077" i="1"/>
  <c r="CP1078" i="1"/>
  <c r="CP1079" i="1"/>
  <c r="CP1080" i="1"/>
  <c r="CP1081" i="1"/>
  <c r="CP1082" i="1"/>
  <c r="CP1083" i="1"/>
  <c r="CP1084" i="1"/>
  <c r="CP1085" i="1"/>
  <c r="CP1086" i="1"/>
  <c r="CP1087" i="1"/>
  <c r="CP1088" i="1"/>
  <c r="CP1089" i="1"/>
  <c r="CP1090" i="1"/>
  <c r="CP1091" i="1"/>
  <c r="CP1092" i="1"/>
  <c r="CP1093" i="1"/>
  <c r="CP1094" i="1"/>
  <c r="CP1095" i="1"/>
  <c r="CP1096" i="1"/>
  <c r="CP1097" i="1"/>
  <c r="CP1098" i="1"/>
  <c r="CP6" i="1"/>
  <c r="CN7" i="1"/>
  <c r="CN8" i="1"/>
  <c r="CN9" i="1"/>
  <c r="CN10" i="1"/>
  <c r="CN11" i="1"/>
  <c r="CN12" i="1"/>
  <c r="CN13" i="1"/>
  <c r="CN14" i="1"/>
  <c r="CN15" i="1"/>
  <c r="CN16" i="1"/>
  <c r="CN17" i="1"/>
  <c r="CN18" i="1"/>
  <c r="CN19" i="1"/>
  <c r="CN20" i="1"/>
  <c r="CN21" i="1"/>
  <c r="CN22" i="1"/>
  <c r="CN23" i="1"/>
  <c r="CN24" i="1"/>
  <c r="CN25" i="1"/>
  <c r="CN26" i="1"/>
  <c r="CN27" i="1"/>
  <c r="CN28" i="1"/>
  <c r="CN29" i="1"/>
  <c r="CN30" i="1"/>
  <c r="CN31" i="1"/>
  <c r="CN32" i="1"/>
  <c r="CN33" i="1"/>
  <c r="CN34" i="1"/>
  <c r="CN35" i="1"/>
  <c r="CN36" i="1"/>
  <c r="CN37" i="1"/>
  <c r="CN38" i="1"/>
  <c r="CN39" i="1"/>
  <c r="CN40" i="1"/>
  <c r="CN41" i="1"/>
  <c r="CN42" i="1"/>
  <c r="CN43" i="1"/>
  <c r="CN44" i="1"/>
  <c r="CN45" i="1"/>
  <c r="CN46" i="1"/>
  <c r="CN47" i="1"/>
  <c r="CN48" i="1"/>
  <c r="CN49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6" i="1"/>
  <c r="CN67" i="1"/>
  <c r="CN68" i="1"/>
  <c r="CN69" i="1"/>
  <c r="CN70" i="1"/>
  <c r="CN71" i="1"/>
  <c r="CN72" i="1"/>
  <c r="CN73" i="1"/>
  <c r="CN74" i="1"/>
  <c r="CN75" i="1"/>
  <c r="CN76" i="1"/>
  <c r="CN77" i="1"/>
  <c r="CN78" i="1"/>
  <c r="CN79" i="1"/>
  <c r="CN80" i="1"/>
  <c r="CN81" i="1"/>
  <c r="CN82" i="1"/>
  <c r="CN83" i="1"/>
  <c r="CN84" i="1"/>
  <c r="CN85" i="1"/>
  <c r="CN86" i="1"/>
  <c r="CN87" i="1"/>
  <c r="CN88" i="1"/>
  <c r="CN89" i="1"/>
  <c r="CN90" i="1"/>
  <c r="CN91" i="1"/>
  <c r="CN92" i="1"/>
  <c r="CN93" i="1"/>
  <c r="CN94" i="1"/>
  <c r="CN95" i="1"/>
  <c r="CN96" i="1"/>
  <c r="CN97" i="1"/>
  <c r="CN98" i="1"/>
  <c r="CN99" i="1"/>
  <c r="CN100" i="1"/>
  <c r="CN101" i="1"/>
  <c r="CN102" i="1"/>
  <c r="CN103" i="1"/>
  <c r="CN104" i="1"/>
  <c r="CN105" i="1"/>
  <c r="CN106" i="1"/>
  <c r="CN107" i="1"/>
  <c r="CN108" i="1"/>
  <c r="CN109" i="1"/>
  <c r="CN110" i="1"/>
  <c r="CN111" i="1"/>
  <c r="CN112" i="1"/>
  <c r="CN113" i="1"/>
  <c r="CN114" i="1"/>
  <c r="CN115" i="1"/>
  <c r="CN116" i="1"/>
  <c r="CN117" i="1"/>
  <c r="CN118" i="1"/>
  <c r="CN119" i="1"/>
  <c r="CN120" i="1"/>
  <c r="CN121" i="1"/>
  <c r="CN122" i="1"/>
  <c r="CN123" i="1"/>
  <c r="CN124" i="1"/>
  <c r="CN125" i="1"/>
  <c r="CN126" i="1"/>
  <c r="CN127" i="1"/>
  <c r="CN128" i="1"/>
  <c r="CN129" i="1"/>
  <c r="CN130" i="1"/>
  <c r="CN131" i="1"/>
  <c r="CN132" i="1"/>
  <c r="CN133" i="1"/>
  <c r="CN134" i="1"/>
  <c r="CN135" i="1"/>
  <c r="CN136" i="1"/>
  <c r="CN137" i="1"/>
  <c r="CN138" i="1"/>
  <c r="CN139" i="1"/>
  <c r="CN140" i="1"/>
  <c r="CN141" i="1"/>
  <c r="CN142" i="1"/>
  <c r="CN143" i="1"/>
  <c r="CN144" i="1"/>
  <c r="CN145" i="1"/>
  <c r="CN146" i="1"/>
  <c r="CN147" i="1"/>
  <c r="CN148" i="1"/>
  <c r="CN149" i="1"/>
  <c r="CN150" i="1"/>
  <c r="CN151" i="1"/>
  <c r="CN152" i="1"/>
  <c r="CN153" i="1"/>
  <c r="CN154" i="1"/>
  <c r="CN155" i="1"/>
  <c r="CN156" i="1"/>
  <c r="CN157" i="1"/>
  <c r="CN158" i="1"/>
  <c r="CN159" i="1"/>
  <c r="CN160" i="1"/>
  <c r="CN161" i="1"/>
  <c r="CN162" i="1"/>
  <c r="CN163" i="1"/>
  <c r="CN164" i="1"/>
  <c r="CN165" i="1"/>
  <c r="CN166" i="1"/>
  <c r="CN167" i="1"/>
  <c r="CN168" i="1"/>
  <c r="CN169" i="1"/>
  <c r="CN170" i="1"/>
  <c r="CN171" i="1"/>
  <c r="CN172" i="1"/>
  <c r="CN173" i="1"/>
  <c r="CN174" i="1"/>
  <c r="CN175" i="1"/>
  <c r="CN176" i="1"/>
  <c r="CN177" i="1"/>
  <c r="CN178" i="1"/>
  <c r="CN179" i="1"/>
  <c r="CN180" i="1"/>
  <c r="CN181" i="1"/>
  <c r="CN182" i="1"/>
  <c r="CN183" i="1"/>
  <c r="CN184" i="1"/>
  <c r="CN185" i="1"/>
  <c r="CN186" i="1"/>
  <c r="CN187" i="1"/>
  <c r="CN188" i="1"/>
  <c r="CN189" i="1"/>
  <c r="CN190" i="1"/>
  <c r="CN191" i="1"/>
  <c r="CN192" i="1"/>
  <c r="CN193" i="1"/>
  <c r="CN194" i="1"/>
  <c r="CN195" i="1"/>
  <c r="CN196" i="1"/>
  <c r="CN197" i="1"/>
  <c r="CN198" i="1"/>
  <c r="CN199" i="1"/>
  <c r="CN200" i="1"/>
  <c r="CN201" i="1"/>
  <c r="CN202" i="1"/>
  <c r="CN203" i="1"/>
  <c r="CN204" i="1"/>
  <c r="CN205" i="1"/>
  <c r="CN206" i="1"/>
  <c r="CN207" i="1"/>
  <c r="CN208" i="1"/>
  <c r="CN209" i="1"/>
  <c r="CN210" i="1"/>
  <c r="CN211" i="1"/>
  <c r="CN212" i="1"/>
  <c r="CN213" i="1"/>
  <c r="CN214" i="1"/>
  <c r="CN215" i="1"/>
  <c r="CN216" i="1"/>
  <c r="CN217" i="1"/>
  <c r="CN218" i="1"/>
  <c r="CN219" i="1"/>
  <c r="CN220" i="1"/>
  <c r="CN221" i="1"/>
  <c r="CN222" i="1"/>
  <c r="CN223" i="1"/>
  <c r="CN224" i="1"/>
  <c r="CN225" i="1"/>
  <c r="CN226" i="1"/>
  <c r="CN227" i="1"/>
  <c r="CN228" i="1"/>
  <c r="CN229" i="1"/>
  <c r="CN230" i="1"/>
  <c r="CN231" i="1"/>
  <c r="CN232" i="1"/>
  <c r="CN233" i="1"/>
  <c r="CN234" i="1"/>
  <c r="CN235" i="1"/>
  <c r="CN236" i="1"/>
  <c r="CN237" i="1"/>
  <c r="CN238" i="1"/>
  <c r="CN239" i="1"/>
  <c r="CN240" i="1"/>
  <c r="CN241" i="1"/>
  <c r="CN242" i="1"/>
  <c r="CN243" i="1"/>
  <c r="CN244" i="1"/>
  <c r="CN245" i="1"/>
  <c r="CN246" i="1"/>
  <c r="CN247" i="1"/>
  <c r="CN248" i="1"/>
  <c r="CN249" i="1"/>
  <c r="CN250" i="1"/>
  <c r="CN251" i="1"/>
  <c r="CN252" i="1"/>
  <c r="CN253" i="1"/>
  <c r="CN254" i="1"/>
  <c r="CN255" i="1"/>
  <c r="CN256" i="1"/>
  <c r="CN257" i="1"/>
  <c r="CN258" i="1"/>
  <c r="CN259" i="1"/>
  <c r="CN260" i="1"/>
  <c r="CN261" i="1"/>
  <c r="CN262" i="1"/>
  <c r="CN263" i="1"/>
  <c r="CN264" i="1"/>
  <c r="CN265" i="1"/>
  <c r="CN266" i="1"/>
  <c r="CN267" i="1"/>
  <c r="CN268" i="1"/>
  <c r="CN269" i="1"/>
  <c r="CN270" i="1"/>
  <c r="CN271" i="1"/>
  <c r="CN272" i="1"/>
  <c r="CN273" i="1"/>
  <c r="CN274" i="1"/>
  <c r="CN275" i="1"/>
  <c r="CN276" i="1"/>
  <c r="CN277" i="1"/>
  <c r="CN278" i="1"/>
  <c r="CN279" i="1"/>
  <c r="CN280" i="1"/>
  <c r="CN281" i="1"/>
  <c r="CN282" i="1"/>
  <c r="CN283" i="1"/>
  <c r="CN284" i="1"/>
  <c r="CN285" i="1"/>
  <c r="CN286" i="1"/>
  <c r="CN287" i="1"/>
  <c r="CN288" i="1"/>
  <c r="CN289" i="1"/>
  <c r="CN290" i="1"/>
  <c r="CN291" i="1"/>
  <c r="CN292" i="1"/>
  <c r="CN293" i="1"/>
  <c r="CN294" i="1"/>
  <c r="CN295" i="1"/>
  <c r="CN296" i="1"/>
  <c r="CN297" i="1"/>
  <c r="CN298" i="1"/>
  <c r="CN299" i="1"/>
  <c r="CN300" i="1"/>
  <c r="CN301" i="1"/>
  <c r="CN302" i="1"/>
  <c r="CN303" i="1"/>
  <c r="CN304" i="1"/>
  <c r="CN305" i="1"/>
  <c r="CN306" i="1"/>
  <c r="CN307" i="1"/>
  <c r="CN308" i="1"/>
  <c r="CN309" i="1"/>
  <c r="CN310" i="1"/>
  <c r="CN311" i="1"/>
  <c r="CN312" i="1"/>
  <c r="CN313" i="1"/>
  <c r="CN314" i="1"/>
  <c r="CN315" i="1"/>
  <c r="CN316" i="1"/>
  <c r="CN317" i="1"/>
  <c r="CN318" i="1"/>
  <c r="CN319" i="1"/>
  <c r="CN320" i="1"/>
  <c r="CN321" i="1"/>
  <c r="CN322" i="1"/>
  <c r="CN323" i="1"/>
  <c r="CN324" i="1"/>
  <c r="CN325" i="1"/>
  <c r="CN326" i="1"/>
  <c r="CN327" i="1"/>
  <c r="CN328" i="1"/>
  <c r="CN329" i="1"/>
  <c r="CN330" i="1"/>
  <c r="CN331" i="1"/>
  <c r="CN332" i="1"/>
  <c r="CN333" i="1"/>
  <c r="CN334" i="1"/>
  <c r="CN335" i="1"/>
  <c r="CN336" i="1"/>
  <c r="CN337" i="1"/>
  <c r="CN338" i="1"/>
  <c r="CN339" i="1"/>
  <c r="CN340" i="1"/>
  <c r="CN341" i="1"/>
  <c r="CN342" i="1"/>
  <c r="CN343" i="1"/>
  <c r="CN344" i="1"/>
  <c r="CN345" i="1"/>
  <c r="CN346" i="1"/>
  <c r="CN347" i="1"/>
  <c r="CN348" i="1"/>
  <c r="CN349" i="1"/>
  <c r="CN350" i="1"/>
  <c r="CN351" i="1"/>
  <c r="CN352" i="1"/>
  <c r="CN353" i="1"/>
  <c r="CN354" i="1"/>
  <c r="CN355" i="1"/>
  <c r="CN356" i="1"/>
  <c r="CN357" i="1"/>
  <c r="CN358" i="1"/>
  <c r="CN359" i="1"/>
  <c r="CN360" i="1"/>
  <c r="CN361" i="1"/>
  <c r="CN362" i="1"/>
  <c r="CN363" i="1"/>
  <c r="CN364" i="1"/>
  <c r="CN365" i="1"/>
  <c r="CN366" i="1"/>
  <c r="CN367" i="1"/>
  <c r="CN368" i="1"/>
  <c r="CN369" i="1"/>
  <c r="CN370" i="1"/>
  <c r="CN371" i="1"/>
  <c r="CN372" i="1"/>
  <c r="CN373" i="1"/>
  <c r="CN374" i="1"/>
  <c r="CN375" i="1"/>
  <c r="CN376" i="1"/>
  <c r="CN377" i="1"/>
  <c r="CN378" i="1"/>
  <c r="CN379" i="1"/>
  <c r="CN380" i="1"/>
  <c r="CN381" i="1"/>
  <c r="CN382" i="1"/>
  <c r="CN383" i="1"/>
  <c r="CN384" i="1"/>
  <c r="CN385" i="1"/>
  <c r="CN386" i="1"/>
  <c r="CN387" i="1"/>
  <c r="CN388" i="1"/>
  <c r="CN389" i="1"/>
  <c r="CN390" i="1"/>
  <c r="CN391" i="1"/>
  <c r="CN392" i="1"/>
  <c r="CN393" i="1"/>
  <c r="CN394" i="1"/>
  <c r="CN395" i="1"/>
  <c r="CN396" i="1"/>
  <c r="CN397" i="1"/>
  <c r="CN398" i="1"/>
  <c r="CN399" i="1"/>
  <c r="CN400" i="1"/>
  <c r="CN401" i="1"/>
  <c r="CN402" i="1"/>
  <c r="CN403" i="1"/>
  <c r="CN404" i="1"/>
  <c r="CN405" i="1"/>
  <c r="CN406" i="1"/>
  <c r="CN407" i="1"/>
  <c r="CN408" i="1"/>
  <c r="CN409" i="1"/>
  <c r="CN410" i="1"/>
  <c r="CN411" i="1"/>
  <c r="CN412" i="1"/>
  <c r="CN413" i="1"/>
  <c r="CN414" i="1"/>
  <c r="CN415" i="1"/>
  <c r="CN416" i="1"/>
  <c r="CN417" i="1"/>
  <c r="CN418" i="1"/>
  <c r="CN419" i="1"/>
  <c r="CN420" i="1"/>
  <c r="CN421" i="1"/>
  <c r="CN422" i="1"/>
  <c r="CN423" i="1"/>
  <c r="CN424" i="1"/>
  <c r="CN425" i="1"/>
  <c r="CN426" i="1"/>
  <c r="CN427" i="1"/>
  <c r="CN428" i="1"/>
  <c r="CN429" i="1"/>
  <c r="CN430" i="1"/>
  <c r="CN431" i="1"/>
  <c r="CN432" i="1"/>
  <c r="CN433" i="1"/>
  <c r="CN434" i="1"/>
  <c r="CN435" i="1"/>
  <c r="CN436" i="1"/>
  <c r="CN437" i="1"/>
  <c r="CN438" i="1"/>
  <c r="CN439" i="1"/>
  <c r="CN440" i="1"/>
  <c r="CN441" i="1"/>
  <c r="CN442" i="1"/>
  <c r="CN443" i="1"/>
  <c r="CN444" i="1"/>
  <c r="CN445" i="1"/>
  <c r="CN446" i="1"/>
  <c r="CN447" i="1"/>
  <c r="CN448" i="1"/>
  <c r="CN449" i="1"/>
  <c r="CN450" i="1"/>
  <c r="CN451" i="1"/>
  <c r="CN452" i="1"/>
  <c r="CN453" i="1"/>
  <c r="CN454" i="1"/>
  <c r="CN455" i="1"/>
  <c r="CN456" i="1"/>
  <c r="CN457" i="1"/>
  <c r="CN458" i="1"/>
  <c r="CN459" i="1"/>
  <c r="CN460" i="1"/>
  <c r="CN461" i="1"/>
  <c r="CN462" i="1"/>
  <c r="CN463" i="1"/>
  <c r="CN464" i="1"/>
  <c r="CN465" i="1"/>
  <c r="CN466" i="1"/>
  <c r="CN467" i="1"/>
  <c r="CN468" i="1"/>
  <c r="CN469" i="1"/>
  <c r="CN470" i="1"/>
  <c r="CN471" i="1"/>
  <c r="CN472" i="1"/>
  <c r="CN473" i="1"/>
  <c r="CN474" i="1"/>
  <c r="CN475" i="1"/>
  <c r="CN476" i="1"/>
  <c r="CN477" i="1"/>
  <c r="CN478" i="1"/>
  <c r="CN479" i="1"/>
  <c r="CN480" i="1"/>
  <c r="CN481" i="1"/>
  <c r="CN482" i="1"/>
  <c r="CN483" i="1"/>
  <c r="CN484" i="1"/>
  <c r="CN485" i="1"/>
  <c r="CN486" i="1"/>
  <c r="CN487" i="1"/>
  <c r="CN488" i="1"/>
  <c r="CN489" i="1"/>
  <c r="CN490" i="1"/>
  <c r="CN491" i="1"/>
  <c r="CN492" i="1"/>
  <c r="CN493" i="1"/>
  <c r="CN494" i="1"/>
  <c r="CN495" i="1"/>
  <c r="CN496" i="1"/>
  <c r="CN497" i="1"/>
  <c r="CN498" i="1"/>
  <c r="CN499" i="1"/>
  <c r="CN500" i="1"/>
  <c r="CN501" i="1"/>
  <c r="CN502" i="1"/>
  <c r="CN503" i="1"/>
  <c r="CN504" i="1"/>
  <c r="CN505" i="1"/>
  <c r="CN506" i="1"/>
  <c r="CN507" i="1"/>
  <c r="CN508" i="1"/>
  <c r="CN509" i="1"/>
  <c r="CN510" i="1"/>
  <c r="CN511" i="1"/>
  <c r="CN512" i="1"/>
  <c r="CN513" i="1"/>
  <c r="CN514" i="1"/>
  <c r="CN515" i="1"/>
  <c r="CN516" i="1"/>
  <c r="CN517" i="1"/>
  <c r="CN518" i="1"/>
  <c r="CN519" i="1"/>
  <c r="CN520" i="1"/>
  <c r="CN521" i="1"/>
  <c r="CN522" i="1"/>
  <c r="CN523" i="1"/>
  <c r="CN524" i="1"/>
  <c r="CN525" i="1"/>
  <c r="CN526" i="1"/>
  <c r="CN527" i="1"/>
  <c r="CN528" i="1"/>
  <c r="CN529" i="1"/>
  <c r="CN530" i="1"/>
  <c r="CN531" i="1"/>
  <c r="CN532" i="1"/>
  <c r="CN533" i="1"/>
  <c r="CN534" i="1"/>
  <c r="CN535" i="1"/>
  <c r="CN536" i="1"/>
  <c r="CN537" i="1"/>
  <c r="CN538" i="1"/>
  <c r="CN539" i="1"/>
  <c r="CN540" i="1"/>
  <c r="CN541" i="1"/>
  <c r="CN542" i="1"/>
  <c r="CN543" i="1"/>
  <c r="CN544" i="1"/>
  <c r="CN545" i="1"/>
  <c r="CN546" i="1"/>
  <c r="CN547" i="1"/>
  <c r="CN548" i="1"/>
  <c r="CN549" i="1"/>
  <c r="CN550" i="1"/>
  <c r="CN551" i="1"/>
  <c r="CN552" i="1"/>
  <c r="CN553" i="1"/>
  <c r="CN554" i="1"/>
  <c r="CN555" i="1"/>
  <c r="CN556" i="1"/>
  <c r="CN557" i="1"/>
  <c r="CN558" i="1"/>
  <c r="CN559" i="1"/>
  <c r="CN560" i="1"/>
  <c r="CN561" i="1"/>
  <c r="CN562" i="1"/>
  <c r="CN563" i="1"/>
  <c r="CN564" i="1"/>
  <c r="CN565" i="1"/>
  <c r="CN566" i="1"/>
  <c r="CN567" i="1"/>
  <c r="CN568" i="1"/>
  <c r="CN569" i="1"/>
  <c r="CN570" i="1"/>
  <c r="CN571" i="1"/>
  <c r="CN572" i="1"/>
  <c r="CN573" i="1"/>
  <c r="CN574" i="1"/>
  <c r="CN575" i="1"/>
  <c r="CN576" i="1"/>
  <c r="CN577" i="1"/>
  <c r="CN578" i="1"/>
  <c r="CN579" i="1"/>
  <c r="CN580" i="1"/>
  <c r="CN581" i="1"/>
  <c r="CN582" i="1"/>
  <c r="CN583" i="1"/>
  <c r="CN584" i="1"/>
  <c r="CN585" i="1"/>
  <c r="CN586" i="1"/>
  <c r="CN587" i="1"/>
  <c r="CN588" i="1"/>
  <c r="CN589" i="1"/>
  <c r="CN590" i="1"/>
  <c r="CN591" i="1"/>
  <c r="CN592" i="1"/>
  <c r="CN593" i="1"/>
  <c r="CN594" i="1"/>
  <c r="CN595" i="1"/>
  <c r="CN596" i="1"/>
  <c r="CN597" i="1"/>
  <c r="CN598" i="1"/>
  <c r="CN599" i="1"/>
  <c r="CN600" i="1"/>
  <c r="CN601" i="1"/>
  <c r="CN602" i="1"/>
  <c r="CN603" i="1"/>
  <c r="CN604" i="1"/>
  <c r="CN605" i="1"/>
  <c r="CN606" i="1"/>
  <c r="CN607" i="1"/>
  <c r="CN608" i="1"/>
  <c r="CN609" i="1"/>
  <c r="CN610" i="1"/>
  <c r="CN611" i="1"/>
  <c r="CN612" i="1"/>
  <c r="CN613" i="1"/>
  <c r="CN614" i="1"/>
  <c r="CN615" i="1"/>
  <c r="CN616" i="1"/>
  <c r="CN617" i="1"/>
  <c r="CN618" i="1"/>
  <c r="CN619" i="1"/>
  <c r="CN620" i="1"/>
  <c r="CN621" i="1"/>
  <c r="CN622" i="1"/>
  <c r="CN623" i="1"/>
  <c r="CN624" i="1"/>
  <c r="CN625" i="1"/>
  <c r="CN626" i="1"/>
  <c r="CN627" i="1"/>
  <c r="CN628" i="1"/>
  <c r="CN629" i="1"/>
  <c r="CN630" i="1"/>
  <c r="CN631" i="1"/>
  <c r="CN632" i="1"/>
  <c r="CN633" i="1"/>
  <c r="CN634" i="1"/>
  <c r="CN635" i="1"/>
  <c r="CN636" i="1"/>
  <c r="CN637" i="1"/>
  <c r="CN638" i="1"/>
  <c r="CN639" i="1"/>
  <c r="CN640" i="1"/>
  <c r="CN641" i="1"/>
  <c r="CN642" i="1"/>
  <c r="CN643" i="1"/>
  <c r="CN644" i="1"/>
  <c r="CN645" i="1"/>
  <c r="CN646" i="1"/>
  <c r="CN647" i="1"/>
  <c r="CN648" i="1"/>
  <c r="CN649" i="1"/>
  <c r="CN650" i="1"/>
  <c r="CN651" i="1"/>
  <c r="CN652" i="1"/>
  <c r="CN653" i="1"/>
  <c r="CN654" i="1"/>
  <c r="CN655" i="1"/>
  <c r="CN656" i="1"/>
  <c r="CN657" i="1"/>
  <c r="CN658" i="1"/>
  <c r="CN659" i="1"/>
  <c r="CN660" i="1"/>
  <c r="CN661" i="1"/>
  <c r="CN662" i="1"/>
  <c r="CN663" i="1"/>
  <c r="CN664" i="1"/>
  <c r="CN665" i="1"/>
  <c r="CN666" i="1"/>
  <c r="CN667" i="1"/>
  <c r="CN668" i="1"/>
  <c r="CN669" i="1"/>
  <c r="CN670" i="1"/>
  <c r="CN671" i="1"/>
  <c r="CN672" i="1"/>
  <c r="CN673" i="1"/>
  <c r="CN674" i="1"/>
  <c r="CN675" i="1"/>
  <c r="CN676" i="1"/>
  <c r="CN677" i="1"/>
  <c r="CN678" i="1"/>
  <c r="CN679" i="1"/>
  <c r="CN680" i="1"/>
  <c r="CN681" i="1"/>
  <c r="CN682" i="1"/>
  <c r="CN683" i="1"/>
  <c r="CN684" i="1"/>
  <c r="CN685" i="1"/>
  <c r="CN686" i="1"/>
  <c r="CN687" i="1"/>
  <c r="CN688" i="1"/>
  <c r="CN689" i="1"/>
  <c r="CN690" i="1"/>
  <c r="CN691" i="1"/>
  <c r="CN692" i="1"/>
  <c r="CN693" i="1"/>
  <c r="CN694" i="1"/>
  <c r="CN695" i="1"/>
  <c r="CN696" i="1"/>
  <c r="CN697" i="1"/>
  <c r="CN698" i="1"/>
  <c r="CN699" i="1"/>
  <c r="CN700" i="1"/>
  <c r="CN701" i="1"/>
  <c r="CN702" i="1"/>
  <c r="CN703" i="1"/>
  <c r="CN704" i="1"/>
  <c r="CN705" i="1"/>
  <c r="CN706" i="1"/>
  <c r="CN707" i="1"/>
  <c r="CN708" i="1"/>
  <c r="CN709" i="1"/>
  <c r="CN710" i="1"/>
  <c r="CN711" i="1"/>
  <c r="CN712" i="1"/>
  <c r="CN713" i="1"/>
  <c r="CN714" i="1"/>
  <c r="CN715" i="1"/>
  <c r="CN716" i="1"/>
  <c r="CN717" i="1"/>
  <c r="CN718" i="1"/>
  <c r="CN719" i="1"/>
  <c r="CN720" i="1"/>
  <c r="CN721" i="1"/>
  <c r="CN722" i="1"/>
  <c r="CN723" i="1"/>
  <c r="CN724" i="1"/>
  <c r="CN725" i="1"/>
  <c r="CN726" i="1"/>
  <c r="CN727" i="1"/>
  <c r="CN728" i="1"/>
  <c r="CN729" i="1"/>
  <c r="CN730" i="1"/>
  <c r="CN731" i="1"/>
  <c r="CN732" i="1"/>
  <c r="CN733" i="1"/>
  <c r="CN734" i="1"/>
  <c r="CN735" i="1"/>
  <c r="CN736" i="1"/>
  <c r="CN737" i="1"/>
  <c r="CN738" i="1"/>
  <c r="CN739" i="1"/>
  <c r="CN740" i="1"/>
  <c r="CN741" i="1"/>
  <c r="CN742" i="1"/>
  <c r="CN743" i="1"/>
  <c r="CN744" i="1"/>
  <c r="CN745" i="1"/>
  <c r="CN746" i="1"/>
  <c r="CN747" i="1"/>
  <c r="CN748" i="1"/>
  <c r="CN749" i="1"/>
  <c r="CN750" i="1"/>
  <c r="CN751" i="1"/>
  <c r="CN752" i="1"/>
  <c r="CN753" i="1"/>
  <c r="CN754" i="1"/>
  <c r="CN755" i="1"/>
  <c r="CN756" i="1"/>
  <c r="CN757" i="1"/>
  <c r="CN758" i="1"/>
  <c r="CN759" i="1"/>
  <c r="CN760" i="1"/>
  <c r="CN761" i="1"/>
  <c r="CN762" i="1"/>
  <c r="CN763" i="1"/>
  <c r="CN764" i="1"/>
  <c r="CN765" i="1"/>
  <c r="CN766" i="1"/>
  <c r="CN767" i="1"/>
  <c r="CN768" i="1"/>
  <c r="CN769" i="1"/>
  <c r="CN770" i="1"/>
  <c r="CN771" i="1"/>
  <c r="CN772" i="1"/>
  <c r="CN773" i="1"/>
  <c r="CN774" i="1"/>
  <c r="CN775" i="1"/>
  <c r="CN776" i="1"/>
  <c r="CN777" i="1"/>
  <c r="CN778" i="1"/>
  <c r="CN779" i="1"/>
  <c r="CN780" i="1"/>
  <c r="CN781" i="1"/>
  <c r="CN782" i="1"/>
  <c r="CN783" i="1"/>
  <c r="CN784" i="1"/>
  <c r="CN785" i="1"/>
  <c r="CN786" i="1"/>
  <c r="CN787" i="1"/>
  <c r="CN788" i="1"/>
  <c r="CN789" i="1"/>
  <c r="CN790" i="1"/>
  <c r="CN791" i="1"/>
  <c r="CN792" i="1"/>
  <c r="CN793" i="1"/>
  <c r="CN794" i="1"/>
  <c r="CN795" i="1"/>
  <c r="CN796" i="1"/>
  <c r="CN797" i="1"/>
  <c r="CN798" i="1"/>
  <c r="CN799" i="1"/>
  <c r="CN800" i="1"/>
  <c r="CN801" i="1"/>
  <c r="CN802" i="1"/>
  <c r="CN803" i="1"/>
  <c r="CN804" i="1"/>
  <c r="CN805" i="1"/>
  <c r="CN806" i="1"/>
  <c r="CN807" i="1"/>
  <c r="CN808" i="1"/>
  <c r="CN809" i="1"/>
  <c r="CN810" i="1"/>
  <c r="CN811" i="1"/>
  <c r="CN812" i="1"/>
  <c r="CN813" i="1"/>
  <c r="CN814" i="1"/>
  <c r="CN815" i="1"/>
  <c r="CN816" i="1"/>
  <c r="CN817" i="1"/>
  <c r="CN818" i="1"/>
  <c r="CN819" i="1"/>
  <c r="CN820" i="1"/>
  <c r="CN821" i="1"/>
  <c r="CN822" i="1"/>
  <c r="CN823" i="1"/>
  <c r="CN824" i="1"/>
  <c r="CN825" i="1"/>
  <c r="CN826" i="1"/>
  <c r="CN827" i="1"/>
  <c r="CN828" i="1"/>
  <c r="CN829" i="1"/>
  <c r="CN830" i="1"/>
  <c r="CN831" i="1"/>
  <c r="CN832" i="1"/>
  <c r="CN833" i="1"/>
  <c r="CN834" i="1"/>
  <c r="CN835" i="1"/>
  <c r="CN836" i="1"/>
  <c r="CN837" i="1"/>
  <c r="CN838" i="1"/>
  <c r="CN839" i="1"/>
  <c r="CN840" i="1"/>
  <c r="CN841" i="1"/>
  <c r="CN842" i="1"/>
  <c r="CN843" i="1"/>
  <c r="CN844" i="1"/>
  <c r="CN845" i="1"/>
  <c r="CN846" i="1"/>
  <c r="CN847" i="1"/>
  <c r="CN848" i="1"/>
  <c r="CN849" i="1"/>
  <c r="CN850" i="1"/>
  <c r="CN851" i="1"/>
  <c r="CN852" i="1"/>
  <c r="CN853" i="1"/>
  <c r="CN854" i="1"/>
  <c r="CN855" i="1"/>
  <c r="CN856" i="1"/>
  <c r="CN857" i="1"/>
  <c r="CN858" i="1"/>
  <c r="CN859" i="1"/>
  <c r="CN860" i="1"/>
  <c r="CN861" i="1"/>
  <c r="CN862" i="1"/>
  <c r="CN863" i="1"/>
  <c r="CN864" i="1"/>
  <c r="CN865" i="1"/>
  <c r="CN866" i="1"/>
  <c r="CN867" i="1"/>
  <c r="CN868" i="1"/>
  <c r="CN869" i="1"/>
  <c r="CN870" i="1"/>
  <c r="CN871" i="1"/>
  <c r="CN872" i="1"/>
  <c r="CN873" i="1"/>
  <c r="CN874" i="1"/>
  <c r="CN875" i="1"/>
  <c r="CN876" i="1"/>
  <c r="CN877" i="1"/>
  <c r="CN878" i="1"/>
  <c r="CN879" i="1"/>
  <c r="CN880" i="1"/>
  <c r="CN881" i="1"/>
  <c r="CN882" i="1"/>
  <c r="CN883" i="1"/>
  <c r="CN884" i="1"/>
  <c r="CN885" i="1"/>
  <c r="CN886" i="1"/>
  <c r="CN887" i="1"/>
  <c r="CN888" i="1"/>
  <c r="CN889" i="1"/>
  <c r="CN890" i="1"/>
  <c r="CN891" i="1"/>
  <c r="CN892" i="1"/>
  <c r="CN893" i="1"/>
  <c r="CN894" i="1"/>
  <c r="CN895" i="1"/>
  <c r="CN896" i="1"/>
  <c r="CN897" i="1"/>
  <c r="CN898" i="1"/>
  <c r="CN899" i="1"/>
  <c r="CN900" i="1"/>
  <c r="CN901" i="1"/>
  <c r="CN902" i="1"/>
  <c r="CN903" i="1"/>
  <c r="CN904" i="1"/>
  <c r="CN905" i="1"/>
  <c r="CN906" i="1"/>
  <c r="CN907" i="1"/>
  <c r="CN908" i="1"/>
  <c r="CN909" i="1"/>
  <c r="CN910" i="1"/>
  <c r="CN911" i="1"/>
  <c r="CN912" i="1"/>
  <c r="CN913" i="1"/>
  <c r="CN914" i="1"/>
  <c r="CN915" i="1"/>
  <c r="CN916" i="1"/>
  <c r="CN917" i="1"/>
  <c r="CN918" i="1"/>
  <c r="CN919" i="1"/>
  <c r="CN920" i="1"/>
  <c r="CN921" i="1"/>
  <c r="CN922" i="1"/>
  <c r="CN923" i="1"/>
  <c r="CN924" i="1"/>
  <c r="CN925" i="1"/>
  <c r="CN926" i="1"/>
  <c r="CN927" i="1"/>
  <c r="CN928" i="1"/>
  <c r="CN929" i="1"/>
  <c r="CN930" i="1"/>
  <c r="CN931" i="1"/>
  <c r="CN932" i="1"/>
  <c r="CN933" i="1"/>
  <c r="CN934" i="1"/>
  <c r="CN935" i="1"/>
  <c r="CN936" i="1"/>
  <c r="CN937" i="1"/>
  <c r="CN938" i="1"/>
  <c r="CN939" i="1"/>
  <c r="CN940" i="1"/>
  <c r="CN941" i="1"/>
  <c r="CN942" i="1"/>
  <c r="CN943" i="1"/>
  <c r="CN944" i="1"/>
  <c r="CN945" i="1"/>
  <c r="CN946" i="1"/>
  <c r="CN947" i="1"/>
  <c r="CN948" i="1"/>
  <c r="CN949" i="1"/>
  <c r="CN950" i="1"/>
  <c r="CN951" i="1"/>
  <c r="CN952" i="1"/>
  <c r="CN953" i="1"/>
  <c r="CN954" i="1"/>
  <c r="CN955" i="1"/>
  <c r="CN956" i="1"/>
  <c r="CN957" i="1"/>
  <c r="CN958" i="1"/>
  <c r="CN959" i="1"/>
  <c r="CN960" i="1"/>
  <c r="CN961" i="1"/>
  <c r="CN962" i="1"/>
  <c r="CN963" i="1"/>
  <c r="CN964" i="1"/>
  <c r="CN965" i="1"/>
  <c r="CN966" i="1"/>
  <c r="CN967" i="1"/>
  <c r="CN968" i="1"/>
  <c r="CN969" i="1"/>
  <c r="CN970" i="1"/>
  <c r="CN971" i="1"/>
  <c r="CN972" i="1"/>
  <c r="CN973" i="1"/>
  <c r="CN974" i="1"/>
  <c r="CN975" i="1"/>
  <c r="CN976" i="1"/>
  <c r="CN977" i="1"/>
  <c r="CN978" i="1"/>
  <c r="CN979" i="1"/>
  <c r="CN980" i="1"/>
  <c r="CN981" i="1"/>
  <c r="CN982" i="1"/>
  <c r="CN983" i="1"/>
  <c r="CN984" i="1"/>
  <c r="CN985" i="1"/>
  <c r="CN986" i="1"/>
  <c r="CN987" i="1"/>
  <c r="CN988" i="1"/>
  <c r="CN989" i="1"/>
  <c r="CN990" i="1"/>
  <c r="CN991" i="1"/>
  <c r="CN992" i="1"/>
  <c r="CN993" i="1"/>
  <c r="CN994" i="1"/>
  <c r="CN995" i="1"/>
  <c r="CN996" i="1"/>
  <c r="CN997" i="1"/>
  <c r="CN998" i="1"/>
  <c r="CN999" i="1"/>
  <c r="CN1000" i="1"/>
  <c r="CN1001" i="1"/>
  <c r="CN1002" i="1"/>
  <c r="CN1003" i="1"/>
  <c r="CN1004" i="1"/>
  <c r="CN1005" i="1"/>
  <c r="CN1006" i="1"/>
  <c r="CN1007" i="1"/>
  <c r="CN1008" i="1"/>
  <c r="CN1009" i="1"/>
  <c r="CN1010" i="1"/>
  <c r="CN1011" i="1"/>
  <c r="CN1012" i="1"/>
  <c r="CN1013" i="1"/>
  <c r="CN1014" i="1"/>
  <c r="CN1015" i="1"/>
  <c r="CN1016" i="1"/>
  <c r="CN1017" i="1"/>
  <c r="CN1018" i="1"/>
  <c r="CN1019" i="1"/>
  <c r="CN1020" i="1"/>
  <c r="CN1021" i="1"/>
  <c r="CN1022" i="1"/>
  <c r="CN1023" i="1"/>
  <c r="CN1024" i="1"/>
  <c r="CN1025" i="1"/>
  <c r="CN1026" i="1"/>
  <c r="CN1027" i="1"/>
  <c r="CN1028" i="1"/>
  <c r="CN1029" i="1"/>
  <c r="CN1030" i="1"/>
  <c r="CN1031" i="1"/>
  <c r="CN1032" i="1"/>
  <c r="CN1033" i="1"/>
  <c r="CN1034" i="1"/>
  <c r="CN1035" i="1"/>
  <c r="CN1036" i="1"/>
  <c r="CN1037" i="1"/>
  <c r="CN1038" i="1"/>
  <c r="CN1039" i="1"/>
  <c r="CN1040" i="1"/>
  <c r="CN1041" i="1"/>
  <c r="CN1042" i="1"/>
  <c r="CN1043" i="1"/>
  <c r="CN1044" i="1"/>
  <c r="CN1045" i="1"/>
  <c r="CN1046" i="1"/>
  <c r="CN1047" i="1"/>
  <c r="CN1048" i="1"/>
  <c r="CN1049" i="1"/>
  <c r="CN1050" i="1"/>
  <c r="CN1051" i="1"/>
  <c r="CN1052" i="1"/>
  <c r="CN1053" i="1"/>
  <c r="CN1054" i="1"/>
  <c r="CN1055" i="1"/>
  <c r="CN1056" i="1"/>
  <c r="CN1057" i="1"/>
  <c r="CN1058" i="1"/>
  <c r="CN1059" i="1"/>
  <c r="CN1060" i="1"/>
  <c r="CN1061" i="1"/>
  <c r="CN1062" i="1"/>
  <c r="CN1063" i="1"/>
  <c r="CN1064" i="1"/>
  <c r="CN1065" i="1"/>
  <c r="CN1066" i="1"/>
  <c r="CN1067" i="1"/>
  <c r="CN1068" i="1"/>
  <c r="CN1069" i="1"/>
  <c r="CN1070" i="1"/>
  <c r="CN1071" i="1"/>
  <c r="CN1072" i="1"/>
  <c r="CN1073" i="1"/>
  <c r="CN1074" i="1"/>
  <c r="CN1075" i="1"/>
  <c r="CN1076" i="1"/>
  <c r="CN1077" i="1"/>
  <c r="CN1078" i="1"/>
  <c r="CN1079" i="1"/>
  <c r="CN1080" i="1"/>
  <c r="CN1081" i="1"/>
  <c r="CN1082" i="1"/>
  <c r="CN1083" i="1"/>
  <c r="CN1084" i="1"/>
  <c r="CN1085" i="1"/>
  <c r="CN1086" i="1"/>
  <c r="CN1087" i="1"/>
  <c r="CN1088" i="1"/>
  <c r="CN1089" i="1"/>
  <c r="CN1090" i="1"/>
  <c r="CN1091" i="1"/>
  <c r="CN1092" i="1"/>
  <c r="CN1093" i="1"/>
  <c r="CN1094" i="1"/>
  <c r="CN1095" i="1"/>
  <c r="CN1096" i="1"/>
  <c r="CN1097" i="1"/>
  <c r="CN1098" i="1"/>
  <c r="CN6" i="1"/>
  <c r="CL7" i="1"/>
  <c r="CL8" i="1"/>
  <c r="CL9" i="1"/>
  <c r="CL10" i="1"/>
  <c r="CL11" i="1"/>
  <c r="CL12" i="1"/>
  <c r="CL13" i="1"/>
  <c r="CL14" i="1"/>
  <c r="CL15" i="1"/>
  <c r="CL16" i="1"/>
  <c r="CL17" i="1"/>
  <c r="CL18" i="1"/>
  <c r="CL19" i="1"/>
  <c r="CL20" i="1"/>
  <c r="CL21" i="1"/>
  <c r="CL22" i="1"/>
  <c r="CL23" i="1"/>
  <c r="CL24" i="1"/>
  <c r="CL25" i="1"/>
  <c r="CL26" i="1"/>
  <c r="CL27" i="1"/>
  <c r="CL28" i="1"/>
  <c r="CL29" i="1"/>
  <c r="CL30" i="1"/>
  <c r="CL31" i="1"/>
  <c r="CL32" i="1"/>
  <c r="CL33" i="1"/>
  <c r="CL34" i="1"/>
  <c r="CL35" i="1"/>
  <c r="CL36" i="1"/>
  <c r="CL37" i="1"/>
  <c r="CL38" i="1"/>
  <c r="CL39" i="1"/>
  <c r="CL40" i="1"/>
  <c r="CL41" i="1"/>
  <c r="CL42" i="1"/>
  <c r="CL43" i="1"/>
  <c r="CL44" i="1"/>
  <c r="CL45" i="1"/>
  <c r="CL46" i="1"/>
  <c r="CL47" i="1"/>
  <c r="CL48" i="1"/>
  <c r="CL49" i="1"/>
  <c r="CL50" i="1"/>
  <c r="CL51" i="1"/>
  <c r="CL52" i="1"/>
  <c r="CL53" i="1"/>
  <c r="CL54" i="1"/>
  <c r="CL55" i="1"/>
  <c r="CL56" i="1"/>
  <c r="CL57" i="1"/>
  <c r="CL58" i="1"/>
  <c r="CL59" i="1"/>
  <c r="CL60" i="1"/>
  <c r="CL61" i="1"/>
  <c r="CL62" i="1"/>
  <c r="CL63" i="1"/>
  <c r="CL64" i="1"/>
  <c r="CL65" i="1"/>
  <c r="CL66" i="1"/>
  <c r="CL67" i="1"/>
  <c r="CL68" i="1"/>
  <c r="CL69" i="1"/>
  <c r="CL70" i="1"/>
  <c r="CL71" i="1"/>
  <c r="CL72" i="1"/>
  <c r="CL73" i="1"/>
  <c r="CL74" i="1"/>
  <c r="CL75" i="1"/>
  <c r="CL76" i="1"/>
  <c r="CL77" i="1"/>
  <c r="CL78" i="1"/>
  <c r="CL79" i="1"/>
  <c r="CL80" i="1"/>
  <c r="CL81" i="1"/>
  <c r="CL82" i="1"/>
  <c r="CL83" i="1"/>
  <c r="CL84" i="1"/>
  <c r="CL85" i="1"/>
  <c r="CL86" i="1"/>
  <c r="CL87" i="1"/>
  <c r="CL88" i="1"/>
  <c r="CL89" i="1"/>
  <c r="CL90" i="1"/>
  <c r="CL91" i="1"/>
  <c r="CL92" i="1"/>
  <c r="CL93" i="1"/>
  <c r="CL94" i="1"/>
  <c r="CL95" i="1"/>
  <c r="CL96" i="1"/>
  <c r="CL97" i="1"/>
  <c r="CL98" i="1"/>
  <c r="CL99" i="1"/>
  <c r="CL100" i="1"/>
  <c r="CL101" i="1"/>
  <c r="CL102" i="1"/>
  <c r="CL103" i="1"/>
  <c r="CL104" i="1"/>
  <c r="CL105" i="1"/>
  <c r="CL106" i="1"/>
  <c r="CL107" i="1"/>
  <c r="CL108" i="1"/>
  <c r="CL109" i="1"/>
  <c r="CL110" i="1"/>
  <c r="CL111" i="1"/>
  <c r="CL112" i="1"/>
  <c r="CL113" i="1"/>
  <c r="CL114" i="1"/>
  <c r="CL115" i="1"/>
  <c r="CL116" i="1"/>
  <c r="CL117" i="1"/>
  <c r="CL118" i="1"/>
  <c r="CL119" i="1"/>
  <c r="CL120" i="1"/>
  <c r="CL121" i="1"/>
  <c r="CL122" i="1"/>
  <c r="CL123" i="1"/>
  <c r="CL124" i="1"/>
  <c r="CL125" i="1"/>
  <c r="CL126" i="1"/>
  <c r="CL127" i="1"/>
  <c r="CL128" i="1"/>
  <c r="CL129" i="1"/>
  <c r="CL130" i="1"/>
  <c r="CL131" i="1"/>
  <c r="CL132" i="1"/>
  <c r="CL133" i="1"/>
  <c r="CL134" i="1"/>
  <c r="CL135" i="1"/>
  <c r="CL136" i="1"/>
  <c r="CL137" i="1"/>
  <c r="CL138" i="1"/>
  <c r="CL139" i="1"/>
  <c r="CL140" i="1"/>
  <c r="CL141" i="1"/>
  <c r="CL142" i="1"/>
  <c r="CL143" i="1"/>
  <c r="CL144" i="1"/>
  <c r="CL145" i="1"/>
  <c r="CL146" i="1"/>
  <c r="CL147" i="1"/>
  <c r="CL148" i="1"/>
  <c r="CL149" i="1"/>
  <c r="CL150" i="1"/>
  <c r="CL151" i="1"/>
  <c r="CL152" i="1"/>
  <c r="CL153" i="1"/>
  <c r="CL154" i="1"/>
  <c r="CL155" i="1"/>
  <c r="CL156" i="1"/>
  <c r="CL157" i="1"/>
  <c r="CL158" i="1"/>
  <c r="CL159" i="1"/>
  <c r="CL160" i="1"/>
  <c r="CL161" i="1"/>
  <c r="CL162" i="1"/>
  <c r="CL163" i="1"/>
  <c r="CL164" i="1"/>
  <c r="CL165" i="1"/>
  <c r="CL166" i="1"/>
  <c r="CL167" i="1"/>
  <c r="CL168" i="1"/>
  <c r="CL169" i="1"/>
  <c r="CL170" i="1"/>
  <c r="CL171" i="1"/>
  <c r="CL172" i="1"/>
  <c r="CL173" i="1"/>
  <c r="CL174" i="1"/>
  <c r="CL175" i="1"/>
  <c r="CL176" i="1"/>
  <c r="CL177" i="1"/>
  <c r="CL178" i="1"/>
  <c r="CL179" i="1"/>
  <c r="CL180" i="1"/>
  <c r="CL181" i="1"/>
  <c r="CL182" i="1"/>
  <c r="CL183" i="1"/>
  <c r="CL184" i="1"/>
  <c r="CL185" i="1"/>
  <c r="CL186" i="1"/>
  <c r="CL187" i="1"/>
  <c r="CL188" i="1"/>
  <c r="CL189" i="1"/>
  <c r="CL190" i="1"/>
  <c r="CL191" i="1"/>
  <c r="CL192" i="1"/>
  <c r="CL193" i="1"/>
  <c r="CL194" i="1"/>
  <c r="CL195" i="1"/>
  <c r="CL196" i="1"/>
  <c r="CL197" i="1"/>
  <c r="CL198" i="1"/>
  <c r="CL199" i="1"/>
  <c r="CL200" i="1"/>
  <c r="CL201" i="1"/>
  <c r="CL202" i="1"/>
  <c r="CL203" i="1"/>
  <c r="CL204" i="1"/>
  <c r="CL205" i="1"/>
  <c r="CL206" i="1"/>
  <c r="CL207" i="1"/>
  <c r="CL208" i="1"/>
  <c r="CL209" i="1"/>
  <c r="CL210" i="1"/>
  <c r="CL211" i="1"/>
  <c r="CL212" i="1"/>
  <c r="CL213" i="1"/>
  <c r="CL214" i="1"/>
  <c r="CL215" i="1"/>
  <c r="CL216" i="1"/>
  <c r="CL217" i="1"/>
  <c r="CL218" i="1"/>
  <c r="CL219" i="1"/>
  <c r="CL220" i="1"/>
  <c r="CL221" i="1"/>
  <c r="CL222" i="1"/>
  <c r="CL223" i="1"/>
  <c r="CL224" i="1"/>
  <c r="CL225" i="1"/>
  <c r="CL226" i="1"/>
  <c r="CL227" i="1"/>
  <c r="CL228" i="1"/>
  <c r="CL229" i="1"/>
  <c r="CL230" i="1"/>
  <c r="CL231" i="1"/>
  <c r="CL232" i="1"/>
  <c r="CL233" i="1"/>
  <c r="CL234" i="1"/>
  <c r="CL235" i="1"/>
  <c r="CL236" i="1"/>
  <c r="CL237" i="1"/>
  <c r="CL238" i="1"/>
  <c r="CL239" i="1"/>
  <c r="CL240" i="1"/>
  <c r="CL241" i="1"/>
  <c r="CL242" i="1"/>
  <c r="CL243" i="1"/>
  <c r="CL244" i="1"/>
  <c r="CL245" i="1"/>
  <c r="CL246" i="1"/>
  <c r="CL247" i="1"/>
  <c r="CL248" i="1"/>
  <c r="CL249" i="1"/>
  <c r="CL250" i="1"/>
  <c r="CL251" i="1"/>
  <c r="CL252" i="1"/>
  <c r="CL253" i="1"/>
  <c r="CL254" i="1"/>
  <c r="CL255" i="1"/>
  <c r="CL256" i="1"/>
  <c r="CL257" i="1"/>
  <c r="CL258" i="1"/>
  <c r="CL259" i="1"/>
  <c r="CL260" i="1"/>
  <c r="CL261" i="1"/>
  <c r="CL262" i="1"/>
  <c r="CL263" i="1"/>
  <c r="CL264" i="1"/>
  <c r="CL265" i="1"/>
  <c r="CL266" i="1"/>
  <c r="CL267" i="1"/>
  <c r="CL268" i="1"/>
  <c r="CL269" i="1"/>
  <c r="CL270" i="1"/>
  <c r="CL271" i="1"/>
  <c r="CL272" i="1"/>
  <c r="CL273" i="1"/>
  <c r="CL274" i="1"/>
  <c r="CL275" i="1"/>
  <c r="CL276" i="1"/>
  <c r="CL277" i="1"/>
  <c r="CL278" i="1"/>
  <c r="CL279" i="1"/>
  <c r="CL280" i="1"/>
  <c r="CL281" i="1"/>
  <c r="CL282" i="1"/>
  <c r="CL283" i="1"/>
  <c r="CL284" i="1"/>
  <c r="CL285" i="1"/>
  <c r="CL286" i="1"/>
  <c r="CL287" i="1"/>
  <c r="CL288" i="1"/>
  <c r="CL289" i="1"/>
  <c r="CL290" i="1"/>
  <c r="CL291" i="1"/>
  <c r="CL292" i="1"/>
  <c r="CL293" i="1"/>
  <c r="CL294" i="1"/>
  <c r="CL295" i="1"/>
  <c r="CL296" i="1"/>
  <c r="CL297" i="1"/>
  <c r="CL298" i="1"/>
  <c r="CL299" i="1"/>
  <c r="CL300" i="1"/>
  <c r="CL301" i="1"/>
  <c r="CL302" i="1"/>
  <c r="CL303" i="1"/>
  <c r="CL304" i="1"/>
  <c r="CL305" i="1"/>
  <c r="CL306" i="1"/>
  <c r="CL307" i="1"/>
  <c r="CL308" i="1"/>
  <c r="CL309" i="1"/>
  <c r="CL310" i="1"/>
  <c r="CL311" i="1"/>
  <c r="CL312" i="1"/>
  <c r="CL313" i="1"/>
  <c r="CL314" i="1"/>
  <c r="CL315" i="1"/>
  <c r="CL316" i="1"/>
  <c r="CL317" i="1"/>
  <c r="CL318" i="1"/>
  <c r="CL319" i="1"/>
  <c r="CL320" i="1"/>
  <c r="CL321" i="1"/>
  <c r="CL322" i="1"/>
  <c r="CL323" i="1"/>
  <c r="CL324" i="1"/>
  <c r="CL325" i="1"/>
  <c r="CL326" i="1"/>
  <c r="CL327" i="1"/>
  <c r="CL328" i="1"/>
  <c r="CL329" i="1"/>
  <c r="CL330" i="1"/>
  <c r="CL331" i="1"/>
  <c r="CL332" i="1"/>
  <c r="CL333" i="1"/>
  <c r="CL334" i="1"/>
  <c r="CL335" i="1"/>
  <c r="CL336" i="1"/>
  <c r="CL337" i="1"/>
  <c r="CL338" i="1"/>
  <c r="CL339" i="1"/>
  <c r="CL340" i="1"/>
  <c r="CL341" i="1"/>
  <c r="CL342" i="1"/>
  <c r="CL343" i="1"/>
  <c r="CL344" i="1"/>
  <c r="CL345" i="1"/>
  <c r="CL346" i="1"/>
  <c r="CL347" i="1"/>
  <c r="CL348" i="1"/>
  <c r="CL349" i="1"/>
  <c r="CL350" i="1"/>
  <c r="CL351" i="1"/>
  <c r="CL352" i="1"/>
  <c r="CL353" i="1"/>
  <c r="CL354" i="1"/>
  <c r="CL355" i="1"/>
  <c r="CL356" i="1"/>
  <c r="CL357" i="1"/>
  <c r="CL358" i="1"/>
  <c r="CL359" i="1"/>
  <c r="CL360" i="1"/>
  <c r="CL361" i="1"/>
  <c r="CL362" i="1"/>
  <c r="CL363" i="1"/>
  <c r="CL364" i="1"/>
  <c r="CL365" i="1"/>
  <c r="CL366" i="1"/>
  <c r="CL367" i="1"/>
  <c r="CL368" i="1"/>
  <c r="CL369" i="1"/>
  <c r="CL370" i="1"/>
  <c r="CL371" i="1"/>
  <c r="CL372" i="1"/>
  <c r="CL373" i="1"/>
  <c r="CL374" i="1"/>
  <c r="CL375" i="1"/>
  <c r="CL376" i="1"/>
  <c r="CL377" i="1"/>
  <c r="CL378" i="1"/>
  <c r="CL379" i="1"/>
  <c r="CL380" i="1"/>
  <c r="CL381" i="1"/>
  <c r="CL382" i="1"/>
  <c r="CL383" i="1"/>
  <c r="CL384" i="1"/>
  <c r="CL385" i="1"/>
  <c r="CL386" i="1"/>
  <c r="CL387" i="1"/>
  <c r="CL388" i="1"/>
  <c r="CL389" i="1"/>
  <c r="CL390" i="1"/>
  <c r="CL391" i="1"/>
  <c r="CL392" i="1"/>
  <c r="CL393" i="1"/>
  <c r="CL394" i="1"/>
  <c r="CL395" i="1"/>
  <c r="CL396" i="1"/>
  <c r="CL397" i="1"/>
  <c r="CL398" i="1"/>
  <c r="CL399" i="1"/>
  <c r="CL400" i="1"/>
  <c r="CL401" i="1"/>
  <c r="CL402" i="1"/>
  <c r="CL403" i="1"/>
  <c r="CL404" i="1"/>
  <c r="CL405" i="1"/>
  <c r="CL406" i="1"/>
  <c r="CL407" i="1"/>
  <c r="CL408" i="1"/>
  <c r="CL409" i="1"/>
  <c r="CL410" i="1"/>
  <c r="CL411" i="1"/>
  <c r="CL412" i="1"/>
  <c r="CL413" i="1"/>
  <c r="CL414" i="1"/>
  <c r="CL415" i="1"/>
  <c r="CL416" i="1"/>
  <c r="CL417" i="1"/>
  <c r="CL418" i="1"/>
  <c r="CL419" i="1"/>
  <c r="CL420" i="1"/>
  <c r="CL421" i="1"/>
  <c r="CL422" i="1"/>
  <c r="CL423" i="1"/>
  <c r="CL424" i="1"/>
  <c r="CL425" i="1"/>
  <c r="CL426" i="1"/>
  <c r="CL427" i="1"/>
  <c r="CL428" i="1"/>
  <c r="CL429" i="1"/>
  <c r="CL430" i="1"/>
  <c r="CL431" i="1"/>
  <c r="CL432" i="1"/>
  <c r="CL433" i="1"/>
  <c r="CL434" i="1"/>
  <c r="CL435" i="1"/>
  <c r="CL436" i="1"/>
  <c r="CL437" i="1"/>
  <c r="CL438" i="1"/>
  <c r="CL439" i="1"/>
  <c r="CL440" i="1"/>
  <c r="CL441" i="1"/>
  <c r="CL442" i="1"/>
  <c r="CL443" i="1"/>
  <c r="CL444" i="1"/>
  <c r="CL445" i="1"/>
  <c r="CL446" i="1"/>
  <c r="CL447" i="1"/>
  <c r="CL448" i="1"/>
  <c r="CL449" i="1"/>
  <c r="CL450" i="1"/>
  <c r="CL451" i="1"/>
  <c r="CL452" i="1"/>
  <c r="CL453" i="1"/>
  <c r="CL454" i="1"/>
  <c r="CL455" i="1"/>
  <c r="CL456" i="1"/>
  <c r="CL457" i="1"/>
  <c r="CL458" i="1"/>
  <c r="CL459" i="1"/>
  <c r="CL460" i="1"/>
  <c r="CL461" i="1"/>
  <c r="CL462" i="1"/>
  <c r="CL463" i="1"/>
  <c r="CL464" i="1"/>
  <c r="CL465" i="1"/>
  <c r="CL466" i="1"/>
  <c r="CL467" i="1"/>
  <c r="CL468" i="1"/>
  <c r="CL469" i="1"/>
  <c r="CL470" i="1"/>
  <c r="CL471" i="1"/>
  <c r="CL472" i="1"/>
  <c r="CL473" i="1"/>
  <c r="CL474" i="1"/>
  <c r="CL475" i="1"/>
  <c r="CL476" i="1"/>
  <c r="CL477" i="1"/>
  <c r="CL478" i="1"/>
  <c r="CL479" i="1"/>
  <c r="CL480" i="1"/>
  <c r="CL481" i="1"/>
  <c r="CL482" i="1"/>
  <c r="CL483" i="1"/>
  <c r="CL484" i="1"/>
  <c r="CL485" i="1"/>
  <c r="CL486" i="1"/>
  <c r="CL487" i="1"/>
  <c r="CL488" i="1"/>
  <c r="CL489" i="1"/>
  <c r="CL490" i="1"/>
  <c r="CL491" i="1"/>
  <c r="CL492" i="1"/>
  <c r="CL493" i="1"/>
  <c r="CL494" i="1"/>
  <c r="CL495" i="1"/>
  <c r="CL496" i="1"/>
  <c r="CL497" i="1"/>
  <c r="CL498" i="1"/>
  <c r="CL499" i="1"/>
  <c r="CL500" i="1"/>
  <c r="CL501" i="1"/>
  <c r="CL502" i="1"/>
  <c r="CL503" i="1"/>
  <c r="CL504" i="1"/>
  <c r="CL505" i="1"/>
  <c r="CL506" i="1"/>
  <c r="CL507" i="1"/>
  <c r="CL508" i="1"/>
  <c r="CL509" i="1"/>
  <c r="CL510" i="1"/>
  <c r="CL511" i="1"/>
  <c r="CL512" i="1"/>
  <c r="CL513" i="1"/>
  <c r="CL514" i="1"/>
  <c r="CL515" i="1"/>
  <c r="CL516" i="1"/>
  <c r="CL517" i="1"/>
  <c r="CL518" i="1"/>
  <c r="CL519" i="1"/>
  <c r="CL520" i="1"/>
  <c r="CL521" i="1"/>
  <c r="CL522" i="1"/>
  <c r="CL523" i="1"/>
  <c r="CL524" i="1"/>
  <c r="CL525" i="1"/>
  <c r="CL526" i="1"/>
  <c r="CL527" i="1"/>
  <c r="CL528" i="1"/>
  <c r="CL529" i="1"/>
  <c r="CL530" i="1"/>
  <c r="CL531" i="1"/>
  <c r="CL532" i="1"/>
  <c r="CL533" i="1"/>
  <c r="CL534" i="1"/>
  <c r="CL535" i="1"/>
  <c r="CL536" i="1"/>
  <c r="CL537" i="1"/>
  <c r="CL538" i="1"/>
  <c r="CL539" i="1"/>
  <c r="CL540" i="1"/>
  <c r="CL541" i="1"/>
  <c r="CL542" i="1"/>
  <c r="CL543" i="1"/>
  <c r="CL544" i="1"/>
  <c r="CL545" i="1"/>
  <c r="CL546" i="1"/>
  <c r="CL547" i="1"/>
  <c r="CL548" i="1"/>
  <c r="CL549" i="1"/>
  <c r="CL550" i="1"/>
  <c r="CL551" i="1"/>
  <c r="CL552" i="1"/>
  <c r="CL553" i="1"/>
  <c r="CL554" i="1"/>
  <c r="CL555" i="1"/>
  <c r="CL556" i="1"/>
  <c r="CL557" i="1"/>
  <c r="CL558" i="1"/>
  <c r="CL559" i="1"/>
  <c r="CL560" i="1"/>
  <c r="CL561" i="1"/>
  <c r="CL562" i="1"/>
  <c r="CL563" i="1"/>
  <c r="CL564" i="1"/>
  <c r="CL565" i="1"/>
  <c r="CL566" i="1"/>
  <c r="CL567" i="1"/>
  <c r="CL568" i="1"/>
  <c r="CL569" i="1"/>
  <c r="CL570" i="1"/>
  <c r="CL571" i="1"/>
  <c r="CL572" i="1"/>
  <c r="CL573" i="1"/>
  <c r="CL574" i="1"/>
  <c r="CL575" i="1"/>
  <c r="CL576" i="1"/>
  <c r="CL577" i="1"/>
  <c r="CL578" i="1"/>
  <c r="CL579" i="1"/>
  <c r="CL580" i="1"/>
  <c r="CL581" i="1"/>
  <c r="CL582" i="1"/>
  <c r="CL583" i="1"/>
  <c r="CL584" i="1"/>
  <c r="CL585" i="1"/>
  <c r="CL586" i="1"/>
  <c r="CL587" i="1"/>
  <c r="CL588" i="1"/>
  <c r="CL589" i="1"/>
  <c r="CL590" i="1"/>
  <c r="CL591" i="1"/>
  <c r="CL592" i="1"/>
  <c r="CL593" i="1"/>
  <c r="CL594" i="1"/>
  <c r="CL595" i="1"/>
  <c r="CL596" i="1"/>
  <c r="CL597" i="1"/>
  <c r="CL598" i="1"/>
  <c r="CL599" i="1"/>
  <c r="CL600" i="1"/>
  <c r="CL601" i="1"/>
  <c r="CL602" i="1"/>
  <c r="CL603" i="1"/>
  <c r="CL604" i="1"/>
  <c r="CL605" i="1"/>
  <c r="CL606" i="1"/>
  <c r="CL607" i="1"/>
  <c r="CL608" i="1"/>
  <c r="CL609" i="1"/>
  <c r="CL610" i="1"/>
  <c r="CL611" i="1"/>
  <c r="CL612" i="1"/>
  <c r="CL613" i="1"/>
  <c r="CL614" i="1"/>
  <c r="CL615" i="1"/>
  <c r="CL616" i="1"/>
  <c r="CL617" i="1"/>
  <c r="CL618" i="1"/>
  <c r="CL619" i="1"/>
  <c r="CL620" i="1"/>
  <c r="CL621" i="1"/>
  <c r="CL622" i="1"/>
  <c r="CL623" i="1"/>
  <c r="CL624" i="1"/>
  <c r="CL625" i="1"/>
  <c r="CL626" i="1"/>
  <c r="CL627" i="1"/>
  <c r="CL628" i="1"/>
  <c r="CL629" i="1"/>
  <c r="CL630" i="1"/>
  <c r="CL631" i="1"/>
  <c r="CL632" i="1"/>
  <c r="CL633" i="1"/>
  <c r="CL634" i="1"/>
  <c r="CL635" i="1"/>
  <c r="CL636" i="1"/>
  <c r="CL637" i="1"/>
  <c r="CL638" i="1"/>
  <c r="CL639" i="1"/>
  <c r="CL640" i="1"/>
  <c r="CL641" i="1"/>
  <c r="CL642" i="1"/>
  <c r="CL643" i="1"/>
  <c r="CL644" i="1"/>
  <c r="CL645" i="1"/>
  <c r="CL646" i="1"/>
  <c r="CL647" i="1"/>
  <c r="CL648" i="1"/>
  <c r="CL649" i="1"/>
  <c r="CL650" i="1"/>
  <c r="CL651" i="1"/>
  <c r="CL652" i="1"/>
  <c r="CL653" i="1"/>
  <c r="CL654" i="1"/>
  <c r="CL655" i="1"/>
  <c r="CL656" i="1"/>
  <c r="CL657" i="1"/>
  <c r="CL658" i="1"/>
  <c r="CL659" i="1"/>
  <c r="CL660" i="1"/>
  <c r="CL661" i="1"/>
  <c r="CL662" i="1"/>
  <c r="CL663" i="1"/>
  <c r="CL664" i="1"/>
  <c r="CL665" i="1"/>
  <c r="CL666" i="1"/>
  <c r="CL667" i="1"/>
  <c r="CL668" i="1"/>
  <c r="CL669" i="1"/>
  <c r="CL670" i="1"/>
  <c r="CL671" i="1"/>
  <c r="CL672" i="1"/>
  <c r="CL673" i="1"/>
  <c r="CL674" i="1"/>
  <c r="CL675" i="1"/>
  <c r="CL676" i="1"/>
  <c r="CL677" i="1"/>
  <c r="CL678" i="1"/>
  <c r="CL679" i="1"/>
  <c r="CL680" i="1"/>
  <c r="CL681" i="1"/>
  <c r="CL682" i="1"/>
  <c r="CL683" i="1"/>
  <c r="CL684" i="1"/>
  <c r="CL685" i="1"/>
  <c r="CL686" i="1"/>
  <c r="CL687" i="1"/>
  <c r="CL688" i="1"/>
  <c r="CL689" i="1"/>
  <c r="CL690" i="1"/>
  <c r="CL691" i="1"/>
  <c r="CL692" i="1"/>
  <c r="CL693" i="1"/>
  <c r="CL694" i="1"/>
  <c r="CL695" i="1"/>
  <c r="CL696" i="1"/>
  <c r="CL697" i="1"/>
  <c r="CL698" i="1"/>
  <c r="CL699" i="1"/>
  <c r="CL700" i="1"/>
  <c r="CL701" i="1"/>
  <c r="CL702" i="1"/>
  <c r="CL703" i="1"/>
  <c r="CL704" i="1"/>
  <c r="CL705" i="1"/>
  <c r="CL706" i="1"/>
  <c r="CL707" i="1"/>
  <c r="CL708" i="1"/>
  <c r="CL709" i="1"/>
  <c r="CL710" i="1"/>
  <c r="CL711" i="1"/>
  <c r="CL712" i="1"/>
  <c r="CL713" i="1"/>
  <c r="CL714" i="1"/>
  <c r="CL715" i="1"/>
  <c r="CL716" i="1"/>
  <c r="CL717" i="1"/>
  <c r="CL718" i="1"/>
  <c r="CL719" i="1"/>
  <c r="CL720" i="1"/>
  <c r="CL721" i="1"/>
  <c r="CL722" i="1"/>
  <c r="CL723" i="1"/>
  <c r="CL724" i="1"/>
  <c r="CL725" i="1"/>
  <c r="CL726" i="1"/>
  <c r="CL727" i="1"/>
  <c r="CL728" i="1"/>
  <c r="CL729" i="1"/>
  <c r="CL730" i="1"/>
  <c r="CL731" i="1"/>
  <c r="CL732" i="1"/>
  <c r="CL733" i="1"/>
  <c r="CL734" i="1"/>
  <c r="CL735" i="1"/>
  <c r="CL736" i="1"/>
  <c r="CL737" i="1"/>
  <c r="CL738" i="1"/>
  <c r="CL739" i="1"/>
  <c r="CL740" i="1"/>
  <c r="CL741" i="1"/>
  <c r="CL742" i="1"/>
  <c r="CL743" i="1"/>
  <c r="CL744" i="1"/>
  <c r="CL745" i="1"/>
  <c r="CL746" i="1"/>
  <c r="CL747" i="1"/>
  <c r="CL748" i="1"/>
  <c r="CL749" i="1"/>
  <c r="CL750" i="1"/>
  <c r="CL751" i="1"/>
  <c r="CL752" i="1"/>
  <c r="CL753" i="1"/>
  <c r="CL754" i="1"/>
  <c r="CL755" i="1"/>
  <c r="CL756" i="1"/>
  <c r="CL757" i="1"/>
  <c r="CL758" i="1"/>
  <c r="CL759" i="1"/>
  <c r="CL760" i="1"/>
  <c r="CL761" i="1"/>
  <c r="CL762" i="1"/>
  <c r="CL763" i="1"/>
  <c r="CL764" i="1"/>
  <c r="CL765" i="1"/>
  <c r="CL766" i="1"/>
  <c r="CL767" i="1"/>
  <c r="CL768" i="1"/>
  <c r="CL769" i="1"/>
  <c r="CL770" i="1"/>
  <c r="CL771" i="1"/>
  <c r="CL772" i="1"/>
  <c r="CL773" i="1"/>
  <c r="CL774" i="1"/>
  <c r="CL775" i="1"/>
  <c r="CL776" i="1"/>
  <c r="CL777" i="1"/>
  <c r="CL778" i="1"/>
  <c r="CL779" i="1"/>
  <c r="CL780" i="1"/>
  <c r="CL781" i="1"/>
  <c r="CL782" i="1"/>
  <c r="CL783" i="1"/>
  <c r="CL784" i="1"/>
  <c r="CL785" i="1"/>
  <c r="CL786" i="1"/>
  <c r="CL787" i="1"/>
  <c r="CL788" i="1"/>
  <c r="CL789" i="1"/>
  <c r="CL790" i="1"/>
  <c r="CL791" i="1"/>
  <c r="CL792" i="1"/>
  <c r="CL793" i="1"/>
  <c r="CL794" i="1"/>
  <c r="CL795" i="1"/>
  <c r="CL796" i="1"/>
  <c r="CL797" i="1"/>
  <c r="CL798" i="1"/>
  <c r="CL799" i="1"/>
  <c r="CL800" i="1"/>
  <c r="CL801" i="1"/>
  <c r="CL802" i="1"/>
  <c r="CL803" i="1"/>
  <c r="CL804" i="1"/>
  <c r="CL805" i="1"/>
  <c r="CL806" i="1"/>
  <c r="CL807" i="1"/>
  <c r="CL808" i="1"/>
  <c r="CL809" i="1"/>
  <c r="CL810" i="1"/>
  <c r="CL811" i="1"/>
  <c r="CL812" i="1"/>
  <c r="CL813" i="1"/>
  <c r="CL814" i="1"/>
  <c r="CL815" i="1"/>
  <c r="CL816" i="1"/>
  <c r="CL817" i="1"/>
  <c r="CL818" i="1"/>
  <c r="CL819" i="1"/>
  <c r="CL820" i="1"/>
  <c r="CL821" i="1"/>
  <c r="CL822" i="1"/>
  <c r="CL823" i="1"/>
  <c r="CL824" i="1"/>
  <c r="CL825" i="1"/>
  <c r="CL826" i="1"/>
  <c r="CL827" i="1"/>
  <c r="CL828" i="1"/>
  <c r="CL829" i="1"/>
  <c r="CL830" i="1"/>
  <c r="CL831" i="1"/>
  <c r="CL832" i="1"/>
  <c r="CL833" i="1"/>
  <c r="CL834" i="1"/>
  <c r="CL835" i="1"/>
  <c r="CL836" i="1"/>
  <c r="CL837" i="1"/>
  <c r="CL838" i="1"/>
  <c r="CL839" i="1"/>
  <c r="CL840" i="1"/>
  <c r="CL841" i="1"/>
  <c r="CL842" i="1"/>
  <c r="CL843" i="1"/>
  <c r="CL844" i="1"/>
  <c r="CL845" i="1"/>
  <c r="CL846" i="1"/>
  <c r="CL847" i="1"/>
  <c r="CL848" i="1"/>
  <c r="CL849" i="1"/>
  <c r="CL850" i="1"/>
  <c r="CL851" i="1"/>
  <c r="CL852" i="1"/>
  <c r="CL853" i="1"/>
  <c r="CL854" i="1"/>
  <c r="CL855" i="1"/>
  <c r="CL856" i="1"/>
  <c r="CL857" i="1"/>
  <c r="CL858" i="1"/>
  <c r="CL859" i="1"/>
  <c r="CL860" i="1"/>
  <c r="CL861" i="1"/>
  <c r="CL862" i="1"/>
  <c r="CL863" i="1"/>
  <c r="CL864" i="1"/>
  <c r="CL865" i="1"/>
  <c r="CL866" i="1"/>
  <c r="CL867" i="1"/>
  <c r="CL868" i="1"/>
  <c r="CL869" i="1"/>
  <c r="CL870" i="1"/>
  <c r="CL871" i="1"/>
  <c r="CL872" i="1"/>
  <c r="CL873" i="1"/>
  <c r="CL874" i="1"/>
  <c r="CL875" i="1"/>
  <c r="CL876" i="1"/>
  <c r="CL877" i="1"/>
  <c r="CL878" i="1"/>
  <c r="CL879" i="1"/>
  <c r="CL880" i="1"/>
  <c r="CL881" i="1"/>
  <c r="CL882" i="1"/>
  <c r="CL883" i="1"/>
  <c r="CL884" i="1"/>
  <c r="CL885" i="1"/>
  <c r="CL886" i="1"/>
  <c r="CL887" i="1"/>
  <c r="CL888" i="1"/>
  <c r="CL889" i="1"/>
  <c r="CL890" i="1"/>
  <c r="CL891" i="1"/>
  <c r="CL892" i="1"/>
  <c r="CL893" i="1"/>
  <c r="CL894" i="1"/>
  <c r="CL895" i="1"/>
  <c r="CL896" i="1"/>
  <c r="CL897" i="1"/>
  <c r="CL898" i="1"/>
  <c r="CL899" i="1"/>
  <c r="CL900" i="1"/>
  <c r="CL901" i="1"/>
  <c r="CL902" i="1"/>
  <c r="CL903" i="1"/>
  <c r="CL904" i="1"/>
  <c r="CL905" i="1"/>
  <c r="CL906" i="1"/>
  <c r="CL907" i="1"/>
  <c r="CL908" i="1"/>
  <c r="CL909" i="1"/>
  <c r="CL910" i="1"/>
  <c r="CL911" i="1"/>
  <c r="CL912" i="1"/>
  <c r="CL913" i="1"/>
  <c r="CL914" i="1"/>
  <c r="CL915" i="1"/>
  <c r="CL916" i="1"/>
  <c r="CL917" i="1"/>
  <c r="CL918" i="1"/>
  <c r="CL919" i="1"/>
  <c r="CL920" i="1"/>
  <c r="CL921" i="1"/>
  <c r="CL922" i="1"/>
  <c r="CL923" i="1"/>
  <c r="CL924" i="1"/>
  <c r="CL925" i="1"/>
  <c r="CL926" i="1"/>
  <c r="CL927" i="1"/>
  <c r="CL928" i="1"/>
  <c r="CL929" i="1"/>
  <c r="CL930" i="1"/>
  <c r="CL931" i="1"/>
  <c r="CL932" i="1"/>
  <c r="CL933" i="1"/>
  <c r="CL934" i="1"/>
  <c r="CL935" i="1"/>
  <c r="CL936" i="1"/>
  <c r="CL937" i="1"/>
  <c r="CL938" i="1"/>
  <c r="CL939" i="1"/>
  <c r="CL940" i="1"/>
  <c r="CL941" i="1"/>
  <c r="CL942" i="1"/>
  <c r="CL943" i="1"/>
  <c r="CL944" i="1"/>
  <c r="CL945" i="1"/>
  <c r="CL946" i="1"/>
  <c r="CL947" i="1"/>
  <c r="CL948" i="1"/>
  <c r="CL949" i="1"/>
  <c r="CL950" i="1"/>
  <c r="CL951" i="1"/>
  <c r="CL952" i="1"/>
  <c r="CL953" i="1"/>
  <c r="CL954" i="1"/>
  <c r="CL955" i="1"/>
  <c r="CL956" i="1"/>
  <c r="CL957" i="1"/>
  <c r="CL958" i="1"/>
  <c r="CL959" i="1"/>
  <c r="CL960" i="1"/>
  <c r="CL961" i="1"/>
  <c r="CL962" i="1"/>
  <c r="CL963" i="1"/>
  <c r="CL964" i="1"/>
  <c r="CL965" i="1"/>
  <c r="CL966" i="1"/>
  <c r="CL967" i="1"/>
  <c r="CL968" i="1"/>
  <c r="CL969" i="1"/>
  <c r="CL970" i="1"/>
  <c r="CL971" i="1"/>
  <c r="CL972" i="1"/>
  <c r="CL973" i="1"/>
  <c r="CL974" i="1"/>
  <c r="CL975" i="1"/>
  <c r="CL976" i="1"/>
  <c r="CL977" i="1"/>
  <c r="CL978" i="1"/>
  <c r="CL979" i="1"/>
  <c r="CL980" i="1"/>
  <c r="CL981" i="1"/>
  <c r="CL982" i="1"/>
  <c r="CL983" i="1"/>
  <c r="CL984" i="1"/>
  <c r="CL985" i="1"/>
  <c r="CL986" i="1"/>
  <c r="CL987" i="1"/>
  <c r="CL988" i="1"/>
  <c r="CL989" i="1"/>
  <c r="CL990" i="1"/>
  <c r="CL991" i="1"/>
  <c r="CL992" i="1"/>
  <c r="CL993" i="1"/>
  <c r="CL994" i="1"/>
  <c r="CL995" i="1"/>
  <c r="CL996" i="1"/>
  <c r="CL997" i="1"/>
  <c r="CL998" i="1"/>
  <c r="CL999" i="1"/>
  <c r="CL1000" i="1"/>
  <c r="CL1001" i="1"/>
  <c r="CL1002" i="1"/>
  <c r="CL1003" i="1"/>
  <c r="CL1004" i="1"/>
  <c r="CL1005" i="1"/>
  <c r="CL1006" i="1"/>
  <c r="CL1007" i="1"/>
  <c r="CL1008" i="1"/>
  <c r="CL1009" i="1"/>
  <c r="CL1010" i="1"/>
  <c r="CL1011" i="1"/>
  <c r="CL1012" i="1"/>
  <c r="CL1013" i="1"/>
  <c r="CL1014" i="1"/>
  <c r="CL1015" i="1"/>
  <c r="CL1016" i="1"/>
  <c r="CL1017" i="1"/>
  <c r="CL1018" i="1"/>
  <c r="CL1019" i="1"/>
  <c r="CL1020" i="1"/>
  <c r="CL1021" i="1"/>
  <c r="CL1022" i="1"/>
  <c r="CL1023" i="1"/>
  <c r="CL1024" i="1"/>
  <c r="CL1025" i="1"/>
  <c r="CL1026" i="1"/>
  <c r="CL1027" i="1"/>
  <c r="CL1028" i="1"/>
  <c r="CL1029" i="1"/>
  <c r="CL1030" i="1"/>
  <c r="CL1031" i="1"/>
  <c r="CL1032" i="1"/>
  <c r="CL1033" i="1"/>
  <c r="CL1034" i="1"/>
  <c r="CL1035" i="1"/>
  <c r="CL1036" i="1"/>
  <c r="CL1037" i="1"/>
  <c r="CL1038" i="1"/>
  <c r="CL1039" i="1"/>
  <c r="CL1040" i="1"/>
  <c r="CL1041" i="1"/>
  <c r="CL1042" i="1"/>
  <c r="CL1043" i="1"/>
  <c r="CL1044" i="1"/>
  <c r="CL1045" i="1"/>
  <c r="CL1046" i="1"/>
  <c r="CL1047" i="1"/>
  <c r="CL1048" i="1"/>
  <c r="CL1049" i="1"/>
  <c r="CL1050" i="1"/>
  <c r="CL1051" i="1"/>
  <c r="CL1052" i="1"/>
  <c r="CL1053" i="1"/>
  <c r="CL1054" i="1"/>
  <c r="CL1055" i="1"/>
  <c r="CL1056" i="1"/>
  <c r="CL1057" i="1"/>
  <c r="CL1058" i="1"/>
  <c r="CL1059" i="1"/>
  <c r="CL1060" i="1"/>
  <c r="CL1061" i="1"/>
  <c r="CL1062" i="1"/>
  <c r="CL1063" i="1"/>
  <c r="CL1064" i="1"/>
  <c r="CL1065" i="1"/>
  <c r="CL1066" i="1"/>
  <c r="CL1067" i="1"/>
  <c r="CL1068" i="1"/>
  <c r="CL1069" i="1"/>
  <c r="CL1070" i="1"/>
  <c r="CL1071" i="1"/>
  <c r="CL1072" i="1"/>
  <c r="CL1073" i="1"/>
  <c r="CL1074" i="1"/>
  <c r="CL1075" i="1"/>
  <c r="CL1076" i="1"/>
  <c r="CL1077" i="1"/>
  <c r="CL1078" i="1"/>
  <c r="CL1079" i="1"/>
  <c r="CL1080" i="1"/>
  <c r="CL1081" i="1"/>
  <c r="CL1082" i="1"/>
  <c r="CL1083" i="1"/>
  <c r="CL1084" i="1"/>
  <c r="CL1085" i="1"/>
  <c r="CL1086" i="1"/>
  <c r="CL1087" i="1"/>
  <c r="CL1088" i="1"/>
  <c r="CL1089" i="1"/>
  <c r="CL1090" i="1"/>
  <c r="CL1091" i="1"/>
  <c r="CL1092" i="1"/>
  <c r="CL1093" i="1"/>
  <c r="CL1094" i="1"/>
  <c r="CL1095" i="1"/>
  <c r="CL1096" i="1"/>
  <c r="CL1097" i="1"/>
  <c r="CL1098" i="1"/>
  <c r="CL6" i="1"/>
  <c r="CJ7" i="1"/>
  <c r="CJ8" i="1"/>
  <c r="CJ9" i="1"/>
  <c r="CJ10" i="1"/>
  <c r="CJ11" i="1"/>
  <c r="CJ12" i="1"/>
  <c r="CJ13" i="1"/>
  <c r="CJ14" i="1"/>
  <c r="CJ15" i="1"/>
  <c r="CJ16" i="1"/>
  <c r="CJ17" i="1"/>
  <c r="CJ18" i="1"/>
  <c r="CJ19" i="1"/>
  <c r="CJ20" i="1"/>
  <c r="CJ21" i="1"/>
  <c r="CJ22" i="1"/>
  <c r="CJ23" i="1"/>
  <c r="CJ24" i="1"/>
  <c r="CJ25" i="1"/>
  <c r="CJ26" i="1"/>
  <c r="CJ27" i="1"/>
  <c r="CJ28" i="1"/>
  <c r="CJ29" i="1"/>
  <c r="CJ30" i="1"/>
  <c r="CJ31" i="1"/>
  <c r="CJ32" i="1"/>
  <c r="CJ33" i="1"/>
  <c r="CJ34" i="1"/>
  <c r="CJ35" i="1"/>
  <c r="CJ36" i="1"/>
  <c r="CJ37" i="1"/>
  <c r="CJ38" i="1"/>
  <c r="CJ39" i="1"/>
  <c r="CJ40" i="1"/>
  <c r="CJ41" i="1"/>
  <c r="CJ42" i="1"/>
  <c r="CJ43" i="1"/>
  <c r="CJ44" i="1"/>
  <c r="CJ45" i="1"/>
  <c r="CJ46" i="1"/>
  <c r="CJ47" i="1"/>
  <c r="CJ48" i="1"/>
  <c r="CJ49" i="1"/>
  <c r="CJ50" i="1"/>
  <c r="CJ51" i="1"/>
  <c r="CJ52" i="1"/>
  <c r="CJ53" i="1"/>
  <c r="CJ54" i="1"/>
  <c r="CJ55" i="1"/>
  <c r="CJ56" i="1"/>
  <c r="CJ57" i="1"/>
  <c r="CJ58" i="1"/>
  <c r="CJ59" i="1"/>
  <c r="CJ60" i="1"/>
  <c r="CJ61" i="1"/>
  <c r="CJ62" i="1"/>
  <c r="CJ63" i="1"/>
  <c r="CJ64" i="1"/>
  <c r="CJ65" i="1"/>
  <c r="CJ66" i="1"/>
  <c r="CJ67" i="1"/>
  <c r="CJ68" i="1"/>
  <c r="CJ69" i="1"/>
  <c r="CJ70" i="1"/>
  <c r="CJ71" i="1"/>
  <c r="CJ72" i="1"/>
  <c r="CJ73" i="1"/>
  <c r="CJ74" i="1"/>
  <c r="CJ75" i="1"/>
  <c r="CJ76" i="1"/>
  <c r="CJ77" i="1"/>
  <c r="CJ78" i="1"/>
  <c r="CJ79" i="1"/>
  <c r="CJ80" i="1"/>
  <c r="CJ81" i="1"/>
  <c r="CJ82" i="1"/>
  <c r="CJ83" i="1"/>
  <c r="CJ84" i="1"/>
  <c r="CJ85" i="1"/>
  <c r="CJ86" i="1"/>
  <c r="CJ87" i="1"/>
  <c r="CJ88" i="1"/>
  <c r="CJ89" i="1"/>
  <c r="CJ90" i="1"/>
  <c r="CJ91" i="1"/>
  <c r="CJ92" i="1"/>
  <c r="CJ93" i="1"/>
  <c r="CJ94" i="1"/>
  <c r="CJ95" i="1"/>
  <c r="CJ96" i="1"/>
  <c r="CJ97" i="1"/>
  <c r="CJ98" i="1"/>
  <c r="CJ99" i="1"/>
  <c r="CJ100" i="1"/>
  <c r="CJ101" i="1"/>
  <c r="CJ102" i="1"/>
  <c r="CJ103" i="1"/>
  <c r="CJ104" i="1"/>
  <c r="CJ105" i="1"/>
  <c r="CJ106" i="1"/>
  <c r="CJ107" i="1"/>
  <c r="CJ108" i="1"/>
  <c r="CJ109" i="1"/>
  <c r="CJ110" i="1"/>
  <c r="CJ111" i="1"/>
  <c r="CJ112" i="1"/>
  <c r="CJ113" i="1"/>
  <c r="CJ114" i="1"/>
  <c r="CJ115" i="1"/>
  <c r="CJ116" i="1"/>
  <c r="CJ117" i="1"/>
  <c r="CJ118" i="1"/>
  <c r="CJ119" i="1"/>
  <c r="CJ120" i="1"/>
  <c r="CJ121" i="1"/>
  <c r="CJ122" i="1"/>
  <c r="CJ123" i="1"/>
  <c r="CJ124" i="1"/>
  <c r="CJ125" i="1"/>
  <c r="CJ126" i="1"/>
  <c r="CJ127" i="1"/>
  <c r="CJ128" i="1"/>
  <c r="CJ129" i="1"/>
  <c r="CJ130" i="1"/>
  <c r="CJ131" i="1"/>
  <c r="CJ132" i="1"/>
  <c r="CJ133" i="1"/>
  <c r="CJ134" i="1"/>
  <c r="CJ135" i="1"/>
  <c r="CJ136" i="1"/>
  <c r="CJ137" i="1"/>
  <c r="CJ138" i="1"/>
  <c r="CJ139" i="1"/>
  <c r="CJ140" i="1"/>
  <c r="CJ141" i="1"/>
  <c r="CJ142" i="1"/>
  <c r="CJ143" i="1"/>
  <c r="CJ144" i="1"/>
  <c r="CJ145" i="1"/>
  <c r="CJ146" i="1"/>
  <c r="CJ147" i="1"/>
  <c r="CJ148" i="1"/>
  <c r="CJ149" i="1"/>
  <c r="CJ150" i="1"/>
  <c r="CJ151" i="1"/>
  <c r="CJ152" i="1"/>
  <c r="CJ153" i="1"/>
  <c r="CJ154" i="1"/>
  <c r="CJ155" i="1"/>
  <c r="CJ156" i="1"/>
  <c r="CJ157" i="1"/>
  <c r="CJ158" i="1"/>
  <c r="CJ159" i="1"/>
  <c r="CJ160" i="1"/>
  <c r="CJ161" i="1"/>
  <c r="CJ162" i="1"/>
  <c r="CJ163" i="1"/>
  <c r="CJ164" i="1"/>
  <c r="CJ165" i="1"/>
  <c r="CJ166" i="1"/>
  <c r="CJ167" i="1"/>
  <c r="CJ168" i="1"/>
  <c r="CJ169" i="1"/>
  <c r="CJ170" i="1"/>
  <c r="CJ171" i="1"/>
  <c r="CJ172" i="1"/>
  <c r="CJ173" i="1"/>
  <c r="CJ174" i="1"/>
  <c r="CJ175" i="1"/>
  <c r="CJ176" i="1"/>
  <c r="CJ177" i="1"/>
  <c r="CJ178" i="1"/>
  <c r="CJ179" i="1"/>
  <c r="CJ180" i="1"/>
  <c r="CJ181" i="1"/>
  <c r="CJ182" i="1"/>
  <c r="CJ183" i="1"/>
  <c r="CJ184" i="1"/>
  <c r="CJ185" i="1"/>
  <c r="CJ186" i="1"/>
  <c r="CJ187" i="1"/>
  <c r="CJ188" i="1"/>
  <c r="CJ189" i="1"/>
  <c r="CJ190" i="1"/>
  <c r="CJ191" i="1"/>
  <c r="CJ192" i="1"/>
  <c r="CJ193" i="1"/>
  <c r="CJ194" i="1"/>
  <c r="CJ195" i="1"/>
  <c r="CJ196" i="1"/>
  <c r="CJ197" i="1"/>
  <c r="CJ198" i="1"/>
  <c r="CJ199" i="1"/>
  <c r="CJ200" i="1"/>
  <c r="CJ201" i="1"/>
  <c r="CJ202" i="1"/>
  <c r="CJ203" i="1"/>
  <c r="CJ204" i="1"/>
  <c r="CJ205" i="1"/>
  <c r="CJ206" i="1"/>
  <c r="CJ207" i="1"/>
  <c r="CJ208" i="1"/>
  <c r="CJ209" i="1"/>
  <c r="CJ210" i="1"/>
  <c r="CJ211" i="1"/>
  <c r="CJ212" i="1"/>
  <c r="CJ213" i="1"/>
  <c r="CJ214" i="1"/>
  <c r="CJ215" i="1"/>
  <c r="CJ216" i="1"/>
  <c r="CJ217" i="1"/>
  <c r="CJ218" i="1"/>
  <c r="CJ219" i="1"/>
  <c r="CJ220" i="1"/>
  <c r="CJ221" i="1"/>
  <c r="CJ222" i="1"/>
  <c r="CJ223" i="1"/>
  <c r="CJ224" i="1"/>
  <c r="CJ225" i="1"/>
  <c r="CJ226" i="1"/>
  <c r="CJ227" i="1"/>
  <c r="CJ228" i="1"/>
  <c r="CJ229" i="1"/>
  <c r="CJ230" i="1"/>
  <c r="CJ231" i="1"/>
  <c r="CJ232" i="1"/>
  <c r="CJ233" i="1"/>
  <c r="CJ234" i="1"/>
  <c r="CJ235" i="1"/>
  <c r="CJ236" i="1"/>
  <c r="CJ237" i="1"/>
  <c r="CJ238" i="1"/>
  <c r="CJ239" i="1"/>
  <c r="CJ240" i="1"/>
  <c r="CJ241" i="1"/>
  <c r="CJ242" i="1"/>
  <c r="CJ243" i="1"/>
  <c r="CJ244" i="1"/>
  <c r="CJ245" i="1"/>
  <c r="CJ246" i="1"/>
  <c r="CJ247" i="1"/>
  <c r="CJ248" i="1"/>
  <c r="CJ249" i="1"/>
  <c r="CJ250" i="1"/>
  <c r="CJ251" i="1"/>
  <c r="CJ252" i="1"/>
  <c r="CJ253" i="1"/>
  <c r="CJ254" i="1"/>
  <c r="CJ255" i="1"/>
  <c r="CJ256" i="1"/>
  <c r="CJ257" i="1"/>
  <c r="CJ258" i="1"/>
  <c r="CJ259" i="1"/>
  <c r="CJ260" i="1"/>
  <c r="CJ261" i="1"/>
  <c r="CJ262" i="1"/>
  <c r="CJ263" i="1"/>
  <c r="CJ264" i="1"/>
  <c r="CJ265" i="1"/>
  <c r="CJ266" i="1"/>
  <c r="CJ267" i="1"/>
  <c r="CJ268" i="1"/>
  <c r="CJ269" i="1"/>
  <c r="CJ270" i="1"/>
  <c r="CJ271" i="1"/>
  <c r="CJ272" i="1"/>
  <c r="CJ273" i="1"/>
  <c r="CJ274" i="1"/>
  <c r="CJ275" i="1"/>
  <c r="CJ276" i="1"/>
  <c r="CJ277" i="1"/>
  <c r="CJ278" i="1"/>
  <c r="CJ279" i="1"/>
  <c r="CJ280" i="1"/>
  <c r="CJ281" i="1"/>
  <c r="CJ282" i="1"/>
  <c r="CJ283" i="1"/>
  <c r="CJ284" i="1"/>
  <c r="CJ285" i="1"/>
  <c r="CJ286" i="1"/>
  <c r="CJ287" i="1"/>
  <c r="CJ288" i="1"/>
  <c r="CJ289" i="1"/>
  <c r="CJ290" i="1"/>
  <c r="CJ291" i="1"/>
  <c r="CJ292" i="1"/>
  <c r="CJ293" i="1"/>
  <c r="CJ294" i="1"/>
  <c r="CJ295" i="1"/>
  <c r="CJ296" i="1"/>
  <c r="CJ297" i="1"/>
  <c r="CJ298" i="1"/>
  <c r="CJ299" i="1"/>
  <c r="CJ300" i="1"/>
  <c r="CJ301" i="1"/>
  <c r="CJ302" i="1"/>
  <c r="CJ303" i="1"/>
  <c r="CJ304" i="1"/>
  <c r="CJ305" i="1"/>
  <c r="CJ306" i="1"/>
  <c r="CJ307" i="1"/>
  <c r="CJ308" i="1"/>
  <c r="CJ309" i="1"/>
  <c r="CJ310" i="1"/>
  <c r="CJ311" i="1"/>
  <c r="CJ312" i="1"/>
  <c r="CJ313" i="1"/>
  <c r="CJ314" i="1"/>
  <c r="CJ315" i="1"/>
  <c r="CJ316" i="1"/>
  <c r="CJ317" i="1"/>
  <c r="CJ318" i="1"/>
  <c r="CJ319" i="1"/>
  <c r="CJ320" i="1"/>
  <c r="CJ321" i="1"/>
  <c r="CJ322" i="1"/>
  <c r="CJ323" i="1"/>
  <c r="CJ324" i="1"/>
  <c r="CJ325" i="1"/>
  <c r="CJ326" i="1"/>
  <c r="CJ327" i="1"/>
  <c r="CJ328" i="1"/>
  <c r="CJ329" i="1"/>
  <c r="CJ330" i="1"/>
  <c r="CJ331" i="1"/>
  <c r="CJ332" i="1"/>
  <c r="CJ333" i="1"/>
  <c r="CJ334" i="1"/>
  <c r="CJ335" i="1"/>
  <c r="CJ336" i="1"/>
  <c r="CJ337" i="1"/>
  <c r="CJ338" i="1"/>
  <c r="CJ339" i="1"/>
  <c r="CJ340" i="1"/>
  <c r="CJ341" i="1"/>
  <c r="CJ342" i="1"/>
  <c r="CJ343" i="1"/>
  <c r="CJ344" i="1"/>
  <c r="CJ345" i="1"/>
  <c r="CJ346" i="1"/>
  <c r="CJ347" i="1"/>
  <c r="CJ348" i="1"/>
  <c r="CJ349" i="1"/>
  <c r="CJ350" i="1"/>
  <c r="CJ351" i="1"/>
  <c r="CJ352" i="1"/>
  <c r="CJ353" i="1"/>
  <c r="CJ354" i="1"/>
  <c r="CJ355" i="1"/>
  <c r="CJ356" i="1"/>
  <c r="CJ357" i="1"/>
  <c r="CJ358" i="1"/>
  <c r="CJ359" i="1"/>
  <c r="CJ360" i="1"/>
  <c r="CJ361" i="1"/>
  <c r="CJ362" i="1"/>
  <c r="CJ363" i="1"/>
  <c r="CJ364" i="1"/>
  <c r="CJ365" i="1"/>
  <c r="CJ366" i="1"/>
  <c r="CJ367" i="1"/>
  <c r="CJ368" i="1"/>
  <c r="CJ369" i="1"/>
  <c r="CJ370" i="1"/>
  <c r="CJ371" i="1"/>
  <c r="CJ372" i="1"/>
  <c r="CJ373" i="1"/>
  <c r="CJ374" i="1"/>
  <c r="CJ375" i="1"/>
  <c r="CJ376" i="1"/>
  <c r="CJ377" i="1"/>
  <c r="CJ378" i="1"/>
  <c r="CJ379" i="1"/>
  <c r="CJ380" i="1"/>
  <c r="CJ381" i="1"/>
  <c r="CJ382" i="1"/>
  <c r="CJ383" i="1"/>
  <c r="CJ384" i="1"/>
  <c r="CJ385" i="1"/>
  <c r="CJ386" i="1"/>
  <c r="CJ387" i="1"/>
  <c r="CJ388" i="1"/>
  <c r="CJ389" i="1"/>
  <c r="CJ390" i="1"/>
  <c r="CJ391" i="1"/>
  <c r="CJ392" i="1"/>
  <c r="CJ393" i="1"/>
  <c r="CJ394" i="1"/>
  <c r="CJ395" i="1"/>
  <c r="CJ396" i="1"/>
  <c r="CJ397" i="1"/>
  <c r="CJ398" i="1"/>
  <c r="CJ399" i="1"/>
  <c r="CJ400" i="1"/>
  <c r="CJ401" i="1"/>
  <c r="CJ402" i="1"/>
  <c r="CJ403" i="1"/>
  <c r="CJ404" i="1"/>
  <c r="CJ405" i="1"/>
  <c r="CJ406" i="1"/>
  <c r="CJ407" i="1"/>
  <c r="CJ408" i="1"/>
  <c r="CJ409" i="1"/>
  <c r="CJ410" i="1"/>
  <c r="CJ411" i="1"/>
  <c r="CJ412" i="1"/>
  <c r="CJ413" i="1"/>
  <c r="CJ414" i="1"/>
  <c r="CJ415" i="1"/>
  <c r="CJ416" i="1"/>
  <c r="CJ417" i="1"/>
  <c r="CJ418" i="1"/>
  <c r="CJ419" i="1"/>
  <c r="CJ420" i="1"/>
  <c r="CJ421" i="1"/>
  <c r="CJ422" i="1"/>
  <c r="CJ423" i="1"/>
  <c r="CJ424" i="1"/>
  <c r="CJ425" i="1"/>
  <c r="CJ426" i="1"/>
  <c r="CJ427" i="1"/>
  <c r="CJ428" i="1"/>
  <c r="CJ429" i="1"/>
  <c r="CJ430" i="1"/>
  <c r="CJ431" i="1"/>
  <c r="CJ432" i="1"/>
  <c r="CJ433" i="1"/>
  <c r="CJ434" i="1"/>
  <c r="CJ435" i="1"/>
  <c r="CJ436" i="1"/>
  <c r="CJ437" i="1"/>
  <c r="CJ438" i="1"/>
  <c r="CJ439" i="1"/>
  <c r="CJ440" i="1"/>
  <c r="CJ441" i="1"/>
  <c r="CJ442" i="1"/>
  <c r="CJ443" i="1"/>
  <c r="CJ444" i="1"/>
  <c r="CJ445" i="1"/>
  <c r="CJ446" i="1"/>
  <c r="CJ447" i="1"/>
  <c r="CJ448" i="1"/>
  <c r="CJ449" i="1"/>
  <c r="CJ450" i="1"/>
  <c r="CJ451" i="1"/>
  <c r="CJ452" i="1"/>
  <c r="CJ453" i="1"/>
  <c r="CJ454" i="1"/>
  <c r="CJ455" i="1"/>
  <c r="CJ456" i="1"/>
  <c r="CJ457" i="1"/>
  <c r="CJ458" i="1"/>
  <c r="CJ459" i="1"/>
  <c r="CJ460" i="1"/>
  <c r="CJ461" i="1"/>
  <c r="CJ462" i="1"/>
  <c r="CJ463" i="1"/>
  <c r="CJ464" i="1"/>
  <c r="CJ465" i="1"/>
  <c r="CJ466" i="1"/>
  <c r="CJ467" i="1"/>
  <c r="CJ468" i="1"/>
  <c r="CJ469" i="1"/>
  <c r="CJ470" i="1"/>
  <c r="CJ471" i="1"/>
  <c r="CJ472" i="1"/>
  <c r="CJ473" i="1"/>
  <c r="CJ474" i="1"/>
  <c r="CJ475" i="1"/>
  <c r="CJ476" i="1"/>
  <c r="CJ477" i="1"/>
  <c r="CJ478" i="1"/>
  <c r="CJ479" i="1"/>
  <c r="CJ480" i="1"/>
  <c r="CJ481" i="1"/>
  <c r="CJ482" i="1"/>
  <c r="CJ483" i="1"/>
  <c r="CJ484" i="1"/>
  <c r="CJ485" i="1"/>
  <c r="CJ486" i="1"/>
  <c r="CJ487" i="1"/>
  <c r="CJ488" i="1"/>
  <c r="CJ489" i="1"/>
  <c r="CJ490" i="1"/>
  <c r="CJ491" i="1"/>
  <c r="CJ492" i="1"/>
  <c r="CJ493" i="1"/>
  <c r="CJ494" i="1"/>
  <c r="CJ495" i="1"/>
  <c r="CJ496" i="1"/>
  <c r="CJ497" i="1"/>
  <c r="CJ498" i="1"/>
  <c r="CJ499" i="1"/>
  <c r="CJ500" i="1"/>
  <c r="CJ501" i="1"/>
  <c r="CJ502" i="1"/>
  <c r="CJ503" i="1"/>
  <c r="CJ504" i="1"/>
  <c r="CJ505" i="1"/>
  <c r="CJ506" i="1"/>
  <c r="CJ507" i="1"/>
  <c r="CJ508" i="1"/>
  <c r="CJ509" i="1"/>
  <c r="CJ510" i="1"/>
  <c r="CJ511" i="1"/>
  <c r="CJ512" i="1"/>
  <c r="CJ513" i="1"/>
  <c r="CJ514" i="1"/>
  <c r="CJ515" i="1"/>
  <c r="CJ516" i="1"/>
  <c r="CJ517" i="1"/>
  <c r="CJ518" i="1"/>
  <c r="CJ519" i="1"/>
  <c r="CJ520" i="1"/>
  <c r="CJ521" i="1"/>
  <c r="CJ522" i="1"/>
  <c r="CJ523" i="1"/>
  <c r="CJ524" i="1"/>
  <c r="CJ525" i="1"/>
  <c r="CJ526" i="1"/>
  <c r="CJ527" i="1"/>
  <c r="CJ528" i="1"/>
  <c r="CJ529" i="1"/>
  <c r="CJ530" i="1"/>
  <c r="CJ531" i="1"/>
  <c r="CJ532" i="1"/>
  <c r="CJ533" i="1"/>
  <c r="CJ534" i="1"/>
  <c r="CJ535" i="1"/>
  <c r="CJ536" i="1"/>
  <c r="CJ537" i="1"/>
  <c r="CJ538" i="1"/>
  <c r="CJ539" i="1"/>
  <c r="CJ540" i="1"/>
  <c r="CJ541" i="1"/>
  <c r="CJ542" i="1"/>
  <c r="CJ543" i="1"/>
  <c r="CJ544" i="1"/>
  <c r="CJ545" i="1"/>
  <c r="CJ546" i="1"/>
  <c r="CJ547" i="1"/>
  <c r="CJ548" i="1"/>
  <c r="CJ549" i="1"/>
  <c r="CJ550" i="1"/>
  <c r="CJ551" i="1"/>
  <c r="CJ552" i="1"/>
  <c r="CJ553" i="1"/>
  <c r="CJ554" i="1"/>
  <c r="CJ555" i="1"/>
  <c r="CJ556" i="1"/>
  <c r="CJ557" i="1"/>
  <c r="CJ558" i="1"/>
  <c r="CJ559" i="1"/>
  <c r="CJ560" i="1"/>
  <c r="CJ561" i="1"/>
  <c r="CJ562" i="1"/>
  <c r="CJ563" i="1"/>
  <c r="CJ564" i="1"/>
  <c r="CJ565" i="1"/>
  <c r="CJ566" i="1"/>
  <c r="CJ567" i="1"/>
  <c r="CJ568" i="1"/>
  <c r="CJ569" i="1"/>
  <c r="CJ570" i="1"/>
  <c r="CJ571" i="1"/>
  <c r="CJ572" i="1"/>
  <c r="CJ573" i="1"/>
  <c r="CJ574" i="1"/>
  <c r="CJ575" i="1"/>
  <c r="CJ576" i="1"/>
  <c r="CJ577" i="1"/>
  <c r="CJ578" i="1"/>
  <c r="CJ579" i="1"/>
  <c r="CJ580" i="1"/>
  <c r="CJ581" i="1"/>
  <c r="CJ582" i="1"/>
  <c r="CJ583" i="1"/>
  <c r="CJ584" i="1"/>
  <c r="CJ585" i="1"/>
  <c r="CJ586" i="1"/>
  <c r="CJ587" i="1"/>
  <c r="CJ588" i="1"/>
  <c r="CJ589" i="1"/>
  <c r="CJ590" i="1"/>
  <c r="CJ591" i="1"/>
  <c r="CJ592" i="1"/>
  <c r="CJ593" i="1"/>
  <c r="CJ594" i="1"/>
  <c r="CJ595" i="1"/>
  <c r="CJ596" i="1"/>
  <c r="CJ597" i="1"/>
  <c r="CJ598" i="1"/>
  <c r="CJ599" i="1"/>
  <c r="CJ600" i="1"/>
  <c r="CJ601" i="1"/>
  <c r="CJ602" i="1"/>
  <c r="CJ603" i="1"/>
  <c r="CJ604" i="1"/>
  <c r="CJ605" i="1"/>
  <c r="CJ606" i="1"/>
  <c r="CJ607" i="1"/>
  <c r="CJ608" i="1"/>
  <c r="CJ609" i="1"/>
  <c r="CJ610" i="1"/>
  <c r="CJ611" i="1"/>
  <c r="CJ612" i="1"/>
  <c r="CJ613" i="1"/>
  <c r="CJ614" i="1"/>
  <c r="CJ615" i="1"/>
  <c r="CJ616" i="1"/>
  <c r="CJ617" i="1"/>
  <c r="CJ618" i="1"/>
  <c r="CJ619" i="1"/>
  <c r="CJ620" i="1"/>
  <c r="CJ621" i="1"/>
  <c r="CJ622" i="1"/>
  <c r="CJ623" i="1"/>
  <c r="CJ624" i="1"/>
  <c r="CJ625" i="1"/>
  <c r="CJ626" i="1"/>
  <c r="CJ627" i="1"/>
  <c r="CJ628" i="1"/>
  <c r="CJ629" i="1"/>
  <c r="CJ630" i="1"/>
  <c r="CJ631" i="1"/>
  <c r="CJ632" i="1"/>
  <c r="CJ633" i="1"/>
  <c r="CJ634" i="1"/>
  <c r="CJ635" i="1"/>
  <c r="CJ636" i="1"/>
  <c r="CJ637" i="1"/>
  <c r="CJ638" i="1"/>
  <c r="CJ639" i="1"/>
  <c r="CJ640" i="1"/>
  <c r="CJ641" i="1"/>
  <c r="CJ642" i="1"/>
  <c r="CJ643" i="1"/>
  <c r="CJ644" i="1"/>
  <c r="CJ645" i="1"/>
  <c r="CJ646" i="1"/>
  <c r="CJ647" i="1"/>
  <c r="CJ648" i="1"/>
  <c r="CJ649" i="1"/>
  <c r="CJ650" i="1"/>
  <c r="CJ651" i="1"/>
  <c r="CJ652" i="1"/>
  <c r="CJ653" i="1"/>
  <c r="CJ654" i="1"/>
  <c r="CJ655" i="1"/>
  <c r="CJ656" i="1"/>
  <c r="CJ657" i="1"/>
  <c r="CJ658" i="1"/>
  <c r="CJ659" i="1"/>
  <c r="CJ660" i="1"/>
  <c r="CJ661" i="1"/>
  <c r="CJ662" i="1"/>
  <c r="CJ663" i="1"/>
  <c r="CJ664" i="1"/>
  <c r="CJ665" i="1"/>
  <c r="CJ666" i="1"/>
  <c r="CJ667" i="1"/>
  <c r="CJ668" i="1"/>
  <c r="CJ669" i="1"/>
  <c r="CJ670" i="1"/>
  <c r="CJ671" i="1"/>
  <c r="CJ672" i="1"/>
  <c r="CJ673" i="1"/>
  <c r="CJ674" i="1"/>
  <c r="CJ675" i="1"/>
  <c r="CJ676" i="1"/>
  <c r="CJ677" i="1"/>
  <c r="CJ678" i="1"/>
  <c r="CJ679" i="1"/>
  <c r="CJ680" i="1"/>
  <c r="CJ681" i="1"/>
  <c r="CJ682" i="1"/>
  <c r="CJ683" i="1"/>
  <c r="CJ684" i="1"/>
  <c r="CJ685" i="1"/>
  <c r="CJ686" i="1"/>
  <c r="CJ687" i="1"/>
  <c r="CJ688" i="1"/>
  <c r="CJ689" i="1"/>
  <c r="CJ690" i="1"/>
  <c r="CJ691" i="1"/>
  <c r="CJ692" i="1"/>
  <c r="CJ693" i="1"/>
  <c r="CJ694" i="1"/>
  <c r="CJ695" i="1"/>
  <c r="CJ696" i="1"/>
  <c r="CJ697" i="1"/>
  <c r="CJ698" i="1"/>
  <c r="CJ699" i="1"/>
  <c r="CJ700" i="1"/>
  <c r="CJ701" i="1"/>
  <c r="CJ702" i="1"/>
  <c r="CJ703" i="1"/>
  <c r="CJ704" i="1"/>
  <c r="CJ705" i="1"/>
  <c r="CJ706" i="1"/>
  <c r="CJ707" i="1"/>
  <c r="CJ708" i="1"/>
  <c r="CJ709" i="1"/>
  <c r="CJ710" i="1"/>
  <c r="CJ711" i="1"/>
  <c r="CJ712" i="1"/>
  <c r="CJ713" i="1"/>
  <c r="CJ714" i="1"/>
  <c r="CJ715" i="1"/>
  <c r="CJ716" i="1"/>
  <c r="CJ717" i="1"/>
  <c r="CJ718" i="1"/>
  <c r="CJ719" i="1"/>
  <c r="CJ720" i="1"/>
  <c r="CJ721" i="1"/>
  <c r="CJ722" i="1"/>
  <c r="CJ723" i="1"/>
  <c r="CJ724" i="1"/>
  <c r="CJ725" i="1"/>
  <c r="CJ726" i="1"/>
  <c r="CJ727" i="1"/>
  <c r="CJ728" i="1"/>
  <c r="CJ729" i="1"/>
  <c r="CJ730" i="1"/>
  <c r="CJ731" i="1"/>
  <c r="CJ732" i="1"/>
  <c r="CJ733" i="1"/>
  <c r="CJ734" i="1"/>
  <c r="CJ735" i="1"/>
  <c r="CJ736" i="1"/>
  <c r="CJ737" i="1"/>
  <c r="CJ738" i="1"/>
  <c r="CJ739" i="1"/>
  <c r="CJ740" i="1"/>
  <c r="CJ741" i="1"/>
  <c r="CJ742" i="1"/>
  <c r="CJ743" i="1"/>
  <c r="CJ744" i="1"/>
  <c r="CJ745" i="1"/>
  <c r="CJ746" i="1"/>
  <c r="CJ747" i="1"/>
  <c r="CJ748" i="1"/>
  <c r="CJ749" i="1"/>
  <c r="CJ750" i="1"/>
  <c r="CJ751" i="1"/>
  <c r="CJ752" i="1"/>
  <c r="CJ753" i="1"/>
  <c r="CJ754" i="1"/>
  <c r="CJ755" i="1"/>
  <c r="CJ756" i="1"/>
  <c r="CJ757" i="1"/>
  <c r="CJ758" i="1"/>
  <c r="CJ759" i="1"/>
  <c r="CJ760" i="1"/>
  <c r="CJ761" i="1"/>
  <c r="CJ762" i="1"/>
  <c r="CJ763" i="1"/>
  <c r="CJ764" i="1"/>
  <c r="CJ765" i="1"/>
  <c r="CJ766" i="1"/>
  <c r="CJ767" i="1"/>
  <c r="CJ768" i="1"/>
  <c r="CJ769" i="1"/>
  <c r="CJ770" i="1"/>
  <c r="CJ771" i="1"/>
  <c r="CJ772" i="1"/>
  <c r="CJ773" i="1"/>
  <c r="CJ774" i="1"/>
  <c r="CJ775" i="1"/>
  <c r="CJ776" i="1"/>
  <c r="CJ777" i="1"/>
  <c r="CJ778" i="1"/>
  <c r="CJ779" i="1"/>
  <c r="CJ780" i="1"/>
  <c r="CJ781" i="1"/>
  <c r="CJ782" i="1"/>
  <c r="CJ783" i="1"/>
  <c r="CJ784" i="1"/>
  <c r="CJ785" i="1"/>
  <c r="CJ786" i="1"/>
  <c r="CJ787" i="1"/>
  <c r="CJ788" i="1"/>
  <c r="CJ789" i="1"/>
  <c r="CJ790" i="1"/>
  <c r="CJ791" i="1"/>
  <c r="CJ792" i="1"/>
  <c r="CJ793" i="1"/>
  <c r="CJ794" i="1"/>
  <c r="CJ795" i="1"/>
  <c r="CJ796" i="1"/>
  <c r="CJ797" i="1"/>
  <c r="CJ798" i="1"/>
  <c r="CJ799" i="1"/>
  <c r="CJ800" i="1"/>
  <c r="CJ801" i="1"/>
  <c r="CJ802" i="1"/>
  <c r="CJ803" i="1"/>
  <c r="CJ804" i="1"/>
  <c r="CJ805" i="1"/>
  <c r="CJ806" i="1"/>
  <c r="CJ807" i="1"/>
  <c r="CJ808" i="1"/>
  <c r="CJ809" i="1"/>
  <c r="CJ810" i="1"/>
  <c r="CJ811" i="1"/>
  <c r="CJ812" i="1"/>
  <c r="CJ813" i="1"/>
  <c r="CJ814" i="1"/>
  <c r="CJ815" i="1"/>
  <c r="CJ816" i="1"/>
  <c r="CJ817" i="1"/>
  <c r="CJ818" i="1"/>
  <c r="CJ819" i="1"/>
  <c r="CJ820" i="1"/>
  <c r="CJ821" i="1"/>
  <c r="CJ822" i="1"/>
  <c r="CJ823" i="1"/>
  <c r="CJ824" i="1"/>
  <c r="CJ825" i="1"/>
  <c r="CJ826" i="1"/>
  <c r="CJ827" i="1"/>
  <c r="CJ828" i="1"/>
  <c r="CJ829" i="1"/>
  <c r="CJ830" i="1"/>
  <c r="CJ831" i="1"/>
  <c r="CJ832" i="1"/>
  <c r="CJ833" i="1"/>
  <c r="CJ834" i="1"/>
  <c r="CJ835" i="1"/>
  <c r="CJ836" i="1"/>
  <c r="CJ837" i="1"/>
  <c r="CJ838" i="1"/>
  <c r="CJ839" i="1"/>
  <c r="CJ840" i="1"/>
  <c r="CJ841" i="1"/>
  <c r="CJ842" i="1"/>
  <c r="CJ843" i="1"/>
  <c r="CJ844" i="1"/>
  <c r="CJ845" i="1"/>
  <c r="CJ846" i="1"/>
  <c r="CJ847" i="1"/>
  <c r="CJ848" i="1"/>
  <c r="CJ849" i="1"/>
  <c r="CJ850" i="1"/>
  <c r="CJ851" i="1"/>
  <c r="CJ852" i="1"/>
  <c r="CJ853" i="1"/>
  <c r="CJ854" i="1"/>
  <c r="CJ855" i="1"/>
  <c r="CJ856" i="1"/>
  <c r="CJ857" i="1"/>
  <c r="CJ858" i="1"/>
  <c r="CJ859" i="1"/>
  <c r="CJ860" i="1"/>
  <c r="CJ861" i="1"/>
  <c r="CJ862" i="1"/>
  <c r="CJ863" i="1"/>
  <c r="CJ864" i="1"/>
  <c r="CJ865" i="1"/>
  <c r="CJ866" i="1"/>
  <c r="CJ867" i="1"/>
  <c r="CJ868" i="1"/>
  <c r="CJ869" i="1"/>
  <c r="CJ870" i="1"/>
  <c r="CJ871" i="1"/>
  <c r="CJ872" i="1"/>
  <c r="CJ873" i="1"/>
  <c r="CJ874" i="1"/>
  <c r="CJ875" i="1"/>
  <c r="CJ876" i="1"/>
  <c r="CJ877" i="1"/>
  <c r="CJ878" i="1"/>
  <c r="CJ879" i="1"/>
  <c r="CJ880" i="1"/>
  <c r="CJ881" i="1"/>
  <c r="CJ882" i="1"/>
  <c r="CJ883" i="1"/>
  <c r="CJ884" i="1"/>
  <c r="CJ885" i="1"/>
  <c r="CJ886" i="1"/>
  <c r="CJ887" i="1"/>
  <c r="CJ888" i="1"/>
  <c r="CJ889" i="1"/>
  <c r="CJ890" i="1"/>
  <c r="CJ891" i="1"/>
  <c r="CJ892" i="1"/>
  <c r="CJ893" i="1"/>
  <c r="CJ894" i="1"/>
  <c r="CJ895" i="1"/>
  <c r="CJ896" i="1"/>
  <c r="CJ897" i="1"/>
  <c r="CJ898" i="1"/>
  <c r="CJ899" i="1"/>
  <c r="CJ900" i="1"/>
  <c r="CJ901" i="1"/>
  <c r="CJ902" i="1"/>
  <c r="CJ903" i="1"/>
  <c r="CJ904" i="1"/>
  <c r="CJ905" i="1"/>
  <c r="CJ906" i="1"/>
  <c r="CJ907" i="1"/>
  <c r="CJ908" i="1"/>
  <c r="CJ909" i="1"/>
  <c r="CJ910" i="1"/>
  <c r="CJ911" i="1"/>
  <c r="CJ912" i="1"/>
  <c r="CJ913" i="1"/>
  <c r="CJ914" i="1"/>
  <c r="CJ915" i="1"/>
  <c r="CJ916" i="1"/>
  <c r="CJ917" i="1"/>
  <c r="CJ918" i="1"/>
  <c r="CJ919" i="1"/>
  <c r="CJ920" i="1"/>
  <c r="CJ921" i="1"/>
  <c r="CJ922" i="1"/>
  <c r="CJ923" i="1"/>
  <c r="CJ924" i="1"/>
  <c r="CJ925" i="1"/>
  <c r="CJ926" i="1"/>
  <c r="CJ927" i="1"/>
  <c r="CJ928" i="1"/>
  <c r="CJ929" i="1"/>
  <c r="CJ930" i="1"/>
  <c r="CJ931" i="1"/>
  <c r="CJ932" i="1"/>
  <c r="CJ933" i="1"/>
  <c r="CJ934" i="1"/>
  <c r="CJ935" i="1"/>
  <c r="CJ936" i="1"/>
  <c r="CJ937" i="1"/>
  <c r="CJ938" i="1"/>
  <c r="CJ939" i="1"/>
  <c r="CJ940" i="1"/>
  <c r="CJ941" i="1"/>
  <c r="CJ942" i="1"/>
  <c r="CJ943" i="1"/>
  <c r="CJ944" i="1"/>
  <c r="CJ945" i="1"/>
  <c r="CJ946" i="1"/>
  <c r="CJ947" i="1"/>
  <c r="CJ948" i="1"/>
  <c r="CJ949" i="1"/>
  <c r="CJ950" i="1"/>
  <c r="CJ951" i="1"/>
  <c r="CJ952" i="1"/>
  <c r="CJ953" i="1"/>
  <c r="CJ954" i="1"/>
  <c r="CJ955" i="1"/>
  <c r="CJ956" i="1"/>
  <c r="CJ957" i="1"/>
  <c r="CJ958" i="1"/>
  <c r="CJ959" i="1"/>
  <c r="CJ960" i="1"/>
  <c r="CJ961" i="1"/>
  <c r="CJ962" i="1"/>
  <c r="CJ963" i="1"/>
  <c r="CJ964" i="1"/>
  <c r="CJ965" i="1"/>
  <c r="CJ966" i="1"/>
  <c r="CJ967" i="1"/>
  <c r="CJ968" i="1"/>
  <c r="CJ969" i="1"/>
  <c r="CJ970" i="1"/>
  <c r="CJ971" i="1"/>
  <c r="CJ972" i="1"/>
  <c r="CJ973" i="1"/>
  <c r="CJ974" i="1"/>
  <c r="CJ975" i="1"/>
  <c r="CJ976" i="1"/>
  <c r="CJ977" i="1"/>
  <c r="CJ978" i="1"/>
  <c r="CJ979" i="1"/>
  <c r="CJ980" i="1"/>
  <c r="CJ981" i="1"/>
  <c r="CJ982" i="1"/>
  <c r="CJ983" i="1"/>
  <c r="CJ984" i="1"/>
  <c r="CJ985" i="1"/>
  <c r="CJ986" i="1"/>
  <c r="CJ987" i="1"/>
  <c r="CJ988" i="1"/>
  <c r="CJ989" i="1"/>
  <c r="CJ990" i="1"/>
  <c r="CJ991" i="1"/>
  <c r="CJ992" i="1"/>
  <c r="CJ993" i="1"/>
  <c r="CJ994" i="1"/>
  <c r="CJ995" i="1"/>
  <c r="CJ996" i="1"/>
  <c r="CJ997" i="1"/>
  <c r="CJ998" i="1"/>
  <c r="CJ999" i="1"/>
  <c r="CJ1000" i="1"/>
  <c r="CJ1001" i="1"/>
  <c r="CJ1002" i="1"/>
  <c r="CJ1003" i="1"/>
  <c r="CJ1004" i="1"/>
  <c r="CJ1005" i="1"/>
  <c r="CJ1006" i="1"/>
  <c r="CJ1007" i="1"/>
  <c r="CJ1008" i="1"/>
  <c r="CJ1009" i="1"/>
  <c r="CJ1010" i="1"/>
  <c r="CJ1011" i="1"/>
  <c r="CJ1012" i="1"/>
  <c r="CJ1013" i="1"/>
  <c r="CJ1014" i="1"/>
  <c r="CJ1015" i="1"/>
  <c r="CJ1016" i="1"/>
  <c r="CJ1017" i="1"/>
  <c r="CJ1018" i="1"/>
  <c r="CJ1019" i="1"/>
  <c r="CJ1020" i="1"/>
  <c r="CJ1021" i="1"/>
  <c r="CJ1022" i="1"/>
  <c r="CJ1023" i="1"/>
  <c r="CJ1024" i="1"/>
  <c r="CJ1025" i="1"/>
  <c r="CJ1026" i="1"/>
  <c r="CJ1027" i="1"/>
  <c r="CJ1028" i="1"/>
  <c r="CJ1029" i="1"/>
  <c r="CJ1030" i="1"/>
  <c r="CJ1031" i="1"/>
  <c r="CJ1032" i="1"/>
  <c r="CJ1033" i="1"/>
  <c r="CJ1034" i="1"/>
  <c r="CJ1035" i="1"/>
  <c r="CJ1036" i="1"/>
  <c r="CJ1037" i="1"/>
  <c r="CJ1038" i="1"/>
  <c r="CJ1039" i="1"/>
  <c r="CJ1040" i="1"/>
  <c r="CJ1041" i="1"/>
  <c r="CJ1042" i="1"/>
  <c r="CJ1043" i="1"/>
  <c r="CJ1044" i="1"/>
  <c r="CJ1045" i="1"/>
  <c r="CJ1046" i="1"/>
  <c r="CJ1047" i="1"/>
  <c r="CJ1048" i="1"/>
  <c r="CJ1049" i="1"/>
  <c r="CJ1050" i="1"/>
  <c r="CJ1051" i="1"/>
  <c r="CJ1052" i="1"/>
  <c r="CJ1053" i="1"/>
  <c r="CJ1054" i="1"/>
  <c r="CJ1055" i="1"/>
  <c r="CJ1056" i="1"/>
  <c r="CJ1057" i="1"/>
  <c r="CJ1058" i="1"/>
  <c r="CJ1059" i="1"/>
  <c r="CJ1060" i="1"/>
  <c r="CJ1061" i="1"/>
  <c r="CJ1062" i="1"/>
  <c r="CJ1063" i="1"/>
  <c r="CJ1064" i="1"/>
  <c r="CJ1065" i="1"/>
  <c r="CJ1066" i="1"/>
  <c r="CJ1067" i="1"/>
  <c r="CJ1068" i="1"/>
  <c r="CJ1069" i="1"/>
  <c r="CJ1070" i="1"/>
  <c r="CJ1071" i="1"/>
  <c r="CJ1072" i="1"/>
  <c r="CJ1073" i="1"/>
  <c r="CJ1074" i="1"/>
  <c r="CJ1075" i="1"/>
  <c r="CJ1076" i="1"/>
  <c r="CJ1077" i="1"/>
  <c r="CJ1078" i="1"/>
  <c r="CJ1079" i="1"/>
  <c r="CJ1080" i="1"/>
  <c r="CJ1081" i="1"/>
  <c r="CJ1082" i="1"/>
  <c r="CJ1083" i="1"/>
  <c r="CJ1084" i="1"/>
  <c r="CJ1085" i="1"/>
  <c r="CJ1086" i="1"/>
  <c r="CJ1087" i="1"/>
  <c r="CJ1088" i="1"/>
  <c r="CJ1089" i="1"/>
  <c r="CJ1090" i="1"/>
  <c r="CJ1091" i="1"/>
  <c r="CJ1092" i="1"/>
  <c r="CJ1093" i="1"/>
  <c r="CJ1094" i="1"/>
  <c r="CJ1095" i="1"/>
  <c r="CJ1096" i="1"/>
  <c r="CJ1097" i="1"/>
  <c r="CJ1098" i="1"/>
  <c r="CJ6" i="1"/>
  <c r="CG6" i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29" i="1"/>
  <c r="CG30" i="1"/>
  <c r="CG31" i="1"/>
  <c r="CG32" i="1"/>
  <c r="CG33" i="1"/>
  <c r="CG34" i="1"/>
  <c r="CG35" i="1"/>
  <c r="CG36" i="1"/>
  <c r="CG37" i="1"/>
  <c r="CG38" i="1"/>
  <c r="CG39" i="1"/>
  <c r="CG40" i="1"/>
  <c r="CG41" i="1"/>
  <c r="CG42" i="1"/>
  <c r="CG43" i="1"/>
  <c r="CG44" i="1"/>
  <c r="CG45" i="1"/>
  <c r="CG46" i="1"/>
  <c r="CG47" i="1"/>
  <c r="CG48" i="1"/>
  <c r="CG49" i="1"/>
  <c r="CG50" i="1"/>
  <c r="CG51" i="1"/>
  <c r="CG52" i="1"/>
  <c r="CG53" i="1"/>
  <c r="CG54" i="1"/>
  <c r="CG55" i="1"/>
  <c r="CG56" i="1"/>
  <c r="CG57" i="1"/>
  <c r="CG58" i="1"/>
  <c r="CG59" i="1"/>
  <c r="CG60" i="1"/>
  <c r="CG61" i="1"/>
  <c r="CG62" i="1"/>
  <c r="CG63" i="1"/>
  <c r="CG64" i="1"/>
  <c r="CG65" i="1"/>
  <c r="CG66" i="1"/>
  <c r="CG67" i="1"/>
  <c r="CG68" i="1"/>
  <c r="CG69" i="1"/>
  <c r="CG70" i="1"/>
  <c r="CG71" i="1"/>
  <c r="CG72" i="1"/>
  <c r="CG73" i="1"/>
  <c r="CG74" i="1"/>
  <c r="CG75" i="1"/>
  <c r="CG76" i="1"/>
  <c r="CG77" i="1"/>
  <c r="CG78" i="1"/>
  <c r="CG79" i="1"/>
  <c r="CG80" i="1"/>
  <c r="CG81" i="1"/>
  <c r="CG82" i="1"/>
  <c r="CG83" i="1"/>
  <c r="CG84" i="1"/>
  <c r="CG85" i="1"/>
  <c r="CG86" i="1"/>
  <c r="CG87" i="1"/>
  <c r="CG88" i="1"/>
  <c r="CG89" i="1"/>
  <c r="CG90" i="1"/>
  <c r="CG91" i="1"/>
  <c r="CG92" i="1"/>
  <c r="CG93" i="1"/>
  <c r="CG94" i="1"/>
  <c r="CG95" i="1"/>
  <c r="CG96" i="1"/>
  <c r="CG97" i="1"/>
  <c r="CG98" i="1"/>
  <c r="CG99" i="1"/>
  <c r="CG100" i="1"/>
  <c r="CG101" i="1"/>
  <c r="CG102" i="1"/>
  <c r="CG103" i="1"/>
  <c r="CG104" i="1"/>
  <c r="CG105" i="1"/>
  <c r="CG106" i="1"/>
  <c r="CG107" i="1"/>
  <c r="CG108" i="1"/>
  <c r="CG109" i="1"/>
  <c r="CG110" i="1"/>
  <c r="CG111" i="1"/>
  <c r="CG112" i="1"/>
  <c r="CG113" i="1"/>
  <c r="CG114" i="1"/>
  <c r="CG115" i="1"/>
  <c r="CG116" i="1"/>
  <c r="CG117" i="1"/>
  <c r="CG118" i="1"/>
  <c r="CG119" i="1"/>
  <c r="CG120" i="1"/>
  <c r="CG121" i="1"/>
  <c r="CG122" i="1"/>
  <c r="CG123" i="1"/>
  <c r="CG124" i="1"/>
  <c r="CG125" i="1"/>
  <c r="CG126" i="1"/>
  <c r="CG127" i="1"/>
  <c r="CG128" i="1"/>
  <c r="CG129" i="1"/>
  <c r="CG130" i="1"/>
  <c r="CG131" i="1"/>
  <c r="CG132" i="1"/>
  <c r="CG133" i="1"/>
  <c r="CG134" i="1"/>
  <c r="CG135" i="1"/>
  <c r="CG136" i="1"/>
  <c r="CG137" i="1"/>
  <c r="CG138" i="1"/>
  <c r="CG139" i="1"/>
  <c r="CG140" i="1"/>
  <c r="CG141" i="1"/>
  <c r="CG142" i="1"/>
  <c r="CG143" i="1"/>
  <c r="CG144" i="1"/>
  <c r="CG145" i="1"/>
  <c r="CG146" i="1"/>
  <c r="CG147" i="1"/>
  <c r="CG148" i="1"/>
  <c r="CG149" i="1"/>
  <c r="CG150" i="1"/>
  <c r="CG151" i="1"/>
  <c r="CG152" i="1"/>
  <c r="CG153" i="1"/>
  <c r="CG154" i="1"/>
  <c r="CG155" i="1"/>
  <c r="CG156" i="1"/>
  <c r="CG157" i="1"/>
  <c r="CG158" i="1"/>
  <c r="CG159" i="1"/>
  <c r="CG160" i="1"/>
  <c r="CG161" i="1"/>
  <c r="CG162" i="1"/>
  <c r="CG163" i="1"/>
  <c r="CG164" i="1"/>
  <c r="CG165" i="1"/>
  <c r="CG166" i="1"/>
  <c r="CG167" i="1"/>
  <c r="CG168" i="1"/>
  <c r="CG169" i="1"/>
  <c r="CG170" i="1"/>
  <c r="CG171" i="1"/>
  <c r="CG172" i="1"/>
  <c r="CG173" i="1"/>
  <c r="CG174" i="1"/>
  <c r="CG175" i="1"/>
  <c r="CG176" i="1"/>
  <c r="CG177" i="1"/>
  <c r="CG178" i="1"/>
  <c r="CG179" i="1"/>
  <c r="CG180" i="1"/>
  <c r="CG181" i="1"/>
  <c r="CG182" i="1"/>
  <c r="CG183" i="1"/>
  <c r="CG184" i="1"/>
  <c r="CG185" i="1"/>
  <c r="CG186" i="1"/>
  <c r="CG187" i="1"/>
  <c r="CG188" i="1"/>
  <c r="CG189" i="1"/>
  <c r="CG190" i="1"/>
  <c r="CG191" i="1"/>
  <c r="CG192" i="1"/>
  <c r="CG193" i="1"/>
  <c r="CG194" i="1"/>
  <c r="CG195" i="1"/>
  <c r="CG196" i="1"/>
  <c r="CG197" i="1"/>
  <c r="CG198" i="1"/>
  <c r="CG199" i="1"/>
  <c r="CG200" i="1"/>
  <c r="CG201" i="1"/>
  <c r="CG202" i="1"/>
  <c r="CG203" i="1"/>
  <c r="CG204" i="1"/>
  <c r="CG205" i="1"/>
  <c r="CG206" i="1"/>
  <c r="CG207" i="1"/>
  <c r="CG208" i="1"/>
  <c r="CG209" i="1"/>
  <c r="CG210" i="1"/>
  <c r="CG211" i="1"/>
  <c r="CG212" i="1"/>
  <c r="CG213" i="1"/>
  <c r="CG214" i="1"/>
  <c r="CG215" i="1"/>
  <c r="CG216" i="1"/>
  <c r="CG217" i="1"/>
  <c r="CG218" i="1"/>
  <c r="CG219" i="1"/>
  <c r="CG220" i="1"/>
  <c r="CG221" i="1"/>
  <c r="CG222" i="1"/>
  <c r="CG223" i="1"/>
  <c r="CG224" i="1"/>
  <c r="CG225" i="1"/>
  <c r="CG226" i="1"/>
  <c r="CG227" i="1"/>
  <c r="CG228" i="1"/>
  <c r="CG229" i="1"/>
  <c r="CG230" i="1"/>
  <c r="CG231" i="1"/>
  <c r="CG232" i="1"/>
  <c r="CG233" i="1"/>
  <c r="CG234" i="1"/>
  <c r="CG235" i="1"/>
  <c r="CG236" i="1"/>
  <c r="CG237" i="1"/>
  <c r="CG238" i="1"/>
  <c r="CG239" i="1"/>
  <c r="CG240" i="1"/>
  <c r="CG241" i="1"/>
  <c r="CG242" i="1"/>
  <c r="CG243" i="1"/>
  <c r="CG244" i="1"/>
  <c r="CG245" i="1"/>
  <c r="CG246" i="1"/>
  <c r="CG247" i="1"/>
  <c r="CG248" i="1"/>
  <c r="CG249" i="1"/>
  <c r="CG250" i="1"/>
  <c r="CG251" i="1"/>
  <c r="CG252" i="1"/>
  <c r="CG253" i="1"/>
  <c r="CG254" i="1"/>
  <c r="CG255" i="1"/>
  <c r="CG256" i="1"/>
  <c r="CG257" i="1"/>
  <c r="CG258" i="1"/>
  <c r="CG259" i="1"/>
  <c r="CG260" i="1"/>
  <c r="CG261" i="1"/>
  <c r="CG262" i="1"/>
  <c r="CG263" i="1"/>
  <c r="CG264" i="1"/>
  <c r="CG265" i="1"/>
  <c r="CG266" i="1"/>
  <c r="CG267" i="1"/>
  <c r="CG268" i="1"/>
  <c r="CG269" i="1"/>
  <c r="CG270" i="1"/>
  <c r="CG271" i="1"/>
  <c r="CG272" i="1"/>
  <c r="CG273" i="1"/>
  <c r="CG274" i="1"/>
  <c r="CG275" i="1"/>
  <c r="CG276" i="1"/>
  <c r="CG277" i="1"/>
  <c r="CG278" i="1"/>
  <c r="CG279" i="1"/>
  <c r="CG280" i="1"/>
  <c r="CG281" i="1"/>
  <c r="CG282" i="1"/>
  <c r="CG283" i="1"/>
  <c r="CG284" i="1"/>
  <c r="CG285" i="1"/>
  <c r="CG286" i="1"/>
  <c r="CG287" i="1"/>
  <c r="CG288" i="1"/>
  <c r="CG289" i="1"/>
  <c r="CG290" i="1"/>
  <c r="CG291" i="1"/>
  <c r="CG292" i="1"/>
  <c r="CG293" i="1"/>
  <c r="CG294" i="1"/>
  <c r="CG295" i="1"/>
  <c r="CG296" i="1"/>
  <c r="CG297" i="1"/>
  <c r="CG298" i="1"/>
  <c r="CG299" i="1"/>
  <c r="CG300" i="1"/>
  <c r="CG301" i="1"/>
  <c r="CG302" i="1"/>
  <c r="CG303" i="1"/>
  <c r="CG304" i="1"/>
  <c r="CG305" i="1"/>
  <c r="CG306" i="1"/>
  <c r="CG307" i="1"/>
  <c r="CG308" i="1"/>
  <c r="CG309" i="1"/>
  <c r="CG310" i="1"/>
  <c r="CG311" i="1"/>
  <c r="CG312" i="1"/>
  <c r="CG313" i="1"/>
  <c r="CG314" i="1"/>
  <c r="CG315" i="1"/>
  <c r="CG316" i="1"/>
  <c r="CG317" i="1"/>
  <c r="CG318" i="1"/>
  <c r="CG319" i="1"/>
  <c r="CG320" i="1"/>
  <c r="CG321" i="1"/>
  <c r="CG322" i="1"/>
  <c r="CG323" i="1"/>
  <c r="CG324" i="1"/>
  <c r="CG325" i="1"/>
  <c r="CG326" i="1"/>
  <c r="CG327" i="1"/>
  <c r="CG328" i="1"/>
  <c r="CG329" i="1"/>
  <c r="CG330" i="1"/>
  <c r="CG331" i="1"/>
  <c r="CG332" i="1"/>
  <c r="CG333" i="1"/>
  <c r="CG334" i="1"/>
  <c r="CG335" i="1"/>
  <c r="CG336" i="1"/>
  <c r="CG337" i="1"/>
  <c r="CG338" i="1"/>
  <c r="CG339" i="1"/>
  <c r="CG340" i="1"/>
  <c r="CG341" i="1"/>
  <c r="CG342" i="1"/>
  <c r="CG343" i="1"/>
  <c r="CG344" i="1"/>
  <c r="CG345" i="1"/>
  <c r="CG346" i="1"/>
  <c r="CG347" i="1"/>
  <c r="CG348" i="1"/>
  <c r="CG349" i="1"/>
  <c r="CG350" i="1"/>
  <c r="CG351" i="1"/>
  <c r="CG352" i="1"/>
  <c r="CG353" i="1"/>
  <c r="CG354" i="1"/>
  <c r="CG355" i="1"/>
  <c r="CG356" i="1"/>
  <c r="CG357" i="1"/>
  <c r="CG358" i="1"/>
  <c r="CG359" i="1"/>
  <c r="CG360" i="1"/>
  <c r="CG361" i="1"/>
  <c r="CG362" i="1"/>
  <c r="CG363" i="1"/>
  <c r="CG364" i="1"/>
  <c r="CG365" i="1"/>
  <c r="CG366" i="1"/>
  <c r="CG367" i="1"/>
  <c r="CG368" i="1"/>
  <c r="CG369" i="1"/>
  <c r="CG370" i="1"/>
  <c r="CG371" i="1"/>
  <c r="CG372" i="1"/>
  <c r="CG373" i="1"/>
  <c r="CG374" i="1"/>
  <c r="CG375" i="1"/>
  <c r="CG376" i="1"/>
  <c r="CG377" i="1"/>
  <c r="CG378" i="1"/>
  <c r="CG379" i="1"/>
  <c r="CG380" i="1"/>
  <c r="CG381" i="1"/>
  <c r="CG382" i="1"/>
  <c r="CG383" i="1"/>
  <c r="CG384" i="1"/>
  <c r="CG385" i="1"/>
  <c r="CG386" i="1"/>
  <c r="CG387" i="1"/>
  <c r="CG388" i="1"/>
  <c r="CG389" i="1"/>
  <c r="CG390" i="1"/>
  <c r="CG391" i="1"/>
  <c r="CG392" i="1"/>
  <c r="CG393" i="1"/>
  <c r="CG394" i="1"/>
  <c r="CG395" i="1"/>
  <c r="CG396" i="1"/>
  <c r="CG397" i="1"/>
  <c r="CG398" i="1"/>
  <c r="CG399" i="1"/>
  <c r="CG400" i="1"/>
  <c r="CG401" i="1"/>
  <c r="CG402" i="1"/>
  <c r="CG403" i="1"/>
  <c r="CG404" i="1"/>
  <c r="CG405" i="1"/>
  <c r="CG406" i="1"/>
  <c r="CG407" i="1"/>
  <c r="CG408" i="1"/>
  <c r="CG409" i="1"/>
  <c r="CG410" i="1"/>
  <c r="CG411" i="1"/>
  <c r="CG412" i="1"/>
  <c r="CG413" i="1"/>
  <c r="CG414" i="1"/>
  <c r="CG415" i="1"/>
  <c r="CG416" i="1"/>
  <c r="CG417" i="1"/>
  <c r="CG418" i="1"/>
  <c r="CG419" i="1"/>
  <c r="CG420" i="1"/>
  <c r="CG421" i="1"/>
  <c r="CG422" i="1"/>
  <c r="CG423" i="1"/>
  <c r="CG424" i="1"/>
  <c r="CG425" i="1"/>
  <c r="CG426" i="1"/>
  <c r="CG427" i="1"/>
  <c r="CG428" i="1"/>
  <c r="CG429" i="1"/>
  <c r="CG430" i="1"/>
  <c r="CG431" i="1"/>
  <c r="CG432" i="1"/>
  <c r="CG433" i="1"/>
  <c r="CG434" i="1"/>
  <c r="CG435" i="1"/>
  <c r="CG436" i="1"/>
  <c r="CG437" i="1"/>
  <c r="CG438" i="1"/>
  <c r="CG439" i="1"/>
  <c r="CG440" i="1"/>
  <c r="CG441" i="1"/>
  <c r="CG442" i="1"/>
  <c r="CG443" i="1"/>
  <c r="CG444" i="1"/>
  <c r="CG445" i="1"/>
  <c r="CG446" i="1"/>
  <c r="CG447" i="1"/>
  <c r="CG448" i="1"/>
  <c r="CG449" i="1"/>
  <c r="CG450" i="1"/>
  <c r="CG451" i="1"/>
  <c r="CG452" i="1"/>
  <c r="CG453" i="1"/>
  <c r="CG454" i="1"/>
  <c r="CG455" i="1"/>
  <c r="CG456" i="1"/>
  <c r="CG457" i="1"/>
  <c r="CG458" i="1"/>
  <c r="CG459" i="1"/>
  <c r="CG460" i="1"/>
  <c r="CG461" i="1"/>
  <c r="CG462" i="1"/>
  <c r="CG463" i="1"/>
  <c r="CG464" i="1"/>
  <c r="CG465" i="1"/>
  <c r="CG466" i="1"/>
  <c r="CG467" i="1"/>
  <c r="CG468" i="1"/>
  <c r="CG469" i="1"/>
  <c r="CG470" i="1"/>
  <c r="CG471" i="1"/>
  <c r="CG472" i="1"/>
  <c r="CG473" i="1"/>
  <c r="CG474" i="1"/>
  <c r="CG475" i="1"/>
  <c r="CG476" i="1"/>
  <c r="CG477" i="1"/>
  <c r="CG478" i="1"/>
  <c r="CG479" i="1"/>
  <c r="CG480" i="1"/>
  <c r="CG481" i="1"/>
  <c r="CG482" i="1"/>
  <c r="CG483" i="1"/>
  <c r="CG484" i="1"/>
  <c r="CG485" i="1"/>
  <c r="CG486" i="1"/>
  <c r="CG487" i="1"/>
  <c r="CG488" i="1"/>
  <c r="CG489" i="1"/>
  <c r="CG490" i="1"/>
  <c r="CG491" i="1"/>
  <c r="CG492" i="1"/>
  <c r="CG493" i="1"/>
  <c r="CG494" i="1"/>
  <c r="CG495" i="1"/>
  <c r="CG496" i="1"/>
  <c r="CG497" i="1"/>
  <c r="CG498" i="1"/>
  <c r="CG499" i="1"/>
  <c r="CG500" i="1"/>
  <c r="CG501" i="1"/>
  <c r="CG502" i="1"/>
  <c r="CG503" i="1"/>
  <c r="CG504" i="1"/>
  <c r="CG505" i="1"/>
  <c r="CG506" i="1"/>
  <c r="CG507" i="1"/>
  <c r="CG508" i="1"/>
  <c r="CG509" i="1"/>
  <c r="CG510" i="1"/>
  <c r="CG511" i="1"/>
  <c r="CG512" i="1"/>
  <c r="CG513" i="1"/>
  <c r="CG514" i="1"/>
  <c r="CG515" i="1"/>
  <c r="CG516" i="1"/>
  <c r="CG517" i="1"/>
  <c r="CG518" i="1"/>
  <c r="CG519" i="1"/>
  <c r="CG520" i="1"/>
  <c r="CG521" i="1"/>
  <c r="CG522" i="1"/>
  <c r="CG523" i="1"/>
  <c r="CG524" i="1"/>
  <c r="CG525" i="1"/>
  <c r="CG526" i="1"/>
  <c r="CG527" i="1"/>
  <c r="CG528" i="1"/>
  <c r="CG529" i="1"/>
  <c r="CG530" i="1"/>
  <c r="CG531" i="1"/>
  <c r="CG532" i="1"/>
  <c r="CG533" i="1"/>
  <c r="CG534" i="1"/>
  <c r="CG535" i="1"/>
  <c r="CG536" i="1"/>
  <c r="CG537" i="1"/>
  <c r="CG538" i="1"/>
  <c r="CG539" i="1"/>
  <c r="CG540" i="1"/>
  <c r="CG541" i="1"/>
  <c r="CG542" i="1"/>
  <c r="CG543" i="1"/>
  <c r="CG544" i="1"/>
  <c r="CG545" i="1"/>
  <c r="CG546" i="1"/>
  <c r="CG547" i="1"/>
  <c r="CG548" i="1"/>
  <c r="CG549" i="1"/>
  <c r="CG550" i="1"/>
  <c r="CG551" i="1"/>
  <c r="CG552" i="1"/>
  <c r="CG553" i="1"/>
  <c r="CG554" i="1"/>
  <c r="CG555" i="1"/>
  <c r="CG556" i="1"/>
  <c r="CG557" i="1"/>
  <c r="CG558" i="1"/>
  <c r="CG559" i="1"/>
  <c r="CG560" i="1"/>
  <c r="CG561" i="1"/>
  <c r="CG562" i="1"/>
  <c r="CG563" i="1"/>
  <c r="CG564" i="1"/>
  <c r="CG565" i="1"/>
  <c r="CG566" i="1"/>
  <c r="CG567" i="1"/>
  <c r="CG568" i="1"/>
  <c r="CG569" i="1"/>
  <c r="CG570" i="1"/>
  <c r="CG571" i="1"/>
  <c r="CG572" i="1"/>
  <c r="CG573" i="1"/>
  <c r="CG574" i="1"/>
  <c r="CG575" i="1"/>
  <c r="CG576" i="1"/>
  <c r="CG577" i="1"/>
  <c r="CG578" i="1"/>
  <c r="CG579" i="1"/>
  <c r="CG580" i="1"/>
  <c r="CG581" i="1"/>
  <c r="CG582" i="1"/>
  <c r="CG583" i="1"/>
  <c r="CG584" i="1"/>
  <c r="CG585" i="1"/>
  <c r="CG586" i="1"/>
  <c r="CG587" i="1"/>
  <c r="CG588" i="1"/>
  <c r="CG589" i="1"/>
  <c r="CG590" i="1"/>
  <c r="CG591" i="1"/>
  <c r="CG592" i="1"/>
  <c r="CG593" i="1"/>
  <c r="CG594" i="1"/>
  <c r="CG595" i="1"/>
  <c r="CG596" i="1"/>
  <c r="CG597" i="1"/>
  <c r="CG598" i="1"/>
  <c r="CG599" i="1"/>
  <c r="CG600" i="1"/>
  <c r="CG601" i="1"/>
  <c r="CG602" i="1"/>
  <c r="CG603" i="1"/>
  <c r="CG604" i="1"/>
  <c r="CG605" i="1"/>
  <c r="CG606" i="1"/>
  <c r="CG607" i="1"/>
  <c r="CG608" i="1"/>
  <c r="CG609" i="1"/>
  <c r="CG610" i="1"/>
  <c r="CG611" i="1"/>
  <c r="CG612" i="1"/>
  <c r="CG613" i="1"/>
  <c r="CG614" i="1"/>
  <c r="CG615" i="1"/>
  <c r="CG616" i="1"/>
  <c r="CG617" i="1"/>
  <c r="CG618" i="1"/>
  <c r="CG619" i="1"/>
  <c r="CG620" i="1"/>
  <c r="CG621" i="1"/>
  <c r="CG622" i="1"/>
  <c r="CG623" i="1"/>
  <c r="CG624" i="1"/>
  <c r="CG625" i="1"/>
  <c r="CG626" i="1"/>
  <c r="CG627" i="1"/>
  <c r="CG628" i="1"/>
  <c r="CG629" i="1"/>
  <c r="CG630" i="1"/>
  <c r="CG631" i="1"/>
  <c r="CG632" i="1"/>
  <c r="CG633" i="1"/>
  <c r="CG634" i="1"/>
  <c r="CG635" i="1"/>
  <c r="CG636" i="1"/>
  <c r="CG637" i="1"/>
  <c r="CG638" i="1"/>
  <c r="CG639" i="1"/>
  <c r="CG640" i="1"/>
  <c r="CG641" i="1"/>
  <c r="CG642" i="1"/>
  <c r="CG643" i="1"/>
  <c r="CG644" i="1"/>
  <c r="CG645" i="1"/>
  <c r="CG646" i="1"/>
  <c r="CG647" i="1"/>
  <c r="CG648" i="1"/>
  <c r="CG649" i="1"/>
  <c r="CG650" i="1"/>
  <c r="CG651" i="1"/>
  <c r="CG652" i="1"/>
  <c r="CG653" i="1"/>
  <c r="CG654" i="1"/>
  <c r="CG655" i="1"/>
  <c r="CG656" i="1"/>
  <c r="CG657" i="1"/>
  <c r="CG658" i="1"/>
  <c r="CG659" i="1"/>
  <c r="CG660" i="1"/>
  <c r="CG661" i="1"/>
  <c r="CG662" i="1"/>
  <c r="CG663" i="1"/>
  <c r="CG664" i="1"/>
  <c r="CG665" i="1"/>
  <c r="CG666" i="1"/>
  <c r="CG667" i="1"/>
  <c r="CG668" i="1"/>
  <c r="CG669" i="1"/>
  <c r="CG670" i="1"/>
  <c r="CG671" i="1"/>
  <c r="CG672" i="1"/>
  <c r="CG673" i="1"/>
  <c r="CG674" i="1"/>
  <c r="CG675" i="1"/>
  <c r="CG676" i="1"/>
  <c r="CG677" i="1"/>
  <c r="CG678" i="1"/>
  <c r="CG679" i="1"/>
  <c r="CG680" i="1"/>
  <c r="CG681" i="1"/>
  <c r="CG682" i="1"/>
  <c r="CG683" i="1"/>
  <c r="CG684" i="1"/>
  <c r="CG685" i="1"/>
  <c r="CG686" i="1"/>
  <c r="CG687" i="1"/>
  <c r="CG688" i="1"/>
  <c r="CG689" i="1"/>
  <c r="CG690" i="1"/>
  <c r="CG691" i="1"/>
  <c r="CG692" i="1"/>
  <c r="CG693" i="1"/>
  <c r="CG694" i="1"/>
  <c r="CG695" i="1"/>
  <c r="CG696" i="1"/>
  <c r="CG697" i="1"/>
  <c r="CG698" i="1"/>
  <c r="CG699" i="1"/>
  <c r="CG700" i="1"/>
  <c r="CG701" i="1"/>
  <c r="CG702" i="1"/>
  <c r="CG703" i="1"/>
  <c r="CG704" i="1"/>
  <c r="CG705" i="1"/>
  <c r="CG706" i="1"/>
  <c r="CG707" i="1"/>
  <c r="CG708" i="1"/>
  <c r="CG709" i="1"/>
  <c r="CG710" i="1"/>
  <c r="CG711" i="1"/>
  <c r="CG712" i="1"/>
  <c r="CG713" i="1"/>
  <c r="CG714" i="1"/>
  <c r="CG715" i="1"/>
  <c r="CG716" i="1"/>
  <c r="CG717" i="1"/>
  <c r="CG718" i="1"/>
  <c r="CG719" i="1"/>
  <c r="CG720" i="1"/>
  <c r="CG721" i="1"/>
  <c r="CG722" i="1"/>
  <c r="CG723" i="1"/>
  <c r="CG724" i="1"/>
  <c r="CG725" i="1"/>
  <c r="CG726" i="1"/>
  <c r="CG727" i="1"/>
  <c r="CG728" i="1"/>
  <c r="CG729" i="1"/>
  <c r="CG730" i="1"/>
  <c r="CG731" i="1"/>
  <c r="CG732" i="1"/>
  <c r="CG733" i="1"/>
  <c r="CG734" i="1"/>
  <c r="CG735" i="1"/>
  <c r="CG736" i="1"/>
  <c r="CG737" i="1"/>
  <c r="CG738" i="1"/>
  <c r="CG739" i="1"/>
  <c r="CG740" i="1"/>
  <c r="CG741" i="1"/>
  <c r="CG742" i="1"/>
  <c r="CG743" i="1"/>
  <c r="CG744" i="1"/>
  <c r="CG745" i="1"/>
  <c r="CG746" i="1"/>
  <c r="CG747" i="1"/>
  <c r="CG748" i="1"/>
  <c r="CG749" i="1"/>
  <c r="CG750" i="1"/>
  <c r="CG751" i="1"/>
  <c r="CG752" i="1"/>
  <c r="CG753" i="1"/>
  <c r="CG754" i="1"/>
  <c r="CG755" i="1"/>
  <c r="CG756" i="1"/>
  <c r="CG757" i="1"/>
  <c r="CG758" i="1"/>
  <c r="CG759" i="1"/>
  <c r="CG760" i="1"/>
  <c r="CG761" i="1"/>
  <c r="CG762" i="1"/>
  <c r="CG763" i="1"/>
  <c r="CG764" i="1"/>
  <c r="CG765" i="1"/>
  <c r="CG766" i="1"/>
  <c r="CG767" i="1"/>
  <c r="CG768" i="1"/>
  <c r="CG769" i="1"/>
  <c r="CG770" i="1"/>
  <c r="CG771" i="1"/>
  <c r="CG772" i="1"/>
  <c r="CG773" i="1"/>
  <c r="CG774" i="1"/>
  <c r="CG775" i="1"/>
  <c r="CG776" i="1"/>
  <c r="CG777" i="1"/>
  <c r="CG778" i="1"/>
  <c r="CG779" i="1"/>
  <c r="CG780" i="1"/>
  <c r="CG781" i="1"/>
  <c r="CG782" i="1"/>
  <c r="CG783" i="1"/>
  <c r="CG784" i="1"/>
  <c r="CG785" i="1"/>
  <c r="CG786" i="1"/>
  <c r="CG787" i="1"/>
  <c r="CG788" i="1"/>
  <c r="CG789" i="1"/>
  <c r="CG790" i="1"/>
  <c r="CG791" i="1"/>
  <c r="CG792" i="1"/>
  <c r="CG793" i="1"/>
  <c r="CG794" i="1"/>
  <c r="CG795" i="1"/>
  <c r="CG796" i="1"/>
  <c r="CG797" i="1"/>
  <c r="CG798" i="1"/>
  <c r="CG799" i="1"/>
  <c r="CG800" i="1"/>
  <c r="CG801" i="1"/>
  <c r="CG802" i="1"/>
  <c r="CG803" i="1"/>
  <c r="CG804" i="1"/>
  <c r="CG805" i="1"/>
  <c r="CG806" i="1"/>
  <c r="CG807" i="1"/>
  <c r="CG808" i="1"/>
  <c r="CG809" i="1"/>
  <c r="CG810" i="1"/>
  <c r="CG811" i="1"/>
  <c r="CG812" i="1"/>
  <c r="CG813" i="1"/>
  <c r="CG814" i="1"/>
  <c r="CG815" i="1"/>
  <c r="CG816" i="1"/>
  <c r="CG817" i="1"/>
  <c r="CG818" i="1"/>
  <c r="CG819" i="1"/>
  <c r="CG820" i="1"/>
  <c r="CG821" i="1"/>
  <c r="CG822" i="1"/>
  <c r="CG823" i="1"/>
  <c r="CG824" i="1"/>
  <c r="CG825" i="1"/>
  <c r="CG826" i="1"/>
  <c r="CG827" i="1"/>
  <c r="CG828" i="1"/>
  <c r="CG829" i="1"/>
  <c r="CG830" i="1"/>
  <c r="CG831" i="1"/>
  <c r="CG832" i="1"/>
  <c r="CG833" i="1"/>
  <c r="CG834" i="1"/>
  <c r="CG835" i="1"/>
  <c r="CG836" i="1"/>
  <c r="CG837" i="1"/>
  <c r="CG838" i="1"/>
  <c r="CG839" i="1"/>
  <c r="CG840" i="1"/>
  <c r="CG841" i="1"/>
  <c r="CG842" i="1"/>
  <c r="CG843" i="1"/>
  <c r="CG844" i="1"/>
  <c r="CG845" i="1"/>
  <c r="CG846" i="1"/>
  <c r="CG847" i="1"/>
  <c r="CG848" i="1"/>
  <c r="CG849" i="1"/>
  <c r="CG850" i="1"/>
  <c r="CG851" i="1"/>
  <c r="CG852" i="1"/>
  <c r="CG853" i="1"/>
  <c r="CG854" i="1"/>
  <c r="CG855" i="1"/>
  <c r="CG856" i="1"/>
  <c r="CG857" i="1"/>
  <c r="CG858" i="1"/>
  <c r="CG859" i="1"/>
  <c r="CG860" i="1"/>
  <c r="CG861" i="1"/>
  <c r="CG862" i="1"/>
  <c r="CG863" i="1"/>
  <c r="CG864" i="1"/>
  <c r="CG865" i="1"/>
  <c r="CG866" i="1"/>
  <c r="CG867" i="1"/>
  <c r="CG868" i="1"/>
  <c r="CG869" i="1"/>
  <c r="CG870" i="1"/>
  <c r="CG871" i="1"/>
  <c r="CG872" i="1"/>
  <c r="CG873" i="1"/>
  <c r="CG874" i="1"/>
  <c r="CG875" i="1"/>
  <c r="CG876" i="1"/>
  <c r="CG877" i="1"/>
  <c r="CG878" i="1"/>
  <c r="CG879" i="1"/>
  <c r="CG880" i="1"/>
  <c r="CG881" i="1"/>
  <c r="CG882" i="1"/>
  <c r="CG883" i="1"/>
  <c r="CG884" i="1"/>
  <c r="CG885" i="1"/>
  <c r="CG886" i="1"/>
  <c r="CG887" i="1"/>
  <c r="CG888" i="1"/>
  <c r="CG889" i="1"/>
  <c r="CG890" i="1"/>
  <c r="CG891" i="1"/>
  <c r="CG892" i="1"/>
  <c r="CG893" i="1"/>
  <c r="CG894" i="1"/>
  <c r="CG895" i="1"/>
  <c r="CG896" i="1"/>
  <c r="CG897" i="1"/>
  <c r="CG898" i="1"/>
  <c r="CG899" i="1"/>
  <c r="CG900" i="1"/>
  <c r="CG901" i="1"/>
  <c r="CG902" i="1"/>
  <c r="CG903" i="1"/>
  <c r="CG904" i="1"/>
  <c r="CG905" i="1"/>
  <c r="CG906" i="1"/>
  <c r="CG907" i="1"/>
  <c r="CG908" i="1"/>
  <c r="CG909" i="1"/>
  <c r="CG910" i="1"/>
  <c r="CG911" i="1"/>
  <c r="CG912" i="1"/>
  <c r="CG913" i="1"/>
  <c r="CG914" i="1"/>
  <c r="CG915" i="1"/>
  <c r="CG916" i="1"/>
  <c r="CG917" i="1"/>
  <c r="CG918" i="1"/>
  <c r="CG919" i="1"/>
  <c r="CG920" i="1"/>
  <c r="CG921" i="1"/>
  <c r="CG922" i="1"/>
  <c r="CG923" i="1"/>
  <c r="CG924" i="1"/>
  <c r="CG925" i="1"/>
  <c r="CG926" i="1"/>
  <c r="CG927" i="1"/>
  <c r="CG928" i="1"/>
  <c r="CG929" i="1"/>
  <c r="CG930" i="1"/>
  <c r="CG931" i="1"/>
  <c r="CG932" i="1"/>
  <c r="CG933" i="1"/>
  <c r="CG934" i="1"/>
  <c r="CG935" i="1"/>
  <c r="CG936" i="1"/>
  <c r="CG937" i="1"/>
  <c r="CG938" i="1"/>
  <c r="CG939" i="1"/>
  <c r="CG940" i="1"/>
  <c r="CG941" i="1"/>
  <c r="CG942" i="1"/>
  <c r="CG943" i="1"/>
  <c r="CG944" i="1"/>
  <c r="CG945" i="1"/>
  <c r="CG946" i="1"/>
  <c r="CG947" i="1"/>
  <c r="CG948" i="1"/>
  <c r="CG949" i="1"/>
  <c r="CG950" i="1"/>
  <c r="CG951" i="1"/>
  <c r="CG952" i="1"/>
  <c r="CG953" i="1"/>
  <c r="CG954" i="1"/>
  <c r="CG955" i="1"/>
  <c r="CG956" i="1"/>
  <c r="CG957" i="1"/>
  <c r="CG958" i="1"/>
  <c r="CG959" i="1"/>
  <c r="CG960" i="1"/>
  <c r="CG961" i="1"/>
  <c r="CG962" i="1"/>
  <c r="CG963" i="1"/>
  <c r="CG964" i="1"/>
  <c r="CG965" i="1"/>
  <c r="CG966" i="1"/>
  <c r="CG967" i="1"/>
  <c r="CG968" i="1"/>
  <c r="CG969" i="1"/>
  <c r="CG970" i="1"/>
  <c r="CG971" i="1"/>
  <c r="CG972" i="1"/>
  <c r="CG973" i="1"/>
  <c r="CG974" i="1"/>
  <c r="CG975" i="1"/>
  <c r="CG976" i="1"/>
  <c r="CG977" i="1"/>
  <c r="CG978" i="1"/>
  <c r="CG979" i="1"/>
  <c r="CG980" i="1"/>
  <c r="CG981" i="1"/>
  <c r="CG982" i="1"/>
  <c r="CG983" i="1"/>
  <c r="CG984" i="1"/>
  <c r="CG985" i="1"/>
  <c r="CG986" i="1"/>
  <c r="CG987" i="1"/>
  <c r="CG988" i="1"/>
  <c r="CG989" i="1"/>
  <c r="CG990" i="1"/>
  <c r="CG991" i="1"/>
  <c r="CG992" i="1"/>
  <c r="CG993" i="1"/>
  <c r="CG994" i="1"/>
  <c r="CG995" i="1"/>
  <c r="CG996" i="1"/>
  <c r="CG997" i="1"/>
  <c r="CG998" i="1"/>
  <c r="CG999" i="1"/>
  <c r="CG1000" i="1"/>
  <c r="CG1001" i="1"/>
  <c r="CG1002" i="1"/>
  <c r="CG1003" i="1"/>
  <c r="CG1004" i="1"/>
  <c r="CG1005" i="1"/>
  <c r="CG1006" i="1"/>
  <c r="CG1007" i="1"/>
  <c r="CG1008" i="1"/>
  <c r="CG1009" i="1"/>
  <c r="CG1010" i="1"/>
  <c r="CG1011" i="1"/>
  <c r="CG1012" i="1"/>
  <c r="CG1013" i="1"/>
  <c r="CG1014" i="1"/>
  <c r="CG1015" i="1"/>
  <c r="CG1016" i="1"/>
  <c r="CG1017" i="1"/>
  <c r="CG1018" i="1"/>
  <c r="CG1019" i="1"/>
  <c r="CG1020" i="1"/>
  <c r="CG1021" i="1"/>
  <c r="CG1022" i="1"/>
  <c r="CG1023" i="1"/>
  <c r="CG1024" i="1"/>
  <c r="CG1025" i="1"/>
  <c r="CG1026" i="1"/>
  <c r="CG1027" i="1"/>
  <c r="CG1028" i="1"/>
  <c r="CG1029" i="1"/>
  <c r="CG1030" i="1"/>
  <c r="CG1031" i="1"/>
  <c r="CG1032" i="1"/>
  <c r="CG1033" i="1"/>
  <c r="CG1034" i="1"/>
  <c r="CG1035" i="1"/>
  <c r="CG1036" i="1"/>
  <c r="CG1037" i="1"/>
  <c r="CG1038" i="1"/>
  <c r="CG1039" i="1"/>
  <c r="CG1040" i="1"/>
  <c r="CG1041" i="1"/>
  <c r="CG1042" i="1"/>
  <c r="CG1043" i="1"/>
  <c r="CG1044" i="1"/>
  <c r="CG1045" i="1"/>
  <c r="CG1046" i="1"/>
  <c r="CG1047" i="1"/>
  <c r="CG1048" i="1"/>
  <c r="CG1049" i="1"/>
  <c r="CG1050" i="1"/>
  <c r="CG1051" i="1"/>
  <c r="CG1052" i="1"/>
  <c r="CG1053" i="1"/>
  <c r="CG1054" i="1"/>
  <c r="CG1055" i="1"/>
  <c r="CG1056" i="1"/>
  <c r="CG1057" i="1"/>
  <c r="CG1058" i="1"/>
  <c r="CG1059" i="1"/>
  <c r="CG1060" i="1"/>
  <c r="CG1061" i="1"/>
  <c r="CG1062" i="1"/>
  <c r="CG1063" i="1"/>
  <c r="CG1064" i="1"/>
  <c r="CG1065" i="1"/>
  <c r="CG1066" i="1"/>
  <c r="CG1067" i="1"/>
  <c r="CG1068" i="1"/>
  <c r="CG1069" i="1"/>
  <c r="CG1070" i="1"/>
  <c r="CG1071" i="1"/>
  <c r="CG1072" i="1"/>
  <c r="CG1073" i="1"/>
  <c r="CG1074" i="1"/>
  <c r="CG1075" i="1"/>
  <c r="CG1076" i="1"/>
  <c r="CG1077" i="1"/>
  <c r="CG1078" i="1"/>
  <c r="CG1079" i="1"/>
  <c r="CG1080" i="1"/>
  <c r="CG1081" i="1"/>
  <c r="CG1082" i="1"/>
  <c r="CG1083" i="1"/>
  <c r="CG1084" i="1"/>
  <c r="CG1085" i="1"/>
  <c r="CG1086" i="1"/>
  <c r="CG1087" i="1"/>
  <c r="CG1088" i="1"/>
  <c r="CG1089" i="1"/>
  <c r="CG1090" i="1"/>
  <c r="CG1091" i="1"/>
  <c r="CG1092" i="1"/>
  <c r="CG1093" i="1"/>
  <c r="CG1094" i="1"/>
  <c r="CG1095" i="1"/>
  <c r="CG1096" i="1"/>
  <c r="CG1097" i="1"/>
  <c r="CG1098" i="1"/>
  <c r="CE7" i="1"/>
  <c r="CE8" i="1"/>
  <c r="CE9" i="1"/>
  <c r="CE10" i="1"/>
  <c r="CE11" i="1"/>
  <c r="CE12" i="1"/>
  <c r="CE13" i="1"/>
  <c r="CE14" i="1"/>
  <c r="CE15" i="1"/>
  <c r="CE16" i="1"/>
  <c r="CE17" i="1"/>
  <c r="CE18" i="1"/>
  <c r="CE19" i="1"/>
  <c r="CE20" i="1"/>
  <c r="CE21" i="1"/>
  <c r="CE22" i="1"/>
  <c r="CE23" i="1"/>
  <c r="CE24" i="1"/>
  <c r="CE25" i="1"/>
  <c r="CE26" i="1"/>
  <c r="CE27" i="1"/>
  <c r="CE28" i="1"/>
  <c r="CE29" i="1"/>
  <c r="CE30" i="1"/>
  <c r="CE31" i="1"/>
  <c r="CE32" i="1"/>
  <c r="CE33" i="1"/>
  <c r="CE34" i="1"/>
  <c r="CE35" i="1"/>
  <c r="CE36" i="1"/>
  <c r="CE37" i="1"/>
  <c r="CE38" i="1"/>
  <c r="CE39" i="1"/>
  <c r="CE40" i="1"/>
  <c r="CE41" i="1"/>
  <c r="CE42" i="1"/>
  <c r="CE43" i="1"/>
  <c r="CE44" i="1"/>
  <c r="CE45" i="1"/>
  <c r="CE46" i="1"/>
  <c r="CE47" i="1"/>
  <c r="CE48" i="1"/>
  <c r="CE49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66" i="1"/>
  <c r="CE67" i="1"/>
  <c r="CE68" i="1"/>
  <c r="CE69" i="1"/>
  <c r="CE70" i="1"/>
  <c r="CE71" i="1"/>
  <c r="CE72" i="1"/>
  <c r="CE73" i="1"/>
  <c r="CE74" i="1"/>
  <c r="CE75" i="1"/>
  <c r="CE76" i="1"/>
  <c r="CE77" i="1"/>
  <c r="CE78" i="1"/>
  <c r="CE79" i="1"/>
  <c r="CE80" i="1"/>
  <c r="CE81" i="1"/>
  <c r="CE82" i="1"/>
  <c r="CE83" i="1"/>
  <c r="CE84" i="1"/>
  <c r="CE85" i="1"/>
  <c r="CE86" i="1"/>
  <c r="CE87" i="1"/>
  <c r="CE88" i="1"/>
  <c r="CE89" i="1"/>
  <c r="CE90" i="1"/>
  <c r="CE91" i="1"/>
  <c r="CE92" i="1"/>
  <c r="CE93" i="1"/>
  <c r="CE94" i="1"/>
  <c r="CE95" i="1"/>
  <c r="CE96" i="1"/>
  <c r="CE97" i="1"/>
  <c r="CE98" i="1"/>
  <c r="CE99" i="1"/>
  <c r="CE100" i="1"/>
  <c r="CE101" i="1"/>
  <c r="CE102" i="1"/>
  <c r="CE103" i="1"/>
  <c r="CE104" i="1"/>
  <c r="CE105" i="1"/>
  <c r="CE106" i="1"/>
  <c r="CE107" i="1"/>
  <c r="CE108" i="1"/>
  <c r="CE109" i="1"/>
  <c r="CE110" i="1"/>
  <c r="CE111" i="1"/>
  <c r="CE112" i="1"/>
  <c r="CE113" i="1"/>
  <c r="CE114" i="1"/>
  <c r="CE115" i="1"/>
  <c r="CE116" i="1"/>
  <c r="CE117" i="1"/>
  <c r="CE118" i="1"/>
  <c r="CE119" i="1"/>
  <c r="CE120" i="1"/>
  <c r="CE121" i="1"/>
  <c r="CE122" i="1"/>
  <c r="CE123" i="1"/>
  <c r="CE124" i="1"/>
  <c r="CE125" i="1"/>
  <c r="CE126" i="1"/>
  <c r="CE127" i="1"/>
  <c r="CE128" i="1"/>
  <c r="CE129" i="1"/>
  <c r="CE130" i="1"/>
  <c r="CE131" i="1"/>
  <c r="CE132" i="1"/>
  <c r="CE133" i="1"/>
  <c r="CE134" i="1"/>
  <c r="CE135" i="1"/>
  <c r="CE136" i="1"/>
  <c r="CE137" i="1"/>
  <c r="CE138" i="1"/>
  <c r="CE139" i="1"/>
  <c r="CE140" i="1"/>
  <c r="CE141" i="1"/>
  <c r="CE142" i="1"/>
  <c r="CE143" i="1"/>
  <c r="CE144" i="1"/>
  <c r="CE145" i="1"/>
  <c r="CE146" i="1"/>
  <c r="CE147" i="1"/>
  <c r="CE148" i="1"/>
  <c r="CE149" i="1"/>
  <c r="CE150" i="1"/>
  <c r="CE151" i="1"/>
  <c r="CE152" i="1"/>
  <c r="CE153" i="1"/>
  <c r="CE154" i="1"/>
  <c r="CE155" i="1"/>
  <c r="CE156" i="1"/>
  <c r="CE157" i="1"/>
  <c r="CE158" i="1"/>
  <c r="CE159" i="1"/>
  <c r="CE160" i="1"/>
  <c r="CE161" i="1"/>
  <c r="CE162" i="1"/>
  <c r="CE163" i="1"/>
  <c r="CE164" i="1"/>
  <c r="CE165" i="1"/>
  <c r="CE166" i="1"/>
  <c r="CE167" i="1"/>
  <c r="CE168" i="1"/>
  <c r="CE169" i="1"/>
  <c r="CE170" i="1"/>
  <c r="CE171" i="1"/>
  <c r="CE172" i="1"/>
  <c r="CE173" i="1"/>
  <c r="CE174" i="1"/>
  <c r="CE175" i="1"/>
  <c r="CE176" i="1"/>
  <c r="CE177" i="1"/>
  <c r="CE178" i="1"/>
  <c r="CE179" i="1"/>
  <c r="CE180" i="1"/>
  <c r="CE181" i="1"/>
  <c r="CE182" i="1"/>
  <c r="CE183" i="1"/>
  <c r="CE184" i="1"/>
  <c r="CE185" i="1"/>
  <c r="CE186" i="1"/>
  <c r="CE187" i="1"/>
  <c r="CE188" i="1"/>
  <c r="CE189" i="1"/>
  <c r="CE190" i="1"/>
  <c r="CE191" i="1"/>
  <c r="CE192" i="1"/>
  <c r="CE193" i="1"/>
  <c r="CE194" i="1"/>
  <c r="CE195" i="1"/>
  <c r="CE196" i="1"/>
  <c r="CE197" i="1"/>
  <c r="CE198" i="1"/>
  <c r="CE199" i="1"/>
  <c r="CE200" i="1"/>
  <c r="CE201" i="1"/>
  <c r="CE202" i="1"/>
  <c r="CE203" i="1"/>
  <c r="CE204" i="1"/>
  <c r="CE205" i="1"/>
  <c r="CE206" i="1"/>
  <c r="CE207" i="1"/>
  <c r="CE208" i="1"/>
  <c r="CE209" i="1"/>
  <c r="CE210" i="1"/>
  <c r="CE211" i="1"/>
  <c r="CE212" i="1"/>
  <c r="CE213" i="1"/>
  <c r="CE214" i="1"/>
  <c r="CE215" i="1"/>
  <c r="CE216" i="1"/>
  <c r="CE217" i="1"/>
  <c r="CE218" i="1"/>
  <c r="CE219" i="1"/>
  <c r="CE220" i="1"/>
  <c r="CE221" i="1"/>
  <c r="CE222" i="1"/>
  <c r="CE223" i="1"/>
  <c r="CE224" i="1"/>
  <c r="CE225" i="1"/>
  <c r="CE226" i="1"/>
  <c r="CE227" i="1"/>
  <c r="CE228" i="1"/>
  <c r="CE229" i="1"/>
  <c r="CE230" i="1"/>
  <c r="CE231" i="1"/>
  <c r="CE232" i="1"/>
  <c r="CE233" i="1"/>
  <c r="CE234" i="1"/>
  <c r="CE235" i="1"/>
  <c r="CE236" i="1"/>
  <c r="CE237" i="1"/>
  <c r="CE238" i="1"/>
  <c r="CE239" i="1"/>
  <c r="CE240" i="1"/>
  <c r="CE241" i="1"/>
  <c r="CE242" i="1"/>
  <c r="CE243" i="1"/>
  <c r="CE244" i="1"/>
  <c r="CE245" i="1"/>
  <c r="CE246" i="1"/>
  <c r="CE247" i="1"/>
  <c r="CE248" i="1"/>
  <c r="CE249" i="1"/>
  <c r="CE250" i="1"/>
  <c r="CE251" i="1"/>
  <c r="CE252" i="1"/>
  <c r="CE253" i="1"/>
  <c r="CE254" i="1"/>
  <c r="CE255" i="1"/>
  <c r="CE256" i="1"/>
  <c r="CE257" i="1"/>
  <c r="CE258" i="1"/>
  <c r="CE259" i="1"/>
  <c r="CE260" i="1"/>
  <c r="CE261" i="1"/>
  <c r="CE262" i="1"/>
  <c r="CE263" i="1"/>
  <c r="CE264" i="1"/>
  <c r="CE265" i="1"/>
  <c r="CE266" i="1"/>
  <c r="CE267" i="1"/>
  <c r="CE268" i="1"/>
  <c r="CE269" i="1"/>
  <c r="CE270" i="1"/>
  <c r="CE271" i="1"/>
  <c r="CE272" i="1"/>
  <c r="CE273" i="1"/>
  <c r="CE274" i="1"/>
  <c r="CE275" i="1"/>
  <c r="CE276" i="1"/>
  <c r="CE277" i="1"/>
  <c r="CE278" i="1"/>
  <c r="CE279" i="1"/>
  <c r="CE280" i="1"/>
  <c r="CE281" i="1"/>
  <c r="CE282" i="1"/>
  <c r="CE283" i="1"/>
  <c r="CE284" i="1"/>
  <c r="CE285" i="1"/>
  <c r="CE286" i="1"/>
  <c r="CE287" i="1"/>
  <c r="CE288" i="1"/>
  <c r="CE289" i="1"/>
  <c r="CE290" i="1"/>
  <c r="CE291" i="1"/>
  <c r="CE292" i="1"/>
  <c r="CE293" i="1"/>
  <c r="CE294" i="1"/>
  <c r="CE295" i="1"/>
  <c r="CE296" i="1"/>
  <c r="CE297" i="1"/>
  <c r="CE298" i="1"/>
  <c r="CE299" i="1"/>
  <c r="CE300" i="1"/>
  <c r="CE301" i="1"/>
  <c r="CE302" i="1"/>
  <c r="CE303" i="1"/>
  <c r="CE304" i="1"/>
  <c r="CE305" i="1"/>
  <c r="CE306" i="1"/>
  <c r="CE307" i="1"/>
  <c r="CE308" i="1"/>
  <c r="CE309" i="1"/>
  <c r="CE310" i="1"/>
  <c r="CE311" i="1"/>
  <c r="CE312" i="1"/>
  <c r="CE313" i="1"/>
  <c r="CE314" i="1"/>
  <c r="CE315" i="1"/>
  <c r="CE316" i="1"/>
  <c r="CE317" i="1"/>
  <c r="CE318" i="1"/>
  <c r="CE319" i="1"/>
  <c r="CE320" i="1"/>
  <c r="CE321" i="1"/>
  <c r="CE322" i="1"/>
  <c r="CE323" i="1"/>
  <c r="CE324" i="1"/>
  <c r="CE325" i="1"/>
  <c r="CE326" i="1"/>
  <c r="CE327" i="1"/>
  <c r="CE328" i="1"/>
  <c r="CE329" i="1"/>
  <c r="CE330" i="1"/>
  <c r="CE331" i="1"/>
  <c r="CE332" i="1"/>
  <c r="CE333" i="1"/>
  <c r="CE334" i="1"/>
  <c r="CE335" i="1"/>
  <c r="CE336" i="1"/>
  <c r="CE337" i="1"/>
  <c r="CE338" i="1"/>
  <c r="CE339" i="1"/>
  <c r="CE340" i="1"/>
  <c r="CE341" i="1"/>
  <c r="CE342" i="1"/>
  <c r="CE343" i="1"/>
  <c r="CE344" i="1"/>
  <c r="CE345" i="1"/>
  <c r="CE346" i="1"/>
  <c r="CE347" i="1"/>
  <c r="CE348" i="1"/>
  <c r="CE349" i="1"/>
  <c r="CE350" i="1"/>
  <c r="CE351" i="1"/>
  <c r="CE352" i="1"/>
  <c r="CE353" i="1"/>
  <c r="CE354" i="1"/>
  <c r="CE355" i="1"/>
  <c r="CE356" i="1"/>
  <c r="CE357" i="1"/>
  <c r="CE358" i="1"/>
  <c r="CE359" i="1"/>
  <c r="CE360" i="1"/>
  <c r="CE361" i="1"/>
  <c r="CE362" i="1"/>
  <c r="CE363" i="1"/>
  <c r="CE364" i="1"/>
  <c r="CE365" i="1"/>
  <c r="CE366" i="1"/>
  <c r="CE367" i="1"/>
  <c r="CE368" i="1"/>
  <c r="CE369" i="1"/>
  <c r="CE370" i="1"/>
  <c r="CE371" i="1"/>
  <c r="CE372" i="1"/>
  <c r="CE373" i="1"/>
  <c r="CE374" i="1"/>
  <c r="CE375" i="1"/>
  <c r="CE376" i="1"/>
  <c r="CE377" i="1"/>
  <c r="CE378" i="1"/>
  <c r="CE379" i="1"/>
  <c r="CE380" i="1"/>
  <c r="CE381" i="1"/>
  <c r="CE382" i="1"/>
  <c r="CE383" i="1"/>
  <c r="CE384" i="1"/>
  <c r="CE385" i="1"/>
  <c r="CE386" i="1"/>
  <c r="CE387" i="1"/>
  <c r="CE388" i="1"/>
  <c r="CE389" i="1"/>
  <c r="CE390" i="1"/>
  <c r="CE391" i="1"/>
  <c r="CE392" i="1"/>
  <c r="CE393" i="1"/>
  <c r="CE394" i="1"/>
  <c r="CE395" i="1"/>
  <c r="CE396" i="1"/>
  <c r="CE397" i="1"/>
  <c r="CE398" i="1"/>
  <c r="CE399" i="1"/>
  <c r="CE400" i="1"/>
  <c r="CE401" i="1"/>
  <c r="CE402" i="1"/>
  <c r="CE403" i="1"/>
  <c r="CE404" i="1"/>
  <c r="CE405" i="1"/>
  <c r="CE406" i="1"/>
  <c r="CE407" i="1"/>
  <c r="CE408" i="1"/>
  <c r="CE409" i="1"/>
  <c r="CE410" i="1"/>
  <c r="CE411" i="1"/>
  <c r="CE412" i="1"/>
  <c r="CE413" i="1"/>
  <c r="CE414" i="1"/>
  <c r="CE415" i="1"/>
  <c r="CE416" i="1"/>
  <c r="CE417" i="1"/>
  <c r="CE418" i="1"/>
  <c r="CE419" i="1"/>
  <c r="CE420" i="1"/>
  <c r="CE421" i="1"/>
  <c r="CE422" i="1"/>
  <c r="CE423" i="1"/>
  <c r="CE424" i="1"/>
  <c r="CE425" i="1"/>
  <c r="CE426" i="1"/>
  <c r="CE427" i="1"/>
  <c r="CE428" i="1"/>
  <c r="CE429" i="1"/>
  <c r="CE430" i="1"/>
  <c r="CE431" i="1"/>
  <c r="CE432" i="1"/>
  <c r="CE433" i="1"/>
  <c r="CE434" i="1"/>
  <c r="CE435" i="1"/>
  <c r="CE436" i="1"/>
  <c r="CE437" i="1"/>
  <c r="CE438" i="1"/>
  <c r="CE439" i="1"/>
  <c r="CE440" i="1"/>
  <c r="CE441" i="1"/>
  <c r="CE442" i="1"/>
  <c r="CE443" i="1"/>
  <c r="CE444" i="1"/>
  <c r="CE445" i="1"/>
  <c r="CE446" i="1"/>
  <c r="CE447" i="1"/>
  <c r="CE448" i="1"/>
  <c r="CE449" i="1"/>
  <c r="CE450" i="1"/>
  <c r="CE451" i="1"/>
  <c r="CE452" i="1"/>
  <c r="CE453" i="1"/>
  <c r="CE454" i="1"/>
  <c r="CE455" i="1"/>
  <c r="CE456" i="1"/>
  <c r="CE457" i="1"/>
  <c r="CE458" i="1"/>
  <c r="CE459" i="1"/>
  <c r="CE460" i="1"/>
  <c r="CE461" i="1"/>
  <c r="CE462" i="1"/>
  <c r="CE463" i="1"/>
  <c r="CE464" i="1"/>
  <c r="CE465" i="1"/>
  <c r="CE466" i="1"/>
  <c r="CE467" i="1"/>
  <c r="CE468" i="1"/>
  <c r="CE469" i="1"/>
  <c r="CE470" i="1"/>
  <c r="CE471" i="1"/>
  <c r="CE472" i="1"/>
  <c r="CE473" i="1"/>
  <c r="CE474" i="1"/>
  <c r="CE475" i="1"/>
  <c r="CE476" i="1"/>
  <c r="CE477" i="1"/>
  <c r="CE478" i="1"/>
  <c r="CE479" i="1"/>
  <c r="CE480" i="1"/>
  <c r="CE481" i="1"/>
  <c r="CE482" i="1"/>
  <c r="CE483" i="1"/>
  <c r="CE484" i="1"/>
  <c r="CE485" i="1"/>
  <c r="CE486" i="1"/>
  <c r="CE487" i="1"/>
  <c r="CE488" i="1"/>
  <c r="CE489" i="1"/>
  <c r="CE490" i="1"/>
  <c r="CE491" i="1"/>
  <c r="CE492" i="1"/>
  <c r="CE493" i="1"/>
  <c r="CE494" i="1"/>
  <c r="CE495" i="1"/>
  <c r="CE496" i="1"/>
  <c r="CE497" i="1"/>
  <c r="CE498" i="1"/>
  <c r="CE499" i="1"/>
  <c r="CE500" i="1"/>
  <c r="CE501" i="1"/>
  <c r="CE502" i="1"/>
  <c r="CE503" i="1"/>
  <c r="CE504" i="1"/>
  <c r="CE505" i="1"/>
  <c r="CE506" i="1"/>
  <c r="CE507" i="1"/>
  <c r="CE508" i="1"/>
  <c r="CE509" i="1"/>
  <c r="CE510" i="1"/>
  <c r="CE511" i="1"/>
  <c r="CE512" i="1"/>
  <c r="CE513" i="1"/>
  <c r="CE514" i="1"/>
  <c r="CE515" i="1"/>
  <c r="CE516" i="1"/>
  <c r="CE517" i="1"/>
  <c r="CE518" i="1"/>
  <c r="CE519" i="1"/>
  <c r="CE520" i="1"/>
  <c r="CE521" i="1"/>
  <c r="CE522" i="1"/>
  <c r="CE523" i="1"/>
  <c r="CE524" i="1"/>
  <c r="CE525" i="1"/>
  <c r="CE526" i="1"/>
  <c r="CE527" i="1"/>
  <c r="CE528" i="1"/>
  <c r="CE529" i="1"/>
  <c r="CE530" i="1"/>
  <c r="CE531" i="1"/>
  <c r="CE532" i="1"/>
  <c r="CE533" i="1"/>
  <c r="CE534" i="1"/>
  <c r="CE535" i="1"/>
  <c r="CE536" i="1"/>
  <c r="CE537" i="1"/>
  <c r="CE538" i="1"/>
  <c r="CE539" i="1"/>
  <c r="CE540" i="1"/>
  <c r="CE541" i="1"/>
  <c r="CE542" i="1"/>
  <c r="CE543" i="1"/>
  <c r="CE544" i="1"/>
  <c r="CE545" i="1"/>
  <c r="CE546" i="1"/>
  <c r="CE547" i="1"/>
  <c r="CE548" i="1"/>
  <c r="CE549" i="1"/>
  <c r="CE550" i="1"/>
  <c r="CE551" i="1"/>
  <c r="CE552" i="1"/>
  <c r="CE553" i="1"/>
  <c r="CE554" i="1"/>
  <c r="CE555" i="1"/>
  <c r="CE556" i="1"/>
  <c r="CE557" i="1"/>
  <c r="CE558" i="1"/>
  <c r="CE559" i="1"/>
  <c r="CE560" i="1"/>
  <c r="CE561" i="1"/>
  <c r="CE562" i="1"/>
  <c r="CE563" i="1"/>
  <c r="CE564" i="1"/>
  <c r="CE565" i="1"/>
  <c r="CE566" i="1"/>
  <c r="CE567" i="1"/>
  <c r="CE568" i="1"/>
  <c r="CE569" i="1"/>
  <c r="CE570" i="1"/>
  <c r="CE571" i="1"/>
  <c r="CE572" i="1"/>
  <c r="CE573" i="1"/>
  <c r="CE574" i="1"/>
  <c r="CE575" i="1"/>
  <c r="CE576" i="1"/>
  <c r="CE577" i="1"/>
  <c r="CE578" i="1"/>
  <c r="CE579" i="1"/>
  <c r="CE580" i="1"/>
  <c r="CE581" i="1"/>
  <c r="CE582" i="1"/>
  <c r="CE583" i="1"/>
  <c r="CE584" i="1"/>
  <c r="CE585" i="1"/>
  <c r="CE586" i="1"/>
  <c r="CE587" i="1"/>
  <c r="CE588" i="1"/>
  <c r="CE589" i="1"/>
  <c r="CE590" i="1"/>
  <c r="CE591" i="1"/>
  <c r="CE592" i="1"/>
  <c r="CE593" i="1"/>
  <c r="CE594" i="1"/>
  <c r="CE595" i="1"/>
  <c r="CE596" i="1"/>
  <c r="CE597" i="1"/>
  <c r="CE598" i="1"/>
  <c r="CE599" i="1"/>
  <c r="CE600" i="1"/>
  <c r="CE601" i="1"/>
  <c r="CE602" i="1"/>
  <c r="CE603" i="1"/>
  <c r="CE604" i="1"/>
  <c r="CE605" i="1"/>
  <c r="CE606" i="1"/>
  <c r="CE607" i="1"/>
  <c r="CE608" i="1"/>
  <c r="CE609" i="1"/>
  <c r="CE610" i="1"/>
  <c r="CE611" i="1"/>
  <c r="CE612" i="1"/>
  <c r="CE613" i="1"/>
  <c r="CE614" i="1"/>
  <c r="CE615" i="1"/>
  <c r="CE616" i="1"/>
  <c r="CE617" i="1"/>
  <c r="CE618" i="1"/>
  <c r="CE619" i="1"/>
  <c r="CE620" i="1"/>
  <c r="CE621" i="1"/>
  <c r="CE622" i="1"/>
  <c r="CE623" i="1"/>
  <c r="CE624" i="1"/>
  <c r="CE625" i="1"/>
  <c r="CE626" i="1"/>
  <c r="CE627" i="1"/>
  <c r="CE628" i="1"/>
  <c r="CE629" i="1"/>
  <c r="CE630" i="1"/>
  <c r="CE631" i="1"/>
  <c r="CE632" i="1"/>
  <c r="CE633" i="1"/>
  <c r="CE634" i="1"/>
  <c r="CE635" i="1"/>
  <c r="CE636" i="1"/>
  <c r="CE637" i="1"/>
  <c r="CE638" i="1"/>
  <c r="CE639" i="1"/>
  <c r="CE640" i="1"/>
  <c r="CE641" i="1"/>
  <c r="CE642" i="1"/>
  <c r="CE643" i="1"/>
  <c r="CE644" i="1"/>
  <c r="CE645" i="1"/>
  <c r="CE646" i="1"/>
  <c r="CE647" i="1"/>
  <c r="CE648" i="1"/>
  <c r="CE649" i="1"/>
  <c r="CE650" i="1"/>
  <c r="CE651" i="1"/>
  <c r="CE652" i="1"/>
  <c r="CE653" i="1"/>
  <c r="CE654" i="1"/>
  <c r="CE655" i="1"/>
  <c r="CE656" i="1"/>
  <c r="CE657" i="1"/>
  <c r="CE658" i="1"/>
  <c r="CE659" i="1"/>
  <c r="CE660" i="1"/>
  <c r="CE661" i="1"/>
  <c r="CE662" i="1"/>
  <c r="CE663" i="1"/>
  <c r="CE664" i="1"/>
  <c r="CE665" i="1"/>
  <c r="CE666" i="1"/>
  <c r="CE667" i="1"/>
  <c r="CE668" i="1"/>
  <c r="CE669" i="1"/>
  <c r="CE670" i="1"/>
  <c r="CE671" i="1"/>
  <c r="CE672" i="1"/>
  <c r="CE673" i="1"/>
  <c r="CE674" i="1"/>
  <c r="CE675" i="1"/>
  <c r="CE676" i="1"/>
  <c r="CE677" i="1"/>
  <c r="CE678" i="1"/>
  <c r="CE679" i="1"/>
  <c r="CE680" i="1"/>
  <c r="CE681" i="1"/>
  <c r="CE682" i="1"/>
  <c r="CE683" i="1"/>
  <c r="CE684" i="1"/>
  <c r="CE685" i="1"/>
  <c r="CE686" i="1"/>
  <c r="CE687" i="1"/>
  <c r="CE688" i="1"/>
  <c r="CE689" i="1"/>
  <c r="CE690" i="1"/>
  <c r="CE691" i="1"/>
  <c r="CE692" i="1"/>
  <c r="CE693" i="1"/>
  <c r="CE694" i="1"/>
  <c r="CE695" i="1"/>
  <c r="CE696" i="1"/>
  <c r="CE697" i="1"/>
  <c r="CE698" i="1"/>
  <c r="CE699" i="1"/>
  <c r="CE700" i="1"/>
  <c r="CE701" i="1"/>
  <c r="CE702" i="1"/>
  <c r="CE703" i="1"/>
  <c r="CE704" i="1"/>
  <c r="CE705" i="1"/>
  <c r="CE706" i="1"/>
  <c r="CE707" i="1"/>
  <c r="CE708" i="1"/>
  <c r="CE709" i="1"/>
  <c r="CE710" i="1"/>
  <c r="CE711" i="1"/>
  <c r="CE712" i="1"/>
  <c r="CE713" i="1"/>
  <c r="CE714" i="1"/>
  <c r="CE715" i="1"/>
  <c r="CE716" i="1"/>
  <c r="CE717" i="1"/>
  <c r="CE718" i="1"/>
  <c r="CE719" i="1"/>
  <c r="CE720" i="1"/>
  <c r="CE721" i="1"/>
  <c r="CE722" i="1"/>
  <c r="CE723" i="1"/>
  <c r="CE724" i="1"/>
  <c r="CE725" i="1"/>
  <c r="CE726" i="1"/>
  <c r="CE727" i="1"/>
  <c r="CE728" i="1"/>
  <c r="CE729" i="1"/>
  <c r="CE730" i="1"/>
  <c r="CE731" i="1"/>
  <c r="CE732" i="1"/>
  <c r="CE733" i="1"/>
  <c r="CE734" i="1"/>
  <c r="CE735" i="1"/>
  <c r="CE736" i="1"/>
  <c r="CE737" i="1"/>
  <c r="CE738" i="1"/>
  <c r="CE739" i="1"/>
  <c r="CE740" i="1"/>
  <c r="CE741" i="1"/>
  <c r="CE742" i="1"/>
  <c r="CE743" i="1"/>
  <c r="CE744" i="1"/>
  <c r="CE745" i="1"/>
  <c r="CE746" i="1"/>
  <c r="CE747" i="1"/>
  <c r="CE748" i="1"/>
  <c r="CE749" i="1"/>
  <c r="CE750" i="1"/>
  <c r="CE751" i="1"/>
  <c r="CE752" i="1"/>
  <c r="CE753" i="1"/>
  <c r="CE754" i="1"/>
  <c r="CE755" i="1"/>
  <c r="CE756" i="1"/>
  <c r="CE757" i="1"/>
  <c r="CE758" i="1"/>
  <c r="CE759" i="1"/>
  <c r="CE760" i="1"/>
  <c r="CE761" i="1"/>
  <c r="CE762" i="1"/>
  <c r="CE763" i="1"/>
  <c r="CE764" i="1"/>
  <c r="CE765" i="1"/>
  <c r="CE766" i="1"/>
  <c r="CE767" i="1"/>
  <c r="CE768" i="1"/>
  <c r="CE769" i="1"/>
  <c r="CE770" i="1"/>
  <c r="CE771" i="1"/>
  <c r="CE772" i="1"/>
  <c r="CE773" i="1"/>
  <c r="CE774" i="1"/>
  <c r="CE775" i="1"/>
  <c r="CE776" i="1"/>
  <c r="CE777" i="1"/>
  <c r="CE778" i="1"/>
  <c r="CE779" i="1"/>
  <c r="CE780" i="1"/>
  <c r="CE781" i="1"/>
  <c r="CE782" i="1"/>
  <c r="CE783" i="1"/>
  <c r="CE784" i="1"/>
  <c r="CE785" i="1"/>
  <c r="CE786" i="1"/>
  <c r="CE787" i="1"/>
  <c r="CE788" i="1"/>
  <c r="CE789" i="1"/>
  <c r="CE790" i="1"/>
  <c r="CE791" i="1"/>
  <c r="CE792" i="1"/>
  <c r="CE793" i="1"/>
  <c r="CE794" i="1"/>
  <c r="CE795" i="1"/>
  <c r="CE796" i="1"/>
  <c r="CE797" i="1"/>
  <c r="CE798" i="1"/>
  <c r="CE799" i="1"/>
  <c r="CE800" i="1"/>
  <c r="CE801" i="1"/>
  <c r="CE802" i="1"/>
  <c r="CE803" i="1"/>
  <c r="CE804" i="1"/>
  <c r="CE805" i="1"/>
  <c r="CE806" i="1"/>
  <c r="CE807" i="1"/>
  <c r="CE808" i="1"/>
  <c r="CE809" i="1"/>
  <c r="CE810" i="1"/>
  <c r="CE811" i="1"/>
  <c r="CE812" i="1"/>
  <c r="CE813" i="1"/>
  <c r="CE814" i="1"/>
  <c r="CE815" i="1"/>
  <c r="CE816" i="1"/>
  <c r="CE817" i="1"/>
  <c r="CE818" i="1"/>
  <c r="CE819" i="1"/>
  <c r="CE820" i="1"/>
  <c r="CE821" i="1"/>
  <c r="CE822" i="1"/>
  <c r="CE823" i="1"/>
  <c r="CE824" i="1"/>
  <c r="CE825" i="1"/>
  <c r="CE826" i="1"/>
  <c r="CE827" i="1"/>
  <c r="CE828" i="1"/>
  <c r="CE829" i="1"/>
  <c r="CE830" i="1"/>
  <c r="CE831" i="1"/>
  <c r="CE832" i="1"/>
  <c r="CE833" i="1"/>
  <c r="CE834" i="1"/>
  <c r="CE835" i="1"/>
  <c r="CE836" i="1"/>
  <c r="CE837" i="1"/>
  <c r="CE838" i="1"/>
  <c r="CE839" i="1"/>
  <c r="CE840" i="1"/>
  <c r="CE841" i="1"/>
  <c r="CE842" i="1"/>
  <c r="CE843" i="1"/>
  <c r="CE844" i="1"/>
  <c r="CE845" i="1"/>
  <c r="CE846" i="1"/>
  <c r="CE847" i="1"/>
  <c r="CE848" i="1"/>
  <c r="CE849" i="1"/>
  <c r="CE850" i="1"/>
  <c r="CE851" i="1"/>
  <c r="CE852" i="1"/>
  <c r="CE853" i="1"/>
  <c r="CE854" i="1"/>
  <c r="CE855" i="1"/>
  <c r="CE856" i="1"/>
  <c r="CE857" i="1"/>
  <c r="CE858" i="1"/>
  <c r="CE859" i="1"/>
  <c r="CE860" i="1"/>
  <c r="CE861" i="1"/>
  <c r="CE862" i="1"/>
  <c r="CE863" i="1"/>
  <c r="CE864" i="1"/>
  <c r="CE865" i="1"/>
  <c r="CE866" i="1"/>
  <c r="CE867" i="1"/>
  <c r="CE868" i="1"/>
  <c r="CE869" i="1"/>
  <c r="CE870" i="1"/>
  <c r="CE871" i="1"/>
  <c r="CE872" i="1"/>
  <c r="CE873" i="1"/>
  <c r="CE874" i="1"/>
  <c r="CE875" i="1"/>
  <c r="CE876" i="1"/>
  <c r="CE877" i="1"/>
  <c r="CE878" i="1"/>
  <c r="CE879" i="1"/>
  <c r="CE880" i="1"/>
  <c r="CE881" i="1"/>
  <c r="CE882" i="1"/>
  <c r="CE883" i="1"/>
  <c r="CE884" i="1"/>
  <c r="CE885" i="1"/>
  <c r="CE886" i="1"/>
  <c r="CE887" i="1"/>
  <c r="CE888" i="1"/>
  <c r="CE889" i="1"/>
  <c r="CE890" i="1"/>
  <c r="CE891" i="1"/>
  <c r="CE892" i="1"/>
  <c r="CE893" i="1"/>
  <c r="CE894" i="1"/>
  <c r="CE895" i="1"/>
  <c r="CE896" i="1"/>
  <c r="CE897" i="1"/>
  <c r="CE898" i="1"/>
  <c r="CE899" i="1"/>
  <c r="CE900" i="1"/>
  <c r="CE901" i="1"/>
  <c r="CE902" i="1"/>
  <c r="CE903" i="1"/>
  <c r="CE904" i="1"/>
  <c r="CE905" i="1"/>
  <c r="CE906" i="1"/>
  <c r="CE907" i="1"/>
  <c r="CE908" i="1"/>
  <c r="CE909" i="1"/>
  <c r="CE910" i="1"/>
  <c r="CE911" i="1"/>
  <c r="CE912" i="1"/>
  <c r="CE913" i="1"/>
  <c r="CE914" i="1"/>
  <c r="CE915" i="1"/>
  <c r="CE916" i="1"/>
  <c r="CE917" i="1"/>
  <c r="CE918" i="1"/>
  <c r="CE919" i="1"/>
  <c r="CE920" i="1"/>
  <c r="CE921" i="1"/>
  <c r="CE922" i="1"/>
  <c r="CE923" i="1"/>
  <c r="CE924" i="1"/>
  <c r="CE925" i="1"/>
  <c r="CE926" i="1"/>
  <c r="CE927" i="1"/>
  <c r="CE928" i="1"/>
  <c r="CE929" i="1"/>
  <c r="CE930" i="1"/>
  <c r="CE931" i="1"/>
  <c r="CE932" i="1"/>
  <c r="CE933" i="1"/>
  <c r="CE934" i="1"/>
  <c r="CE935" i="1"/>
  <c r="CE936" i="1"/>
  <c r="CE937" i="1"/>
  <c r="CE938" i="1"/>
  <c r="CE939" i="1"/>
  <c r="CE940" i="1"/>
  <c r="CE941" i="1"/>
  <c r="CE942" i="1"/>
  <c r="CE943" i="1"/>
  <c r="CE944" i="1"/>
  <c r="CE945" i="1"/>
  <c r="CE946" i="1"/>
  <c r="CE947" i="1"/>
  <c r="CE948" i="1"/>
  <c r="CE949" i="1"/>
  <c r="CE950" i="1"/>
  <c r="CE951" i="1"/>
  <c r="CE952" i="1"/>
  <c r="CE953" i="1"/>
  <c r="CE954" i="1"/>
  <c r="CE955" i="1"/>
  <c r="CE956" i="1"/>
  <c r="CE957" i="1"/>
  <c r="CE958" i="1"/>
  <c r="CE959" i="1"/>
  <c r="CE960" i="1"/>
  <c r="CE961" i="1"/>
  <c r="CE962" i="1"/>
  <c r="CE963" i="1"/>
  <c r="CE964" i="1"/>
  <c r="CE965" i="1"/>
  <c r="CE966" i="1"/>
  <c r="CE967" i="1"/>
  <c r="CE968" i="1"/>
  <c r="CE969" i="1"/>
  <c r="CE970" i="1"/>
  <c r="CE971" i="1"/>
  <c r="CE972" i="1"/>
  <c r="CE973" i="1"/>
  <c r="CE974" i="1"/>
  <c r="CE975" i="1"/>
  <c r="CE976" i="1"/>
  <c r="CE977" i="1"/>
  <c r="CE978" i="1"/>
  <c r="CE979" i="1"/>
  <c r="CE980" i="1"/>
  <c r="CE981" i="1"/>
  <c r="CE982" i="1"/>
  <c r="CE983" i="1"/>
  <c r="CE984" i="1"/>
  <c r="CE985" i="1"/>
  <c r="CE986" i="1"/>
  <c r="CE987" i="1"/>
  <c r="CE988" i="1"/>
  <c r="CE989" i="1"/>
  <c r="CE990" i="1"/>
  <c r="CE991" i="1"/>
  <c r="CE992" i="1"/>
  <c r="CE993" i="1"/>
  <c r="CE994" i="1"/>
  <c r="CE995" i="1"/>
  <c r="CE996" i="1"/>
  <c r="CE997" i="1"/>
  <c r="CE998" i="1"/>
  <c r="CE999" i="1"/>
  <c r="CE1000" i="1"/>
  <c r="CE1001" i="1"/>
  <c r="CE1002" i="1"/>
  <c r="CE1003" i="1"/>
  <c r="CE1004" i="1"/>
  <c r="CE1005" i="1"/>
  <c r="CE1006" i="1"/>
  <c r="CE1007" i="1"/>
  <c r="CE1008" i="1"/>
  <c r="CE1009" i="1"/>
  <c r="CE1010" i="1"/>
  <c r="CE1011" i="1"/>
  <c r="CE1012" i="1"/>
  <c r="CE1013" i="1"/>
  <c r="CE1014" i="1"/>
  <c r="CE1015" i="1"/>
  <c r="CE1016" i="1"/>
  <c r="CE1017" i="1"/>
  <c r="CE1018" i="1"/>
  <c r="CE1019" i="1"/>
  <c r="CE1020" i="1"/>
  <c r="CE1021" i="1"/>
  <c r="CE1022" i="1"/>
  <c r="CE1023" i="1"/>
  <c r="CE1024" i="1"/>
  <c r="CE1025" i="1"/>
  <c r="CE1026" i="1"/>
  <c r="CE1027" i="1"/>
  <c r="CE1028" i="1"/>
  <c r="CE1029" i="1"/>
  <c r="CE1030" i="1"/>
  <c r="CE1031" i="1"/>
  <c r="CE1032" i="1"/>
  <c r="CE1033" i="1"/>
  <c r="CE1034" i="1"/>
  <c r="CE1035" i="1"/>
  <c r="CE1036" i="1"/>
  <c r="CE1037" i="1"/>
  <c r="CE1038" i="1"/>
  <c r="CE1039" i="1"/>
  <c r="CE1040" i="1"/>
  <c r="CE1041" i="1"/>
  <c r="CE1042" i="1"/>
  <c r="CE1043" i="1"/>
  <c r="CE1044" i="1"/>
  <c r="CE1045" i="1"/>
  <c r="CE1046" i="1"/>
  <c r="CE1047" i="1"/>
  <c r="CE1048" i="1"/>
  <c r="CE1049" i="1"/>
  <c r="CE1050" i="1"/>
  <c r="CE1051" i="1"/>
  <c r="CE1052" i="1"/>
  <c r="CE1053" i="1"/>
  <c r="CE1054" i="1"/>
  <c r="CE1055" i="1"/>
  <c r="CE1056" i="1"/>
  <c r="CE1057" i="1"/>
  <c r="CE1058" i="1"/>
  <c r="CE1059" i="1"/>
  <c r="CE1060" i="1"/>
  <c r="CE1061" i="1"/>
  <c r="CE1062" i="1"/>
  <c r="CE1063" i="1"/>
  <c r="CE1064" i="1"/>
  <c r="CE1065" i="1"/>
  <c r="CE1066" i="1"/>
  <c r="CE1067" i="1"/>
  <c r="CE1068" i="1"/>
  <c r="CE1069" i="1"/>
  <c r="CE1070" i="1"/>
  <c r="CE1071" i="1"/>
  <c r="CE1072" i="1"/>
  <c r="CE1073" i="1"/>
  <c r="CE1074" i="1"/>
  <c r="CE1075" i="1"/>
  <c r="CE1076" i="1"/>
  <c r="CE1077" i="1"/>
  <c r="CE1078" i="1"/>
  <c r="CE1079" i="1"/>
  <c r="CE1080" i="1"/>
  <c r="CE1081" i="1"/>
  <c r="CE1082" i="1"/>
  <c r="CE1083" i="1"/>
  <c r="CE1084" i="1"/>
  <c r="CE1085" i="1"/>
  <c r="CE1086" i="1"/>
  <c r="CE1087" i="1"/>
  <c r="CE1088" i="1"/>
  <c r="CE1089" i="1"/>
  <c r="CE1090" i="1"/>
  <c r="CE1091" i="1"/>
  <c r="CE1092" i="1"/>
  <c r="CE1093" i="1"/>
  <c r="CE1094" i="1"/>
  <c r="CE1095" i="1"/>
  <c r="CE1096" i="1"/>
  <c r="CE1097" i="1"/>
  <c r="CE1098" i="1"/>
  <c r="CE6" i="1"/>
  <c r="CC7" i="1"/>
  <c r="CC8" i="1"/>
  <c r="CC9" i="1"/>
  <c r="CC10" i="1"/>
  <c r="CC11" i="1"/>
  <c r="CC12" i="1"/>
  <c r="CC13" i="1"/>
  <c r="CC14" i="1"/>
  <c r="CC15" i="1"/>
  <c r="CC16" i="1"/>
  <c r="CC17" i="1"/>
  <c r="CC18" i="1"/>
  <c r="CC19" i="1"/>
  <c r="CC20" i="1"/>
  <c r="CC21" i="1"/>
  <c r="CC22" i="1"/>
  <c r="CC23" i="1"/>
  <c r="CC24" i="1"/>
  <c r="CC25" i="1"/>
  <c r="CC26" i="1"/>
  <c r="CC27" i="1"/>
  <c r="CC28" i="1"/>
  <c r="CC29" i="1"/>
  <c r="CC30" i="1"/>
  <c r="CC31" i="1"/>
  <c r="CC32" i="1"/>
  <c r="CC33" i="1"/>
  <c r="CC34" i="1"/>
  <c r="CC35" i="1"/>
  <c r="CC36" i="1"/>
  <c r="CC37" i="1"/>
  <c r="CC38" i="1"/>
  <c r="CC39" i="1"/>
  <c r="CC40" i="1"/>
  <c r="CC41" i="1"/>
  <c r="CC42" i="1"/>
  <c r="CC43" i="1"/>
  <c r="CC44" i="1"/>
  <c r="CC45" i="1"/>
  <c r="CC46" i="1"/>
  <c r="CC47" i="1"/>
  <c r="CC48" i="1"/>
  <c r="CC49" i="1"/>
  <c r="CC50" i="1"/>
  <c r="CC51" i="1"/>
  <c r="CC52" i="1"/>
  <c r="CC53" i="1"/>
  <c r="CC54" i="1"/>
  <c r="CC55" i="1"/>
  <c r="CC56" i="1"/>
  <c r="CC57" i="1"/>
  <c r="CC58" i="1"/>
  <c r="CC59" i="1"/>
  <c r="CC60" i="1"/>
  <c r="CC61" i="1"/>
  <c r="CC62" i="1"/>
  <c r="CC63" i="1"/>
  <c r="CC64" i="1"/>
  <c r="CC65" i="1"/>
  <c r="CC66" i="1"/>
  <c r="CC67" i="1"/>
  <c r="CC68" i="1"/>
  <c r="CC69" i="1"/>
  <c r="CC70" i="1"/>
  <c r="CC71" i="1"/>
  <c r="CC72" i="1"/>
  <c r="CC73" i="1"/>
  <c r="CC74" i="1"/>
  <c r="CC75" i="1"/>
  <c r="CC76" i="1"/>
  <c r="CC77" i="1"/>
  <c r="CC78" i="1"/>
  <c r="CC79" i="1"/>
  <c r="CC80" i="1"/>
  <c r="CC81" i="1"/>
  <c r="CC82" i="1"/>
  <c r="CC83" i="1"/>
  <c r="CC84" i="1"/>
  <c r="CC85" i="1"/>
  <c r="CC86" i="1"/>
  <c r="CC87" i="1"/>
  <c r="CC88" i="1"/>
  <c r="CC89" i="1"/>
  <c r="CC90" i="1"/>
  <c r="CC91" i="1"/>
  <c r="CC92" i="1"/>
  <c r="CC93" i="1"/>
  <c r="CC94" i="1"/>
  <c r="CC95" i="1"/>
  <c r="CC96" i="1"/>
  <c r="CC97" i="1"/>
  <c r="CC98" i="1"/>
  <c r="CC99" i="1"/>
  <c r="CC100" i="1"/>
  <c r="CC101" i="1"/>
  <c r="CC102" i="1"/>
  <c r="CC103" i="1"/>
  <c r="CC104" i="1"/>
  <c r="CC105" i="1"/>
  <c r="CC106" i="1"/>
  <c r="CC107" i="1"/>
  <c r="CC108" i="1"/>
  <c r="CC109" i="1"/>
  <c r="CC110" i="1"/>
  <c r="CC111" i="1"/>
  <c r="CC112" i="1"/>
  <c r="CC113" i="1"/>
  <c r="CC114" i="1"/>
  <c r="CC115" i="1"/>
  <c r="CC116" i="1"/>
  <c r="CC117" i="1"/>
  <c r="CC118" i="1"/>
  <c r="CC119" i="1"/>
  <c r="CC120" i="1"/>
  <c r="CC121" i="1"/>
  <c r="CC122" i="1"/>
  <c r="CC123" i="1"/>
  <c r="CC124" i="1"/>
  <c r="CC125" i="1"/>
  <c r="CC126" i="1"/>
  <c r="CC127" i="1"/>
  <c r="CC128" i="1"/>
  <c r="CC129" i="1"/>
  <c r="CC130" i="1"/>
  <c r="CC131" i="1"/>
  <c r="CC132" i="1"/>
  <c r="CC133" i="1"/>
  <c r="CC134" i="1"/>
  <c r="CC135" i="1"/>
  <c r="CC136" i="1"/>
  <c r="CC137" i="1"/>
  <c r="CC138" i="1"/>
  <c r="CC139" i="1"/>
  <c r="CC140" i="1"/>
  <c r="CC141" i="1"/>
  <c r="CC142" i="1"/>
  <c r="CC143" i="1"/>
  <c r="CC144" i="1"/>
  <c r="CC145" i="1"/>
  <c r="CC146" i="1"/>
  <c r="CC147" i="1"/>
  <c r="CC148" i="1"/>
  <c r="CC149" i="1"/>
  <c r="CC150" i="1"/>
  <c r="CC151" i="1"/>
  <c r="CC152" i="1"/>
  <c r="CC153" i="1"/>
  <c r="CC154" i="1"/>
  <c r="CC155" i="1"/>
  <c r="CC156" i="1"/>
  <c r="CC157" i="1"/>
  <c r="CC158" i="1"/>
  <c r="CC159" i="1"/>
  <c r="CC160" i="1"/>
  <c r="CC161" i="1"/>
  <c r="CC162" i="1"/>
  <c r="CC163" i="1"/>
  <c r="CC164" i="1"/>
  <c r="CC165" i="1"/>
  <c r="CC166" i="1"/>
  <c r="CC167" i="1"/>
  <c r="CC168" i="1"/>
  <c r="CC169" i="1"/>
  <c r="CC170" i="1"/>
  <c r="CC171" i="1"/>
  <c r="CC172" i="1"/>
  <c r="CC173" i="1"/>
  <c r="CC174" i="1"/>
  <c r="CC175" i="1"/>
  <c r="CC176" i="1"/>
  <c r="CC177" i="1"/>
  <c r="CC178" i="1"/>
  <c r="CC179" i="1"/>
  <c r="CC180" i="1"/>
  <c r="CC181" i="1"/>
  <c r="CC182" i="1"/>
  <c r="CC183" i="1"/>
  <c r="CC184" i="1"/>
  <c r="CC185" i="1"/>
  <c r="CC186" i="1"/>
  <c r="CC187" i="1"/>
  <c r="CC188" i="1"/>
  <c r="CC189" i="1"/>
  <c r="CC190" i="1"/>
  <c r="CC191" i="1"/>
  <c r="CC192" i="1"/>
  <c r="CC193" i="1"/>
  <c r="CC194" i="1"/>
  <c r="CC195" i="1"/>
  <c r="CC196" i="1"/>
  <c r="CC197" i="1"/>
  <c r="CC198" i="1"/>
  <c r="CC199" i="1"/>
  <c r="CC200" i="1"/>
  <c r="CC201" i="1"/>
  <c r="CC202" i="1"/>
  <c r="CC203" i="1"/>
  <c r="CC204" i="1"/>
  <c r="CC205" i="1"/>
  <c r="CC206" i="1"/>
  <c r="CC207" i="1"/>
  <c r="CC208" i="1"/>
  <c r="CC209" i="1"/>
  <c r="CC210" i="1"/>
  <c r="CC211" i="1"/>
  <c r="CC212" i="1"/>
  <c r="CC213" i="1"/>
  <c r="CC214" i="1"/>
  <c r="CC215" i="1"/>
  <c r="CC216" i="1"/>
  <c r="CC217" i="1"/>
  <c r="CC218" i="1"/>
  <c r="CC219" i="1"/>
  <c r="CC220" i="1"/>
  <c r="CC221" i="1"/>
  <c r="CC222" i="1"/>
  <c r="CC223" i="1"/>
  <c r="CC224" i="1"/>
  <c r="CC225" i="1"/>
  <c r="CC226" i="1"/>
  <c r="CC227" i="1"/>
  <c r="CC228" i="1"/>
  <c r="CC229" i="1"/>
  <c r="CC230" i="1"/>
  <c r="CC231" i="1"/>
  <c r="CC232" i="1"/>
  <c r="CC233" i="1"/>
  <c r="CC234" i="1"/>
  <c r="CC235" i="1"/>
  <c r="CC236" i="1"/>
  <c r="CC237" i="1"/>
  <c r="CC238" i="1"/>
  <c r="CC239" i="1"/>
  <c r="CC240" i="1"/>
  <c r="CC241" i="1"/>
  <c r="CC242" i="1"/>
  <c r="CC243" i="1"/>
  <c r="CC244" i="1"/>
  <c r="CC245" i="1"/>
  <c r="CC246" i="1"/>
  <c r="CC247" i="1"/>
  <c r="CC248" i="1"/>
  <c r="CC249" i="1"/>
  <c r="CC250" i="1"/>
  <c r="CC251" i="1"/>
  <c r="CC252" i="1"/>
  <c r="CC253" i="1"/>
  <c r="CC254" i="1"/>
  <c r="CC255" i="1"/>
  <c r="CC256" i="1"/>
  <c r="CC257" i="1"/>
  <c r="CC258" i="1"/>
  <c r="CC259" i="1"/>
  <c r="CC260" i="1"/>
  <c r="CC261" i="1"/>
  <c r="CC262" i="1"/>
  <c r="CC263" i="1"/>
  <c r="CC264" i="1"/>
  <c r="CC265" i="1"/>
  <c r="CC266" i="1"/>
  <c r="CC267" i="1"/>
  <c r="CC268" i="1"/>
  <c r="CC269" i="1"/>
  <c r="CC270" i="1"/>
  <c r="CC271" i="1"/>
  <c r="CC272" i="1"/>
  <c r="CC273" i="1"/>
  <c r="CC274" i="1"/>
  <c r="CC275" i="1"/>
  <c r="CC276" i="1"/>
  <c r="CC277" i="1"/>
  <c r="CC278" i="1"/>
  <c r="CC279" i="1"/>
  <c r="CC280" i="1"/>
  <c r="CC281" i="1"/>
  <c r="CC282" i="1"/>
  <c r="CC283" i="1"/>
  <c r="CC284" i="1"/>
  <c r="CC285" i="1"/>
  <c r="CC286" i="1"/>
  <c r="CC287" i="1"/>
  <c r="CC288" i="1"/>
  <c r="CC289" i="1"/>
  <c r="CC290" i="1"/>
  <c r="CC291" i="1"/>
  <c r="CC292" i="1"/>
  <c r="CC293" i="1"/>
  <c r="CC294" i="1"/>
  <c r="CC295" i="1"/>
  <c r="CC296" i="1"/>
  <c r="CC297" i="1"/>
  <c r="CC298" i="1"/>
  <c r="CC299" i="1"/>
  <c r="CC300" i="1"/>
  <c r="CC301" i="1"/>
  <c r="CC302" i="1"/>
  <c r="CC303" i="1"/>
  <c r="CC304" i="1"/>
  <c r="CC305" i="1"/>
  <c r="CC306" i="1"/>
  <c r="CC307" i="1"/>
  <c r="CC308" i="1"/>
  <c r="CC309" i="1"/>
  <c r="CC310" i="1"/>
  <c r="CC311" i="1"/>
  <c r="CC312" i="1"/>
  <c r="CC313" i="1"/>
  <c r="CC314" i="1"/>
  <c r="CC315" i="1"/>
  <c r="CC316" i="1"/>
  <c r="CC317" i="1"/>
  <c r="CC318" i="1"/>
  <c r="CC319" i="1"/>
  <c r="CC320" i="1"/>
  <c r="CC321" i="1"/>
  <c r="CC322" i="1"/>
  <c r="CC323" i="1"/>
  <c r="CC324" i="1"/>
  <c r="CC325" i="1"/>
  <c r="CC326" i="1"/>
  <c r="CC327" i="1"/>
  <c r="CC328" i="1"/>
  <c r="CC329" i="1"/>
  <c r="CC330" i="1"/>
  <c r="CC331" i="1"/>
  <c r="CC332" i="1"/>
  <c r="CC333" i="1"/>
  <c r="CC334" i="1"/>
  <c r="CC335" i="1"/>
  <c r="CC336" i="1"/>
  <c r="CC337" i="1"/>
  <c r="CC338" i="1"/>
  <c r="CC339" i="1"/>
  <c r="CC340" i="1"/>
  <c r="CC341" i="1"/>
  <c r="CC342" i="1"/>
  <c r="CC343" i="1"/>
  <c r="CC344" i="1"/>
  <c r="CC345" i="1"/>
  <c r="CC346" i="1"/>
  <c r="CC347" i="1"/>
  <c r="CC348" i="1"/>
  <c r="CC349" i="1"/>
  <c r="CC350" i="1"/>
  <c r="CC351" i="1"/>
  <c r="CC352" i="1"/>
  <c r="CC353" i="1"/>
  <c r="CC354" i="1"/>
  <c r="CC355" i="1"/>
  <c r="CC356" i="1"/>
  <c r="CC357" i="1"/>
  <c r="CC358" i="1"/>
  <c r="CC359" i="1"/>
  <c r="CC360" i="1"/>
  <c r="CC361" i="1"/>
  <c r="CC362" i="1"/>
  <c r="CC363" i="1"/>
  <c r="CC364" i="1"/>
  <c r="CC365" i="1"/>
  <c r="CC366" i="1"/>
  <c r="CC367" i="1"/>
  <c r="CC368" i="1"/>
  <c r="CC369" i="1"/>
  <c r="CC370" i="1"/>
  <c r="CC371" i="1"/>
  <c r="CC372" i="1"/>
  <c r="CC373" i="1"/>
  <c r="CC374" i="1"/>
  <c r="CC375" i="1"/>
  <c r="CC376" i="1"/>
  <c r="CC377" i="1"/>
  <c r="CC378" i="1"/>
  <c r="CC379" i="1"/>
  <c r="CC380" i="1"/>
  <c r="CC381" i="1"/>
  <c r="CC382" i="1"/>
  <c r="CC383" i="1"/>
  <c r="CC384" i="1"/>
  <c r="CC385" i="1"/>
  <c r="CC386" i="1"/>
  <c r="CC387" i="1"/>
  <c r="CC388" i="1"/>
  <c r="CC389" i="1"/>
  <c r="CC390" i="1"/>
  <c r="CC391" i="1"/>
  <c r="CC392" i="1"/>
  <c r="CC393" i="1"/>
  <c r="CC394" i="1"/>
  <c r="CC395" i="1"/>
  <c r="CC396" i="1"/>
  <c r="CC397" i="1"/>
  <c r="CC398" i="1"/>
  <c r="CC399" i="1"/>
  <c r="CC400" i="1"/>
  <c r="CC401" i="1"/>
  <c r="CC402" i="1"/>
  <c r="CC403" i="1"/>
  <c r="CC404" i="1"/>
  <c r="CC405" i="1"/>
  <c r="CC406" i="1"/>
  <c r="CC407" i="1"/>
  <c r="CC408" i="1"/>
  <c r="CC409" i="1"/>
  <c r="CC410" i="1"/>
  <c r="CC411" i="1"/>
  <c r="CC412" i="1"/>
  <c r="CC413" i="1"/>
  <c r="CC414" i="1"/>
  <c r="CC415" i="1"/>
  <c r="CC416" i="1"/>
  <c r="CC417" i="1"/>
  <c r="CC418" i="1"/>
  <c r="CC419" i="1"/>
  <c r="CC420" i="1"/>
  <c r="CC421" i="1"/>
  <c r="CC422" i="1"/>
  <c r="CC423" i="1"/>
  <c r="CC424" i="1"/>
  <c r="CC425" i="1"/>
  <c r="CC426" i="1"/>
  <c r="CC427" i="1"/>
  <c r="CC428" i="1"/>
  <c r="CC429" i="1"/>
  <c r="CC430" i="1"/>
  <c r="CC431" i="1"/>
  <c r="CC432" i="1"/>
  <c r="CC433" i="1"/>
  <c r="CC434" i="1"/>
  <c r="CC435" i="1"/>
  <c r="CC436" i="1"/>
  <c r="CC437" i="1"/>
  <c r="CC438" i="1"/>
  <c r="CC439" i="1"/>
  <c r="CC440" i="1"/>
  <c r="CC441" i="1"/>
  <c r="CC442" i="1"/>
  <c r="CC443" i="1"/>
  <c r="CC444" i="1"/>
  <c r="CC445" i="1"/>
  <c r="CC446" i="1"/>
  <c r="CC447" i="1"/>
  <c r="CC448" i="1"/>
  <c r="CC449" i="1"/>
  <c r="CC450" i="1"/>
  <c r="CC451" i="1"/>
  <c r="CC452" i="1"/>
  <c r="CC453" i="1"/>
  <c r="CC454" i="1"/>
  <c r="CC455" i="1"/>
  <c r="CC456" i="1"/>
  <c r="CC457" i="1"/>
  <c r="CC458" i="1"/>
  <c r="CC459" i="1"/>
  <c r="CC460" i="1"/>
  <c r="CC461" i="1"/>
  <c r="CC462" i="1"/>
  <c r="CC463" i="1"/>
  <c r="CC464" i="1"/>
  <c r="CC465" i="1"/>
  <c r="CC466" i="1"/>
  <c r="CC467" i="1"/>
  <c r="CC468" i="1"/>
  <c r="CC469" i="1"/>
  <c r="CC470" i="1"/>
  <c r="CC471" i="1"/>
  <c r="CC472" i="1"/>
  <c r="CC473" i="1"/>
  <c r="CC474" i="1"/>
  <c r="CC475" i="1"/>
  <c r="CC476" i="1"/>
  <c r="CC477" i="1"/>
  <c r="CC478" i="1"/>
  <c r="CC479" i="1"/>
  <c r="CC480" i="1"/>
  <c r="CC481" i="1"/>
  <c r="CC482" i="1"/>
  <c r="CC483" i="1"/>
  <c r="CC484" i="1"/>
  <c r="CC485" i="1"/>
  <c r="CC486" i="1"/>
  <c r="CC487" i="1"/>
  <c r="CC488" i="1"/>
  <c r="CC489" i="1"/>
  <c r="CC490" i="1"/>
  <c r="CC491" i="1"/>
  <c r="CC492" i="1"/>
  <c r="CC493" i="1"/>
  <c r="CC494" i="1"/>
  <c r="CC495" i="1"/>
  <c r="CC496" i="1"/>
  <c r="CC497" i="1"/>
  <c r="CC498" i="1"/>
  <c r="CC499" i="1"/>
  <c r="CC500" i="1"/>
  <c r="CC501" i="1"/>
  <c r="CC502" i="1"/>
  <c r="CC503" i="1"/>
  <c r="CC504" i="1"/>
  <c r="CC505" i="1"/>
  <c r="CC506" i="1"/>
  <c r="CC507" i="1"/>
  <c r="CC508" i="1"/>
  <c r="CC509" i="1"/>
  <c r="CC510" i="1"/>
  <c r="CC511" i="1"/>
  <c r="CC512" i="1"/>
  <c r="CC513" i="1"/>
  <c r="CC514" i="1"/>
  <c r="CC515" i="1"/>
  <c r="CC516" i="1"/>
  <c r="CC517" i="1"/>
  <c r="CC518" i="1"/>
  <c r="CC519" i="1"/>
  <c r="CC520" i="1"/>
  <c r="CC521" i="1"/>
  <c r="CC522" i="1"/>
  <c r="CC523" i="1"/>
  <c r="CC524" i="1"/>
  <c r="CC525" i="1"/>
  <c r="CC526" i="1"/>
  <c r="CC527" i="1"/>
  <c r="CC528" i="1"/>
  <c r="CC529" i="1"/>
  <c r="CC530" i="1"/>
  <c r="CC531" i="1"/>
  <c r="CC532" i="1"/>
  <c r="CC533" i="1"/>
  <c r="CC534" i="1"/>
  <c r="CC535" i="1"/>
  <c r="CC536" i="1"/>
  <c r="CC537" i="1"/>
  <c r="CC538" i="1"/>
  <c r="CC539" i="1"/>
  <c r="CC540" i="1"/>
  <c r="CC541" i="1"/>
  <c r="CC542" i="1"/>
  <c r="CC543" i="1"/>
  <c r="CC544" i="1"/>
  <c r="CC545" i="1"/>
  <c r="CC546" i="1"/>
  <c r="CC547" i="1"/>
  <c r="CC548" i="1"/>
  <c r="CC549" i="1"/>
  <c r="CC550" i="1"/>
  <c r="CC551" i="1"/>
  <c r="CC552" i="1"/>
  <c r="CC553" i="1"/>
  <c r="CC554" i="1"/>
  <c r="CC555" i="1"/>
  <c r="CC556" i="1"/>
  <c r="CC557" i="1"/>
  <c r="CC558" i="1"/>
  <c r="CC559" i="1"/>
  <c r="CC560" i="1"/>
  <c r="CC561" i="1"/>
  <c r="CC562" i="1"/>
  <c r="CC563" i="1"/>
  <c r="CC564" i="1"/>
  <c r="CC565" i="1"/>
  <c r="CC566" i="1"/>
  <c r="CC567" i="1"/>
  <c r="CC568" i="1"/>
  <c r="CC569" i="1"/>
  <c r="CC570" i="1"/>
  <c r="CC571" i="1"/>
  <c r="CC572" i="1"/>
  <c r="CC573" i="1"/>
  <c r="CC574" i="1"/>
  <c r="CC575" i="1"/>
  <c r="CC576" i="1"/>
  <c r="CC577" i="1"/>
  <c r="CC578" i="1"/>
  <c r="CC579" i="1"/>
  <c r="CC580" i="1"/>
  <c r="CC581" i="1"/>
  <c r="CC582" i="1"/>
  <c r="CC583" i="1"/>
  <c r="CC584" i="1"/>
  <c r="CC585" i="1"/>
  <c r="CC586" i="1"/>
  <c r="CC587" i="1"/>
  <c r="CC588" i="1"/>
  <c r="CC589" i="1"/>
  <c r="CC590" i="1"/>
  <c r="CC591" i="1"/>
  <c r="CC592" i="1"/>
  <c r="CC593" i="1"/>
  <c r="CC594" i="1"/>
  <c r="CC595" i="1"/>
  <c r="CC596" i="1"/>
  <c r="CC597" i="1"/>
  <c r="CC598" i="1"/>
  <c r="CC599" i="1"/>
  <c r="CC600" i="1"/>
  <c r="CC601" i="1"/>
  <c r="CC602" i="1"/>
  <c r="CC603" i="1"/>
  <c r="CC604" i="1"/>
  <c r="CC605" i="1"/>
  <c r="CC606" i="1"/>
  <c r="CC607" i="1"/>
  <c r="CC608" i="1"/>
  <c r="CC609" i="1"/>
  <c r="CC610" i="1"/>
  <c r="CC611" i="1"/>
  <c r="CC612" i="1"/>
  <c r="CC613" i="1"/>
  <c r="CC614" i="1"/>
  <c r="CC615" i="1"/>
  <c r="CC616" i="1"/>
  <c r="CC617" i="1"/>
  <c r="CC618" i="1"/>
  <c r="CC619" i="1"/>
  <c r="CC620" i="1"/>
  <c r="CC621" i="1"/>
  <c r="CC622" i="1"/>
  <c r="CC623" i="1"/>
  <c r="CC624" i="1"/>
  <c r="CC625" i="1"/>
  <c r="CC626" i="1"/>
  <c r="CC627" i="1"/>
  <c r="CC628" i="1"/>
  <c r="CC629" i="1"/>
  <c r="CC630" i="1"/>
  <c r="CC631" i="1"/>
  <c r="CC632" i="1"/>
  <c r="CC633" i="1"/>
  <c r="CC634" i="1"/>
  <c r="CC635" i="1"/>
  <c r="CC636" i="1"/>
  <c r="CC637" i="1"/>
  <c r="CC638" i="1"/>
  <c r="CC639" i="1"/>
  <c r="CC640" i="1"/>
  <c r="CC641" i="1"/>
  <c r="CC642" i="1"/>
  <c r="CC643" i="1"/>
  <c r="CC644" i="1"/>
  <c r="CC645" i="1"/>
  <c r="CC646" i="1"/>
  <c r="CC647" i="1"/>
  <c r="CC648" i="1"/>
  <c r="CC649" i="1"/>
  <c r="CC650" i="1"/>
  <c r="CC651" i="1"/>
  <c r="CC652" i="1"/>
  <c r="CC653" i="1"/>
  <c r="CC654" i="1"/>
  <c r="CC655" i="1"/>
  <c r="CC656" i="1"/>
  <c r="CC657" i="1"/>
  <c r="CC658" i="1"/>
  <c r="CC659" i="1"/>
  <c r="CC660" i="1"/>
  <c r="CC661" i="1"/>
  <c r="CC662" i="1"/>
  <c r="CC663" i="1"/>
  <c r="CC664" i="1"/>
  <c r="CC665" i="1"/>
  <c r="CC666" i="1"/>
  <c r="CC667" i="1"/>
  <c r="CC668" i="1"/>
  <c r="CC669" i="1"/>
  <c r="CC670" i="1"/>
  <c r="CC671" i="1"/>
  <c r="CC672" i="1"/>
  <c r="CC673" i="1"/>
  <c r="CC674" i="1"/>
  <c r="CC675" i="1"/>
  <c r="CC676" i="1"/>
  <c r="CC677" i="1"/>
  <c r="CC678" i="1"/>
  <c r="CC679" i="1"/>
  <c r="CC680" i="1"/>
  <c r="CC681" i="1"/>
  <c r="CC682" i="1"/>
  <c r="CC683" i="1"/>
  <c r="CC684" i="1"/>
  <c r="CC685" i="1"/>
  <c r="CC686" i="1"/>
  <c r="CC687" i="1"/>
  <c r="CC688" i="1"/>
  <c r="CC689" i="1"/>
  <c r="CC690" i="1"/>
  <c r="CC691" i="1"/>
  <c r="CC692" i="1"/>
  <c r="CC693" i="1"/>
  <c r="CC694" i="1"/>
  <c r="CC695" i="1"/>
  <c r="CC696" i="1"/>
  <c r="CC697" i="1"/>
  <c r="CC698" i="1"/>
  <c r="CC699" i="1"/>
  <c r="CC700" i="1"/>
  <c r="CC701" i="1"/>
  <c r="CC702" i="1"/>
  <c r="CC703" i="1"/>
  <c r="CC704" i="1"/>
  <c r="CC705" i="1"/>
  <c r="CC706" i="1"/>
  <c r="CC707" i="1"/>
  <c r="CC708" i="1"/>
  <c r="CC709" i="1"/>
  <c r="CC710" i="1"/>
  <c r="CC711" i="1"/>
  <c r="CC712" i="1"/>
  <c r="CC713" i="1"/>
  <c r="CC714" i="1"/>
  <c r="CC715" i="1"/>
  <c r="CC716" i="1"/>
  <c r="CC717" i="1"/>
  <c r="CC718" i="1"/>
  <c r="CC719" i="1"/>
  <c r="CC720" i="1"/>
  <c r="CC721" i="1"/>
  <c r="CC722" i="1"/>
  <c r="CC723" i="1"/>
  <c r="CC724" i="1"/>
  <c r="CC725" i="1"/>
  <c r="CC726" i="1"/>
  <c r="CC727" i="1"/>
  <c r="CC728" i="1"/>
  <c r="CC729" i="1"/>
  <c r="CC730" i="1"/>
  <c r="CC731" i="1"/>
  <c r="CC732" i="1"/>
  <c r="CC733" i="1"/>
  <c r="CC734" i="1"/>
  <c r="CC735" i="1"/>
  <c r="CC736" i="1"/>
  <c r="CC737" i="1"/>
  <c r="CC738" i="1"/>
  <c r="CC739" i="1"/>
  <c r="CC740" i="1"/>
  <c r="CC741" i="1"/>
  <c r="CC742" i="1"/>
  <c r="CC743" i="1"/>
  <c r="CC744" i="1"/>
  <c r="CC745" i="1"/>
  <c r="CC746" i="1"/>
  <c r="CC747" i="1"/>
  <c r="CC748" i="1"/>
  <c r="CC749" i="1"/>
  <c r="CC750" i="1"/>
  <c r="CC751" i="1"/>
  <c r="CC752" i="1"/>
  <c r="CC753" i="1"/>
  <c r="CC754" i="1"/>
  <c r="CC755" i="1"/>
  <c r="CC756" i="1"/>
  <c r="CC757" i="1"/>
  <c r="CC758" i="1"/>
  <c r="CC759" i="1"/>
  <c r="CC760" i="1"/>
  <c r="CC761" i="1"/>
  <c r="CC762" i="1"/>
  <c r="CC763" i="1"/>
  <c r="CC764" i="1"/>
  <c r="CC765" i="1"/>
  <c r="CC766" i="1"/>
  <c r="CC767" i="1"/>
  <c r="CC768" i="1"/>
  <c r="CC769" i="1"/>
  <c r="CC770" i="1"/>
  <c r="CC771" i="1"/>
  <c r="CC772" i="1"/>
  <c r="CC773" i="1"/>
  <c r="CC774" i="1"/>
  <c r="CC775" i="1"/>
  <c r="CC776" i="1"/>
  <c r="CC777" i="1"/>
  <c r="CC778" i="1"/>
  <c r="CC779" i="1"/>
  <c r="CC780" i="1"/>
  <c r="CC781" i="1"/>
  <c r="CC782" i="1"/>
  <c r="CC783" i="1"/>
  <c r="CC784" i="1"/>
  <c r="CC785" i="1"/>
  <c r="CC786" i="1"/>
  <c r="CC787" i="1"/>
  <c r="CC788" i="1"/>
  <c r="CC789" i="1"/>
  <c r="CC790" i="1"/>
  <c r="CC791" i="1"/>
  <c r="CC792" i="1"/>
  <c r="CC793" i="1"/>
  <c r="CC794" i="1"/>
  <c r="CC795" i="1"/>
  <c r="CC796" i="1"/>
  <c r="CC797" i="1"/>
  <c r="CC798" i="1"/>
  <c r="CC799" i="1"/>
  <c r="CC800" i="1"/>
  <c r="CC801" i="1"/>
  <c r="CC802" i="1"/>
  <c r="CC803" i="1"/>
  <c r="CC804" i="1"/>
  <c r="CC805" i="1"/>
  <c r="CC806" i="1"/>
  <c r="CC807" i="1"/>
  <c r="CC808" i="1"/>
  <c r="CC809" i="1"/>
  <c r="CC810" i="1"/>
  <c r="CC811" i="1"/>
  <c r="CC812" i="1"/>
  <c r="CC813" i="1"/>
  <c r="CC814" i="1"/>
  <c r="CC815" i="1"/>
  <c r="CC816" i="1"/>
  <c r="CC817" i="1"/>
  <c r="CC818" i="1"/>
  <c r="CC819" i="1"/>
  <c r="CC820" i="1"/>
  <c r="CC821" i="1"/>
  <c r="CC822" i="1"/>
  <c r="CC823" i="1"/>
  <c r="CC824" i="1"/>
  <c r="CC825" i="1"/>
  <c r="CC826" i="1"/>
  <c r="CC827" i="1"/>
  <c r="CC828" i="1"/>
  <c r="CC829" i="1"/>
  <c r="CC830" i="1"/>
  <c r="CC831" i="1"/>
  <c r="CC832" i="1"/>
  <c r="CC833" i="1"/>
  <c r="CC834" i="1"/>
  <c r="CC835" i="1"/>
  <c r="CC836" i="1"/>
  <c r="CC837" i="1"/>
  <c r="CC838" i="1"/>
  <c r="CC839" i="1"/>
  <c r="CC840" i="1"/>
  <c r="CC841" i="1"/>
  <c r="CC842" i="1"/>
  <c r="CC843" i="1"/>
  <c r="CC844" i="1"/>
  <c r="CC845" i="1"/>
  <c r="CC846" i="1"/>
  <c r="CC847" i="1"/>
  <c r="CC848" i="1"/>
  <c r="CC849" i="1"/>
  <c r="CC850" i="1"/>
  <c r="CC851" i="1"/>
  <c r="CC852" i="1"/>
  <c r="CC853" i="1"/>
  <c r="CC854" i="1"/>
  <c r="CC855" i="1"/>
  <c r="CC856" i="1"/>
  <c r="CC857" i="1"/>
  <c r="CC858" i="1"/>
  <c r="CC859" i="1"/>
  <c r="CC860" i="1"/>
  <c r="CC861" i="1"/>
  <c r="CC862" i="1"/>
  <c r="CC863" i="1"/>
  <c r="CC864" i="1"/>
  <c r="CC865" i="1"/>
  <c r="CC866" i="1"/>
  <c r="CC867" i="1"/>
  <c r="CC868" i="1"/>
  <c r="CC869" i="1"/>
  <c r="CC870" i="1"/>
  <c r="CC871" i="1"/>
  <c r="CC872" i="1"/>
  <c r="CC873" i="1"/>
  <c r="CC874" i="1"/>
  <c r="CC875" i="1"/>
  <c r="CC876" i="1"/>
  <c r="CC877" i="1"/>
  <c r="CC878" i="1"/>
  <c r="CC879" i="1"/>
  <c r="CC880" i="1"/>
  <c r="CC881" i="1"/>
  <c r="CC882" i="1"/>
  <c r="CC883" i="1"/>
  <c r="CC884" i="1"/>
  <c r="CC885" i="1"/>
  <c r="CC886" i="1"/>
  <c r="CC887" i="1"/>
  <c r="CC888" i="1"/>
  <c r="CC889" i="1"/>
  <c r="CC890" i="1"/>
  <c r="CC891" i="1"/>
  <c r="CC892" i="1"/>
  <c r="CC893" i="1"/>
  <c r="CC894" i="1"/>
  <c r="CC895" i="1"/>
  <c r="CC896" i="1"/>
  <c r="CC897" i="1"/>
  <c r="CC898" i="1"/>
  <c r="CC899" i="1"/>
  <c r="CC900" i="1"/>
  <c r="CC901" i="1"/>
  <c r="CC902" i="1"/>
  <c r="CC903" i="1"/>
  <c r="CC904" i="1"/>
  <c r="CC905" i="1"/>
  <c r="CC906" i="1"/>
  <c r="CC907" i="1"/>
  <c r="CC908" i="1"/>
  <c r="CC909" i="1"/>
  <c r="CC910" i="1"/>
  <c r="CC911" i="1"/>
  <c r="CC912" i="1"/>
  <c r="CC913" i="1"/>
  <c r="CC914" i="1"/>
  <c r="CC915" i="1"/>
  <c r="CC916" i="1"/>
  <c r="CC917" i="1"/>
  <c r="CC918" i="1"/>
  <c r="CC919" i="1"/>
  <c r="CC920" i="1"/>
  <c r="CC921" i="1"/>
  <c r="CC922" i="1"/>
  <c r="CC923" i="1"/>
  <c r="CC924" i="1"/>
  <c r="CC925" i="1"/>
  <c r="CC926" i="1"/>
  <c r="CC927" i="1"/>
  <c r="CC928" i="1"/>
  <c r="CC929" i="1"/>
  <c r="CC930" i="1"/>
  <c r="CC931" i="1"/>
  <c r="CC932" i="1"/>
  <c r="CC933" i="1"/>
  <c r="CC934" i="1"/>
  <c r="CC935" i="1"/>
  <c r="CC936" i="1"/>
  <c r="CC937" i="1"/>
  <c r="CC938" i="1"/>
  <c r="CC939" i="1"/>
  <c r="CC940" i="1"/>
  <c r="CC941" i="1"/>
  <c r="CC942" i="1"/>
  <c r="CC943" i="1"/>
  <c r="CC944" i="1"/>
  <c r="CC945" i="1"/>
  <c r="CC946" i="1"/>
  <c r="CC947" i="1"/>
  <c r="CC948" i="1"/>
  <c r="CC949" i="1"/>
  <c r="CC950" i="1"/>
  <c r="CC951" i="1"/>
  <c r="CC952" i="1"/>
  <c r="CC953" i="1"/>
  <c r="CC954" i="1"/>
  <c r="CC955" i="1"/>
  <c r="CC956" i="1"/>
  <c r="CC957" i="1"/>
  <c r="CC958" i="1"/>
  <c r="CC959" i="1"/>
  <c r="CC960" i="1"/>
  <c r="CC961" i="1"/>
  <c r="CC962" i="1"/>
  <c r="CC963" i="1"/>
  <c r="CC964" i="1"/>
  <c r="CC965" i="1"/>
  <c r="CC966" i="1"/>
  <c r="CC967" i="1"/>
  <c r="CC968" i="1"/>
  <c r="CC969" i="1"/>
  <c r="CC970" i="1"/>
  <c r="CC971" i="1"/>
  <c r="CC972" i="1"/>
  <c r="CC973" i="1"/>
  <c r="CC974" i="1"/>
  <c r="CC975" i="1"/>
  <c r="CC976" i="1"/>
  <c r="CC977" i="1"/>
  <c r="CC978" i="1"/>
  <c r="CC979" i="1"/>
  <c r="CC980" i="1"/>
  <c r="CC981" i="1"/>
  <c r="CC982" i="1"/>
  <c r="CC983" i="1"/>
  <c r="CC984" i="1"/>
  <c r="CC985" i="1"/>
  <c r="CC986" i="1"/>
  <c r="CC987" i="1"/>
  <c r="CC988" i="1"/>
  <c r="CC989" i="1"/>
  <c r="CC990" i="1"/>
  <c r="CC991" i="1"/>
  <c r="CC992" i="1"/>
  <c r="CC993" i="1"/>
  <c r="CC994" i="1"/>
  <c r="CC995" i="1"/>
  <c r="CC996" i="1"/>
  <c r="CC997" i="1"/>
  <c r="CC998" i="1"/>
  <c r="CC999" i="1"/>
  <c r="CC1000" i="1"/>
  <c r="CC1001" i="1"/>
  <c r="CC1002" i="1"/>
  <c r="CC1003" i="1"/>
  <c r="CC1004" i="1"/>
  <c r="CC1005" i="1"/>
  <c r="CC1006" i="1"/>
  <c r="CC1007" i="1"/>
  <c r="CC1008" i="1"/>
  <c r="CC1009" i="1"/>
  <c r="CC1010" i="1"/>
  <c r="CC1011" i="1"/>
  <c r="CC1012" i="1"/>
  <c r="CC1013" i="1"/>
  <c r="CC1014" i="1"/>
  <c r="CC1015" i="1"/>
  <c r="CC1016" i="1"/>
  <c r="CC1017" i="1"/>
  <c r="CC1018" i="1"/>
  <c r="CC1019" i="1"/>
  <c r="CC1020" i="1"/>
  <c r="CC1021" i="1"/>
  <c r="CC1022" i="1"/>
  <c r="CC1023" i="1"/>
  <c r="CC1024" i="1"/>
  <c r="CC1025" i="1"/>
  <c r="CC1026" i="1"/>
  <c r="CC1027" i="1"/>
  <c r="CC1028" i="1"/>
  <c r="CC1029" i="1"/>
  <c r="CC1030" i="1"/>
  <c r="CC1031" i="1"/>
  <c r="CC1032" i="1"/>
  <c r="CC1033" i="1"/>
  <c r="CC1034" i="1"/>
  <c r="CC1035" i="1"/>
  <c r="CC1036" i="1"/>
  <c r="CC1037" i="1"/>
  <c r="CC1038" i="1"/>
  <c r="CC1039" i="1"/>
  <c r="CC1040" i="1"/>
  <c r="CC1041" i="1"/>
  <c r="CC1042" i="1"/>
  <c r="CC1043" i="1"/>
  <c r="CC1044" i="1"/>
  <c r="CC1045" i="1"/>
  <c r="CC1046" i="1"/>
  <c r="CC1047" i="1"/>
  <c r="CC1048" i="1"/>
  <c r="CC1049" i="1"/>
  <c r="CC1050" i="1"/>
  <c r="CC1051" i="1"/>
  <c r="CC1052" i="1"/>
  <c r="CC1053" i="1"/>
  <c r="CC1054" i="1"/>
  <c r="CC1055" i="1"/>
  <c r="CC1056" i="1"/>
  <c r="CC1057" i="1"/>
  <c r="CC1058" i="1"/>
  <c r="CC1059" i="1"/>
  <c r="CC1060" i="1"/>
  <c r="CC1061" i="1"/>
  <c r="CC1062" i="1"/>
  <c r="CC1063" i="1"/>
  <c r="CC1064" i="1"/>
  <c r="CC1065" i="1"/>
  <c r="CC1066" i="1"/>
  <c r="CC1067" i="1"/>
  <c r="CC1068" i="1"/>
  <c r="CC1069" i="1"/>
  <c r="CC1070" i="1"/>
  <c r="CC1071" i="1"/>
  <c r="CC1072" i="1"/>
  <c r="CC1073" i="1"/>
  <c r="CC1074" i="1"/>
  <c r="CC1075" i="1"/>
  <c r="CC1076" i="1"/>
  <c r="CC1077" i="1"/>
  <c r="CC1078" i="1"/>
  <c r="CC1079" i="1"/>
  <c r="CC1080" i="1"/>
  <c r="CC1081" i="1"/>
  <c r="CC1082" i="1"/>
  <c r="CC1083" i="1"/>
  <c r="CC1084" i="1"/>
  <c r="CC1085" i="1"/>
  <c r="CC1086" i="1"/>
  <c r="CC1087" i="1"/>
  <c r="CC1088" i="1"/>
  <c r="CC1089" i="1"/>
  <c r="CC1090" i="1"/>
  <c r="CC1091" i="1"/>
  <c r="CC1092" i="1"/>
  <c r="CC1093" i="1"/>
  <c r="CC1094" i="1"/>
  <c r="CC1095" i="1"/>
  <c r="CC1096" i="1"/>
  <c r="CC1097" i="1"/>
  <c r="CC1098" i="1"/>
  <c r="CC6" i="1"/>
  <c r="CA7" i="1"/>
  <c r="CA8" i="1"/>
  <c r="CA9" i="1"/>
  <c r="CA10" i="1"/>
  <c r="CA11" i="1"/>
  <c r="CA12" i="1"/>
  <c r="CA13" i="1"/>
  <c r="CA14" i="1"/>
  <c r="CA15" i="1"/>
  <c r="CA16" i="1"/>
  <c r="CA17" i="1"/>
  <c r="CA18" i="1"/>
  <c r="CA19" i="1"/>
  <c r="CA20" i="1"/>
  <c r="CA21" i="1"/>
  <c r="CA22" i="1"/>
  <c r="CA23" i="1"/>
  <c r="CA24" i="1"/>
  <c r="CA25" i="1"/>
  <c r="CA26" i="1"/>
  <c r="CA27" i="1"/>
  <c r="CA28" i="1"/>
  <c r="CA29" i="1"/>
  <c r="CA30" i="1"/>
  <c r="CA31" i="1"/>
  <c r="CA32" i="1"/>
  <c r="CA33" i="1"/>
  <c r="CA34" i="1"/>
  <c r="CA35" i="1"/>
  <c r="CA36" i="1"/>
  <c r="CA37" i="1"/>
  <c r="CA38" i="1"/>
  <c r="CA39" i="1"/>
  <c r="CA40" i="1"/>
  <c r="CA41" i="1"/>
  <c r="CA42" i="1"/>
  <c r="CA43" i="1"/>
  <c r="CA44" i="1"/>
  <c r="CA45" i="1"/>
  <c r="CA46" i="1"/>
  <c r="CA47" i="1"/>
  <c r="CA48" i="1"/>
  <c r="CA49" i="1"/>
  <c r="CA50" i="1"/>
  <c r="CA51" i="1"/>
  <c r="CA52" i="1"/>
  <c r="CA53" i="1"/>
  <c r="CA54" i="1"/>
  <c r="CA55" i="1"/>
  <c r="CA56" i="1"/>
  <c r="CA57" i="1"/>
  <c r="CA58" i="1"/>
  <c r="CA59" i="1"/>
  <c r="CA60" i="1"/>
  <c r="CA61" i="1"/>
  <c r="CA62" i="1"/>
  <c r="CA63" i="1"/>
  <c r="CA64" i="1"/>
  <c r="CA65" i="1"/>
  <c r="CA66" i="1"/>
  <c r="CA67" i="1"/>
  <c r="CA68" i="1"/>
  <c r="CA69" i="1"/>
  <c r="CA70" i="1"/>
  <c r="CA71" i="1"/>
  <c r="CA72" i="1"/>
  <c r="CA73" i="1"/>
  <c r="CA74" i="1"/>
  <c r="CA75" i="1"/>
  <c r="CA76" i="1"/>
  <c r="CA77" i="1"/>
  <c r="CA78" i="1"/>
  <c r="CA79" i="1"/>
  <c r="CA80" i="1"/>
  <c r="CA81" i="1"/>
  <c r="CA82" i="1"/>
  <c r="CA83" i="1"/>
  <c r="CA84" i="1"/>
  <c r="CA85" i="1"/>
  <c r="CA86" i="1"/>
  <c r="CA87" i="1"/>
  <c r="CA88" i="1"/>
  <c r="CA89" i="1"/>
  <c r="CA90" i="1"/>
  <c r="CA91" i="1"/>
  <c r="CA92" i="1"/>
  <c r="CA93" i="1"/>
  <c r="CA94" i="1"/>
  <c r="CA95" i="1"/>
  <c r="CA96" i="1"/>
  <c r="CA97" i="1"/>
  <c r="CA98" i="1"/>
  <c r="CA99" i="1"/>
  <c r="CA100" i="1"/>
  <c r="CA101" i="1"/>
  <c r="CA102" i="1"/>
  <c r="CA103" i="1"/>
  <c r="CA104" i="1"/>
  <c r="CA105" i="1"/>
  <c r="CA106" i="1"/>
  <c r="CA107" i="1"/>
  <c r="CA108" i="1"/>
  <c r="CA109" i="1"/>
  <c r="CA110" i="1"/>
  <c r="CA111" i="1"/>
  <c r="CA112" i="1"/>
  <c r="CA113" i="1"/>
  <c r="CA114" i="1"/>
  <c r="CA115" i="1"/>
  <c r="CA116" i="1"/>
  <c r="CA117" i="1"/>
  <c r="CA118" i="1"/>
  <c r="CA119" i="1"/>
  <c r="CA120" i="1"/>
  <c r="CA121" i="1"/>
  <c r="CA122" i="1"/>
  <c r="CA123" i="1"/>
  <c r="CA124" i="1"/>
  <c r="CA125" i="1"/>
  <c r="CA126" i="1"/>
  <c r="CA127" i="1"/>
  <c r="CA128" i="1"/>
  <c r="CA129" i="1"/>
  <c r="CA130" i="1"/>
  <c r="CA131" i="1"/>
  <c r="CA132" i="1"/>
  <c r="CA133" i="1"/>
  <c r="CA134" i="1"/>
  <c r="CA135" i="1"/>
  <c r="CA136" i="1"/>
  <c r="CA137" i="1"/>
  <c r="CA138" i="1"/>
  <c r="CA139" i="1"/>
  <c r="CA140" i="1"/>
  <c r="CA141" i="1"/>
  <c r="CA142" i="1"/>
  <c r="CA143" i="1"/>
  <c r="CA144" i="1"/>
  <c r="CA145" i="1"/>
  <c r="CA146" i="1"/>
  <c r="CA147" i="1"/>
  <c r="CA148" i="1"/>
  <c r="CA149" i="1"/>
  <c r="CA150" i="1"/>
  <c r="CA151" i="1"/>
  <c r="CA152" i="1"/>
  <c r="CA153" i="1"/>
  <c r="CA154" i="1"/>
  <c r="CA155" i="1"/>
  <c r="CA156" i="1"/>
  <c r="CA157" i="1"/>
  <c r="CA158" i="1"/>
  <c r="CA159" i="1"/>
  <c r="CA160" i="1"/>
  <c r="CA161" i="1"/>
  <c r="CA162" i="1"/>
  <c r="CA163" i="1"/>
  <c r="CA164" i="1"/>
  <c r="CA165" i="1"/>
  <c r="CA166" i="1"/>
  <c r="CA167" i="1"/>
  <c r="CA168" i="1"/>
  <c r="CA169" i="1"/>
  <c r="CA170" i="1"/>
  <c r="CA171" i="1"/>
  <c r="CA172" i="1"/>
  <c r="CA173" i="1"/>
  <c r="CA174" i="1"/>
  <c r="CA175" i="1"/>
  <c r="CA176" i="1"/>
  <c r="CA177" i="1"/>
  <c r="CA178" i="1"/>
  <c r="CA179" i="1"/>
  <c r="CA180" i="1"/>
  <c r="CA181" i="1"/>
  <c r="CA182" i="1"/>
  <c r="CA183" i="1"/>
  <c r="CA184" i="1"/>
  <c r="CA185" i="1"/>
  <c r="CA186" i="1"/>
  <c r="CA187" i="1"/>
  <c r="CA188" i="1"/>
  <c r="CA189" i="1"/>
  <c r="CA190" i="1"/>
  <c r="CA191" i="1"/>
  <c r="CA192" i="1"/>
  <c r="CA193" i="1"/>
  <c r="CA194" i="1"/>
  <c r="CA195" i="1"/>
  <c r="CA196" i="1"/>
  <c r="CA197" i="1"/>
  <c r="CA198" i="1"/>
  <c r="CA199" i="1"/>
  <c r="CA200" i="1"/>
  <c r="CA201" i="1"/>
  <c r="CA202" i="1"/>
  <c r="CA203" i="1"/>
  <c r="CA204" i="1"/>
  <c r="CA205" i="1"/>
  <c r="CA206" i="1"/>
  <c r="CA207" i="1"/>
  <c r="CA208" i="1"/>
  <c r="CA209" i="1"/>
  <c r="CA210" i="1"/>
  <c r="CA211" i="1"/>
  <c r="CA212" i="1"/>
  <c r="CA213" i="1"/>
  <c r="CA214" i="1"/>
  <c r="CA215" i="1"/>
  <c r="CA216" i="1"/>
  <c r="CA217" i="1"/>
  <c r="CA218" i="1"/>
  <c r="CA219" i="1"/>
  <c r="CA220" i="1"/>
  <c r="CA221" i="1"/>
  <c r="CA222" i="1"/>
  <c r="CA223" i="1"/>
  <c r="CA224" i="1"/>
  <c r="CA225" i="1"/>
  <c r="CA226" i="1"/>
  <c r="CA227" i="1"/>
  <c r="CA228" i="1"/>
  <c r="CA229" i="1"/>
  <c r="CA230" i="1"/>
  <c r="CA231" i="1"/>
  <c r="CA232" i="1"/>
  <c r="CA233" i="1"/>
  <c r="CA234" i="1"/>
  <c r="CA235" i="1"/>
  <c r="CA236" i="1"/>
  <c r="CA237" i="1"/>
  <c r="CA238" i="1"/>
  <c r="CA239" i="1"/>
  <c r="CA240" i="1"/>
  <c r="CA241" i="1"/>
  <c r="CA242" i="1"/>
  <c r="CA243" i="1"/>
  <c r="CA244" i="1"/>
  <c r="CA245" i="1"/>
  <c r="CA246" i="1"/>
  <c r="CA247" i="1"/>
  <c r="CA248" i="1"/>
  <c r="CA249" i="1"/>
  <c r="CA250" i="1"/>
  <c r="CA251" i="1"/>
  <c r="CA252" i="1"/>
  <c r="CA253" i="1"/>
  <c r="CA254" i="1"/>
  <c r="CA255" i="1"/>
  <c r="CA256" i="1"/>
  <c r="CA257" i="1"/>
  <c r="CA258" i="1"/>
  <c r="CA259" i="1"/>
  <c r="CA260" i="1"/>
  <c r="CA261" i="1"/>
  <c r="CA262" i="1"/>
  <c r="CA263" i="1"/>
  <c r="CA264" i="1"/>
  <c r="CA265" i="1"/>
  <c r="CA266" i="1"/>
  <c r="CA267" i="1"/>
  <c r="CA268" i="1"/>
  <c r="CA269" i="1"/>
  <c r="CA270" i="1"/>
  <c r="CA271" i="1"/>
  <c r="CA272" i="1"/>
  <c r="CA273" i="1"/>
  <c r="CA274" i="1"/>
  <c r="CA275" i="1"/>
  <c r="CA276" i="1"/>
  <c r="CA277" i="1"/>
  <c r="CA278" i="1"/>
  <c r="CA279" i="1"/>
  <c r="CA280" i="1"/>
  <c r="CA281" i="1"/>
  <c r="CA282" i="1"/>
  <c r="CA283" i="1"/>
  <c r="CA284" i="1"/>
  <c r="CA285" i="1"/>
  <c r="CA286" i="1"/>
  <c r="CA287" i="1"/>
  <c r="CA288" i="1"/>
  <c r="CA289" i="1"/>
  <c r="CA290" i="1"/>
  <c r="CA291" i="1"/>
  <c r="CA292" i="1"/>
  <c r="CA293" i="1"/>
  <c r="CA294" i="1"/>
  <c r="CA295" i="1"/>
  <c r="CA296" i="1"/>
  <c r="CA297" i="1"/>
  <c r="CA298" i="1"/>
  <c r="CA299" i="1"/>
  <c r="CA300" i="1"/>
  <c r="CA301" i="1"/>
  <c r="CA302" i="1"/>
  <c r="CA303" i="1"/>
  <c r="CA304" i="1"/>
  <c r="CA305" i="1"/>
  <c r="CA306" i="1"/>
  <c r="CA307" i="1"/>
  <c r="CA308" i="1"/>
  <c r="CA309" i="1"/>
  <c r="CA310" i="1"/>
  <c r="CA311" i="1"/>
  <c r="CA312" i="1"/>
  <c r="CA313" i="1"/>
  <c r="CA314" i="1"/>
  <c r="CA315" i="1"/>
  <c r="CA316" i="1"/>
  <c r="CA317" i="1"/>
  <c r="CA318" i="1"/>
  <c r="CA319" i="1"/>
  <c r="CA320" i="1"/>
  <c r="CA321" i="1"/>
  <c r="CA322" i="1"/>
  <c r="CA323" i="1"/>
  <c r="CA324" i="1"/>
  <c r="CA325" i="1"/>
  <c r="CA326" i="1"/>
  <c r="CA327" i="1"/>
  <c r="CA328" i="1"/>
  <c r="CA329" i="1"/>
  <c r="CA330" i="1"/>
  <c r="CA331" i="1"/>
  <c r="CA332" i="1"/>
  <c r="CA333" i="1"/>
  <c r="CA334" i="1"/>
  <c r="CA335" i="1"/>
  <c r="CA336" i="1"/>
  <c r="CA337" i="1"/>
  <c r="CA338" i="1"/>
  <c r="CA339" i="1"/>
  <c r="CA340" i="1"/>
  <c r="CA341" i="1"/>
  <c r="CA342" i="1"/>
  <c r="CA343" i="1"/>
  <c r="CA344" i="1"/>
  <c r="CA345" i="1"/>
  <c r="CA346" i="1"/>
  <c r="CA347" i="1"/>
  <c r="CA348" i="1"/>
  <c r="CA349" i="1"/>
  <c r="CA350" i="1"/>
  <c r="CA351" i="1"/>
  <c r="CA352" i="1"/>
  <c r="CA353" i="1"/>
  <c r="CA354" i="1"/>
  <c r="CA355" i="1"/>
  <c r="CA356" i="1"/>
  <c r="CA357" i="1"/>
  <c r="CA358" i="1"/>
  <c r="CA359" i="1"/>
  <c r="CA360" i="1"/>
  <c r="CA361" i="1"/>
  <c r="CA362" i="1"/>
  <c r="CA363" i="1"/>
  <c r="CA364" i="1"/>
  <c r="CA365" i="1"/>
  <c r="CA366" i="1"/>
  <c r="CA367" i="1"/>
  <c r="CA368" i="1"/>
  <c r="CA369" i="1"/>
  <c r="CA370" i="1"/>
  <c r="CA371" i="1"/>
  <c r="CA372" i="1"/>
  <c r="CA373" i="1"/>
  <c r="CA374" i="1"/>
  <c r="CA375" i="1"/>
  <c r="CA376" i="1"/>
  <c r="CA377" i="1"/>
  <c r="CA378" i="1"/>
  <c r="CA379" i="1"/>
  <c r="CA380" i="1"/>
  <c r="CA381" i="1"/>
  <c r="CA382" i="1"/>
  <c r="CA383" i="1"/>
  <c r="CA384" i="1"/>
  <c r="CA385" i="1"/>
  <c r="CA386" i="1"/>
  <c r="CA387" i="1"/>
  <c r="CA388" i="1"/>
  <c r="CA389" i="1"/>
  <c r="CA390" i="1"/>
  <c r="CA391" i="1"/>
  <c r="CA392" i="1"/>
  <c r="CA393" i="1"/>
  <c r="CA394" i="1"/>
  <c r="CA395" i="1"/>
  <c r="CA396" i="1"/>
  <c r="CA397" i="1"/>
  <c r="CA398" i="1"/>
  <c r="CA399" i="1"/>
  <c r="CA400" i="1"/>
  <c r="CA401" i="1"/>
  <c r="CA402" i="1"/>
  <c r="CA403" i="1"/>
  <c r="CA404" i="1"/>
  <c r="CA405" i="1"/>
  <c r="CA406" i="1"/>
  <c r="CA407" i="1"/>
  <c r="CA408" i="1"/>
  <c r="CA409" i="1"/>
  <c r="CA410" i="1"/>
  <c r="CA411" i="1"/>
  <c r="CA412" i="1"/>
  <c r="CA413" i="1"/>
  <c r="CA414" i="1"/>
  <c r="CA415" i="1"/>
  <c r="CA416" i="1"/>
  <c r="CA417" i="1"/>
  <c r="CA418" i="1"/>
  <c r="CA419" i="1"/>
  <c r="CA420" i="1"/>
  <c r="CA421" i="1"/>
  <c r="CA422" i="1"/>
  <c r="CA423" i="1"/>
  <c r="CA424" i="1"/>
  <c r="CA425" i="1"/>
  <c r="CA426" i="1"/>
  <c r="CA427" i="1"/>
  <c r="CA428" i="1"/>
  <c r="CA429" i="1"/>
  <c r="CA430" i="1"/>
  <c r="CA431" i="1"/>
  <c r="CA432" i="1"/>
  <c r="CA433" i="1"/>
  <c r="CA434" i="1"/>
  <c r="CA435" i="1"/>
  <c r="CA436" i="1"/>
  <c r="CA437" i="1"/>
  <c r="CA438" i="1"/>
  <c r="CA439" i="1"/>
  <c r="CA440" i="1"/>
  <c r="CA441" i="1"/>
  <c r="CA442" i="1"/>
  <c r="CA443" i="1"/>
  <c r="CA444" i="1"/>
  <c r="CA445" i="1"/>
  <c r="CA446" i="1"/>
  <c r="CA447" i="1"/>
  <c r="CA448" i="1"/>
  <c r="CA449" i="1"/>
  <c r="CA450" i="1"/>
  <c r="CA451" i="1"/>
  <c r="CA452" i="1"/>
  <c r="CA453" i="1"/>
  <c r="CA454" i="1"/>
  <c r="CA455" i="1"/>
  <c r="CA456" i="1"/>
  <c r="CA457" i="1"/>
  <c r="CA458" i="1"/>
  <c r="CA459" i="1"/>
  <c r="CA460" i="1"/>
  <c r="CA461" i="1"/>
  <c r="CA462" i="1"/>
  <c r="CA463" i="1"/>
  <c r="CA464" i="1"/>
  <c r="CA465" i="1"/>
  <c r="CA466" i="1"/>
  <c r="CA467" i="1"/>
  <c r="CA468" i="1"/>
  <c r="CA469" i="1"/>
  <c r="CA470" i="1"/>
  <c r="CA471" i="1"/>
  <c r="CA472" i="1"/>
  <c r="CA473" i="1"/>
  <c r="CA474" i="1"/>
  <c r="CA475" i="1"/>
  <c r="CA476" i="1"/>
  <c r="CA477" i="1"/>
  <c r="CA478" i="1"/>
  <c r="CA479" i="1"/>
  <c r="CA480" i="1"/>
  <c r="CA481" i="1"/>
  <c r="CA482" i="1"/>
  <c r="CA483" i="1"/>
  <c r="CA484" i="1"/>
  <c r="CA485" i="1"/>
  <c r="CA486" i="1"/>
  <c r="CA487" i="1"/>
  <c r="CA488" i="1"/>
  <c r="CA489" i="1"/>
  <c r="CA490" i="1"/>
  <c r="CA491" i="1"/>
  <c r="CA492" i="1"/>
  <c r="CA493" i="1"/>
  <c r="CA494" i="1"/>
  <c r="CA495" i="1"/>
  <c r="CA496" i="1"/>
  <c r="CA497" i="1"/>
  <c r="CA498" i="1"/>
  <c r="CA499" i="1"/>
  <c r="CA500" i="1"/>
  <c r="CA501" i="1"/>
  <c r="CA502" i="1"/>
  <c r="CA503" i="1"/>
  <c r="CA504" i="1"/>
  <c r="CA505" i="1"/>
  <c r="CA506" i="1"/>
  <c r="CA507" i="1"/>
  <c r="CA508" i="1"/>
  <c r="CA509" i="1"/>
  <c r="CA510" i="1"/>
  <c r="CA511" i="1"/>
  <c r="CA512" i="1"/>
  <c r="CA513" i="1"/>
  <c r="CA514" i="1"/>
  <c r="CA515" i="1"/>
  <c r="CA516" i="1"/>
  <c r="CA517" i="1"/>
  <c r="CA518" i="1"/>
  <c r="CA519" i="1"/>
  <c r="CA520" i="1"/>
  <c r="CA521" i="1"/>
  <c r="CA522" i="1"/>
  <c r="CA523" i="1"/>
  <c r="CA524" i="1"/>
  <c r="CA525" i="1"/>
  <c r="CA526" i="1"/>
  <c r="CA527" i="1"/>
  <c r="CA528" i="1"/>
  <c r="CA529" i="1"/>
  <c r="CA530" i="1"/>
  <c r="CA531" i="1"/>
  <c r="CA532" i="1"/>
  <c r="CA533" i="1"/>
  <c r="CA534" i="1"/>
  <c r="CA535" i="1"/>
  <c r="CA536" i="1"/>
  <c r="CA537" i="1"/>
  <c r="CA538" i="1"/>
  <c r="CA539" i="1"/>
  <c r="CA540" i="1"/>
  <c r="CA541" i="1"/>
  <c r="CA542" i="1"/>
  <c r="CA543" i="1"/>
  <c r="CA544" i="1"/>
  <c r="CA545" i="1"/>
  <c r="CA546" i="1"/>
  <c r="CA547" i="1"/>
  <c r="CA548" i="1"/>
  <c r="CA549" i="1"/>
  <c r="CA550" i="1"/>
  <c r="CA551" i="1"/>
  <c r="CA552" i="1"/>
  <c r="CA553" i="1"/>
  <c r="CA554" i="1"/>
  <c r="CA555" i="1"/>
  <c r="CA556" i="1"/>
  <c r="CA557" i="1"/>
  <c r="CA558" i="1"/>
  <c r="CA559" i="1"/>
  <c r="CA560" i="1"/>
  <c r="CA561" i="1"/>
  <c r="CA562" i="1"/>
  <c r="CA563" i="1"/>
  <c r="CA564" i="1"/>
  <c r="CA565" i="1"/>
  <c r="CA566" i="1"/>
  <c r="CA567" i="1"/>
  <c r="CA568" i="1"/>
  <c r="CA569" i="1"/>
  <c r="CA570" i="1"/>
  <c r="CA571" i="1"/>
  <c r="CA572" i="1"/>
  <c r="CA573" i="1"/>
  <c r="CA574" i="1"/>
  <c r="CA575" i="1"/>
  <c r="CA576" i="1"/>
  <c r="CA577" i="1"/>
  <c r="CA578" i="1"/>
  <c r="CA579" i="1"/>
  <c r="CA580" i="1"/>
  <c r="CA581" i="1"/>
  <c r="CA582" i="1"/>
  <c r="CA583" i="1"/>
  <c r="CA584" i="1"/>
  <c r="CA585" i="1"/>
  <c r="CA586" i="1"/>
  <c r="CA587" i="1"/>
  <c r="CA588" i="1"/>
  <c r="CA589" i="1"/>
  <c r="CA590" i="1"/>
  <c r="CA591" i="1"/>
  <c r="CA592" i="1"/>
  <c r="CA593" i="1"/>
  <c r="CA594" i="1"/>
  <c r="CA595" i="1"/>
  <c r="CA596" i="1"/>
  <c r="CA597" i="1"/>
  <c r="CA598" i="1"/>
  <c r="CA599" i="1"/>
  <c r="CA600" i="1"/>
  <c r="CA601" i="1"/>
  <c r="CA602" i="1"/>
  <c r="CA603" i="1"/>
  <c r="CA604" i="1"/>
  <c r="CA605" i="1"/>
  <c r="CA606" i="1"/>
  <c r="CA607" i="1"/>
  <c r="CA608" i="1"/>
  <c r="CA609" i="1"/>
  <c r="CA610" i="1"/>
  <c r="CA611" i="1"/>
  <c r="CA612" i="1"/>
  <c r="CA613" i="1"/>
  <c r="CA614" i="1"/>
  <c r="CA615" i="1"/>
  <c r="CA616" i="1"/>
  <c r="CA617" i="1"/>
  <c r="CA618" i="1"/>
  <c r="CA619" i="1"/>
  <c r="CA620" i="1"/>
  <c r="CA621" i="1"/>
  <c r="CA622" i="1"/>
  <c r="CA623" i="1"/>
  <c r="CA624" i="1"/>
  <c r="CA625" i="1"/>
  <c r="CA626" i="1"/>
  <c r="CA627" i="1"/>
  <c r="CA628" i="1"/>
  <c r="CA629" i="1"/>
  <c r="CA630" i="1"/>
  <c r="CA631" i="1"/>
  <c r="CA632" i="1"/>
  <c r="CA633" i="1"/>
  <c r="CA634" i="1"/>
  <c r="CA635" i="1"/>
  <c r="CA636" i="1"/>
  <c r="CA637" i="1"/>
  <c r="CA638" i="1"/>
  <c r="CA639" i="1"/>
  <c r="CA640" i="1"/>
  <c r="CA641" i="1"/>
  <c r="CA642" i="1"/>
  <c r="CA643" i="1"/>
  <c r="CA644" i="1"/>
  <c r="CA645" i="1"/>
  <c r="CA646" i="1"/>
  <c r="CA647" i="1"/>
  <c r="CA648" i="1"/>
  <c r="CA649" i="1"/>
  <c r="CA650" i="1"/>
  <c r="CA651" i="1"/>
  <c r="CA652" i="1"/>
  <c r="CA653" i="1"/>
  <c r="CA654" i="1"/>
  <c r="CA655" i="1"/>
  <c r="CA656" i="1"/>
  <c r="CA657" i="1"/>
  <c r="CA658" i="1"/>
  <c r="CA659" i="1"/>
  <c r="CA660" i="1"/>
  <c r="CA661" i="1"/>
  <c r="CA662" i="1"/>
  <c r="CA663" i="1"/>
  <c r="CA664" i="1"/>
  <c r="CA665" i="1"/>
  <c r="CA666" i="1"/>
  <c r="CA667" i="1"/>
  <c r="CA668" i="1"/>
  <c r="CA669" i="1"/>
  <c r="CA670" i="1"/>
  <c r="CA671" i="1"/>
  <c r="CA672" i="1"/>
  <c r="CA673" i="1"/>
  <c r="CA674" i="1"/>
  <c r="CA675" i="1"/>
  <c r="CA676" i="1"/>
  <c r="CA677" i="1"/>
  <c r="CA678" i="1"/>
  <c r="CA679" i="1"/>
  <c r="CA680" i="1"/>
  <c r="CA681" i="1"/>
  <c r="CA682" i="1"/>
  <c r="CA683" i="1"/>
  <c r="CA684" i="1"/>
  <c r="CA685" i="1"/>
  <c r="CA686" i="1"/>
  <c r="CA687" i="1"/>
  <c r="CA688" i="1"/>
  <c r="CA689" i="1"/>
  <c r="CA690" i="1"/>
  <c r="CA691" i="1"/>
  <c r="CA692" i="1"/>
  <c r="CA693" i="1"/>
  <c r="CA694" i="1"/>
  <c r="CA695" i="1"/>
  <c r="CA696" i="1"/>
  <c r="CA697" i="1"/>
  <c r="CA698" i="1"/>
  <c r="CA699" i="1"/>
  <c r="CA700" i="1"/>
  <c r="CA701" i="1"/>
  <c r="CA702" i="1"/>
  <c r="CA703" i="1"/>
  <c r="CA704" i="1"/>
  <c r="CA705" i="1"/>
  <c r="CA706" i="1"/>
  <c r="CA707" i="1"/>
  <c r="CA708" i="1"/>
  <c r="CA709" i="1"/>
  <c r="CA710" i="1"/>
  <c r="CA711" i="1"/>
  <c r="CA712" i="1"/>
  <c r="CA713" i="1"/>
  <c r="CA714" i="1"/>
  <c r="CA715" i="1"/>
  <c r="CA716" i="1"/>
  <c r="CA717" i="1"/>
  <c r="CA718" i="1"/>
  <c r="CA719" i="1"/>
  <c r="CA720" i="1"/>
  <c r="CA721" i="1"/>
  <c r="CA722" i="1"/>
  <c r="CA723" i="1"/>
  <c r="CA724" i="1"/>
  <c r="CA725" i="1"/>
  <c r="CA726" i="1"/>
  <c r="CA727" i="1"/>
  <c r="CA728" i="1"/>
  <c r="CA729" i="1"/>
  <c r="CA730" i="1"/>
  <c r="CA731" i="1"/>
  <c r="CA732" i="1"/>
  <c r="CA733" i="1"/>
  <c r="CA734" i="1"/>
  <c r="CA735" i="1"/>
  <c r="CA736" i="1"/>
  <c r="CA737" i="1"/>
  <c r="CA738" i="1"/>
  <c r="CA739" i="1"/>
  <c r="CA740" i="1"/>
  <c r="CA741" i="1"/>
  <c r="CA742" i="1"/>
  <c r="CA743" i="1"/>
  <c r="CA744" i="1"/>
  <c r="CA745" i="1"/>
  <c r="CA746" i="1"/>
  <c r="CA747" i="1"/>
  <c r="CA748" i="1"/>
  <c r="CA749" i="1"/>
  <c r="CA750" i="1"/>
  <c r="CA751" i="1"/>
  <c r="CA752" i="1"/>
  <c r="CA753" i="1"/>
  <c r="CA754" i="1"/>
  <c r="CA755" i="1"/>
  <c r="CA756" i="1"/>
  <c r="CA757" i="1"/>
  <c r="CA758" i="1"/>
  <c r="CA759" i="1"/>
  <c r="CA760" i="1"/>
  <c r="CA761" i="1"/>
  <c r="CA762" i="1"/>
  <c r="CA763" i="1"/>
  <c r="CA764" i="1"/>
  <c r="CA765" i="1"/>
  <c r="CA766" i="1"/>
  <c r="CA767" i="1"/>
  <c r="CA768" i="1"/>
  <c r="CA769" i="1"/>
  <c r="CA770" i="1"/>
  <c r="CA771" i="1"/>
  <c r="CA772" i="1"/>
  <c r="CA773" i="1"/>
  <c r="CA774" i="1"/>
  <c r="CA775" i="1"/>
  <c r="CA776" i="1"/>
  <c r="CA777" i="1"/>
  <c r="CA778" i="1"/>
  <c r="CA779" i="1"/>
  <c r="CA780" i="1"/>
  <c r="CA781" i="1"/>
  <c r="CA782" i="1"/>
  <c r="CA783" i="1"/>
  <c r="CA784" i="1"/>
  <c r="CA785" i="1"/>
  <c r="CA786" i="1"/>
  <c r="CA787" i="1"/>
  <c r="CA788" i="1"/>
  <c r="CA789" i="1"/>
  <c r="CA790" i="1"/>
  <c r="CA791" i="1"/>
  <c r="CA792" i="1"/>
  <c r="CA793" i="1"/>
  <c r="CA794" i="1"/>
  <c r="CA795" i="1"/>
  <c r="CA796" i="1"/>
  <c r="CA797" i="1"/>
  <c r="CA798" i="1"/>
  <c r="CA799" i="1"/>
  <c r="CA800" i="1"/>
  <c r="CA801" i="1"/>
  <c r="CA802" i="1"/>
  <c r="CA803" i="1"/>
  <c r="CA804" i="1"/>
  <c r="CA805" i="1"/>
  <c r="CA806" i="1"/>
  <c r="CA807" i="1"/>
  <c r="CA808" i="1"/>
  <c r="CA809" i="1"/>
  <c r="CA810" i="1"/>
  <c r="CA811" i="1"/>
  <c r="CA812" i="1"/>
  <c r="CA813" i="1"/>
  <c r="CA814" i="1"/>
  <c r="CA815" i="1"/>
  <c r="CA816" i="1"/>
  <c r="CA817" i="1"/>
  <c r="CA818" i="1"/>
  <c r="CA819" i="1"/>
  <c r="CA820" i="1"/>
  <c r="CA821" i="1"/>
  <c r="CA822" i="1"/>
  <c r="CA823" i="1"/>
  <c r="CA824" i="1"/>
  <c r="CA825" i="1"/>
  <c r="CA826" i="1"/>
  <c r="CA827" i="1"/>
  <c r="CA828" i="1"/>
  <c r="CA829" i="1"/>
  <c r="CA830" i="1"/>
  <c r="CA831" i="1"/>
  <c r="CA832" i="1"/>
  <c r="CA833" i="1"/>
  <c r="CA834" i="1"/>
  <c r="CA835" i="1"/>
  <c r="CA836" i="1"/>
  <c r="CA837" i="1"/>
  <c r="CA838" i="1"/>
  <c r="CA839" i="1"/>
  <c r="CA840" i="1"/>
  <c r="CA841" i="1"/>
  <c r="CA842" i="1"/>
  <c r="CA843" i="1"/>
  <c r="CA844" i="1"/>
  <c r="CA845" i="1"/>
  <c r="CA846" i="1"/>
  <c r="CA847" i="1"/>
  <c r="CA848" i="1"/>
  <c r="CA849" i="1"/>
  <c r="CA850" i="1"/>
  <c r="CA851" i="1"/>
  <c r="CA852" i="1"/>
  <c r="CA853" i="1"/>
  <c r="CA854" i="1"/>
  <c r="CA855" i="1"/>
  <c r="CA856" i="1"/>
  <c r="CA857" i="1"/>
  <c r="CA858" i="1"/>
  <c r="CA859" i="1"/>
  <c r="CA860" i="1"/>
  <c r="CA861" i="1"/>
  <c r="CA862" i="1"/>
  <c r="CA863" i="1"/>
  <c r="CA864" i="1"/>
  <c r="CA865" i="1"/>
  <c r="CA866" i="1"/>
  <c r="CA867" i="1"/>
  <c r="CA868" i="1"/>
  <c r="CA869" i="1"/>
  <c r="CA870" i="1"/>
  <c r="CA871" i="1"/>
  <c r="CA872" i="1"/>
  <c r="CA873" i="1"/>
  <c r="CA874" i="1"/>
  <c r="CA875" i="1"/>
  <c r="CA876" i="1"/>
  <c r="CA877" i="1"/>
  <c r="CA878" i="1"/>
  <c r="CA879" i="1"/>
  <c r="CA880" i="1"/>
  <c r="CA881" i="1"/>
  <c r="CA882" i="1"/>
  <c r="CA883" i="1"/>
  <c r="CA884" i="1"/>
  <c r="CA885" i="1"/>
  <c r="CA886" i="1"/>
  <c r="CA887" i="1"/>
  <c r="CA888" i="1"/>
  <c r="CA889" i="1"/>
  <c r="CA890" i="1"/>
  <c r="CA891" i="1"/>
  <c r="CA892" i="1"/>
  <c r="CA893" i="1"/>
  <c r="CA894" i="1"/>
  <c r="CA895" i="1"/>
  <c r="CA896" i="1"/>
  <c r="CA897" i="1"/>
  <c r="CA898" i="1"/>
  <c r="CA899" i="1"/>
  <c r="CA900" i="1"/>
  <c r="CA901" i="1"/>
  <c r="CA902" i="1"/>
  <c r="CA903" i="1"/>
  <c r="CA904" i="1"/>
  <c r="CA905" i="1"/>
  <c r="CA906" i="1"/>
  <c r="CA907" i="1"/>
  <c r="CA908" i="1"/>
  <c r="CA909" i="1"/>
  <c r="CA910" i="1"/>
  <c r="CA911" i="1"/>
  <c r="CA912" i="1"/>
  <c r="CA913" i="1"/>
  <c r="CA914" i="1"/>
  <c r="CA915" i="1"/>
  <c r="CA916" i="1"/>
  <c r="CA917" i="1"/>
  <c r="CA918" i="1"/>
  <c r="CA919" i="1"/>
  <c r="CA920" i="1"/>
  <c r="CA921" i="1"/>
  <c r="CA922" i="1"/>
  <c r="CA923" i="1"/>
  <c r="CA924" i="1"/>
  <c r="CA925" i="1"/>
  <c r="CA926" i="1"/>
  <c r="CA927" i="1"/>
  <c r="CA928" i="1"/>
  <c r="CA929" i="1"/>
  <c r="CA930" i="1"/>
  <c r="CA931" i="1"/>
  <c r="CA932" i="1"/>
  <c r="CA933" i="1"/>
  <c r="CA934" i="1"/>
  <c r="CA935" i="1"/>
  <c r="CA936" i="1"/>
  <c r="CA937" i="1"/>
  <c r="CA938" i="1"/>
  <c r="CA939" i="1"/>
  <c r="CA940" i="1"/>
  <c r="CA941" i="1"/>
  <c r="CA942" i="1"/>
  <c r="CA943" i="1"/>
  <c r="CA944" i="1"/>
  <c r="CA945" i="1"/>
  <c r="CA946" i="1"/>
  <c r="CA947" i="1"/>
  <c r="CA948" i="1"/>
  <c r="CA949" i="1"/>
  <c r="CA950" i="1"/>
  <c r="CA951" i="1"/>
  <c r="CA952" i="1"/>
  <c r="CA953" i="1"/>
  <c r="CA954" i="1"/>
  <c r="CA955" i="1"/>
  <c r="CA956" i="1"/>
  <c r="CA957" i="1"/>
  <c r="CA958" i="1"/>
  <c r="CA959" i="1"/>
  <c r="CA960" i="1"/>
  <c r="CA961" i="1"/>
  <c r="CA962" i="1"/>
  <c r="CA963" i="1"/>
  <c r="CA964" i="1"/>
  <c r="CA965" i="1"/>
  <c r="CA966" i="1"/>
  <c r="CA967" i="1"/>
  <c r="CA968" i="1"/>
  <c r="CA969" i="1"/>
  <c r="CA970" i="1"/>
  <c r="CA971" i="1"/>
  <c r="CA972" i="1"/>
  <c r="CA973" i="1"/>
  <c r="CA974" i="1"/>
  <c r="CA975" i="1"/>
  <c r="CA976" i="1"/>
  <c r="CA977" i="1"/>
  <c r="CA978" i="1"/>
  <c r="CA979" i="1"/>
  <c r="CA980" i="1"/>
  <c r="CA981" i="1"/>
  <c r="CA982" i="1"/>
  <c r="CA983" i="1"/>
  <c r="CA984" i="1"/>
  <c r="CA985" i="1"/>
  <c r="CA986" i="1"/>
  <c r="CA987" i="1"/>
  <c r="CA988" i="1"/>
  <c r="CA989" i="1"/>
  <c r="CA990" i="1"/>
  <c r="CA991" i="1"/>
  <c r="CA992" i="1"/>
  <c r="CA993" i="1"/>
  <c r="CA994" i="1"/>
  <c r="CA995" i="1"/>
  <c r="CA996" i="1"/>
  <c r="CA997" i="1"/>
  <c r="CA998" i="1"/>
  <c r="CA999" i="1"/>
  <c r="CA1000" i="1"/>
  <c r="CA1001" i="1"/>
  <c r="CA1002" i="1"/>
  <c r="CA1003" i="1"/>
  <c r="CA1004" i="1"/>
  <c r="CA1005" i="1"/>
  <c r="CA1006" i="1"/>
  <c r="CA1007" i="1"/>
  <c r="CA1008" i="1"/>
  <c r="CA1009" i="1"/>
  <c r="CA1010" i="1"/>
  <c r="CA1011" i="1"/>
  <c r="CA1012" i="1"/>
  <c r="CA1013" i="1"/>
  <c r="CA1014" i="1"/>
  <c r="CA1015" i="1"/>
  <c r="CA1016" i="1"/>
  <c r="CA1017" i="1"/>
  <c r="CA1018" i="1"/>
  <c r="CA1019" i="1"/>
  <c r="CA1020" i="1"/>
  <c r="CA1021" i="1"/>
  <c r="CA1022" i="1"/>
  <c r="CA1023" i="1"/>
  <c r="CA1024" i="1"/>
  <c r="CA1025" i="1"/>
  <c r="CA1026" i="1"/>
  <c r="CA1027" i="1"/>
  <c r="CA1028" i="1"/>
  <c r="CA1029" i="1"/>
  <c r="CA1030" i="1"/>
  <c r="CA1031" i="1"/>
  <c r="CA1032" i="1"/>
  <c r="CA1033" i="1"/>
  <c r="CA1034" i="1"/>
  <c r="CA1035" i="1"/>
  <c r="CA1036" i="1"/>
  <c r="CA1037" i="1"/>
  <c r="CA1038" i="1"/>
  <c r="CA1039" i="1"/>
  <c r="CA1040" i="1"/>
  <c r="CA1041" i="1"/>
  <c r="CA1042" i="1"/>
  <c r="CA1043" i="1"/>
  <c r="CA1044" i="1"/>
  <c r="CA1045" i="1"/>
  <c r="CA1046" i="1"/>
  <c r="CA1047" i="1"/>
  <c r="CA1048" i="1"/>
  <c r="CA1049" i="1"/>
  <c r="CA1050" i="1"/>
  <c r="CA1051" i="1"/>
  <c r="CA1052" i="1"/>
  <c r="CA1053" i="1"/>
  <c r="CA1054" i="1"/>
  <c r="CA1055" i="1"/>
  <c r="CA1056" i="1"/>
  <c r="CA1057" i="1"/>
  <c r="CA1058" i="1"/>
  <c r="CA1059" i="1"/>
  <c r="CA1060" i="1"/>
  <c r="CA1061" i="1"/>
  <c r="CA1062" i="1"/>
  <c r="CA1063" i="1"/>
  <c r="CA1064" i="1"/>
  <c r="CA1065" i="1"/>
  <c r="CA1066" i="1"/>
  <c r="CA1067" i="1"/>
  <c r="CA1068" i="1"/>
  <c r="CA1069" i="1"/>
  <c r="CA1070" i="1"/>
  <c r="CA1071" i="1"/>
  <c r="CA1072" i="1"/>
  <c r="CA1073" i="1"/>
  <c r="CA1074" i="1"/>
  <c r="CA1075" i="1"/>
  <c r="CA1076" i="1"/>
  <c r="CA1077" i="1"/>
  <c r="CA1078" i="1"/>
  <c r="CA1079" i="1"/>
  <c r="CA1080" i="1"/>
  <c r="CA1081" i="1"/>
  <c r="CA1082" i="1"/>
  <c r="CA1083" i="1"/>
  <c r="CA1084" i="1"/>
  <c r="CA1085" i="1"/>
  <c r="CA1086" i="1"/>
  <c r="CA1087" i="1"/>
  <c r="CA1088" i="1"/>
  <c r="CA1089" i="1"/>
  <c r="CA1090" i="1"/>
  <c r="CA1091" i="1"/>
  <c r="CA1092" i="1"/>
  <c r="CA1093" i="1"/>
  <c r="CA1094" i="1"/>
  <c r="CA1095" i="1"/>
  <c r="CA1096" i="1"/>
  <c r="CA1097" i="1"/>
  <c r="CA1098" i="1"/>
  <c r="CA6" i="1"/>
  <c r="BY7" i="1"/>
  <c r="BY8" i="1"/>
  <c r="BY9" i="1"/>
  <c r="BY10" i="1"/>
  <c r="BY11" i="1"/>
  <c r="BY12" i="1"/>
  <c r="BY13" i="1"/>
  <c r="BY14" i="1"/>
  <c r="BY15" i="1"/>
  <c r="BY16" i="1"/>
  <c r="BY17" i="1"/>
  <c r="BY18" i="1"/>
  <c r="BY19" i="1"/>
  <c r="BY20" i="1"/>
  <c r="BY21" i="1"/>
  <c r="BY22" i="1"/>
  <c r="BY23" i="1"/>
  <c r="BY24" i="1"/>
  <c r="BY25" i="1"/>
  <c r="BY26" i="1"/>
  <c r="BY27" i="1"/>
  <c r="BY28" i="1"/>
  <c r="BY29" i="1"/>
  <c r="BY30" i="1"/>
  <c r="BY31" i="1"/>
  <c r="BY32" i="1"/>
  <c r="BY33" i="1"/>
  <c r="BY34" i="1"/>
  <c r="BY35" i="1"/>
  <c r="BY36" i="1"/>
  <c r="BY37" i="1"/>
  <c r="BY38" i="1"/>
  <c r="BY39" i="1"/>
  <c r="BY40" i="1"/>
  <c r="BY41" i="1"/>
  <c r="BY42" i="1"/>
  <c r="BY43" i="1"/>
  <c r="BY44" i="1"/>
  <c r="BY45" i="1"/>
  <c r="BY46" i="1"/>
  <c r="BY47" i="1"/>
  <c r="BY48" i="1"/>
  <c r="BY49" i="1"/>
  <c r="BY50" i="1"/>
  <c r="BY51" i="1"/>
  <c r="BY52" i="1"/>
  <c r="BY53" i="1"/>
  <c r="BY54" i="1"/>
  <c r="BY55" i="1"/>
  <c r="BY56" i="1"/>
  <c r="BY57" i="1"/>
  <c r="BY58" i="1"/>
  <c r="BY59" i="1"/>
  <c r="BY60" i="1"/>
  <c r="BY61" i="1"/>
  <c r="BY62" i="1"/>
  <c r="BY63" i="1"/>
  <c r="BY64" i="1"/>
  <c r="BY65" i="1"/>
  <c r="BY66" i="1"/>
  <c r="BY67" i="1"/>
  <c r="BY68" i="1"/>
  <c r="BY69" i="1"/>
  <c r="BY70" i="1"/>
  <c r="BY71" i="1"/>
  <c r="BY72" i="1"/>
  <c r="BY73" i="1"/>
  <c r="BY74" i="1"/>
  <c r="BY75" i="1"/>
  <c r="BY76" i="1"/>
  <c r="BY77" i="1"/>
  <c r="BY78" i="1"/>
  <c r="BY79" i="1"/>
  <c r="BY80" i="1"/>
  <c r="BY81" i="1"/>
  <c r="BY82" i="1"/>
  <c r="BY83" i="1"/>
  <c r="BY84" i="1"/>
  <c r="BY85" i="1"/>
  <c r="BY86" i="1"/>
  <c r="BY87" i="1"/>
  <c r="BY88" i="1"/>
  <c r="BY89" i="1"/>
  <c r="BY90" i="1"/>
  <c r="BY91" i="1"/>
  <c r="BY92" i="1"/>
  <c r="BY93" i="1"/>
  <c r="BY94" i="1"/>
  <c r="BY95" i="1"/>
  <c r="BY96" i="1"/>
  <c r="BY97" i="1"/>
  <c r="BY98" i="1"/>
  <c r="BY99" i="1"/>
  <c r="BY100" i="1"/>
  <c r="BY101" i="1"/>
  <c r="BY102" i="1"/>
  <c r="BY103" i="1"/>
  <c r="BY104" i="1"/>
  <c r="BY105" i="1"/>
  <c r="BY106" i="1"/>
  <c r="BY107" i="1"/>
  <c r="BY108" i="1"/>
  <c r="BY109" i="1"/>
  <c r="BY110" i="1"/>
  <c r="BY111" i="1"/>
  <c r="BY112" i="1"/>
  <c r="BY113" i="1"/>
  <c r="BY114" i="1"/>
  <c r="BY115" i="1"/>
  <c r="BY116" i="1"/>
  <c r="BY117" i="1"/>
  <c r="BY118" i="1"/>
  <c r="BY119" i="1"/>
  <c r="BY120" i="1"/>
  <c r="BY121" i="1"/>
  <c r="BY122" i="1"/>
  <c r="BY123" i="1"/>
  <c r="BY124" i="1"/>
  <c r="BY125" i="1"/>
  <c r="BY126" i="1"/>
  <c r="BY127" i="1"/>
  <c r="BY128" i="1"/>
  <c r="BY129" i="1"/>
  <c r="BY130" i="1"/>
  <c r="BY131" i="1"/>
  <c r="BY132" i="1"/>
  <c r="BY133" i="1"/>
  <c r="BY134" i="1"/>
  <c r="BY135" i="1"/>
  <c r="BY136" i="1"/>
  <c r="BY137" i="1"/>
  <c r="BY138" i="1"/>
  <c r="BY139" i="1"/>
  <c r="BY140" i="1"/>
  <c r="BY141" i="1"/>
  <c r="BY142" i="1"/>
  <c r="BY143" i="1"/>
  <c r="BY144" i="1"/>
  <c r="BY145" i="1"/>
  <c r="BY146" i="1"/>
  <c r="BY147" i="1"/>
  <c r="BY148" i="1"/>
  <c r="BY149" i="1"/>
  <c r="BY150" i="1"/>
  <c r="BY151" i="1"/>
  <c r="BY152" i="1"/>
  <c r="BY153" i="1"/>
  <c r="BY154" i="1"/>
  <c r="BY155" i="1"/>
  <c r="BY156" i="1"/>
  <c r="BY157" i="1"/>
  <c r="BY158" i="1"/>
  <c r="BY159" i="1"/>
  <c r="BY160" i="1"/>
  <c r="BY161" i="1"/>
  <c r="BY162" i="1"/>
  <c r="BY163" i="1"/>
  <c r="BY164" i="1"/>
  <c r="BY165" i="1"/>
  <c r="BY166" i="1"/>
  <c r="BY167" i="1"/>
  <c r="BY168" i="1"/>
  <c r="BY169" i="1"/>
  <c r="BY170" i="1"/>
  <c r="BY171" i="1"/>
  <c r="BY172" i="1"/>
  <c r="BY173" i="1"/>
  <c r="BY174" i="1"/>
  <c r="BY175" i="1"/>
  <c r="BY176" i="1"/>
  <c r="BY177" i="1"/>
  <c r="BY178" i="1"/>
  <c r="BY179" i="1"/>
  <c r="BY180" i="1"/>
  <c r="BY181" i="1"/>
  <c r="BY182" i="1"/>
  <c r="BY183" i="1"/>
  <c r="BY184" i="1"/>
  <c r="BY185" i="1"/>
  <c r="BY186" i="1"/>
  <c r="BY187" i="1"/>
  <c r="BY188" i="1"/>
  <c r="BY189" i="1"/>
  <c r="BY190" i="1"/>
  <c r="BY191" i="1"/>
  <c r="BY192" i="1"/>
  <c r="BY193" i="1"/>
  <c r="BY194" i="1"/>
  <c r="BY195" i="1"/>
  <c r="BY196" i="1"/>
  <c r="BY197" i="1"/>
  <c r="BY198" i="1"/>
  <c r="BY199" i="1"/>
  <c r="BY200" i="1"/>
  <c r="BY201" i="1"/>
  <c r="BY202" i="1"/>
  <c r="BY203" i="1"/>
  <c r="BY204" i="1"/>
  <c r="BY205" i="1"/>
  <c r="BY206" i="1"/>
  <c r="BY207" i="1"/>
  <c r="BY208" i="1"/>
  <c r="BY209" i="1"/>
  <c r="BY210" i="1"/>
  <c r="BY211" i="1"/>
  <c r="BY212" i="1"/>
  <c r="BY213" i="1"/>
  <c r="BY214" i="1"/>
  <c r="BY215" i="1"/>
  <c r="BY216" i="1"/>
  <c r="BY217" i="1"/>
  <c r="BY218" i="1"/>
  <c r="BY219" i="1"/>
  <c r="BY220" i="1"/>
  <c r="BY221" i="1"/>
  <c r="BY222" i="1"/>
  <c r="BY223" i="1"/>
  <c r="BY224" i="1"/>
  <c r="BY225" i="1"/>
  <c r="BY226" i="1"/>
  <c r="BY227" i="1"/>
  <c r="BY228" i="1"/>
  <c r="BY229" i="1"/>
  <c r="BY230" i="1"/>
  <c r="BY231" i="1"/>
  <c r="BY232" i="1"/>
  <c r="BY233" i="1"/>
  <c r="BY234" i="1"/>
  <c r="BY235" i="1"/>
  <c r="BY236" i="1"/>
  <c r="BY237" i="1"/>
  <c r="BY238" i="1"/>
  <c r="BY239" i="1"/>
  <c r="BY240" i="1"/>
  <c r="BY241" i="1"/>
  <c r="BY242" i="1"/>
  <c r="BY243" i="1"/>
  <c r="BY244" i="1"/>
  <c r="BY245" i="1"/>
  <c r="BY246" i="1"/>
  <c r="BY247" i="1"/>
  <c r="BY248" i="1"/>
  <c r="BY249" i="1"/>
  <c r="BY250" i="1"/>
  <c r="BY251" i="1"/>
  <c r="BY252" i="1"/>
  <c r="BY253" i="1"/>
  <c r="BY254" i="1"/>
  <c r="BY255" i="1"/>
  <c r="BY256" i="1"/>
  <c r="BY257" i="1"/>
  <c r="BY258" i="1"/>
  <c r="BY259" i="1"/>
  <c r="BY260" i="1"/>
  <c r="BY261" i="1"/>
  <c r="BY262" i="1"/>
  <c r="BY263" i="1"/>
  <c r="BY264" i="1"/>
  <c r="BY265" i="1"/>
  <c r="BY266" i="1"/>
  <c r="BY267" i="1"/>
  <c r="BY268" i="1"/>
  <c r="BY269" i="1"/>
  <c r="BY270" i="1"/>
  <c r="BY271" i="1"/>
  <c r="BY272" i="1"/>
  <c r="BY273" i="1"/>
  <c r="BY274" i="1"/>
  <c r="BY275" i="1"/>
  <c r="BY276" i="1"/>
  <c r="BY277" i="1"/>
  <c r="BY278" i="1"/>
  <c r="BY279" i="1"/>
  <c r="BY280" i="1"/>
  <c r="BY281" i="1"/>
  <c r="BY282" i="1"/>
  <c r="BY283" i="1"/>
  <c r="BY284" i="1"/>
  <c r="BY285" i="1"/>
  <c r="BY286" i="1"/>
  <c r="BY287" i="1"/>
  <c r="BY288" i="1"/>
  <c r="BY289" i="1"/>
  <c r="BY290" i="1"/>
  <c r="BY291" i="1"/>
  <c r="BY292" i="1"/>
  <c r="BY293" i="1"/>
  <c r="BY294" i="1"/>
  <c r="BY295" i="1"/>
  <c r="BY296" i="1"/>
  <c r="BY297" i="1"/>
  <c r="BY298" i="1"/>
  <c r="BY299" i="1"/>
  <c r="BY300" i="1"/>
  <c r="BY301" i="1"/>
  <c r="BY302" i="1"/>
  <c r="BY303" i="1"/>
  <c r="BY304" i="1"/>
  <c r="BY305" i="1"/>
  <c r="BY306" i="1"/>
  <c r="BY307" i="1"/>
  <c r="BY308" i="1"/>
  <c r="BY309" i="1"/>
  <c r="BY310" i="1"/>
  <c r="BY311" i="1"/>
  <c r="BY312" i="1"/>
  <c r="BY313" i="1"/>
  <c r="BY314" i="1"/>
  <c r="BY315" i="1"/>
  <c r="BY316" i="1"/>
  <c r="BY317" i="1"/>
  <c r="BY318" i="1"/>
  <c r="BY319" i="1"/>
  <c r="BY320" i="1"/>
  <c r="BY321" i="1"/>
  <c r="BY322" i="1"/>
  <c r="BY323" i="1"/>
  <c r="BY324" i="1"/>
  <c r="BY325" i="1"/>
  <c r="BY326" i="1"/>
  <c r="BY327" i="1"/>
  <c r="BY328" i="1"/>
  <c r="BY329" i="1"/>
  <c r="BY330" i="1"/>
  <c r="BY331" i="1"/>
  <c r="BY332" i="1"/>
  <c r="BY333" i="1"/>
  <c r="BY334" i="1"/>
  <c r="BY335" i="1"/>
  <c r="BY336" i="1"/>
  <c r="BY337" i="1"/>
  <c r="BY338" i="1"/>
  <c r="BY339" i="1"/>
  <c r="BY340" i="1"/>
  <c r="BY341" i="1"/>
  <c r="BY342" i="1"/>
  <c r="BY343" i="1"/>
  <c r="BY344" i="1"/>
  <c r="BY345" i="1"/>
  <c r="BY346" i="1"/>
  <c r="BY347" i="1"/>
  <c r="BY348" i="1"/>
  <c r="BY349" i="1"/>
  <c r="BY350" i="1"/>
  <c r="BY351" i="1"/>
  <c r="BY352" i="1"/>
  <c r="BY353" i="1"/>
  <c r="BY354" i="1"/>
  <c r="BY355" i="1"/>
  <c r="BY356" i="1"/>
  <c r="BY357" i="1"/>
  <c r="BY358" i="1"/>
  <c r="BY359" i="1"/>
  <c r="BY360" i="1"/>
  <c r="BY361" i="1"/>
  <c r="BY362" i="1"/>
  <c r="BY363" i="1"/>
  <c r="BY364" i="1"/>
  <c r="BY365" i="1"/>
  <c r="BY366" i="1"/>
  <c r="BY367" i="1"/>
  <c r="BY368" i="1"/>
  <c r="BY369" i="1"/>
  <c r="BY370" i="1"/>
  <c r="BY371" i="1"/>
  <c r="BY372" i="1"/>
  <c r="BY373" i="1"/>
  <c r="BY374" i="1"/>
  <c r="BY375" i="1"/>
  <c r="BY376" i="1"/>
  <c r="BY377" i="1"/>
  <c r="BY378" i="1"/>
  <c r="BY379" i="1"/>
  <c r="BY380" i="1"/>
  <c r="BY381" i="1"/>
  <c r="BY382" i="1"/>
  <c r="BY383" i="1"/>
  <c r="BY384" i="1"/>
  <c r="BY385" i="1"/>
  <c r="BY386" i="1"/>
  <c r="BY387" i="1"/>
  <c r="BY388" i="1"/>
  <c r="BY389" i="1"/>
  <c r="BY390" i="1"/>
  <c r="BY391" i="1"/>
  <c r="BY392" i="1"/>
  <c r="BY393" i="1"/>
  <c r="BY394" i="1"/>
  <c r="BY395" i="1"/>
  <c r="BY396" i="1"/>
  <c r="BY397" i="1"/>
  <c r="BY398" i="1"/>
  <c r="BY399" i="1"/>
  <c r="BY400" i="1"/>
  <c r="BY401" i="1"/>
  <c r="BY402" i="1"/>
  <c r="BY403" i="1"/>
  <c r="BY404" i="1"/>
  <c r="BY405" i="1"/>
  <c r="BY406" i="1"/>
  <c r="BY407" i="1"/>
  <c r="BY408" i="1"/>
  <c r="BY409" i="1"/>
  <c r="BY410" i="1"/>
  <c r="BY411" i="1"/>
  <c r="BY412" i="1"/>
  <c r="BY413" i="1"/>
  <c r="BY414" i="1"/>
  <c r="BY415" i="1"/>
  <c r="BY416" i="1"/>
  <c r="BY417" i="1"/>
  <c r="BY418" i="1"/>
  <c r="BY419" i="1"/>
  <c r="BY420" i="1"/>
  <c r="BY421" i="1"/>
  <c r="BY422" i="1"/>
  <c r="BY423" i="1"/>
  <c r="BY424" i="1"/>
  <c r="BY425" i="1"/>
  <c r="BY426" i="1"/>
  <c r="BY427" i="1"/>
  <c r="BY428" i="1"/>
  <c r="BY429" i="1"/>
  <c r="BY430" i="1"/>
  <c r="BY431" i="1"/>
  <c r="BY432" i="1"/>
  <c r="BY433" i="1"/>
  <c r="BY434" i="1"/>
  <c r="BY435" i="1"/>
  <c r="BY436" i="1"/>
  <c r="BY437" i="1"/>
  <c r="BY438" i="1"/>
  <c r="BY439" i="1"/>
  <c r="BY440" i="1"/>
  <c r="BY441" i="1"/>
  <c r="BY442" i="1"/>
  <c r="BY443" i="1"/>
  <c r="BY444" i="1"/>
  <c r="BY445" i="1"/>
  <c r="BY446" i="1"/>
  <c r="BY447" i="1"/>
  <c r="BY448" i="1"/>
  <c r="BY449" i="1"/>
  <c r="BY450" i="1"/>
  <c r="BY451" i="1"/>
  <c r="BY452" i="1"/>
  <c r="BY453" i="1"/>
  <c r="BY454" i="1"/>
  <c r="BY455" i="1"/>
  <c r="BY456" i="1"/>
  <c r="BY457" i="1"/>
  <c r="BY458" i="1"/>
  <c r="BY459" i="1"/>
  <c r="BY460" i="1"/>
  <c r="BY461" i="1"/>
  <c r="BY462" i="1"/>
  <c r="BY463" i="1"/>
  <c r="BY464" i="1"/>
  <c r="BY465" i="1"/>
  <c r="BY466" i="1"/>
  <c r="BY467" i="1"/>
  <c r="BY468" i="1"/>
  <c r="BY469" i="1"/>
  <c r="BY470" i="1"/>
  <c r="BY471" i="1"/>
  <c r="BY472" i="1"/>
  <c r="BY473" i="1"/>
  <c r="BY474" i="1"/>
  <c r="BY475" i="1"/>
  <c r="BY476" i="1"/>
  <c r="BY477" i="1"/>
  <c r="BY478" i="1"/>
  <c r="BY479" i="1"/>
  <c r="BY480" i="1"/>
  <c r="BY481" i="1"/>
  <c r="BY482" i="1"/>
  <c r="BY483" i="1"/>
  <c r="BY484" i="1"/>
  <c r="BY485" i="1"/>
  <c r="BY486" i="1"/>
  <c r="BY487" i="1"/>
  <c r="BY488" i="1"/>
  <c r="BY489" i="1"/>
  <c r="BY490" i="1"/>
  <c r="BY491" i="1"/>
  <c r="BY492" i="1"/>
  <c r="BY493" i="1"/>
  <c r="BY494" i="1"/>
  <c r="BY495" i="1"/>
  <c r="BY496" i="1"/>
  <c r="BY497" i="1"/>
  <c r="BY498" i="1"/>
  <c r="BY499" i="1"/>
  <c r="BY500" i="1"/>
  <c r="BY501" i="1"/>
  <c r="BY502" i="1"/>
  <c r="BY503" i="1"/>
  <c r="BY504" i="1"/>
  <c r="BY505" i="1"/>
  <c r="BY506" i="1"/>
  <c r="BY507" i="1"/>
  <c r="BY508" i="1"/>
  <c r="BY509" i="1"/>
  <c r="BY510" i="1"/>
  <c r="BY511" i="1"/>
  <c r="BY512" i="1"/>
  <c r="BY513" i="1"/>
  <c r="BY514" i="1"/>
  <c r="BY515" i="1"/>
  <c r="BY516" i="1"/>
  <c r="BY517" i="1"/>
  <c r="BY518" i="1"/>
  <c r="BY519" i="1"/>
  <c r="BY520" i="1"/>
  <c r="BY521" i="1"/>
  <c r="BY522" i="1"/>
  <c r="BY523" i="1"/>
  <c r="BY524" i="1"/>
  <c r="BY525" i="1"/>
  <c r="BY526" i="1"/>
  <c r="BY527" i="1"/>
  <c r="BY528" i="1"/>
  <c r="BY529" i="1"/>
  <c r="BY530" i="1"/>
  <c r="BY531" i="1"/>
  <c r="BY532" i="1"/>
  <c r="BY533" i="1"/>
  <c r="BY534" i="1"/>
  <c r="BY535" i="1"/>
  <c r="BY536" i="1"/>
  <c r="BY537" i="1"/>
  <c r="BY538" i="1"/>
  <c r="BY539" i="1"/>
  <c r="BY540" i="1"/>
  <c r="BY541" i="1"/>
  <c r="BY542" i="1"/>
  <c r="BY543" i="1"/>
  <c r="BY544" i="1"/>
  <c r="BY545" i="1"/>
  <c r="BY546" i="1"/>
  <c r="BY547" i="1"/>
  <c r="BY548" i="1"/>
  <c r="BY549" i="1"/>
  <c r="BY550" i="1"/>
  <c r="BY551" i="1"/>
  <c r="BY552" i="1"/>
  <c r="BY553" i="1"/>
  <c r="BY554" i="1"/>
  <c r="BY555" i="1"/>
  <c r="BY556" i="1"/>
  <c r="BY557" i="1"/>
  <c r="BY558" i="1"/>
  <c r="BY559" i="1"/>
  <c r="BY560" i="1"/>
  <c r="BY561" i="1"/>
  <c r="BY562" i="1"/>
  <c r="BY563" i="1"/>
  <c r="BY564" i="1"/>
  <c r="BY565" i="1"/>
  <c r="BY566" i="1"/>
  <c r="BY567" i="1"/>
  <c r="BY568" i="1"/>
  <c r="BY569" i="1"/>
  <c r="BY570" i="1"/>
  <c r="BY571" i="1"/>
  <c r="BY572" i="1"/>
  <c r="BY573" i="1"/>
  <c r="BY574" i="1"/>
  <c r="BY575" i="1"/>
  <c r="BY576" i="1"/>
  <c r="BY577" i="1"/>
  <c r="BY578" i="1"/>
  <c r="BY579" i="1"/>
  <c r="BY580" i="1"/>
  <c r="BY581" i="1"/>
  <c r="BY582" i="1"/>
  <c r="BY583" i="1"/>
  <c r="BY584" i="1"/>
  <c r="BY585" i="1"/>
  <c r="BY586" i="1"/>
  <c r="BY587" i="1"/>
  <c r="BY588" i="1"/>
  <c r="BY589" i="1"/>
  <c r="BY590" i="1"/>
  <c r="BY591" i="1"/>
  <c r="BY592" i="1"/>
  <c r="BY593" i="1"/>
  <c r="BY594" i="1"/>
  <c r="BY595" i="1"/>
  <c r="BY596" i="1"/>
  <c r="BY597" i="1"/>
  <c r="BY598" i="1"/>
  <c r="BY599" i="1"/>
  <c r="BY600" i="1"/>
  <c r="BY601" i="1"/>
  <c r="BY602" i="1"/>
  <c r="BY603" i="1"/>
  <c r="BY604" i="1"/>
  <c r="BY605" i="1"/>
  <c r="BY606" i="1"/>
  <c r="BY607" i="1"/>
  <c r="BY608" i="1"/>
  <c r="BY609" i="1"/>
  <c r="BY610" i="1"/>
  <c r="BY611" i="1"/>
  <c r="BY612" i="1"/>
  <c r="BY613" i="1"/>
  <c r="BY614" i="1"/>
  <c r="BY615" i="1"/>
  <c r="BY616" i="1"/>
  <c r="BY617" i="1"/>
  <c r="BY618" i="1"/>
  <c r="BY619" i="1"/>
  <c r="BY620" i="1"/>
  <c r="BY621" i="1"/>
  <c r="BY622" i="1"/>
  <c r="BY623" i="1"/>
  <c r="BY624" i="1"/>
  <c r="BY625" i="1"/>
  <c r="BY626" i="1"/>
  <c r="BY627" i="1"/>
  <c r="BY628" i="1"/>
  <c r="BY629" i="1"/>
  <c r="BY630" i="1"/>
  <c r="BY631" i="1"/>
  <c r="BY632" i="1"/>
  <c r="BY633" i="1"/>
  <c r="BY634" i="1"/>
  <c r="BY635" i="1"/>
  <c r="BY636" i="1"/>
  <c r="BY637" i="1"/>
  <c r="BY638" i="1"/>
  <c r="BY639" i="1"/>
  <c r="BY640" i="1"/>
  <c r="BY641" i="1"/>
  <c r="BY642" i="1"/>
  <c r="BY643" i="1"/>
  <c r="BY644" i="1"/>
  <c r="BY645" i="1"/>
  <c r="BY646" i="1"/>
  <c r="BY647" i="1"/>
  <c r="BY648" i="1"/>
  <c r="BY649" i="1"/>
  <c r="BY650" i="1"/>
  <c r="BY651" i="1"/>
  <c r="BY652" i="1"/>
  <c r="BY653" i="1"/>
  <c r="BY654" i="1"/>
  <c r="BY655" i="1"/>
  <c r="BY656" i="1"/>
  <c r="BY657" i="1"/>
  <c r="BY658" i="1"/>
  <c r="BY659" i="1"/>
  <c r="BY660" i="1"/>
  <c r="BY661" i="1"/>
  <c r="BY662" i="1"/>
  <c r="BY663" i="1"/>
  <c r="BY664" i="1"/>
  <c r="BY665" i="1"/>
  <c r="BY666" i="1"/>
  <c r="BY667" i="1"/>
  <c r="BY668" i="1"/>
  <c r="BY669" i="1"/>
  <c r="BY670" i="1"/>
  <c r="BY671" i="1"/>
  <c r="BY672" i="1"/>
  <c r="BY673" i="1"/>
  <c r="BY674" i="1"/>
  <c r="BY675" i="1"/>
  <c r="BY676" i="1"/>
  <c r="BY677" i="1"/>
  <c r="BY678" i="1"/>
  <c r="BY679" i="1"/>
  <c r="BY680" i="1"/>
  <c r="BY681" i="1"/>
  <c r="BY682" i="1"/>
  <c r="BY683" i="1"/>
  <c r="BY684" i="1"/>
  <c r="BY685" i="1"/>
  <c r="BY686" i="1"/>
  <c r="BY687" i="1"/>
  <c r="BY688" i="1"/>
  <c r="BY689" i="1"/>
  <c r="BY690" i="1"/>
  <c r="BY691" i="1"/>
  <c r="BY692" i="1"/>
  <c r="BY693" i="1"/>
  <c r="BY694" i="1"/>
  <c r="BY695" i="1"/>
  <c r="BY696" i="1"/>
  <c r="BY697" i="1"/>
  <c r="BY698" i="1"/>
  <c r="BY699" i="1"/>
  <c r="BY700" i="1"/>
  <c r="BY701" i="1"/>
  <c r="BY702" i="1"/>
  <c r="BY703" i="1"/>
  <c r="BY704" i="1"/>
  <c r="BY705" i="1"/>
  <c r="BY706" i="1"/>
  <c r="BY707" i="1"/>
  <c r="BY708" i="1"/>
  <c r="BY709" i="1"/>
  <c r="BY710" i="1"/>
  <c r="BY711" i="1"/>
  <c r="BY712" i="1"/>
  <c r="BY713" i="1"/>
  <c r="BY714" i="1"/>
  <c r="BY715" i="1"/>
  <c r="BY716" i="1"/>
  <c r="BY717" i="1"/>
  <c r="BY718" i="1"/>
  <c r="BY719" i="1"/>
  <c r="BY720" i="1"/>
  <c r="BY721" i="1"/>
  <c r="BY722" i="1"/>
  <c r="BY723" i="1"/>
  <c r="BY724" i="1"/>
  <c r="BY725" i="1"/>
  <c r="BY726" i="1"/>
  <c r="BY727" i="1"/>
  <c r="BY728" i="1"/>
  <c r="BY729" i="1"/>
  <c r="BY730" i="1"/>
  <c r="BY731" i="1"/>
  <c r="BY732" i="1"/>
  <c r="BY733" i="1"/>
  <c r="BY734" i="1"/>
  <c r="BY735" i="1"/>
  <c r="BY736" i="1"/>
  <c r="BY737" i="1"/>
  <c r="BY738" i="1"/>
  <c r="BY739" i="1"/>
  <c r="BY740" i="1"/>
  <c r="BY741" i="1"/>
  <c r="BY742" i="1"/>
  <c r="BY743" i="1"/>
  <c r="BY744" i="1"/>
  <c r="BY745" i="1"/>
  <c r="BY746" i="1"/>
  <c r="BY747" i="1"/>
  <c r="BY748" i="1"/>
  <c r="BY749" i="1"/>
  <c r="BY750" i="1"/>
  <c r="BY751" i="1"/>
  <c r="BY752" i="1"/>
  <c r="BY753" i="1"/>
  <c r="BY754" i="1"/>
  <c r="BY755" i="1"/>
  <c r="BY756" i="1"/>
  <c r="BY757" i="1"/>
  <c r="BY758" i="1"/>
  <c r="BY759" i="1"/>
  <c r="BY760" i="1"/>
  <c r="BY761" i="1"/>
  <c r="BY762" i="1"/>
  <c r="BY763" i="1"/>
  <c r="BY764" i="1"/>
  <c r="BY765" i="1"/>
  <c r="BY766" i="1"/>
  <c r="BY767" i="1"/>
  <c r="BY768" i="1"/>
  <c r="BY769" i="1"/>
  <c r="BY770" i="1"/>
  <c r="BY771" i="1"/>
  <c r="BY772" i="1"/>
  <c r="BY773" i="1"/>
  <c r="BY774" i="1"/>
  <c r="BY775" i="1"/>
  <c r="BY776" i="1"/>
  <c r="BY777" i="1"/>
  <c r="BY778" i="1"/>
  <c r="BY779" i="1"/>
  <c r="BY780" i="1"/>
  <c r="BY781" i="1"/>
  <c r="BY782" i="1"/>
  <c r="BY783" i="1"/>
  <c r="BY784" i="1"/>
  <c r="BY785" i="1"/>
  <c r="BY786" i="1"/>
  <c r="BY787" i="1"/>
  <c r="BY788" i="1"/>
  <c r="BY789" i="1"/>
  <c r="BY790" i="1"/>
  <c r="BY791" i="1"/>
  <c r="BY792" i="1"/>
  <c r="BY793" i="1"/>
  <c r="BY794" i="1"/>
  <c r="BY795" i="1"/>
  <c r="BY796" i="1"/>
  <c r="BY797" i="1"/>
  <c r="BY798" i="1"/>
  <c r="BY799" i="1"/>
  <c r="BY800" i="1"/>
  <c r="BY801" i="1"/>
  <c r="BY802" i="1"/>
  <c r="BY803" i="1"/>
  <c r="BY804" i="1"/>
  <c r="BY805" i="1"/>
  <c r="BY806" i="1"/>
  <c r="BY807" i="1"/>
  <c r="BY808" i="1"/>
  <c r="BY809" i="1"/>
  <c r="BY810" i="1"/>
  <c r="BY811" i="1"/>
  <c r="BY812" i="1"/>
  <c r="BY813" i="1"/>
  <c r="BY814" i="1"/>
  <c r="BY815" i="1"/>
  <c r="BY816" i="1"/>
  <c r="BY817" i="1"/>
  <c r="BY818" i="1"/>
  <c r="BY819" i="1"/>
  <c r="BY820" i="1"/>
  <c r="BY821" i="1"/>
  <c r="BY822" i="1"/>
  <c r="BY823" i="1"/>
  <c r="BY824" i="1"/>
  <c r="BY825" i="1"/>
  <c r="BY826" i="1"/>
  <c r="BY827" i="1"/>
  <c r="BY828" i="1"/>
  <c r="BY829" i="1"/>
  <c r="BY830" i="1"/>
  <c r="BY831" i="1"/>
  <c r="BY832" i="1"/>
  <c r="BY833" i="1"/>
  <c r="BY834" i="1"/>
  <c r="BY835" i="1"/>
  <c r="BY836" i="1"/>
  <c r="BY837" i="1"/>
  <c r="BY838" i="1"/>
  <c r="BY839" i="1"/>
  <c r="BY840" i="1"/>
  <c r="BY841" i="1"/>
  <c r="BY842" i="1"/>
  <c r="BY843" i="1"/>
  <c r="BY844" i="1"/>
  <c r="BY845" i="1"/>
  <c r="BY846" i="1"/>
  <c r="BY847" i="1"/>
  <c r="BY848" i="1"/>
  <c r="BY849" i="1"/>
  <c r="BY850" i="1"/>
  <c r="BY851" i="1"/>
  <c r="BY852" i="1"/>
  <c r="BY853" i="1"/>
  <c r="BY854" i="1"/>
  <c r="BY855" i="1"/>
  <c r="BY856" i="1"/>
  <c r="BY857" i="1"/>
  <c r="BY858" i="1"/>
  <c r="BY859" i="1"/>
  <c r="BY860" i="1"/>
  <c r="BY861" i="1"/>
  <c r="BY862" i="1"/>
  <c r="BY863" i="1"/>
  <c r="BY864" i="1"/>
  <c r="BY865" i="1"/>
  <c r="BY866" i="1"/>
  <c r="BY867" i="1"/>
  <c r="BY868" i="1"/>
  <c r="BY869" i="1"/>
  <c r="BY870" i="1"/>
  <c r="BY871" i="1"/>
  <c r="BY872" i="1"/>
  <c r="BY873" i="1"/>
  <c r="BY874" i="1"/>
  <c r="BY875" i="1"/>
  <c r="BY876" i="1"/>
  <c r="BY877" i="1"/>
  <c r="BY878" i="1"/>
  <c r="BY879" i="1"/>
  <c r="BY880" i="1"/>
  <c r="BY881" i="1"/>
  <c r="BY882" i="1"/>
  <c r="BY883" i="1"/>
  <c r="BY884" i="1"/>
  <c r="BY885" i="1"/>
  <c r="BY886" i="1"/>
  <c r="BY887" i="1"/>
  <c r="BY888" i="1"/>
  <c r="BY889" i="1"/>
  <c r="BY890" i="1"/>
  <c r="BY891" i="1"/>
  <c r="BY892" i="1"/>
  <c r="BY893" i="1"/>
  <c r="BY894" i="1"/>
  <c r="BY895" i="1"/>
  <c r="BY896" i="1"/>
  <c r="BY897" i="1"/>
  <c r="BY898" i="1"/>
  <c r="BY899" i="1"/>
  <c r="BY900" i="1"/>
  <c r="BY901" i="1"/>
  <c r="BY902" i="1"/>
  <c r="BY903" i="1"/>
  <c r="BY904" i="1"/>
  <c r="BY905" i="1"/>
  <c r="BY906" i="1"/>
  <c r="BY907" i="1"/>
  <c r="BY908" i="1"/>
  <c r="BY909" i="1"/>
  <c r="BY910" i="1"/>
  <c r="BY911" i="1"/>
  <c r="BY912" i="1"/>
  <c r="BY913" i="1"/>
  <c r="BY914" i="1"/>
  <c r="BY915" i="1"/>
  <c r="BY916" i="1"/>
  <c r="BY917" i="1"/>
  <c r="BY918" i="1"/>
  <c r="BY919" i="1"/>
  <c r="BY920" i="1"/>
  <c r="BY921" i="1"/>
  <c r="BY922" i="1"/>
  <c r="BY923" i="1"/>
  <c r="BY924" i="1"/>
  <c r="BY925" i="1"/>
  <c r="BY926" i="1"/>
  <c r="BY927" i="1"/>
  <c r="BY928" i="1"/>
  <c r="BY929" i="1"/>
  <c r="BY930" i="1"/>
  <c r="BY931" i="1"/>
  <c r="BY932" i="1"/>
  <c r="BY933" i="1"/>
  <c r="BY934" i="1"/>
  <c r="BY935" i="1"/>
  <c r="BY936" i="1"/>
  <c r="BY937" i="1"/>
  <c r="BY938" i="1"/>
  <c r="BY939" i="1"/>
  <c r="BY940" i="1"/>
  <c r="BY941" i="1"/>
  <c r="BY942" i="1"/>
  <c r="BY943" i="1"/>
  <c r="BY944" i="1"/>
  <c r="BY945" i="1"/>
  <c r="BY946" i="1"/>
  <c r="BY947" i="1"/>
  <c r="BY948" i="1"/>
  <c r="BY949" i="1"/>
  <c r="BY950" i="1"/>
  <c r="BY951" i="1"/>
  <c r="BY952" i="1"/>
  <c r="BY953" i="1"/>
  <c r="BY954" i="1"/>
  <c r="BY955" i="1"/>
  <c r="BY956" i="1"/>
  <c r="BY957" i="1"/>
  <c r="BY958" i="1"/>
  <c r="BY959" i="1"/>
  <c r="BY960" i="1"/>
  <c r="BY961" i="1"/>
  <c r="BY962" i="1"/>
  <c r="BY963" i="1"/>
  <c r="BY964" i="1"/>
  <c r="BY965" i="1"/>
  <c r="BY966" i="1"/>
  <c r="BY967" i="1"/>
  <c r="BY968" i="1"/>
  <c r="BY969" i="1"/>
  <c r="BY970" i="1"/>
  <c r="BY971" i="1"/>
  <c r="BY972" i="1"/>
  <c r="BY973" i="1"/>
  <c r="BY974" i="1"/>
  <c r="BY975" i="1"/>
  <c r="BY976" i="1"/>
  <c r="BY977" i="1"/>
  <c r="BY978" i="1"/>
  <c r="BY979" i="1"/>
  <c r="BY980" i="1"/>
  <c r="BY981" i="1"/>
  <c r="BY982" i="1"/>
  <c r="BY983" i="1"/>
  <c r="BY984" i="1"/>
  <c r="BY985" i="1"/>
  <c r="BY986" i="1"/>
  <c r="BY987" i="1"/>
  <c r="BY988" i="1"/>
  <c r="BY989" i="1"/>
  <c r="BY990" i="1"/>
  <c r="BY991" i="1"/>
  <c r="BY992" i="1"/>
  <c r="BY993" i="1"/>
  <c r="BY994" i="1"/>
  <c r="BY995" i="1"/>
  <c r="BY996" i="1"/>
  <c r="BY997" i="1"/>
  <c r="BY998" i="1"/>
  <c r="BY999" i="1"/>
  <c r="BY1000" i="1"/>
  <c r="BY1001" i="1"/>
  <c r="BY1002" i="1"/>
  <c r="BY1003" i="1"/>
  <c r="BY1004" i="1"/>
  <c r="BY1005" i="1"/>
  <c r="BY1006" i="1"/>
  <c r="BY1007" i="1"/>
  <c r="BY1008" i="1"/>
  <c r="BY1009" i="1"/>
  <c r="BY1010" i="1"/>
  <c r="BY1011" i="1"/>
  <c r="BY1012" i="1"/>
  <c r="BY1013" i="1"/>
  <c r="BY1014" i="1"/>
  <c r="BY1015" i="1"/>
  <c r="BY1016" i="1"/>
  <c r="BY1017" i="1"/>
  <c r="BY1018" i="1"/>
  <c r="BY1019" i="1"/>
  <c r="BY1020" i="1"/>
  <c r="BY1021" i="1"/>
  <c r="BY1022" i="1"/>
  <c r="BY1023" i="1"/>
  <c r="BY1024" i="1"/>
  <c r="BY1025" i="1"/>
  <c r="BY1026" i="1"/>
  <c r="BY1027" i="1"/>
  <c r="BY1028" i="1"/>
  <c r="BY1029" i="1"/>
  <c r="BY1030" i="1"/>
  <c r="BY1031" i="1"/>
  <c r="BY1032" i="1"/>
  <c r="BY1033" i="1"/>
  <c r="BY1034" i="1"/>
  <c r="BY1035" i="1"/>
  <c r="BY1036" i="1"/>
  <c r="BY1037" i="1"/>
  <c r="BY1038" i="1"/>
  <c r="BY1039" i="1"/>
  <c r="BY1040" i="1"/>
  <c r="BY1041" i="1"/>
  <c r="BY1042" i="1"/>
  <c r="BY1043" i="1"/>
  <c r="BY1044" i="1"/>
  <c r="BY1045" i="1"/>
  <c r="BY1046" i="1"/>
  <c r="BY1047" i="1"/>
  <c r="BY1048" i="1"/>
  <c r="BY1049" i="1"/>
  <c r="BY1050" i="1"/>
  <c r="BY1051" i="1"/>
  <c r="BY1052" i="1"/>
  <c r="BY1053" i="1"/>
  <c r="BY1054" i="1"/>
  <c r="BY1055" i="1"/>
  <c r="BY1056" i="1"/>
  <c r="BY1057" i="1"/>
  <c r="BY1058" i="1"/>
  <c r="BY1059" i="1"/>
  <c r="BY1060" i="1"/>
  <c r="BY1061" i="1"/>
  <c r="BY1062" i="1"/>
  <c r="BY1063" i="1"/>
  <c r="BY1064" i="1"/>
  <c r="BY1065" i="1"/>
  <c r="BY1066" i="1"/>
  <c r="BY1067" i="1"/>
  <c r="BY1068" i="1"/>
  <c r="BY1069" i="1"/>
  <c r="BY1070" i="1"/>
  <c r="BY1071" i="1"/>
  <c r="BY1072" i="1"/>
  <c r="BY1073" i="1"/>
  <c r="BY1074" i="1"/>
  <c r="BY1075" i="1"/>
  <c r="BY1076" i="1"/>
  <c r="BY1077" i="1"/>
  <c r="BY1078" i="1"/>
  <c r="BY1079" i="1"/>
  <c r="BY1080" i="1"/>
  <c r="BY1081" i="1"/>
  <c r="BY1082" i="1"/>
  <c r="BY1083" i="1"/>
  <c r="BY1084" i="1"/>
  <c r="BY1085" i="1"/>
  <c r="BY1086" i="1"/>
  <c r="BY1087" i="1"/>
  <c r="BY1088" i="1"/>
  <c r="BY1089" i="1"/>
  <c r="BY1090" i="1"/>
  <c r="BY1091" i="1"/>
  <c r="BY1092" i="1"/>
  <c r="BY1093" i="1"/>
  <c r="BY1094" i="1"/>
  <c r="BY1095" i="1"/>
  <c r="BY1096" i="1"/>
  <c r="BY1097" i="1"/>
  <c r="BY1098" i="1"/>
  <c r="BY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V23" i="1"/>
  <c r="BV24" i="1"/>
  <c r="BV25" i="1"/>
  <c r="BV26" i="1"/>
  <c r="BV27" i="1"/>
  <c r="BV28" i="1"/>
  <c r="BV29" i="1"/>
  <c r="BV30" i="1"/>
  <c r="BV31" i="1"/>
  <c r="BV32" i="1"/>
  <c r="BV33" i="1"/>
  <c r="BV34" i="1"/>
  <c r="BV35" i="1"/>
  <c r="BV36" i="1"/>
  <c r="BV37" i="1"/>
  <c r="BV38" i="1"/>
  <c r="BV39" i="1"/>
  <c r="BV40" i="1"/>
  <c r="BV41" i="1"/>
  <c r="BV42" i="1"/>
  <c r="BV43" i="1"/>
  <c r="BV44" i="1"/>
  <c r="BV45" i="1"/>
  <c r="BV46" i="1"/>
  <c r="BV47" i="1"/>
  <c r="BV48" i="1"/>
  <c r="BV49" i="1"/>
  <c r="BV50" i="1"/>
  <c r="BV51" i="1"/>
  <c r="BV52" i="1"/>
  <c r="BV53" i="1"/>
  <c r="BV54" i="1"/>
  <c r="BV55" i="1"/>
  <c r="BV56" i="1"/>
  <c r="BV57" i="1"/>
  <c r="BV58" i="1"/>
  <c r="BV59" i="1"/>
  <c r="BV60" i="1"/>
  <c r="BV61" i="1"/>
  <c r="BV62" i="1"/>
  <c r="BV63" i="1"/>
  <c r="BV64" i="1"/>
  <c r="BV65" i="1"/>
  <c r="BV66" i="1"/>
  <c r="BV67" i="1"/>
  <c r="BV68" i="1"/>
  <c r="BV69" i="1"/>
  <c r="BV70" i="1"/>
  <c r="BV71" i="1"/>
  <c r="BV72" i="1"/>
  <c r="BV73" i="1"/>
  <c r="BV74" i="1"/>
  <c r="BV75" i="1"/>
  <c r="BV76" i="1"/>
  <c r="BV77" i="1"/>
  <c r="BV78" i="1"/>
  <c r="BV79" i="1"/>
  <c r="BV80" i="1"/>
  <c r="BV81" i="1"/>
  <c r="BV82" i="1"/>
  <c r="BV83" i="1"/>
  <c r="BV84" i="1"/>
  <c r="BV85" i="1"/>
  <c r="BV86" i="1"/>
  <c r="BV87" i="1"/>
  <c r="BV88" i="1"/>
  <c r="BV89" i="1"/>
  <c r="BV90" i="1"/>
  <c r="BV91" i="1"/>
  <c r="BV92" i="1"/>
  <c r="BV93" i="1"/>
  <c r="BV94" i="1"/>
  <c r="BV95" i="1"/>
  <c r="BV96" i="1"/>
  <c r="BV97" i="1"/>
  <c r="BV98" i="1"/>
  <c r="BV99" i="1"/>
  <c r="BV100" i="1"/>
  <c r="BV101" i="1"/>
  <c r="BV102" i="1"/>
  <c r="BV103" i="1"/>
  <c r="BV104" i="1"/>
  <c r="BV105" i="1"/>
  <c r="BV106" i="1"/>
  <c r="BV107" i="1"/>
  <c r="BV108" i="1"/>
  <c r="BV109" i="1"/>
  <c r="BV110" i="1"/>
  <c r="BV111" i="1"/>
  <c r="BV112" i="1"/>
  <c r="BV113" i="1"/>
  <c r="BV114" i="1"/>
  <c r="BV115" i="1"/>
  <c r="BV116" i="1"/>
  <c r="BV117" i="1"/>
  <c r="BV118" i="1"/>
  <c r="BV119" i="1"/>
  <c r="BV120" i="1"/>
  <c r="BV121" i="1"/>
  <c r="BV122" i="1"/>
  <c r="BV123" i="1"/>
  <c r="BV124" i="1"/>
  <c r="BV125" i="1"/>
  <c r="BV126" i="1"/>
  <c r="BV127" i="1"/>
  <c r="BV128" i="1"/>
  <c r="BV129" i="1"/>
  <c r="BV130" i="1"/>
  <c r="BV131" i="1"/>
  <c r="BV132" i="1"/>
  <c r="BV133" i="1"/>
  <c r="BV134" i="1"/>
  <c r="BV135" i="1"/>
  <c r="BV136" i="1"/>
  <c r="BV137" i="1"/>
  <c r="BV138" i="1"/>
  <c r="BV139" i="1"/>
  <c r="BV140" i="1"/>
  <c r="BV141" i="1"/>
  <c r="BV142" i="1"/>
  <c r="BV143" i="1"/>
  <c r="BV144" i="1"/>
  <c r="BV145" i="1"/>
  <c r="BV146" i="1"/>
  <c r="BV147" i="1"/>
  <c r="BV148" i="1"/>
  <c r="BV149" i="1"/>
  <c r="BV150" i="1"/>
  <c r="BV151" i="1"/>
  <c r="BV152" i="1"/>
  <c r="BV153" i="1"/>
  <c r="BV154" i="1"/>
  <c r="BV155" i="1"/>
  <c r="BV156" i="1"/>
  <c r="BV157" i="1"/>
  <c r="BV158" i="1"/>
  <c r="BV159" i="1"/>
  <c r="BV160" i="1"/>
  <c r="BV161" i="1"/>
  <c r="BV162" i="1"/>
  <c r="BV163" i="1"/>
  <c r="BV164" i="1"/>
  <c r="BV165" i="1"/>
  <c r="BV166" i="1"/>
  <c r="BV167" i="1"/>
  <c r="BV168" i="1"/>
  <c r="BV169" i="1"/>
  <c r="BV170" i="1"/>
  <c r="BV171" i="1"/>
  <c r="BV172" i="1"/>
  <c r="BV173" i="1"/>
  <c r="BV174" i="1"/>
  <c r="BV175" i="1"/>
  <c r="BV176" i="1"/>
  <c r="BV177" i="1"/>
  <c r="BV178" i="1"/>
  <c r="BV179" i="1"/>
  <c r="BV180" i="1"/>
  <c r="BV181" i="1"/>
  <c r="BV182" i="1"/>
  <c r="BV183" i="1"/>
  <c r="BV184" i="1"/>
  <c r="BV185" i="1"/>
  <c r="BV186" i="1"/>
  <c r="BV187" i="1"/>
  <c r="BV188" i="1"/>
  <c r="BV189" i="1"/>
  <c r="BV190" i="1"/>
  <c r="BV191" i="1"/>
  <c r="BV192" i="1"/>
  <c r="BV193" i="1"/>
  <c r="BV194" i="1"/>
  <c r="BV195" i="1"/>
  <c r="BV196" i="1"/>
  <c r="BV197" i="1"/>
  <c r="BV198" i="1"/>
  <c r="BV199" i="1"/>
  <c r="BV200" i="1"/>
  <c r="BV201" i="1"/>
  <c r="BV202" i="1"/>
  <c r="BV203" i="1"/>
  <c r="BV204" i="1"/>
  <c r="BV205" i="1"/>
  <c r="BV206" i="1"/>
  <c r="BV207" i="1"/>
  <c r="BV208" i="1"/>
  <c r="BV209" i="1"/>
  <c r="BV210" i="1"/>
  <c r="BV211" i="1"/>
  <c r="BV212" i="1"/>
  <c r="BV213" i="1"/>
  <c r="BV214" i="1"/>
  <c r="BV215" i="1"/>
  <c r="BV216" i="1"/>
  <c r="BV217" i="1"/>
  <c r="BV218" i="1"/>
  <c r="BV219" i="1"/>
  <c r="BV220" i="1"/>
  <c r="BV221" i="1"/>
  <c r="BV222" i="1"/>
  <c r="BV223" i="1"/>
  <c r="BV224" i="1"/>
  <c r="BV225" i="1"/>
  <c r="BV226" i="1"/>
  <c r="BV227" i="1"/>
  <c r="BV228" i="1"/>
  <c r="BV229" i="1"/>
  <c r="BV230" i="1"/>
  <c r="BV231" i="1"/>
  <c r="BV232" i="1"/>
  <c r="BV233" i="1"/>
  <c r="BV234" i="1"/>
  <c r="BV235" i="1"/>
  <c r="BV236" i="1"/>
  <c r="BV237" i="1"/>
  <c r="BV238" i="1"/>
  <c r="BV239" i="1"/>
  <c r="BV240" i="1"/>
  <c r="BV241" i="1"/>
  <c r="BV242" i="1"/>
  <c r="BV243" i="1"/>
  <c r="BV244" i="1"/>
  <c r="BV245" i="1"/>
  <c r="BV246" i="1"/>
  <c r="BV247" i="1"/>
  <c r="BV248" i="1"/>
  <c r="BV249" i="1"/>
  <c r="BV250" i="1"/>
  <c r="BV251" i="1"/>
  <c r="BV252" i="1"/>
  <c r="BV253" i="1"/>
  <c r="BV254" i="1"/>
  <c r="BV255" i="1"/>
  <c r="BV256" i="1"/>
  <c r="BV257" i="1"/>
  <c r="BV258" i="1"/>
  <c r="BV259" i="1"/>
  <c r="BV260" i="1"/>
  <c r="BV261" i="1"/>
  <c r="BV262" i="1"/>
  <c r="BV263" i="1"/>
  <c r="BV264" i="1"/>
  <c r="BV265" i="1"/>
  <c r="BV266" i="1"/>
  <c r="BV267" i="1"/>
  <c r="BV268" i="1"/>
  <c r="BV269" i="1"/>
  <c r="BV270" i="1"/>
  <c r="BV271" i="1"/>
  <c r="BV272" i="1"/>
  <c r="BV273" i="1"/>
  <c r="BV274" i="1"/>
  <c r="BV275" i="1"/>
  <c r="BV276" i="1"/>
  <c r="BV277" i="1"/>
  <c r="BV278" i="1"/>
  <c r="BV279" i="1"/>
  <c r="BV280" i="1"/>
  <c r="BV281" i="1"/>
  <c r="BV282" i="1"/>
  <c r="BV283" i="1"/>
  <c r="BV284" i="1"/>
  <c r="BV285" i="1"/>
  <c r="BV286" i="1"/>
  <c r="BV287" i="1"/>
  <c r="BV288" i="1"/>
  <c r="BV289" i="1"/>
  <c r="BV290" i="1"/>
  <c r="BV291" i="1"/>
  <c r="BV292" i="1"/>
  <c r="BV293" i="1"/>
  <c r="BV294" i="1"/>
  <c r="BV295" i="1"/>
  <c r="BV296" i="1"/>
  <c r="BV297" i="1"/>
  <c r="BV298" i="1"/>
  <c r="BV299" i="1"/>
  <c r="BV300" i="1"/>
  <c r="BV301" i="1"/>
  <c r="BV302" i="1"/>
  <c r="BV303" i="1"/>
  <c r="BV304" i="1"/>
  <c r="BV305" i="1"/>
  <c r="BV306" i="1"/>
  <c r="BV307" i="1"/>
  <c r="BV308" i="1"/>
  <c r="BV309" i="1"/>
  <c r="BV310" i="1"/>
  <c r="BV311" i="1"/>
  <c r="BV312" i="1"/>
  <c r="BV313" i="1"/>
  <c r="BV314" i="1"/>
  <c r="BV315" i="1"/>
  <c r="BV316" i="1"/>
  <c r="BV317" i="1"/>
  <c r="BV318" i="1"/>
  <c r="BV319" i="1"/>
  <c r="BV320" i="1"/>
  <c r="BV321" i="1"/>
  <c r="BV322" i="1"/>
  <c r="BV323" i="1"/>
  <c r="BV324" i="1"/>
  <c r="BV325" i="1"/>
  <c r="BV326" i="1"/>
  <c r="BV327" i="1"/>
  <c r="BV328" i="1"/>
  <c r="BV329" i="1"/>
  <c r="BV330" i="1"/>
  <c r="BV331" i="1"/>
  <c r="BV332" i="1"/>
  <c r="BV333" i="1"/>
  <c r="BV334" i="1"/>
  <c r="BV335" i="1"/>
  <c r="BV336" i="1"/>
  <c r="BV337" i="1"/>
  <c r="BV338" i="1"/>
  <c r="BV339" i="1"/>
  <c r="BV340" i="1"/>
  <c r="BV341" i="1"/>
  <c r="BV342" i="1"/>
  <c r="BV343" i="1"/>
  <c r="BV344" i="1"/>
  <c r="BV345" i="1"/>
  <c r="BV346" i="1"/>
  <c r="BV347" i="1"/>
  <c r="BV348" i="1"/>
  <c r="BV349" i="1"/>
  <c r="BV350" i="1"/>
  <c r="BV351" i="1"/>
  <c r="BV352" i="1"/>
  <c r="BV353" i="1"/>
  <c r="BV354" i="1"/>
  <c r="BV355" i="1"/>
  <c r="BV356" i="1"/>
  <c r="BV357" i="1"/>
  <c r="BV358" i="1"/>
  <c r="BV359" i="1"/>
  <c r="BV360" i="1"/>
  <c r="BV361" i="1"/>
  <c r="BV362" i="1"/>
  <c r="BV363" i="1"/>
  <c r="BV364" i="1"/>
  <c r="BV365" i="1"/>
  <c r="BV366" i="1"/>
  <c r="BV367" i="1"/>
  <c r="BV368" i="1"/>
  <c r="BV369" i="1"/>
  <c r="BV370" i="1"/>
  <c r="BV371" i="1"/>
  <c r="BV372" i="1"/>
  <c r="BV373" i="1"/>
  <c r="BV374" i="1"/>
  <c r="BV375" i="1"/>
  <c r="BV376" i="1"/>
  <c r="BV377" i="1"/>
  <c r="BV378" i="1"/>
  <c r="BV379" i="1"/>
  <c r="BV380" i="1"/>
  <c r="BV381" i="1"/>
  <c r="BV382" i="1"/>
  <c r="BV383" i="1"/>
  <c r="BV384" i="1"/>
  <c r="BV385" i="1"/>
  <c r="BV386" i="1"/>
  <c r="BV387" i="1"/>
  <c r="BV388" i="1"/>
  <c r="BV389" i="1"/>
  <c r="BV390" i="1"/>
  <c r="BV391" i="1"/>
  <c r="BV392" i="1"/>
  <c r="BV393" i="1"/>
  <c r="BV394" i="1"/>
  <c r="BV395" i="1"/>
  <c r="BV396" i="1"/>
  <c r="BV397" i="1"/>
  <c r="BV398" i="1"/>
  <c r="BV399" i="1"/>
  <c r="BV400" i="1"/>
  <c r="BV401" i="1"/>
  <c r="BV402" i="1"/>
  <c r="BV403" i="1"/>
  <c r="BV404" i="1"/>
  <c r="BV405" i="1"/>
  <c r="BV406" i="1"/>
  <c r="BV407" i="1"/>
  <c r="BV408" i="1"/>
  <c r="BV409" i="1"/>
  <c r="BV410" i="1"/>
  <c r="BV411" i="1"/>
  <c r="BV412" i="1"/>
  <c r="BV413" i="1"/>
  <c r="BV414" i="1"/>
  <c r="BV415" i="1"/>
  <c r="BV416" i="1"/>
  <c r="BV417" i="1"/>
  <c r="BV418" i="1"/>
  <c r="BV419" i="1"/>
  <c r="BV420" i="1"/>
  <c r="BV421" i="1"/>
  <c r="BV422" i="1"/>
  <c r="BV423" i="1"/>
  <c r="BV424" i="1"/>
  <c r="BV425" i="1"/>
  <c r="BV426" i="1"/>
  <c r="BV427" i="1"/>
  <c r="BV428" i="1"/>
  <c r="BV429" i="1"/>
  <c r="BV430" i="1"/>
  <c r="BV431" i="1"/>
  <c r="BV432" i="1"/>
  <c r="BV433" i="1"/>
  <c r="BV434" i="1"/>
  <c r="BV435" i="1"/>
  <c r="BV436" i="1"/>
  <c r="BV437" i="1"/>
  <c r="BV438" i="1"/>
  <c r="BV439" i="1"/>
  <c r="BV440" i="1"/>
  <c r="BV441" i="1"/>
  <c r="BV442" i="1"/>
  <c r="BV443" i="1"/>
  <c r="BV444" i="1"/>
  <c r="BV445" i="1"/>
  <c r="BV446" i="1"/>
  <c r="BV447" i="1"/>
  <c r="BV448" i="1"/>
  <c r="BV449" i="1"/>
  <c r="BV450" i="1"/>
  <c r="BV451" i="1"/>
  <c r="BV452" i="1"/>
  <c r="BV453" i="1"/>
  <c r="BV454" i="1"/>
  <c r="BV455" i="1"/>
  <c r="BV456" i="1"/>
  <c r="BV457" i="1"/>
  <c r="BV458" i="1"/>
  <c r="BV459" i="1"/>
  <c r="BV460" i="1"/>
  <c r="BV461" i="1"/>
  <c r="BV462" i="1"/>
  <c r="BV463" i="1"/>
  <c r="BV464" i="1"/>
  <c r="BV465" i="1"/>
  <c r="BV466" i="1"/>
  <c r="BV467" i="1"/>
  <c r="BV468" i="1"/>
  <c r="BV469" i="1"/>
  <c r="BV470" i="1"/>
  <c r="BV471" i="1"/>
  <c r="BV472" i="1"/>
  <c r="BV473" i="1"/>
  <c r="BV474" i="1"/>
  <c r="BV475" i="1"/>
  <c r="BV476" i="1"/>
  <c r="BV477" i="1"/>
  <c r="BV478" i="1"/>
  <c r="BV479" i="1"/>
  <c r="BV480" i="1"/>
  <c r="BV481" i="1"/>
  <c r="BV482" i="1"/>
  <c r="BV483" i="1"/>
  <c r="BV484" i="1"/>
  <c r="BV485" i="1"/>
  <c r="BV486" i="1"/>
  <c r="BV487" i="1"/>
  <c r="BV488" i="1"/>
  <c r="BV489" i="1"/>
  <c r="BV490" i="1"/>
  <c r="BV491" i="1"/>
  <c r="BV492" i="1"/>
  <c r="BV493" i="1"/>
  <c r="BV494" i="1"/>
  <c r="BV495" i="1"/>
  <c r="BV496" i="1"/>
  <c r="BV497" i="1"/>
  <c r="BV498" i="1"/>
  <c r="BV499" i="1"/>
  <c r="BV500" i="1"/>
  <c r="BV501" i="1"/>
  <c r="BV502" i="1"/>
  <c r="BV503" i="1"/>
  <c r="BV504" i="1"/>
  <c r="BV505" i="1"/>
  <c r="BV506" i="1"/>
  <c r="BV507" i="1"/>
  <c r="BV508" i="1"/>
  <c r="BV509" i="1"/>
  <c r="BV510" i="1"/>
  <c r="BV511" i="1"/>
  <c r="BV512" i="1"/>
  <c r="BV513" i="1"/>
  <c r="BV514" i="1"/>
  <c r="BV515" i="1"/>
  <c r="BV516" i="1"/>
  <c r="BV517" i="1"/>
  <c r="BV518" i="1"/>
  <c r="BV519" i="1"/>
  <c r="BV520" i="1"/>
  <c r="BV521" i="1"/>
  <c r="BV522" i="1"/>
  <c r="BV523" i="1"/>
  <c r="BV524" i="1"/>
  <c r="BV525" i="1"/>
  <c r="BV526" i="1"/>
  <c r="BV527" i="1"/>
  <c r="BV528" i="1"/>
  <c r="BV529" i="1"/>
  <c r="BV530" i="1"/>
  <c r="BV531" i="1"/>
  <c r="BV532" i="1"/>
  <c r="BV533" i="1"/>
  <c r="BV534" i="1"/>
  <c r="BV535" i="1"/>
  <c r="BV536" i="1"/>
  <c r="BV537" i="1"/>
  <c r="BV538" i="1"/>
  <c r="BV539" i="1"/>
  <c r="BV540" i="1"/>
  <c r="BV541" i="1"/>
  <c r="BV542" i="1"/>
  <c r="BV543" i="1"/>
  <c r="BV544" i="1"/>
  <c r="BV545" i="1"/>
  <c r="BV546" i="1"/>
  <c r="BV547" i="1"/>
  <c r="BV548" i="1"/>
  <c r="BV549" i="1"/>
  <c r="BV550" i="1"/>
  <c r="BV551" i="1"/>
  <c r="BV552" i="1"/>
  <c r="BV553" i="1"/>
  <c r="BV554" i="1"/>
  <c r="BV555" i="1"/>
  <c r="BV556" i="1"/>
  <c r="BV557" i="1"/>
  <c r="BV558" i="1"/>
  <c r="BV559" i="1"/>
  <c r="BV560" i="1"/>
  <c r="BV561" i="1"/>
  <c r="BV562" i="1"/>
  <c r="BV563" i="1"/>
  <c r="BV564" i="1"/>
  <c r="BV565" i="1"/>
  <c r="BV566" i="1"/>
  <c r="BV567" i="1"/>
  <c r="BV568" i="1"/>
  <c r="BV569" i="1"/>
  <c r="BV570" i="1"/>
  <c r="BV571" i="1"/>
  <c r="BV572" i="1"/>
  <c r="BV573" i="1"/>
  <c r="BV574" i="1"/>
  <c r="BV575" i="1"/>
  <c r="BV576" i="1"/>
  <c r="BV577" i="1"/>
  <c r="BV578" i="1"/>
  <c r="BV579" i="1"/>
  <c r="BV580" i="1"/>
  <c r="BV581" i="1"/>
  <c r="BV582" i="1"/>
  <c r="BV583" i="1"/>
  <c r="BV584" i="1"/>
  <c r="BV585" i="1"/>
  <c r="BV586" i="1"/>
  <c r="BV587" i="1"/>
  <c r="BV588" i="1"/>
  <c r="BV589" i="1"/>
  <c r="BV590" i="1"/>
  <c r="BV591" i="1"/>
  <c r="BV592" i="1"/>
  <c r="BV593" i="1"/>
  <c r="BV594" i="1"/>
  <c r="BV595" i="1"/>
  <c r="BV596" i="1"/>
  <c r="BV597" i="1"/>
  <c r="BV598" i="1"/>
  <c r="BV599" i="1"/>
  <c r="BV600" i="1"/>
  <c r="BV601" i="1"/>
  <c r="BV602" i="1"/>
  <c r="BV603" i="1"/>
  <c r="BV604" i="1"/>
  <c r="BV605" i="1"/>
  <c r="BV606" i="1"/>
  <c r="BV607" i="1"/>
  <c r="BV608" i="1"/>
  <c r="BV609" i="1"/>
  <c r="BV610" i="1"/>
  <c r="BV611" i="1"/>
  <c r="BV612" i="1"/>
  <c r="BV613" i="1"/>
  <c r="BV614" i="1"/>
  <c r="BV615" i="1"/>
  <c r="BV616" i="1"/>
  <c r="BV617" i="1"/>
  <c r="BV618" i="1"/>
  <c r="BV619" i="1"/>
  <c r="BV620" i="1"/>
  <c r="BV621" i="1"/>
  <c r="BV622" i="1"/>
  <c r="BV623" i="1"/>
  <c r="BV624" i="1"/>
  <c r="BV625" i="1"/>
  <c r="BV626" i="1"/>
  <c r="BV627" i="1"/>
  <c r="BV628" i="1"/>
  <c r="BV629" i="1"/>
  <c r="BV630" i="1"/>
  <c r="BV631" i="1"/>
  <c r="BV632" i="1"/>
  <c r="BV633" i="1"/>
  <c r="BV634" i="1"/>
  <c r="BV635" i="1"/>
  <c r="BV636" i="1"/>
  <c r="BV637" i="1"/>
  <c r="BV638" i="1"/>
  <c r="BV639" i="1"/>
  <c r="BV640" i="1"/>
  <c r="BV641" i="1"/>
  <c r="BV642" i="1"/>
  <c r="BV643" i="1"/>
  <c r="BV644" i="1"/>
  <c r="BV645" i="1"/>
  <c r="BV646" i="1"/>
  <c r="BV647" i="1"/>
  <c r="BV648" i="1"/>
  <c r="BV649" i="1"/>
  <c r="BV650" i="1"/>
  <c r="BV651" i="1"/>
  <c r="BV652" i="1"/>
  <c r="BV653" i="1"/>
  <c r="BV654" i="1"/>
  <c r="BV655" i="1"/>
  <c r="BV656" i="1"/>
  <c r="BV657" i="1"/>
  <c r="BV658" i="1"/>
  <c r="BV659" i="1"/>
  <c r="BV660" i="1"/>
  <c r="BV661" i="1"/>
  <c r="BV662" i="1"/>
  <c r="BV663" i="1"/>
  <c r="BV664" i="1"/>
  <c r="BV665" i="1"/>
  <c r="BV666" i="1"/>
  <c r="BV667" i="1"/>
  <c r="BV668" i="1"/>
  <c r="BV669" i="1"/>
  <c r="BV670" i="1"/>
  <c r="BV671" i="1"/>
  <c r="BV672" i="1"/>
  <c r="BV673" i="1"/>
  <c r="BV674" i="1"/>
  <c r="BV675" i="1"/>
  <c r="BV676" i="1"/>
  <c r="BV677" i="1"/>
  <c r="BV678" i="1"/>
  <c r="BV679" i="1"/>
  <c r="BV680" i="1"/>
  <c r="BV681" i="1"/>
  <c r="BV682" i="1"/>
  <c r="BV683" i="1"/>
  <c r="BV684" i="1"/>
  <c r="BV685" i="1"/>
  <c r="BV686" i="1"/>
  <c r="BV687" i="1"/>
  <c r="BV688" i="1"/>
  <c r="BV689" i="1"/>
  <c r="BV690" i="1"/>
  <c r="BV691" i="1"/>
  <c r="BV692" i="1"/>
  <c r="BV693" i="1"/>
  <c r="BV694" i="1"/>
  <c r="BV695" i="1"/>
  <c r="BV696" i="1"/>
  <c r="BV697" i="1"/>
  <c r="BV698" i="1"/>
  <c r="BV699" i="1"/>
  <c r="BV700" i="1"/>
  <c r="BV701" i="1"/>
  <c r="BV702" i="1"/>
  <c r="BV703" i="1"/>
  <c r="BV704" i="1"/>
  <c r="BV705" i="1"/>
  <c r="BV706" i="1"/>
  <c r="BV707" i="1"/>
  <c r="BV708" i="1"/>
  <c r="BV709" i="1"/>
  <c r="BV710" i="1"/>
  <c r="BV711" i="1"/>
  <c r="BV712" i="1"/>
  <c r="BV713" i="1"/>
  <c r="BV714" i="1"/>
  <c r="BV715" i="1"/>
  <c r="BV716" i="1"/>
  <c r="BV717" i="1"/>
  <c r="BV718" i="1"/>
  <c r="BV719" i="1"/>
  <c r="BV720" i="1"/>
  <c r="BV721" i="1"/>
  <c r="BV722" i="1"/>
  <c r="BV723" i="1"/>
  <c r="BV724" i="1"/>
  <c r="BV725" i="1"/>
  <c r="BV726" i="1"/>
  <c r="BV727" i="1"/>
  <c r="BV728" i="1"/>
  <c r="BV729" i="1"/>
  <c r="BV730" i="1"/>
  <c r="BV731" i="1"/>
  <c r="BV732" i="1"/>
  <c r="BV733" i="1"/>
  <c r="BV734" i="1"/>
  <c r="BV735" i="1"/>
  <c r="BV736" i="1"/>
  <c r="BV737" i="1"/>
  <c r="BV738" i="1"/>
  <c r="BV739" i="1"/>
  <c r="BV740" i="1"/>
  <c r="BV741" i="1"/>
  <c r="BV742" i="1"/>
  <c r="BV743" i="1"/>
  <c r="BV744" i="1"/>
  <c r="BV745" i="1"/>
  <c r="BV746" i="1"/>
  <c r="BV747" i="1"/>
  <c r="BV748" i="1"/>
  <c r="BV749" i="1"/>
  <c r="BV750" i="1"/>
  <c r="BV751" i="1"/>
  <c r="BV752" i="1"/>
  <c r="BV753" i="1"/>
  <c r="BV754" i="1"/>
  <c r="BV755" i="1"/>
  <c r="BV756" i="1"/>
  <c r="BV757" i="1"/>
  <c r="BV758" i="1"/>
  <c r="BV759" i="1"/>
  <c r="BV760" i="1"/>
  <c r="BV761" i="1"/>
  <c r="BV762" i="1"/>
  <c r="BV763" i="1"/>
  <c r="BV764" i="1"/>
  <c r="BV765" i="1"/>
  <c r="BV766" i="1"/>
  <c r="BV767" i="1"/>
  <c r="BV768" i="1"/>
  <c r="BV769" i="1"/>
  <c r="BV770" i="1"/>
  <c r="BV771" i="1"/>
  <c r="BV772" i="1"/>
  <c r="BV773" i="1"/>
  <c r="BV774" i="1"/>
  <c r="BV775" i="1"/>
  <c r="BV776" i="1"/>
  <c r="BV777" i="1"/>
  <c r="BV778" i="1"/>
  <c r="BV779" i="1"/>
  <c r="BV780" i="1"/>
  <c r="BV781" i="1"/>
  <c r="BV782" i="1"/>
  <c r="BV783" i="1"/>
  <c r="BV784" i="1"/>
  <c r="BV785" i="1"/>
  <c r="BV786" i="1"/>
  <c r="BV787" i="1"/>
  <c r="BV788" i="1"/>
  <c r="BV789" i="1"/>
  <c r="BV790" i="1"/>
  <c r="BV791" i="1"/>
  <c r="BV792" i="1"/>
  <c r="BV793" i="1"/>
  <c r="BV794" i="1"/>
  <c r="BV795" i="1"/>
  <c r="BV796" i="1"/>
  <c r="BV797" i="1"/>
  <c r="BV798" i="1"/>
  <c r="BV799" i="1"/>
  <c r="BV800" i="1"/>
  <c r="BV801" i="1"/>
  <c r="BV802" i="1"/>
  <c r="BV803" i="1"/>
  <c r="BV804" i="1"/>
  <c r="BV805" i="1"/>
  <c r="BV806" i="1"/>
  <c r="BV807" i="1"/>
  <c r="BV808" i="1"/>
  <c r="BV809" i="1"/>
  <c r="BV810" i="1"/>
  <c r="BV811" i="1"/>
  <c r="BV812" i="1"/>
  <c r="BV813" i="1"/>
  <c r="BV814" i="1"/>
  <c r="BV815" i="1"/>
  <c r="BV816" i="1"/>
  <c r="BV817" i="1"/>
  <c r="BV818" i="1"/>
  <c r="BV819" i="1"/>
  <c r="BV820" i="1"/>
  <c r="BV821" i="1"/>
  <c r="BV822" i="1"/>
  <c r="BV823" i="1"/>
  <c r="BV824" i="1"/>
  <c r="BV825" i="1"/>
  <c r="BV826" i="1"/>
  <c r="BV827" i="1"/>
  <c r="BV828" i="1"/>
  <c r="BV829" i="1"/>
  <c r="BV830" i="1"/>
  <c r="BV831" i="1"/>
  <c r="BV832" i="1"/>
  <c r="BV833" i="1"/>
  <c r="BV834" i="1"/>
  <c r="BV835" i="1"/>
  <c r="BV836" i="1"/>
  <c r="BV837" i="1"/>
  <c r="BV838" i="1"/>
  <c r="BV839" i="1"/>
  <c r="BV840" i="1"/>
  <c r="BV841" i="1"/>
  <c r="BV842" i="1"/>
  <c r="BV843" i="1"/>
  <c r="BV844" i="1"/>
  <c r="BV845" i="1"/>
  <c r="BV846" i="1"/>
  <c r="BV847" i="1"/>
  <c r="BV848" i="1"/>
  <c r="BV849" i="1"/>
  <c r="BV850" i="1"/>
  <c r="BV851" i="1"/>
  <c r="BV852" i="1"/>
  <c r="BV853" i="1"/>
  <c r="BV854" i="1"/>
  <c r="BV855" i="1"/>
  <c r="BV856" i="1"/>
  <c r="BV857" i="1"/>
  <c r="BV858" i="1"/>
  <c r="BV859" i="1"/>
  <c r="BV860" i="1"/>
  <c r="BV861" i="1"/>
  <c r="BV862" i="1"/>
  <c r="BV863" i="1"/>
  <c r="BV864" i="1"/>
  <c r="BV865" i="1"/>
  <c r="BV866" i="1"/>
  <c r="BV867" i="1"/>
  <c r="BV868" i="1"/>
  <c r="BV869" i="1"/>
  <c r="BV870" i="1"/>
  <c r="BV871" i="1"/>
  <c r="BV872" i="1"/>
  <c r="BV873" i="1"/>
  <c r="BV874" i="1"/>
  <c r="BV875" i="1"/>
  <c r="BV876" i="1"/>
  <c r="BV877" i="1"/>
  <c r="BV878" i="1"/>
  <c r="BV879" i="1"/>
  <c r="BV880" i="1"/>
  <c r="BV881" i="1"/>
  <c r="BV882" i="1"/>
  <c r="BV883" i="1"/>
  <c r="BV884" i="1"/>
  <c r="BV885" i="1"/>
  <c r="BV886" i="1"/>
  <c r="BV887" i="1"/>
  <c r="BV888" i="1"/>
  <c r="BV889" i="1"/>
  <c r="BV890" i="1"/>
  <c r="BV891" i="1"/>
  <c r="BV892" i="1"/>
  <c r="BV893" i="1"/>
  <c r="BV894" i="1"/>
  <c r="BV895" i="1"/>
  <c r="BV896" i="1"/>
  <c r="BV897" i="1"/>
  <c r="BV898" i="1"/>
  <c r="BV899" i="1"/>
  <c r="BV900" i="1"/>
  <c r="BV901" i="1"/>
  <c r="BV902" i="1"/>
  <c r="BV903" i="1"/>
  <c r="BV904" i="1"/>
  <c r="BV905" i="1"/>
  <c r="BV906" i="1"/>
  <c r="BV907" i="1"/>
  <c r="BV908" i="1"/>
  <c r="BV909" i="1"/>
  <c r="BV910" i="1"/>
  <c r="BV911" i="1"/>
  <c r="BV912" i="1"/>
  <c r="BV913" i="1"/>
  <c r="BV914" i="1"/>
  <c r="BV915" i="1"/>
  <c r="BV916" i="1"/>
  <c r="BV917" i="1"/>
  <c r="BV918" i="1"/>
  <c r="BV919" i="1"/>
  <c r="BV920" i="1"/>
  <c r="BV921" i="1"/>
  <c r="BV922" i="1"/>
  <c r="BV923" i="1"/>
  <c r="BV924" i="1"/>
  <c r="BV925" i="1"/>
  <c r="BV926" i="1"/>
  <c r="BV927" i="1"/>
  <c r="BV928" i="1"/>
  <c r="BV929" i="1"/>
  <c r="BV930" i="1"/>
  <c r="BV931" i="1"/>
  <c r="BV932" i="1"/>
  <c r="BV933" i="1"/>
  <c r="BV934" i="1"/>
  <c r="BV935" i="1"/>
  <c r="BV936" i="1"/>
  <c r="BV937" i="1"/>
  <c r="BV938" i="1"/>
  <c r="BV939" i="1"/>
  <c r="BV940" i="1"/>
  <c r="BV941" i="1"/>
  <c r="BV942" i="1"/>
  <c r="BV943" i="1"/>
  <c r="BV944" i="1"/>
  <c r="BV945" i="1"/>
  <c r="BV946" i="1"/>
  <c r="BV947" i="1"/>
  <c r="BV948" i="1"/>
  <c r="BV949" i="1"/>
  <c r="BV950" i="1"/>
  <c r="BV951" i="1"/>
  <c r="BV952" i="1"/>
  <c r="BV953" i="1"/>
  <c r="BV954" i="1"/>
  <c r="BV955" i="1"/>
  <c r="BV956" i="1"/>
  <c r="BV957" i="1"/>
  <c r="BV958" i="1"/>
  <c r="BV959" i="1"/>
  <c r="BV960" i="1"/>
  <c r="BV961" i="1"/>
  <c r="BV962" i="1"/>
  <c r="BV963" i="1"/>
  <c r="BV964" i="1"/>
  <c r="BV965" i="1"/>
  <c r="BV966" i="1"/>
  <c r="BV967" i="1"/>
  <c r="BV968" i="1"/>
  <c r="BV969" i="1"/>
  <c r="BV970" i="1"/>
  <c r="BV971" i="1"/>
  <c r="BV972" i="1"/>
  <c r="BV973" i="1"/>
  <c r="BV974" i="1"/>
  <c r="BV975" i="1"/>
  <c r="BV976" i="1"/>
  <c r="BV977" i="1"/>
  <c r="BV978" i="1"/>
  <c r="BV979" i="1"/>
  <c r="BV980" i="1"/>
  <c r="BV981" i="1"/>
  <c r="BV982" i="1"/>
  <c r="BV983" i="1"/>
  <c r="BV984" i="1"/>
  <c r="BV985" i="1"/>
  <c r="BV986" i="1"/>
  <c r="BV987" i="1"/>
  <c r="BV988" i="1"/>
  <c r="BV989" i="1"/>
  <c r="BV990" i="1"/>
  <c r="BV991" i="1"/>
  <c r="BV992" i="1"/>
  <c r="BV993" i="1"/>
  <c r="BV994" i="1"/>
  <c r="BV995" i="1"/>
  <c r="BV996" i="1"/>
  <c r="BV997" i="1"/>
  <c r="BV998" i="1"/>
  <c r="BV999" i="1"/>
  <c r="BV1000" i="1"/>
  <c r="BV1001" i="1"/>
  <c r="BV1002" i="1"/>
  <c r="BV1003" i="1"/>
  <c r="BV1004" i="1"/>
  <c r="BV1005" i="1"/>
  <c r="BV1006" i="1"/>
  <c r="BV1007" i="1"/>
  <c r="BV1008" i="1"/>
  <c r="BV1009" i="1"/>
  <c r="BV1010" i="1"/>
  <c r="BV1011" i="1"/>
  <c r="BV1012" i="1"/>
  <c r="BV1013" i="1"/>
  <c r="BV1014" i="1"/>
  <c r="BV1015" i="1"/>
  <c r="BV1016" i="1"/>
  <c r="BV1017" i="1"/>
  <c r="BV1018" i="1"/>
  <c r="BV1019" i="1"/>
  <c r="BV1020" i="1"/>
  <c r="BV1021" i="1"/>
  <c r="BV1022" i="1"/>
  <c r="BV1023" i="1"/>
  <c r="BV1024" i="1"/>
  <c r="BV1025" i="1"/>
  <c r="BV1026" i="1"/>
  <c r="BV1027" i="1"/>
  <c r="BV1028" i="1"/>
  <c r="BV1029" i="1"/>
  <c r="BV1030" i="1"/>
  <c r="BV1031" i="1"/>
  <c r="BV1032" i="1"/>
  <c r="BV1033" i="1"/>
  <c r="BV1034" i="1"/>
  <c r="BV1035" i="1"/>
  <c r="BV1036" i="1"/>
  <c r="BV1037" i="1"/>
  <c r="BV1038" i="1"/>
  <c r="BV1039" i="1"/>
  <c r="BV1040" i="1"/>
  <c r="BV1041" i="1"/>
  <c r="BV1042" i="1"/>
  <c r="BV1043" i="1"/>
  <c r="BV1044" i="1"/>
  <c r="BV1045" i="1"/>
  <c r="BV1046" i="1"/>
  <c r="BV1047" i="1"/>
  <c r="BV1048" i="1"/>
  <c r="BV1049" i="1"/>
  <c r="BV1050" i="1"/>
  <c r="BV1051" i="1"/>
  <c r="BV1052" i="1"/>
  <c r="BV1053" i="1"/>
  <c r="BV1054" i="1"/>
  <c r="BV1055" i="1"/>
  <c r="BV1056" i="1"/>
  <c r="BV1057" i="1"/>
  <c r="BV1058" i="1"/>
  <c r="BV1059" i="1"/>
  <c r="BV1060" i="1"/>
  <c r="BV1061" i="1"/>
  <c r="BV1062" i="1"/>
  <c r="BV1063" i="1"/>
  <c r="BV1064" i="1"/>
  <c r="BV1065" i="1"/>
  <c r="BV1066" i="1"/>
  <c r="BV1067" i="1"/>
  <c r="BV1068" i="1"/>
  <c r="BV1069" i="1"/>
  <c r="BV1070" i="1"/>
  <c r="BV1071" i="1"/>
  <c r="BV1072" i="1"/>
  <c r="BV1073" i="1"/>
  <c r="BV1074" i="1"/>
  <c r="BV1075" i="1"/>
  <c r="BV1076" i="1"/>
  <c r="BV1077" i="1"/>
  <c r="BV1078" i="1"/>
  <c r="BV1079" i="1"/>
  <c r="BV1080" i="1"/>
  <c r="BV1081" i="1"/>
  <c r="BV1082" i="1"/>
  <c r="BV1083" i="1"/>
  <c r="BV1084" i="1"/>
  <c r="BV1085" i="1"/>
  <c r="BV1086" i="1"/>
  <c r="BV1087" i="1"/>
  <c r="BV1088" i="1"/>
  <c r="BV1089" i="1"/>
  <c r="BV1090" i="1"/>
  <c r="BV1091" i="1"/>
  <c r="BV1092" i="1"/>
  <c r="BV1093" i="1"/>
  <c r="BV1094" i="1"/>
  <c r="BV1095" i="1"/>
  <c r="BV1096" i="1"/>
  <c r="BV1097" i="1"/>
  <c r="BV1098" i="1"/>
  <c r="BV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T52" i="1"/>
  <c r="BT53" i="1"/>
  <c r="BT54" i="1"/>
  <c r="BT55" i="1"/>
  <c r="BT56" i="1"/>
  <c r="BT57" i="1"/>
  <c r="BT58" i="1"/>
  <c r="BT59" i="1"/>
  <c r="BT60" i="1"/>
  <c r="BT61" i="1"/>
  <c r="BT62" i="1"/>
  <c r="BT63" i="1"/>
  <c r="BT64" i="1"/>
  <c r="BT65" i="1"/>
  <c r="BT66" i="1"/>
  <c r="BT67" i="1"/>
  <c r="BT68" i="1"/>
  <c r="BT69" i="1"/>
  <c r="BT70" i="1"/>
  <c r="BT71" i="1"/>
  <c r="BT72" i="1"/>
  <c r="BT73" i="1"/>
  <c r="BT74" i="1"/>
  <c r="BT75" i="1"/>
  <c r="BT76" i="1"/>
  <c r="BT77" i="1"/>
  <c r="BT78" i="1"/>
  <c r="BT79" i="1"/>
  <c r="BT80" i="1"/>
  <c r="BT81" i="1"/>
  <c r="BT82" i="1"/>
  <c r="BT83" i="1"/>
  <c r="BT84" i="1"/>
  <c r="BT85" i="1"/>
  <c r="BT86" i="1"/>
  <c r="BT87" i="1"/>
  <c r="BT88" i="1"/>
  <c r="BT89" i="1"/>
  <c r="BT90" i="1"/>
  <c r="BT91" i="1"/>
  <c r="BT92" i="1"/>
  <c r="BT93" i="1"/>
  <c r="BT94" i="1"/>
  <c r="BT95" i="1"/>
  <c r="BT96" i="1"/>
  <c r="BT97" i="1"/>
  <c r="BT98" i="1"/>
  <c r="BT99" i="1"/>
  <c r="BT100" i="1"/>
  <c r="BT101" i="1"/>
  <c r="BT102" i="1"/>
  <c r="BT103" i="1"/>
  <c r="BT104" i="1"/>
  <c r="BT105" i="1"/>
  <c r="BT106" i="1"/>
  <c r="BT107" i="1"/>
  <c r="BT108" i="1"/>
  <c r="BT109" i="1"/>
  <c r="BT110" i="1"/>
  <c r="BT111" i="1"/>
  <c r="BT112" i="1"/>
  <c r="BT113" i="1"/>
  <c r="BT114" i="1"/>
  <c r="BT115" i="1"/>
  <c r="BT116" i="1"/>
  <c r="BT117" i="1"/>
  <c r="BT118" i="1"/>
  <c r="BT119" i="1"/>
  <c r="BT120" i="1"/>
  <c r="BT121" i="1"/>
  <c r="BT122" i="1"/>
  <c r="BT123" i="1"/>
  <c r="BT124" i="1"/>
  <c r="BT125" i="1"/>
  <c r="BT126" i="1"/>
  <c r="BT127" i="1"/>
  <c r="BT128" i="1"/>
  <c r="BT129" i="1"/>
  <c r="BT130" i="1"/>
  <c r="BT131" i="1"/>
  <c r="BT132" i="1"/>
  <c r="BT133" i="1"/>
  <c r="BT134" i="1"/>
  <c r="BT135" i="1"/>
  <c r="BT136" i="1"/>
  <c r="BT137" i="1"/>
  <c r="BT138" i="1"/>
  <c r="BT139" i="1"/>
  <c r="BT140" i="1"/>
  <c r="BT141" i="1"/>
  <c r="BT142" i="1"/>
  <c r="BT143" i="1"/>
  <c r="BT144" i="1"/>
  <c r="BT145" i="1"/>
  <c r="BT146" i="1"/>
  <c r="BT147" i="1"/>
  <c r="BT148" i="1"/>
  <c r="BT149" i="1"/>
  <c r="BT150" i="1"/>
  <c r="BT151" i="1"/>
  <c r="BT152" i="1"/>
  <c r="BT153" i="1"/>
  <c r="BT154" i="1"/>
  <c r="BT155" i="1"/>
  <c r="BT156" i="1"/>
  <c r="BT157" i="1"/>
  <c r="BT158" i="1"/>
  <c r="BT159" i="1"/>
  <c r="BT160" i="1"/>
  <c r="BT161" i="1"/>
  <c r="BT162" i="1"/>
  <c r="BT163" i="1"/>
  <c r="BT164" i="1"/>
  <c r="BT165" i="1"/>
  <c r="BT166" i="1"/>
  <c r="BT167" i="1"/>
  <c r="BT168" i="1"/>
  <c r="BT169" i="1"/>
  <c r="BT170" i="1"/>
  <c r="BT171" i="1"/>
  <c r="BT172" i="1"/>
  <c r="BT173" i="1"/>
  <c r="BT174" i="1"/>
  <c r="BT175" i="1"/>
  <c r="BT176" i="1"/>
  <c r="BT177" i="1"/>
  <c r="BT178" i="1"/>
  <c r="BT179" i="1"/>
  <c r="BT180" i="1"/>
  <c r="BT181" i="1"/>
  <c r="BT182" i="1"/>
  <c r="BT183" i="1"/>
  <c r="BT184" i="1"/>
  <c r="BT185" i="1"/>
  <c r="BT186" i="1"/>
  <c r="BT187" i="1"/>
  <c r="BT188" i="1"/>
  <c r="BT189" i="1"/>
  <c r="BT190" i="1"/>
  <c r="BT191" i="1"/>
  <c r="BT192" i="1"/>
  <c r="BT193" i="1"/>
  <c r="BT194" i="1"/>
  <c r="BT195" i="1"/>
  <c r="BT196" i="1"/>
  <c r="BT197" i="1"/>
  <c r="BT198" i="1"/>
  <c r="BT199" i="1"/>
  <c r="BT200" i="1"/>
  <c r="BT201" i="1"/>
  <c r="BT202" i="1"/>
  <c r="BT203" i="1"/>
  <c r="BT204" i="1"/>
  <c r="BT205" i="1"/>
  <c r="BT206" i="1"/>
  <c r="BT207" i="1"/>
  <c r="BT208" i="1"/>
  <c r="BT209" i="1"/>
  <c r="BT210" i="1"/>
  <c r="BT211" i="1"/>
  <c r="BT212" i="1"/>
  <c r="BT213" i="1"/>
  <c r="BT214" i="1"/>
  <c r="BT215" i="1"/>
  <c r="BT216" i="1"/>
  <c r="BT217" i="1"/>
  <c r="BT218" i="1"/>
  <c r="BT219" i="1"/>
  <c r="BT220" i="1"/>
  <c r="BT221" i="1"/>
  <c r="BT222" i="1"/>
  <c r="BT223" i="1"/>
  <c r="BT224" i="1"/>
  <c r="BT225" i="1"/>
  <c r="BT226" i="1"/>
  <c r="BT227" i="1"/>
  <c r="BT228" i="1"/>
  <c r="BT229" i="1"/>
  <c r="BT230" i="1"/>
  <c r="BT231" i="1"/>
  <c r="BT232" i="1"/>
  <c r="BT233" i="1"/>
  <c r="BT234" i="1"/>
  <c r="BT235" i="1"/>
  <c r="BT236" i="1"/>
  <c r="BT237" i="1"/>
  <c r="BT238" i="1"/>
  <c r="BT239" i="1"/>
  <c r="BT240" i="1"/>
  <c r="BT241" i="1"/>
  <c r="BT242" i="1"/>
  <c r="BT243" i="1"/>
  <c r="BT244" i="1"/>
  <c r="BT245" i="1"/>
  <c r="BT246" i="1"/>
  <c r="BT247" i="1"/>
  <c r="BT248" i="1"/>
  <c r="BT249" i="1"/>
  <c r="BT250" i="1"/>
  <c r="BT251" i="1"/>
  <c r="BT252" i="1"/>
  <c r="BT253" i="1"/>
  <c r="BT254" i="1"/>
  <c r="BT255" i="1"/>
  <c r="BT256" i="1"/>
  <c r="BT257" i="1"/>
  <c r="BT258" i="1"/>
  <c r="BT259" i="1"/>
  <c r="BT260" i="1"/>
  <c r="BT261" i="1"/>
  <c r="BT262" i="1"/>
  <c r="BT263" i="1"/>
  <c r="BT264" i="1"/>
  <c r="BT265" i="1"/>
  <c r="BT266" i="1"/>
  <c r="BT267" i="1"/>
  <c r="BT268" i="1"/>
  <c r="BT269" i="1"/>
  <c r="BT270" i="1"/>
  <c r="BT271" i="1"/>
  <c r="BT272" i="1"/>
  <c r="BT273" i="1"/>
  <c r="BT274" i="1"/>
  <c r="BT275" i="1"/>
  <c r="BT276" i="1"/>
  <c r="BT277" i="1"/>
  <c r="BT278" i="1"/>
  <c r="BT279" i="1"/>
  <c r="BT280" i="1"/>
  <c r="BT281" i="1"/>
  <c r="BT282" i="1"/>
  <c r="BT283" i="1"/>
  <c r="BT284" i="1"/>
  <c r="BT285" i="1"/>
  <c r="BT286" i="1"/>
  <c r="BT287" i="1"/>
  <c r="BT288" i="1"/>
  <c r="BT289" i="1"/>
  <c r="BT290" i="1"/>
  <c r="BT291" i="1"/>
  <c r="BT292" i="1"/>
  <c r="BT293" i="1"/>
  <c r="BT294" i="1"/>
  <c r="BT295" i="1"/>
  <c r="BT296" i="1"/>
  <c r="BT297" i="1"/>
  <c r="BT298" i="1"/>
  <c r="BT299" i="1"/>
  <c r="BT300" i="1"/>
  <c r="BT301" i="1"/>
  <c r="BT302" i="1"/>
  <c r="BT303" i="1"/>
  <c r="BT304" i="1"/>
  <c r="BT305" i="1"/>
  <c r="BT306" i="1"/>
  <c r="BT307" i="1"/>
  <c r="BT308" i="1"/>
  <c r="BT309" i="1"/>
  <c r="BT310" i="1"/>
  <c r="BT311" i="1"/>
  <c r="BT312" i="1"/>
  <c r="BT313" i="1"/>
  <c r="BT314" i="1"/>
  <c r="BT315" i="1"/>
  <c r="BT316" i="1"/>
  <c r="BT317" i="1"/>
  <c r="BT318" i="1"/>
  <c r="BT319" i="1"/>
  <c r="BT320" i="1"/>
  <c r="BT321" i="1"/>
  <c r="BT322" i="1"/>
  <c r="BT323" i="1"/>
  <c r="BT324" i="1"/>
  <c r="BT325" i="1"/>
  <c r="BT326" i="1"/>
  <c r="BT327" i="1"/>
  <c r="BT328" i="1"/>
  <c r="BT329" i="1"/>
  <c r="BT330" i="1"/>
  <c r="BT331" i="1"/>
  <c r="BT332" i="1"/>
  <c r="BT333" i="1"/>
  <c r="BT334" i="1"/>
  <c r="BT335" i="1"/>
  <c r="BT336" i="1"/>
  <c r="BT337" i="1"/>
  <c r="BT338" i="1"/>
  <c r="BT339" i="1"/>
  <c r="BT340" i="1"/>
  <c r="BT341" i="1"/>
  <c r="BT342" i="1"/>
  <c r="BT343" i="1"/>
  <c r="BT344" i="1"/>
  <c r="BT345" i="1"/>
  <c r="BT346" i="1"/>
  <c r="BT347" i="1"/>
  <c r="BT348" i="1"/>
  <c r="BT349" i="1"/>
  <c r="BT350" i="1"/>
  <c r="BT351" i="1"/>
  <c r="BT352" i="1"/>
  <c r="BT353" i="1"/>
  <c r="BT354" i="1"/>
  <c r="BT355" i="1"/>
  <c r="BT356" i="1"/>
  <c r="BT357" i="1"/>
  <c r="BT358" i="1"/>
  <c r="BT359" i="1"/>
  <c r="BT360" i="1"/>
  <c r="BT361" i="1"/>
  <c r="BT362" i="1"/>
  <c r="BT363" i="1"/>
  <c r="BT364" i="1"/>
  <c r="BT365" i="1"/>
  <c r="BT366" i="1"/>
  <c r="BT367" i="1"/>
  <c r="BT368" i="1"/>
  <c r="BT369" i="1"/>
  <c r="BT370" i="1"/>
  <c r="BT371" i="1"/>
  <c r="BT372" i="1"/>
  <c r="BT373" i="1"/>
  <c r="BT374" i="1"/>
  <c r="BT375" i="1"/>
  <c r="BT376" i="1"/>
  <c r="BT377" i="1"/>
  <c r="BT378" i="1"/>
  <c r="BT379" i="1"/>
  <c r="BT380" i="1"/>
  <c r="BT381" i="1"/>
  <c r="BT382" i="1"/>
  <c r="BT383" i="1"/>
  <c r="BT384" i="1"/>
  <c r="BT385" i="1"/>
  <c r="BT386" i="1"/>
  <c r="BT387" i="1"/>
  <c r="BT388" i="1"/>
  <c r="BT389" i="1"/>
  <c r="BT390" i="1"/>
  <c r="BT391" i="1"/>
  <c r="BT392" i="1"/>
  <c r="BT393" i="1"/>
  <c r="BT394" i="1"/>
  <c r="BT395" i="1"/>
  <c r="BT396" i="1"/>
  <c r="BT397" i="1"/>
  <c r="BT398" i="1"/>
  <c r="BT399" i="1"/>
  <c r="BT400" i="1"/>
  <c r="BT401" i="1"/>
  <c r="BT402" i="1"/>
  <c r="BT403" i="1"/>
  <c r="BT404" i="1"/>
  <c r="BT405" i="1"/>
  <c r="BT406" i="1"/>
  <c r="BT407" i="1"/>
  <c r="BT408" i="1"/>
  <c r="BT409" i="1"/>
  <c r="BT410" i="1"/>
  <c r="BT411" i="1"/>
  <c r="BT412" i="1"/>
  <c r="BT413" i="1"/>
  <c r="BT414" i="1"/>
  <c r="BT415" i="1"/>
  <c r="BT416" i="1"/>
  <c r="BT417" i="1"/>
  <c r="BT418" i="1"/>
  <c r="BT419" i="1"/>
  <c r="BT420" i="1"/>
  <c r="BT421" i="1"/>
  <c r="BT422" i="1"/>
  <c r="BT423" i="1"/>
  <c r="BT424" i="1"/>
  <c r="BT425" i="1"/>
  <c r="BT426" i="1"/>
  <c r="BT427" i="1"/>
  <c r="BT428" i="1"/>
  <c r="BT429" i="1"/>
  <c r="BT430" i="1"/>
  <c r="BT431" i="1"/>
  <c r="BT432" i="1"/>
  <c r="BT433" i="1"/>
  <c r="BT434" i="1"/>
  <c r="BT435" i="1"/>
  <c r="BT436" i="1"/>
  <c r="BT437" i="1"/>
  <c r="BT438" i="1"/>
  <c r="BT439" i="1"/>
  <c r="BT440" i="1"/>
  <c r="BT441" i="1"/>
  <c r="BT442" i="1"/>
  <c r="BT443" i="1"/>
  <c r="BT444" i="1"/>
  <c r="BT445" i="1"/>
  <c r="BT446" i="1"/>
  <c r="BT447" i="1"/>
  <c r="BT448" i="1"/>
  <c r="BT449" i="1"/>
  <c r="BT450" i="1"/>
  <c r="BT451" i="1"/>
  <c r="BT452" i="1"/>
  <c r="BT453" i="1"/>
  <c r="BT454" i="1"/>
  <c r="BT455" i="1"/>
  <c r="BT456" i="1"/>
  <c r="BT457" i="1"/>
  <c r="BT458" i="1"/>
  <c r="BT459" i="1"/>
  <c r="BT460" i="1"/>
  <c r="BT461" i="1"/>
  <c r="BT462" i="1"/>
  <c r="BT463" i="1"/>
  <c r="BT464" i="1"/>
  <c r="BT465" i="1"/>
  <c r="BT466" i="1"/>
  <c r="BT467" i="1"/>
  <c r="BT468" i="1"/>
  <c r="BT469" i="1"/>
  <c r="BT470" i="1"/>
  <c r="BT471" i="1"/>
  <c r="BT472" i="1"/>
  <c r="BT473" i="1"/>
  <c r="BT474" i="1"/>
  <c r="BT475" i="1"/>
  <c r="BT476" i="1"/>
  <c r="BT477" i="1"/>
  <c r="BT478" i="1"/>
  <c r="BT479" i="1"/>
  <c r="BT480" i="1"/>
  <c r="BT481" i="1"/>
  <c r="BT482" i="1"/>
  <c r="BT483" i="1"/>
  <c r="BT484" i="1"/>
  <c r="BT485" i="1"/>
  <c r="BT486" i="1"/>
  <c r="BT487" i="1"/>
  <c r="BT488" i="1"/>
  <c r="BT489" i="1"/>
  <c r="BT490" i="1"/>
  <c r="BT491" i="1"/>
  <c r="BT492" i="1"/>
  <c r="BT493" i="1"/>
  <c r="BT494" i="1"/>
  <c r="BT495" i="1"/>
  <c r="BT496" i="1"/>
  <c r="BT497" i="1"/>
  <c r="BT498" i="1"/>
  <c r="BT499" i="1"/>
  <c r="BT500" i="1"/>
  <c r="BT501" i="1"/>
  <c r="BT502" i="1"/>
  <c r="BT503" i="1"/>
  <c r="BT504" i="1"/>
  <c r="BT505" i="1"/>
  <c r="BT506" i="1"/>
  <c r="BT507" i="1"/>
  <c r="BT508" i="1"/>
  <c r="BT509" i="1"/>
  <c r="BT510" i="1"/>
  <c r="BT511" i="1"/>
  <c r="BT512" i="1"/>
  <c r="BT513" i="1"/>
  <c r="BT514" i="1"/>
  <c r="BT515" i="1"/>
  <c r="BT516" i="1"/>
  <c r="BT517" i="1"/>
  <c r="BT518" i="1"/>
  <c r="BT519" i="1"/>
  <c r="BT520" i="1"/>
  <c r="BT521" i="1"/>
  <c r="BT522" i="1"/>
  <c r="BT523" i="1"/>
  <c r="BT524" i="1"/>
  <c r="BT525" i="1"/>
  <c r="BT526" i="1"/>
  <c r="BT527" i="1"/>
  <c r="BT528" i="1"/>
  <c r="BT529" i="1"/>
  <c r="BT530" i="1"/>
  <c r="BT531" i="1"/>
  <c r="BT532" i="1"/>
  <c r="BT533" i="1"/>
  <c r="BT534" i="1"/>
  <c r="BT535" i="1"/>
  <c r="BT536" i="1"/>
  <c r="BT537" i="1"/>
  <c r="BT538" i="1"/>
  <c r="BT539" i="1"/>
  <c r="BT540" i="1"/>
  <c r="BT541" i="1"/>
  <c r="BT542" i="1"/>
  <c r="BT543" i="1"/>
  <c r="BT544" i="1"/>
  <c r="BT545" i="1"/>
  <c r="BT546" i="1"/>
  <c r="BT547" i="1"/>
  <c r="BT548" i="1"/>
  <c r="BT549" i="1"/>
  <c r="BT550" i="1"/>
  <c r="BT551" i="1"/>
  <c r="BT552" i="1"/>
  <c r="BT553" i="1"/>
  <c r="BT554" i="1"/>
  <c r="BT555" i="1"/>
  <c r="BT556" i="1"/>
  <c r="BT557" i="1"/>
  <c r="BT558" i="1"/>
  <c r="BT559" i="1"/>
  <c r="BT560" i="1"/>
  <c r="BT561" i="1"/>
  <c r="BT562" i="1"/>
  <c r="BT563" i="1"/>
  <c r="BT564" i="1"/>
  <c r="BT565" i="1"/>
  <c r="BT566" i="1"/>
  <c r="BT567" i="1"/>
  <c r="BT568" i="1"/>
  <c r="BT569" i="1"/>
  <c r="BT570" i="1"/>
  <c r="BT571" i="1"/>
  <c r="BT572" i="1"/>
  <c r="BT573" i="1"/>
  <c r="BT574" i="1"/>
  <c r="BT575" i="1"/>
  <c r="BT576" i="1"/>
  <c r="BT577" i="1"/>
  <c r="BT578" i="1"/>
  <c r="BT579" i="1"/>
  <c r="BT580" i="1"/>
  <c r="BT581" i="1"/>
  <c r="BT582" i="1"/>
  <c r="BT583" i="1"/>
  <c r="BT584" i="1"/>
  <c r="BT585" i="1"/>
  <c r="BT586" i="1"/>
  <c r="BT587" i="1"/>
  <c r="BT588" i="1"/>
  <c r="BT589" i="1"/>
  <c r="BT590" i="1"/>
  <c r="BT591" i="1"/>
  <c r="BT592" i="1"/>
  <c r="BT593" i="1"/>
  <c r="BT594" i="1"/>
  <c r="BT595" i="1"/>
  <c r="BT596" i="1"/>
  <c r="BT597" i="1"/>
  <c r="BT598" i="1"/>
  <c r="BT599" i="1"/>
  <c r="BT600" i="1"/>
  <c r="BT601" i="1"/>
  <c r="BT602" i="1"/>
  <c r="BT603" i="1"/>
  <c r="BT604" i="1"/>
  <c r="BT605" i="1"/>
  <c r="BT606" i="1"/>
  <c r="BT607" i="1"/>
  <c r="BT608" i="1"/>
  <c r="BT609" i="1"/>
  <c r="BT610" i="1"/>
  <c r="BT611" i="1"/>
  <c r="BT612" i="1"/>
  <c r="BT613" i="1"/>
  <c r="BT614" i="1"/>
  <c r="BT615" i="1"/>
  <c r="BT616" i="1"/>
  <c r="BT617" i="1"/>
  <c r="BT618" i="1"/>
  <c r="BT619" i="1"/>
  <c r="BT620" i="1"/>
  <c r="BT621" i="1"/>
  <c r="BT622" i="1"/>
  <c r="BT623" i="1"/>
  <c r="BT624" i="1"/>
  <c r="BT625" i="1"/>
  <c r="BT626" i="1"/>
  <c r="BT627" i="1"/>
  <c r="BT628" i="1"/>
  <c r="BT629" i="1"/>
  <c r="BT630" i="1"/>
  <c r="BT631" i="1"/>
  <c r="BT632" i="1"/>
  <c r="BT633" i="1"/>
  <c r="BT634" i="1"/>
  <c r="BT635" i="1"/>
  <c r="BT636" i="1"/>
  <c r="BT637" i="1"/>
  <c r="BT638" i="1"/>
  <c r="BT639" i="1"/>
  <c r="BT640" i="1"/>
  <c r="BT641" i="1"/>
  <c r="BT642" i="1"/>
  <c r="BT643" i="1"/>
  <c r="BT644" i="1"/>
  <c r="BT645" i="1"/>
  <c r="BT646" i="1"/>
  <c r="BT647" i="1"/>
  <c r="BT648" i="1"/>
  <c r="BT649" i="1"/>
  <c r="BT650" i="1"/>
  <c r="BT651" i="1"/>
  <c r="BT652" i="1"/>
  <c r="BT653" i="1"/>
  <c r="BT654" i="1"/>
  <c r="BT655" i="1"/>
  <c r="BT656" i="1"/>
  <c r="BT657" i="1"/>
  <c r="BT658" i="1"/>
  <c r="BT659" i="1"/>
  <c r="BT660" i="1"/>
  <c r="BT661" i="1"/>
  <c r="BT662" i="1"/>
  <c r="BT663" i="1"/>
  <c r="BT664" i="1"/>
  <c r="BT665" i="1"/>
  <c r="BT666" i="1"/>
  <c r="BT667" i="1"/>
  <c r="BT668" i="1"/>
  <c r="BT669" i="1"/>
  <c r="BT670" i="1"/>
  <c r="BT671" i="1"/>
  <c r="BT672" i="1"/>
  <c r="BT673" i="1"/>
  <c r="BT674" i="1"/>
  <c r="BT675" i="1"/>
  <c r="BT676" i="1"/>
  <c r="BT677" i="1"/>
  <c r="BT678" i="1"/>
  <c r="BT679" i="1"/>
  <c r="BT680" i="1"/>
  <c r="BT681" i="1"/>
  <c r="BT682" i="1"/>
  <c r="BT683" i="1"/>
  <c r="BT684" i="1"/>
  <c r="BT685" i="1"/>
  <c r="BT686" i="1"/>
  <c r="BT687" i="1"/>
  <c r="BT688" i="1"/>
  <c r="BT689" i="1"/>
  <c r="BT690" i="1"/>
  <c r="BT691" i="1"/>
  <c r="BT692" i="1"/>
  <c r="BT693" i="1"/>
  <c r="BT694" i="1"/>
  <c r="BT695" i="1"/>
  <c r="BT696" i="1"/>
  <c r="BT697" i="1"/>
  <c r="BT698" i="1"/>
  <c r="BT699" i="1"/>
  <c r="BT700" i="1"/>
  <c r="BT701" i="1"/>
  <c r="BT702" i="1"/>
  <c r="BT703" i="1"/>
  <c r="BT704" i="1"/>
  <c r="BT705" i="1"/>
  <c r="BT706" i="1"/>
  <c r="BT707" i="1"/>
  <c r="BT708" i="1"/>
  <c r="BT709" i="1"/>
  <c r="BT710" i="1"/>
  <c r="BT711" i="1"/>
  <c r="BT712" i="1"/>
  <c r="BT713" i="1"/>
  <c r="BT714" i="1"/>
  <c r="BT715" i="1"/>
  <c r="BT716" i="1"/>
  <c r="BT717" i="1"/>
  <c r="BT718" i="1"/>
  <c r="BT719" i="1"/>
  <c r="BT720" i="1"/>
  <c r="BT721" i="1"/>
  <c r="BT722" i="1"/>
  <c r="BT723" i="1"/>
  <c r="BT724" i="1"/>
  <c r="BT725" i="1"/>
  <c r="BT726" i="1"/>
  <c r="BT727" i="1"/>
  <c r="BT728" i="1"/>
  <c r="BT729" i="1"/>
  <c r="BT730" i="1"/>
  <c r="BT731" i="1"/>
  <c r="BT732" i="1"/>
  <c r="BT733" i="1"/>
  <c r="BT734" i="1"/>
  <c r="BT735" i="1"/>
  <c r="BT736" i="1"/>
  <c r="BT737" i="1"/>
  <c r="BT738" i="1"/>
  <c r="BT739" i="1"/>
  <c r="BT740" i="1"/>
  <c r="BT741" i="1"/>
  <c r="BT742" i="1"/>
  <c r="BT743" i="1"/>
  <c r="BT744" i="1"/>
  <c r="BT745" i="1"/>
  <c r="BT746" i="1"/>
  <c r="BT747" i="1"/>
  <c r="BT748" i="1"/>
  <c r="BT749" i="1"/>
  <c r="BT750" i="1"/>
  <c r="BT751" i="1"/>
  <c r="BT752" i="1"/>
  <c r="BT753" i="1"/>
  <c r="BT754" i="1"/>
  <c r="BT755" i="1"/>
  <c r="BT756" i="1"/>
  <c r="BT757" i="1"/>
  <c r="BT758" i="1"/>
  <c r="BT759" i="1"/>
  <c r="BT760" i="1"/>
  <c r="BT761" i="1"/>
  <c r="BT762" i="1"/>
  <c r="BT763" i="1"/>
  <c r="BT764" i="1"/>
  <c r="BT765" i="1"/>
  <c r="BT766" i="1"/>
  <c r="BT767" i="1"/>
  <c r="BT768" i="1"/>
  <c r="BT769" i="1"/>
  <c r="BT770" i="1"/>
  <c r="BT771" i="1"/>
  <c r="BT772" i="1"/>
  <c r="BT773" i="1"/>
  <c r="BT774" i="1"/>
  <c r="BT775" i="1"/>
  <c r="BT776" i="1"/>
  <c r="BT777" i="1"/>
  <c r="BT778" i="1"/>
  <c r="BT779" i="1"/>
  <c r="BT780" i="1"/>
  <c r="BT781" i="1"/>
  <c r="BT782" i="1"/>
  <c r="BT783" i="1"/>
  <c r="BT784" i="1"/>
  <c r="BT785" i="1"/>
  <c r="BT786" i="1"/>
  <c r="BT787" i="1"/>
  <c r="BT788" i="1"/>
  <c r="BT789" i="1"/>
  <c r="BT790" i="1"/>
  <c r="BT791" i="1"/>
  <c r="BT792" i="1"/>
  <c r="BT793" i="1"/>
  <c r="BT794" i="1"/>
  <c r="BT795" i="1"/>
  <c r="BT796" i="1"/>
  <c r="BT797" i="1"/>
  <c r="BT798" i="1"/>
  <c r="BT799" i="1"/>
  <c r="BT800" i="1"/>
  <c r="BT801" i="1"/>
  <c r="BT802" i="1"/>
  <c r="BT803" i="1"/>
  <c r="BT804" i="1"/>
  <c r="BT805" i="1"/>
  <c r="BT806" i="1"/>
  <c r="BT807" i="1"/>
  <c r="BT808" i="1"/>
  <c r="BT809" i="1"/>
  <c r="BT810" i="1"/>
  <c r="BT811" i="1"/>
  <c r="BT812" i="1"/>
  <c r="BT813" i="1"/>
  <c r="BT814" i="1"/>
  <c r="BT815" i="1"/>
  <c r="BT816" i="1"/>
  <c r="BT817" i="1"/>
  <c r="BT818" i="1"/>
  <c r="BT819" i="1"/>
  <c r="BT820" i="1"/>
  <c r="BT821" i="1"/>
  <c r="BT822" i="1"/>
  <c r="BT823" i="1"/>
  <c r="BT824" i="1"/>
  <c r="BT825" i="1"/>
  <c r="BT826" i="1"/>
  <c r="BT827" i="1"/>
  <c r="BT828" i="1"/>
  <c r="BT829" i="1"/>
  <c r="BT830" i="1"/>
  <c r="BT831" i="1"/>
  <c r="BT832" i="1"/>
  <c r="BT833" i="1"/>
  <c r="BT834" i="1"/>
  <c r="BT835" i="1"/>
  <c r="BT836" i="1"/>
  <c r="BT837" i="1"/>
  <c r="BT838" i="1"/>
  <c r="BT839" i="1"/>
  <c r="BT840" i="1"/>
  <c r="BT841" i="1"/>
  <c r="BT842" i="1"/>
  <c r="BT843" i="1"/>
  <c r="BT844" i="1"/>
  <c r="BT845" i="1"/>
  <c r="BT846" i="1"/>
  <c r="BT847" i="1"/>
  <c r="BT848" i="1"/>
  <c r="BT849" i="1"/>
  <c r="BT850" i="1"/>
  <c r="BT851" i="1"/>
  <c r="BT852" i="1"/>
  <c r="BT853" i="1"/>
  <c r="BT854" i="1"/>
  <c r="BT855" i="1"/>
  <c r="BT856" i="1"/>
  <c r="BT857" i="1"/>
  <c r="BT858" i="1"/>
  <c r="BT859" i="1"/>
  <c r="BT860" i="1"/>
  <c r="BT861" i="1"/>
  <c r="BT862" i="1"/>
  <c r="BT863" i="1"/>
  <c r="BT864" i="1"/>
  <c r="BT865" i="1"/>
  <c r="BT866" i="1"/>
  <c r="BT867" i="1"/>
  <c r="BT868" i="1"/>
  <c r="BT869" i="1"/>
  <c r="BT870" i="1"/>
  <c r="BT871" i="1"/>
  <c r="BT872" i="1"/>
  <c r="BT873" i="1"/>
  <c r="BT874" i="1"/>
  <c r="BT875" i="1"/>
  <c r="BT876" i="1"/>
  <c r="BT877" i="1"/>
  <c r="BT878" i="1"/>
  <c r="BT879" i="1"/>
  <c r="BT880" i="1"/>
  <c r="BT881" i="1"/>
  <c r="BT882" i="1"/>
  <c r="BT883" i="1"/>
  <c r="BT884" i="1"/>
  <c r="BT885" i="1"/>
  <c r="BT886" i="1"/>
  <c r="BT887" i="1"/>
  <c r="BT888" i="1"/>
  <c r="BT889" i="1"/>
  <c r="BT890" i="1"/>
  <c r="BT891" i="1"/>
  <c r="BT892" i="1"/>
  <c r="BT893" i="1"/>
  <c r="BT894" i="1"/>
  <c r="BT895" i="1"/>
  <c r="BT896" i="1"/>
  <c r="BT897" i="1"/>
  <c r="BT898" i="1"/>
  <c r="BT899" i="1"/>
  <c r="BT900" i="1"/>
  <c r="BT901" i="1"/>
  <c r="BT902" i="1"/>
  <c r="BT903" i="1"/>
  <c r="BT904" i="1"/>
  <c r="BT905" i="1"/>
  <c r="BT906" i="1"/>
  <c r="BT907" i="1"/>
  <c r="BT908" i="1"/>
  <c r="BT909" i="1"/>
  <c r="BT910" i="1"/>
  <c r="BT911" i="1"/>
  <c r="BT912" i="1"/>
  <c r="BT913" i="1"/>
  <c r="BT914" i="1"/>
  <c r="BT915" i="1"/>
  <c r="BT916" i="1"/>
  <c r="BT917" i="1"/>
  <c r="BT918" i="1"/>
  <c r="BT919" i="1"/>
  <c r="BT920" i="1"/>
  <c r="BT921" i="1"/>
  <c r="BT922" i="1"/>
  <c r="BT923" i="1"/>
  <c r="BT924" i="1"/>
  <c r="BT925" i="1"/>
  <c r="BT926" i="1"/>
  <c r="BT927" i="1"/>
  <c r="BT928" i="1"/>
  <c r="BT929" i="1"/>
  <c r="BT930" i="1"/>
  <c r="BT931" i="1"/>
  <c r="BT932" i="1"/>
  <c r="BT933" i="1"/>
  <c r="BT934" i="1"/>
  <c r="BT935" i="1"/>
  <c r="BT936" i="1"/>
  <c r="BT937" i="1"/>
  <c r="BT938" i="1"/>
  <c r="BT939" i="1"/>
  <c r="BT940" i="1"/>
  <c r="BT941" i="1"/>
  <c r="BT942" i="1"/>
  <c r="BT943" i="1"/>
  <c r="BT944" i="1"/>
  <c r="BT945" i="1"/>
  <c r="BT946" i="1"/>
  <c r="BT947" i="1"/>
  <c r="BT948" i="1"/>
  <c r="BT949" i="1"/>
  <c r="BT950" i="1"/>
  <c r="BT951" i="1"/>
  <c r="BT952" i="1"/>
  <c r="BT953" i="1"/>
  <c r="BT954" i="1"/>
  <c r="BT955" i="1"/>
  <c r="BT956" i="1"/>
  <c r="BT957" i="1"/>
  <c r="BT958" i="1"/>
  <c r="BT959" i="1"/>
  <c r="BT960" i="1"/>
  <c r="BT961" i="1"/>
  <c r="BT962" i="1"/>
  <c r="BT963" i="1"/>
  <c r="BT964" i="1"/>
  <c r="BT965" i="1"/>
  <c r="BT966" i="1"/>
  <c r="BT967" i="1"/>
  <c r="BT968" i="1"/>
  <c r="BT969" i="1"/>
  <c r="BT970" i="1"/>
  <c r="BT971" i="1"/>
  <c r="BT972" i="1"/>
  <c r="BT973" i="1"/>
  <c r="BT974" i="1"/>
  <c r="BT975" i="1"/>
  <c r="BT976" i="1"/>
  <c r="BT977" i="1"/>
  <c r="BT978" i="1"/>
  <c r="BT979" i="1"/>
  <c r="BT980" i="1"/>
  <c r="BT981" i="1"/>
  <c r="BT982" i="1"/>
  <c r="BT983" i="1"/>
  <c r="BT984" i="1"/>
  <c r="BT985" i="1"/>
  <c r="BT986" i="1"/>
  <c r="BT987" i="1"/>
  <c r="BT988" i="1"/>
  <c r="BT989" i="1"/>
  <c r="BT990" i="1"/>
  <c r="BT991" i="1"/>
  <c r="BT992" i="1"/>
  <c r="BT993" i="1"/>
  <c r="BT994" i="1"/>
  <c r="BT995" i="1"/>
  <c r="BT996" i="1"/>
  <c r="BT997" i="1"/>
  <c r="BT998" i="1"/>
  <c r="BT999" i="1"/>
  <c r="BT1000" i="1"/>
  <c r="BT1001" i="1"/>
  <c r="BT1002" i="1"/>
  <c r="BT1003" i="1"/>
  <c r="BT1004" i="1"/>
  <c r="BT1005" i="1"/>
  <c r="BT1006" i="1"/>
  <c r="BT1007" i="1"/>
  <c r="BT1008" i="1"/>
  <c r="BT1009" i="1"/>
  <c r="BT1010" i="1"/>
  <c r="BT1011" i="1"/>
  <c r="BT1012" i="1"/>
  <c r="BT1013" i="1"/>
  <c r="BT1014" i="1"/>
  <c r="BT1015" i="1"/>
  <c r="BT1016" i="1"/>
  <c r="BT1017" i="1"/>
  <c r="BT1018" i="1"/>
  <c r="BT1019" i="1"/>
  <c r="BT1020" i="1"/>
  <c r="BT1021" i="1"/>
  <c r="BT1022" i="1"/>
  <c r="BT1023" i="1"/>
  <c r="BT1024" i="1"/>
  <c r="BT1025" i="1"/>
  <c r="BT1026" i="1"/>
  <c r="BT1027" i="1"/>
  <c r="BT1028" i="1"/>
  <c r="BT1029" i="1"/>
  <c r="BT1030" i="1"/>
  <c r="BT1031" i="1"/>
  <c r="BT1032" i="1"/>
  <c r="BT1033" i="1"/>
  <c r="BT1034" i="1"/>
  <c r="BT1035" i="1"/>
  <c r="BT1036" i="1"/>
  <c r="BT1037" i="1"/>
  <c r="BT1038" i="1"/>
  <c r="BT1039" i="1"/>
  <c r="BT1040" i="1"/>
  <c r="BT1041" i="1"/>
  <c r="BT1042" i="1"/>
  <c r="BT1043" i="1"/>
  <c r="BT1044" i="1"/>
  <c r="BT1045" i="1"/>
  <c r="BT1046" i="1"/>
  <c r="BT1047" i="1"/>
  <c r="BT1048" i="1"/>
  <c r="BT1049" i="1"/>
  <c r="BT1050" i="1"/>
  <c r="BT1051" i="1"/>
  <c r="BT1052" i="1"/>
  <c r="BT1053" i="1"/>
  <c r="BT1054" i="1"/>
  <c r="BT1055" i="1"/>
  <c r="BT1056" i="1"/>
  <c r="BT1057" i="1"/>
  <c r="BT1058" i="1"/>
  <c r="BT1059" i="1"/>
  <c r="BT1060" i="1"/>
  <c r="BT1061" i="1"/>
  <c r="BT1062" i="1"/>
  <c r="BT1063" i="1"/>
  <c r="BT1064" i="1"/>
  <c r="BT1065" i="1"/>
  <c r="BT1066" i="1"/>
  <c r="BT1067" i="1"/>
  <c r="BT1068" i="1"/>
  <c r="BT1069" i="1"/>
  <c r="BT1070" i="1"/>
  <c r="BT1071" i="1"/>
  <c r="BT1072" i="1"/>
  <c r="BT1073" i="1"/>
  <c r="BT1074" i="1"/>
  <c r="BT1075" i="1"/>
  <c r="BT1076" i="1"/>
  <c r="BT1077" i="1"/>
  <c r="BT1078" i="1"/>
  <c r="BT1079" i="1"/>
  <c r="BT1080" i="1"/>
  <c r="BT1081" i="1"/>
  <c r="BT1082" i="1"/>
  <c r="BT1083" i="1"/>
  <c r="BT1084" i="1"/>
  <c r="BT1085" i="1"/>
  <c r="BT1086" i="1"/>
  <c r="BT1087" i="1"/>
  <c r="BT1088" i="1"/>
  <c r="BT1089" i="1"/>
  <c r="BT1090" i="1"/>
  <c r="BT1091" i="1"/>
  <c r="BT1092" i="1"/>
  <c r="BT1093" i="1"/>
  <c r="BT1094" i="1"/>
  <c r="BT1095" i="1"/>
  <c r="BT1096" i="1"/>
  <c r="BT1097" i="1"/>
  <c r="BT1098" i="1"/>
  <c r="BT6" i="1"/>
  <c r="BR7" i="1"/>
  <c r="BR8" i="1"/>
  <c r="BR9" i="1"/>
  <c r="BR10" i="1"/>
  <c r="BR11" i="1"/>
  <c r="BR12" i="1"/>
  <c r="BR13" i="1"/>
  <c r="BR14" i="1"/>
  <c r="BR15" i="1"/>
  <c r="BR16" i="1"/>
  <c r="BR17" i="1"/>
  <c r="BR18" i="1"/>
  <c r="BR19" i="1"/>
  <c r="BR20" i="1"/>
  <c r="BR21" i="1"/>
  <c r="BR22" i="1"/>
  <c r="BR23" i="1"/>
  <c r="BR24" i="1"/>
  <c r="BR25" i="1"/>
  <c r="BR26" i="1"/>
  <c r="BR27" i="1"/>
  <c r="BR28" i="1"/>
  <c r="BR29" i="1"/>
  <c r="BR30" i="1"/>
  <c r="BR31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R49" i="1"/>
  <c r="BR50" i="1"/>
  <c r="BR51" i="1"/>
  <c r="BR52" i="1"/>
  <c r="BR53" i="1"/>
  <c r="BR54" i="1"/>
  <c r="BR55" i="1"/>
  <c r="BR56" i="1"/>
  <c r="BR57" i="1"/>
  <c r="BR58" i="1"/>
  <c r="BR59" i="1"/>
  <c r="BR60" i="1"/>
  <c r="BR61" i="1"/>
  <c r="BR62" i="1"/>
  <c r="BR63" i="1"/>
  <c r="BR64" i="1"/>
  <c r="BR65" i="1"/>
  <c r="BR66" i="1"/>
  <c r="BR67" i="1"/>
  <c r="BR68" i="1"/>
  <c r="BR69" i="1"/>
  <c r="BR70" i="1"/>
  <c r="BR71" i="1"/>
  <c r="BR72" i="1"/>
  <c r="BR73" i="1"/>
  <c r="BR74" i="1"/>
  <c r="BR75" i="1"/>
  <c r="BR76" i="1"/>
  <c r="BR77" i="1"/>
  <c r="BR78" i="1"/>
  <c r="BR79" i="1"/>
  <c r="BR80" i="1"/>
  <c r="BR81" i="1"/>
  <c r="BR82" i="1"/>
  <c r="BR83" i="1"/>
  <c r="BR84" i="1"/>
  <c r="BR85" i="1"/>
  <c r="BR86" i="1"/>
  <c r="BR87" i="1"/>
  <c r="BR88" i="1"/>
  <c r="BR89" i="1"/>
  <c r="BR90" i="1"/>
  <c r="BR91" i="1"/>
  <c r="BR92" i="1"/>
  <c r="BR93" i="1"/>
  <c r="BR94" i="1"/>
  <c r="BR95" i="1"/>
  <c r="BR96" i="1"/>
  <c r="BR97" i="1"/>
  <c r="BR98" i="1"/>
  <c r="BR99" i="1"/>
  <c r="BR100" i="1"/>
  <c r="BR101" i="1"/>
  <c r="BR102" i="1"/>
  <c r="BR103" i="1"/>
  <c r="BR104" i="1"/>
  <c r="BR105" i="1"/>
  <c r="BR106" i="1"/>
  <c r="BR107" i="1"/>
  <c r="BR108" i="1"/>
  <c r="BR109" i="1"/>
  <c r="BR110" i="1"/>
  <c r="BR111" i="1"/>
  <c r="BR112" i="1"/>
  <c r="BR113" i="1"/>
  <c r="BR114" i="1"/>
  <c r="BR115" i="1"/>
  <c r="BR116" i="1"/>
  <c r="BR117" i="1"/>
  <c r="BR118" i="1"/>
  <c r="BR119" i="1"/>
  <c r="BR120" i="1"/>
  <c r="BR121" i="1"/>
  <c r="BR122" i="1"/>
  <c r="BR123" i="1"/>
  <c r="BR124" i="1"/>
  <c r="BR125" i="1"/>
  <c r="BR126" i="1"/>
  <c r="BR127" i="1"/>
  <c r="BR128" i="1"/>
  <c r="BR129" i="1"/>
  <c r="BR130" i="1"/>
  <c r="BR131" i="1"/>
  <c r="BR132" i="1"/>
  <c r="BR133" i="1"/>
  <c r="BR134" i="1"/>
  <c r="BR135" i="1"/>
  <c r="BR136" i="1"/>
  <c r="BR137" i="1"/>
  <c r="BR138" i="1"/>
  <c r="BR139" i="1"/>
  <c r="BR140" i="1"/>
  <c r="BR141" i="1"/>
  <c r="BR142" i="1"/>
  <c r="BR143" i="1"/>
  <c r="BR144" i="1"/>
  <c r="BR145" i="1"/>
  <c r="BR146" i="1"/>
  <c r="BR147" i="1"/>
  <c r="BR148" i="1"/>
  <c r="BR149" i="1"/>
  <c r="BR150" i="1"/>
  <c r="BR151" i="1"/>
  <c r="BR152" i="1"/>
  <c r="BR153" i="1"/>
  <c r="BR154" i="1"/>
  <c r="BR155" i="1"/>
  <c r="BR156" i="1"/>
  <c r="BR157" i="1"/>
  <c r="BR158" i="1"/>
  <c r="BR159" i="1"/>
  <c r="BR160" i="1"/>
  <c r="BR161" i="1"/>
  <c r="BR162" i="1"/>
  <c r="BR163" i="1"/>
  <c r="BR164" i="1"/>
  <c r="BR165" i="1"/>
  <c r="BR166" i="1"/>
  <c r="BR167" i="1"/>
  <c r="BR168" i="1"/>
  <c r="BR169" i="1"/>
  <c r="BR170" i="1"/>
  <c r="BR171" i="1"/>
  <c r="BR172" i="1"/>
  <c r="BR173" i="1"/>
  <c r="BR174" i="1"/>
  <c r="BR175" i="1"/>
  <c r="BR176" i="1"/>
  <c r="BR177" i="1"/>
  <c r="BR178" i="1"/>
  <c r="BR179" i="1"/>
  <c r="BR180" i="1"/>
  <c r="BR181" i="1"/>
  <c r="BR182" i="1"/>
  <c r="BR183" i="1"/>
  <c r="BR184" i="1"/>
  <c r="BR185" i="1"/>
  <c r="BR186" i="1"/>
  <c r="BR187" i="1"/>
  <c r="BR188" i="1"/>
  <c r="BR189" i="1"/>
  <c r="BR190" i="1"/>
  <c r="BR191" i="1"/>
  <c r="BR192" i="1"/>
  <c r="BR193" i="1"/>
  <c r="BR194" i="1"/>
  <c r="BR195" i="1"/>
  <c r="BR196" i="1"/>
  <c r="BR197" i="1"/>
  <c r="BR198" i="1"/>
  <c r="BR199" i="1"/>
  <c r="BR200" i="1"/>
  <c r="BR201" i="1"/>
  <c r="BR202" i="1"/>
  <c r="BR203" i="1"/>
  <c r="BR204" i="1"/>
  <c r="BR205" i="1"/>
  <c r="BR206" i="1"/>
  <c r="BR207" i="1"/>
  <c r="BR208" i="1"/>
  <c r="BR209" i="1"/>
  <c r="BR210" i="1"/>
  <c r="BR211" i="1"/>
  <c r="BR212" i="1"/>
  <c r="BR213" i="1"/>
  <c r="BR214" i="1"/>
  <c r="BR215" i="1"/>
  <c r="BR216" i="1"/>
  <c r="BR217" i="1"/>
  <c r="BR218" i="1"/>
  <c r="BR219" i="1"/>
  <c r="BR220" i="1"/>
  <c r="BR221" i="1"/>
  <c r="BR222" i="1"/>
  <c r="BR223" i="1"/>
  <c r="BR224" i="1"/>
  <c r="BR225" i="1"/>
  <c r="BR226" i="1"/>
  <c r="BR227" i="1"/>
  <c r="BR228" i="1"/>
  <c r="BR229" i="1"/>
  <c r="BR230" i="1"/>
  <c r="BR231" i="1"/>
  <c r="BR232" i="1"/>
  <c r="BR233" i="1"/>
  <c r="BR234" i="1"/>
  <c r="BR235" i="1"/>
  <c r="BR236" i="1"/>
  <c r="BR237" i="1"/>
  <c r="BR238" i="1"/>
  <c r="BR239" i="1"/>
  <c r="BR240" i="1"/>
  <c r="BR241" i="1"/>
  <c r="BR242" i="1"/>
  <c r="BR243" i="1"/>
  <c r="BR244" i="1"/>
  <c r="BR245" i="1"/>
  <c r="BR246" i="1"/>
  <c r="BR247" i="1"/>
  <c r="BR248" i="1"/>
  <c r="BR249" i="1"/>
  <c r="BR250" i="1"/>
  <c r="BR251" i="1"/>
  <c r="BR252" i="1"/>
  <c r="BR253" i="1"/>
  <c r="BR254" i="1"/>
  <c r="BR255" i="1"/>
  <c r="BR256" i="1"/>
  <c r="BR257" i="1"/>
  <c r="BR258" i="1"/>
  <c r="BR259" i="1"/>
  <c r="BR260" i="1"/>
  <c r="BR261" i="1"/>
  <c r="BR262" i="1"/>
  <c r="BR263" i="1"/>
  <c r="BR264" i="1"/>
  <c r="BR265" i="1"/>
  <c r="BR266" i="1"/>
  <c r="BR267" i="1"/>
  <c r="BR268" i="1"/>
  <c r="BR269" i="1"/>
  <c r="BR270" i="1"/>
  <c r="BR271" i="1"/>
  <c r="BR272" i="1"/>
  <c r="BR273" i="1"/>
  <c r="BR274" i="1"/>
  <c r="BR275" i="1"/>
  <c r="BR276" i="1"/>
  <c r="BR277" i="1"/>
  <c r="BR278" i="1"/>
  <c r="BR279" i="1"/>
  <c r="BR280" i="1"/>
  <c r="BR281" i="1"/>
  <c r="BR282" i="1"/>
  <c r="BR283" i="1"/>
  <c r="BR284" i="1"/>
  <c r="BR285" i="1"/>
  <c r="BR286" i="1"/>
  <c r="BR287" i="1"/>
  <c r="BR288" i="1"/>
  <c r="BR289" i="1"/>
  <c r="BR290" i="1"/>
  <c r="BR291" i="1"/>
  <c r="BR292" i="1"/>
  <c r="BR293" i="1"/>
  <c r="BR294" i="1"/>
  <c r="BR295" i="1"/>
  <c r="BR296" i="1"/>
  <c r="BR297" i="1"/>
  <c r="BR298" i="1"/>
  <c r="BR299" i="1"/>
  <c r="BR300" i="1"/>
  <c r="BR301" i="1"/>
  <c r="BR302" i="1"/>
  <c r="BR303" i="1"/>
  <c r="BR304" i="1"/>
  <c r="BR305" i="1"/>
  <c r="BR306" i="1"/>
  <c r="BR307" i="1"/>
  <c r="BR308" i="1"/>
  <c r="BR309" i="1"/>
  <c r="BR310" i="1"/>
  <c r="BR311" i="1"/>
  <c r="BR312" i="1"/>
  <c r="BR313" i="1"/>
  <c r="BR314" i="1"/>
  <c r="BR315" i="1"/>
  <c r="BR316" i="1"/>
  <c r="BR317" i="1"/>
  <c r="BR318" i="1"/>
  <c r="BR319" i="1"/>
  <c r="BR320" i="1"/>
  <c r="BR321" i="1"/>
  <c r="BR322" i="1"/>
  <c r="BR323" i="1"/>
  <c r="BR324" i="1"/>
  <c r="BR325" i="1"/>
  <c r="BR326" i="1"/>
  <c r="BR327" i="1"/>
  <c r="BR328" i="1"/>
  <c r="BR329" i="1"/>
  <c r="BR330" i="1"/>
  <c r="BR331" i="1"/>
  <c r="BR332" i="1"/>
  <c r="BR333" i="1"/>
  <c r="BR334" i="1"/>
  <c r="BR335" i="1"/>
  <c r="BR336" i="1"/>
  <c r="BR337" i="1"/>
  <c r="BR338" i="1"/>
  <c r="BR339" i="1"/>
  <c r="BR340" i="1"/>
  <c r="BR341" i="1"/>
  <c r="BR342" i="1"/>
  <c r="BR343" i="1"/>
  <c r="BR344" i="1"/>
  <c r="BR345" i="1"/>
  <c r="BR346" i="1"/>
  <c r="BR347" i="1"/>
  <c r="BR348" i="1"/>
  <c r="BR349" i="1"/>
  <c r="BR350" i="1"/>
  <c r="BR351" i="1"/>
  <c r="BR352" i="1"/>
  <c r="BR353" i="1"/>
  <c r="BR354" i="1"/>
  <c r="BR355" i="1"/>
  <c r="BR356" i="1"/>
  <c r="BR357" i="1"/>
  <c r="BR358" i="1"/>
  <c r="BR359" i="1"/>
  <c r="BR360" i="1"/>
  <c r="BR361" i="1"/>
  <c r="BR362" i="1"/>
  <c r="BR363" i="1"/>
  <c r="BR364" i="1"/>
  <c r="BR365" i="1"/>
  <c r="BR366" i="1"/>
  <c r="BR367" i="1"/>
  <c r="BR368" i="1"/>
  <c r="BR369" i="1"/>
  <c r="BR370" i="1"/>
  <c r="BR371" i="1"/>
  <c r="BR372" i="1"/>
  <c r="BR373" i="1"/>
  <c r="BR374" i="1"/>
  <c r="BR375" i="1"/>
  <c r="BR376" i="1"/>
  <c r="BR377" i="1"/>
  <c r="BR378" i="1"/>
  <c r="BR379" i="1"/>
  <c r="BR380" i="1"/>
  <c r="BR381" i="1"/>
  <c r="BR382" i="1"/>
  <c r="BR383" i="1"/>
  <c r="BR384" i="1"/>
  <c r="BR385" i="1"/>
  <c r="BR386" i="1"/>
  <c r="BR387" i="1"/>
  <c r="BR388" i="1"/>
  <c r="BR389" i="1"/>
  <c r="BR390" i="1"/>
  <c r="BR391" i="1"/>
  <c r="BR392" i="1"/>
  <c r="BR393" i="1"/>
  <c r="BR394" i="1"/>
  <c r="BR395" i="1"/>
  <c r="BR396" i="1"/>
  <c r="BR397" i="1"/>
  <c r="BR398" i="1"/>
  <c r="BR399" i="1"/>
  <c r="BR400" i="1"/>
  <c r="BR401" i="1"/>
  <c r="BR402" i="1"/>
  <c r="BR403" i="1"/>
  <c r="BR404" i="1"/>
  <c r="BR405" i="1"/>
  <c r="BR406" i="1"/>
  <c r="BR407" i="1"/>
  <c r="BR408" i="1"/>
  <c r="BR409" i="1"/>
  <c r="BR410" i="1"/>
  <c r="BR411" i="1"/>
  <c r="BR412" i="1"/>
  <c r="BR413" i="1"/>
  <c r="BR414" i="1"/>
  <c r="BR415" i="1"/>
  <c r="BR416" i="1"/>
  <c r="BR417" i="1"/>
  <c r="BR418" i="1"/>
  <c r="BR419" i="1"/>
  <c r="BR420" i="1"/>
  <c r="BR421" i="1"/>
  <c r="BR422" i="1"/>
  <c r="BR423" i="1"/>
  <c r="BR424" i="1"/>
  <c r="BR425" i="1"/>
  <c r="BR426" i="1"/>
  <c r="BR427" i="1"/>
  <c r="BR428" i="1"/>
  <c r="BR429" i="1"/>
  <c r="BR430" i="1"/>
  <c r="BR431" i="1"/>
  <c r="BR432" i="1"/>
  <c r="BR433" i="1"/>
  <c r="BR434" i="1"/>
  <c r="BR435" i="1"/>
  <c r="BR436" i="1"/>
  <c r="BR437" i="1"/>
  <c r="BR438" i="1"/>
  <c r="BR439" i="1"/>
  <c r="BR440" i="1"/>
  <c r="BR441" i="1"/>
  <c r="BR442" i="1"/>
  <c r="BR443" i="1"/>
  <c r="BR444" i="1"/>
  <c r="BR445" i="1"/>
  <c r="BR446" i="1"/>
  <c r="BR447" i="1"/>
  <c r="BR448" i="1"/>
  <c r="BR449" i="1"/>
  <c r="BR450" i="1"/>
  <c r="BR451" i="1"/>
  <c r="BR452" i="1"/>
  <c r="BR453" i="1"/>
  <c r="BR454" i="1"/>
  <c r="BR455" i="1"/>
  <c r="BR456" i="1"/>
  <c r="BR457" i="1"/>
  <c r="BR458" i="1"/>
  <c r="BR459" i="1"/>
  <c r="BR460" i="1"/>
  <c r="BR461" i="1"/>
  <c r="BR462" i="1"/>
  <c r="BR463" i="1"/>
  <c r="BR464" i="1"/>
  <c r="BR465" i="1"/>
  <c r="BR466" i="1"/>
  <c r="BR467" i="1"/>
  <c r="BR468" i="1"/>
  <c r="BR469" i="1"/>
  <c r="BR470" i="1"/>
  <c r="BR471" i="1"/>
  <c r="BR472" i="1"/>
  <c r="BR473" i="1"/>
  <c r="BR474" i="1"/>
  <c r="BR475" i="1"/>
  <c r="BR476" i="1"/>
  <c r="BR477" i="1"/>
  <c r="BR478" i="1"/>
  <c r="BR479" i="1"/>
  <c r="BR480" i="1"/>
  <c r="BR481" i="1"/>
  <c r="BR482" i="1"/>
  <c r="BR483" i="1"/>
  <c r="BR484" i="1"/>
  <c r="BR485" i="1"/>
  <c r="BR486" i="1"/>
  <c r="BR487" i="1"/>
  <c r="BR488" i="1"/>
  <c r="BR489" i="1"/>
  <c r="BR490" i="1"/>
  <c r="BR491" i="1"/>
  <c r="BR492" i="1"/>
  <c r="BR493" i="1"/>
  <c r="BR494" i="1"/>
  <c r="BR495" i="1"/>
  <c r="BR496" i="1"/>
  <c r="BR497" i="1"/>
  <c r="BR498" i="1"/>
  <c r="BR499" i="1"/>
  <c r="BR500" i="1"/>
  <c r="BR501" i="1"/>
  <c r="BR502" i="1"/>
  <c r="BR503" i="1"/>
  <c r="BR504" i="1"/>
  <c r="BR505" i="1"/>
  <c r="BR506" i="1"/>
  <c r="BR507" i="1"/>
  <c r="BR508" i="1"/>
  <c r="BR509" i="1"/>
  <c r="BR510" i="1"/>
  <c r="BR511" i="1"/>
  <c r="BR512" i="1"/>
  <c r="BR513" i="1"/>
  <c r="BR514" i="1"/>
  <c r="BR515" i="1"/>
  <c r="BR516" i="1"/>
  <c r="BR517" i="1"/>
  <c r="BR518" i="1"/>
  <c r="BR519" i="1"/>
  <c r="BR520" i="1"/>
  <c r="BR521" i="1"/>
  <c r="BR522" i="1"/>
  <c r="BR523" i="1"/>
  <c r="BR524" i="1"/>
  <c r="BR525" i="1"/>
  <c r="BR526" i="1"/>
  <c r="BR527" i="1"/>
  <c r="BR528" i="1"/>
  <c r="BR529" i="1"/>
  <c r="BR530" i="1"/>
  <c r="BR531" i="1"/>
  <c r="BR532" i="1"/>
  <c r="BR533" i="1"/>
  <c r="BR534" i="1"/>
  <c r="BR535" i="1"/>
  <c r="BR536" i="1"/>
  <c r="BR537" i="1"/>
  <c r="BR538" i="1"/>
  <c r="BR539" i="1"/>
  <c r="BR540" i="1"/>
  <c r="BR541" i="1"/>
  <c r="BR542" i="1"/>
  <c r="BR543" i="1"/>
  <c r="BR544" i="1"/>
  <c r="BR545" i="1"/>
  <c r="BR546" i="1"/>
  <c r="BR547" i="1"/>
  <c r="BR548" i="1"/>
  <c r="BR549" i="1"/>
  <c r="BR550" i="1"/>
  <c r="BR551" i="1"/>
  <c r="BR552" i="1"/>
  <c r="BR553" i="1"/>
  <c r="BR554" i="1"/>
  <c r="BR555" i="1"/>
  <c r="BR556" i="1"/>
  <c r="BR557" i="1"/>
  <c r="BR558" i="1"/>
  <c r="BR559" i="1"/>
  <c r="BR560" i="1"/>
  <c r="BR561" i="1"/>
  <c r="BR562" i="1"/>
  <c r="BR563" i="1"/>
  <c r="BR564" i="1"/>
  <c r="BR565" i="1"/>
  <c r="BR566" i="1"/>
  <c r="BR567" i="1"/>
  <c r="BR568" i="1"/>
  <c r="BR569" i="1"/>
  <c r="BR570" i="1"/>
  <c r="BR571" i="1"/>
  <c r="BR572" i="1"/>
  <c r="BR573" i="1"/>
  <c r="BR574" i="1"/>
  <c r="BR575" i="1"/>
  <c r="BR576" i="1"/>
  <c r="BR577" i="1"/>
  <c r="BR578" i="1"/>
  <c r="BR579" i="1"/>
  <c r="BR580" i="1"/>
  <c r="BR581" i="1"/>
  <c r="BR582" i="1"/>
  <c r="BR583" i="1"/>
  <c r="BR584" i="1"/>
  <c r="BR585" i="1"/>
  <c r="BR586" i="1"/>
  <c r="BR587" i="1"/>
  <c r="BR588" i="1"/>
  <c r="BR589" i="1"/>
  <c r="BR590" i="1"/>
  <c r="BR591" i="1"/>
  <c r="BR592" i="1"/>
  <c r="BR593" i="1"/>
  <c r="BR594" i="1"/>
  <c r="BR595" i="1"/>
  <c r="BR596" i="1"/>
  <c r="BR597" i="1"/>
  <c r="BR598" i="1"/>
  <c r="BR599" i="1"/>
  <c r="BR600" i="1"/>
  <c r="BR601" i="1"/>
  <c r="BR602" i="1"/>
  <c r="BR603" i="1"/>
  <c r="BR604" i="1"/>
  <c r="BR605" i="1"/>
  <c r="BR606" i="1"/>
  <c r="BR607" i="1"/>
  <c r="BR608" i="1"/>
  <c r="BR609" i="1"/>
  <c r="BR610" i="1"/>
  <c r="BR611" i="1"/>
  <c r="BR612" i="1"/>
  <c r="BR613" i="1"/>
  <c r="BR614" i="1"/>
  <c r="BR615" i="1"/>
  <c r="BR616" i="1"/>
  <c r="BR617" i="1"/>
  <c r="BR618" i="1"/>
  <c r="BR619" i="1"/>
  <c r="BR620" i="1"/>
  <c r="BR621" i="1"/>
  <c r="BR622" i="1"/>
  <c r="BR623" i="1"/>
  <c r="BR624" i="1"/>
  <c r="BR625" i="1"/>
  <c r="BR626" i="1"/>
  <c r="BR627" i="1"/>
  <c r="BR628" i="1"/>
  <c r="BR629" i="1"/>
  <c r="BR630" i="1"/>
  <c r="BR631" i="1"/>
  <c r="BR632" i="1"/>
  <c r="BR633" i="1"/>
  <c r="BR634" i="1"/>
  <c r="BR635" i="1"/>
  <c r="BR636" i="1"/>
  <c r="BR637" i="1"/>
  <c r="BR638" i="1"/>
  <c r="BR639" i="1"/>
  <c r="BR640" i="1"/>
  <c r="BR641" i="1"/>
  <c r="BR642" i="1"/>
  <c r="BR643" i="1"/>
  <c r="BR644" i="1"/>
  <c r="BR645" i="1"/>
  <c r="BR646" i="1"/>
  <c r="BR647" i="1"/>
  <c r="BR648" i="1"/>
  <c r="BR649" i="1"/>
  <c r="BR650" i="1"/>
  <c r="BR651" i="1"/>
  <c r="BR652" i="1"/>
  <c r="BR653" i="1"/>
  <c r="BR654" i="1"/>
  <c r="BR655" i="1"/>
  <c r="BR656" i="1"/>
  <c r="BR657" i="1"/>
  <c r="BR658" i="1"/>
  <c r="BR659" i="1"/>
  <c r="BR660" i="1"/>
  <c r="BR661" i="1"/>
  <c r="BR662" i="1"/>
  <c r="BR663" i="1"/>
  <c r="BR664" i="1"/>
  <c r="BR665" i="1"/>
  <c r="BR666" i="1"/>
  <c r="BR667" i="1"/>
  <c r="BR668" i="1"/>
  <c r="BR669" i="1"/>
  <c r="BR670" i="1"/>
  <c r="BR671" i="1"/>
  <c r="BR672" i="1"/>
  <c r="BR673" i="1"/>
  <c r="BR674" i="1"/>
  <c r="BR675" i="1"/>
  <c r="BR676" i="1"/>
  <c r="BR677" i="1"/>
  <c r="BR678" i="1"/>
  <c r="BR679" i="1"/>
  <c r="BR680" i="1"/>
  <c r="BR681" i="1"/>
  <c r="BR682" i="1"/>
  <c r="BR683" i="1"/>
  <c r="BR684" i="1"/>
  <c r="BR685" i="1"/>
  <c r="BR686" i="1"/>
  <c r="BR687" i="1"/>
  <c r="BR688" i="1"/>
  <c r="BR689" i="1"/>
  <c r="BR690" i="1"/>
  <c r="BR691" i="1"/>
  <c r="BR692" i="1"/>
  <c r="BR693" i="1"/>
  <c r="BR694" i="1"/>
  <c r="BR695" i="1"/>
  <c r="BR696" i="1"/>
  <c r="BR697" i="1"/>
  <c r="BR698" i="1"/>
  <c r="BR699" i="1"/>
  <c r="BR700" i="1"/>
  <c r="BR701" i="1"/>
  <c r="BR702" i="1"/>
  <c r="BR703" i="1"/>
  <c r="BR704" i="1"/>
  <c r="BR705" i="1"/>
  <c r="BR706" i="1"/>
  <c r="BR707" i="1"/>
  <c r="BR708" i="1"/>
  <c r="BR709" i="1"/>
  <c r="BR710" i="1"/>
  <c r="BR711" i="1"/>
  <c r="BR712" i="1"/>
  <c r="BR713" i="1"/>
  <c r="BR714" i="1"/>
  <c r="BR715" i="1"/>
  <c r="BR716" i="1"/>
  <c r="BR717" i="1"/>
  <c r="BR718" i="1"/>
  <c r="BR719" i="1"/>
  <c r="BR720" i="1"/>
  <c r="BR721" i="1"/>
  <c r="BR722" i="1"/>
  <c r="BR723" i="1"/>
  <c r="BR724" i="1"/>
  <c r="BR725" i="1"/>
  <c r="BR726" i="1"/>
  <c r="BR727" i="1"/>
  <c r="BR728" i="1"/>
  <c r="BR729" i="1"/>
  <c r="BR730" i="1"/>
  <c r="BR731" i="1"/>
  <c r="BR732" i="1"/>
  <c r="BR733" i="1"/>
  <c r="BR734" i="1"/>
  <c r="BR735" i="1"/>
  <c r="BR736" i="1"/>
  <c r="BR737" i="1"/>
  <c r="BR738" i="1"/>
  <c r="BR739" i="1"/>
  <c r="BR740" i="1"/>
  <c r="BR741" i="1"/>
  <c r="BR742" i="1"/>
  <c r="BR743" i="1"/>
  <c r="BR744" i="1"/>
  <c r="BR745" i="1"/>
  <c r="BR746" i="1"/>
  <c r="BR747" i="1"/>
  <c r="BR748" i="1"/>
  <c r="BR749" i="1"/>
  <c r="BR750" i="1"/>
  <c r="BR751" i="1"/>
  <c r="BR752" i="1"/>
  <c r="BR753" i="1"/>
  <c r="BR754" i="1"/>
  <c r="BR755" i="1"/>
  <c r="BR756" i="1"/>
  <c r="BR757" i="1"/>
  <c r="BR758" i="1"/>
  <c r="BR759" i="1"/>
  <c r="BR760" i="1"/>
  <c r="BR761" i="1"/>
  <c r="BR762" i="1"/>
  <c r="BR763" i="1"/>
  <c r="BR764" i="1"/>
  <c r="BR765" i="1"/>
  <c r="BR766" i="1"/>
  <c r="BR767" i="1"/>
  <c r="BR768" i="1"/>
  <c r="BR769" i="1"/>
  <c r="BR770" i="1"/>
  <c r="BR771" i="1"/>
  <c r="BR772" i="1"/>
  <c r="BR773" i="1"/>
  <c r="BR774" i="1"/>
  <c r="BR775" i="1"/>
  <c r="BR776" i="1"/>
  <c r="BR777" i="1"/>
  <c r="BR778" i="1"/>
  <c r="BR779" i="1"/>
  <c r="BR780" i="1"/>
  <c r="BR781" i="1"/>
  <c r="BR782" i="1"/>
  <c r="BR783" i="1"/>
  <c r="BR784" i="1"/>
  <c r="BR785" i="1"/>
  <c r="BR786" i="1"/>
  <c r="BR787" i="1"/>
  <c r="BR788" i="1"/>
  <c r="BR789" i="1"/>
  <c r="BR790" i="1"/>
  <c r="BR791" i="1"/>
  <c r="BR792" i="1"/>
  <c r="BR793" i="1"/>
  <c r="BR794" i="1"/>
  <c r="BR795" i="1"/>
  <c r="BR796" i="1"/>
  <c r="BR797" i="1"/>
  <c r="BR798" i="1"/>
  <c r="BR799" i="1"/>
  <c r="BR800" i="1"/>
  <c r="BR801" i="1"/>
  <c r="BR802" i="1"/>
  <c r="BR803" i="1"/>
  <c r="BR804" i="1"/>
  <c r="BR805" i="1"/>
  <c r="BR806" i="1"/>
  <c r="BR807" i="1"/>
  <c r="BR808" i="1"/>
  <c r="BR809" i="1"/>
  <c r="BR810" i="1"/>
  <c r="BR811" i="1"/>
  <c r="BR812" i="1"/>
  <c r="BR813" i="1"/>
  <c r="BR814" i="1"/>
  <c r="BR815" i="1"/>
  <c r="BR816" i="1"/>
  <c r="BR817" i="1"/>
  <c r="BR818" i="1"/>
  <c r="BR819" i="1"/>
  <c r="BR820" i="1"/>
  <c r="BR821" i="1"/>
  <c r="BR822" i="1"/>
  <c r="BR823" i="1"/>
  <c r="BR824" i="1"/>
  <c r="BR825" i="1"/>
  <c r="BR826" i="1"/>
  <c r="BR827" i="1"/>
  <c r="BR828" i="1"/>
  <c r="BR829" i="1"/>
  <c r="BR830" i="1"/>
  <c r="BR831" i="1"/>
  <c r="BR832" i="1"/>
  <c r="BR833" i="1"/>
  <c r="BR834" i="1"/>
  <c r="BR835" i="1"/>
  <c r="BR836" i="1"/>
  <c r="BR837" i="1"/>
  <c r="BR838" i="1"/>
  <c r="BR839" i="1"/>
  <c r="BR840" i="1"/>
  <c r="BR841" i="1"/>
  <c r="BR842" i="1"/>
  <c r="BR843" i="1"/>
  <c r="BR844" i="1"/>
  <c r="BR845" i="1"/>
  <c r="BR846" i="1"/>
  <c r="BR847" i="1"/>
  <c r="BR848" i="1"/>
  <c r="BR849" i="1"/>
  <c r="BR850" i="1"/>
  <c r="BR851" i="1"/>
  <c r="BR852" i="1"/>
  <c r="BR853" i="1"/>
  <c r="BR854" i="1"/>
  <c r="BR855" i="1"/>
  <c r="BR856" i="1"/>
  <c r="BR857" i="1"/>
  <c r="BR858" i="1"/>
  <c r="BR859" i="1"/>
  <c r="BR860" i="1"/>
  <c r="BR861" i="1"/>
  <c r="BR862" i="1"/>
  <c r="BR863" i="1"/>
  <c r="BR864" i="1"/>
  <c r="BR865" i="1"/>
  <c r="BR866" i="1"/>
  <c r="BR867" i="1"/>
  <c r="BR868" i="1"/>
  <c r="BR869" i="1"/>
  <c r="BR870" i="1"/>
  <c r="BR871" i="1"/>
  <c r="BR872" i="1"/>
  <c r="BR873" i="1"/>
  <c r="BR874" i="1"/>
  <c r="BR875" i="1"/>
  <c r="BR876" i="1"/>
  <c r="BR877" i="1"/>
  <c r="BR878" i="1"/>
  <c r="BR879" i="1"/>
  <c r="BR880" i="1"/>
  <c r="BR881" i="1"/>
  <c r="BR882" i="1"/>
  <c r="BR883" i="1"/>
  <c r="BR884" i="1"/>
  <c r="BR885" i="1"/>
  <c r="BR886" i="1"/>
  <c r="BR887" i="1"/>
  <c r="BR888" i="1"/>
  <c r="BR889" i="1"/>
  <c r="BR890" i="1"/>
  <c r="BR891" i="1"/>
  <c r="BR892" i="1"/>
  <c r="BR893" i="1"/>
  <c r="BR894" i="1"/>
  <c r="BR895" i="1"/>
  <c r="BR896" i="1"/>
  <c r="BR897" i="1"/>
  <c r="BR898" i="1"/>
  <c r="BR899" i="1"/>
  <c r="BR900" i="1"/>
  <c r="BR901" i="1"/>
  <c r="BR902" i="1"/>
  <c r="BR903" i="1"/>
  <c r="BR904" i="1"/>
  <c r="BR905" i="1"/>
  <c r="BR906" i="1"/>
  <c r="BR907" i="1"/>
  <c r="BR908" i="1"/>
  <c r="BR909" i="1"/>
  <c r="BR910" i="1"/>
  <c r="BR911" i="1"/>
  <c r="BR912" i="1"/>
  <c r="BR913" i="1"/>
  <c r="BR914" i="1"/>
  <c r="BR915" i="1"/>
  <c r="BR916" i="1"/>
  <c r="BR917" i="1"/>
  <c r="BR918" i="1"/>
  <c r="BR919" i="1"/>
  <c r="BR920" i="1"/>
  <c r="BR921" i="1"/>
  <c r="BR922" i="1"/>
  <c r="BR923" i="1"/>
  <c r="BR924" i="1"/>
  <c r="BR925" i="1"/>
  <c r="BR926" i="1"/>
  <c r="BR927" i="1"/>
  <c r="BR928" i="1"/>
  <c r="BR929" i="1"/>
  <c r="BR930" i="1"/>
  <c r="BR931" i="1"/>
  <c r="BR932" i="1"/>
  <c r="BR933" i="1"/>
  <c r="BR934" i="1"/>
  <c r="BR935" i="1"/>
  <c r="BR936" i="1"/>
  <c r="BR937" i="1"/>
  <c r="BR938" i="1"/>
  <c r="BR939" i="1"/>
  <c r="BR940" i="1"/>
  <c r="BR941" i="1"/>
  <c r="BR942" i="1"/>
  <c r="BR943" i="1"/>
  <c r="BR944" i="1"/>
  <c r="BR945" i="1"/>
  <c r="BR946" i="1"/>
  <c r="BR947" i="1"/>
  <c r="BR948" i="1"/>
  <c r="BR949" i="1"/>
  <c r="BR950" i="1"/>
  <c r="BR951" i="1"/>
  <c r="BR952" i="1"/>
  <c r="BR953" i="1"/>
  <c r="BR954" i="1"/>
  <c r="BR955" i="1"/>
  <c r="BR956" i="1"/>
  <c r="BR957" i="1"/>
  <c r="BR958" i="1"/>
  <c r="BR959" i="1"/>
  <c r="BR960" i="1"/>
  <c r="BR961" i="1"/>
  <c r="BR962" i="1"/>
  <c r="BR963" i="1"/>
  <c r="BR964" i="1"/>
  <c r="BR965" i="1"/>
  <c r="BR966" i="1"/>
  <c r="BR967" i="1"/>
  <c r="BR968" i="1"/>
  <c r="BR969" i="1"/>
  <c r="BR970" i="1"/>
  <c r="BR971" i="1"/>
  <c r="BR972" i="1"/>
  <c r="BR973" i="1"/>
  <c r="BR974" i="1"/>
  <c r="BR975" i="1"/>
  <c r="BR976" i="1"/>
  <c r="BR977" i="1"/>
  <c r="BR978" i="1"/>
  <c r="BR979" i="1"/>
  <c r="BR980" i="1"/>
  <c r="BR981" i="1"/>
  <c r="BR982" i="1"/>
  <c r="BR983" i="1"/>
  <c r="BR984" i="1"/>
  <c r="BR985" i="1"/>
  <c r="BR986" i="1"/>
  <c r="BR987" i="1"/>
  <c r="BR988" i="1"/>
  <c r="BR989" i="1"/>
  <c r="BR990" i="1"/>
  <c r="BR991" i="1"/>
  <c r="BR992" i="1"/>
  <c r="BR993" i="1"/>
  <c r="BR994" i="1"/>
  <c r="BR995" i="1"/>
  <c r="BR996" i="1"/>
  <c r="BR997" i="1"/>
  <c r="BR998" i="1"/>
  <c r="BR999" i="1"/>
  <c r="BR1000" i="1"/>
  <c r="BR1001" i="1"/>
  <c r="BR1002" i="1"/>
  <c r="BR1003" i="1"/>
  <c r="BR1004" i="1"/>
  <c r="BR1005" i="1"/>
  <c r="BR1006" i="1"/>
  <c r="BR1007" i="1"/>
  <c r="BR1008" i="1"/>
  <c r="BR1009" i="1"/>
  <c r="BR1010" i="1"/>
  <c r="BR1011" i="1"/>
  <c r="BR1012" i="1"/>
  <c r="BR1013" i="1"/>
  <c r="BR1014" i="1"/>
  <c r="BR1015" i="1"/>
  <c r="BR1016" i="1"/>
  <c r="BR1017" i="1"/>
  <c r="BR1018" i="1"/>
  <c r="BR1019" i="1"/>
  <c r="BR1020" i="1"/>
  <c r="BR1021" i="1"/>
  <c r="BR1022" i="1"/>
  <c r="BR1023" i="1"/>
  <c r="BR1024" i="1"/>
  <c r="BR1025" i="1"/>
  <c r="BR1026" i="1"/>
  <c r="BR1027" i="1"/>
  <c r="BR1028" i="1"/>
  <c r="BR1029" i="1"/>
  <c r="BR1030" i="1"/>
  <c r="BR1031" i="1"/>
  <c r="BR1032" i="1"/>
  <c r="BR1033" i="1"/>
  <c r="BR1034" i="1"/>
  <c r="BR1035" i="1"/>
  <c r="BR1036" i="1"/>
  <c r="BR1037" i="1"/>
  <c r="BR1038" i="1"/>
  <c r="BR1039" i="1"/>
  <c r="BR1040" i="1"/>
  <c r="BR1041" i="1"/>
  <c r="BR1042" i="1"/>
  <c r="BR1043" i="1"/>
  <c r="BR1044" i="1"/>
  <c r="BR1045" i="1"/>
  <c r="BR1046" i="1"/>
  <c r="BR1047" i="1"/>
  <c r="BR1048" i="1"/>
  <c r="BR1049" i="1"/>
  <c r="BR1050" i="1"/>
  <c r="BR1051" i="1"/>
  <c r="BR1052" i="1"/>
  <c r="BR1053" i="1"/>
  <c r="BR1054" i="1"/>
  <c r="BR1055" i="1"/>
  <c r="BR1056" i="1"/>
  <c r="BR1057" i="1"/>
  <c r="BR1058" i="1"/>
  <c r="BR1059" i="1"/>
  <c r="BR1060" i="1"/>
  <c r="BR1061" i="1"/>
  <c r="BR1062" i="1"/>
  <c r="BR1063" i="1"/>
  <c r="BR1064" i="1"/>
  <c r="BR1065" i="1"/>
  <c r="BR1066" i="1"/>
  <c r="BR1067" i="1"/>
  <c r="BR1068" i="1"/>
  <c r="BR1069" i="1"/>
  <c r="BR1070" i="1"/>
  <c r="BR1071" i="1"/>
  <c r="BR1072" i="1"/>
  <c r="BR1073" i="1"/>
  <c r="BR1074" i="1"/>
  <c r="BR1075" i="1"/>
  <c r="BR1076" i="1"/>
  <c r="BR1077" i="1"/>
  <c r="BR1078" i="1"/>
  <c r="BR1079" i="1"/>
  <c r="BR1080" i="1"/>
  <c r="BR1081" i="1"/>
  <c r="BR1082" i="1"/>
  <c r="BR1083" i="1"/>
  <c r="BR1084" i="1"/>
  <c r="BR1085" i="1"/>
  <c r="BR1086" i="1"/>
  <c r="BR1087" i="1"/>
  <c r="BR1088" i="1"/>
  <c r="BR1089" i="1"/>
  <c r="BR1090" i="1"/>
  <c r="BR1091" i="1"/>
  <c r="BR1092" i="1"/>
  <c r="BR1093" i="1"/>
  <c r="BR1094" i="1"/>
  <c r="BR1095" i="1"/>
  <c r="BR1096" i="1"/>
  <c r="BR1097" i="1"/>
  <c r="BR1098" i="1"/>
  <c r="BR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BP27" i="1"/>
  <c r="BP28" i="1"/>
  <c r="BP29" i="1"/>
  <c r="BP30" i="1"/>
  <c r="BP31" i="1"/>
  <c r="BP32" i="1"/>
  <c r="BP33" i="1"/>
  <c r="BP34" i="1"/>
  <c r="BP35" i="1"/>
  <c r="BP36" i="1"/>
  <c r="BP37" i="1"/>
  <c r="BP38" i="1"/>
  <c r="BP39" i="1"/>
  <c r="BP40" i="1"/>
  <c r="BP41" i="1"/>
  <c r="BP42" i="1"/>
  <c r="BP43" i="1"/>
  <c r="BP44" i="1"/>
  <c r="BP45" i="1"/>
  <c r="BP46" i="1"/>
  <c r="BP47" i="1"/>
  <c r="BP48" i="1"/>
  <c r="BP49" i="1"/>
  <c r="BP50" i="1"/>
  <c r="BP51" i="1"/>
  <c r="BP52" i="1"/>
  <c r="BP53" i="1"/>
  <c r="BP54" i="1"/>
  <c r="BP55" i="1"/>
  <c r="BP56" i="1"/>
  <c r="BP57" i="1"/>
  <c r="BP58" i="1"/>
  <c r="BP59" i="1"/>
  <c r="BP60" i="1"/>
  <c r="BP61" i="1"/>
  <c r="BP62" i="1"/>
  <c r="BP63" i="1"/>
  <c r="BP64" i="1"/>
  <c r="BP65" i="1"/>
  <c r="BP66" i="1"/>
  <c r="BP67" i="1"/>
  <c r="BP68" i="1"/>
  <c r="BP69" i="1"/>
  <c r="BP70" i="1"/>
  <c r="BP71" i="1"/>
  <c r="BP72" i="1"/>
  <c r="BP73" i="1"/>
  <c r="BP74" i="1"/>
  <c r="BP75" i="1"/>
  <c r="BP76" i="1"/>
  <c r="BP77" i="1"/>
  <c r="BP78" i="1"/>
  <c r="BP79" i="1"/>
  <c r="BP80" i="1"/>
  <c r="BP81" i="1"/>
  <c r="BP82" i="1"/>
  <c r="BP83" i="1"/>
  <c r="BP84" i="1"/>
  <c r="BP85" i="1"/>
  <c r="BP86" i="1"/>
  <c r="BP87" i="1"/>
  <c r="BP88" i="1"/>
  <c r="BP89" i="1"/>
  <c r="BP90" i="1"/>
  <c r="BP91" i="1"/>
  <c r="BP92" i="1"/>
  <c r="BP93" i="1"/>
  <c r="BP94" i="1"/>
  <c r="BP95" i="1"/>
  <c r="BP96" i="1"/>
  <c r="BP97" i="1"/>
  <c r="BP98" i="1"/>
  <c r="BP99" i="1"/>
  <c r="BP100" i="1"/>
  <c r="BP101" i="1"/>
  <c r="BP102" i="1"/>
  <c r="BP103" i="1"/>
  <c r="BP104" i="1"/>
  <c r="BP105" i="1"/>
  <c r="BP106" i="1"/>
  <c r="BP107" i="1"/>
  <c r="BP108" i="1"/>
  <c r="BP109" i="1"/>
  <c r="BP110" i="1"/>
  <c r="BP111" i="1"/>
  <c r="BP112" i="1"/>
  <c r="BP113" i="1"/>
  <c r="BP114" i="1"/>
  <c r="BP115" i="1"/>
  <c r="BP116" i="1"/>
  <c r="BP117" i="1"/>
  <c r="BP118" i="1"/>
  <c r="BP119" i="1"/>
  <c r="BP120" i="1"/>
  <c r="BP121" i="1"/>
  <c r="BP122" i="1"/>
  <c r="BP123" i="1"/>
  <c r="BP124" i="1"/>
  <c r="BP125" i="1"/>
  <c r="BP126" i="1"/>
  <c r="BP127" i="1"/>
  <c r="BP128" i="1"/>
  <c r="BP129" i="1"/>
  <c r="BP130" i="1"/>
  <c r="BP131" i="1"/>
  <c r="BP132" i="1"/>
  <c r="BP133" i="1"/>
  <c r="BP134" i="1"/>
  <c r="BP135" i="1"/>
  <c r="BP136" i="1"/>
  <c r="BP137" i="1"/>
  <c r="BP138" i="1"/>
  <c r="BP139" i="1"/>
  <c r="BP140" i="1"/>
  <c r="BP141" i="1"/>
  <c r="BP142" i="1"/>
  <c r="BP143" i="1"/>
  <c r="BP144" i="1"/>
  <c r="BP145" i="1"/>
  <c r="BP146" i="1"/>
  <c r="BP147" i="1"/>
  <c r="BP148" i="1"/>
  <c r="BP149" i="1"/>
  <c r="BP150" i="1"/>
  <c r="BP151" i="1"/>
  <c r="BP152" i="1"/>
  <c r="BP153" i="1"/>
  <c r="BP154" i="1"/>
  <c r="BP155" i="1"/>
  <c r="BP156" i="1"/>
  <c r="BP157" i="1"/>
  <c r="BP158" i="1"/>
  <c r="BP159" i="1"/>
  <c r="BP160" i="1"/>
  <c r="BP161" i="1"/>
  <c r="BP162" i="1"/>
  <c r="BP163" i="1"/>
  <c r="BP164" i="1"/>
  <c r="BP165" i="1"/>
  <c r="BP166" i="1"/>
  <c r="BP167" i="1"/>
  <c r="BP168" i="1"/>
  <c r="BP169" i="1"/>
  <c r="BP170" i="1"/>
  <c r="BP171" i="1"/>
  <c r="BP172" i="1"/>
  <c r="BP173" i="1"/>
  <c r="BP174" i="1"/>
  <c r="BP175" i="1"/>
  <c r="BP176" i="1"/>
  <c r="BP177" i="1"/>
  <c r="BP178" i="1"/>
  <c r="BP179" i="1"/>
  <c r="BP180" i="1"/>
  <c r="BP181" i="1"/>
  <c r="BP182" i="1"/>
  <c r="BP183" i="1"/>
  <c r="BP184" i="1"/>
  <c r="BP185" i="1"/>
  <c r="BP186" i="1"/>
  <c r="BP187" i="1"/>
  <c r="BP188" i="1"/>
  <c r="BP189" i="1"/>
  <c r="BP190" i="1"/>
  <c r="BP191" i="1"/>
  <c r="BP192" i="1"/>
  <c r="BP193" i="1"/>
  <c r="BP194" i="1"/>
  <c r="BP195" i="1"/>
  <c r="BP196" i="1"/>
  <c r="BP197" i="1"/>
  <c r="BP198" i="1"/>
  <c r="BP199" i="1"/>
  <c r="BP200" i="1"/>
  <c r="BP201" i="1"/>
  <c r="BP202" i="1"/>
  <c r="BP203" i="1"/>
  <c r="BP204" i="1"/>
  <c r="BP205" i="1"/>
  <c r="BP206" i="1"/>
  <c r="BP207" i="1"/>
  <c r="BP208" i="1"/>
  <c r="BP209" i="1"/>
  <c r="BP210" i="1"/>
  <c r="BP211" i="1"/>
  <c r="BP212" i="1"/>
  <c r="BP213" i="1"/>
  <c r="BP214" i="1"/>
  <c r="BP215" i="1"/>
  <c r="BP216" i="1"/>
  <c r="BP217" i="1"/>
  <c r="BP218" i="1"/>
  <c r="BP219" i="1"/>
  <c r="BP220" i="1"/>
  <c r="BP221" i="1"/>
  <c r="BP222" i="1"/>
  <c r="BP223" i="1"/>
  <c r="BP224" i="1"/>
  <c r="BP225" i="1"/>
  <c r="BP226" i="1"/>
  <c r="BP227" i="1"/>
  <c r="BP228" i="1"/>
  <c r="BP229" i="1"/>
  <c r="BP230" i="1"/>
  <c r="BP231" i="1"/>
  <c r="BP232" i="1"/>
  <c r="BP233" i="1"/>
  <c r="BP234" i="1"/>
  <c r="BP235" i="1"/>
  <c r="BP236" i="1"/>
  <c r="BP237" i="1"/>
  <c r="BP238" i="1"/>
  <c r="BP239" i="1"/>
  <c r="BP240" i="1"/>
  <c r="BP241" i="1"/>
  <c r="BP242" i="1"/>
  <c r="BP243" i="1"/>
  <c r="BP244" i="1"/>
  <c r="BP245" i="1"/>
  <c r="BP246" i="1"/>
  <c r="BP247" i="1"/>
  <c r="BP248" i="1"/>
  <c r="BP249" i="1"/>
  <c r="BP250" i="1"/>
  <c r="BP251" i="1"/>
  <c r="BP252" i="1"/>
  <c r="BP253" i="1"/>
  <c r="BP254" i="1"/>
  <c r="BP255" i="1"/>
  <c r="BP256" i="1"/>
  <c r="BP257" i="1"/>
  <c r="BP258" i="1"/>
  <c r="BP259" i="1"/>
  <c r="BP260" i="1"/>
  <c r="BP261" i="1"/>
  <c r="BP262" i="1"/>
  <c r="BP263" i="1"/>
  <c r="BP264" i="1"/>
  <c r="BP265" i="1"/>
  <c r="BP266" i="1"/>
  <c r="BP267" i="1"/>
  <c r="BP268" i="1"/>
  <c r="BP269" i="1"/>
  <c r="BP270" i="1"/>
  <c r="BP271" i="1"/>
  <c r="BP272" i="1"/>
  <c r="BP273" i="1"/>
  <c r="BP274" i="1"/>
  <c r="BP275" i="1"/>
  <c r="BP276" i="1"/>
  <c r="BP277" i="1"/>
  <c r="BP278" i="1"/>
  <c r="BP279" i="1"/>
  <c r="BP280" i="1"/>
  <c r="BP281" i="1"/>
  <c r="BP282" i="1"/>
  <c r="BP283" i="1"/>
  <c r="BP284" i="1"/>
  <c r="BP285" i="1"/>
  <c r="BP286" i="1"/>
  <c r="BP287" i="1"/>
  <c r="BP288" i="1"/>
  <c r="BP289" i="1"/>
  <c r="BP290" i="1"/>
  <c r="BP291" i="1"/>
  <c r="BP292" i="1"/>
  <c r="BP293" i="1"/>
  <c r="BP294" i="1"/>
  <c r="BP295" i="1"/>
  <c r="BP296" i="1"/>
  <c r="BP297" i="1"/>
  <c r="BP298" i="1"/>
  <c r="BP299" i="1"/>
  <c r="BP300" i="1"/>
  <c r="BP301" i="1"/>
  <c r="BP302" i="1"/>
  <c r="BP303" i="1"/>
  <c r="BP304" i="1"/>
  <c r="BP305" i="1"/>
  <c r="BP306" i="1"/>
  <c r="BP307" i="1"/>
  <c r="BP308" i="1"/>
  <c r="BP309" i="1"/>
  <c r="BP310" i="1"/>
  <c r="BP311" i="1"/>
  <c r="BP312" i="1"/>
  <c r="BP313" i="1"/>
  <c r="BP314" i="1"/>
  <c r="BP315" i="1"/>
  <c r="BP316" i="1"/>
  <c r="BP317" i="1"/>
  <c r="BP318" i="1"/>
  <c r="BP319" i="1"/>
  <c r="BP320" i="1"/>
  <c r="BP321" i="1"/>
  <c r="BP322" i="1"/>
  <c r="BP323" i="1"/>
  <c r="BP324" i="1"/>
  <c r="BP325" i="1"/>
  <c r="BP326" i="1"/>
  <c r="BP327" i="1"/>
  <c r="BP328" i="1"/>
  <c r="BP329" i="1"/>
  <c r="BP330" i="1"/>
  <c r="BP331" i="1"/>
  <c r="BP332" i="1"/>
  <c r="BP333" i="1"/>
  <c r="BP334" i="1"/>
  <c r="BP335" i="1"/>
  <c r="BP336" i="1"/>
  <c r="BP337" i="1"/>
  <c r="BP338" i="1"/>
  <c r="BP339" i="1"/>
  <c r="BP340" i="1"/>
  <c r="BP341" i="1"/>
  <c r="BP342" i="1"/>
  <c r="BP343" i="1"/>
  <c r="BP344" i="1"/>
  <c r="BP345" i="1"/>
  <c r="BP346" i="1"/>
  <c r="BP347" i="1"/>
  <c r="BP348" i="1"/>
  <c r="BP349" i="1"/>
  <c r="BP350" i="1"/>
  <c r="BP351" i="1"/>
  <c r="BP352" i="1"/>
  <c r="BP353" i="1"/>
  <c r="BP354" i="1"/>
  <c r="BP355" i="1"/>
  <c r="BP356" i="1"/>
  <c r="BP357" i="1"/>
  <c r="BP358" i="1"/>
  <c r="BP359" i="1"/>
  <c r="BP360" i="1"/>
  <c r="BP361" i="1"/>
  <c r="BP362" i="1"/>
  <c r="BP363" i="1"/>
  <c r="BP364" i="1"/>
  <c r="BP365" i="1"/>
  <c r="BP366" i="1"/>
  <c r="BP367" i="1"/>
  <c r="BP368" i="1"/>
  <c r="BP369" i="1"/>
  <c r="BP370" i="1"/>
  <c r="BP371" i="1"/>
  <c r="BP372" i="1"/>
  <c r="BP373" i="1"/>
  <c r="BP374" i="1"/>
  <c r="BP375" i="1"/>
  <c r="BP376" i="1"/>
  <c r="BP377" i="1"/>
  <c r="BP378" i="1"/>
  <c r="BP379" i="1"/>
  <c r="BP380" i="1"/>
  <c r="BP381" i="1"/>
  <c r="BP382" i="1"/>
  <c r="BP383" i="1"/>
  <c r="BP384" i="1"/>
  <c r="BP385" i="1"/>
  <c r="BP386" i="1"/>
  <c r="BP387" i="1"/>
  <c r="BP388" i="1"/>
  <c r="BP389" i="1"/>
  <c r="BP390" i="1"/>
  <c r="BP391" i="1"/>
  <c r="BP392" i="1"/>
  <c r="BP393" i="1"/>
  <c r="BP394" i="1"/>
  <c r="BP395" i="1"/>
  <c r="BP396" i="1"/>
  <c r="BP397" i="1"/>
  <c r="BP398" i="1"/>
  <c r="BP399" i="1"/>
  <c r="BP400" i="1"/>
  <c r="BP401" i="1"/>
  <c r="BP402" i="1"/>
  <c r="BP403" i="1"/>
  <c r="BP404" i="1"/>
  <c r="BP405" i="1"/>
  <c r="BP406" i="1"/>
  <c r="BP407" i="1"/>
  <c r="BP408" i="1"/>
  <c r="BP409" i="1"/>
  <c r="BP410" i="1"/>
  <c r="BP411" i="1"/>
  <c r="BP412" i="1"/>
  <c r="BP413" i="1"/>
  <c r="BP414" i="1"/>
  <c r="BP415" i="1"/>
  <c r="BP416" i="1"/>
  <c r="BP417" i="1"/>
  <c r="BP418" i="1"/>
  <c r="BP419" i="1"/>
  <c r="BP420" i="1"/>
  <c r="BP421" i="1"/>
  <c r="BP422" i="1"/>
  <c r="BP423" i="1"/>
  <c r="BP424" i="1"/>
  <c r="BP425" i="1"/>
  <c r="BP426" i="1"/>
  <c r="BP427" i="1"/>
  <c r="BP428" i="1"/>
  <c r="BP429" i="1"/>
  <c r="BP430" i="1"/>
  <c r="BP431" i="1"/>
  <c r="BP432" i="1"/>
  <c r="BP433" i="1"/>
  <c r="BP434" i="1"/>
  <c r="BP435" i="1"/>
  <c r="BP436" i="1"/>
  <c r="BP437" i="1"/>
  <c r="BP438" i="1"/>
  <c r="BP439" i="1"/>
  <c r="BP440" i="1"/>
  <c r="BP441" i="1"/>
  <c r="BP442" i="1"/>
  <c r="BP443" i="1"/>
  <c r="BP444" i="1"/>
  <c r="BP445" i="1"/>
  <c r="BP446" i="1"/>
  <c r="BP447" i="1"/>
  <c r="BP448" i="1"/>
  <c r="BP449" i="1"/>
  <c r="BP450" i="1"/>
  <c r="BP451" i="1"/>
  <c r="BP452" i="1"/>
  <c r="BP453" i="1"/>
  <c r="BP454" i="1"/>
  <c r="BP455" i="1"/>
  <c r="BP456" i="1"/>
  <c r="BP457" i="1"/>
  <c r="BP458" i="1"/>
  <c r="BP459" i="1"/>
  <c r="BP460" i="1"/>
  <c r="BP461" i="1"/>
  <c r="BP462" i="1"/>
  <c r="BP463" i="1"/>
  <c r="BP464" i="1"/>
  <c r="BP465" i="1"/>
  <c r="BP466" i="1"/>
  <c r="BP467" i="1"/>
  <c r="BP468" i="1"/>
  <c r="BP469" i="1"/>
  <c r="BP470" i="1"/>
  <c r="BP471" i="1"/>
  <c r="BP472" i="1"/>
  <c r="BP473" i="1"/>
  <c r="BP474" i="1"/>
  <c r="BP475" i="1"/>
  <c r="BP476" i="1"/>
  <c r="BP477" i="1"/>
  <c r="BP478" i="1"/>
  <c r="BP479" i="1"/>
  <c r="BP480" i="1"/>
  <c r="BP481" i="1"/>
  <c r="BP482" i="1"/>
  <c r="BP483" i="1"/>
  <c r="BP484" i="1"/>
  <c r="BP485" i="1"/>
  <c r="BP486" i="1"/>
  <c r="BP487" i="1"/>
  <c r="BP488" i="1"/>
  <c r="BP489" i="1"/>
  <c r="BP490" i="1"/>
  <c r="BP491" i="1"/>
  <c r="BP492" i="1"/>
  <c r="BP493" i="1"/>
  <c r="BP494" i="1"/>
  <c r="BP495" i="1"/>
  <c r="BP496" i="1"/>
  <c r="BP497" i="1"/>
  <c r="BP498" i="1"/>
  <c r="BP499" i="1"/>
  <c r="BP500" i="1"/>
  <c r="BP501" i="1"/>
  <c r="BP502" i="1"/>
  <c r="BP503" i="1"/>
  <c r="BP504" i="1"/>
  <c r="BP505" i="1"/>
  <c r="BP506" i="1"/>
  <c r="BP507" i="1"/>
  <c r="BP508" i="1"/>
  <c r="BP509" i="1"/>
  <c r="BP510" i="1"/>
  <c r="BP511" i="1"/>
  <c r="BP512" i="1"/>
  <c r="BP513" i="1"/>
  <c r="BP514" i="1"/>
  <c r="BP515" i="1"/>
  <c r="BP516" i="1"/>
  <c r="BP517" i="1"/>
  <c r="BP518" i="1"/>
  <c r="BP519" i="1"/>
  <c r="BP520" i="1"/>
  <c r="BP521" i="1"/>
  <c r="BP522" i="1"/>
  <c r="BP523" i="1"/>
  <c r="BP524" i="1"/>
  <c r="BP525" i="1"/>
  <c r="BP526" i="1"/>
  <c r="BP527" i="1"/>
  <c r="BP528" i="1"/>
  <c r="BP529" i="1"/>
  <c r="BP530" i="1"/>
  <c r="BP531" i="1"/>
  <c r="BP532" i="1"/>
  <c r="BP533" i="1"/>
  <c r="BP534" i="1"/>
  <c r="BP535" i="1"/>
  <c r="BP536" i="1"/>
  <c r="BP537" i="1"/>
  <c r="BP538" i="1"/>
  <c r="BP539" i="1"/>
  <c r="BP540" i="1"/>
  <c r="BP541" i="1"/>
  <c r="BP542" i="1"/>
  <c r="BP543" i="1"/>
  <c r="BP544" i="1"/>
  <c r="BP545" i="1"/>
  <c r="BP546" i="1"/>
  <c r="BP547" i="1"/>
  <c r="BP548" i="1"/>
  <c r="BP549" i="1"/>
  <c r="BP550" i="1"/>
  <c r="BP551" i="1"/>
  <c r="BP552" i="1"/>
  <c r="BP553" i="1"/>
  <c r="BP554" i="1"/>
  <c r="BP555" i="1"/>
  <c r="BP556" i="1"/>
  <c r="BP557" i="1"/>
  <c r="BP558" i="1"/>
  <c r="BP559" i="1"/>
  <c r="BP560" i="1"/>
  <c r="BP561" i="1"/>
  <c r="BP562" i="1"/>
  <c r="BP563" i="1"/>
  <c r="BP564" i="1"/>
  <c r="BP565" i="1"/>
  <c r="BP566" i="1"/>
  <c r="BP567" i="1"/>
  <c r="BP568" i="1"/>
  <c r="BP569" i="1"/>
  <c r="BP570" i="1"/>
  <c r="BP571" i="1"/>
  <c r="BP572" i="1"/>
  <c r="BP573" i="1"/>
  <c r="BP574" i="1"/>
  <c r="BP575" i="1"/>
  <c r="BP576" i="1"/>
  <c r="BP577" i="1"/>
  <c r="BP578" i="1"/>
  <c r="BP579" i="1"/>
  <c r="BP580" i="1"/>
  <c r="BP581" i="1"/>
  <c r="BP582" i="1"/>
  <c r="BP583" i="1"/>
  <c r="BP584" i="1"/>
  <c r="BP585" i="1"/>
  <c r="BP586" i="1"/>
  <c r="BP587" i="1"/>
  <c r="BP588" i="1"/>
  <c r="BP589" i="1"/>
  <c r="BP590" i="1"/>
  <c r="BP591" i="1"/>
  <c r="BP592" i="1"/>
  <c r="BP593" i="1"/>
  <c r="BP594" i="1"/>
  <c r="BP595" i="1"/>
  <c r="BP596" i="1"/>
  <c r="BP597" i="1"/>
  <c r="BP598" i="1"/>
  <c r="BP599" i="1"/>
  <c r="BP600" i="1"/>
  <c r="BP601" i="1"/>
  <c r="BP602" i="1"/>
  <c r="BP603" i="1"/>
  <c r="BP604" i="1"/>
  <c r="BP605" i="1"/>
  <c r="BP606" i="1"/>
  <c r="BP607" i="1"/>
  <c r="BP608" i="1"/>
  <c r="BP609" i="1"/>
  <c r="BP610" i="1"/>
  <c r="BP611" i="1"/>
  <c r="BP612" i="1"/>
  <c r="BP613" i="1"/>
  <c r="BP614" i="1"/>
  <c r="BP615" i="1"/>
  <c r="BP616" i="1"/>
  <c r="BP617" i="1"/>
  <c r="BP618" i="1"/>
  <c r="BP619" i="1"/>
  <c r="BP620" i="1"/>
  <c r="BP621" i="1"/>
  <c r="BP622" i="1"/>
  <c r="BP623" i="1"/>
  <c r="BP624" i="1"/>
  <c r="BP625" i="1"/>
  <c r="BP626" i="1"/>
  <c r="BP627" i="1"/>
  <c r="BP628" i="1"/>
  <c r="BP629" i="1"/>
  <c r="BP630" i="1"/>
  <c r="BP631" i="1"/>
  <c r="BP632" i="1"/>
  <c r="BP633" i="1"/>
  <c r="BP634" i="1"/>
  <c r="BP635" i="1"/>
  <c r="BP636" i="1"/>
  <c r="BP637" i="1"/>
  <c r="BP638" i="1"/>
  <c r="BP639" i="1"/>
  <c r="BP640" i="1"/>
  <c r="BP641" i="1"/>
  <c r="BP642" i="1"/>
  <c r="BP643" i="1"/>
  <c r="BP644" i="1"/>
  <c r="BP645" i="1"/>
  <c r="BP646" i="1"/>
  <c r="BP647" i="1"/>
  <c r="BP648" i="1"/>
  <c r="BP649" i="1"/>
  <c r="BP650" i="1"/>
  <c r="BP651" i="1"/>
  <c r="BP652" i="1"/>
  <c r="BP653" i="1"/>
  <c r="BP654" i="1"/>
  <c r="BP655" i="1"/>
  <c r="BP656" i="1"/>
  <c r="BP657" i="1"/>
  <c r="BP658" i="1"/>
  <c r="BP659" i="1"/>
  <c r="BP660" i="1"/>
  <c r="BP661" i="1"/>
  <c r="BP662" i="1"/>
  <c r="BP663" i="1"/>
  <c r="BP664" i="1"/>
  <c r="BP665" i="1"/>
  <c r="BP666" i="1"/>
  <c r="BP667" i="1"/>
  <c r="BP668" i="1"/>
  <c r="BP669" i="1"/>
  <c r="BP670" i="1"/>
  <c r="BP671" i="1"/>
  <c r="BP672" i="1"/>
  <c r="BP673" i="1"/>
  <c r="BP674" i="1"/>
  <c r="BP675" i="1"/>
  <c r="BP676" i="1"/>
  <c r="BP677" i="1"/>
  <c r="BP678" i="1"/>
  <c r="BP679" i="1"/>
  <c r="BP680" i="1"/>
  <c r="BP681" i="1"/>
  <c r="BP682" i="1"/>
  <c r="BP683" i="1"/>
  <c r="BP684" i="1"/>
  <c r="BP685" i="1"/>
  <c r="BP686" i="1"/>
  <c r="BP687" i="1"/>
  <c r="BP688" i="1"/>
  <c r="BP689" i="1"/>
  <c r="BP690" i="1"/>
  <c r="BP691" i="1"/>
  <c r="BP692" i="1"/>
  <c r="BP693" i="1"/>
  <c r="BP694" i="1"/>
  <c r="BP695" i="1"/>
  <c r="BP696" i="1"/>
  <c r="BP697" i="1"/>
  <c r="BP698" i="1"/>
  <c r="BP699" i="1"/>
  <c r="BP700" i="1"/>
  <c r="BP701" i="1"/>
  <c r="BP702" i="1"/>
  <c r="BP703" i="1"/>
  <c r="BP704" i="1"/>
  <c r="BP705" i="1"/>
  <c r="BP706" i="1"/>
  <c r="BP707" i="1"/>
  <c r="BP708" i="1"/>
  <c r="BP709" i="1"/>
  <c r="BP710" i="1"/>
  <c r="BP711" i="1"/>
  <c r="BP712" i="1"/>
  <c r="BP713" i="1"/>
  <c r="BP714" i="1"/>
  <c r="BP715" i="1"/>
  <c r="BP716" i="1"/>
  <c r="BP717" i="1"/>
  <c r="BP718" i="1"/>
  <c r="BP719" i="1"/>
  <c r="BP720" i="1"/>
  <c r="BP721" i="1"/>
  <c r="BP722" i="1"/>
  <c r="BP723" i="1"/>
  <c r="BP724" i="1"/>
  <c r="BP725" i="1"/>
  <c r="BP726" i="1"/>
  <c r="BP727" i="1"/>
  <c r="BP728" i="1"/>
  <c r="BP729" i="1"/>
  <c r="BP730" i="1"/>
  <c r="BP731" i="1"/>
  <c r="BP732" i="1"/>
  <c r="BP733" i="1"/>
  <c r="BP734" i="1"/>
  <c r="BP735" i="1"/>
  <c r="BP736" i="1"/>
  <c r="BP737" i="1"/>
  <c r="BP738" i="1"/>
  <c r="BP739" i="1"/>
  <c r="BP740" i="1"/>
  <c r="BP741" i="1"/>
  <c r="BP742" i="1"/>
  <c r="BP743" i="1"/>
  <c r="BP744" i="1"/>
  <c r="BP745" i="1"/>
  <c r="BP746" i="1"/>
  <c r="BP747" i="1"/>
  <c r="BP748" i="1"/>
  <c r="BP749" i="1"/>
  <c r="BP750" i="1"/>
  <c r="BP751" i="1"/>
  <c r="BP752" i="1"/>
  <c r="BP753" i="1"/>
  <c r="BP754" i="1"/>
  <c r="BP755" i="1"/>
  <c r="BP756" i="1"/>
  <c r="BP757" i="1"/>
  <c r="BP758" i="1"/>
  <c r="BP759" i="1"/>
  <c r="BP760" i="1"/>
  <c r="BP761" i="1"/>
  <c r="BP762" i="1"/>
  <c r="BP763" i="1"/>
  <c r="BP764" i="1"/>
  <c r="BP765" i="1"/>
  <c r="BP766" i="1"/>
  <c r="BP767" i="1"/>
  <c r="BP768" i="1"/>
  <c r="BP769" i="1"/>
  <c r="BP770" i="1"/>
  <c r="BP771" i="1"/>
  <c r="BP772" i="1"/>
  <c r="BP773" i="1"/>
  <c r="BP774" i="1"/>
  <c r="BP775" i="1"/>
  <c r="BP776" i="1"/>
  <c r="BP777" i="1"/>
  <c r="BP778" i="1"/>
  <c r="BP779" i="1"/>
  <c r="BP780" i="1"/>
  <c r="BP781" i="1"/>
  <c r="BP782" i="1"/>
  <c r="BP783" i="1"/>
  <c r="BP784" i="1"/>
  <c r="BP785" i="1"/>
  <c r="BP786" i="1"/>
  <c r="BP787" i="1"/>
  <c r="BP788" i="1"/>
  <c r="BP789" i="1"/>
  <c r="BP790" i="1"/>
  <c r="BP791" i="1"/>
  <c r="BP792" i="1"/>
  <c r="BP793" i="1"/>
  <c r="BP794" i="1"/>
  <c r="BP795" i="1"/>
  <c r="BP796" i="1"/>
  <c r="BP797" i="1"/>
  <c r="BP798" i="1"/>
  <c r="BP799" i="1"/>
  <c r="BP800" i="1"/>
  <c r="BP801" i="1"/>
  <c r="BP802" i="1"/>
  <c r="BP803" i="1"/>
  <c r="BP804" i="1"/>
  <c r="BP805" i="1"/>
  <c r="BP806" i="1"/>
  <c r="BP807" i="1"/>
  <c r="BP808" i="1"/>
  <c r="BP809" i="1"/>
  <c r="BP810" i="1"/>
  <c r="BP811" i="1"/>
  <c r="BP812" i="1"/>
  <c r="BP813" i="1"/>
  <c r="BP814" i="1"/>
  <c r="BP815" i="1"/>
  <c r="BP816" i="1"/>
  <c r="BP817" i="1"/>
  <c r="BP818" i="1"/>
  <c r="BP819" i="1"/>
  <c r="BP820" i="1"/>
  <c r="BP821" i="1"/>
  <c r="BP822" i="1"/>
  <c r="BP823" i="1"/>
  <c r="BP824" i="1"/>
  <c r="BP825" i="1"/>
  <c r="BP826" i="1"/>
  <c r="BP827" i="1"/>
  <c r="BP828" i="1"/>
  <c r="BP829" i="1"/>
  <c r="BP830" i="1"/>
  <c r="BP831" i="1"/>
  <c r="BP832" i="1"/>
  <c r="BP833" i="1"/>
  <c r="BP834" i="1"/>
  <c r="BP835" i="1"/>
  <c r="BP836" i="1"/>
  <c r="BP837" i="1"/>
  <c r="BP838" i="1"/>
  <c r="BP839" i="1"/>
  <c r="BP840" i="1"/>
  <c r="BP841" i="1"/>
  <c r="BP842" i="1"/>
  <c r="BP843" i="1"/>
  <c r="BP844" i="1"/>
  <c r="BP845" i="1"/>
  <c r="BP846" i="1"/>
  <c r="BP847" i="1"/>
  <c r="BP848" i="1"/>
  <c r="BP849" i="1"/>
  <c r="BP850" i="1"/>
  <c r="BP851" i="1"/>
  <c r="BP852" i="1"/>
  <c r="BP853" i="1"/>
  <c r="BP854" i="1"/>
  <c r="BP855" i="1"/>
  <c r="BP856" i="1"/>
  <c r="BP857" i="1"/>
  <c r="BP858" i="1"/>
  <c r="BP859" i="1"/>
  <c r="BP860" i="1"/>
  <c r="BP861" i="1"/>
  <c r="BP862" i="1"/>
  <c r="BP863" i="1"/>
  <c r="BP864" i="1"/>
  <c r="BP865" i="1"/>
  <c r="BP866" i="1"/>
  <c r="BP867" i="1"/>
  <c r="BP868" i="1"/>
  <c r="BP869" i="1"/>
  <c r="BP870" i="1"/>
  <c r="BP871" i="1"/>
  <c r="BP872" i="1"/>
  <c r="BP873" i="1"/>
  <c r="BP874" i="1"/>
  <c r="BP875" i="1"/>
  <c r="BP876" i="1"/>
  <c r="BP877" i="1"/>
  <c r="BP878" i="1"/>
  <c r="BP879" i="1"/>
  <c r="BP880" i="1"/>
  <c r="BP881" i="1"/>
  <c r="BP882" i="1"/>
  <c r="BP883" i="1"/>
  <c r="BP884" i="1"/>
  <c r="BP885" i="1"/>
  <c r="BP886" i="1"/>
  <c r="BP887" i="1"/>
  <c r="BP888" i="1"/>
  <c r="BP889" i="1"/>
  <c r="BP890" i="1"/>
  <c r="BP891" i="1"/>
  <c r="BP892" i="1"/>
  <c r="BP893" i="1"/>
  <c r="BP894" i="1"/>
  <c r="BP895" i="1"/>
  <c r="BP896" i="1"/>
  <c r="BP897" i="1"/>
  <c r="BP898" i="1"/>
  <c r="BP899" i="1"/>
  <c r="BP900" i="1"/>
  <c r="BP901" i="1"/>
  <c r="BP902" i="1"/>
  <c r="BP903" i="1"/>
  <c r="BP904" i="1"/>
  <c r="BP905" i="1"/>
  <c r="BP906" i="1"/>
  <c r="BP907" i="1"/>
  <c r="BP908" i="1"/>
  <c r="BP909" i="1"/>
  <c r="BP910" i="1"/>
  <c r="BP911" i="1"/>
  <c r="BP912" i="1"/>
  <c r="BP913" i="1"/>
  <c r="BP914" i="1"/>
  <c r="BP915" i="1"/>
  <c r="BP916" i="1"/>
  <c r="BP917" i="1"/>
  <c r="BP918" i="1"/>
  <c r="BP919" i="1"/>
  <c r="BP920" i="1"/>
  <c r="BP921" i="1"/>
  <c r="BP922" i="1"/>
  <c r="BP923" i="1"/>
  <c r="BP924" i="1"/>
  <c r="BP925" i="1"/>
  <c r="BP926" i="1"/>
  <c r="BP927" i="1"/>
  <c r="BP928" i="1"/>
  <c r="BP929" i="1"/>
  <c r="BP930" i="1"/>
  <c r="BP931" i="1"/>
  <c r="BP932" i="1"/>
  <c r="BP933" i="1"/>
  <c r="BP934" i="1"/>
  <c r="BP935" i="1"/>
  <c r="BP936" i="1"/>
  <c r="BP937" i="1"/>
  <c r="BP938" i="1"/>
  <c r="BP939" i="1"/>
  <c r="BP940" i="1"/>
  <c r="BP941" i="1"/>
  <c r="BP942" i="1"/>
  <c r="BP943" i="1"/>
  <c r="BP944" i="1"/>
  <c r="BP945" i="1"/>
  <c r="BP946" i="1"/>
  <c r="BP947" i="1"/>
  <c r="BP948" i="1"/>
  <c r="BP949" i="1"/>
  <c r="BP950" i="1"/>
  <c r="BP951" i="1"/>
  <c r="BP952" i="1"/>
  <c r="BP953" i="1"/>
  <c r="BP954" i="1"/>
  <c r="BP955" i="1"/>
  <c r="BP956" i="1"/>
  <c r="BP957" i="1"/>
  <c r="BP958" i="1"/>
  <c r="BP959" i="1"/>
  <c r="BP960" i="1"/>
  <c r="BP961" i="1"/>
  <c r="BP962" i="1"/>
  <c r="BP963" i="1"/>
  <c r="BP964" i="1"/>
  <c r="BP965" i="1"/>
  <c r="BP966" i="1"/>
  <c r="BP967" i="1"/>
  <c r="BP968" i="1"/>
  <c r="BP969" i="1"/>
  <c r="BP970" i="1"/>
  <c r="BP971" i="1"/>
  <c r="BP972" i="1"/>
  <c r="BP973" i="1"/>
  <c r="BP974" i="1"/>
  <c r="BP975" i="1"/>
  <c r="BP976" i="1"/>
  <c r="BP977" i="1"/>
  <c r="BP978" i="1"/>
  <c r="BP979" i="1"/>
  <c r="BP980" i="1"/>
  <c r="BP981" i="1"/>
  <c r="BP982" i="1"/>
  <c r="BP983" i="1"/>
  <c r="BP984" i="1"/>
  <c r="BP985" i="1"/>
  <c r="BP986" i="1"/>
  <c r="BP987" i="1"/>
  <c r="BP988" i="1"/>
  <c r="BP989" i="1"/>
  <c r="BP990" i="1"/>
  <c r="BP991" i="1"/>
  <c r="BP992" i="1"/>
  <c r="BP993" i="1"/>
  <c r="BP994" i="1"/>
  <c r="BP995" i="1"/>
  <c r="BP996" i="1"/>
  <c r="BP997" i="1"/>
  <c r="BP998" i="1"/>
  <c r="BP999" i="1"/>
  <c r="BP1000" i="1"/>
  <c r="BP1001" i="1"/>
  <c r="BP1002" i="1"/>
  <c r="BP1003" i="1"/>
  <c r="BP1004" i="1"/>
  <c r="BP1005" i="1"/>
  <c r="BP1006" i="1"/>
  <c r="BP1007" i="1"/>
  <c r="BP1008" i="1"/>
  <c r="BP1009" i="1"/>
  <c r="BP1010" i="1"/>
  <c r="BP1011" i="1"/>
  <c r="BP1012" i="1"/>
  <c r="BP1013" i="1"/>
  <c r="BP1014" i="1"/>
  <c r="BP1015" i="1"/>
  <c r="BP1016" i="1"/>
  <c r="BP1017" i="1"/>
  <c r="BP1018" i="1"/>
  <c r="BP1019" i="1"/>
  <c r="BP1020" i="1"/>
  <c r="BP1021" i="1"/>
  <c r="BP1022" i="1"/>
  <c r="BP1023" i="1"/>
  <c r="BP1024" i="1"/>
  <c r="BP1025" i="1"/>
  <c r="BP1026" i="1"/>
  <c r="BP1027" i="1"/>
  <c r="BP1028" i="1"/>
  <c r="BP1029" i="1"/>
  <c r="BP1030" i="1"/>
  <c r="BP1031" i="1"/>
  <c r="BP1032" i="1"/>
  <c r="BP1033" i="1"/>
  <c r="BP1034" i="1"/>
  <c r="BP1035" i="1"/>
  <c r="BP1036" i="1"/>
  <c r="BP1037" i="1"/>
  <c r="BP1038" i="1"/>
  <c r="BP1039" i="1"/>
  <c r="BP1040" i="1"/>
  <c r="BP1041" i="1"/>
  <c r="BP1042" i="1"/>
  <c r="BP1043" i="1"/>
  <c r="BP1044" i="1"/>
  <c r="BP1045" i="1"/>
  <c r="BP1046" i="1"/>
  <c r="BP1047" i="1"/>
  <c r="BP1048" i="1"/>
  <c r="BP1049" i="1"/>
  <c r="BP1050" i="1"/>
  <c r="BP1051" i="1"/>
  <c r="BP1052" i="1"/>
  <c r="BP1053" i="1"/>
  <c r="BP1054" i="1"/>
  <c r="BP1055" i="1"/>
  <c r="BP1056" i="1"/>
  <c r="BP1057" i="1"/>
  <c r="BP1058" i="1"/>
  <c r="BP1059" i="1"/>
  <c r="BP1060" i="1"/>
  <c r="BP1061" i="1"/>
  <c r="BP1062" i="1"/>
  <c r="BP1063" i="1"/>
  <c r="BP1064" i="1"/>
  <c r="BP1065" i="1"/>
  <c r="BP1066" i="1"/>
  <c r="BP1067" i="1"/>
  <c r="BP1068" i="1"/>
  <c r="BP1069" i="1"/>
  <c r="BP1070" i="1"/>
  <c r="BP1071" i="1"/>
  <c r="BP1072" i="1"/>
  <c r="BP1073" i="1"/>
  <c r="BP1074" i="1"/>
  <c r="BP1075" i="1"/>
  <c r="BP1076" i="1"/>
  <c r="BP1077" i="1"/>
  <c r="BP1078" i="1"/>
  <c r="BP1079" i="1"/>
  <c r="BP1080" i="1"/>
  <c r="BP1081" i="1"/>
  <c r="BP1082" i="1"/>
  <c r="BP1083" i="1"/>
  <c r="BP1084" i="1"/>
  <c r="BP1085" i="1"/>
  <c r="BP1086" i="1"/>
  <c r="BP1087" i="1"/>
  <c r="BP1088" i="1"/>
  <c r="BP1089" i="1"/>
  <c r="BP1090" i="1"/>
  <c r="BP1091" i="1"/>
  <c r="BP1092" i="1"/>
  <c r="BP1093" i="1"/>
  <c r="BP1094" i="1"/>
  <c r="BP1095" i="1"/>
  <c r="BP1096" i="1"/>
  <c r="BP1097" i="1"/>
  <c r="BP1098" i="1"/>
  <c r="BP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70" i="1"/>
  <c r="BM71" i="1"/>
  <c r="BM72" i="1"/>
  <c r="BM73" i="1"/>
  <c r="BM74" i="1"/>
  <c r="BM75" i="1"/>
  <c r="BM76" i="1"/>
  <c r="BM77" i="1"/>
  <c r="BM78" i="1"/>
  <c r="BM79" i="1"/>
  <c r="BM80" i="1"/>
  <c r="BM81" i="1"/>
  <c r="BM82" i="1"/>
  <c r="BM83" i="1"/>
  <c r="BM84" i="1"/>
  <c r="BM85" i="1"/>
  <c r="BM86" i="1"/>
  <c r="BM87" i="1"/>
  <c r="BM88" i="1"/>
  <c r="BM89" i="1"/>
  <c r="BM90" i="1"/>
  <c r="BM91" i="1"/>
  <c r="BM92" i="1"/>
  <c r="BM93" i="1"/>
  <c r="BM94" i="1"/>
  <c r="BM95" i="1"/>
  <c r="BM96" i="1"/>
  <c r="BM97" i="1"/>
  <c r="BM98" i="1"/>
  <c r="BM99" i="1"/>
  <c r="BM100" i="1"/>
  <c r="BM101" i="1"/>
  <c r="BM102" i="1"/>
  <c r="BM103" i="1"/>
  <c r="BM104" i="1"/>
  <c r="BM105" i="1"/>
  <c r="BM106" i="1"/>
  <c r="BM107" i="1"/>
  <c r="BM108" i="1"/>
  <c r="BM109" i="1"/>
  <c r="BM110" i="1"/>
  <c r="BM111" i="1"/>
  <c r="BM112" i="1"/>
  <c r="BM113" i="1"/>
  <c r="BM114" i="1"/>
  <c r="BM115" i="1"/>
  <c r="BM116" i="1"/>
  <c r="BM117" i="1"/>
  <c r="BM118" i="1"/>
  <c r="BM119" i="1"/>
  <c r="BM120" i="1"/>
  <c r="BM121" i="1"/>
  <c r="BM122" i="1"/>
  <c r="BM123" i="1"/>
  <c r="BM124" i="1"/>
  <c r="BM125" i="1"/>
  <c r="BM126" i="1"/>
  <c r="BM127" i="1"/>
  <c r="BM128" i="1"/>
  <c r="BM129" i="1"/>
  <c r="BM130" i="1"/>
  <c r="BM131" i="1"/>
  <c r="BM132" i="1"/>
  <c r="BM133" i="1"/>
  <c r="BM134" i="1"/>
  <c r="BM135" i="1"/>
  <c r="BM136" i="1"/>
  <c r="BM137" i="1"/>
  <c r="BM138" i="1"/>
  <c r="BM139" i="1"/>
  <c r="BM140" i="1"/>
  <c r="BM141" i="1"/>
  <c r="BM142" i="1"/>
  <c r="BM143" i="1"/>
  <c r="BM144" i="1"/>
  <c r="BM145" i="1"/>
  <c r="BM146" i="1"/>
  <c r="BM147" i="1"/>
  <c r="BM148" i="1"/>
  <c r="BM149" i="1"/>
  <c r="BM150" i="1"/>
  <c r="BM151" i="1"/>
  <c r="BM152" i="1"/>
  <c r="BM153" i="1"/>
  <c r="BM154" i="1"/>
  <c r="BM155" i="1"/>
  <c r="BM156" i="1"/>
  <c r="BM157" i="1"/>
  <c r="BM158" i="1"/>
  <c r="BM159" i="1"/>
  <c r="BM160" i="1"/>
  <c r="BM161" i="1"/>
  <c r="BM162" i="1"/>
  <c r="BM163" i="1"/>
  <c r="BM164" i="1"/>
  <c r="BM165" i="1"/>
  <c r="BM166" i="1"/>
  <c r="BM167" i="1"/>
  <c r="BM168" i="1"/>
  <c r="BM169" i="1"/>
  <c r="BM170" i="1"/>
  <c r="BM171" i="1"/>
  <c r="BM172" i="1"/>
  <c r="BM173" i="1"/>
  <c r="BM174" i="1"/>
  <c r="BM175" i="1"/>
  <c r="BM176" i="1"/>
  <c r="BM177" i="1"/>
  <c r="BM178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93" i="1"/>
  <c r="BM194" i="1"/>
  <c r="BM195" i="1"/>
  <c r="BM196" i="1"/>
  <c r="BM197" i="1"/>
  <c r="BM198" i="1"/>
  <c r="BM199" i="1"/>
  <c r="BM200" i="1"/>
  <c r="BM201" i="1"/>
  <c r="BM202" i="1"/>
  <c r="BM203" i="1"/>
  <c r="BM204" i="1"/>
  <c r="BM205" i="1"/>
  <c r="BM206" i="1"/>
  <c r="BM207" i="1"/>
  <c r="BM208" i="1"/>
  <c r="BM209" i="1"/>
  <c r="BM210" i="1"/>
  <c r="BM211" i="1"/>
  <c r="BM212" i="1"/>
  <c r="BM213" i="1"/>
  <c r="BM214" i="1"/>
  <c r="BM215" i="1"/>
  <c r="BM216" i="1"/>
  <c r="BM217" i="1"/>
  <c r="BM218" i="1"/>
  <c r="BM219" i="1"/>
  <c r="BM220" i="1"/>
  <c r="BM221" i="1"/>
  <c r="BM222" i="1"/>
  <c r="BM223" i="1"/>
  <c r="BM224" i="1"/>
  <c r="BM225" i="1"/>
  <c r="BM226" i="1"/>
  <c r="BM227" i="1"/>
  <c r="BM228" i="1"/>
  <c r="BM229" i="1"/>
  <c r="BM230" i="1"/>
  <c r="BM231" i="1"/>
  <c r="BM232" i="1"/>
  <c r="BM233" i="1"/>
  <c r="BM234" i="1"/>
  <c r="BM235" i="1"/>
  <c r="BM236" i="1"/>
  <c r="BM237" i="1"/>
  <c r="BM238" i="1"/>
  <c r="BM239" i="1"/>
  <c r="BM240" i="1"/>
  <c r="BM241" i="1"/>
  <c r="BM242" i="1"/>
  <c r="BM243" i="1"/>
  <c r="BM244" i="1"/>
  <c r="BM245" i="1"/>
  <c r="BM246" i="1"/>
  <c r="BM247" i="1"/>
  <c r="BM248" i="1"/>
  <c r="BM249" i="1"/>
  <c r="BM250" i="1"/>
  <c r="BM251" i="1"/>
  <c r="BM252" i="1"/>
  <c r="BM253" i="1"/>
  <c r="BM254" i="1"/>
  <c r="BM255" i="1"/>
  <c r="BM256" i="1"/>
  <c r="BM257" i="1"/>
  <c r="BM258" i="1"/>
  <c r="BM259" i="1"/>
  <c r="BM260" i="1"/>
  <c r="BM261" i="1"/>
  <c r="BM262" i="1"/>
  <c r="BM263" i="1"/>
  <c r="BM264" i="1"/>
  <c r="BM265" i="1"/>
  <c r="BM266" i="1"/>
  <c r="BM267" i="1"/>
  <c r="BM268" i="1"/>
  <c r="BM269" i="1"/>
  <c r="BM270" i="1"/>
  <c r="BM271" i="1"/>
  <c r="BM272" i="1"/>
  <c r="BM273" i="1"/>
  <c r="BM274" i="1"/>
  <c r="BM275" i="1"/>
  <c r="BM276" i="1"/>
  <c r="BM277" i="1"/>
  <c r="BM278" i="1"/>
  <c r="BM279" i="1"/>
  <c r="BM280" i="1"/>
  <c r="BM281" i="1"/>
  <c r="BM282" i="1"/>
  <c r="BM283" i="1"/>
  <c r="BM284" i="1"/>
  <c r="BM285" i="1"/>
  <c r="BM286" i="1"/>
  <c r="BM287" i="1"/>
  <c r="BM288" i="1"/>
  <c r="BM289" i="1"/>
  <c r="BM290" i="1"/>
  <c r="BM291" i="1"/>
  <c r="BM292" i="1"/>
  <c r="BM293" i="1"/>
  <c r="BM294" i="1"/>
  <c r="BM295" i="1"/>
  <c r="BM296" i="1"/>
  <c r="BM297" i="1"/>
  <c r="BM298" i="1"/>
  <c r="BM299" i="1"/>
  <c r="BM300" i="1"/>
  <c r="BM301" i="1"/>
  <c r="BM302" i="1"/>
  <c r="BM303" i="1"/>
  <c r="BM304" i="1"/>
  <c r="BM305" i="1"/>
  <c r="BM306" i="1"/>
  <c r="BM307" i="1"/>
  <c r="BM308" i="1"/>
  <c r="BM309" i="1"/>
  <c r="BM310" i="1"/>
  <c r="BM311" i="1"/>
  <c r="BM312" i="1"/>
  <c r="BM313" i="1"/>
  <c r="BM314" i="1"/>
  <c r="BM315" i="1"/>
  <c r="BM316" i="1"/>
  <c r="BM317" i="1"/>
  <c r="BM318" i="1"/>
  <c r="BM319" i="1"/>
  <c r="BM320" i="1"/>
  <c r="BM321" i="1"/>
  <c r="BM322" i="1"/>
  <c r="BM323" i="1"/>
  <c r="BM324" i="1"/>
  <c r="BM325" i="1"/>
  <c r="BM326" i="1"/>
  <c r="BM327" i="1"/>
  <c r="BM328" i="1"/>
  <c r="BM329" i="1"/>
  <c r="BM330" i="1"/>
  <c r="BM331" i="1"/>
  <c r="BM332" i="1"/>
  <c r="BM333" i="1"/>
  <c r="BM334" i="1"/>
  <c r="BM335" i="1"/>
  <c r="BM336" i="1"/>
  <c r="BM337" i="1"/>
  <c r="BM338" i="1"/>
  <c r="BM339" i="1"/>
  <c r="BM340" i="1"/>
  <c r="BM341" i="1"/>
  <c r="BM342" i="1"/>
  <c r="BM343" i="1"/>
  <c r="BM344" i="1"/>
  <c r="BM345" i="1"/>
  <c r="BM346" i="1"/>
  <c r="BM347" i="1"/>
  <c r="BM348" i="1"/>
  <c r="BM349" i="1"/>
  <c r="BM350" i="1"/>
  <c r="BM351" i="1"/>
  <c r="BM352" i="1"/>
  <c r="BM353" i="1"/>
  <c r="BM354" i="1"/>
  <c r="BM355" i="1"/>
  <c r="BM356" i="1"/>
  <c r="BM357" i="1"/>
  <c r="BM358" i="1"/>
  <c r="BM359" i="1"/>
  <c r="BM360" i="1"/>
  <c r="BM361" i="1"/>
  <c r="BM362" i="1"/>
  <c r="BM363" i="1"/>
  <c r="BM364" i="1"/>
  <c r="BM365" i="1"/>
  <c r="BM366" i="1"/>
  <c r="BM367" i="1"/>
  <c r="BM368" i="1"/>
  <c r="BM369" i="1"/>
  <c r="BM370" i="1"/>
  <c r="BM371" i="1"/>
  <c r="BM372" i="1"/>
  <c r="BM373" i="1"/>
  <c r="BM374" i="1"/>
  <c r="BM375" i="1"/>
  <c r="BM376" i="1"/>
  <c r="BM377" i="1"/>
  <c r="BM378" i="1"/>
  <c r="BM379" i="1"/>
  <c r="BM380" i="1"/>
  <c r="BM381" i="1"/>
  <c r="BM382" i="1"/>
  <c r="BM383" i="1"/>
  <c r="BM384" i="1"/>
  <c r="BM385" i="1"/>
  <c r="BM386" i="1"/>
  <c r="BM387" i="1"/>
  <c r="BM388" i="1"/>
  <c r="BM389" i="1"/>
  <c r="BM390" i="1"/>
  <c r="BM391" i="1"/>
  <c r="BM392" i="1"/>
  <c r="BM393" i="1"/>
  <c r="BM394" i="1"/>
  <c r="BM395" i="1"/>
  <c r="BM396" i="1"/>
  <c r="BM397" i="1"/>
  <c r="BM398" i="1"/>
  <c r="BM399" i="1"/>
  <c r="BM400" i="1"/>
  <c r="BM401" i="1"/>
  <c r="BM402" i="1"/>
  <c r="BM403" i="1"/>
  <c r="BM404" i="1"/>
  <c r="BM405" i="1"/>
  <c r="BM406" i="1"/>
  <c r="BM407" i="1"/>
  <c r="BM408" i="1"/>
  <c r="BM409" i="1"/>
  <c r="BM410" i="1"/>
  <c r="BM411" i="1"/>
  <c r="BM412" i="1"/>
  <c r="BM413" i="1"/>
  <c r="BM414" i="1"/>
  <c r="BM415" i="1"/>
  <c r="BM416" i="1"/>
  <c r="BM417" i="1"/>
  <c r="BM418" i="1"/>
  <c r="BM419" i="1"/>
  <c r="BM420" i="1"/>
  <c r="BM421" i="1"/>
  <c r="BM422" i="1"/>
  <c r="BM423" i="1"/>
  <c r="BM424" i="1"/>
  <c r="BM425" i="1"/>
  <c r="BM426" i="1"/>
  <c r="BM427" i="1"/>
  <c r="BM428" i="1"/>
  <c r="BM429" i="1"/>
  <c r="BM430" i="1"/>
  <c r="BM431" i="1"/>
  <c r="BM432" i="1"/>
  <c r="BM433" i="1"/>
  <c r="BM434" i="1"/>
  <c r="BM435" i="1"/>
  <c r="BM436" i="1"/>
  <c r="BM437" i="1"/>
  <c r="BM438" i="1"/>
  <c r="BM439" i="1"/>
  <c r="BM440" i="1"/>
  <c r="BM441" i="1"/>
  <c r="BM442" i="1"/>
  <c r="BM443" i="1"/>
  <c r="BM444" i="1"/>
  <c r="BM445" i="1"/>
  <c r="BM446" i="1"/>
  <c r="BM447" i="1"/>
  <c r="BM448" i="1"/>
  <c r="BM449" i="1"/>
  <c r="BM450" i="1"/>
  <c r="BM451" i="1"/>
  <c r="BM452" i="1"/>
  <c r="BM453" i="1"/>
  <c r="BM454" i="1"/>
  <c r="BM455" i="1"/>
  <c r="BM456" i="1"/>
  <c r="BM457" i="1"/>
  <c r="BM458" i="1"/>
  <c r="BM459" i="1"/>
  <c r="BM460" i="1"/>
  <c r="BM461" i="1"/>
  <c r="BM462" i="1"/>
  <c r="BM463" i="1"/>
  <c r="BM464" i="1"/>
  <c r="BM465" i="1"/>
  <c r="BM466" i="1"/>
  <c r="BM467" i="1"/>
  <c r="BM468" i="1"/>
  <c r="BM469" i="1"/>
  <c r="BM470" i="1"/>
  <c r="BM471" i="1"/>
  <c r="BM472" i="1"/>
  <c r="BM473" i="1"/>
  <c r="BM474" i="1"/>
  <c r="BM475" i="1"/>
  <c r="BM476" i="1"/>
  <c r="BM477" i="1"/>
  <c r="BM478" i="1"/>
  <c r="BM479" i="1"/>
  <c r="BM480" i="1"/>
  <c r="BM481" i="1"/>
  <c r="BM482" i="1"/>
  <c r="BM483" i="1"/>
  <c r="BM484" i="1"/>
  <c r="BM485" i="1"/>
  <c r="BM486" i="1"/>
  <c r="BM487" i="1"/>
  <c r="BM488" i="1"/>
  <c r="BM489" i="1"/>
  <c r="BM490" i="1"/>
  <c r="BM491" i="1"/>
  <c r="BM492" i="1"/>
  <c r="BM493" i="1"/>
  <c r="BM494" i="1"/>
  <c r="BM495" i="1"/>
  <c r="BM496" i="1"/>
  <c r="BM497" i="1"/>
  <c r="BM498" i="1"/>
  <c r="BM499" i="1"/>
  <c r="BM500" i="1"/>
  <c r="BM501" i="1"/>
  <c r="BM502" i="1"/>
  <c r="BM503" i="1"/>
  <c r="BM504" i="1"/>
  <c r="BM505" i="1"/>
  <c r="BM506" i="1"/>
  <c r="BM507" i="1"/>
  <c r="BM508" i="1"/>
  <c r="BM509" i="1"/>
  <c r="BM510" i="1"/>
  <c r="BM511" i="1"/>
  <c r="BM512" i="1"/>
  <c r="BM513" i="1"/>
  <c r="BM514" i="1"/>
  <c r="BM515" i="1"/>
  <c r="BM516" i="1"/>
  <c r="BM517" i="1"/>
  <c r="BM518" i="1"/>
  <c r="BM519" i="1"/>
  <c r="BM520" i="1"/>
  <c r="BM521" i="1"/>
  <c r="BM522" i="1"/>
  <c r="BM523" i="1"/>
  <c r="BM524" i="1"/>
  <c r="BM525" i="1"/>
  <c r="BM526" i="1"/>
  <c r="BM527" i="1"/>
  <c r="BM528" i="1"/>
  <c r="BM529" i="1"/>
  <c r="BM530" i="1"/>
  <c r="BM531" i="1"/>
  <c r="BM532" i="1"/>
  <c r="BM533" i="1"/>
  <c r="BM534" i="1"/>
  <c r="BM535" i="1"/>
  <c r="BM536" i="1"/>
  <c r="BM537" i="1"/>
  <c r="BM538" i="1"/>
  <c r="BM539" i="1"/>
  <c r="BM540" i="1"/>
  <c r="BM541" i="1"/>
  <c r="BM542" i="1"/>
  <c r="BM543" i="1"/>
  <c r="BM544" i="1"/>
  <c r="BM545" i="1"/>
  <c r="BM546" i="1"/>
  <c r="BM547" i="1"/>
  <c r="BM548" i="1"/>
  <c r="BM549" i="1"/>
  <c r="BM550" i="1"/>
  <c r="BM551" i="1"/>
  <c r="BM552" i="1"/>
  <c r="BM553" i="1"/>
  <c r="BM554" i="1"/>
  <c r="BM555" i="1"/>
  <c r="BM556" i="1"/>
  <c r="BM557" i="1"/>
  <c r="BM558" i="1"/>
  <c r="BM559" i="1"/>
  <c r="BM560" i="1"/>
  <c r="BM561" i="1"/>
  <c r="BM562" i="1"/>
  <c r="BM563" i="1"/>
  <c r="BM564" i="1"/>
  <c r="BM565" i="1"/>
  <c r="BM566" i="1"/>
  <c r="BM567" i="1"/>
  <c r="BM568" i="1"/>
  <c r="BM569" i="1"/>
  <c r="BM570" i="1"/>
  <c r="BM571" i="1"/>
  <c r="BM572" i="1"/>
  <c r="BM573" i="1"/>
  <c r="BM574" i="1"/>
  <c r="BM575" i="1"/>
  <c r="BM576" i="1"/>
  <c r="BM577" i="1"/>
  <c r="BM578" i="1"/>
  <c r="BM579" i="1"/>
  <c r="BM580" i="1"/>
  <c r="BM581" i="1"/>
  <c r="BM582" i="1"/>
  <c r="BM583" i="1"/>
  <c r="BM584" i="1"/>
  <c r="BM585" i="1"/>
  <c r="BM586" i="1"/>
  <c r="BM587" i="1"/>
  <c r="BM588" i="1"/>
  <c r="BM589" i="1"/>
  <c r="BM590" i="1"/>
  <c r="BM591" i="1"/>
  <c r="BM592" i="1"/>
  <c r="BM593" i="1"/>
  <c r="BM594" i="1"/>
  <c r="BM595" i="1"/>
  <c r="BM596" i="1"/>
  <c r="BM597" i="1"/>
  <c r="BM598" i="1"/>
  <c r="BM599" i="1"/>
  <c r="BM600" i="1"/>
  <c r="BM601" i="1"/>
  <c r="BM602" i="1"/>
  <c r="BM603" i="1"/>
  <c r="BM604" i="1"/>
  <c r="BM605" i="1"/>
  <c r="BM606" i="1"/>
  <c r="BM607" i="1"/>
  <c r="BM608" i="1"/>
  <c r="BM609" i="1"/>
  <c r="BM610" i="1"/>
  <c r="BM611" i="1"/>
  <c r="BM612" i="1"/>
  <c r="BM613" i="1"/>
  <c r="BM614" i="1"/>
  <c r="BM615" i="1"/>
  <c r="BM616" i="1"/>
  <c r="BM617" i="1"/>
  <c r="BM618" i="1"/>
  <c r="BM619" i="1"/>
  <c r="BM620" i="1"/>
  <c r="BM621" i="1"/>
  <c r="BM622" i="1"/>
  <c r="BM623" i="1"/>
  <c r="BM624" i="1"/>
  <c r="BM625" i="1"/>
  <c r="BM626" i="1"/>
  <c r="BM627" i="1"/>
  <c r="BM628" i="1"/>
  <c r="BM629" i="1"/>
  <c r="BM630" i="1"/>
  <c r="BM631" i="1"/>
  <c r="BM632" i="1"/>
  <c r="BM633" i="1"/>
  <c r="BM634" i="1"/>
  <c r="BM635" i="1"/>
  <c r="BM636" i="1"/>
  <c r="BM637" i="1"/>
  <c r="BM638" i="1"/>
  <c r="BM639" i="1"/>
  <c r="BM640" i="1"/>
  <c r="BM641" i="1"/>
  <c r="BM642" i="1"/>
  <c r="BM643" i="1"/>
  <c r="BM644" i="1"/>
  <c r="BM645" i="1"/>
  <c r="BM646" i="1"/>
  <c r="BM647" i="1"/>
  <c r="BM648" i="1"/>
  <c r="BM649" i="1"/>
  <c r="BM650" i="1"/>
  <c r="BM651" i="1"/>
  <c r="BM652" i="1"/>
  <c r="BM653" i="1"/>
  <c r="BM654" i="1"/>
  <c r="BM655" i="1"/>
  <c r="BM656" i="1"/>
  <c r="BM657" i="1"/>
  <c r="BM658" i="1"/>
  <c r="BM659" i="1"/>
  <c r="BM660" i="1"/>
  <c r="BM661" i="1"/>
  <c r="BM662" i="1"/>
  <c r="BM663" i="1"/>
  <c r="BM664" i="1"/>
  <c r="BM665" i="1"/>
  <c r="BM666" i="1"/>
  <c r="BM667" i="1"/>
  <c r="BM668" i="1"/>
  <c r="BM669" i="1"/>
  <c r="BM670" i="1"/>
  <c r="BM671" i="1"/>
  <c r="BM672" i="1"/>
  <c r="BM673" i="1"/>
  <c r="BM674" i="1"/>
  <c r="BM675" i="1"/>
  <c r="BM676" i="1"/>
  <c r="BM677" i="1"/>
  <c r="BM678" i="1"/>
  <c r="BM679" i="1"/>
  <c r="BM680" i="1"/>
  <c r="BM681" i="1"/>
  <c r="BM682" i="1"/>
  <c r="BM683" i="1"/>
  <c r="BM684" i="1"/>
  <c r="BM685" i="1"/>
  <c r="BM686" i="1"/>
  <c r="BM687" i="1"/>
  <c r="BM688" i="1"/>
  <c r="BM689" i="1"/>
  <c r="BM690" i="1"/>
  <c r="BM691" i="1"/>
  <c r="BM692" i="1"/>
  <c r="BM693" i="1"/>
  <c r="BM694" i="1"/>
  <c r="BM695" i="1"/>
  <c r="BM696" i="1"/>
  <c r="BM697" i="1"/>
  <c r="BM698" i="1"/>
  <c r="BM699" i="1"/>
  <c r="BM700" i="1"/>
  <c r="BM701" i="1"/>
  <c r="BM702" i="1"/>
  <c r="BM703" i="1"/>
  <c r="BM704" i="1"/>
  <c r="BM705" i="1"/>
  <c r="BM706" i="1"/>
  <c r="BM707" i="1"/>
  <c r="BM708" i="1"/>
  <c r="BM709" i="1"/>
  <c r="BM710" i="1"/>
  <c r="BM711" i="1"/>
  <c r="BM712" i="1"/>
  <c r="BM713" i="1"/>
  <c r="BM714" i="1"/>
  <c r="BM715" i="1"/>
  <c r="BM716" i="1"/>
  <c r="BM717" i="1"/>
  <c r="BM718" i="1"/>
  <c r="BM719" i="1"/>
  <c r="BM720" i="1"/>
  <c r="BM721" i="1"/>
  <c r="BM722" i="1"/>
  <c r="BM723" i="1"/>
  <c r="BM724" i="1"/>
  <c r="BM725" i="1"/>
  <c r="BM726" i="1"/>
  <c r="BM727" i="1"/>
  <c r="BM728" i="1"/>
  <c r="BM729" i="1"/>
  <c r="BM730" i="1"/>
  <c r="BM731" i="1"/>
  <c r="BM732" i="1"/>
  <c r="BM733" i="1"/>
  <c r="BM734" i="1"/>
  <c r="BM735" i="1"/>
  <c r="BM736" i="1"/>
  <c r="BM737" i="1"/>
  <c r="BM738" i="1"/>
  <c r="BM739" i="1"/>
  <c r="BM740" i="1"/>
  <c r="BM741" i="1"/>
  <c r="BM742" i="1"/>
  <c r="BM743" i="1"/>
  <c r="BM744" i="1"/>
  <c r="BM745" i="1"/>
  <c r="BM746" i="1"/>
  <c r="BM747" i="1"/>
  <c r="BM748" i="1"/>
  <c r="BM749" i="1"/>
  <c r="BM750" i="1"/>
  <c r="BM751" i="1"/>
  <c r="BM752" i="1"/>
  <c r="BM753" i="1"/>
  <c r="BM754" i="1"/>
  <c r="BM755" i="1"/>
  <c r="BM756" i="1"/>
  <c r="BM757" i="1"/>
  <c r="BM758" i="1"/>
  <c r="BM759" i="1"/>
  <c r="BM760" i="1"/>
  <c r="BM761" i="1"/>
  <c r="BM762" i="1"/>
  <c r="BM763" i="1"/>
  <c r="BM764" i="1"/>
  <c r="BM765" i="1"/>
  <c r="BM766" i="1"/>
  <c r="BM767" i="1"/>
  <c r="BM768" i="1"/>
  <c r="BM769" i="1"/>
  <c r="BM770" i="1"/>
  <c r="BM771" i="1"/>
  <c r="BM772" i="1"/>
  <c r="BM773" i="1"/>
  <c r="BM774" i="1"/>
  <c r="BM775" i="1"/>
  <c r="BM776" i="1"/>
  <c r="BM777" i="1"/>
  <c r="BM778" i="1"/>
  <c r="BM779" i="1"/>
  <c r="BM780" i="1"/>
  <c r="BM781" i="1"/>
  <c r="BM782" i="1"/>
  <c r="BM783" i="1"/>
  <c r="BM784" i="1"/>
  <c r="BM785" i="1"/>
  <c r="BM786" i="1"/>
  <c r="BM787" i="1"/>
  <c r="BM788" i="1"/>
  <c r="BM789" i="1"/>
  <c r="BM790" i="1"/>
  <c r="BM791" i="1"/>
  <c r="BM792" i="1"/>
  <c r="BM793" i="1"/>
  <c r="BM794" i="1"/>
  <c r="BM795" i="1"/>
  <c r="BM796" i="1"/>
  <c r="BM797" i="1"/>
  <c r="BM798" i="1"/>
  <c r="BM799" i="1"/>
  <c r="BM800" i="1"/>
  <c r="BM801" i="1"/>
  <c r="BM802" i="1"/>
  <c r="BM803" i="1"/>
  <c r="BM804" i="1"/>
  <c r="BM805" i="1"/>
  <c r="BM806" i="1"/>
  <c r="BM807" i="1"/>
  <c r="BM808" i="1"/>
  <c r="BM809" i="1"/>
  <c r="BM810" i="1"/>
  <c r="BM811" i="1"/>
  <c r="BM812" i="1"/>
  <c r="BM813" i="1"/>
  <c r="BM814" i="1"/>
  <c r="BM815" i="1"/>
  <c r="BM816" i="1"/>
  <c r="BM817" i="1"/>
  <c r="BM818" i="1"/>
  <c r="BM819" i="1"/>
  <c r="BM820" i="1"/>
  <c r="BM821" i="1"/>
  <c r="BM822" i="1"/>
  <c r="BM823" i="1"/>
  <c r="BM824" i="1"/>
  <c r="BM825" i="1"/>
  <c r="BM826" i="1"/>
  <c r="BM827" i="1"/>
  <c r="BM828" i="1"/>
  <c r="BM829" i="1"/>
  <c r="BM830" i="1"/>
  <c r="BM831" i="1"/>
  <c r="BM832" i="1"/>
  <c r="BM833" i="1"/>
  <c r="BM834" i="1"/>
  <c r="BM835" i="1"/>
  <c r="BM836" i="1"/>
  <c r="BM837" i="1"/>
  <c r="BM838" i="1"/>
  <c r="BM839" i="1"/>
  <c r="BM840" i="1"/>
  <c r="BM841" i="1"/>
  <c r="BM842" i="1"/>
  <c r="BM843" i="1"/>
  <c r="BM844" i="1"/>
  <c r="BM845" i="1"/>
  <c r="BM846" i="1"/>
  <c r="BM847" i="1"/>
  <c r="BM848" i="1"/>
  <c r="BM849" i="1"/>
  <c r="BM850" i="1"/>
  <c r="BM851" i="1"/>
  <c r="BM852" i="1"/>
  <c r="BM853" i="1"/>
  <c r="BM854" i="1"/>
  <c r="BM855" i="1"/>
  <c r="BM856" i="1"/>
  <c r="BM857" i="1"/>
  <c r="BM858" i="1"/>
  <c r="BM859" i="1"/>
  <c r="BM860" i="1"/>
  <c r="BM861" i="1"/>
  <c r="BM862" i="1"/>
  <c r="BM863" i="1"/>
  <c r="BM864" i="1"/>
  <c r="BM865" i="1"/>
  <c r="BM866" i="1"/>
  <c r="BM867" i="1"/>
  <c r="BM868" i="1"/>
  <c r="BM869" i="1"/>
  <c r="BM870" i="1"/>
  <c r="BM871" i="1"/>
  <c r="BM872" i="1"/>
  <c r="BM873" i="1"/>
  <c r="BM874" i="1"/>
  <c r="BM875" i="1"/>
  <c r="BM876" i="1"/>
  <c r="BM877" i="1"/>
  <c r="BM878" i="1"/>
  <c r="BM879" i="1"/>
  <c r="BM880" i="1"/>
  <c r="BM881" i="1"/>
  <c r="BM882" i="1"/>
  <c r="BM883" i="1"/>
  <c r="BM884" i="1"/>
  <c r="BM885" i="1"/>
  <c r="BM886" i="1"/>
  <c r="BM887" i="1"/>
  <c r="BM888" i="1"/>
  <c r="BM889" i="1"/>
  <c r="BM890" i="1"/>
  <c r="BM891" i="1"/>
  <c r="BM892" i="1"/>
  <c r="BM893" i="1"/>
  <c r="BM894" i="1"/>
  <c r="BM895" i="1"/>
  <c r="BM896" i="1"/>
  <c r="BM897" i="1"/>
  <c r="BM898" i="1"/>
  <c r="BM899" i="1"/>
  <c r="BM900" i="1"/>
  <c r="BM901" i="1"/>
  <c r="BM902" i="1"/>
  <c r="BM903" i="1"/>
  <c r="BM904" i="1"/>
  <c r="BM905" i="1"/>
  <c r="BM906" i="1"/>
  <c r="BM907" i="1"/>
  <c r="BM908" i="1"/>
  <c r="BM909" i="1"/>
  <c r="BM910" i="1"/>
  <c r="BM911" i="1"/>
  <c r="BM912" i="1"/>
  <c r="BM913" i="1"/>
  <c r="BM914" i="1"/>
  <c r="BM915" i="1"/>
  <c r="BM916" i="1"/>
  <c r="BM917" i="1"/>
  <c r="BM918" i="1"/>
  <c r="BM919" i="1"/>
  <c r="BM920" i="1"/>
  <c r="BM921" i="1"/>
  <c r="BM922" i="1"/>
  <c r="BM923" i="1"/>
  <c r="BM924" i="1"/>
  <c r="BM925" i="1"/>
  <c r="BM926" i="1"/>
  <c r="BM927" i="1"/>
  <c r="BM928" i="1"/>
  <c r="BM929" i="1"/>
  <c r="BM930" i="1"/>
  <c r="BM931" i="1"/>
  <c r="BM932" i="1"/>
  <c r="BM933" i="1"/>
  <c r="BM934" i="1"/>
  <c r="BM935" i="1"/>
  <c r="BM936" i="1"/>
  <c r="BM937" i="1"/>
  <c r="BM938" i="1"/>
  <c r="BM939" i="1"/>
  <c r="BM940" i="1"/>
  <c r="BM941" i="1"/>
  <c r="BM942" i="1"/>
  <c r="BM943" i="1"/>
  <c r="BM944" i="1"/>
  <c r="BM945" i="1"/>
  <c r="BM946" i="1"/>
  <c r="BM947" i="1"/>
  <c r="BM948" i="1"/>
  <c r="BM949" i="1"/>
  <c r="BM950" i="1"/>
  <c r="BM951" i="1"/>
  <c r="BM952" i="1"/>
  <c r="BM953" i="1"/>
  <c r="BM954" i="1"/>
  <c r="BM955" i="1"/>
  <c r="BM956" i="1"/>
  <c r="BM957" i="1"/>
  <c r="BM958" i="1"/>
  <c r="BM959" i="1"/>
  <c r="BM960" i="1"/>
  <c r="BM961" i="1"/>
  <c r="BM962" i="1"/>
  <c r="BM963" i="1"/>
  <c r="BM964" i="1"/>
  <c r="BM965" i="1"/>
  <c r="BM966" i="1"/>
  <c r="BM967" i="1"/>
  <c r="BM968" i="1"/>
  <c r="BM969" i="1"/>
  <c r="BM970" i="1"/>
  <c r="BM971" i="1"/>
  <c r="BM972" i="1"/>
  <c r="BM973" i="1"/>
  <c r="BM974" i="1"/>
  <c r="BM975" i="1"/>
  <c r="BM976" i="1"/>
  <c r="BM977" i="1"/>
  <c r="BM978" i="1"/>
  <c r="BM979" i="1"/>
  <c r="BM980" i="1"/>
  <c r="BM981" i="1"/>
  <c r="BM982" i="1"/>
  <c r="BM983" i="1"/>
  <c r="BM984" i="1"/>
  <c r="BM985" i="1"/>
  <c r="BM986" i="1"/>
  <c r="BM987" i="1"/>
  <c r="BM988" i="1"/>
  <c r="BM989" i="1"/>
  <c r="BM990" i="1"/>
  <c r="BM991" i="1"/>
  <c r="BM992" i="1"/>
  <c r="BM993" i="1"/>
  <c r="BM994" i="1"/>
  <c r="BM995" i="1"/>
  <c r="BM996" i="1"/>
  <c r="BM997" i="1"/>
  <c r="BM998" i="1"/>
  <c r="BM999" i="1"/>
  <c r="BM1000" i="1"/>
  <c r="BM1001" i="1"/>
  <c r="BM1002" i="1"/>
  <c r="BM1003" i="1"/>
  <c r="BM1004" i="1"/>
  <c r="BM1005" i="1"/>
  <c r="BM1006" i="1"/>
  <c r="BM1007" i="1"/>
  <c r="BM1008" i="1"/>
  <c r="BM1009" i="1"/>
  <c r="BM1010" i="1"/>
  <c r="BM1011" i="1"/>
  <c r="BM1012" i="1"/>
  <c r="BM1013" i="1"/>
  <c r="BM1014" i="1"/>
  <c r="BM1015" i="1"/>
  <c r="BM1016" i="1"/>
  <c r="BM1017" i="1"/>
  <c r="BM1018" i="1"/>
  <c r="BM1019" i="1"/>
  <c r="BM1020" i="1"/>
  <c r="BM1021" i="1"/>
  <c r="BM1022" i="1"/>
  <c r="BM1023" i="1"/>
  <c r="BM1024" i="1"/>
  <c r="BM1025" i="1"/>
  <c r="BM1026" i="1"/>
  <c r="BM1027" i="1"/>
  <c r="BM1028" i="1"/>
  <c r="BM1029" i="1"/>
  <c r="BM1030" i="1"/>
  <c r="BM1031" i="1"/>
  <c r="BM1032" i="1"/>
  <c r="BM1033" i="1"/>
  <c r="BM1034" i="1"/>
  <c r="BM1035" i="1"/>
  <c r="BM1036" i="1"/>
  <c r="BM1037" i="1"/>
  <c r="BM1038" i="1"/>
  <c r="BM1039" i="1"/>
  <c r="BM1040" i="1"/>
  <c r="BM1041" i="1"/>
  <c r="BM1042" i="1"/>
  <c r="BM1043" i="1"/>
  <c r="BM1044" i="1"/>
  <c r="BM1045" i="1"/>
  <c r="BM1046" i="1"/>
  <c r="BM1047" i="1"/>
  <c r="BM1048" i="1"/>
  <c r="BM1049" i="1"/>
  <c r="BM1050" i="1"/>
  <c r="BM1051" i="1"/>
  <c r="BM1052" i="1"/>
  <c r="BM1053" i="1"/>
  <c r="BM1054" i="1"/>
  <c r="BM1055" i="1"/>
  <c r="BM1056" i="1"/>
  <c r="BM1057" i="1"/>
  <c r="BM1058" i="1"/>
  <c r="BM1059" i="1"/>
  <c r="BM1060" i="1"/>
  <c r="BM1061" i="1"/>
  <c r="BM1062" i="1"/>
  <c r="BM1063" i="1"/>
  <c r="BM1064" i="1"/>
  <c r="BM1065" i="1"/>
  <c r="BM1066" i="1"/>
  <c r="BM1067" i="1"/>
  <c r="BM1068" i="1"/>
  <c r="BM1069" i="1"/>
  <c r="BM1070" i="1"/>
  <c r="BM1071" i="1"/>
  <c r="BM1072" i="1"/>
  <c r="BM1073" i="1"/>
  <c r="BM1074" i="1"/>
  <c r="BM1075" i="1"/>
  <c r="BM1076" i="1"/>
  <c r="BM1077" i="1"/>
  <c r="BM1078" i="1"/>
  <c r="BM1079" i="1"/>
  <c r="BM1080" i="1"/>
  <c r="BM1081" i="1"/>
  <c r="BM1082" i="1"/>
  <c r="BM1083" i="1"/>
  <c r="BM1084" i="1"/>
  <c r="BM1085" i="1"/>
  <c r="BM1086" i="1"/>
  <c r="BM1087" i="1"/>
  <c r="BM1088" i="1"/>
  <c r="BM1089" i="1"/>
  <c r="BM1090" i="1"/>
  <c r="BM1091" i="1"/>
  <c r="BM1092" i="1"/>
  <c r="BM1093" i="1"/>
  <c r="BM1094" i="1"/>
  <c r="BM1095" i="1"/>
  <c r="BM1096" i="1"/>
  <c r="BM1097" i="1"/>
  <c r="BM1098" i="1"/>
  <c r="BM6" i="1"/>
  <c r="BK7" i="1"/>
  <c r="BK8" i="1"/>
  <c r="BK9" i="1"/>
  <c r="BK10" i="1"/>
  <c r="BK11" i="1"/>
  <c r="BK12" i="1"/>
  <c r="BK13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35" i="1"/>
  <c r="BK36" i="1"/>
  <c r="BK37" i="1"/>
  <c r="BK38" i="1"/>
  <c r="BK39" i="1"/>
  <c r="BK40" i="1"/>
  <c r="BK41" i="1"/>
  <c r="BK42" i="1"/>
  <c r="BK43" i="1"/>
  <c r="BK44" i="1"/>
  <c r="BK45" i="1"/>
  <c r="BK46" i="1"/>
  <c r="BK47" i="1"/>
  <c r="BK48" i="1"/>
  <c r="BK49" i="1"/>
  <c r="BK50" i="1"/>
  <c r="BK51" i="1"/>
  <c r="BK52" i="1"/>
  <c r="BK53" i="1"/>
  <c r="BK54" i="1"/>
  <c r="BK55" i="1"/>
  <c r="BK56" i="1"/>
  <c r="BK57" i="1"/>
  <c r="BK58" i="1"/>
  <c r="BK59" i="1"/>
  <c r="BK60" i="1"/>
  <c r="BK61" i="1"/>
  <c r="BK62" i="1"/>
  <c r="BK63" i="1"/>
  <c r="BK64" i="1"/>
  <c r="BK65" i="1"/>
  <c r="BK66" i="1"/>
  <c r="BK67" i="1"/>
  <c r="BK68" i="1"/>
  <c r="BK69" i="1"/>
  <c r="BK70" i="1"/>
  <c r="BK71" i="1"/>
  <c r="BK72" i="1"/>
  <c r="BK73" i="1"/>
  <c r="BK74" i="1"/>
  <c r="BK75" i="1"/>
  <c r="BK76" i="1"/>
  <c r="BK77" i="1"/>
  <c r="BK78" i="1"/>
  <c r="BK79" i="1"/>
  <c r="BK80" i="1"/>
  <c r="BK81" i="1"/>
  <c r="BK82" i="1"/>
  <c r="BK83" i="1"/>
  <c r="BK84" i="1"/>
  <c r="BK85" i="1"/>
  <c r="BK86" i="1"/>
  <c r="BK87" i="1"/>
  <c r="BK88" i="1"/>
  <c r="BK89" i="1"/>
  <c r="BK90" i="1"/>
  <c r="BK91" i="1"/>
  <c r="BK92" i="1"/>
  <c r="BK93" i="1"/>
  <c r="BK94" i="1"/>
  <c r="BK95" i="1"/>
  <c r="BK96" i="1"/>
  <c r="BK97" i="1"/>
  <c r="BK98" i="1"/>
  <c r="BK99" i="1"/>
  <c r="BK100" i="1"/>
  <c r="BK101" i="1"/>
  <c r="BK102" i="1"/>
  <c r="BK103" i="1"/>
  <c r="BK104" i="1"/>
  <c r="BK105" i="1"/>
  <c r="BK106" i="1"/>
  <c r="BK107" i="1"/>
  <c r="BK108" i="1"/>
  <c r="BK109" i="1"/>
  <c r="BK110" i="1"/>
  <c r="BK111" i="1"/>
  <c r="BK112" i="1"/>
  <c r="BK113" i="1"/>
  <c r="BK114" i="1"/>
  <c r="BK115" i="1"/>
  <c r="BK116" i="1"/>
  <c r="BK117" i="1"/>
  <c r="BK118" i="1"/>
  <c r="BK119" i="1"/>
  <c r="BK120" i="1"/>
  <c r="BK121" i="1"/>
  <c r="BK122" i="1"/>
  <c r="BK123" i="1"/>
  <c r="BK124" i="1"/>
  <c r="BK125" i="1"/>
  <c r="BK126" i="1"/>
  <c r="BK127" i="1"/>
  <c r="BK128" i="1"/>
  <c r="BK129" i="1"/>
  <c r="BK130" i="1"/>
  <c r="BK131" i="1"/>
  <c r="BK132" i="1"/>
  <c r="BK133" i="1"/>
  <c r="BK134" i="1"/>
  <c r="BK135" i="1"/>
  <c r="BK136" i="1"/>
  <c r="BK137" i="1"/>
  <c r="BK138" i="1"/>
  <c r="BK139" i="1"/>
  <c r="BK140" i="1"/>
  <c r="BK141" i="1"/>
  <c r="BK142" i="1"/>
  <c r="BK143" i="1"/>
  <c r="BK144" i="1"/>
  <c r="BK145" i="1"/>
  <c r="BK146" i="1"/>
  <c r="BK147" i="1"/>
  <c r="BK148" i="1"/>
  <c r="BK149" i="1"/>
  <c r="BK150" i="1"/>
  <c r="BK151" i="1"/>
  <c r="BK152" i="1"/>
  <c r="BK153" i="1"/>
  <c r="BK154" i="1"/>
  <c r="BK155" i="1"/>
  <c r="BK156" i="1"/>
  <c r="BK157" i="1"/>
  <c r="BK158" i="1"/>
  <c r="BK159" i="1"/>
  <c r="BK160" i="1"/>
  <c r="BK161" i="1"/>
  <c r="BK162" i="1"/>
  <c r="BK163" i="1"/>
  <c r="BK164" i="1"/>
  <c r="BK165" i="1"/>
  <c r="BK166" i="1"/>
  <c r="BK167" i="1"/>
  <c r="BK168" i="1"/>
  <c r="BK169" i="1"/>
  <c r="BK170" i="1"/>
  <c r="BK171" i="1"/>
  <c r="BK172" i="1"/>
  <c r="BK173" i="1"/>
  <c r="BK174" i="1"/>
  <c r="BK175" i="1"/>
  <c r="BK176" i="1"/>
  <c r="BK177" i="1"/>
  <c r="BK178" i="1"/>
  <c r="BK179" i="1"/>
  <c r="BK180" i="1"/>
  <c r="BK181" i="1"/>
  <c r="BK182" i="1"/>
  <c r="BK183" i="1"/>
  <c r="BK184" i="1"/>
  <c r="BK185" i="1"/>
  <c r="BK186" i="1"/>
  <c r="BK187" i="1"/>
  <c r="BK188" i="1"/>
  <c r="BK189" i="1"/>
  <c r="BK190" i="1"/>
  <c r="BK191" i="1"/>
  <c r="BK192" i="1"/>
  <c r="BK193" i="1"/>
  <c r="BK194" i="1"/>
  <c r="BK195" i="1"/>
  <c r="BK196" i="1"/>
  <c r="BK197" i="1"/>
  <c r="BK198" i="1"/>
  <c r="BK199" i="1"/>
  <c r="BK200" i="1"/>
  <c r="BK201" i="1"/>
  <c r="BK202" i="1"/>
  <c r="BK203" i="1"/>
  <c r="BK204" i="1"/>
  <c r="BK205" i="1"/>
  <c r="BK206" i="1"/>
  <c r="BK207" i="1"/>
  <c r="BK208" i="1"/>
  <c r="BK209" i="1"/>
  <c r="BK210" i="1"/>
  <c r="BK211" i="1"/>
  <c r="BK212" i="1"/>
  <c r="BK213" i="1"/>
  <c r="BK214" i="1"/>
  <c r="BK215" i="1"/>
  <c r="BK216" i="1"/>
  <c r="BK217" i="1"/>
  <c r="BK218" i="1"/>
  <c r="BK219" i="1"/>
  <c r="BK220" i="1"/>
  <c r="BK221" i="1"/>
  <c r="BK222" i="1"/>
  <c r="BK223" i="1"/>
  <c r="BK224" i="1"/>
  <c r="BK225" i="1"/>
  <c r="BK226" i="1"/>
  <c r="BK227" i="1"/>
  <c r="BK228" i="1"/>
  <c r="BK229" i="1"/>
  <c r="BK230" i="1"/>
  <c r="BK231" i="1"/>
  <c r="BK232" i="1"/>
  <c r="BK233" i="1"/>
  <c r="BK234" i="1"/>
  <c r="BK235" i="1"/>
  <c r="BK236" i="1"/>
  <c r="BK237" i="1"/>
  <c r="BK238" i="1"/>
  <c r="BK239" i="1"/>
  <c r="BK240" i="1"/>
  <c r="BK241" i="1"/>
  <c r="BK242" i="1"/>
  <c r="BK243" i="1"/>
  <c r="BK244" i="1"/>
  <c r="BK245" i="1"/>
  <c r="BK246" i="1"/>
  <c r="BK247" i="1"/>
  <c r="BK248" i="1"/>
  <c r="BK249" i="1"/>
  <c r="BK250" i="1"/>
  <c r="BK251" i="1"/>
  <c r="BK252" i="1"/>
  <c r="BK253" i="1"/>
  <c r="BK254" i="1"/>
  <c r="BK255" i="1"/>
  <c r="BK256" i="1"/>
  <c r="BK257" i="1"/>
  <c r="BK258" i="1"/>
  <c r="BK259" i="1"/>
  <c r="BK260" i="1"/>
  <c r="BK261" i="1"/>
  <c r="BK262" i="1"/>
  <c r="BK263" i="1"/>
  <c r="BK264" i="1"/>
  <c r="BK265" i="1"/>
  <c r="BK266" i="1"/>
  <c r="BK267" i="1"/>
  <c r="BK268" i="1"/>
  <c r="BK269" i="1"/>
  <c r="BK270" i="1"/>
  <c r="BK271" i="1"/>
  <c r="BK272" i="1"/>
  <c r="BK273" i="1"/>
  <c r="BK274" i="1"/>
  <c r="BK275" i="1"/>
  <c r="BK276" i="1"/>
  <c r="BK277" i="1"/>
  <c r="BK278" i="1"/>
  <c r="BK279" i="1"/>
  <c r="BK280" i="1"/>
  <c r="BK281" i="1"/>
  <c r="BK282" i="1"/>
  <c r="BK283" i="1"/>
  <c r="BK284" i="1"/>
  <c r="BK285" i="1"/>
  <c r="BK286" i="1"/>
  <c r="BK287" i="1"/>
  <c r="BK288" i="1"/>
  <c r="BK289" i="1"/>
  <c r="BK290" i="1"/>
  <c r="BK291" i="1"/>
  <c r="BK292" i="1"/>
  <c r="BK293" i="1"/>
  <c r="BK294" i="1"/>
  <c r="BK295" i="1"/>
  <c r="BK296" i="1"/>
  <c r="BK297" i="1"/>
  <c r="BK298" i="1"/>
  <c r="BK299" i="1"/>
  <c r="BK300" i="1"/>
  <c r="BK301" i="1"/>
  <c r="BK302" i="1"/>
  <c r="BK303" i="1"/>
  <c r="BK304" i="1"/>
  <c r="BK305" i="1"/>
  <c r="BK306" i="1"/>
  <c r="BK307" i="1"/>
  <c r="BK308" i="1"/>
  <c r="BK309" i="1"/>
  <c r="BK310" i="1"/>
  <c r="BK311" i="1"/>
  <c r="BK312" i="1"/>
  <c r="BK313" i="1"/>
  <c r="BK314" i="1"/>
  <c r="BK315" i="1"/>
  <c r="BK316" i="1"/>
  <c r="BK317" i="1"/>
  <c r="BK318" i="1"/>
  <c r="BK319" i="1"/>
  <c r="BK320" i="1"/>
  <c r="BK321" i="1"/>
  <c r="BK322" i="1"/>
  <c r="BK323" i="1"/>
  <c r="BK324" i="1"/>
  <c r="BK325" i="1"/>
  <c r="BK326" i="1"/>
  <c r="BK327" i="1"/>
  <c r="BK328" i="1"/>
  <c r="BK329" i="1"/>
  <c r="BK330" i="1"/>
  <c r="BK331" i="1"/>
  <c r="BK332" i="1"/>
  <c r="BK333" i="1"/>
  <c r="BK334" i="1"/>
  <c r="BK335" i="1"/>
  <c r="BK336" i="1"/>
  <c r="BK337" i="1"/>
  <c r="BK338" i="1"/>
  <c r="BK339" i="1"/>
  <c r="BK340" i="1"/>
  <c r="BK341" i="1"/>
  <c r="BK342" i="1"/>
  <c r="BK343" i="1"/>
  <c r="BK344" i="1"/>
  <c r="BK345" i="1"/>
  <c r="BK346" i="1"/>
  <c r="BK347" i="1"/>
  <c r="BK348" i="1"/>
  <c r="BK349" i="1"/>
  <c r="BK350" i="1"/>
  <c r="BK351" i="1"/>
  <c r="BK352" i="1"/>
  <c r="BK353" i="1"/>
  <c r="BK354" i="1"/>
  <c r="BK355" i="1"/>
  <c r="BK356" i="1"/>
  <c r="BK357" i="1"/>
  <c r="BK358" i="1"/>
  <c r="BK359" i="1"/>
  <c r="BK360" i="1"/>
  <c r="BK361" i="1"/>
  <c r="BK362" i="1"/>
  <c r="BK363" i="1"/>
  <c r="BK364" i="1"/>
  <c r="BK365" i="1"/>
  <c r="BK366" i="1"/>
  <c r="BK367" i="1"/>
  <c r="BK368" i="1"/>
  <c r="BK369" i="1"/>
  <c r="BK370" i="1"/>
  <c r="BK371" i="1"/>
  <c r="BK372" i="1"/>
  <c r="BK373" i="1"/>
  <c r="BK374" i="1"/>
  <c r="BK375" i="1"/>
  <c r="BK376" i="1"/>
  <c r="BK377" i="1"/>
  <c r="BK378" i="1"/>
  <c r="BK379" i="1"/>
  <c r="BK380" i="1"/>
  <c r="BK381" i="1"/>
  <c r="BK382" i="1"/>
  <c r="BK383" i="1"/>
  <c r="BK384" i="1"/>
  <c r="BK385" i="1"/>
  <c r="BK386" i="1"/>
  <c r="BK387" i="1"/>
  <c r="BK388" i="1"/>
  <c r="BK389" i="1"/>
  <c r="BK390" i="1"/>
  <c r="BK391" i="1"/>
  <c r="BK392" i="1"/>
  <c r="BK393" i="1"/>
  <c r="BK394" i="1"/>
  <c r="BK395" i="1"/>
  <c r="BK396" i="1"/>
  <c r="BK397" i="1"/>
  <c r="BK398" i="1"/>
  <c r="BK399" i="1"/>
  <c r="BK400" i="1"/>
  <c r="BK401" i="1"/>
  <c r="BK402" i="1"/>
  <c r="BK403" i="1"/>
  <c r="BK404" i="1"/>
  <c r="BK405" i="1"/>
  <c r="BK406" i="1"/>
  <c r="BK407" i="1"/>
  <c r="BK408" i="1"/>
  <c r="BK409" i="1"/>
  <c r="BK410" i="1"/>
  <c r="BK411" i="1"/>
  <c r="BK412" i="1"/>
  <c r="BK413" i="1"/>
  <c r="BK414" i="1"/>
  <c r="BK415" i="1"/>
  <c r="BK416" i="1"/>
  <c r="BK417" i="1"/>
  <c r="BK418" i="1"/>
  <c r="BK419" i="1"/>
  <c r="BK420" i="1"/>
  <c r="BK421" i="1"/>
  <c r="BK422" i="1"/>
  <c r="BK423" i="1"/>
  <c r="BK424" i="1"/>
  <c r="BK425" i="1"/>
  <c r="BK426" i="1"/>
  <c r="BK427" i="1"/>
  <c r="BK428" i="1"/>
  <c r="BK429" i="1"/>
  <c r="BK430" i="1"/>
  <c r="BK431" i="1"/>
  <c r="BK432" i="1"/>
  <c r="BK433" i="1"/>
  <c r="BK434" i="1"/>
  <c r="BK435" i="1"/>
  <c r="BK436" i="1"/>
  <c r="BK437" i="1"/>
  <c r="BK438" i="1"/>
  <c r="BK439" i="1"/>
  <c r="BK440" i="1"/>
  <c r="BK441" i="1"/>
  <c r="BK442" i="1"/>
  <c r="BK443" i="1"/>
  <c r="BK444" i="1"/>
  <c r="BK445" i="1"/>
  <c r="BK446" i="1"/>
  <c r="BK447" i="1"/>
  <c r="BK448" i="1"/>
  <c r="BK449" i="1"/>
  <c r="BK450" i="1"/>
  <c r="BK451" i="1"/>
  <c r="BK452" i="1"/>
  <c r="BK453" i="1"/>
  <c r="BK454" i="1"/>
  <c r="BK455" i="1"/>
  <c r="BK456" i="1"/>
  <c r="BK457" i="1"/>
  <c r="BK458" i="1"/>
  <c r="BK459" i="1"/>
  <c r="BK460" i="1"/>
  <c r="BK461" i="1"/>
  <c r="BK462" i="1"/>
  <c r="BK463" i="1"/>
  <c r="BK464" i="1"/>
  <c r="BK465" i="1"/>
  <c r="BK466" i="1"/>
  <c r="BK467" i="1"/>
  <c r="BK468" i="1"/>
  <c r="BK469" i="1"/>
  <c r="BK470" i="1"/>
  <c r="BK471" i="1"/>
  <c r="BK472" i="1"/>
  <c r="BK473" i="1"/>
  <c r="BK474" i="1"/>
  <c r="BK475" i="1"/>
  <c r="BK476" i="1"/>
  <c r="BK477" i="1"/>
  <c r="BK478" i="1"/>
  <c r="BK479" i="1"/>
  <c r="BK480" i="1"/>
  <c r="BK481" i="1"/>
  <c r="BK482" i="1"/>
  <c r="BK483" i="1"/>
  <c r="BK484" i="1"/>
  <c r="BK485" i="1"/>
  <c r="BK486" i="1"/>
  <c r="BK487" i="1"/>
  <c r="BK488" i="1"/>
  <c r="BK489" i="1"/>
  <c r="BK490" i="1"/>
  <c r="BK491" i="1"/>
  <c r="BK492" i="1"/>
  <c r="BK493" i="1"/>
  <c r="BK494" i="1"/>
  <c r="BK495" i="1"/>
  <c r="BK496" i="1"/>
  <c r="BK497" i="1"/>
  <c r="BK498" i="1"/>
  <c r="BK499" i="1"/>
  <c r="BK500" i="1"/>
  <c r="BK501" i="1"/>
  <c r="BK502" i="1"/>
  <c r="BK503" i="1"/>
  <c r="BK504" i="1"/>
  <c r="BK505" i="1"/>
  <c r="BK506" i="1"/>
  <c r="BK507" i="1"/>
  <c r="BK508" i="1"/>
  <c r="BK509" i="1"/>
  <c r="BK510" i="1"/>
  <c r="BK511" i="1"/>
  <c r="BK512" i="1"/>
  <c r="BK513" i="1"/>
  <c r="BK514" i="1"/>
  <c r="BK515" i="1"/>
  <c r="BK516" i="1"/>
  <c r="BK517" i="1"/>
  <c r="BK518" i="1"/>
  <c r="BK519" i="1"/>
  <c r="BK520" i="1"/>
  <c r="BK521" i="1"/>
  <c r="BK522" i="1"/>
  <c r="BK523" i="1"/>
  <c r="BK524" i="1"/>
  <c r="BK525" i="1"/>
  <c r="BK526" i="1"/>
  <c r="BK527" i="1"/>
  <c r="BK528" i="1"/>
  <c r="BK529" i="1"/>
  <c r="BK530" i="1"/>
  <c r="BK531" i="1"/>
  <c r="BK532" i="1"/>
  <c r="BK533" i="1"/>
  <c r="BK534" i="1"/>
  <c r="BK535" i="1"/>
  <c r="BK536" i="1"/>
  <c r="BK537" i="1"/>
  <c r="BK538" i="1"/>
  <c r="BK539" i="1"/>
  <c r="BK540" i="1"/>
  <c r="BK541" i="1"/>
  <c r="BK542" i="1"/>
  <c r="BK543" i="1"/>
  <c r="BK544" i="1"/>
  <c r="BK545" i="1"/>
  <c r="BK546" i="1"/>
  <c r="BK547" i="1"/>
  <c r="BK548" i="1"/>
  <c r="BK549" i="1"/>
  <c r="BK550" i="1"/>
  <c r="BK551" i="1"/>
  <c r="BK552" i="1"/>
  <c r="BK553" i="1"/>
  <c r="BK554" i="1"/>
  <c r="BK555" i="1"/>
  <c r="BK556" i="1"/>
  <c r="BK557" i="1"/>
  <c r="BK558" i="1"/>
  <c r="BK559" i="1"/>
  <c r="BK560" i="1"/>
  <c r="BK561" i="1"/>
  <c r="BK562" i="1"/>
  <c r="BK563" i="1"/>
  <c r="BK564" i="1"/>
  <c r="BK565" i="1"/>
  <c r="BK566" i="1"/>
  <c r="BK567" i="1"/>
  <c r="BK568" i="1"/>
  <c r="BK569" i="1"/>
  <c r="BK570" i="1"/>
  <c r="BK571" i="1"/>
  <c r="BK572" i="1"/>
  <c r="BK573" i="1"/>
  <c r="BK574" i="1"/>
  <c r="BK575" i="1"/>
  <c r="BK576" i="1"/>
  <c r="BK577" i="1"/>
  <c r="BK578" i="1"/>
  <c r="BK579" i="1"/>
  <c r="BK580" i="1"/>
  <c r="BK581" i="1"/>
  <c r="BK582" i="1"/>
  <c r="BK583" i="1"/>
  <c r="BK584" i="1"/>
  <c r="BK585" i="1"/>
  <c r="BK586" i="1"/>
  <c r="BK587" i="1"/>
  <c r="BK588" i="1"/>
  <c r="BK589" i="1"/>
  <c r="BK590" i="1"/>
  <c r="BK591" i="1"/>
  <c r="BK592" i="1"/>
  <c r="BK593" i="1"/>
  <c r="BK594" i="1"/>
  <c r="BK595" i="1"/>
  <c r="BK596" i="1"/>
  <c r="BK597" i="1"/>
  <c r="BK598" i="1"/>
  <c r="BK599" i="1"/>
  <c r="BK600" i="1"/>
  <c r="BK601" i="1"/>
  <c r="BK602" i="1"/>
  <c r="BK603" i="1"/>
  <c r="BK604" i="1"/>
  <c r="BK605" i="1"/>
  <c r="BK606" i="1"/>
  <c r="BK607" i="1"/>
  <c r="BK608" i="1"/>
  <c r="BK609" i="1"/>
  <c r="BK610" i="1"/>
  <c r="BK611" i="1"/>
  <c r="BK612" i="1"/>
  <c r="BK613" i="1"/>
  <c r="BK614" i="1"/>
  <c r="BK615" i="1"/>
  <c r="BK616" i="1"/>
  <c r="BK617" i="1"/>
  <c r="BK618" i="1"/>
  <c r="BK619" i="1"/>
  <c r="BK620" i="1"/>
  <c r="BK621" i="1"/>
  <c r="BK622" i="1"/>
  <c r="BK623" i="1"/>
  <c r="BK624" i="1"/>
  <c r="BK625" i="1"/>
  <c r="BK626" i="1"/>
  <c r="BK627" i="1"/>
  <c r="BK628" i="1"/>
  <c r="BK629" i="1"/>
  <c r="BK630" i="1"/>
  <c r="BK631" i="1"/>
  <c r="BK632" i="1"/>
  <c r="BK633" i="1"/>
  <c r="BK634" i="1"/>
  <c r="BK635" i="1"/>
  <c r="BK636" i="1"/>
  <c r="BK637" i="1"/>
  <c r="BK638" i="1"/>
  <c r="BK639" i="1"/>
  <c r="BK640" i="1"/>
  <c r="BK641" i="1"/>
  <c r="BK642" i="1"/>
  <c r="BK643" i="1"/>
  <c r="BK644" i="1"/>
  <c r="BK645" i="1"/>
  <c r="BK646" i="1"/>
  <c r="BK647" i="1"/>
  <c r="BK648" i="1"/>
  <c r="BK649" i="1"/>
  <c r="BK650" i="1"/>
  <c r="BK651" i="1"/>
  <c r="BK652" i="1"/>
  <c r="BK653" i="1"/>
  <c r="BK654" i="1"/>
  <c r="BK655" i="1"/>
  <c r="BK656" i="1"/>
  <c r="BK657" i="1"/>
  <c r="BK658" i="1"/>
  <c r="BK659" i="1"/>
  <c r="BK660" i="1"/>
  <c r="BK661" i="1"/>
  <c r="BK662" i="1"/>
  <c r="BK663" i="1"/>
  <c r="BK664" i="1"/>
  <c r="BK665" i="1"/>
  <c r="BK666" i="1"/>
  <c r="BK667" i="1"/>
  <c r="BK668" i="1"/>
  <c r="BK669" i="1"/>
  <c r="BK670" i="1"/>
  <c r="BK671" i="1"/>
  <c r="BK672" i="1"/>
  <c r="BK673" i="1"/>
  <c r="BK674" i="1"/>
  <c r="BK675" i="1"/>
  <c r="BK676" i="1"/>
  <c r="BK677" i="1"/>
  <c r="BK678" i="1"/>
  <c r="BK679" i="1"/>
  <c r="BK680" i="1"/>
  <c r="BK681" i="1"/>
  <c r="BK682" i="1"/>
  <c r="BK683" i="1"/>
  <c r="BK684" i="1"/>
  <c r="BK685" i="1"/>
  <c r="BK686" i="1"/>
  <c r="BK687" i="1"/>
  <c r="BK688" i="1"/>
  <c r="BK689" i="1"/>
  <c r="BK690" i="1"/>
  <c r="BK691" i="1"/>
  <c r="BK692" i="1"/>
  <c r="BK693" i="1"/>
  <c r="BK694" i="1"/>
  <c r="BK695" i="1"/>
  <c r="BK696" i="1"/>
  <c r="BK697" i="1"/>
  <c r="BK698" i="1"/>
  <c r="BK699" i="1"/>
  <c r="BK700" i="1"/>
  <c r="BK701" i="1"/>
  <c r="BK702" i="1"/>
  <c r="BK703" i="1"/>
  <c r="BK704" i="1"/>
  <c r="BK705" i="1"/>
  <c r="BK706" i="1"/>
  <c r="BK707" i="1"/>
  <c r="BK708" i="1"/>
  <c r="BK709" i="1"/>
  <c r="BK710" i="1"/>
  <c r="BK711" i="1"/>
  <c r="BK712" i="1"/>
  <c r="BK713" i="1"/>
  <c r="BK714" i="1"/>
  <c r="BK715" i="1"/>
  <c r="BK716" i="1"/>
  <c r="BK717" i="1"/>
  <c r="BK718" i="1"/>
  <c r="BK719" i="1"/>
  <c r="BK720" i="1"/>
  <c r="BK721" i="1"/>
  <c r="BK722" i="1"/>
  <c r="BK723" i="1"/>
  <c r="BK724" i="1"/>
  <c r="BK725" i="1"/>
  <c r="BK726" i="1"/>
  <c r="BK727" i="1"/>
  <c r="BK728" i="1"/>
  <c r="BK729" i="1"/>
  <c r="BK730" i="1"/>
  <c r="BK731" i="1"/>
  <c r="BK732" i="1"/>
  <c r="BK733" i="1"/>
  <c r="BK734" i="1"/>
  <c r="BK735" i="1"/>
  <c r="BK736" i="1"/>
  <c r="BK737" i="1"/>
  <c r="BK738" i="1"/>
  <c r="BK739" i="1"/>
  <c r="BK740" i="1"/>
  <c r="BK741" i="1"/>
  <c r="BK742" i="1"/>
  <c r="BK743" i="1"/>
  <c r="BK744" i="1"/>
  <c r="BK745" i="1"/>
  <c r="BK746" i="1"/>
  <c r="BK747" i="1"/>
  <c r="BK748" i="1"/>
  <c r="BK749" i="1"/>
  <c r="BK750" i="1"/>
  <c r="BK751" i="1"/>
  <c r="BK752" i="1"/>
  <c r="BK753" i="1"/>
  <c r="BK754" i="1"/>
  <c r="BK755" i="1"/>
  <c r="BK756" i="1"/>
  <c r="BK757" i="1"/>
  <c r="BK758" i="1"/>
  <c r="BK759" i="1"/>
  <c r="BK760" i="1"/>
  <c r="BK761" i="1"/>
  <c r="BK762" i="1"/>
  <c r="BK763" i="1"/>
  <c r="BK764" i="1"/>
  <c r="BK765" i="1"/>
  <c r="BK766" i="1"/>
  <c r="BK767" i="1"/>
  <c r="BK768" i="1"/>
  <c r="BK769" i="1"/>
  <c r="BK770" i="1"/>
  <c r="BK771" i="1"/>
  <c r="BK772" i="1"/>
  <c r="BK773" i="1"/>
  <c r="BK774" i="1"/>
  <c r="BK775" i="1"/>
  <c r="BK776" i="1"/>
  <c r="BK777" i="1"/>
  <c r="BK778" i="1"/>
  <c r="BK779" i="1"/>
  <c r="BK780" i="1"/>
  <c r="BK781" i="1"/>
  <c r="BK782" i="1"/>
  <c r="BK783" i="1"/>
  <c r="BK784" i="1"/>
  <c r="BK785" i="1"/>
  <c r="BK786" i="1"/>
  <c r="BK787" i="1"/>
  <c r="BK788" i="1"/>
  <c r="BK789" i="1"/>
  <c r="BK790" i="1"/>
  <c r="BK791" i="1"/>
  <c r="BK792" i="1"/>
  <c r="BK793" i="1"/>
  <c r="BK794" i="1"/>
  <c r="BK795" i="1"/>
  <c r="BK796" i="1"/>
  <c r="BK797" i="1"/>
  <c r="BK798" i="1"/>
  <c r="BK799" i="1"/>
  <c r="BK800" i="1"/>
  <c r="BK801" i="1"/>
  <c r="BK802" i="1"/>
  <c r="BK803" i="1"/>
  <c r="BK804" i="1"/>
  <c r="BK805" i="1"/>
  <c r="BK806" i="1"/>
  <c r="BK807" i="1"/>
  <c r="BK808" i="1"/>
  <c r="BK809" i="1"/>
  <c r="BK810" i="1"/>
  <c r="BK811" i="1"/>
  <c r="BK812" i="1"/>
  <c r="BK813" i="1"/>
  <c r="BK814" i="1"/>
  <c r="BK815" i="1"/>
  <c r="BK816" i="1"/>
  <c r="BK817" i="1"/>
  <c r="BK818" i="1"/>
  <c r="BK819" i="1"/>
  <c r="BK820" i="1"/>
  <c r="BK821" i="1"/>
  <c r="BK822" i="1"/>
  <c r="BK823" i="1"/>
  <c r="BK824" i="1"/>
  <c r="BK825" i="1"/>
  <c r="BK826" i="1"/>
  <c r="BK827" i="1"/>
  <c r="BK828" i="1"/>
  <c r="BK829" i="1"/>
  <c r="BK830" i="1"/>
  <c r="BK831" i="1"/>
  <c r="BK832" i="1"/>
  <c r="BK833" i="1"/>
  <c r="BK834" i="1"/>
  <c r="BK835" i="1"/>
  <c r="BK836" i="1"/>
  <c r="BK837" i="1"/>
  <c r="BK838" i="1"/>
  <c r="BK839" i="1"/>
  <c r="BK840" i="1"/>
  <c r="BK841" i="1"/>
  <c r="BK842" i="1"/>
  <c r="BK843" i="1"/>
  <c r="BK844" i="1"/>
  <c r="BK845" i="1"/>
  <c r="BK846" i="1"/>
  <c r="BK847" i="1"/>
  <c r="BK848" i="1"/>
  <c r="BK849" i="1"/>
  <c r="BK850" i="1"/>
  <c r="BK851" i="1"/>
  <c r="BK852" i="1"/>
  <c r="BK853" i="1"/>
  <c r="BK854" i="1"/>
  <c r="BK855" i="1"/>
  <c r="BK856" i="1"/>
  <c r="BK857" i="1"/>
  <c r="BK858" i="1"/>
  <c r="BK859" i="1"/>
  <c r="BK860" i="1"/>
  <c r="BK861" i="1"/>
  <c r="BK862" i="1"/>
  <c r="BK863" i="1"/>
  <c r="BK864" i="1"/>
  <c r="BK865" i="1"/>
  <c r="BK866" i="1"/>
  <c r="BK867" i="1"/>
  <c r="BK868" i="1"/>
  <c r="BK869" i="1"/>
  <c r="BK870" i="1"/>
  <c r="BK871" i="1"/>
  <c r="BK872" i="1"/>
  <c r="BK873" i="1"/>
  <c r="BK874" i="1"/>
  <c r="BK875" i="1"/>
  <c r="BK876" i="1"/>
  <c r="BK877" i="1"/>
  <c r="BK878" i="1"/>
  <c r="BK879" i="1"/>
  <c r="BK880" i="1"/>
  <c r="BK881" i="1"/>
  <c r="BK882" i="1"/>
  <c r="BK883" i="1"/>
  <c r="BK884" i="1"/>
  <c r="BK885" i="1"/>
  <c r="BK886" i="1"/>
  <c r="BK887" i="1"/>
  <c r="BK888" i="1"/>
  <c r="BK889" i="1"/>
  <c r="BK890" i="1"/>
  <c r="BK891" i="1"/>
  <c r="BK892" i="1"/>
  <c r="BK893" i="1"/>
  <c r="BK894" i="1"/>
  <c r="BK895" i="1"/>
  <c r="BK896" i="1"/>
  <c r="BK897" i="1"/>
  <c r="BK898" i="1"/>
  <c r="BK899" i="1"/>
  <c r="BK900" i="1"/>
  <c r="BK901" i="1"/>
  <c r="BK902" i="1"/>
  <c r="BK903" i="1"/>
  <c r="BK904" i="1"/>
  <c r="BK905" i="1"/>
  <c r="BK906" i="1"/>
  <c r="BK907" i="1"/>
  <c r="BK908" i="1"/>
  <c r="BK909" i="1"/>
  <c r="BK910" i="1"/>
  <c r="BK911" i="1"/>
  <c r="BK912" i="1"/>
  <c r="BK913" i="1"/>
  <c r="BK914" i="1"/>
  <c r="BK915" i="1"/>
  <c r="BK916" i="1"/>
  <c r="BK917" i="1"/>
  <c r="BK918" i="1"/>
  <c r="BK919" i="1"/>
  <c r="BK920" i="1"/>
  <c r="BK921" i="1"/>
  <c r="BK922" i="1"/>
  <c r="BK923" i="1"/>
  <c r="BK924" i="1"/>
  <c r="BK925" i="1"/>
  <c r="BK926" i="1"/>
  <c r="BK927" i="1"/>
  <c r="BK928" i="1"/>
  <c r="BK929" i="1"/>
  <c r="BK930" i="1"/>
  <c r="BK931" i="1"/>
  <c r="BK932" i="1"/>
  <c r="BK933" i="1"/>
  <c r="BK934" i="1"/>
  <c r="BK935" i="1"/>
  <c r="BK936" i="1"/>
  <c r="BK937" i="1"/>
  <c r="BK938" i="1"/>
  <c r="BK939" i="1"/>
  <c r="BK940" i="1"/>
  <c r="BK941" i="1"/>
  <c r="BK942" i="1"/>
  <c r="BK943" i="1"/>
  <c r="BK944" i="1"/>
  <c r="BK945" i="1"/>
  <c r="BK946" i="1"/>
  <c r="BK947" i="1"/>
  <c r="BK948" i="1"/>
  <c r="BK949" i="1"/>
  <c r="BK950" i="1"/>
  <c r="BK951" i="1"/>
  <c r="BK952" i="1"/>
  <c r="BK953" i="1"/>
  <c r="BK954" i="1"/>
  <c r="BK955" i="1"/>
  <c r="BK956" i="1"/>
  <c r="BK957" i="1"/>
  <c r="BK958" i="1"/>
  <c r="BK959" i="1"/>
  <c r="BK960" i="1"/>
  <c r="BK961" i="1"/>
  <c r="BK962" i="1"/>
  <c r="BK963" i="1"/>
  <c r="BK964" i="1"/>
  <c r="BK965" i="1"/>
  <c r="BK966" i="1"/>
  <c r="BK967" i="1"/>
  <c r="BK968" i="1"/>
  <c r="BK969" i="1"/>
  <c r="BK970" i="1"/>
  <c r="BK971" i="1"/>
  <c r="BK972" i="1"/>
  <c r="BK973" i="1"/>
  <c r="BK974" i="1"/>
  <c r="BK975" i="1"/>
  <c r="BK976" i="1"/>
  <c r="BK977" i="1"/>
  <c r="BK978" i="1"/>
  <c r="BK979" i="1"/>
  <c r="BK980" i="1"/>
  <c r="BK981" i="1"/>
  <c r="BK982" i="1"/>
  <c r="BK983" i="1"/>
  <c r="BK984" i="1"/>
  <c r="BK985" i="1"/>
  <c r="BK986" i="1"/>
  <c r="BK987" i="1"/>
  <c r="BK988" i="1"/>
  <c r="BK989" i="1"/>
  <c r="BK990" i="1"/>
  <c r="BK991" i="1"/>
  <c r="BK992" i="1"/>
  <c r="BK993" i="1"/>
  <c r="BK994" i="1"/>
  <c r="BK995" i="1"/>
  <c r="BK996" i="1"/>
  <c r="BK997" i="1"/>
  <c r="BK998" i="1"/>
  <c r="BK999" i="1"/>
  <c r="BK1000" i="1"/>
  <c r="BK1001" i="1"/>
  <c r="BK1002" i="1"/>
  <c r="BK1003" i="1"/>
  <c r="BK1004" i="1"/>
  <c r="BK1005" i="1"/>
  <c r="BK1006" i="1"/>
  <c r="BK1007" i="1"/>
  <c r="BK1008" i="1"/>
  <c r="BK1009" i="1"/>
  <c r="BK1010" i="1"/>
  <c r="BK1011" i="1"/>
  <c r="BK1012" i="1"/>
  <c r="BK1013" i="1"/>
  <c r="BK1014" i="1"/>
  <c r="BK1015" i="1"/>
  <c r="BK1016" i="1"/>
  <c r="BK1017" i="1"/>
  <c r="BK1018" i="1"/>
  <c r="BK1019" i="1"/>
  <c r="BK1020" i="1"/>
  <c r="BK1021" i="1"/>
  <c r="BK1022" i="1"/>
  <c r="BK1023" i="1"/>
  <c r="BK1024" i="1"/>
  <c r="BK1025" i="1"/>
  <c r="BK1026" i="1"/>
  <c r="BK1027" i="1"/>
  <c r="BK1028" i="1"/>
  <c r="BK1029" i="1"/>
  <c r="BK1030" i="1"/>
  <c r="BK1031" i="1"/>
  <c r="BK1032" i="1"/>
  <c r="BK1033" i="1"/>
  <c r="BK1034" i="1"/>
  <c r="BK1035" i="1"/>
  <c r="BK1036" i="1"/>
  <c r="BK1037" i="1"/>
  <c r="BK1038" i="1"/>
  <c r="BK1039" i="1"/>
  <c r="BK1040" i="1"/>
  <c r="BK1041" i="1"/>
  <c r="BK1042" i="1"/>
  <c r="BK1043" i="1"/>
  <c r="BK1044" i="1"/>
  <c r="BK1045" i="1"/>
  <c r="BK1046" i="1"/>
  <c r="BK1047" i="1"/>
  <c r="BK1048" i="1"/>
  <c r="BK1049" i="1"/>
  <c r="BK1050" i="1"/>
  <c r="BK1051" i="1"/>
  <c r="BK1052" i="1"/>
  <c r="BK1053" i="1"/>
  <c r="BK1054" i="1"/>
  <c r="BK1055" i="1"/>
  <c r="BK1056" i="1"/>
  <c r="BK1057" i="1"/>
  <c r="BK1058" i="1"/>
  <c r="BK1059" i="1"/>
  <c r="BK1060" i="1"/>
  <c r="BK1061" i="1"/>
  <c r="BK1062" i="1"/>
  <c r="BK1063" i="1"/>
  <c r="BK1064" i="1"/>
  <c r="BK1065" i="1"/>
  <c r="BK1066" i="1"/>
  <c r="BK1067" i="1"/>
  <c r="BK1068" i="1"/>
  <c r="BK1069" i="1"/>
  <c r="BK1070" i="1"/>
  <c r="BK1071" i="1"/>
  <c r="BK1072" i="1"/>
  <c r="BK1073" i="1"/>
  <c r="BK1074" i="1"/>
  <c r="BK1075" i="1"/>
  <c r="BK1076" i="1"/>
  <c r="BK1077" i="1"/>
  <c r="BK1078" i="1"/>
  <c r="BK1079" i="1"/>
  <c r="BK1080" i="1"/>
  <c r="BK1081" i="1"/>
  <c r="BK1082" i="1"/>
  <c r="BK1083" i="1"/>
  <c r="BK1084" i="1"/>
  <c r="BK1085" i="1"/>
  <c r="BK1086" i="1"/>
  <c r="BK1087" i="1"/>
  <c r="BK1088" i="1"/>
  <c r="BK1089" i="1"/>
  <c r="BK1090" i="1"/>
  <c r="BK1091" i="1"/>
  <c r="BK1092" i="1"/>
  <c r="BK1093" i="1"/>
  <c r="BK1094" i="1"/>
  <c r="BK1095" i="1"/>
  <c r="BK1096" i="1"/>
  <c r="BK1097" i="1"/>
  <c r="BK1098" i="1"/>
  <c r="BK6" i="1"/>
  <c r="BI7" i="1"/>
  <c r="BI8" i="1"/>
  <c r="BI9" i="1"/>
  <c r="BI10" i="1"/>
  <c r="BI11" i="1"/>
  <c r="BI12" i="1"/>
  <c r="BI13" i="1"/>
  <c r="BI14" i="1"/>
  <c r="BI15" i="1"/>
  <c r="BI16" i="1"/>
  <c r="BI17" i="1"/>
  <c r="BI18" i="1"/>
  <c r="BI19" i="1"/>
  <c r="BI20" i="1"/>
  <c r="BI21" i="1"/>
  <c r="BI22" i="1"/>
  <c r="BI23" i="1"/>
  <c r="BI24" i="1"/>
  <c r="BI25" i="1"/>
  <c r="BI26" i="1"/>
  <c r="BI27" i="1"/>
  <c r="BI28" i="1"/>
  <c r="BI29" i="1"/>
  <c r="BI30" i="1"/>
  <c r="BI31" i="1"/>
  <c r="BI32" i="1"/>
  <c r="BI33" i="1"/>
  <c r="BI34" i="1"/>
  <c r="BI35" i="1"/>
  <c r="BI36" i="1"/>
  <c r="BI37" i="1"/>
  <c r="BI38" i="1"/>
  <c r="BI39" i="1"/>
  <c r="BI40" i="1"/>
  <c r="BI41" i="1"/>
  <c r="BI42" i="1"/>
  <c r="BI43" i="1"/>
  <c r="BI44" i="1"/>
  <c r="BI45" i="1"/>
  <c r="BI46" i="1"/>
  <c r="BI47" i="1"/>
  <c r="BI48" i="1"/>
  <c r="BI49" i="1"/>
  <c r="BI50" i="1"/>
  <c r="BI51" i="1"/>
  <c r="BI52" i="1"/>
  <c r="BI53" i="1"/>
  <c r="BI54" i="1"/>
  <c r="BI55" i="1"/>
  <c r="BI56" i="1"/>
  <c r="BI57" i="1"/>
  <c r="BI58" i="1"/>
  <c r="BI59" i="1"/>
  <c r="BI60" i="1"/>
  <c r="BI61" i="1"/>
  <c r="BI62" i="1"/>
  <c r="BI63" i="1"/>
  <c r="BI64" i="1"/>
  <c r="BI65" i="1"/>
  <c r="BI66" i="1"/>
  <c r="BI67" i="1"/>
  <c r="BI68" i="1"/>
  <c r="BI69" i="1"/>
  <c r="BI70" i="1"/>
  <c r="BI71" i="1"/>
  <c r="BI72" i="1"/>
  <c r="BI73" i="1"/>
  <c r="BI74" i="1"/>
  <c r="BI75" i="1"/>
  <c r="BI76" i="1"/>
  <c r="BI77" i="1"/>
  <c r="BI78" i="1"/>
  <c r="BI79" i="1"/>
  <c r="BI80" i="1"/>
  <c r="BI81" i="1"/>
  <c r="BI82" i="1"/>
  <c r="BI83" i="1"/>
  <c r="BI84" i="1"/>
  <c r="BI85" i="1"/>
  <c r="BI86" i="1"/>
  <c r="BI87" i="1"/>
  <c r="BI88" i="1"/>
  <c r="BI89" i="1"/>
  <c r="BI90" i="1"/>
  <c r="BI91" i="1"/>
  <c r="BI92" i="1"/>
  <c r="BI93" i="1"/>
  <c r="BI94" i="1"/>
  <c r="BI95" i="1"/>
  <c r="BI96" i="1"/>
  <c r="BI97" i="1"/>
  <c r="BI98" i="1"/>
  <c r="BI99" i="1"/>
  <c r="BI100" i="1"/>
  <c r="BI101" i="1"/>
  <c r="BI102" i="1"/>
  <c r="BI103" i="1"/>
  <c r="BI104" i="1"/>
  <c r="BI105" i="1"/>
  <c r="BI106" i="1"/>
  <c r="BI107" i="1"/>
  <c r="BI108" i="1"/>
  <c r="BI109" i="1"/>
  <c r="BI110" i="1"/>
  <c r="BI111" i="1"/>
  <c r="BI112" i="1"/>
  <c r="BI113" i="1"/>
  <c r="BI114" i="1"/>
  <c r="BI115" i="1"/>
  <c r="BI116" i="1"/>
  <c r="BI117" i="1"/>
  <c r="BI118" i="1"/>
  <c r="BI119" i="1"/>
  <c r="BI120" i="1"/>
  <c r="BI121" i="1"/>
  <c r="BI122" i="1"/>
  <c r="BI123" i="1"/>
  <c r="BI124" i="1"/>
  <c r="BI125" i="1"/>
  <c r="BI126" i="1"/>
  <c r="BI127" i="1"/>
  <c r="BI128" i="1"/>
  <c r="BI129" i="1"/>
  <c r="BI130" i="1"/>
  <c r="BI131" i="1"/>
  <c r="BI132" i="1"/>
  <c r="BI133" i="1"/>
  <c r="BI134" i="1"/>
  <c r="BI135" i="1"/>
  <c r="BI136" i="1"/>
  <c r="BI137" i="1"/>
  <c r="BI138" i="1"/>
  <c r="BI139" i="1"/>
  <c r="BI140" i="1"/>
  <c r="BI141" i="1"/>
  <c r="BI142" i="1"/>
  <c r="BI143" i="1"/>
  <c r="BI144" i="1"/>
  <c r="BI145" i="1"/>
  <c r="BI146" i="1"/>
  <c r="BI147" i="1"/>
  <c r="BI148" i="1"/>
  <c r="BI149" i="1"/>
  <c r="BI150" i="1"/>
  <c r="BI151" i="1"/>
  <c r="BI152" i="1"/>
  <c r="BI153" i="1"/>
  <c r="BI154" i="1"/>
  <c r="BI155" i="1"/>
  <c r="BI156" i="1"/>
  <c r="BI157" i="1"/>
  <c r="BI158" i="1"/>
  <c r="BI159" i="1"/>
  <c r="BI160" i="1"/>
  <c r="BI161" i="1"/>
  <c r="BI162" i="1"/>
  <c r="BI163" i="1"/>
  <c r="BI164" i="1"/>
  <c r="BI165" i="1"/>
  <c r="BI166" i="1"/>
  <c r="BI167" i="1"/>
  <c r="BI168" i="1"/>
  <c r="BI169" i="1"/>
  <c r="BI170" i="1"/>
  <c r="BI171" i="1"/>
  <c r="BI172" i="1"/>
  <c r="BI173" i="1"/>
  <c r="BI174" i="1"/>
  <c r="BI175" i="1"/>
  <c r="BI176" i="1"/>
  <c r="BI177" i="1"/>
  <c r="BI178" i="1"/>
  <c r="BI179" i="1"/>
  <c r="BI180" i="1"/>
  <c r="BI181" i="1"/>
  <c r="BI182" i="1"/>
  <c r="BI183" i="1"/>
  <c r="BI184" i="1"/>
  <c r="BI185" i="1"/>
  <c r="BI186" i="1"/>
  <c r="BI187" i="1"/>
  <c r="BI188" i="1"/>
  <c r="BI189" i="1"/>
  <c r="BI190" i="1"/>
  <c r="BI191" i="1"/>
  <c r="BI192" i="1"/>
  <c r="BI193" i="1"/>
  <c r="BI194" i="1"/>
  <c r="BI195" i="1"/>
  <c r="BI196" i="1"/>
  <c r="BI197" i="1"/>
  <c r="BI198" i="1"/>
  <c r="BI199" i="1"/>
  <c r="BI200" i="1"/>
  <c r="BI201" i="1"/>
  <c r="BI202" i="1"/>
  <c r="BI203" i="1"/>
  <c r="BI204" i="1"/>
  <c r="BI205" i="1"/>
  <c r="BI206" i="1"/>
  <c r="BI207" i="1"/>
  <c r="BI208" i="1"/>
  <c r="BI209" i="1"/>
  <c r="BI210" i="1"/>
  <c r="BI211" i="1"/>
  <c r="BI212" i="1"/>
  <c r="BI213" i="1"/>
  <c r="BI214" i="1"/>
  <c r="BI215" i="1"/>
  <c r="BI216" i="1"/>
  <c r="BI217" i="1"/>
  <c r="BI218" i="1"/>
  <c r="BI219" i="1"/>
  <c r="BI220" i="1"/>
  <c r="BI221" i="1"/>
  <c r="BI222" i="1"/>
  <c r="BI223" i="1"/>
  <c r="BI224" i="1"/>
  <c r="BI225" i="1"/>
  <c r="BI226" i="1"/>
  <c r="BI227" i="1"/>
  <c r="BI228" i="1"/>
  <c r="BI229" i="1"/>
  <c r="BI230" i="1"/>
  <c r="BI231" i="1"/>
  <c r="BI232" i="1"/>
  <c r="BI233" i="1"/>
  <c r="BI234" i="1"/>
  <c r="BI235" i="1"/>
  <c r="BI236" i="1"/>
  <c r="BI237" i="1"/>
  <c r="BI238" i="1"/>
  <c r="BI239" i="1"/>
  <c r="BI240" i="1"/>
  <c r="BI241" i="1"/>
  <c r="BI242" i="1"/>
  <c r="BI243" i="1"/>
  <c r="BI244" i="1"/>
  <c r="BI245" i="1"/>
  <c r="BI246" i="1"/>
  <c r="BI247" i="1"/>
  <c r="BI248" i="1"/>
  <c r="BI249" i="1"/>
  <c r="BI250" i="1"/>
  <c r="BI251" i="1"/>
  <c r="BI252" i="1"/>
  <c r="BI253" i="1"/>
  <c r="BI254" i="1"/>
  <c r="BI255" i="1"/>
  <c r="BI256" i="1"/>
  <c r="BI257" i="1"/>
  <c r="BI258" i="1"/>
  <c r="BI259" i="1"/>
  <c r="BI260" i="1"/>
  <c r="BI261" i="1"/>
  <c r="BI262" i="1"/>
  <c r="BI263" i="1"/>
  <c r="BI264" i="1"/>
  <c r="BI265" i="1"/>
  <c r="BI266" i="1"/>
  <c r="BI267" i="1"/>
  <c r="BI268" i="1"/>
  <c r="BI269" i="1"/>
  <c r="BI270" i="1"/>
  <c r="BI271" i="1"/>
  <c r="BI272" i="1"/>
  <c r="BI273" i="1"/>
  <c r="BI274" i="1"/>
  <c r="BI275" i="1"/>
  <c r="BI276" i="1"/>
  <c r="BI277" i="1"/>
  <c r="BI278" i="1"/>
  <c r="BI279" i="1"/>
  <c r="BI280" i="1"/>
  <c r="BI281" i="1"/>
  <c r="BI282" i="1"/>
  <c r="BI283" i="1"/>
  <c r="BI284" i="1"/>
  <c r="BI285" i="1"/>
  <c r="BI286" i="1"/>
  <c r="BI287" i="1"/>
  <c r="BI288" i="1"/>
  <c r="BI289" i="1"/>
  <c r="BI290" i="1"/>
  <c r="BI291" i="1"/>
  <c r="BI292" i="1"/>
  <c r="BI293" i="1"/>
  <c r="BI294" i="1"/>
  <c r="BI295" i="1"/>
  <c r="BI296" i="1"/>
  <c r="BI297" i="1"/>
  <c r="BI298" i="1"/>
  <c r="BI299" i="1"/>
  <c r="BI300" i="1"/>
  <c r="BI301" i="1"/>
  <c r="BI302" i="1"/>
  <c r="BI303" i="1"/>
  <c r="BI304" i="1"/>
  <c r="BI305" i="1"/>
  <c r="BI306" i="1"/>
  <c r="BI307" i="1"/>
  <c r="BI308" i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BI343" i="1"/>
  <c r="BI344" i="1"/>
  <c r="BI345" i="1"/>
  <c r="BI346" i="1"/>
  <c r="BI347" i="1"/>
  <c r="BI348" i="1"/>
  <c r="BI349" i="1"/>
  <c r="BI350" i="1"/>
  <c r="BI351" i="1"/>
  <c r="BI352" i="1"/>
  <c r="BI353" i="1"/>
  <c r="BI354" i="1"/>
  <c r="BI355" i="1"/>
  <c r="BI356" i="1"/>
  <c r="BI357" i="1"/>
  <c r="BI358" i="1"/>
  <c r="BI359" i="1"/>
  <c r="BI360" i="1"/>
  <c r="BI361" i="1"/>
  <c r="BI362" i="1"/>
  <c r="BI363" i="1"/>
  <c r="BI364" i="1"/>
  <c r="BI365" i="1"/>
  <c r="BI366" i="1"/>
  <c r="BI367" i="1"/>
  <c r="BI368" i="1"/>
  <c r="BI369" i="1"/>
  <c r="BI370" i="1"/>
  <c r="BI371" i="1"/>
  <c r="BI372" i="1"/>
  <c r="BI373" i="1"/>
  <c r="BI374" i="1"/>
  <c r="BI375" i="1"/>
  <c r="BI376" i="1"/>
  <c r="BI377" i="1"/>
  <c r="BI378" i="1"/>
  <c r="BI379" i="1"/>
  <c r="BI380" i="1"/>
  <c r="BI381" i="1"/>
  <c r="BI382" i="1"/>
  <c r="BI383" i="1"/>
  <c r="BI384" i="1"/>
  <c r="BI385" i="1"/>
  <c r="BI386" i="1"/>
  <c r="BI387" i="1"/>
  <c r="BI388" i="1"/>
  <c r="BI389" i="1"/>
  <c r="BI390" i="1"/>
  <c r="BI391" i="1"/>
  <c r="BI392" i="1"/>
  <c r="BI393" i="1"/>
  <c r="BI394" i="1"/>
  <c r="BI395" i="1"/>
  <c r="BI396" i="1"/>
  <c r="BI397" i="1"/>
  <c r="BI398" i="1"/>
  <c r="BI399" i="1"/>
  <c r="BI400" i="1"/>
  <c r="BI401" i="1"/>
  <c r="BI402" i="1"/>
  <c r="BI403" i="1"/>
  <c r="BI404" i="1"/>
  <c r="BI405" i="1"/>
  <c r="BI406" i="1"/>
  <c r="BI407" i="1"/>
  <c r="BI408" i="1"/>
  <c r="BI409" i="1"/>
  <c r="BI410" i="1"/>
  <c r="BI411" i="1"/>
  <c r="BI412" i="1"/>
  <c r="BI413" i="1"/>
  <c r="BI414" i="1"/>
  <c r="BI415" i="1"/>
  <c r="BI416" i="1"/>
  <c r="BI417" i="1"/>
  <c r="BI418" i="1"/>
  <c r="BI419" i="1"/>
  <c r="BI420" i="1"/>
  <c r="BI421" i="1"/>
  <c r="BI422" i="1"/>
  <c r="BI423" i="1"/>
  <c r="BI424" i="1"/>
  <c r="BI425" i="1"/>
  <c r="BI426" i="1"/>
  <c r="BI427" i="1"/>
  <c r="BI428" i="1"/>
  <c r="BI429" i="1"/>
  <c r="BI430" i="1"/>
  <c r="BI431" i="1"/>
  <c r="BI432" i="1"/>
  <c r="BI433" i="1"/>
  <c r="BI434" i="1"/>
  <c r="BI435" i="1"/>
  <c r="BI436" i="1"/>
  <c r="BI437" i="1"/>
  <c r="BI438" i="1"/>
  <c r="BI439" i="1"/>
  <c r="BI440" i="1"/>
  <c r="BI441" i="1"/>
  <c r="BI442" i="1"/>
  <c r="BI443" i="1"/>
  <c r="BI444" i="1"/>
  <c r="BI445" i="1"/>
  <c r="BI446" i="1"/>
  <c r="BI447" i="1"/>
  <c r="BI448" i="1"/>
  <c r="BI449" i="1"/>
  <c r="BI450" i="1"/>
  <c r="BI451" i="1"/>
  <c r="BI452" i="1"/>
  <c r="BI453" i="1"/>
  <c r="BI454" i="1"/>
  <c r="BI455" i="1"/>
  <c r="BI456" i="1"/>
  <c r="BI457" i="1"/>
  <c r="BI458" i="1"/>
  <c r="BI459" i="1"/>
  <c r="BI460" i="1"/>
  <c r="BI461" i="1"/>
  <c r="BI462" i="1"/>
  <c r="BI463" i="1"/>
  <c r="BI464" i="1"/>
  <c r="BI465" i="1"/>
  <c r="BI466" i="1"/>
  <c r="BI467" i="1"/>
  <c r="BI468" i="1"/>
  <c r="BI469" i="1"/>
  <c r="BI470" i="1"/>
  <c r="BI471" i="1"/>
  <c r="BI472" i="1"/>
  <c r="BI473" i="1"/>
  <c r="BI474" i="1"/>
  <c r="BI475" i="1"/>
  <c r="BI476" i="1"/>
  <c r="BI477" i="1"/>
  <c r="BI478" i="1"/>
  <c r="BI479" i="1"/>
  <c r="BI480" i="1"/>
  <c r="BI481" i="1"/>
  <c r="BI482" i="1"/>
  <c r="BI483" i="1"/>
  <c r="BI484" i="1"/>
  <c r="BI485" i="1"/>
  <c r="BI486" i="1"/>
  <c r="BI487" i="1"/>
  <c r="BI488" i="1"/>
  <c r="BI489" i="1"/>
  <c r="BI490" i="1"/>
  <c r="BI491" i="1"/>
  <c r="BI492" i="1"/>
  <c r="BI493" i="1"/>
  <c r="BI494" i="1"/>
  <c r="BI495" i="1"/>
  <c r="BI496" i="1"/>
  <c r="BI497" i="1"/>
  <c r="BI498" i="1"/>
  <c r="BI499" i="1"/>
  <c r="BI500" i="1"/>
  <c r="BI501" i="1"/>
  <c r="BI502" i="1"/>
  <c r="BI503" i="1"/>
  <c r="BI504" i="1"/>
  <c r="BI505" i="1"/>
  <c r="BI506" i="1"/>
  <c r="BI507" i="1"/>
  <c r="BI508" i="1"/>
  <c r="BI509" i="1"/>
  <c r="BI510" i="1"/>
  <c r="BI511" i="1"/>
  <c r="BI512" i="1"/>
  <c r="BI513" i="1"/>
  <c r="BI514" i="1"/>
  <c r="BI515" i="1"/>
  <c r="BI516" i="1"/>
  <c r="BI517" i="1"/>
  <c r="BI518" i="1"/>
  <c r="BI519" i="1"/>
  <c r="BI520" i="1"/>
  <c r="BI521" i="1"/>
  <c r="BI522" i="1"/>
  <c r="BI523" i="1"/>
  <c r="BI524" i="1"/>
  <c r="BI525" i="1"/>
  <c r="BI526" i="1"/>
  <c r="BI527" i="1"/>
  <c r="BI528" i="1"/>
  <c r="BI529" i="1"/>
  <c r="BI530" i="1"/>
  <c r="BI531" i="1"/>
  <c r="BI532" i="1"/>
  <c r="BI533" i="1"/>
  <c r="BI534" i="1"/>
  <c r="BI535" i="1"/>
  <c r="BI536" i="1"/>
  <c r="BI537" i="1"/>
  <c r="BI538" i="1"/>
  <c r="BI539" i="1"/>
  <c r="BI540" i="1"/>
  <c r="BI541" i="1"/>
  <c r="BI542" i="1"/>
  <c r="BI543" i="1"/>
  <c r="BI544" i="1"/>
  <c r="BI545" i="1"/>
  <c r="BI546" i="1"/>
  <c r="BI547" i="1"/>
  <c r="BI548" i="1"/>
  <c r="BI549" i="1"/>
  <c r="BI550" i="1"/>
  <c r="BI551" i="1"/>
  <c r="BI552" i="1"/>
  <c r="BI553" i="1"/>
  <c r="BI554" i="1"/>
  <c r="BI555" i="1"/>
  <c r="BI556" i="1"/>
  <c r="BI557" i="1"/>
  <c r="BI558" i="1"/>
  <c r="BI559" i="1"/>
  <c r="BI560" i="1"/>
  <c r="BI561" i="1"/>
  <c r="BI562" i="1"/>
  <c r="BI563" i="1"/>
  <c r="BI564" i="1"/>
  <c r="BI565" i="1"/>
  <c r="BI566" i="1"/>
  <c r="BI567" i="1"/>
  <c r="BI568" i="1"/>
  <c r="BI569" i="1"/>
  <c r="BI570" i="1"/>
  <c r="BI571" i="1"/>
  <c r="BI572" i="1"/>
  <c r="BI573" i="1"/>
  <c r="BI574" i="1"/>
  <c r="BI575" i="1"/>
  <c r="BI576" i="1"/>
  <c r="BI577" i="1"/>
  <c r="BI578" i="1"/>
  <c r="BI579" i="1"/>
  <c r="BI580" i="1"/>
  <c r="BI581" i="1"/>
  <c r="BI582" i="1"/>
  <c r="BI583" i="1"/>
  <c r="BI584" i="1"/>
  <c r="BI585" i="1"/>
  <c r="BI586" i="1"/>
  <c r="BI587" i="1"/>
  <c r="BI588" i="1"/>
  <c r="BI589" i="1"/>
  <c r="BI590" i="1"/>
  <c r="BI591" i="1"/>
  <c r="BI592" i="1"/>
  <c r="BI593" i="1"/>
  <c r="BI594" i="1"/>
  <c r="BI595" i="1"/>
  <c r="BI596" i="1"/>
  <c r="BI597" i="1"/>
  <c r="BI598" i="1"/>
  <c r="BI599" i="1"/>
  <c r="BI600" i="1"/>
  <c r="BI601" i="1"/>
  <c r="BI602" i="1"/>
  <c r="BI603" i="1"/>
  <c r="BI604" i="1"/>
  <c r="BI605" i="1"/>
  <c r="BI606" i="1"/>
  <c r="BI607" i="1"/>
  <c r="BI608" i="1"/>
  <c r="BI609" i="1"/>
  <c r="BI610" i="1"/>
  <c r="BI611" i="1"/>
  <c r="BI612" i="1"/>
  <c r="BI613" i="1"/>
  <c r="BI614" i="1"/>
  <c r="BI615" i="1"/>
  <c r="BI616" i="1"/>
  <c r="BI617" i="1"/>
  <c r="BI618" i="1"/>
  <c r="BI619" i="1"/>
  <c r="BI620" i="1"/>
  <c r="BI621" i="1"/>
  <c r="BI622" i="1"/>
  <c r="BI623" i="1"/>
  <c r="BI624" i="1"/>
  <c r="BI625" i="1"/>
  <c r="BI626" i="1"/>
  <c r="BI627" i="1"/>
  <c r="BI628" i="1"/>
  <c r="BI629" i="1"/>
  <c r="BI630" i="1"/>
  <c r="BI631" i="1"/>
  <c r="BI632" i="1"/>
  <c r="BI633" i="1"/>
  <c r="BI634" i="1"/>
  <c r="BI635" i="1"/>
  <c r="BI636" i="1"/>
  <c r="BI637" i="1"/>
  <c r="BI638" i="1"/>
  <c r="BI639" i="1"/>
  <c r="BI640" i="1"/>
  <c r="BI641" i="1"/>
  <c r="BI642" i="1"/>
  <c r="BI643" i="1"/>
  <c r="BI644" i="1"/>
  <c r="BI645" i="1"/>
  <c r="BI646" i="1"/>
  <c r="BI647" i="1"/>
  <c r="BI648" i="1"/>
  <c r="BI649" i="1"/>
  <c r="BI650" i="1"/>
  <c r="BI651" i="1"/>
  <c r="BI652" i="1"/>
  <c r="BI653" i="1"/>
  <c r="BI654" i="1"/>
  <c r="BI655" i="1"/>
  <c r="BI656" i="1"/>
  <c r="BI657" i="1"/>
  <c r="BI658" i="1"/>
  <c r="BI659" i="1"/>
  <c r="BI660" i="1"/>
  <c r="BI661" i="1"/>
  <c r="BI662" i="1"/>
  <c r="BI663" i="1"/>
  <c r="BI664" i="1"/>
  <c r="BI665" i="1"/>
  <c r="BI666" i="1"/>
  <c r="BI667" i="1"/>
  <c r="BI668" i="1"/>
  <c r="BI669" i="1"/>
  <c r="BI670" i="1"/>
  <c r="BI671" i="1"/>
  <c r="BI672" i="1"/>
  <c r="BI673" i="1"/>
  <c r="BI674" i="1"/>
  <c r="BI675" i="1"/>
  <c r="BI676" i="1"/>
  <c r="BI677" i="1"/>
  <c r="BI678" i="1"/>
  <c r="BI679" i="1"/>
  <c r="BI680" i="1"/>
  <c r="BI681" i="1"/>
  <c r="BI682" i="1"/>
  <c r="BI683" i="1"/>
  <c r="BI684" i="1"/>
  <c r="BI685" i="1"/>
  <c r="BI686" i="1"/>
  <c r="BI687" i="1"/>
  <c r="BI688" i="1"/>
  <c r="BI689" i="1"/>
  <c r="BI690" i="1"/>
  <c r="BI691" i="1"/>
  <c r="BI692" i="1"/>
  <c r="BI693" i="1"/>
  <c r="BI694" i="1"/>
  <c r="BI695" i="1"/>
  <c r="BI696" i="1"/>
  <c r="BI697" i="1"/>
  <c r="BI698" i="1"/>
  <c r="BI699" i="1"/>
  <c r="BI700" i="1"/>
  <c r="BI701" i="1"/>
  <c r="BI702" i="1"/>
  <c r="BI703" i="1"/>
  <c r="BI704" i="1"/>
  <c r="BI705" i="1"/>
  <c r="BI706" i="1"/>
  <c r="BI707" i="1"/>
  <c r="BI708" i="1"/>
  <c r="BI709" i="1"/>
  <c r="BI710" i="1"/>
  <c r="BI711" i="1"/>
  <c r="BI712" i="1"/>
  <c r="BI713" i="1"/>
  <c r="BI714" i="1"/>
  <c r="BI715" i="1"/>
  <c r="BI716" i="1"/>
  <c r="BI717" i="1"/>
  <c r="BI718" i="1"/>
  <c r="BI719" i="1"/>
  <c r="BI720" i="1"/>
  <c r="BI721" i="1"/>
  <c r="BI722" i="1"/>
  <c r="BI723" i="1"/>
  <c r="BI724" i="1"/>
  <c r="BI725" i="1"/>
  <c r="BI726" i="1"/>
  <c r="BI727" i="1"/>
  <c r="BI728" i="1"/>
  <c r="BI729" i="1"/>
  <c r="BI730" i="1"/>
  <c r="BI731" i="1"/>
  <c r="BI732" i="1"/>
  <c r="BI733" i="1"/>
  <c r="BI734" i="1"/>
  <c r="BI735" i="1"/>
  <c r="BI736" i="1"/>
  <c r="BI737" i="1"/>
  <c r="BI738" i="1"/>
  <c r="BI739" i="1"/>
  <c r="BI740" i="1"/>
  <c r="BI741" i="1"/>
  <c r="BI742" i="1"/>
  <c r="BI743" i="1"/>
  <c r="BI744" i="1"/>
  <c r="BI745" i="1"/>
  <c r="BI746" i="1"/>
  <c r="BI747" i="1"/>
  <c r="BI748" i="1"/>
  <c r="BI749" i="1"/>
  <c r="BI750" i="1"/>
  <c r="BI751" i="1"/>
  <c r="BI752" i="1"/>
  <c r="BI753" i="1"/>
  <c r="BI754" i="1"/>
  <c r="BI755" i="1"/>
  <c r="BI756" i="1"/>
  <c r="BI757" i="1"/>
  <c r="BI758" i="1"/>
  <c r="BI759" i="1"/>
  <c r="BI760" i="1"/>
  <c r="BI761" i="1"/>
  <c r="BI762" i="1"/>
  <c r="BI763" i="1"/>
  <c r="BI764" i="1"/>
  <c r="BI765" i="1"/>
  <c r="BI766" i="1"/>
  <c r="BI767" i="1"/>
  <c r="BI768" i="1"/>
  <c r="BI769" i="1"/>
  <c r="BI770" i="1"/>
  <c r="BI771" i="1"/>
  <c r="BI772" i="1"/>
  <c r="BI773" i="1"/>
  <c r="BI774" i="1"/>
  <c r="BI775" i="1"/>
  <c r="BI776" i="1"/>
  <c r="BI777" i="1"/>
  <c r="BI778" i="1"/>
  <c r="BI779" i="1"/>
  <c r="BI780" i="1"/>
  <c r="BI781" i="1"/>
  <c r="BI782" i="1"/>
  <c r="BI783" i="1"/>
  <c r="BI784" i="1"/>
  <c r="BI785" i="1"/>
  <c r="BI786" i="1"/>
  <c r="BI787" i="1"/>
  <c r="BI788" i="1"/>
  <c r="BI789" i="1"/>
  <c r="BI790" i="1"/>
  <c r="BI791" i="1"/>
  <c r="BI792" i="1"/>
  <c r="BI793" i="1"/>
  <c r="BI794" i="1"/>
  <c r="BI795" i="1"/>
  <c r="BI796" i="1"/>
  <c r="BI797" i="1"/>
  <c r="BI798" i="1"/>
  <c r="BI799" i="1"/>
  <c r="BI800" i="1"/>
  <c r="BI801" i="1"/>
  <c r="BI802" i="1"/>
  <c r="BI803" i="1"/>
  <c r="BI804" i="1"/>
  <c r="BI805" i="1"/>
  <c r="BI806" i="1"/>
  <c r="BI807" i="1"/>
  <c r="BI808" i="1"/>
  <c r="BI809" i="1"/>
  <c r="BI810" i="1"/>
  <c r="BI811" i="1"/>
  <c r="BI812" i="1"/>
  <c r="BI813" i="1"/>
  <c r="BI814" i="1"/>
  <c r="BI815" i="1"/>
  <c r="BI816" i="1"/>
  <c r="BI817" i="1"/>
  <c r="BI818" i="1"/>
  <c r="BI819" i="1"/>
  <c r="BI820" i="1"/>
  <c r="BI821" i="1"/>
  <c r="BI822" i="1"/>
  <c r="BI823" i="1"/>
  <c r="BI824" i="1"/>
  <c r="BI825" i="1"/>
  <c r="BI826" i="1"/>
  <c r="BI827" i="1"/>
  <c r="BI828" i="1"/>
  <c r="BI829" i="1"/>
  <c r="BI830" i="1"/>
  <c r="BI831" i="1"/>
  <c r="BI832" i="1"/>
  <c r="BI833" i="1"/>
  <c r="BI834" i="1"/>
  <c r="BI835" i="1"/>
  <c r="BI836" i="1"/>
  <c r="BI837" i="1"/>
  <c r="BI838" i="1"/>
  <c r="BI839" i="1"/>
  <c r="BI840" i="1"/>
  <c r="BI841" i="1"/>
  <c r="BI842" i="1"/>
  <c r="BI843" i="1"/>
  <c r="BI844" i="1"/>
  <c r="BI845" i="1"/>
  <c r="BI846" i="1"/>
  <c r="BI847" i="1"/>
  <c r="BI848" i="1"/>
  <c r="BI849" i="1"/>
  <c r="BI850" i="1"/>
  <c r="BI851" i="1"/>
  <c r="BI852" i="1"/>
  <c r="BI853" i="1"/>
  <c r="BI854" i="1"/>
  <c r="BI855" i="1"/>
  <c r="BI856" i="1"/>
  <c r="BI857" i="1"/>
  <c r="BI858" i="1"/>
  <c r="BI859" i="1"/>
  <c r="BI860" i="1"/>
  <c r="BI861" i="1"/>
  <c r="BI862" i="1"/>
  <c r="BI863" i="1"/>
  <c r="BI864" i="1"/>
  <c r="BI865" i="1"/>
  <c r="BI866" i="1"/>
  <c r="BI867" i="1"/>
  <c r="BI868" i="1"/>
  <c r="BI869" i="1"/>
  <c r="BI870" i="1"/>
  <c r="BI871" i="1"/>
  <c r="BI872" i="1"/>
  <c r="BI873" i="1"/>
  <c r="BI874" i="1"/>
  <c r="BI875" i="1"/>
  <c r="BI876" i="1"/>
  <c r="BI877" i="1"/>
  <c r="BI878" i="1"/>
  <c r="BI879" i="1"/>
  <c r="BI880" i="1"/>
  <c r="BI881" i="1"/>
  <c r="BI882" i="1"/>
  <c r="BI883" i="1"/>
  <c r="BI884" i="1"/>
  <c r="BI885" i="1"/>
  <c r="BI886" i="1"/>
  <c r="BI887" i="1"/>
  <c r="BI888" i="1"/>
  <c r="BI889" i="1"/>
  <c r="BI890" i="1"/>
  <c r="BI891" i="1"/>
  <c r="BI892" i="1"/>
  <c r="BI893" i="1"/>
  <c r="BI894" i="1"/>
  <c r="BI895" i="1"/>
  <c r="BI896" i="1"/>
  <c r="BI897" i="1"/>
  <c r="BI898" i="1"/>
  <c r="BI899" i="1"/>
  <c r="BI900" i="1"/>
  <c r="BI901" i="1"/>
  <c r="BI902" i="1"/>
  <c r="BI903" i="1"/>
  <c r="BI904" i="1"/>
  <c r="BI905" i="1"/>
  <c r="BI906" i="1"/>
  <c r="BI907" i="1"/>
  <c r="BI908" i="1"/>
  <c r="BI909" i="1"/>
  <c r="BI910" i="1"/>
  <c r="BI911" i="1"/>
  <c r="BI912" i="1"/>
  <c r="BI913" i="1"/>
  <c r="BI914" i="1"/>
  <c r="BI915" i="1"/>
  <c r="BI916" i="1"/>
  <c r="BI917" i="1"/>
  <c r="BI918" i="1"/>
  <c r="BI919" i="1"/>
  <c r="BI920" i="1"/>
  <c r="BI921" i="1"/>
  <c r="BI922" i="1"/>
  <c r="BI923" i="1"/>
  <c r="BI924" i="1"/>
  <c r="BI925" i="1"/>
  <c r="BI926" i="1"/>
  <c r="BI927" i="1"/>
  <c r="BI928" i="1"/>
  <c r="BI929" i="1"/>
  <c r="BI930" i="1"/>
  <c r="BI931" i="1"/>
  <c r="BI932" i="1"/>
  <c r="BI933" i="1"/>
  <c r="BI934" i="1"/>
  <c r="BI935" i="1"/>
  <c r="BI936" i="1"/>
  <c r="BI937" i="1"/>
  <c r="BI938" i="1"/>
  <c r="BI939" i="1"/>
  <c r="BI940" i="1"/>
  <c r="BI941" i="1"/>
  <c r="BI942" i="1"/>
  <c r="BI943" i="1"/>
  <c r="BI944" i="1"/>
  <c r="BI945" i="1"/>
  <c r="BI946" i="1"/>
  <c r="BI947" i="1"/>
  <c r="BI948" i="1"/>
  <c r="BI949" i="1"/>
  <c r="BI950" i="1"/>
  <c r="BI951" i="1"/>
  <c r="BI952" i="1"/>
  <c r="BI953" i="1"/>
  <c r="BI954" i="1"/>
  <c r="BI955" i="1"/>
  <c r="BI956" i="1"/>
  <c r="BI957" i="1"/>
  <c r="BI958" i="1"/>
  <c r="BI959" i="1"/>
  <c r="BI960" i="1"/>
  <c r="BI961" i="1"/>
  <c r="BI962" i="1"/>
  <c r="BI963" i="1"/>
  <c r="BI964" i="1"/>
  <c r="BI965" i="1"/>
  <c r="BI966" i="1"/>
  <c r="BI967" i="1"/>
  <c r="BI968" i="1"/>
  <c r="BI969" i="1"/>
  <c r="BI970" i="1"/>
  <c r="BI971" i="1"/>
  <c r="BI972" i="1"/>
  <c r="BI973" i="1"/>
  <c r="BI974" i="1"/>
  <c r="BI975" i="1"/>
  <c r="BI976" i="1"/>
  <c r="BI977" i="1"/>
  <c r="BI978" i="1"/>
  <c r="BI979" i="1"/>
  <c r="BI980" i="1"/>
  <c r="BI981" i="1"/>
  <c r="BI982" i="1"/>
  <c r="BI983" i="1"/>
  <c r="BI984" i="1"/>
  <c r="BI985" i="1"/>
  <c r="BI986" i="1"/>
  <c r="BI987" i="1"/>
  <c r="BI988" i="1"/>
  <c r="BI989" i="1"/>
  <c r="BI990" i="1"/>
  <c r="BI991" i="1"/>
  <c r="BI992" i="1"/>
  <c r="BI993" i="1"/>
  <c r="BI994" i="1"/>
  <c r="BI995" i="1"/>
  <c r="BI996" i="1"/>
  <c r="BI997" i="1"/>
  <c r="BI998" i="1"/>
  <c r="BI999" i="1"/>
  <c r="BI1000" i="1"/>
  <c r="BI1001" i="1"/>
  <c r="BI1002" i="1"/>
  <c r="BI1003" i="1"/>
  <c r="BI1004" i="1"/>
  <c r="BI1005" i="1"/>
  <c r="BI1006" i="1"/>
  <c r="BI1007" i="1"/>
  <c r="BI1008" i="1"/>
  <c r="BI1009" i="1"/>
  <c r="BI1010" i="1"/>
  <c r="BI1011" i="1"/>
  <c r="BI1012" i="1"/>
  <c r="BI1013" i="1"/>
  <c r="BI1014" i="1"/>
  <c r="BI1015" i="1"/>
  <c r="BI1016" i="1"/>
  <c r="BI1017" i="1"/>
  <c r="BI1018" i="1"/>
  <c r="BI1019" i="1"/>
  <c r="BI1020" i="1"/>
  <c r="BI1021" i="1"/>
  <c r="BI1022" i="1"/>
  <c r="BI1023" i="1"/>
  <c r="BI1024" i="1"/>
  <c r="BI1025" i="1"/>
  <c r="BI1026" i="1"/>
  <c r="BI1027" i="1"/>
  <c r="BI1028" i="1"/>
  <c r="BI1029" i="1"/>
  <c r="BI1030" i="1"/>
  <c r="BI1031" i="1"/>
  <c r="BI1032" i="1"/>
  <c r="BI1033" i="1"/>
  <c r="BI1034" i="1"/>
  <c r="BI1035" i="1"/>
  <c r="BI1036" i="1"/>
  <c r="BI1037" i="1"/>
  <c r="BI1038" i="1"/>
  <c r="BI1039" i="1"/>
  <c r="BI1040" i="1"/>
  <c r="BI1041" i="1"/>
  <c r="BI1042" i="1"/>
  <c r="BI1043" i="1"/>
  <c r="BI1044" i="1"/>
  <c r="BI1045" i="1"/>
  <c r="BI1046" i="1"/>
  <c r="BI1047" i="1"/>
  <c r="BI1048" i="1"/>
  <c r="BI1049" i="1"/>
  <c r="BI1050" i="1"/>
  <c r="BI1051" i="1"/>
  <c r="BI1052" i="1"/>
  <c r="BI1053" i="1"/>
  <c r="BI1054" i="1"/>
  <c r="BI1055" i="1"/>
  <c r="BI1056" i="1"/>
  <c r="BI1057" i="1"/>
  <c r="BI1058" i="1"/>
  <c r="BI1059" i="1"/>
  <c r="BI1060" i="1"/>
  <c r="BI1061" i="1"/>
  <c r="BI1062" i="1"/>
  <c r="BI1063" i="1"/>
  <c r="BI1064" i="1"/>
  <c r="BI1065" i="1"/>
  <c r="BI1066" i="1"/>
  <c r="BI1067" i="1"/>
  <c r="BI1068" i="1"/>
  <c r="BI1069" i="1"/>
  <c r="BI1070" i="1"/>
  <c r="BI1071" i="1"/>
  <c r="BI1072" i="1"/>
  <c r="BI1073" i="1"/>
  <c r="BI1074" i="1"/>
  <c r="BI1075" i="1"/>
  <c r="BI1076" i="1"/>
  <c r="BI1077" i="1"/>
  <c r="BI1078" i="1"/>
  <c r="BI1079" i="1"/>
  <c r="BI1080" i="1"/>
  <c r="BI1081" i="1"/>
  <c r="BI1082" i="1"/>
  <c r="BI1083" i="1"/>
  <c r="BI1084" i="1"/>
  <c r="BI1085" i="1"/>
  <c r="BI1086" i="1"/>
  <c r="BI1087" i="1"/>
  <c r="BI1088" i="1"/>
  <c r="BI1089" i="1"/>
  <c r="BI1090" i="1"/>
  <c r="BI1091" i="1"/>
  <c r="BI1092" i="1"/>
  <c r="BI1093" i="1"/>
  <c r="BI1094" i="1"/>
  <c r="BI1095" i="1"/>
  <c r="BI1096" i="1"/>
  <c r="BI1097" i="1"/>
  <c r="BI1098" i="1"/>
  <c r="BI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12" i="1"/>
  <c r="BG113" i="1"/>
  <c r="BG114" i="1"/>
  <c r="BG115" i="1"/>
  <c r="BG116" i="1"/>
  <c r="BG117" i="1"/>
  <c r="BG118" i="1"/>
  <c r="BG119" i="1"/>
  <c r="BG120" i="1"/>
  <c r="BG121" i="1"/>
  <c r="BG122" i="1"/>
  <c r="BG123" i="1"/>
  <c r="BG124" i="1"/>
  <c r="BG125" i="1"/>
  <c r="BG126" i="1"/>
  <c r="BG127" i="1"/>
  <c r="BG128" i="1"/>
  <c r="BG129" i="1"/>
  <c r="BG130" i="1"/>
  <c r="BG131" i="1"/>
  <c r="BG132" i="1"/>
  <c r="BG133" i="1"/>
  <c r="BG134" i="1"/>
  <c r="BG135" i="1"/>
  <c r="BG136" i="1"/>
  <c r="BG137" i="1"/>
  <c r="BG138" i="1"/>
  <c r="BG139" i="1"/>
  <c r="BG140" i="1"/>
  <c r="BG141" i="1"/>
  <c r="BG142" i="1"/>
  <c r="BG143" i="1"/>
  <c r="BG144" i="1"/>
  <c r="BG145" i="1"/>
  <c r="BG146" i="1"/>
  <c r="BG147" i="1"/>
  <c r="BG148" i="1"/>
  <c r="BG149" i="1"/>
  <c r="BG150" i="1"/>
  <c r="BG151" i="1"/>
  <c r="BG152" i="1"/>
  <c r="BG153" i="1"/>
  <c r="BG154" i="1"/>
  <c r="BG155" i="1"/>
  <c r="BG156" i="1"/>
  <c r="BG157" i="1"/>
  <c r="BG158" i="1"/>
  <c r="BG159" i="1"/>
  <c r="BG160" i="1"/>
  <c r="BG161" i="1"/>
  <c r="BG162" i="1"/>
  <c r="BG163" i="1"/>
  <c r="BG164" i="1"/>
  <c r="BG165" i="1"/>
  <c r="BG166" i="1"/>
  <c r="BG167" i="1"/>
  <c r="BG168" i="1"/>
  <c r="BG169" i="1"/>
  <c r="BG170" i="1"/>
  <c r="BG171" i="1"/>
  <c r="BG172" i="1"/>
  <c r="BG173" i="1"/>
  <c r="BG174" i="1"/>
  <c r="BG175" i="1"/>
  <c r="BG176" i="1"/>
  <c r="BG177" i="1"/>
  <c r="BG178" i="1"/>
  <c r="BG179" i="1"/>
  <c r="BG180" i="1"/>
  <c r="BG181" i="1"/>
  <c r="BG182" i="1"/>
  <c r="BG183" i="1"/>
  <c r="BG184" i="1"/>
  <c r="BG185" i="1"/>
  <c r="BG186" i="1"/>
  <c r="BG187" i="1"/>
  <c r="BG188" i="1"/>
  <c r="BG189" i="1"/>
  <c r="BG190" i="1"/>
  <c r="BG191" i="1"/>
  <c r="BG192" i="1"/>
  <c r="BG193" i="1"/>
  <c r="BG194" i="1"/>
  <c r="BG195" i="1"/>
  <c r="BG196" i="1"/>
  <c r="BG197" i="1"/>
  <c r="BG198" i="1"/>
  <c r="BG199" i="1"/>
  <c r="BG200" i="1"/>
  <c r="BG201" i="1"/>
  <c r="BG202" i="1"/>
  <c r="BG203" i="1"/>
  <c r="BG204" i="1"/>
  <c r="BG205" i="1"/>
  <c r="BG206" i="1"/>
  <c r="BG207" i="1"/>
  <c r="BG208" i="1"/>
  <c r="BG209" i="1"/>
  <c r="BG210" i="1"/>
  <c r="BG211" i="1"/>
  <c r="BG212" i="1"/>
  <c r="BG213" i="1"/>
  <c r="BG214" i="1"/>
  <c r="BG215" i="1"/>
  <c r="BG216" i="1"/>
  <c r="BG217" i="1"/>
  <c r="BG218" i="1"/>
  <c r="BG219" i="1"/>
  <c r="BG220" i="1"/>
  <c r="BG221" i="1"/>
  <c r="BG222" i="1"/>
  <c r="BG223" i="1"/>
  <c r="BG224" i="1"/>
  <c r="BG225" i="1"/>
  <c r="BG226" i="1"/>
  <c r="BG227" i="1"/>
  <c r="BG228" i="1"/>
  <c r="BG229" i="1"/>
  <c r="BG230" i="1"/>
  <c r="BG231" i="1"/>
  <c r="BG232" i="1"/>
  <c r="BG233" i="1"/>
  <c r="BG234" i="1"/>
  <c r="BG235" i="1"/>
  <c r="BG236" i="1"/>
  <c r="BG237" i="1"/>
  <c r="BG238" i="1"/>
  <c r="BG239" i="1"/>
  <c r="BG240" i="1"/>
  <c r="BG241" i="1"/>
  <c r="BG242" i="1"/>
  <c r="BG243" i="1"/>
  <c r="BG244" i="1"/>
  <c r="BG245" i="1"/>
  <c r="BG246" i="1"/>
  <c r="BG247" i="1"/>
  <c r="BG248" i="1"/>
  <c r="BG249" i="1"/>
  <c r="BG250" i="1"/>
  <c r="BG251" i="1"/>
  <c r="BG252" i="1"/>
  <c r="BG253" i="1"/>
  <c r="BG254" i="1"/>
  <c r="BG255" i="1"/>
  <c r="BG256" i="1"/>
  <c r="BG257" i="1"/>
  <c r="BG258" i="1"/>
  <c r="BG259" i="1"/>
  <c r="BG260" i="1"/>
  <c r="BG261" i="1"/>
  <c r="BG262" i="1"/>
  <c r="BG263" i="1"/>
  <c r="BG264" i="1"/>
  <c r="BG265" i="1"/>
  <c r="BG266" i="1"/>
  <c r="BG267" i="1"/>
  <c r="BG268" i="1"/>
  <c r="BG269" i="1"/>
  <c r="BG270" i="1"/>
  <c r="BG271" i="1"/>
  <c r="BG272" i="1"/>
  <c r="BG273" i="1"/>
  <c r="BG274" i="1"/>
  <c r="BG275" i="1"/>
  <c r="BG276" i="1"/>
  <c r="BG277" i="1"/>
  <c r="BG278" i="1"/>
  <c r="BG279" i="1"/>
  <c r="BG280" i="1"/>
  <c r="BG281" i="1"/>
  <c r="BG282" i="1"/>
  <c r="BG283" i="1"/>
  <c r="BG284" i="1"/>
  <c r="BG285" i="1"/>
  <c r="BG286" i="1"/>
  <c r="BG287" i="1"/>
  <c r="BG288" i="1"/>
  <c r="BG289" i="1"/>
  <c r="BG290" i="1"/>
  <c r="BG291" i="1"/>
  <c r="BG292" i="1"/>
  <c r="BG293" i="1"/>
  <c r="BG294" i="1"/>
  <c r="BG295" i="1"/>
  <c r="BG296" i="1"/>
  <c r="BG297" i="1"/>
  <c r="BG298" i="1"/>
  <c r="BG299" i="1"/>
  <c r="BG300" i="1"/>
  <c r="BG301" i="1"/>
  <c r="BG302" i="1"/>
  <c r="BG303" i="1"/>
  <c r="BG304" i="1"/>
  <c r="BG305" i="1"/>
  <c r="BG306" i="1"/>
  <c r="BG307" i="1"/>
  <c r="BG308" i="1"/>
  <c r="BG309" i="1"/>
  <c r="BG310" i="1"/>
  <c r="BG311" i="1"/>
  <c r="BG312" i="1"/>
  <c r="BG313" i="1"/>
  <c r="BG314" i="1"/>
  <c r="BG315" i="1"/>
  <c r="BG316" i="1"/>
  <c r="BG317" i="1"/>
  <c r="BG318" i="1"/>
  <c r="BG319" i="1"/>
  <c r="BG320" i="1"/>
  <c r="BG321" i="1"/>
  <c r="BG322" i="1"/>
  <c r="BG323" i="1"/>
  <c r="BG324" i="1"/>
  <c r="BG325" i="1"/>
  <c r="BG326" i="1"/>
  <c r="BG327" i="1"/>
  <c r="BG328" i="1"/>
  <c r="BG329" i="1"/>
  <c r="BG330" i="1"/>
  <c r="BG331" i="1"/>
  <c r="BG332" i="1"/>
  <c r="BG333" i="1"/>
  <c r="BG334" i="1"/>
  <c r="BG335" i="1"/>
  <c r="BG336" i="1"/>
  <c r="BG337" i="1"/>
  <c r="BG338" i="1"/>
  <c r="BG339" i="1"/>
  <c r="BG340" i="1"/>
  <c r="BG341" i="1"/>
  <c r="BG342" i="1"/>
  <c r="BG343" i="1"/>
  <c r="BG344" i="1"/>
  <c r="BG345" i="1"/>
  <c r="BG346" i="1"/>
  <c r="BG347" i="1"/>
  <c r="BG348" i="1"/>
  <c r="BG349" i="1"/>
  <c r="BG350" i="1"/>
  <c r="BG351" i="1"/>
  <c r="BG352" i="1"/>
  <c r="BG353" i="1"/>
  <c r="BG354" i="1"/>
  <c r="BG355" i="1"/>
  <c r="BG356" i="1"/>
  <c r="BG357" i="1"/>
  <c r="BG358" i="1"/>
  <c r="BG359" i="1"/>
  <c r="BG360" i="1"/>
  <c r="BG361" i="1"/>
  <c r="BG362" i="1"/>
  <c r="BG363" i="1"/>
  <c r="BG364" i="1"/>
  <c r="BG365" i="1"/>
  <c r="BG366" i="1"/>
  <c r="BG367" i="1"/>
  <c r="BG368" i="1"/>
  <c r="BG369" i="1"/>
  <c r="BG370" i="1"/>
  <c r="BG371" i="1"/>
  <c r="BG372" i="1"/>
  <c r="BG373" i="1"/>
  <c r="BG374" i="1"/>
  <c r="BG375" i="1"/>
  <c r="BG376" i="1"/>
  <c r="BG377" i="1"/>
  <c r="BG378" i="1"/>
  <c r="BG379" i="1"/>
  <c r="BG380" i="1"/>
  <c r="BG381" i="1"/>
  <c r="BG382" i="1"/>
  <c r="BG383" i="1"/>
  <c r="BG384" i="1"/>
  <c r="BG385" i="1"/>
  <c r="BG386" i="1"/>
  <c r="BG387" i="1"/>
  <c r="BG388" i="1"/>
  <c r="BG389" i="1"/>
  <c r="BG390" i="1"/>
  <c r="BG391" i="1"/>
  <c r="BG392" i="1"/>
  <c r="BG393" i="1"/>
  <c r="BG394" i="1"/>
  <c r="BG395" i="1"/>
  <c r="BG396" i="1"/>
  <c r="BG397" i="1"/>
  <c r="BG398" i="1"/>
  <c r="BG399" i="1"/>
  <c r="BG400" i="1"/>
  <c r="BG401" i="1"/>
  <c r="BG402" i="1"/>
  <c r="BG403" i="1"/>
  <c r="BG404" i="1"/>
  <c r="BG405" i="1"/>
  <c r="BG406" i="1"/>
  <c r="BG407" i="1"/>
  <c r="BG408" i="1"/>
  <c r="BG409" i="1"/>
  <c r="BG410" i="1"/>
  <c r="BG411" i="1"/>
  <c r="BG412" i="1"/>
  <c r="BG413" i="1"/>
  <c r="BG414" i="1"/>
  <c r="BG415" i="1"/>
  <c r="BG416" i="1"/>
  <c r="BG417" i="1"/>
  <c r="BG418" i="1"/>
  <c r="BG419" i="1"/>
  <c r="BG420" i="1"/>
  <c r="BG421" i="1"/>
  <c r="BG422" i="1"/>
  <c r="BG423" i="1"/>
  <c r="BG424" i="1"/>
  <c r="BG425" i="1"/>
  <c r="BG426" i="1"/>
  <c r="BG427" i="1"/>
  <c r="BG428" i="1"/>
  <c r="BG429" i="1"/>
  <c r="BG430" i="1"/>
  <c r="BG431" i="1"/>
  <c r="BG432" i="1"/>
  <c r="BG433" i="1"/>
  <c r="BG434" i="1"/>
  <c r="BG435" i="1"/>
  <c r="BG436" i="1"/>
  <c r="BG437" i="1"/>
  <c r="BG438" i="1"/>
  <c r="BG439" i="1"/>
  <c r="BG440" i="1"/>
  <c r="BG441" i="1"/>
  <c r="BG442" i="1"/>
  <c r="BG443" i="1"/>
  <c r="BG444" i="1"/>
  <c r="BG445" i="1"/>
  <c r="BG446" i="1"/>
  <c r="BG447" i="1"/>
  <c r="BG448" i="1"/>
  <c r="BG449" i="1"/>
  <c r="BG450" i="1"/>
  <c r="BG451" i="1"/>
  <c r="BG452" i="1"/>
  <c r="BG453" i="1"/>
  <c r="BG454" i="1"/>
  <c r="BG455" i="1"/>
  <c r="BG456" i="1"/>
  <c r="BG457" i="1"/>
  <c r="BG458" i="1"/>
  <c r="BG459" i="1"/>
  <c r="BG460" i="1"/>
  <c r="BG461" i="1"/>
  <c r="BG462" i="1"/>
  <c r="BG463" i="1"/>
  <c r="BG464" i="1"/>
  <c r="BG465" i="1"/>
  <c r="BG466" i="1"/>
  <c r="BG467" i="1"/>
  <c r="BG468" i="1"/>
  <c r="BG469" i="1"/>
  <c r="BG470" i="1"/>
  <c r="BG471" i="1"/>
  <c r="BG472" i="1"/>
  <c r="BG473" i="1"/>
  <c r="BG474" i="1"/>
  <c r="BG475" i="1"/>
  <c r="BG476" i="1"/>
  <c r="BG477" i="1"/>
  <c r="BG478" i="1"/>
  <c r="BG479" i="1"/>
  <c r="BG480" i="1"/>
  <c r="BG481" i="1"/>
  <c r="BG482" i="1"/>
  <c r="BG483" i="1"/>
  <c r="BG484" i="1"/>
  <c r="BG485" i="1"/>
  <c r="BG486" i="1"/>
  <c r="BG487" i="1"/>
  <c r="BG488" i="1"/>
  <c r="BG489" i="1"/>
  <c r="BG490" i="1"/>
  <c r="BG491" i="1"/>
  <c r="BG492" i="1"/>
  <c r="BG493" i="1"/>
  <c r="BG494" i="1"/>
  <c r="BG495" i="1"/>
  <c r="BG496" i="1"/>
  <c r="BG497" i="1"/>
  <c r="BG498" i="1"/>
  <c r="BG499" i="1"/>
  <c r="BG500" i="1"/>
  <c r="BG501" i="1"/>
  <c r="BG502" i="1"/>
  <c r="BG503" i="1"/>
  <c r="BG504" i="1"/>
  <c r="BG505" i="1"/>
  <c r="BG506" i="1"/>
  <c r="BG507" i="1"/>
  <c r="BG508" i="1"/>
  <c r="BG509" i="1"/>
  <c r="BG510" i="1"/>
  <c r="BG511" i="1"/>
  <c r="BG512" i="1"/>
  <c r="BG513" i="1"/>
  <c r="BG514" i="1"/>
  <c r="BG515" i="1"/>
  <c r="BG516" i="1"/>
  <c r="BG517" i="1"/>
  <c r="BG518" i="1"/>
  <c r="BG519" i="1"/>
  <c r="BG520" i="1"/>
  <c r="BG521" i="1"/>
  <c r="BG522" i="1"/>
  <c r="BG523" i="1"/>
  <c r="BG524" i="1"/>
  <c r="BG525" i="1"/>
  <c r="BG526" i="1"/>
  <c r="BG527" i="1"/>
  <c r="BG528" i="1"/>
  <c r="BG529" i="1"/>
  <c r="BG530" i="1"/>
  <c r="BG531" i="1"/>
  <c r="BG532" i="1"/>
  <c r="BG533" i="1"/>
  <c r="BG534" i="1"/>
  <c r="BG535" i="1"/>
  <c r="BG536" i="1"/>
  <c r="BG537" i="1"/>
  <c r="BG538" i="1"/>
  <c r="BG539" i="1"/>
  <c r="BG540" i="1"/>
  <c r="BG541" i="1"/>
  <c r="BG542" i="1"/>
  <c r="BG543" i="1"/>
  <c r="BG544" i="1"/>
  <c r="BG545" i="1"/>
  <c r="BG546" i="1"/>
  <c r="BG547" i="1"/>
  <c r="BG548" i="1"/>
  <c r="BG549" i="1"/>
  <c r="BG550" i="1"/>
  <c r="BG551" i="1"/>
  <c r="BG552" i="1"/>
  <c r="BG553" i="1"/>
  <c r="BG554" i="1"/>
  <c r="BG555" i="1"/>
  <c r="BG556" i="1"/>
  <c r="BG557" i="1"/>
  <c r="BG558" i="1"/>
  <c r="BG559" i="1"/>
  <c r="BG560" i="1"/>
  <c r="BG561" i="1"/>
  <c r="BG562" i="1"/>
  <c r="BG563" i="1"/>
  <c r="BG564" i="1"/>
  <c r="BG565" i="1"/>
  <c r="BG566" i="1"/>
  <c r="BG567" i="1"/>
  <c r="BG568" i="1"/>
  <c r="BG569" i="1"/>
  <c r="BG570" i="1"/>
  <c r="BG571" i="1"/>
  <c r="BG572" i="1"/>
  <c r="BG573" i="1"/>
  <c r="BG574" i="1"/>
  <c r="BG575" i="1"/>
  <c r="BG576" i="1"/>
  <c r="BG577" i="1"/>
  <c r="BG578" i="1"/>
  <c r="BG579" i="1"/>
  <c r="BG580" i="1"/>
  <c r="BG581" i="1"/>
  <c r="BG582" i="1"/>
  <c r="BG583" i="1"/>
  <c r="BG584" i="1"/>
  <c r="BG585" i="1"/>
  <c r="BG586" i="1"/>
  <c r="BG587" i="1"/>
  <c r="BG588" i="1"/>
  <c r="BG589" i="1"/>
  <c r="BG590" i="1"/>
  <c r="BG591" i="1"/>
  <c r="BG592" i="1"/>
  <c r="BG593" i="1"/>
  <c r="BG594" i="1"/>
  <c r="BG595" i="1"/>
  <c r="BG596" i="1"/>
  <c r="BG597" i="1"/>
  <c r="BG598" i="1"/>
  <c r="BG599" i="1"/>
  <c r="BG600" i="1"/>
  <c r="BG601" i="1"/>
  <c r="BG602" i="1"/>
  <c r="BG603" i="1"/>
  <c r="BG604" i="1"/>
  <c r="BG605" i="1"/>
  <c r="BG606" i="1"/>
  <c r="BG607" i="1"/>
  <c r="BG608" i="1"/>
  <c r="BG609" i="1"/>
  <c r="BG610" i="1"/>
  <c r="BG611" i="1"/>
  <c r="BG612" i="1"/>
  <c r="BG613" i="1"/>
  <c r="BG614" i="1"/>
  <c r="BG615" i="1"/>
  <c r="BG616" i="1"/>
  <c r="BG617" i="1"/>
  <c r="BG618" i="1"/>
  <c r="BG619" i="1"/>
  <c r="BG620" i="1"/>
  <c r="BG621" i="1"/>
  <c r="BG622" i="1"/>
  <c r="BG623" i="1"/>
  <c r="BG624" i="1"/>
  <c r="BG625" i="1"/>
  <c r="BG626" i="1"/>
  <c r="BG627" i="1"/>
  <c r="BG628" i="1"/>
  <c r="BG629" i="1"/>
  <c r="BG630" i="1"/>
  <c r="BG631" i="1"/>
  <c r="BG632" i="1"/>
  <c r="BG633" i="1"/>
  <c r="BG634" i="1"/>
  <c r="BG635" i="1"/>
  <c r="BG636" i="1"/>
  <c r="BG637" i="1"/>
  <c r="BG638" i="1"/>
  <c r="BG639" i="1"/>
  <c r="BG640" i="1"/>
  <c r="BG641" i="1"/>
  <c r="BG642" i="1"/>
  <c r="BG643" i="1"/>
  <c r="BG644" i="1"/>
  <c r="BG645" i="1"/>
  <c r="BG646" i="1"/>
  <c r="BG647" i="1"/>
  <c r="BG648" i="1"/>
  <c r="BG649" i="1"/>
  <c r="BG650" i="1"/>
  <c r="BG651" i="1"/>
  <c r="BG652" i="1"/>
  <c r="BG653" i="1"/>
  <c r="BG654" i="1"/>
  <c r="BG655" i="1"/>
  <c r="BG656" i="1"/>
  <c r="BG657" i="1"/>
  <c r="BG658" i="1"/>
  <c r="BG659" i="1"/>
  <c r="BG660" i="1"/>
  <c r="BG661" i="1"/>
  <c r="BG662" i="1"/>
  <c r="BG663" i="1"/>
  <c r="BG664" i="1"/>
  <c r="BG665" i="1"/>
  <c r="BG666" i="1"/>
  <c r="BG667" i="1"/>
  <c r="BG668" i="1"/>
  <c r="BG669" i="1"/>
  <c r="BG670" i="1"/>
  <c r="BG671" i="1"/>
  <c r="BG672" i="1"/>
  <c r="BG673" i="1"/>
  <c r="BG674" i="1"/>
  <c r="BG675" i="1"/>
  <c r="BG676" i="1"/>
  <c r="BG677" i="1"/>
  <c r="BG678" i="1"/>
  <c r="BG679" i="1"/>
  <c r="BG680" i="1"/>
  <c r="BG681" i="1"/>
  <c r="BG682" i="1"/>
  <c r="BG683" i="1"/>
  <c r="BG684" i="1"/>
  <c r="BG685" i="1"/>
  <c r="BG686" i="1"/>
  <c r="BG687" i="1"/>
  <c r="BG688" i="1"/>
  <c r="BG689" i="1"/>
  <c r="BG690" i="1"/>
  <c r="BG691" i="1"/>
  <c r="BG692" i="1"/>
  <c r="BG693" i="1"/>
  <c r="BG694" i="1"/>
  <c r="BG695" i="1"/>
  <c r="BG696" i="1"/>
  <c r="BG697" i="1"/>
  <c r="BG698" i="1"/>
  <c r="BG699" i="1"/>
  <c r="BG700" i="1"/>
  <c r="BG701" i="1"/>
  <c r="BG702" i="1"/>
  <c r="BG703" i="1"/>
  <c r="BG704" i="1"/>
  <c r="BG705" i="1"/>
  <c r="BG706" i="1"/>
  <c r="BG707" i="1"/>
  <c r="BG708" i="1"/>
  <c r="BG709" i="1"/>
  <c r="BG710" i="1"/>
  <c r="BG711" i="1"/>
  <c r="BG712" i="1"/>
  <c r="BG713" i="1"/>
  <c r="BG714" i="1"/>
  <c r="BG715" i="1"/>
  <c r="BG716" i="1"/>
  <c r="BG717" i="1"/>
  <c r="BG718" i="1"/>
  <c r="BG719" i="1"/>
  <c r="BG720" i="1"/>
  <c r="BG721" i="1"/>
  <c r="BG722" i="1"/>
  <c r="BG723" i="1"/>
  <c r="BG724" i="1"/>
  <c r="BG725" i="1"/>
  <c r="BG726" i="1"/>
  <c r="BG727" i="1"/>
  <c r="BG728" i="1"/>
  <c r="BG729" i="1"/>
  <c r="BG730" i="1"/>
  <c r="BG731" i="1"/>
  <c r="BG732" i="1"/>
  <c r="BG733" i="1"/>
  <c r="BG734" i="1"/>
  <c r="BG735" i="1"/>
  <c r="BG736" i="1"/>
  <c r="BG737" i="1"/>
  <c r="BG738" i="1"/>
  <c r="BG739" i="1"/>
  <c r="BG740" i="1"/>
  <c r="BG741" i="1"/>
  <c r="BG742" i="1"/>
  <c r="BG743" i="1"/>
  <c r="BG744" i="1"/>
  <c r="BG745" i="1"/>
  <c r="BG746" i="1"/>
  <c r="BG747" i="1"/>
  <c r="BG748" i="1"/>
  <c r="BG749" i="1"/>
  <c r="BG750" i="1"/>
  <c r="BG751" i="1"/>
  <c r="BG752" i="1"/>
  <c r="BG753" i="1"/>
  <c r="BG754" i="1"/>
  <c r="BG755" i="1"/>
  <c r="BG756" i="1"/>
  <c r="BG757" i="1"/>
  <c r="BG758" i="1"/>
  <c r="BG759" i="1"/>
  <c r="BG760" i="1"/>
  <c r="BG761" i="1"/>
  <c r="BG762" i="1"/>
  <c r="BG763" i="1"/>
  <c r="BG764" i="1"/>
  <c r="BG765" i="1"/>
  <c r="BG766" i="1"/>
  <c r="BG767" i="1"/>
  <c r="BG768" i="1"/>
  <c r="BG769" i="1"/>
  <c r="BG770" i="1"/>
  <c r="BG771" i="1"/>
  <c r="BG772" i="1"/>
  <c r="BG773" i="1"/>
  <c r="BG774" i="1"/>
  <c r="BG775" i="1"/>
  <c r="BG776" i="1"/>
  <c r="BG777" i="1"/>
  <c r="BG778" i="1"/>
  <c r="BG779" i="1"/>
  <c r="BG780" i="1"/>
  <c r="BG781" i="1"/>
  <c r="BG782" i="1"/>
  <c r="BG783" i="1"/>
  <c r="BG784" i="1"/>
  <c r="BG785" i="1"/>
  <c r="BG786" i="1"/>
  <c r="BG787" i="1"/>
  <c r="BG788" i="1"/>
  <c r="BG789" i="1"/>
  <c r="BG790" i="1"/>
  <c r="BG791" i="1"/>
  <c r="BG792" i="1"/>
  <c r="BG793" i="1"/>
  <c r="BG794" i="1"/>
  <c r="BG795" i="1"/>
  <c r="BG796" i="1"/>
  <c r="BG797" i="1"/>
  <c r="BG798" i="1"/>
  <c r="BG799" i="1"/>
  <c r="BG800" i="1"/>
  <c r="BG801" i="1"/>
  <c r="BG802" i="1"/>
  <c r="BG803" i="1"/>
  <c r="BG804" i="1"/>
  <c r="BG805" i="1"/>
  <c r="BG806" i="1"/>
  <c r="BG807" i="1"/>
  <c r="BG808" i="1"/>
  <c r="BG809" i="1"/>
  <c r="BG810" i="1"/>
  <c r="BG811" i="1"/>
  <c r="BG812" i="1"/>
  <c r="BG813" i="1"/>
  <c r="BG814" i="1"/>
  <c r="BG815" i="1"/>
  <c r="BG816" i="1"/>
  <c r="BG817" i="1"/>
  <c r="BG818" i="1"/>
  <c r="BG819" i="1"/>
  <c r="BG820" i="1"/>
  <c r="BG821" i="1"/>
  <c r="BG822" i="1"/>
  <c r="BG823" i="1"/>
  <c r="BG824" i="1"/>
  <c r="BG825" i="1"/>
  <c r="BG826" i="1"/>
  <c r="BG827" i="1"/>
  <c r="BG828" i="1"/>
  <c r="BG829" i="1"/>
  <c r="BG830" i="1"/>
  <c r="BG831" i="1"/>
  <c r="BG832" i="1"/>
  <c r="BG833" i="1"/>
  <c r="BG834" i="1"/>
  <c r="BG835" i="1"/>
  <c r="BG836" i="1"/>
  <c r="BG837" i="1"/>
  <c r="BG838" i="1"/>
  <c r="BG839" i="1"/>
  <c r="BG840" i="1"/>
  <c r="BG841" i="1"/>
  <c r="BG842" i="1"/>
  <c r="BG843" i="1"/>
  <c r="BG844" i="1"/>
  <c r="BG845" i="1"/>
  <c r="BG846" i="1"/>
  <c r="BG847" i="1"/>
  <c r="BG848" i="1"/>
  <c r="BG849" i="1"/>
  <c r="BG850" i="1"/>
  <c r="BG851" i="1"/>
  <c r="BG852" i="1"/>
  <c r="BG853" i="1"/>
  <c r="BG854" i="1"/>
  <c r="BG855" i="1"/>
  <c r="BG856" i="1"/>
  <c r="BG857" i="1"/>
  <c r="BG858" i="1"/>
  <c r="BG859" i="1"/>
  <c r="BG860" i="1"/>
  <c r="BG861" i="1"/>
  <c r="BG862" i="1"/>
  <c r="BG863" i="1"/>
  <c r="BG864" i="1"/>
  <c r="BG865" i="1"/>
  <c r="BG866" i="1"/>
  <c r="BG867" i="1"/>
  <c r="BG868" i="1"/>
  <c r="BG869" i="1"/>
  <c r="BG870" i="1"/>
  <c r="BG871" i="1"/>
  <c r="BG872" i="1"/>
  <c r="BG873" i="1"/>
  <c r="BG874" i="1"/>
  <c r="BG875" i="1"/>
  <c r="BG876" i="1"/>
  <c r="BG877" i="1"/>
  <c r="BG878" i="1"/>
  <c r="BG879" i="1"/>
  <c r="BG880" i="1"/>
  <c r="BG881" i="1"/>
  <c r="BG882" i="1"/>
  <c r="BG883" i="1"/>
  <c r="BG884" i="1"/>
  <c r="BG885" i="1"/>
  <c r="BG886" i="1"/>
  <c r="BG887" i="1"/>
  <c r="BG888" i="1"/>
  <c r="BG889" i="1"/>
  <c r="BG890" i="1"/>
  <c r="BG891" i="1"/>
  <c r="BG892" i="1"/>
  <c r="BG893" i="1"/>
  <c r="BG894" i="1"/>
  <c r="BG895" i="1"/>
  <c r="BG896" i="1"/>
  <c r="BG897" i="1"/>
  <c r="BG898" i="1"/>
  <c r="BG899" i="1"/>
  <c r="BG900" i="1"/>
  <c r="BG901" i="1"/>
  <c r="BG902" i="1"/>
  <c r="BG903" i="1"/>
  <c r="BG904" i="1"/>
  <c r="BG905" i="1"/>
  <c r="BG906" i="1"/>
  <c r="BG907" i="1"/>
  <c r="BG908" i="1"/>
  <c r="BG909" i="1"/>
  <c r="BG910" i="1"/>
  <c r="BG911" i="1"/>
  <c r="BG912" i="1"/>
  <c r="BG913" i="1"/>
  <c r="BG914" i="1"/>
  <c r="BG915" i="1"/>
  <c r="BG916" i="1"/>
  <c r="BG917" i="1"/>
  <c r="BG918" i="1"/>
  <c r="BG919" i="1"/>
  <c r="BG920" i="1"/>
  <c r="BG921" i="1"/>
  <c r="BG922" i="1"/>
  <c r="BG923" i="1"/>
  <c r="BG924" i="1"/>
  <c r="BG925" i="1"/>
  <c r="BG926" i="1"/>
  <c r="BG927" i="1"/>
  <c r="BG928" i="1"/>
  <c r="BG929" i="1"/>
  <c r="BG930" i="1"/>
  <c r="BG931" i="1"/>
  <c r="BG932" i="1"/>
  <c r="BG933" i="1"/>
  <c r="BG934" i="1"/>
  <c r="BG935" i="1"/>
  <c r="BG936" i="1"/>
  <c r="BG937" i="1"/>
  <c r="BG938" i="1"/>
  <c r="BG939" i="1"/>
  <c r="BG940" i="1"/>
  <c r="BG941" i="1"/>
  <c r="BG942" i="1"/>
  <c r="BG943" i="1"/>
  <c r="BG944" i="1"/>
  <c r="BG945" i="1"/>
  <c r="BG946" i="1"/>
  <c r="BG947" i="1"/>
  <c r="BG948" i="1"/>
  <c r="BG949" i="1"/>
  <c r="BG950" i="1"/>
  <c r="BG951" i="1"/>
  <c r="BG952" i="1"/>
  <c r="BG953" i="1"/>
  <c r="BG954" i="1"/>
  <c r="BG955" i="1"/>
  <c r="BG956" i="1"/>
  <c r="BG957" i="1"/>
  <c r="BG958" i="1"/>
  <c r="BG959" i="1"/>
  <c r="BG960" i="1"/>
  <c r="BG961" i="1"/>
  <c r="BG962" i="1"/>
  <c r="BG963" i="1"/>
  <c r="BG964" i="1"/>
  <c r="BG965" i="1"/>
  <c r="BG966" i="1"/>
  <c r="BG967" i="1"/>
  <c r="BG968" i="1"/>
  <c r="BG969" i="1"/>
  <c r="BG970" i="1"/>
  <c r="BG971" i="1"/>
  <c r="BG972" i="1"/>
  <c r="BG973" i="1"/>
  <c r="BG974" i="1"/>
  <c r="BG975" i="1"/>
  <c r="BG976" i="1"/>
  <c r="BG977" i="1"/>
  <c r="BG978" i="1"/>
  <c r="BG979" i="1"/>
  <c r="BG980" i="1"/>
  <c r="BG981" i="1"/>
  <c r="BG982" i="1"/>
  <c r="BG983" i="1"/>
  <c r="BG984" i="1"/>
  <c r="BG985" i="1"/>
  <c r="BG986" i="1"/>
  <c r="BG987" i="1"/>
  <c r="BG988" i="1"/>
  <c r="BG989" i="1"/>
  <c r="BG990" i="1"/>
  <c r="BG991" i="1"/>
  <c r="BG992" i="1"/>
  <c r="BG993" i="1"/>
  <c r="BG994" i="1"/>
  <c r="BG995" i="1"/>
  <c r="BG996" i="1"/>
  <c r="BG997" i="1"/>
  <c r="BG998" i="1"/>
  <c r="BG999" i="1"/>
  <c r="BG1000" i="1"/>
  <c r="BG1001" i="1"/>
  <c r="BG1002" i="1"/>
  <c r="BG1003" i="1"/>
  <c r="BG1004" i="1"/>
  <c r="BG1005" i="1"/>
  <c r="BG1006" i="1"/>
  <c r="BG1007" i="1"/>
  <c r="BG1008" i="1"/>
  <c r="BG1009" i="1"/>
  <c r="BG1010" i="1"/>
  <c r="BG1011" i="1"/>
  <c r="BG1012" i="1"/>
  <c r="BG1013" i="1"/>
  <c r="BG1014" i="1"/>
  <c r="BG1015" i="1"/>
  <c r="BG1016" i="1"/>
  <c r="BG1017" i="1"/>
  <c r="BG1018" i="1"/>
  <c r="BG1019" i="1"/>
  <c r="BG1020" i="1"/>
  <c r="BG1021" i="1"/>
  <c r="BG1022" i="1"/>
  <c r="BG1023" i="1"/>
  <c r="BG1024" i="1"/>
  <c r="BG1025" i="1"/>
  <c r="BG1026" i="1"/>
  <c r="BG1027" i="1"/>
  <c r="BG1028" i="1"/>
  <c r="BG1029" i="1"/>
  <c r="BG1030" i="1"/>
  <c r="BG1031" i="1"/>
  <c r="BG1032" i="1"/>
  <c r="BG1033" i="1"/>
  <c r="BG1034" i="1"/>
  <c r="BG1035" i="1"/>
  <c r="BG1036" i="1"/>
  <c r="BG1037" i="1"/>
  <c r="BG1038" i="1"/>
  <c r="BG1039" i="1"/>
  <c r="BG1040" i="1"/>
  <c r="BG1041" i="1"/>
  <c r="BG1042" i="1"/>
  <c r="BG1043" i="1"/>
  <c r="BG1044" i="1"/>
  <c r="BG1045" i="1"/>
  <c r="BG1046" i="1"/>
  <c r="BG1047" i="1"/>
  <c r="BG1048" i="1"/>
  <c r="BG1049" i="1"/>
  <c r="BG1050" i="1"/>
  <c r="BG1051" i="1"/>
  <c r="BG1052" i="1"/>
  <c r="BG1053" i="1"/>
  <c r="BG1054" i="1"/>
  <c r="BG1055" i="1"/>
  <c r="BG1056" i="1"/>
  <c r="BG1057" i="1"/>
  <c r="BG1058" i="1"/>
  <c r="BG1059" i="1"/>
  <c r="BG1060" i="1"/>
  <c r="BG1061" i="1"/>
  <c r="BG1062" i="1"/>
  <c r="BG1063" i="1"/>
  <c r="BG1064" i="1"/>
  <c r="BG1065" i="1"/>
  <c r="BG1066" i="1"/>
  <c r="BG1067" i="1"/>
  <c r="BG1068" i="1"/>
  <c r="BG1069" i="1"/>
  <c r="BG1070" i="1"/>
  <c r="BG1071" i="1"/>
  <c r="BG1072" i="1"/>
  <c r="BG1073" i="1"/>
  <c r="BG1074" i="1"/>
  <c r="BG1075" i="1"/>
  <c r="BG1076" i="1"/>
  <c r="BG1077" i="1"/>
  <c r="BG1078" i="1"/>
  <c r="BG1079" i="1"/>
  <c r="BG1080" i="1"/>
  <c r="BG1081" i="1"/>
  <c r="BG1082" i="1"/>
  <c r="BG1083" i="1"/>
  <c r="BG1084" i="1"/>
  <c r="BG1085" i="1"/>
  <c r="BG1086" i="1"/>
  <c r="BG1087" i="1"/>
  <c r="BG1088" i="1"/>
  <c r="BG1089" i="1"/>
  <c r="BG1090" i="1"/>
  <c r="BG1091" i="1"/>
  <c r="BG1092" i="1"/>
  <c r="BG1093" i="1"/>
  <c r="BG1094" i="1"/>
  <c r="BG1095" i="1"/>
  <c r="BG1096" i="1"/>
  <c r="BG1097" i="1"/>
  <c r="BG1098" i="1"/>
  <c r="BG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72" i="1"/>
  <c r="BD273" i="1"/>
  <c r="BD274" i="1"/>
  <c r="BD275" i="1"/>
  <c r="BD276" i="1"/>
  <c r="BD277" i="1"/>
  <c r="BD278" i="1"/>
  <c r="BD279" i="1"/>
  <c r="BD280" i="1"/>
  <c r="BD281" i="1"/>
  <c r="BD282" i="1"/>
  <c r="BD283" i="1"/>
  <c r="BD284" i="1"/>
  <c r="BD285" i="1"/>
  <c r="BD286" i="1"/>
  <c r="BD287" i="1"/>
  <c r="BD288" i="1"/>
  <c r="BD289" i="1"/>
  <c r="BD290" i="1"/>
  <c r="BD291" i="1"/>
  <c r="BD292" i="1"/>
  <c r="BD293" i="1"/>
  <c r="BD294" i="1"/>
  <c r="BD295" i="1"/>
  <c r="BD296" i="1"/>
  <c r="BD297" i="1"/>
  <c r="BD298" i="1"/>
  <c r="BD299" i="1"/>
  <c r="BD300" i="1"/>
  <c r="BD301" i="1"/>
  <c r="BD302" i="1"/>
  <c r="BD303" i="1"/>
  <c r="BD304" i="1"/>
  <c r="BD305" i="1"/>
  <c r="BD306" i="1"/>
  <c r="BD307" i="1"/>
  <c r="BD308" i="1"/>
  <c r="BD309" i="1"/>
  <c r="BD310" i="1"/>
  <c r="BD311" i="1"/>
  <c r="BD312" i="1"/>
  <c r="BD313" i="1"/>
  <c r="BD314" i="1"/>
  <c r="BD315" i="1"/>
  <c r="BD316" i="1"/>
  <c r="BD317" i="1"/>
  <c r="BD318" i="1"/>
  <c r="BD319" i="1"/>
  <c r="BD320" i="1"/>
  <c r="BD321" i="1"/>
  <c r="BD322" i="1"/>
  <c r="BD323" i="1"/>
  <c r="BD324" i="1"/>
  <c r="BD325" i="1"/>
  <c r="BD326" i="1"/>
  <c r="BD327" i="1"/>
  <c r="BD328" i="1"/>
  <c r="BD329" i="1"/>
  <c r="BD330" i="1"/>
  <c r="BD331" i="1"/>
  <c r="BD332" i="1"/>
  <c r="BD333" i="1"/>
  <c r="BD334" i="1"/>
  <c r="BD335" i="1"/>
  <c r="BD336" i="1"/>
  <c r="BD337" i="1"/>
  <c r="BD338" i="1"/>
  <c r="BD339" i="1"/>
  <c r="BD340" i="1"/>
  <c r="BD341" i="1"/>
  <c r="BD342" i="1"/>
  <c r="BD343" i="1"/>
  <c r="BD344" i="1"/>
  <c r="BD345" i="1"/>
  <c r="BD346" i="1"/>
  <c r="BD347" i="1"/>
  <c r="BD348" i="1"/>
  <c r="BD349" i="1"/>
  <c r="BD350" i="1"/>
  <c r="BD351" i="1"/>
  <c r="BD352" i="1"/>
  <c r="BD353" i="1"/>
  <c r="BD354" i="1"/>
  <c r="BD355" i="1"/>
  <c r="BD356" i="1"/>
  <c r="BD357" i="1"/>
  <c r="BD358" i="1"/>
  <c r="BD359" i="1"/>
  <c r="BD360" i="1"/>
  <c r="BD361" i="1"/>
  <c r="BD362" i="1"/>
  <c r="BD363" i="1"/>
  <c r="BD364" i="1"/>
  <c r="BD365" i="1"/>
  <c r="BD366" i="1"/>
  <c r="BD367" i="1"/>
  <c r="BD368" i="1"/>
  <c r="BD369" i="1"/>
  <c r="BD370" i="1"/>
  <c r="BD371" i="1"/>
  <c r="BD372" i="1"/>
  <c r="BD373" i="1"/>
  <c r="BD374" i="1"/>
  <c r="BD375" i="1"/>
  <c r="BD376" i="1"/>
  <c r="BD377" i="1"/>
  <c r="BD378" i="1"/>
  <c r="BD379" i="1"/>
  <c r="BD380" i="1"/>
  <c r="BD381" i="1"/>
  <c r="BD382" i="1"/>
  <c r="BD383" i="1"/>
  <c r="BD384" i="1"/>
  <c r="BD385" i="1"/>
  <c r="BD386" i="1"/>
  <c r="BD387" i="1"/>
  <c r="BD388" i="1"/>
  <c r="BD389" i="1"/>
  <c r="BD390" i="1"/>
  <c r="BD391" i="1"/>
  <c r="BD392" i="1"/>
  <c r="BD393" i="1"/>
  <c r="BD394" i="1"/>
  <c r="BD395" i="1"/>
  <c r="BD396" i="1"/>
  <c r="BD397" i="1"/>
  <c r="BD398" i="1"/>
  <c r="BD399" i="1"/>
  <c r="BD400" i="1"/>
  <c r="BD401" i="1"/>
  <c r="BD402" i="1"/>
  <c r="BD403" i="1"/>
  <c r="BD404" i="1"/>
  <c r="BD405" i="1"/>
  <c r="BD406" i="1"/>
  <c r="BD407" i="1"/>
  <c r="BD408" i="1"/>
  <c r="BD409" i="1"/>
  <c r="BD410" i="1"/>
  <c r="BD411" i="1"/>
  <c r="BD412" i="1"/>
  <c r="BD413" i="1"/>
  <c r="BD414" i="1"/>
  <c r="BD415" i="1"/>
  <c r="BD416" i="1"/>
  <c r="BD417" i="1"/>
  <c r="BD418" i="1"/>
  <c r="BD419" i="1"/>
  <c r="BD420" i="1"/>
  <c r="BD421" i="1"/>
  <c r="BD422" i="1"/>
  <c r="BD423" i="1"/>
  <c r="BD424" i="1"/>
  <c r="BD425" i="1"/>
  <c r="BD426" i="1"/>
  <c r="BD427" i="1"/>
  <c r="BD428" i="1"/>
  <c r="BD429" i="1"/>
  <c r="BD430" i="1"/>
  <c r="BD431" i="1"/>
  <c r="BD432" i="1"/>
  <c r="BD433" i="1"/>
  <c r="BD434" i="1"/>
  <c r="BD435" i="1"/>
  <c r="BD436" i="1"/>
  <c r="BD437" i="1"/>
  <c r="BD438" i="1"/>
  <c r="BD439" i="1"/>
  <c r="BD440" i="1"/>
  <c r="BD441" i="1"/>
  <c r="BD442" i="1"/>
  <c r="BD443" i="1"/>
  <c r="BD444" i="1"/>
  <c r="BD445" i="1"/>
  <c r="BD446" i="1"/>
  <c r="BD447" i="1"/>
  <c r="BD448" i="1"/>
  <c r="BD449" i="1"/>
  <c r="BD450" i="1"/>
  <c r="BD451" i="1"/>
  <c r="BD452" i="1"/>
  <c r="BD453" i="1"/>
  <c r="BD454" i="1"/>
  <c r="BD455" i="1"/>
  <c r="BD456" i="1"/>
  <c r="BD457" i="1"/>
  <c r="BD458" i="1"/>
  <c r="BD459" i="1"/>
  <c r="BD460" i="1"/>
  <c r="BD461" i="1"/>
  <c r="BD462" i="1"/>
  <c r="BD463" i="1"/>
  <c r="BD464" i="1"/>
  <c r="BD465" i="1"/>
  <c r="BD466" i="1"/>
  <c r="BD467" i="1"/>
  <c r="BD468" i="1"/>
  <c r="BD469" i="1"/>
  <c r="BD470" i="1"/>
  <c r="BD471" i="1"/>
  <c r="BD472" i="1"/>
  <c r="BD473" i="1"/>
  <c r="BD474" i="1"/>
  <c r="BD475" i="1"/>
  <c r="BD476" i="1"/>
  <c r="BD477" i="1"/>
  <c r="BD478" i="1"/>
  <c r="BD479" i="1"/>
  <c r="BD480" i="1"/>
  <c r="BD481" i="1"/>
  <c r="BD482" i="1"/>
  <c r="BD483" i="1"/>
  <c r="BD484" i="1"/>
  <c r="BD485" i="1"/>
  <c r="BD486" i="1"/>
  <c r="BD487" i="1"/>
  <c r="BD488" i="1"/>
  <c r="BD489" i="1"/>
  <c r="BD490" i="1"/>
  <c r="BD491" i="1"/>
  <c r="BD492" i="1"/>
  <c r="BD493" i="1"/>
  <c r="BD494" i="1"/>
  <c r="BD495" i="1"/>
  <c r="BD496" i="1"/>
  <c r="BD497" i="1"/>
  <c r="BD498" i="1"/>
  <c r="BD499" i="1"/>
  <c r="BD500" i="1"/>
  <c r="BD501" i="1"/>
  <c r="BD502" i="1"/>
  <c r="BD503" i="1"/>
  <c r="BD504" i="1"/>
  <c r="BD505" i="1"/>
  <c r="BD506" i="1"/>
  <c r="BD507" i="1"/>
  <c r="BD508" i="1"/>
  <c r="BD509" i="1"/>
  <c r="BD510" i="1"/>
  <c r="BD511" i="1"/>
  <c r="BD512" i="1"/>
  <c r="BD513" i="1"/>
  <c r="BD514" i="1"/>
  <c r="BD515" i="1"/>
  <c r="BD516" i="1"/>
  <c r="BD517" i="1"/>
  <c r="BD518" i="1"/>
  <c r="BD519" i="1"/>
  <c r="BD520" i="1"/>
  <c r="BD521" i="1"/>
  <c r="BD522" i="1"/>
  <c r="BD523" i="1"/>
  <c r="BD524" i="1"/>
  <c r="BD525" i="1"/>
  <c r="BD526" i="1"/>
  <c r="BD527" i="1"/>
  <c r="BD528" i="1"/>
  <c r="BD529" i="1"/>
  <c r="BD530" i="1"/>
  <c r="BD531" i="1"/>
  <c r="BD532" i="1"/>
  <c r="BD533" i="1"/>
  <c r="BD534" i="1"/>
  <c r="BD535" i="1"/>
  <c r="BD536" i="1"/>
  <c r="BD537" i="1"/>
  <c r="BD538" i="1"/>
  <c r="BD539" i="1"/>
  <c r="BD540" i="1"/>
  <c r="BD541" i="1"/>
  <c r="BD542" i="1"/>
  <c r="BD543" i="1"/>
  <c r="BD544" i="1"/>
  <c r="BD545" i="1"/>
  <c r="BD546" i="1"/>
  <c r="BD547" i="1"/>
  <c r="BD548" i="1"/>
  <c r="BD549" i="1"/>
  <c r="BD550" i="1"/>
  <c r="BD551" i="1"/>
  <c r="BD552" i="1"/>
  <c r="BD553" i="1"/>
  <c r="BD554" i="1"/>
  <c r="BD555" i="1"/>
  <c r="BD556" i="1"/>
  <c r="BD557" i="1"/>
  <c r="BD558" i="1"/>
  <c r="BD559" i="1"/>
  <c r="BD560" i="1"/>
  <c r="BD561" i="1"/>
  <c r="BD562" i="1"/>
  <c r="BD563" i="1"/>
  <c r="BD564" i="1"/>
  <c r="BD565" i="1"/>
  <c r="BD566" i="1"/>
  <c r="BD567" i="1"/>
  <c r="BD568" i="1"/>
  <c r="BD569" i="1"/>
  <c r="BD570" i="1"/>
  <c r="BD571" i="1"/>
  <c r="BD572" i="1"/>
  <c r="BD573" i="1"/>
  <c r="BD574" i="1"/>
  <c r="BD575" i="1"/>
  <c r="BD576" i="1"/>
  <c r="BD577" i="1"/>
  <c r="BD578" i="1"/>
  <c r="BD579" i="1"/>
  <c r="BD580" i="1"/>
  <c r="BD581" i="1"/>
  <c r="BD582" i="1"/>
  <c r="BD583" i="1"/>
  <c r="BD584" i="1"/>
  <c r="BD585" i="1"/>
  <c r="BD586" i="1"/>
  <c r="BD587" i="1"/>
  <c r="BD588" i="1"/>
  <c r="BD589" i="1"/>
  <c r="BD590" i="1"/>
  <c r="BD591" i="1"/>
  <c r="BD592" i="1"/>
  <c r="BD593" i="1"/>
  <c r="BD594" i="1"/>
  <c r="BD595" i="1"/>
  <c r="BD596" i="1"/>
  <c r="BD597" i="1"/>
  <c r="BD598" i="1"/>
  <c r="BD599" i="1"/>
  <c r="BD600" i="1"/>
  <c r="BD601" i="1"/>
  <c r="BD602" i="1"/>
  <c r="BD603" i="1"/>
  <c r="BD604" i="1"/>
  <c r="BD605" i="1"/>
  <c r="BD606" i="1"/>
  <c r="BD607" i="1"/>
  <c r="BD608" i="1"/>
  <c r="BD609" i="1"/>
  <c r="BD610" i="1"/>
  <c r="BD611" i="1"/>
  <c r="BD612" i="1"/>
  <c r="BD613" i="1"/>
  <c r="BD614" i="1"/>
  <c r="BD615" i="1"/>
  <c r="BD616" i="1"/>
  <c r="BD617" i="1"/>
  <c r="BD618" i="1"/>
  <c r="BD619" i="1"/>
  <c r="BD620" i="1"/>
  <c r="BD621" i="1"/>
  <c r="BD622" i="1"/>
  <c r="BD623" i="1"/>
  <c r="BD624" i="1"/>
  <c r="BD625" i="1"/>
  <c r="BD626" i="1"/>
  <c r="BD627" i="1"/>
  <c r="BD628" i="1"/>
  <c r="BD629" i="1"/>
  <c r="BD630" i="1"/>
  <c r="BD631" i="1"/>
  <c r="BD632" i="1"/>
  <c r="BD633" i="1"/>
  <c r="BD634" i="1"/>
  <c r="BD635" i="1"/>
  <c r="BD636" i="1"/>
  <c r="BD637" i="1"/>
  <c r="BD638" i="1"/>
  <c r="BD639" i="1"/>
  <c r="BD640" i="1"/>
  <c r="BD641" i="1"/>
  <c r="BD642" i="1"/>
  <c r="BD643" i="1"/>
  <c r="BD644" i="1"/>
  <c r="BD645" i="1"/>
  <c r="BD646" i="1"/>
  <c r="BD647" i="1"/>
  <c r="BD648" i="1"/>
  <c r="BD649" i="1"/>
  <c r="BD650" i="1"/>
  <c r="BD651" i="1"/>
  <c r="BD652" i="1"/>
  <c r="BD653" i="1"/>
  <c r="BD654" i="1"/>
  <c r="BD655" i="1"/>
  <c r="BD656" i="1"/>
  <c r="BD657" i="1"/>
  <c r="BD658" i="1"/>
  <c r="BD659" i="1"/>
  <c r="BD660" i="1"/>
  <c r="BD661" i="1"/>
  <c r="BD662" i="1"/>
  <c r="BD663" i="1"/>
  <c r="BD664" i="1"/>
  <c r="BD665" i="1"/>
  <c r="BD666" i="1"/>
  <c r="BD667" i="1"/>
  <c r="BD668" i="1"/>
  <c r="BD669" i="1"/>
  <c r="BD670" i="1"/>
  <c r="BD671" i="1"/>
  <c r="BD672" i="1"/>
  <c r="BD673" i="1"/>
  <c r="BD674" i="1"/>
  <c r="BD675" i="1"/>
  <c r="BD676" i="1"/>
  <c r="BD677" i="1"/>
  <c r="BD678" i="1"/>
  <c r="BD679" i="1"/>
  <c r="BD680" i="1"/>
  <c r="BD681" i="1"/>
  <c r="BD682" i="1"/>
  <c r="BD683" i="1"/>
  <c r="BD684" i="1"/>
  <c r="BD685" i="1"/>
  <c r="BD686" i="1"/>
  <c r="BD687" i="1"/>
  <c r="BD688" i="1"/>
  <c r="BD689" i="1"/>
  <c r="BD690" i="1"/>
  <c r="BD691" i="1"/>
  <c r="BD692" i="1"/>
  <c r="BD693" i="1"/>
  <c r="BD694" i="1"/>
  <c r="BD695" i="1"/>
  <c r="BD696" i="1"/>
  <c r="BD697" i="1"/>
  <c r="BD698" i="1"/>
  <c r="BD699" i="1"/>
  <c r="BD700" i="1"/>
  <c r="BD701" i="1"/>
  <c r="BD702" i="1"/>
  <c r="BD703" i="1"/>
  <c r="BD704" i="1"/>
  <c r="BD705" i="1"/>
  <c r="BD706" i="1"/>
  <c r="BD707" i="1"/>
  <c r="BD708" i="1"/>
  <c r="BD709" i="1"/>
  <c r="BD710" i="1"/>
  <c r="BD711" i="1"/>
  <c r="BD712" i="1"/>
  <c r="BD713" i="1"/>
  <c r="BD714" i="1"/>
  <c r="BD715" i="1"/>
  <c r="BD716" i="1"/>
  <c r="BD717" i="1"/>
  <c r="BD718" i="1"/>
  <c r="BD719" i="1"/>
  <c r="BD720" i="1"/>
  <c r="BD721" i="1"/>
  <c r="BD722" i="1"/>
  <c r="BD723" i="1"/>
  <c r="BD724" i="1"/>
  <c r="BD725" i="1"/>
  <c r="BD726" i="1"/>
  <c r="BD727" i="1"/>
  <c r="BD728" i="1"/>
  <c r="BD729" i="1"/>
  <c r="BD730" i="1"/>
  <c r="BD731" i="1"/>
  <c r="BD732" i="1"/>
  <c r="BD733" i="1"/>
  <c r="BD734" i="1"/>
  <c r="BD735" i="1"/>
  <c r="BD736" i="1"/>
  <c r="BD737" i="1"/>
  <c r="BD738" i="1"/>
  <c r="BD739" i="1"/>
  <c r="BD740" i="1"/>
  <c r="BD741" i="1"/>
  <c r="BD742" i="1"/>
  <c r="BD743" i="1"/>
  <c r="BD744" i="1"/>
  <c r="BD745" i="1"/>
  <c r="BD746" i="1"/>
  <c r="BD747" i="1"/>
  <c r="BD748" i="1"/>
  <c r="BD749" i="1"/>
  <c r="BD750" i="1"/>
  <c r="BD751" i="1"/>
  <c r="BD752" i="1"/>
  <c r="BD753" i="1"/>
  <c r="BD754" i="1"/>
  <c r="BD755" i="1"/>
  <c r="BD756" i="1"/>
  <c r="BD757" i="1"/>
  <c r="BD758" i="1"/>
  <c r="BD759" i="1"/>
  <c r="BD760" i="1"/>
  <c r="BD761" i="1"/>
  <c r="BD762" i="1"/>
  <c r="BD763" i="1"/>
  <c r="BD764" i="1"/>
  <c r="BD765" i="1"/>
  <c r="BD766" i="1"/>
  <c r="BD767" i="1"/>
  <c r="BD768" i="1"/>
  <c r="BD769" i="1"/>
  <c r="BD770" i="1"/>
  <c r="BD771" i="1"/>
  <c r="BD772" i="1"/>
  <c r="BD773" i="1"/>
  <c r="BD774" i="1"/>
  <c r="BD775" i="1"/>
  <c r="BD776" i="1"/>
  <c r="BD777" i="1"/>
  <c r="BD778" i="1"/>
  <c r="BD779" i="1"/>
  <c r="BD780" i="1"/>
  <c r="BD781" i="1"/>
  <c r="BD782" i="1"/>
  <c r="BD783" i="1"/>
  <c r="BD784" i="1"/>
  <c r="BD785" i="1"/>
  <c r="BD786" i="1"/>
  <c r="BD787" i="1"/>
  <c r="BD788" i="1"/>
  <c r="BD789" i="1"/>
  <c r="BD790" i="1"/>
  <c r="BD791" i="1"/>
  <c r="BD792" i="1"/>
  <c r="BD793" i="1"/>
  <c r="BD794" i="1"/>
  <c r="BD795" i="1"/>
  <c r="BD796" i="1"/>
  <c r="BD797" i="1"/>
  <c r="BD798" i="1"/>
  <c r="BD799" i="1"/>
  <c r="BD800" i="1"/>
  <c r="BD801" i="1"/>
  <c r="BD802" i="1"/>
  <c r="BD803" i="1"/>
  <c r="BD804" i="1"/>
  <c r="BD805" i="1"/>
  <c r="BD806" i="1"/>
  <c r="BD807" i="1"/>
  <c r="BD808" i="1"/>
  <c r="BD809" i="1"/>
  <c r="BD810" i="1"/>
  <c r="BD811" i="1"/>
  <c r="BD812" i="1"/>
  <c r="BD813" i="1"/>
  <c r="BD814" i="1"/>
  <c r="BD815" i="1"/>
  <c r="BD816" i="1"/>
  <c r="BD817" i="1"/>
  <c r="BD818" i="1"/>
  <c r="BD819" i="1"/>
  <c r="BD820" i="1"/>
  <c r="BD821" i="1"/>
  <c r="BD822" i="1"/>
  <c r="BD823" i="1"/>
  <c r="BD824" i="1"/>
  <c r="BD825" i="1"/>
  <c r="BD826" i="1"/>
  <c r="BD827" i="1"/>
  <c r="BD828" i="1"/>
  <c r="BD829" i="1"/>
  <c r="BD830" i="1"/>
  <c r="BD831" i="1"/>
  <c r="BD832" i="1"/>
  <c r="BD833" i="1"/>
  <c r="BD834" i="1"/>
  <c r="BD835" i="1"/>
  <c r="BD836" i="1"/>
  <c r="BD837" i="1"/>
  <c r="BD838" i="1"/>
  <c r="BD839" i="1"/>
  <c r="BD840" i="1"/>
  <c r="BD841" i="1"/>
  <c r="BD842" i="1"/>
  <c r="BD843" i="1"/>
  <c r="BD844" i="1"/>
  <c r="BD845" i="1"/>
  <c r="BD846" i="1"/>
  <c r="BD847" i="1"/>
  <c r="BD848" i="1"/>
  <c r="BD849" i="1"/>
  <c r="BD850" i="1"/>
  <c r="BD851" i="1"/>
  <c r="BD852" i="1"/>
  <c r="BD853" i="1"/>
  <c r="BD854" i="1"/>
  <c r="BD855" i="1"/>
  <c r="BD856" i="1"/>
  <c r="BD857" i="1"/>
  <c r="BD858" i="1"/>
  <c r="BD859" i="1"/>
  <c r="BD860" i="1"/>
  <c r="BD861" i="1"/>
  <c r="BD862" i="1"/>
  <c r="BD863" i="1"/>
  <c r="BD864" i="1"/>
  <c r="BD865" i="1"/>
  <c r="BD866" i="1"/>
  <c r="BD867" i="1"/>
  <c r="BD868" i="1"/>
  <c r="BD869" i="1"/>
  <c r="BD870" i="1"/>
  <c r="BD871" i="1"/>
  <c r="BD872" i="1"/>
  <c r="BD873" i="1"/>
  <c r="BD874" i="1"/>
  <c r="BD875" i="1"/>
  <c r="BD876" i="1"/>
  <c r="BD877" i="1"/>
  <c r="BD878" i="1"/>
  <c r="BD879" i="1"/>
  <c r="BD880" i="1"/>
  <c r="BD881" i="1"/>
  <c r="BD882" i="1"/>
  <c r="BD883" i="1"/>
  <c r="BD884" i="1"/>
  <c r="BD885" i="1"/>
  <c r="BD886" i="1"/>
  <c r="BD887" i="1"/>
  <c r="BD888" i="1"/>
  <c r="BD889" i="1"/>
  <c r="BD890" i="1"/>
  <c r="BD891" i="1"/>
  <c r="BD892" i="1"/>
  <c r="BD893" i="1"/>
  <c r="BD894" i="1"/>
  <c r="BD895" i="1"/>
  <c r="BD896" i="1"/>
  <c r="BD897" i="1"/>
  <c r="BD898" i="1"/>
  <c r="BD899" i="1"/>
  <c r="BD900" i="1"/>
  <c r="BD901" i="1"/>
  <c r="BD902" i="1"/>
  <c r="BD903" i="1"/>
  <c r="BD904" i="1"/>
  <c r="BD905" i="1"/>
  <c r="BD906" i="1"/>
  <c r="BD907" i="1"/>
  <c r="BD908" i="1"/>
  <c r="BD909" i="1"/>
  <c r="BD910" i="1"/>
  <c r="BD911" i="1"/>
  <c r="BD912" i="1"/>
  <c r="BD913" i="1"/>
  <c r="BD914" i="1"/>
  <c r="BD915" i="1"/>
  <c r="BD916" i="1"/>
  <c r="BD917" i="1"/>
  <c r="BD918" i="1"/>
  <c r="BD919" i="1"/>
  <c r="BD920" i="1"/>
  <c r="BD921" i="1"/>
  <c r="BD922" i="1"/>
  <c r="BD923" i="1"/>
  <c r="BD924" i="1"/>
  <c r="BD925" i="1"/>
  <c r="BD926" i="1"/>
  <c r="BD927" i="1"/>
  <c r="BD928" i="1"/>
  <c r="BD929" i="1"/>
  <c r="BD930" i="1"/>
  <c r="BD931" i="1"/>
  <c r="BD932" i="1"/>
  <c r="BD933" i="1"/>
  <c r="BD934" i="1"/>
  <c r="BD935" i="1"/>
  <c r="BD936" i="1"/>
  <c r="BD937" i="1"/>
  <c r="BD938" i="1"/>
  <c r="BD939" i="1"/>
  <c r="BD940" i="1"/>
  <c r="BD941" i="1"/>
  <c r="BD942" i="1"/>
  <c r="BD943" i="1"/>
  <c r="BD944" i="1"/>
  <c r="BD945" i="1"/>
  <c r="BD946" i="1"/>
  <c r="BD947" i="1"/>
  <c r="BD948" i="1"/>
  <c r="BD949" i="1"/>
  <c r="BD950" i="1"/>
  <c r="BD951" i="1"/>
  <c r="BD952" i="1"/>
  <c r="BD953" i="1"/>
  <c r="BD954" i="1"/>
  <c r="BD955" i="1"/>
  <c r="BD956" i="1"/>
  <c r="BD957" i="1"/>
  <c r="BD958" i="1"/>
  <c r="BD959" i="1"/>
  <c r="BD960" i="1"/>
  <c r="BD961" i="1"/>
  <c r="BD962" i="1"/>
  <c r="BD963" i="1"/>
  <c r="BD964" i="1"/>
  <c r="BD965" i="1"/>
  <c r="BD966" i="1"/>
  <c r="BD967" i="1"/>
  <c r="BD968" i="1"/>
  <c r="BD969" i="1"/>
  <c r="BD970" i="1"/>
  <c r="BD971" i="1"/>
  <c r="BD972" i="1"/>
  <c r="BD973" i="1"/>
  <c r="BD974" i="1"/>
  <c r="BD975" i="1"/>
  <c r="BD976" i="1"/>
  <c r="BD977" i="1"/>
  <c r="BD978" i="1"/>
  <c r="BD979" i="1"/>
  <c r="BD980" i="1"/>
  <c r="BD981" i="1"/>
  <c r="BD982" i="1"/>
  <c r="BD983" i="1"/>
  <c r="BD984" i="1"/>
  <c r="BD985" i="1"/>
  <c r="BD986" i="1"/>
  <c r="BD987" i="1"/>
  <c r="BD988" i="1"/>
  <c r="BD989" i="1"/>
  <c r="BD990" i="1"/>
  <c r="BD991" i="1"/>
  <c r="BD992" i="1"/>
  <c r="BD993" i="1"/>
  <c r="BD994" i="1"/>
  <c r="BD995" i="1"/>
  <c r="BD996" i="1"/>
  <c r="BD997" i="1"/>
  <c r="BD998" i="1"/>
  <c r="BD999" i="1"/>
  <c r="BD1000" i="1"/>
  <c r="BD1001" i="1"/>
  <c r="BD1002" i="1"/>
  <c r="BD1003" i="1"/>
  <c r="BD1004" i="1"/>
  <c r="BD1005" i="1"/>
  <c r="BD1006" i="1"/>
  <c r="BD1007" i="1"/>
  <c r="BD1008" i="1"/>
  <c r="BD1009" i="1"/>
  <c r="BD1010" i="1"/>
  <c r="BD1011" i="1"/>
  <c r="BD1012" i="1"/>
  <c r="BD1013" i="1"/>
  <c r="BD1014" i="1"/>
  <c r="BD1015" i="1"/>
  <c r="BD1016" i="1"/>
  <c r="BD1017" i="1"/>
  <c r="BD1018" i="1"/>
  <c r="BD1019" i="1"/>
  <c r="BD1020" i="1"/>
  <c r="BD1021" i="1"/>
  <c r="BD1022" i="1"/>
  <c r="BD1023" i="1"/>
  <c r="BD1024" i="1"/>
  <c r="BD1025" i="1"/>
  <c r="BD1026" i="1"/>
  <c r="BD1027" i="1"/>
  <c r="BD1028" i="1"/>
  <c r="BD1029" i="1"/>
  <c r="BD1030" i="1"/>
  <c r="BD1031" i="1"/>
  <c r="BD1032" i="1"/>
  <c r="BD1033" i="1"/>
  <c r="BD1034" i="1"/>
  <c r="BD1035" i="1"/>
  <c r="BD1036" i="1"/>
  <c r="BD1037" i="1"/>
  <c r="BD1038" i="1"/>
  <c r="BD1039" i="1"/>
  <c r="BD1040" i="1"/>
  <c r="BD1041" i="1"/>
  <c r="BD1042" i="1"/>
  <c r="BD1043" i="1"/>
  <c r="BD1044" i="1"/>
  <c r="BD1045" i="1"/>
  <c r="BD1046" i="1"/>
  <c r="BD1047" i="1"/>
  <c r="BD1048" i="1"/>
  <c r="BD1049" i="1"/>
  <c r="BD1050" i="1"/>
  <c r="BD1051" i="1"/>
  <c r="BD1052" i="1"/>
  <c r="BD1053" i="1"/>
  <c r="BD1054" i="1"/>
  <c r="BD1055" i="1"/>
  <c r="BD1056" i="1"/>
  <c r="BD1057" i="1"/>
  <c r="BD1058" i="1"/>
  <c r="BD1059" i="1"/>
  <c r="BD1060" i="1"/>
  <c r="BD1061" i="1"/>
  <c r="BD1062" i="1"/>
  <c r="BD1063" i="1"/>
  <c r="BD1064" i="1"/>
  <c r="BD1065" i="1"/>
  <c r="BD1066" i="1"/>
  <c r="BD1067" i="1"/>
  <c r="BD1068" i="1"/>
  <c r="BD1069" i="1"/>
  <c r="BD1070" i="1"/>
  <c r="BD1071" i="1"/>
  <c r="BD1072" i="1"/>
  <c r="BD1073" i="1"/>
  <c r="BD1074" i="1"/>
  <c r="BD1075" i="1"/>
  <c r="BD1076" i="1"/>
  <c r="BD1077" i="1"/>
  <c r="BD1078" i="1"/>
  <c r="BD1079" i="1"/>
  <c r="BD1080" i="1"/>
  <c r="BD1081" i="1"/>
  <c r="BD1082" i="1"/>
  <c r="BD1083" i="1"/>
  <c r="BD1084" i="1"/>
  <c r="BD1085" i="1"/>
  <c r="BD1086" i="1"/>
  <c r="BD1087" i="1"/>
  <c r="BD1088" i="1"/>
  <c r="BD1089" i="1"/>
  <c r="BD1090" i="1"/>
  <c r="BD1091" i="1"/>
  <c r="BD1092" i="1"/>
  <c r="BD1093" i="1"/>
  <c r="BD1094" i="1"/>
  <c r="BD1095" i="1"/>
  <c r="BD1096" i="1"/>
  <c r="BD1097" i="1"/>
  <c r="BD1098" i="1"/>
  <c r="BD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778" i="1"/>
  <c r="BB779" i="1"/>
  <c r="BB780" i="1"/>
  <c r="BB781" i="1"/>
  <c r="BB782" i="1"/>
  <c r="BB783" i="1"/>
  <c r="BB784" i="1"/>
  <c r="BB785" i="1"/>
  <c r="BB786" i="1"/>
  <c r="BB787" i="1"/>
  <c r="BB788" i="1"/>
  <c r="BB789" i="1"/>
  <c r="BB790" i="1"/>
  <c r="BB791" i="1"/>
  <c r="BB792" i="1"/>
  <c r="BB793" i="1"/>
  <c r="BB794" i="1"/>
  <c r="BB795" i="1"/>
  <c r="BB796" i="1"/>
  <c r="BB797" i="1"/>
  <c r="BB798" i="1"/>
  <c r="BB799" i="1"/>
  <c r="BB800" i="1"/>
  <c r="BB801" i="1"/>
  <c r="BB802" i="1"/>
  <c r="BB803" i="1"/>
  <c r="BB804" i="1"/>
  <c r="BB805" i="1"/>
  <c r="BB806" i="1"/>
  <c r="BB807" i="1"/>
  <c r="BB808" i="1"/>
  <c r="BB809" i="1"/>
  <c r="BB810" i="1"/>
  <c r="BB811" i="1"/>
  <c r="BB812" i="1"/>
  <c r="BB813" i="1"/>
  <c r="BB814" i="1"/>
  <c r="BB815" i="1"/>
  <c r="BB816" i="1"/>
  <c r="BB817" i="1"/>
  <c r="BB818" i="1"/>
  <c r="BB819" i="1"/>
  <c r="BB820" i="1"/>
  <c r="BB821" i="1"/>
  <c r="BB822" i="1"/>
  <c r="BB823" i="1"/>
  <c r="BB824" i="1"/>
  <c r="BB825" i="1"/>
  <c r="BB826" i="1"/>
  <c r="BB827" i="1"/>
  <c r="BB828" i="1"/>
  <c r="BB829" i="1"/>
  <c r="BB830" i="1"/>
  <c r="BB831" i="1"/>
  <c r="BB832" i="1"/>
  <c r="BB833" i="1"/>
  <c r="BB834" i="1"/>
  <c r="BB835" i="1"/>
  <c r="BB836" i="1"/>
  <c r="BB837" i="1"/>
  <c r="BB838" i="1"/>
  <c r="BB839" i="1"/>
  <c r="BB840" i="1"/>
  <c r="BB841" i="1"/>
  <c r="BB842" i="1"/>
  <c r="BB843" i="1"/>
  <c r="BB844" i="1"/>
  <c r="BB845" i="1"/>
  <c r="BB846" i="1"/>
  <c r="BB847" i="1"/>
  <c r="BB848" i="1"/>
  <c r="BB849" i="1"/>
  <c r="BB850" i="1"/>
  <c r="BB851" i="1"/>
  <c r="BB852" i="1"/>
  <c r="BB853" i="1"/>
  <c r="BB854" i="1"/>
  <c r="BB855" i="1"/>
  <c r="BB856" i="1"/>
  <c r="BB857" i="1"/>
  <c r="BB858" i="1"/>
  <c r="BB859" i="1"/>
  <c r="BB860" i="1"/>
  <c r="BB861" i="1"/>
  <c r="BB862" i="1"/>
  <c r="BB863" i="1"/>
  <c r="BB864" i="1"/>
  <c r="BB865" i="1"/>
  <c r="BB866" i="1"/>
  <c r="BB867" i="1"/>
  <c r="BB868" i="1"/>
  <c r="BB869" i="1"/>
  <c r="BB870" i="1"/>
  <c r="BB871" i="1"/>
  <c r="BB872" i="1"/>
  <c r="BB873" i="1"/>
  <c r="BB874" i="1"/>
  <c r="BB875" i="1"/>
  <c r="BB876" i="1"/>
  <c r="BB877" i="1"/>
  <c r="BB878" i="1"/>
  <c r="BB879" i="1"/>
  <c r="BB880" i="1"/>
  <c r="BB881" i="1"/>
  <c r="BB882" i="1"/>
  <c r="BB883" i="1"/>
  <c r="BB884" i="1"/>
  <c r="BB885" i="1"/>
  <c r="BB886" i="1"/>
  <c r="BB887" i="1"/>
  <c r="BB888" i="1"/>
  <c r="BB889" i="1"/>
  <c r="BB890" i="1"/>
  <c r="BB891" i="1"/>
  <c r="BB892" i="1"/>
  <c r="BB893" i="1"/>
  <c r="BB894" i="1"/>
  <c r="BB895" i="1"/>
  <c r="BB896" i="1"/>
  <c r="BB897" i="1"/>
  <c r="BB898" i="1"/>
  <c r="BB899" i="1"/>
  <c r="BB900" i="1"/>
  <c r="BB901" i="1"/>
  <c r="BB902" i="1"/>
  <c r="BB903" i="1"/>
  <c r="BB904" i="1"/>
  <c r="BB905" i="1"/>
  <c r="BB906" i="1"/>
  <c r="BB907" i="1"/>
  <c r="BB908" i="1"/>
  <c r="BB909" i="1"/>
  <c r="BB910" i="1"/>
  <c r="BB911" i="1"/>
  <c r="BB912" i="1"/>
  <c r="BB913" i="1"/>
  <c r="BB914" i="1"/>
  <c r="BB915" i="1"/>
  <c r="BB916" i="1"/>
  <c r="BB917" i="1"/>
  <c r="BB918" i="1"/>
  <c r="BB919" i="1"/>
  <c r="BB920" i="1"/>
  <c r="BB921" i="1"/>
  <c r="BB922" i="1"/>
  <c r="BB923" i="1"/>
  <c r="BB924" i="1"/>
  <c r="BB925" i="1"/>
  <c r="BB926" i="1"/>
  <c r="BB927" i="1"/>
  <c r="BB928" i="1"/>
  <c r="BB929" i="1"/>
  <c r="BB930" i="1"/>
  <c r="BB931" i="1"/>
  <c r="BB932" i="1"/>
  <c r="BB933" i="1"/>
  <c r="BB934" i="1"/>
  <c r="BB935" i="1"/>
  <c r="BB936" i="1"/>
  <c r="BB937" i="1"/>
  <c r="BB938" i="1"/>
  <c r="BB939" i="1"/>
  <c r="BB940" i="1"/>
  <c r="BB941" i="1"/>
  <c r="BB942" i="1"/>
  <c r="BB943" i="1"/>
  <c r="BB944" i="1"/>
  <c r="BB945" i="1"/>
  <c r="BB946" i="1"/>
  <c r="BB947" i="1"/>
  <c r="BB948" i="1"/>
  <c r="BB949" i="1"/>
  <c r="BB950" i="1"/>
  <c r="BB951" i="1"/>
  <c r="BB952" i="1"/>
  <c r="BB953" i="1"/>
  <c r="BB954" i="1"/>
  <c r="BB955" i="1"/>
  <c r="BB956" i="1"/>
  <c r="BB957" i="1"/>
  <c r="BB958" i="1"/>
  <c r="BB959" i="1"/>
  <c r="BB960" i="1"/>
  <c r="BB961" i="1"/>
  <c r="BB962" i="1"/>
  <c r="BB963" i="1"/>
  <c r="BB964" i="1"/>
  <c r="BB965" i="1"/>
  <c r="BB966" i="1"/>
  <c r="BB967" i="1"/>
  <c r="BB968" i="1"/>
  <c r="BB969" i="1"/>
  <c r="BB970" i="1"/>
  <c r="BB971" i="1"/>
  <c r="BB972" i="1"/>
  <c r="BB973" i="1"/>
  <c r="BB974" i="1"/>
  <c r="BB975" i="1"/>
  <c r="BB976" i="1"/>
  <c r="BB977" i="1"/>
  <c r="BB978" i="1"/>
  <c r="BB979" i="1"/>
  <c r="BB980" i="1"/>
  <c r="BB981" i="1"/>
  <c r="BB982" i="1"/>
  <c r="BB983" i="1"/>
  <c r="BB984" i="1"/>
  <c r="BB985" i="1"/>
  <c r="BB986" i="1"/>
  <c r="BB987" i="1"/>
  <c r="BB988" i="1"/>
  <c r="BB989" i="1"/>
  <c r="BB990" i="1"/>
  <c r="BB991" i="1"/>
  <c r="BB992" i="1"/>
  <c r="BB993" i="1"/>
  <c r="BB994" i="1"/>
  <c r="BB995" i="1"/>
  <c r="BB996" i="1"/>
  <c r="BB997" i="1"/>
  <c r="BB998" i="1"/>
  <c r="BB999" i="1"/>
  <c r="BB1000" i="1"/>
  <c r="BB1001" i="1"/>
  <c r="BB1002" i="1"/>
  <c r="BB1003" i="1"/>
  <c r="BB1004" i="1"/>
  <c r="BB1005" i="1"/>
  <c r="BB1006" i="1"/>
  <c r="BB1007" i="1"/>
  <c r="BB1008" i="1"/>
  <c r="BB1009" i="1"/>
  <c r="BB1010" i="1"/>
  <c r="BB1011" i="1"/>
  <c r="BB1012" i="1"/>
  <c r="BB1013" i="1"/>
  <c r="BB1014" i="1"/>
  <c r="BB1015" i="1"/>
  <c r="BB1016" i="1"/>
  <c r="BB1017" i="1"/>
  <c r="BB1018" i="1"/>
  <c r="BB1019" i="1"/>
  <c r="BB1020" i="1"/>
  <c r="BB1021" i="1"/>
  <c r="BB1022" i="1"/>
  <c r="BB1023" i="1"/>
  <c r="BB1024" i="1"/>
  <c r="BB1025" i="1"/>
  <c r="BB1026" i="1"/>
  <c r="BB1027" i="1"/>
  <c r="BB1028" i="1"/>
  <c r="BB1029" i="1"/>
  <c r="BB1030" i="1"/>
  <c r="BB1031" i="1"/>
  <c r="BB1032" i="1"/>
  <c r="BB1033" i="1"/>
  <c r="BB1034" i="1"/>
  <c r="BB1035" i="1"/>
  <c r="BB1036" i="1"/>
  <c r="BB1037" i="1"/>
  <c r="BB1038" i="1"/>
  <c r="BB1039" i="1"/>
  <c r="BB1040" i="1"/>
  <c r="BB1041" i="1"/>
  <c r="BB1042" i="1"/>
  <c r="BB1043" i="1"/>
  <c r="BB1044" i="1"/>
  <c r="BB1045" i="1"/>
  <c r="BB1046" i="1"/>
  <c r="BB1047" i="1"/>
  <c r="BB1048" i="1"/>
  <c r="BB1049" i="1"/>
  <c r="BB1050" i="1"/>
  <c r="BB1051" i="1"/>
  <c r="BB1052" i="1"/>
  <c r="BB1053" i="1"/>
  <c r="BB1054" i="1"/>
  <c r="BB1055" i="1"/>
  <c r="BB1056" i="1"/>
  <c r="BB1057" i="1"/>
  <c r="BB1058" i="1"/>
  <c r="BB1059" i="1"/>
  <c r="BB1060" i="1"/>
  <c r="BB1061" i="1"/>
  <c r="BB1062" i="1"/>
  <c r="BB1063" i="1"/>
  <c r="BB1064" i="1"/>
  <c r="BB1065" i="1"/>
  <c r="BB1066" i="1"/>
  <c r="BB1067" i="1"/>
  <c r="BB1068" i="1"/>
  <c r="BB1069" i="1"/>
  <c r="BB1070" i="1"/>
  <c r="BB1071" i="1"/>
  <c r="BB1072" i="1"/>
  <c r="BB1073" i="1"/>
  <c r="BB1074" i="1"/>
  <c r="BB1075" i="1"/>
  <c r="BB1076" i="1"/>
  <c r="BB1077" i="1"/>
  <c r="BB1078" i="1"/>
  <c r="BB1079" i="1"/>
  <c r="BB1080" i="1"/>
  <c r="BB1081" i="1"/>
  <c r="BB1082" i="1"/>
  <c r="BB1083" i="1"/>
  <c r="BB1084" i="1"/>
  <c r="BB1085" i="1"/>
  <c r="BB1086" i="1"/>
  <c r="BB1087" i="1"/>
  <c r="BB1088" i="1"/>
  <c r="BB1089" i="1"/>
  <c r="BB1090" i="1"/>
  <c r="BB1091" i="1"/>
  <c r="BB1092" i="1"/>
  <c r="BB1093" i="1"/>
  <c r="BB1094" i="1"/>
  <c r="BB1095" i="1"/>
  <c r="BB1096" i="1"/>
  <c r="BB1097" i="1"/>
  <c r="BB1098" i="1"/>
  <c r="BB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1002" i="1"/>
  <c r="AZ1003" i="1"/>
  <c r="AZ1004" i="1"/>
  <c r="AZ1005" i="1"/>
  <c r="AZ1006" i="1"/>
  <c r="AZ1007" i="1"/>
  <c r="AZ1008" i="1"/>
  <c r="AZ1009" i="1"/>
  <c r="AZ1010" i="1"/>
  <c r="AZ1011" i="1"/>
  <c r="AZ1012" i="1"/>
  <c r="AZ1013" i="1"/>
  <c r="AZ1014" i="1"/>
  <c r="AZ1015" i="1"/>
  <c r="AZ1016" i="1"/>
  <c r="AZ1017" i="1"/>
  <c r="AZ1018" i="1"/>
  <c r="AZ1019" i="1"/>
  <c r="AZ1020" i="1"/>
  <c r="AZ1021" i="1"/>
  <c r="AZ1022" i="1"/>
  <c r="AZ1023" i="1"/>
  <c r="AZ1024" i="1"/>
  <c r="AZ1025" i="1"/>
  <c r="AZ1026" i="1"/>
  <c r="AZ1027" i="1"/>
  <c r="AZ1028" i="1"/>
  <c r="AZ1029" i="1"/>
  <c r="AZ1030" i="1"/>
  <c r="AZ1031" i="1"/>
  <c r="AZ1032" i="1"/>
  <c r="AZ1033" i="1"/>
  <c r="AZ1034" i="1"/>
  <c r="AZ1035" i="1"/>
  <c r="AZ1036" i="1"/>
  <c r="AZ1037" i="1"/>
  <c r="AZ1038" i="1"/>
  <c r="AZ1039" i="1"/>
  <c r="AZ1040" i="1"/>
  <c r="AZ1041" i="1"/>
  <c r="AZ1042" i="1"/>
  <c r="AZ1043" i="1"/>
  <c r="AZ1044" i="1"/>
  <c r="AZ1045" i="1"/>
  <c r="AZ1046" i="1"/>
  <c r="AZ1047" i="1"/>
  <c r="AZ1048" i="1"/>
  <c r="AZ1049" i="1"/>
  <c r="AZ1050" i="1"/>
  <c r="AZ1051" i="1"/>
  <c r="AZ1052" i="1"/>
  <c r="AZ1053" i="1"/>
  <c r="AZ1054" i="1"/>
  <c r="AZ1055" i="1"/>
  <c r="AZ1056" i="1"/>
  <c r="AZ1057" i="1"/>
  <c r="AZ1058" i="1"/>
  <c r="AZ1059" i="1"/>
  <c r="AZ1060" i="1"/>
  <c r="AZ1061" i="1"/>
  <c r="AZ1062" i="1"/>
  <c r="AZ1063" i="1"/>
  <c r="AZ1064" i="1"/>
  <c r="AZ1065" i="1"/>
  <c r="AZ1066" i="1"/>
  <c r="AZ1067" i="1"/>
  <c r="AZ1068" i="1"/>
  <c r="AZ1069" i="1"/>
  <c r="AZ1070" i="1"/>
  <c r="AZ1071" i="1"/>
  <c r="AZ1072" i="1"/>
  <c r="AZ1073" i="1"/>
  <c r="AZ1074" i="1"/>
  <c r="AZ1075" i="1"/>
  <c r="AZ1076" i="1"/>
  <c r="AZ1077" i="1"/>
  <c r="AZ1078" i="1"/>
  <c r="AZ1079" i="1"/>
  <c r="AZ1080" i="1"/>
  <c r="AZ1081" i="1"/>
  <c r="AZ1082" i="1"/>
  <c r="AZ1083" i="1"/>
  <c r="AZ1084" i="1"/>
  <c r="AZ1085" i="1"/>
  <c r="AZ1086" i="1"/>
  <c r="AZ1087" i="1"/>
  <c r="AZ1088" i="1"/>
  <c r="AZ1089" i="1"/>
  <c r="AZ1090" i="1"/>
  <c r="AZ1091" i="1"/>
  <c r="AZ1092" i="1"/>
  <c r="AZ1093" i="1"/>
  <c r="AZ1094" i="1"/>
  <c r="AZ1095" i="1"/>
  <c r="AZ1096" i="1"/>
  <c r="AZ1097" i="1"/>
  <c r="AZ1098" i="1"/>
  <c r="AZ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985" i="1"/>
  <c r="AX986" i="1"/>
  <c r="AX987" i="1"/>
  <c r="AX988" i="1"/>
  <c r="AX989" i="1"/>
  <c r="AX990" i="1"/>
  <c r="AX991" i="1"/>
  <c r="AX992" i="1"/>
  <c r="AX993" i="1"/>
  <c r="AX994" i="1"/>
  <c r="AX995" i="1"/>
  <c r="AX996" i="1"/>
  <c r="AX997" i="1"/>
  <c r="AX998" i="1"/>
  <c r="AX999" i="1"/>
  <c r="AX1000" i="1"/>
  <c r="AX1001" i="1"/>
  <c r="AX1002" i="1"/>
  <c r="AX1003" i="1"/>
  <c r="AX1004" i="1"/>
  <c r="AX1005" i="1"/>
  <c r="AX1006" i="1"/>
  <c r="AX1007" i="1"/>
  <c r="AX1008" i="1"/>
  <c r="AX1009" i="1"/>
  <c r="AX1010" i="1"/>
  <c r="AX1011" i="1"/>
  <c r="AX1012" i="1"/>
  <c r="AX1013" i="1"/>
  <c r="AX1014" i="1"/>
  <c r="AX1015" i="1"/>
  <c r="AX1016" i="1"/>
  <c r="AX1017" i="1"/>
  <c r="AX1018" i="1"/>
  <c r="AX1019" i="1"/>
  <c r="AX1020" i="1"/>
  <c r="AX1021" i="1"/>
  <c r="AX1022" i="1"/>
  <c r="AX1023" i="1"/>
  <c r="AX1024" i="1"/>
  <c r="AX1025" i="1"/>
  <c r="AX1026" i="1"/>
  <c r="AX1027" i="1"/>
  <c r="AX1028" i="1"/>
  <c r="AX1029" i="1"/>
  <c r="AX1030" i="1"/>
  <c r="AX1031" i="1"/>
  <c r="AX1032" i="1"/>
  <c r="AX1033" i="1"/>
  <c r="AX1034" i="1"/>
  <c r="AX1035" i="1"/>
  <c r="AX1036" i="1"/>
  <c r="AX1037" i="1"/>
  <c r="AX1038" i="1"/>
  <c r="AX1039" i="1"/>
  <c r="AX1040" i="1"/>
  <c r="AX1041" i="1"/>
  <c r="AX1042" i="1"/>
  <c r="AX1043" i="1"/>
  <c r="AX1044" i="1"/>
  <c r="AX1045" i="1"/>
  <c r="AX1046" i="1"/>
  <c r="AX1047" i="1"/>
  <c r="AX1048" i="1"/>
  <c r="AX1049" i="1"/>
  <c r="AX1050" i="1"/>
  <c r="AX1051" i="1"/>
  <c r="AX1052" i="1"/>
  <c r="AX1053" i="1"/>
  <c r="AX1054" i="1"/>
  <c r="AX1055" i="1"/>
  <c r="AX1056" i="1"/>
  <c r="AX1057" i="1"/>
  <c r="AX1058" i="1"/>
  <c r="AX1059" i="1"/>
  <c r="AX1060" i="1"/>
  <c r="AX1061" i="1"/>
  <c r="AX1062" i="1"/>
  <c r="AX1063" i="1"/>
  <c r="AX1064" i="1"/>
  <c r="AX1065" i="1"/>
  <c r="AX1066" i="1"/>
  <c r="AX1067" i="1"/>
  <c r="AX1068" i="1"/>
  <c r="AX1069" i="1"/>
  <c r="AX1070" i="1"/>
  <c r="AX1071" i="1"/>
  <c r="AX1072" i="1"/>
  <c r="AX1073" i="1"/>
  <c r="AX1074" i="1"/>
  <c r="AX1075" i="1"/>
  <c r="AX1076" i="1"/>
  <c r="AX1077" i="1"/>
  <c r="AX1078" i="1"/>
  <c r="AX1079" i="1"/>
  <c r="AX1080" i="1"/>
  <c r="AX1081" i="1"/>
  <c r="AX1082" i="1"/>
  <c r="AX1083" i="1"/>
  <c r="AX1084" i="1"/>
  <c r="AX1085" i="1"/>
  <c r="AX1086" i="1"/>
  <c r="AX1087" i="1"/>
  <c r="AX1088" i="1"/>
  <c r="AX1089" i="1"/>
  <c r="AX1090" i="1"/>
  <c r="AX1091" i="1"/>
  <c r="AX1092" i="1"/>
  <c r="AX1093" i="1"/>
  <c r="AX1094" i="1"/>
  <c r="AX1095" i="1"/>
  <c r="AX1096" i="1"/>
  <c r="AX1097" i="1"/>
  <c r="AX1098" i="1"/>
  <c r="AX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783" i="1"/>
  <c r="AV784" i="1"/>
  <c r="AV785" i="1"/>
  <c r="AV786" i="1"/>
  <c r="AV787" i="1"/>
  <c r="AV788" i="1"/>
  <c r="AV789" i="1"/>
  <c r="AV790" i="1"/>
  <c r="AV791" i="1"/>
  <c r="AV792" i="1"/>
  <c r="AV793" i="1"/>
  <c r="AV794" i="1"/>
  <c r="AV795" i="1"/>
  <c r="AV796" i="1"/>
  <c r="AV797" i="1"/>
  <c r="AV798" i="1"/>
  <c r="AV799" i="1"/>
  <c r="AV800" i="1"/>
  <c r="AV801" i="1"/>
  <c r="AV802" i="1"/>
  <c r="AV803" i="1"/>
  <c r="AV804" i="1"/>
  <c r="AV805" i="1"/>
  <c r="AV806" i="1"/>
  <c r="AV807" i="1"/>
  <c r="AV808" i="1"/>
  <c r="AV809" i="1"/>
  <c r="AV810" i="1"/>
  <c r="AV811" i="1"/>
  <c r="AV812" i="1"/>
  <c r="AV813" i="1"/>
  <c r="AV814" i="1"/>
  <c r="AV815" i="1"/>
  <c r="AV816" i="1"/>
  <c r="AV817" i="1"/>
  <c r="AV818" i="1"/>
  <c r="AV819" i="1"/>
  <c r="AV820" i="1"/>
  <c r="AV821" i="1"/>
  <c r="AV822" i="1"/>
  <c r="AV823" i="1"/>
  <c r="AV824" i="1"/>
  <c r="AV825" i="1"/>
  <c r="AV826" i="1"/>
  <c r="AV827" i="1"/>
  <c r="AV828" i="1"/>
  <c r="AV829" i="1"/>
  <c r="AV830" i="1"/>
  <c r="AV831" i="1"/>
  <c r="AV832" i="1"/>
  <c r="AV833" i="1"/>
  <c r="AV834" i="1"/>
  <c r="AV835" i="1"/>
  <c r="AV836" i="1"/>
  <c r="AV837" i="1"/>
  <c r="AV838" i="1"/>
  <c r="AV839" i="1"/>
  <c r="AV840" i="1"/>
  <c r="AV841" i="1"/>
  <c r="AV842" i="1"/>
  <c r="AV843" i="1"/>
  <c r="AV844" i="1"/>
  <c r="AV845" i="1"/>
  <c r="AV846" i="1"/>
  <c r="AV847" i="1"/>
  <c r="AV848" i="1"/>
  <c r="AV849" i="1"/>
  <c r="AV850" i="1"/>
  <c r="AV851" i="1"/>
  <c r="AV852" i="1"/>
  <c r="AV853" i="1"/>
  <c r="AV854" i="1"/>
  <c r="AV855" i="1"/>
  <c r="AV856" i="1"/>
  <c r="AV857" i="1"/>
  <c r="AV858" i="1"/>
  <c r="AV859" i="1"/>
  <c r="AV860" i="1"/>
  <c r="AV861" i="1"/>
  <c r="AV862" i="1"/>
  <c r="AV863" i="1"/>
  <c r="AV864" i="1"/>
  <c r="AV865" i="1"/>
  <c r="AV866" i="1"/>
  <c r="AV867" i="1"/>
  <c r="AV868" i="1"/>
  <c r="AV869" i="1"/>
  <c r="AV870" i="1"/>
  <c r="AV871" i="1"/>
  <c r="AV872" i="1"/>
  <c r="AV873" i="1"/>
  <c r="AV874" i="1"/>
  <c r="AV875" i="1"/>
  <c r="AV876" i="1"/>
  <c r="AV877" i="1"/>
  <c r="AV878" i="1"/>
  <c r="AV879" i="1"/>
  <c r="AV880" i="1"/>
  <c r="AV881" i="1"/>
  <c r="AV882" i="1"/>
  <c r="AV883" i="1"/>
  <c r="AV884" i="1"/>
  <c r="AV885" i="1"/>
  <c r="AV886" i="1"/>
  <c r="AV887" i="1"/>
  <c r="AV888" i="1"/>
  <c r="AV889" i="1"/>
  <c r="AV890" i="1"/>
  <c r="AV891" i="1"/>
  <c r="AV892" i="1"/>
  <c r="AV893" i="1"/>
  <c r="AV894" i="1"/>
  <c r="AV895" i="1"/>
  <c r="AV896" i="1"/>
  <c r="AV897" i="1"/>
  <c r="AV898" i="1"/>
  <c r="AV899" i="1"/>
  <c r="AV900" i="1"/>
  <c r="AV901" i="1"/>
  <c r="AV902" i="1"/>
  <c r="AV903" i="1"/>
  <c r="AV904" i="1"/>
  <c r="AV905" i="1"/>
  <c r="AV906" i="1"/>
  <c r="AV907" i="1"/>
  <c r="AV908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V929" i="1"/>
  <c r="AV930" i="1"/>
  <c r="AV931" i="1"/>
  <c r="AV932" i="1"/>
  <c r="AV933" i="1"/>
  <c r="AV934" i="1"/>
  <c r="AV935" i="1"/>
  <c r="AV936" i="1"/>
  <c r="AV937" i="1"/>
  <c r="AV938" i="1"/>
  <c r="AV939" i="1"/>
  <c r="AV940" i="1"/>
  <c r="AV941" i="1"/>
  <c r="AV942" i="1"/>
  <c r="AV943" i="1"/>
  <c r="AV944" i="1"/>
  <c r="AV945" i="1"/>
  <c r="AV946" i="1"/>
  <c r="AV947" i="1"/>
  <c r="AV948" i="1"/>
  <c r="AV949" i="1"/>
  <c r="AV950" i="1"/>
  <c r="AV951" i="1"/>
  <c r="AV952" i="1"/>
  <c r="AV953" i="1"/>
  <c r="AV954" i="1"/>
  <c r="AV955" i="1"/>
  <c r="AV956" i="1"/>
  <c r="AV957" i="1"/>
  <c r="AV958" i="1"/>
  <c r="AV959" i="1"/>
  <c r="AV960" i="1"/>
  <c r="AV961" i="1"/>
  <c r="AV962" i="1"/>
  <c r="AV963" i="1"/>
  <c r="AV964" i="1"/>
  <c r="AV965" i="1"/>
  <c r="AV966" i="1"/>
  <c r="AV967" i="1"/>
  <c r="AV968" i="1"/>
  <c r="AV969" i="1"/>
  <c r="AV970" i="1"/>
  <c r="AV971" i="1"/>
  <c r="AV972" i="1"/>
  <c r="AV973" i="1"/>
  <c r="AV974" i="1"/>
  <c r="AV975" i="1"/>
  <c r="AV976" i="1"/>
  <c r="AV977" i="1"/>
  <c r="AV978" i="1"/>
  <c r="AV979" i="1"/>
  <c r="AV980" i="1"/>
  <c r="AV981" i="1"/>
  <c r="AV982" i="1"/>
  <c r="AV983" i="1"/>
  <c r="AV984" i="1"/>
  <c r="AV985" i="1"/>
  <c r="AV986" i="1"/>
  <c r="AV987" i="1"/>
  <c r="AV988" i="1"/>
  <c r="AV989" i="1"/>
  <c r="AV990" i="1"/>
  <c r="AV991" i="1"/>
  <c r="AV992" i="1"/>
  <c r="AV993" i="1"/>
  <c r="AV994" i="1"/>
  <c r="AV995" i="1"/>
  <c r="AV996" i="1"/>
  <c r="AV997" i="1"/>
  <c r="AV998" i="1"/>
  <c r="AV999" i="1"/>
  <c r="AV1000" i="1"/>
  <c r="AV1001" i="1"/>
  <c r="AV1002" i="1"/>
  <c r="AV1003" i="1"/>
  <c r="AV1004" i="1"/>
  <c r="AV1005" i="1"/>
  <c r="AV1006" i="1"/>
  <c r="AV1007" i="1"/>
  <c r="AV1008" i="1"/>
  <c r="AV1009" i="1"/>
  <c r="AV1010" i="1"/>
  <c r="AV1011" i="1"/>
  <c r="AV1012" i="1"/>
  <c r="AV1013" i="1"/>
  <c r="AV1014" i="1"/>
  <c r="AV1015" i="1"/>
  <c r="AV1016" i="1"/>
  <c r="AV1017" i="1"/>
  <c r="AV1018" i="1"/>
  <c r="AV1019" i="1"/>
  <c r="AV1020" i="1"/>
  <c r="AV1021" i="1"/>
  <c r="AV1022" i="1"/>
  <c r="AV1023" i="1"/>
  <c r="AV1024" i="1"/>
  <c r="AV1025" i="1"/>
  <c r="AV1026" i="1"/>
  <c r="AV1027" i="1"/>
  <c r="AV1028" i="1"/>
  <c r="AV1029" i="1"/>
  <c r="AV1030" i="1"/>
  <c r="AV1031" i="1"/>
  <c r="AV1032" i="1"/>
  <c r="AV1033" i="1"/>
  <c r="AV1034" i="1"/>
  <c r="AV1035" i="1"/>
  <c r="AV1036" i="1"/>
  <c r="AV1037" i="1"/>
  <c r="AV1038" i="1"/>
  <c r="AV1039" i="1"/>
  <c r="AV1040" i="1"/>
  <c r="AV1041" i="1"/>
  <c r="AV1042" i="1"/>
  <c r="AV1043" i="1"/>
  <c r="AV1044" i="1"/>
  <c r="AV1045" i="1"/>
  <c r="AV1046" i="1"/>
  <c r="AV1047" i="1"/>
  <c r="AV1048" i="1"/>
  <c r="AV1049" i="1"/>
  <c r="AV1050" i="1"/>
  <c r="AV1051" i="1"/>
  <c r="AV1052" i="1"/>
  <c r="AV1053" i="1"/>
  <c r="AV1054" i="1"/>
  <c r="AV1055" i="1"/>
  <c r="AV1056" i="1"/>
  <c r="AV1057" i="1"/>
  <c r="AV1058" i="1"/>
  <c r="AV1059" i="1"/>
  <c r="AV1060" i="1"/>
  <c r="AV1061" i="1"/>
  <c r="AV1062" i="1"/>
  <c r="AV1063" i="1"/>
  <c r="AV1064" i="1"/>
  <c r="AV1065" i="1"/>
  <c r="AV1066" i="1"/>
  <c r="AV1067" i="1"/>
  <c r="AV1068" i="1"/>
  <c r="AV1069" i="1"/>
  <c r="AV1070" i="1"/>
  <c r="AV1071" i="1"/>
  <c r="AV1072" i="1"/>
  <c r="AV1073" i="1"/>
  <c r="AV1074" i="1"/>
  <c r="AV1075" i="1"/>
  <c r="AV1076" i="1"/>
  <c r="AV1077" i="1"/>
  <c r="AV1078" i="1"/>
  <c r="AV1079" i="1"/>
  <c r="AV1080" i="1"/>
  <c r="AV1081" i="1"/>
  <c r="AV1082" i="1"/>
  <c r="AV1083" i="1"/>
  <c r="AV1084" i="1"/>
  <c r="AV1085" i="1"/>
  <c r="AV1086" i="1"/>
  <c r="AV1087" i="1"/>
  <c r="AV1088" i="1"/>
  <c r="AV1089" i="1"/>
  <c r="AV1090" i="1"/>
  <c r="AV1091" i="1"/>
  <c r="AV1092" i="1"/>
  <c r="AV1093" i="1"/>
  <c r="AV1094" i="1"/>
  <c r="AV1095" i="1"/>
  <c r="AV1096" i="1"/>
  <c r="AV1097" i="1"/>
  <c r="AV1098" i="1"/>
  <c r="AV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S102" i="1"/>
  <c r="AS103" i="1"/>
  <c r="AS104" i="1"/>
  <c r="AS105" i="1"/>
  <c r="AS106" i="1"/>
  <c r="AS107" i="1"/>
  <c r="AS108" i="1"/>
  <c r="AS109" i="1"/>
  <c r="AS110" i="1"/>
  <c r="AS111" i="1"/>
  <c r="AS112" i="1"/>
  <c r="AS113" i="1"/>
  <c r="AS114" i="1"/>
  <c r="AS115" i="1"/>
  <c r="AS116" i="1"/>
  <c r="AS117" i="1"/>
  <c r="AS118" i="1"/>
  <c r="AS119" i="1"/>
  <c r="AS120" i="1"/>
  <c r="AS121" i="1"/>
  <c r="AS122" i="1"/>
  <c r="AS123" i="1"/>
  <c r="AS124" i="1"/>
  <c r="AS125" i="1"/>
  <c r="AS126" i="1"/>
  <c r="AS127" i="1"/>
  <c r="AS128" i="1"/>
  <c r="AS129" i="1"/>
  <c r="AS130" i="1"/>
  <c r="AS131" i="1"/>
  <c r="AS132" i="1"/>
  <c r="AS133" i="1"/>
  <c r="AS134" i="1"/>
  <c r="AS135" i="1"/>
  <c r="AS136" i="1"/>
  <c r="AS137" i="1"/>
  <c r="AS138" i="1"/>
  <c r="AS139" i="1"/>
  <c r="AS140" i="1"/>
  <c r="AS141" i="1"/>
  <c r="AS142" i="1"/>
  <c r="AS143" i="1"/>
  <c r="AS144" i="1"/>
  <c r="AS145" i="1"/>
  <c r="AS146" i="1"/>
  <c r="AS147" i="1"/>
  <c r="AS148" i="1"/>
  <c r="AS149" i="1"/>
  <c r="AS150" i="1"/>
  <c r="AS151" i="1"/>
  <c r="AS152" i="1"/>
  <c r="AS153" i="1"/>
  <c r="AS154" i="1"/>
  <c r="AS155" i="1"/>
  <c r="AS156" i="1"/>
  <c r="AS157" i="1"/>
  <c r="AS158" i="1"/>
  <c r="AS159" i="1"/>
  <c r="AS160" i="1"/>
  <c r="AS161" i="1"/>
  <c r="AS162" i="1"/>
  <c r="AS163" i="1"/>
  <c r="AS164" i="1"/>
  <c r="AS165" i="1"/>
  <c r="AS166" i="1"/>
  <c r="AS167" i="1"/>
  <c r="AS168" i="1"/>
  <c r="AS169" i="1"/>
  <c r="AS170" i="1"/>
  <c r="AS171" i="1"/>
  <c r="AS172" i="1"/>
  <c r="AS173" i="1"/>
  <c r="AS174" i="1"/>
  <c r="AS175" i="1"/>
  <c r="AS176" i="1"/>
  <c r="AS177" i="1"/>
  <c r="AS178" i="1"/>
  <c r="AS179" i="1"/>
  <c r="AS180" i="1"/>
  <c r="AS181" i="1"/>
  <c r="AS182" i="1"/>
  <c r="AS183" i="1"/>
  <c r="AS184" i="1"/>
  <c r="AS185" i="1"/>
  <c r="AS186" i="1"/>
  <c r="AS187" i="1"/>
  <c r="AS188" i="1"/>
  <c r="AS189" i="1"/>
  <c r="AS190" i="1"/>
  <c r="AS191" i="1"/>
  <c r="AS192" i="1"/>
  <c r="AS193" i="1"/>
  <c r="AS194" i="1"/>
  <c r="AS195" i="1"/>
  <c r="AS196" i="1"/>
  <c r="AS197" i="1"/>
  <c r="AS198" i="1"/>
  <c r="AS199" i="1"/>
  <c r="AS200" i="1"/>
  <c r="AS201" i="1"/>
  <c r="AS202" i="1"/>
  <c r="AS203" i="1"/>
  <c r="AS204" i="1"/>
  <c r="AS205" i="1"/>
  <c r="AS206" i="1"/>
  <c r="AS207" i="1"/>
  <c r="AS208" i="1"/>
  <c r="AS209" i="1"/>
  <c r="AS210" i="1"/>
  <c r="AS211" i="1"/>
  <c r="AS212" i="1"/>
  <c r="AS213" i="1"/>
  <c r="AS214" i="1"/>
  <c r="AS215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29" i="1"/>
  <c r="AS230" i="1"/>
  <c r="AS231" i="1"/>
  <c r="AS232" i="1"/>
  <c r="AS233" i="1"/>
  <c r="AS234" i="1"/>
  <c r="AS235" i="1"/>
  <c r="AS236" i="1"/>
  <c r="AS237" i="1"/>
  <c r="AS238" i="1"/>
  <c r="AS239" i="1"/>
  <c r="AS240" i="1"/>
  <c r="AS241" i="1"/>
  <c r="AS242" i="1"/>
  <c r="AS243" i="1"/>
  <c r="AS244" i="1"/>
  <c r="AS245" i="1"/>
  <c r="AS246" i="1"/>
  <c r="AS247" i="1"/>
  <c r="AS248" i="1"/>
  <c r="AS249" i="1"/>
  <c r="AS250" i="1"/>
  <c r="AS251" i="1"/>
  <c r="AS252" i="1"/>
  <c r="AS253" i="1"/>
  <c r="AS254" i="1"/>
  <c r="AS255" i="1"/>
  <c r="AS256" i="1"/>
  <c r="AS257" i="1"/>
  <c r="AS258" i="1"/>
  <c r="AS259" i="1"/>
  <c r="AS260" i="1"/>
  <c r="AS261" i="1"/>
  <c r="AS262" i="1"/>
  <c r="AS263" i="1"/>
  <c r="AS264" i="1"/>
  <c r="AS265" i="1"/>
  <c r="AS266" i="1"/>
  <c r="AS267" i="1"/>
  <c r="AS268" i="1"/>
  <c r="AS269" i="1"/>
  <c r="AS270" i="1"/>
  <c r="AS271" i="1"/>
  <c r="AS272" i="1"/>
  <c r="AS273" i="1"/>
  <c r="AS274" i="1"/>
  <c r="AS275" i="1"/>
  <c r="AS276" i="1"/>
  <c r="AS277" i="1"/>
  <c r="AS278" i="1"/>
  <c r="AS279" i="1"/>
  <c r="AS280" i="1"/>
  <c r="AS281" i="1"/>
  <c r="AS282" i="1"/>
  <c r="AS283" i="1"/>
  <c r="AS284" i="1"/>
  <c r="AS285" i="1"/>
  <c r="AS286" i="1"/>
  <c r="AS287" i="1"/>
  <c r="AS288" i="1"/>
  <c r="AS289" i="1"/>
  <c r="AS290" i="1"/>
  <c r="AS291" i="1"/>
  <c r="AS292" i="1"/>
  <c r="AS293" i="1"/>
  <c r="AS294" i="1"/>
  <c r="AS295" i="1"/>
  <c r="AS296" i="1"/>
  <c r="AS297" i="1"/>
  <c r="AS298" i="1"/>
  <c r="AS299" i="1"/>
  <c r="AS300" i="1"/>
  <c r="AS301" i="1"/>
  <c r="AS302" i="1"/>
  <c r="AS303" i="1"/>
  <c r="AS304" i="1"/>
  <c r="AS305" i="1"/>
  <c r="AS306" i="1"/>
  <c r="AS307" i="1"/>
  <c r="AS308" i="1"/>
  <c r="AS309" i="1"/>
  <c r="AS310" i="1"/>
  <c r="AS311" i="1"/>
  <c r="AS312" i="1"/>
  <c r="AS313" i="1"/>
  <c r="AS314" i="1"/>
  <c r="AS315" i="1"/>
  <c r="AS316" i="1"/>
  <c r="AS317" i="1"/>
  <c r="AS318" i="1"/>
  <c r="AS319" i="1"/>
  <c r="AS320" i="1"/>
  <c r="AS321" i="1"/>
  <c r="AS322" i="1"/>
  <c r="AS323" i="1"/>
  <c r="AS324" i="1"/>
  <c r="AS325" i="1"/>
  <c r="AS326" i="1"/>
  <c r="AS327" i="1"/>
  <c r="AS328" i="1"/>
  <c r="AS329" i="1"/>
  <c r="AS330" i="1"/>
  <c r="AS331" i="1"/>
  <c r="AS332" i="1"/>
  <c r="AS333" i="1"/>
  <c r="AS334" i="1"/>
  <c r="AS335" i="1"/>
  <c r="AS336" i="1"/>
  <c r="AS337" i="1"/>
  <c r="AS338" i="1"/>
  <c r="AS339" i="1"/>
  <c r="AS340" i="1"/>
  <c r="AS341" i="1"/>
  <c r="AS342" i="1"/>
  <c r="AS343" i="1"/>
  <c r="AS344" i="1"/>
  <c r="AS345" i="1"/>
  <c r="AS346" i="1"/>
  <c r="AS347" i="1"/>
  <c r="AS348" i="1"/>
  <c r="AS349" i="1"/>
  <c r="AS350" i="1"/>
  <c r="AS351" i="1"/>
  <c r="AS352" i="1"/>
  <c r="AS353" i="1"/>
  <c r="AS354" i="1"/>
  <c r="AS355" i="1"/>
  <c r="AS356" i="1"/>
  <c r="AS357" i="1"/>
  <c r="AS358" i="1"/>
  <c r="AS359" i="1"/>
  <c r="AS360" i="1"/>
  <c r="AS361" i="1"/>
  <c r="AS362" i="1"/>
  <c r="AS363" i="1"/>
  <c r="AS364" i="1"/>
  <c r="AS365" i="1"/>
  <c r="AS366" i="1"/>
  <c r="AS367" i="1"/>
  <c r="AS368" i="1"/>
  <c r="AS369" i="1"/>
  <c r="AS370" i="1"/>
  <c r="AS371" i="1"/>
  <c r="AS372" i="1"/>
  <c r="AS373" i="1"/>
  <c r="AS374" i="1"/>
  <c r="AS375" i="1"/>
  <c r="AS376" i="1"/>
  <c r="AS377" i="1"/>
  <c r="AS378" i="1"/>
  <c r="AS379" i="1"/>
  <c r="AS380" i="1"/>
  <c r="AS381" i="1"/>
  <c r="AS382" i="1"/>
  <c r="AS383" i="1"/>
  <c r="AS384" i="1"/>
  <c r="AS385" i="1"/>
  <c r="AS386" i="1"/>
  <c r="AS387" i="1"/>
  <c r="AS388" i="1"/>
  <c r="AS389" i="1"/>
  <c r="AS390" i="1"/>
  <c r="AS391" i="1"/>
  <c r="AS392" i="1"/>
  <c r="AS393" i="1"/>
  <c r="AS394" i="1"/>
  <c r="AS395" i="1"/>
  <c r="AS396" i="1"/>
  <c r="AS397" i="1"/>
  <c r="AS398" i="1"/>
  <c r="AS399" i="1"/>
  <c r="AS400" i="1"/>
  <c r="AS401" i="1"/>
  <c r="AS402" i="1"/>
  <c r="AS403" i="1"/>
  <c r="AS404" i="1"/>
  <c r="AS405" i="1"/>
  <c r="AS406" i="1"/>
  <c r="AS407" i="1"/>
  <c r="AS408" i="1"/>
  <c r="AS409" i="1"/>
  <c r="AS410" i="1"/>
  <c r="AS411" i="1"/>
  <c r="AS412" i="1"/>
  <c r="AS413" i="1"/>
  <c r="AS414" i="1"/>
  <c r="AS415" i="1"/>
  <c r="AS416" i="1"/>
  <c r="AS417" i="1"/>
  <c r="AS418" i="1"/>
  <c r="AS419" i="1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660" i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S783" i="1"/>
  <c r="AS784" i="1"/>
  <c r="AS785" i="1"/>
  <c r="AS786" i="1"/>
  <c r="AS787" i="1"/>
  <c r="AS788" i="1"/>
  <c r="AS789" i="1"/>
  <c r="AS790" i="1"/>
  <c r="AS791" i="1"/>
  <c r="AS792" i="1"/>
  <c r="AS793" i="1"/>
  <c r="AS794" i="1"/>
  <c r="AS795" i="1"/>
  <c r="AS796" i="1"/>
  <c r="AS797" i="1"/>
  <c r="AS798" i="1"/>
  <c r="AS799" i="1"/>
  <c r="AS800" i="1"/>
  <c r="AS801" i="1"/>
  <c r="AS802" i="1"/>
  <c r="AS803" i="1"/>
  <c r="AS804" i="1"/>
  <c r="AS805" i="1"/>
  <c r="AS806" i="1"/>
  <c r="AS807" i="1"/>
  <c r="AS808" i="1"/>
  <c r="AS809" i="1"/>
  <c r="AS810" i="1"/>
  <c r="AS811" i="1"/>
  <c r="AS812" i="1"/>
  <c r="AS813" i="1"/>
  <c r="AS814" i="1"/>
  <c r="AS815" i="1"/>
  <c r="AS816" i="1"/>
  <c r="AS817" i="1"/>
  <c r="AS818" i="1"/>
  <c r="AS819" i="1"/>
  <c r="AS820" i="1"/>
  <c r="AS821" i="1"/>
  <c r="AS822" i="1"/>
  <c r="AS823" i="1"/>
  <c r="AS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31" i="1"/>
  <c r="AS932" i="1"/>
  <c r="AS933" i="1"/>
  <c r="AS934" i="1"/>
  <c r="AS935" i="1"/>
  <c r="AS936" i="1"/>
  <c r="AS937" i="1"/>
  <c r="AS938" i="1"/>
  <c r="AS939" i="1"/>
  <c r="AS940" i="1"/>
  <c r="AS941" i="1"/>
  <c r="AS942" i="1"/>
  <c r="AS943" i="1"/>
  <c r="AS944" i="1"/>
  <c r="AS945" i="1"/>
  <c r="AS946" i="1"/>
  <c r="AS947" i="1"/>
  <c r="AS948" i="1"/>
  <c r="AS949" i="1"/>
  <c r="AS950" i="1"/>
  <c r="AS951" i="1"/>
  <c r="AS952" i="1"/>
  <c r="AS953" i="1"/>
  <c r="AS954" i="1"/>
  <c r="AS955" i="1"/>
  <c r="AS956" i="1"/>
  <c r="AS957" i="1"/>
  <c r="AS958" i="1"/>
  <c r="AS959" i="1"/>
  <c r="AS960" i="1"/>
  <c r="AS961" i="1"/>
  <c r="AS962" i="1"/>
  <c r="AS963" i="1"/>
  <c r="AS964" i="1"/>
  <c r="AS965" i="1"/>
  <c r="AS966" i="1"/>
  <c r="AS967" i="1"/>
  <c r="AS968" i="1"/>
  <c r="AS969" i="1"/>
  <c r="AS970" i="1"/>
  <c r="AS971" i="1"/>
  <c r="AS972" i="1"/>
  <c r="AS973" i="1"/>
  <c r="AS974" i="1"/>
  <c r="AS975" i="1"/>
  <c r="AS976" i="1"/>
  <c r="AS977" i="1"/>
  <c r="AS978" i="1"/>
  <c r="AS979" i="1"/>
  <c r="AS980" i="1"/>
  <c r="AS981" i="1"/>
  <c r="AS982" i="1"/>
  <c r="AS983" i="1"/>
  <c r="AS984" i="1"/>
  <c r="AS985" i="1"/>
  <c r="AS986" i="1"/>
  <c r="AS987" i="1"/>
  <c r="AS988" i="1"/>
  <c r="AS989" i="1"/>
  <c r="AS990" i="1"/>
  <c r="AS991" i="1"/>
  <c r="AS992" i="1"/>
  <c r="AS993" i="1"/>
  <c r="AS994" i="1"/>
  <c r="AS995" i="1"/>
  <c r="AS996" i="1"/>
  <c r="AS997" i="1"/>
  <c r="AS998" i="1"/>
  <c r="AS999" i="1"/>
  <c r="AS1000" i="1"/>
  <c r="AS1001" i="1"/>
  <c r="AS1002" i="1"/>
  <c r="AS1003" i="1"/>
  <c r="AS1004" i="1"/>
  <c r="AS1005" i="1"/>
  <c r="AS1006" i="1"/>
  <c r="AS1007" i="1"/>
  <c r="AS1008" i="1"/>
  <c r="AS1009" i="1"/>
  <c r="AS1010" i="1"/>
  <c r="AS1011" i="1"/>
  <c r="AS1012" i="1"/>
  <c r="AS1013" i="1"/>
  <c r="AS1014" i="1"/>
  <c r="AS1015" i="1"/>
  <c r="AS1016" i="1"/>
  <c r="AS1017" i="1"/>
  <c r="AS1018" i="1"/>
  <c r="AS1019" i="1"/>
  <c r="AS1020" i="1"/>
  <c r="AS1021" i="1"/>
  <c r="AS1022" i="1"/>
  <c r="AS1023" i="1"/>
  <c r="AS1024" i="1"/>
  <c r="AS1025" i="1"/>
  <c r="AS1026" i="1"/>
  <c r="AS1027" i="1"/>
  <c r="AS1028" i="1"/>
  <c r="AS1029" i="1"/>
  <c r="AS1030" i="1"/>
  <c r="AS1031" i="1"/>
  <c r="AS1032" i="1"/>
  <c r="AS1033" i="1"/>
  <c r="AS1034" i="1"/>
  <c r="AS1035" i="1"/>
  <c r="AS1036" i="1"/>
  <c r="AS1037" i="1"/>
  <c r="AS1038" i="1"/>
  <c r="AS1039" i="1"/>
  <c r="AS1040" i="1"/>
  <c r="AS1041" i="1"/>
  <c r="AS1042" i="1"/>
  <c r="AS1043" i="1"/>
  <c r="AS1044" i="1"/>
  <c r="AS1045" i="1"/>
  <c r="AS1046" i="1"/>
  <c r="AS1047" i="1"/>
  <c r="AS1048" i="1"/>
  <c r="AS1049" i="1"/>
  <c r="AS1050" i="1"/>
  <c r="AS1051" i="1"/>
  <c r="AS1052" i="1"/>
  <c r="AS1053" i="1"/>
  <c r="AS1054" i="1"/>
  <c r="AS1055" i="1"/>
  <c r="AS1056" i="1"/>
  <c r="AS1057" i="1"/>
  <c r="AS1058" i="1"/>
  <c r="AS1059" i="1"/>
  <c r="AS1060" i="1"/>
  <c r="AS1061" i="1"/>
  <c r="AS1062" i="1"/>
  <c r="AS1063" i="1"/>
  <c r="AS1064" i="1"/>
  <c r="AS1065" i="1"/>
  <c r="AS1066" i="1"/>
  <c r="AS1067" i="1"/>
  <c r="AS1068" i="1"/>
  <c r="AS1069" i="1"/>
  <c r="AS1070" i="1"/>
  <c r="AS1071" i="1"/>
  <c r="AS1072" i="1"/>
  <c r="AS1073" i="1"/>
  <c r="AS1074" i="1"/>
  <c r="AS1075" i="1"/>
  <c r="AS1076" i="1"/>
  <c r="AS1077" i="1"/>
  <c r="AS1078" i="1"/>
  <c r="AS1079" i="1"/>
  <c r="AS1080" i="1"/>
  <c r="AS1081" i="1"/>
  <c r="AS1082" i="1"/>
  <c r="AS1083" i="1"/>
  <c r="AS1084" i="1"/>
  <c r="AS1085" i="1"/>
  <c r="AS1086" i="1"/>
  <c r="AS1087" i="1"/>
  <c r="AS1088" i="1"/>
  <c r="AS1089" i="1"/>
  <c r="AS1090" i="1"/>
  <c r="AS1091" i="1"/>
  <c r="AS1092" i="1"/>
  <c r="AS1093" i="1"/>
  <c r="AS1094" i="1"/>
  <c r="AS1095" i="1"/>
  <c r="AS1096" i="1"/>
  <c r="AS1097" i="1"/>
  <c r="AS1098" i="1"/>
  <c r="AS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783" i="1"/>
  <c r="AQ784" i="1"/>
  <c r="AQ785" i="1"/>
  <c r="AQ786" i="1"/>
  <c r="AQ787" i="1"/>
  <c r="AQ788" i="1"/>
  <c r="AQ789" i="1"/>
  <c r="AQ790" i="1"/>
  <c r="AQ791" i="1"/>
  <c r="AQ792" i="1"/>
  <c r="AQ793" i="1"/>
  <c r="AQ794" i="1"/>
  <c r="AQ795" i="1"/>
  <c r="AQ796" i="1"/>
  <c r="AQ797" i="1"/>
  <c r="AQ798" i="1"/>
  <c r="AQ799" i="1"/>
  <c r="AQ800" i="1"/>
  <c r="AQ801" i="1"/>
  <c r="AQ802" i="1"/>
  <c r="AQ803" i="1"/>
  <c r="AQ804" i="1"/>
  <c r="AQ805" i="1"/>
  <c r="AQ806" i="1"/>
  <c r="AQ807" i="1"/>
  <c r="AQ808" i="1"/>
  <c r="AQ809" i="1"/>
  <c r="AQ810" i="1"/>
  <c r="AQ811" i="1"/>
  <c r="AQ812" i="1"/>
  <c r="AQ813" i="1"/>
  <c r="AQ814" i="1"/>
  <c r="AQ815" i="1"/>
  <c r="AQ816" i="1"/>
  <c r="AQ817" i="1"/>
  <c r="AQ818" i="1"/>
  <c r="AQ819" i="1"/>
  <c r="AQ820" i="1"/>
  <c r="AQ821" i="1"/>
  <c r="AQ822" i="1"/>
  <c r="AQ823" i="1"/>
  <c r="AQ824" i="1"/>
  <c r="AQ825" i="1"/>
  <c r="AQ826" i="1"/>
  <c r="AQ827" i="1"/>
  <c r="AQ828" i="1"/>
  <c r="AQ829" i="1"/>
  <c r="AQ830" i="1"/>
  <c r="AQ831" i="1"/>
  <c r="AQ832" i="1"/>
  <c r="AQ833" i="1"/>
  <c r="AQ834" i="1"/>
  <c r="AQ835" i="1"/>
  <c r="AQ836" i="1"/>
  <c r="AQ837" i="1"/>
  <c r="AQ838" i="1"/>
  <c r="AQ839" i="1"/>
  <c r="AQ840" i="1"/>
  <c r="AQ841" i="1"/>
  <c r="AQ842" i="1"/>
  <c r="AQ843" i="1"/>
  <c r="AQ844" i="1"/>
  <c r="AQ845" i="1"/>
  <c r="AQ846" i="1"/>
  <c r="AQ847" i="1"/>
  <c r="AQ848" i="1"/>
  <c r="AQ849" i="1"/>
  <c r="AQ850" i="1"/>
  <c r="AQ851" i="1"/>
  <c r="AQ852" i="1"/>
  <c r="AQ853" i="1"/>
  <c r="AQ854" i="1"/>
  <c r="AQ855" i="1"/>
  <c r="AQ856" i="1"/>
  <c r="AQ857" i="1"/>
  <c r="AQ858" i="1"/>
  <c r="AQ859" i="1"/>
  <c r="AQ860" i="1"/>
  <c r="AQ861" i="1"/>
  <c r="AQ862" i="1"/>
  <c r="AQ863" i="1"/>
  <c r="AQ864" i="1"/>
  <c r="AQ865" i="1"/>
  <c r="AQ866" i="1"/>
  <c r="AQ867" i="1"/>
  <c r="AQ868" i="1"/>
  <c r="AQ869" i="1"/>
  <c r="AQ870" i="1"/>
  <c r="AQ871" i="1"/>
  <c r="AQ872" i="1"/>
  <c r="AQ873" i="1"/>
  <c r="AQ874" i="1"/>
  <c r="AQ875" i="1"/>
  <c r="AQ876" i="1"/>
  <c r="AQ877" i="1"/>
  <c r="AQ878" i="1"/>
  <c r="AQ879" i="1"/>
  <c r="AQ880" i="1"/>
  <c r="AQ881" i="1"/>
  <c r="AQ882" i="1"/>
  <c r="AQ883" i="1"/>
  <c r="AQ884" i="1"/>
  <c r="AQ885" i="1"/>
  <c r="AQ886" i="1"/>
  <c r="AQ887" i="1"/>
  <c r="AQ888" i="1"/>
  <c r="AQ889" i="1"/>
  <c r="AQ890" i="1"/>
  <c r="AQ891" i="1"/>
  <c r="AQ892" i="1"/>
  <c r="AQ893" i="1"/>
  <c r="AQ894" i="1"/>
  <c r="AQ895" i="1"/>
  <c r="AQ896" i="1"/>
  <c r="AQ897" i="1"/>
  <c r="AQ898" i="1"/>
  <c r="AQ899" i="1"/>
  <c r="AQ900" i="1"/>
  <c r="AQ901" i="1"/>
  <c r="AQ902" i="1"/>
  <c r="AQ903" i="1"/>
  <c r="AQ904" i="1"/>
  <c r="AQ905" i="1"/>
  <c r="AQ906" i="1"/>
  <c r="AQ907" i="1"/>
  <c r="AQ908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Q929" i="1"/>
  <c r="AQ930" i="1"/>
  <c r="AQ931" i="1"/>
  <c r="AQ932" i="1"/>
  <c r="AQ933" i="1"/>
  <c r="AQ934" i="1"/>
  <c r="AQ935" i="1"/>
  <c r="AQ936" i="1"/>
  <c r="AQ937" i="1"/>
  <c r="AQ938" i="1"/>
  <c r="AQ939" i="1"/>
  <c r="AQ940" i="1"/>
  <c r="AQ941" i="1"/>
  <c r="AQ942" i="1"/>
  <c r="AQ943" i="1"/>
  <c r="AQ944" i="1"/>
  <c r="AQ945" i="1"/>
  <c r="AQ946" i="1"/>
  <c r="AQ947" i="1"/>
  <c r="AQ948" i="1"/>
  <c r="AQ949" i="1"/>
  <c r="AQ950" i="1"/>
  <c r="AQ951" i="1"/>
  <c r="AQ952" i="1"/>
  <c r="AQ953" i="1"/>
  <c r="AQ954" i="1"/>
  <c r="AQ955" i="1"/>
  <c r="AQ956" i="1"/>
  <c r="AQ957" i="1"/>
  <c r="AQ958" i="1"/>
  <c r="AQ959" i="1"/>
  <c r="AQ960" i="1"/>
  <c r="AQ961" i="1"/>
  <c r="AQ962" i="1"/>
  <c r="AQ963" i="1"/>
  <c r="AQ964" i="1"/>
  <c r="AQ965" i="1"/>
  <c r="AQ966" i="1"/>
  <c r="AQ967" i="1"/>
  <c r="AQ968" i="1"/>
  <c r="AQ969" i="1"/>
  <c r="AQ970" i="1"/>
  <c r="AQ971" i="1"/>
  <c r="AQ972" i="1"/>
  <c r="AQ973" i="1"/>
  <c r="AQ974" i="1"/>
  <c r="AQ975" i="1"/>
  <c r="AQ976" i="1"/>
  <c r="AQ977" i="1"/>
  <c r="AQ978" i="1"/>
  <c r="AQ979" i="1"/>
  <c r="AQ980" i="1"/>
  <c r="AQ981" i="1"/>
  <c r="AQ982" i="1"/>
  <c r="AQ983" i="1"/>
  <c r="AQ984" i="1"/>
  <c r="AQ985" i="1"/>
  <c r="AQ986" i="1"/>
  <c r="AQ987" i="1"/>
  <c r="AQ988" i="1"/>
  <c r="AQ989" i="1"/>
  <c r="AQ990" i="1"/>
  <c r="AQ991" i="1"/>
  <c r="AQ992" i="1"/>
  <c r="AQ993" i="1"/>
  <c r="AQ994" i="1"/>
  <c r="AQ995" i="1"/>
  <c r="AQ996" i="1"/>
  <c r="AQ997" i="1"/>
  <c r="AQ998" i="1"/>
  <c r="AQ999" i="1"/>
  <c r="AQ1000" i="1"/>
  <c r="AQ1001" i="1"/>
  <c r="AQ1002" i="1"/>
  <c r="AQ1003" i="1"/>
  <c r="AQ1004" i="1"/>
  <c r="AQ1005" i="1"/>
  <c r="AQ1006" i="1"/>
  <c r="AQ1007" i="1"/>
  <c r="AQ1008" i="1"/>
  <c r="AQ1009" i="1"/>
  <c r="AQ1010" i="1"/>
  <c r="AQ1011" i="1"/>
  <c r="AQ1012" i="1"/>
  <c r="AQ1013" i="1"/>
  <c r="AQ1014" i="1"/>
  <c r="AQ1015" i="1"/>
  <c r="AQ1016" i="1"/>
  <c r="AQ1017" i="1"/>
  <c r="AQ1018" i="1"/>
  <c r="AQ1019" i="1"/>
  <c r="AQ1020" i="1"/>
  <c r="AQ1021" i="1"/>
  <c r="AQ1022" i="1"/>
  <c r="AQ1023" i="1"/>
  <c r="AQ1024" i="1"/>
  <c r="AQ1025" i="1"/>
  <c r="AQ1026" i="1"/>
  <c r="AQ1027" i="1"/>
  <c r="AQ1028" i="1"/>
  <c r="AQ1029" i="1"/>
  <c r="AQ1030" i="1"/>
  <c r="AQ1031" i="1"/>
  <c r="AQ1032" i="1"/>
  <c r="AQ1033" i="1"/>
  <c r="AQ1034" i="1"/>
  <c r="AQ1035" i="1"/>
  <c r="AQ1036" i="1"/>
  <c r="AQ1037" i="1"/>
  <c r="AQ1038" i="1"/>
  <c r="AQ1039" i="1"/>
  <c r="AQ1040" i="1"/>
  <c r="AQ1041" i="1"/>
  <c r="AQ1042" i="1"/>
  <c r="AQ1043" i="1"/>
  <c r="AQ1044" i="1"/>
  <c r="AQ1045" i="1"/>
  <c r="AQ1046" i="1"/>
  <c r="AQ1047" i="1"/>
  <c r="AQ1048" i="1"/>
  <c r="AQ1049" i="1"/>
  <c r="AQ1050" i="1"/>
  <c r="AQ1051" i="1"/>
  <c r="AQ1052" i="1"/>
  <c r="AQ1053" i="1"/>
  <c r="AQ1054" i="1"/>
  <c r="AQ1055" i="1"/>
  <c r="AQ1056" i="1"/>
  <c r="AQ1057" i="1"/>
  <c r="AQ1058" i="1"/>
  <c r="AQ1059" i="1"/>
  <c r="AQ1060" i="1"/>
  <c r="AQ1061" i="1"/>
  <c r="AQ1062" i="1"/>
  <c r="AQ1063" i="1"/>
  <c r="AQ1064" i="1"/>
  <c r="AQ1065" i="1"/>
  <c r="AQ1066" i="1"/>
  <c r="AQ1067" i="1"/>
  <c r="AQ1068" i="1"/>
  <c r="AQ1069" i="1"/>
  <c r="AQ1070" i="1"/>
  <c r="AQ1071" i="1"/>
  <c r="AQ1072" i="1"/>
  <c r="AQ1073" i="1"/>
  <c r="AQ1074" i="1"/>
  <c r="AQ1075" i="1"/>
  <c r="AQ1076" i="1"/>
  <c r="AQ1077" i="1"/>
  <c r="AQ1078" i="1"/>
  <c r="AQ1079" i="1"/>
  <c r="AQ1080" i="1"/>
  <c r="AQ1081" i="1"/>
  <c r="AQ1082" i="1"/>
  <c r="AQ1083" i="1"/>
  <c r="AQ1084" i="1"/>
  <c r="AQ1085" i="1"/>
  <c r="AQ1086" i="1"/>
  <c r="AQ1087" i="1"/>
  <c r="AQ1088" i="1"/>
  <c r="AQ1089" i="1"/>
  <c r="AQ1090" i="1"/>
  <c r="AQ1091" i="1"/>
  <c r="AQ1092" i="1"/>
  <c r="AQ1093" i="1"/>
  <c r="AQ1094" i="1"/>
  <c r="AQ1095" i="1"/>
  <c r="AQ1096" i="1"/>
  <c r="AQ1097" i="1"/>
  <c r="AQ1098" i="1"/>
  <c r="AQ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AO605" i="1"/>
  <c r="AO606" i="1"/>
  <c r="AO607" i="1"/>
  <c r="AO608" i="1"/>
  <c r="AO609" i="1"/>
  <c r="AO610" i="1"/>
  <c r="AO611" i="1"/>
  <c r="AO612" i="1"/>
  <c r="AO613" i="1"/>
  <c r="AO614" i="1"/>
  <c r="AO615" i="1"/>
  <c r="AO616" i="1"/>
  <c r="AO617" i="1"/>
  <c r="AO618" i="1"/>
  <c r="AO619" i="1"/>
  <c r="AO620" i="1"/>
  <c r="AO621" i="1"/>
  <c r="AO622" i="1"/>
  <c r="AO623" i="1"/>
  <c r="AO624" i="1"/>
  <c r="AO625" i="1"/>
  <c r="AO626" i="1"/>
  <c r="AO627" i="1"/>
  <c r="AO628" i="1"/>
  <c r="AO629" i="1"/>
  <c r="AO630" i="1"/>
  <c r="AO631" i="1"/>
  <c r="AO632" i="1"/>
  <c r="AO633" i="1"/>
  <c r="AO634" i="1"/>
  <c r="AO635" i="1"/>
  <c r="AO636" i="1"/>
  <c r="AO637" i="1"/>
  <c r="AO638" i="1"/>
  <c r="AO639" i="1"/>
  <c r="AO640" i="1"/>
  <c r="AO641" i="1"/>
  <c r="AO642" i="1"/>
  <c r="AO643" i="1"/>
  <c r="AO644" i="1"/>
  <c r="AO645" i="1"/>
  <c r="AO646" i="1"/>
  <c r="AO647" i="1"/>
  <c r="AO648" i="1"/>
  <c r="AO649" i="1"/>
  <c r="AO650" i="1"/>
  <c r="AO651" i="1"/>
  <c r="AO652" i="1"/>
  <c r="AO653" i="1"/>
  <c r="AO654" i="1"/>
  <c r="AO655" i="1"/>
  <c r="AO656" i="1"/>
  <c r="AO657" i="1"/>
  <c r="AO658" i="1"/>
  <c r="AO659" i="1"/>
  <c r="AO660" i="1"/>
  <c r="AO661" i="1"/>
  <c r="AO662" i="1"/>
  <c r="AO663" i="1"/>
  <c r="AO664" i="1"/>
  <c r="AO665" i="1"/>
  <c r="AO666" i="1"/>
  <c r="AO667" i="1"/>
  <c r="AO668" i="1"/>
  <c r="AO669" i="1"/>
  <c r="AO670" i="1"/>
  <c r="AO671" i="1"/>
  <c r="AO672" i="1"/>
  <c r="AO673" i="1"/>
  <c r="AO674" i="1"/>
  <c r="AO675" i="1"/>
  <c r="AO676" i="1"/>
  <c r="AO677" i="1"/>
  <c r="AO678" i="1"/>
  <c r="AO679" i="1"/>
  <c r="AO680" i="1"/>
  <c r="AO681" i="1"/>
  <c r="AO682" i="1"/>
  <c r="AO683" i="1"/>
  <c r="AO684" i="1"/>
  <c r="AO685" i="1"/>
  <c r="AO686" i="1"/>
  <c r="AO687" i="1"/>
  <c r="AO688" i="1"/>
  <c r="AO689" i="1"/>
  <c r="AO690" i="1"/>
  <c r="AO691" i="1"/>
  <c r="AO692" i="1"/>
  <c r="AO693" i="1"/>
  <c r="AO694" i="1"/>
  <c r="AO695" i="1"/>
  <c r="AO696" i="1"/>
  <c r="AO697" i="1"/>
  <c r="AO698" i="1"/>
  <c r="AO699" i="1"/>
  <c r="AO700" i="1"/>
  <c r="AO701" i="1"/>
  <c r="AO702" i="1"/>
  <c r="AO703" i="1"/>
  <c r="AO704" i="1"/>
  <c r="AO705" i="1"/>
  <c r="AO706" i="1"/>
  <c r="AO707" i="1"/>
  <c r="AO708" i="1"/>
  <c r="AO709" i="1"/>
  <c r="AO710" i="1"/>
  <c r="AO711" i="1"/>
  <c r="AO712" i="1"/>
  <c r="AO713" i="1"/>
  <c r="AO714" i="1"/>
  <c r="AO715" i="1"/>
  <c r="AO716" i="1"/>
  <c r="AO717" i="1"/>
  <c r="AO718" i="1"/>
  <c r="AO719" i="1"/>
  <c r="AO720" i="1"/>
  <c r="AO721" i="1"/>
  <c r="AO722" i="1"/>
  <c r="AO723" i="1"/>
  <c r="AO724" i="1"/>
  <c r="AO725" i="1"/>
  <c r="AO726" i="1"/>
  <c r="AO727" i="1"/>
  <c r="AO728" i="1"/>
  <c r="AO729" i="1"/>
  <c r="AO730" i="1"/>
  <c r="AO731" i="1"/>
  <c r="AO732" i="1"/>
  <c r="AO733" i="1"/>
  <c r="AO734" i="1"/>
  <c r="AO735" i="1"/>
  <c r="AO736" i="1"/>
  <c r="AO737" i="1"/>
  <c r="AO738" i="1"/>
  <c r="AO739" i="1"/>
  <c r="AO740" i="1"/>
  <c r="AO741" i="1"/>
  <c r="AO742" i="1"/>
  <c r="AO743" i="1"/>
  <c r="AO744" i="1"/>
  <c r="AO745" i="1"/>
  <c r="AO746" i="1"/>
  <c r="AO747" i="1"/>
  <c r="AO748" i="1"/>
  <c r="AO749" i="1"/>
  <c r="AO750" i="1"/>
  <c r="AO751" i="1"/>
  <c r="AO752" i="1"/>
  <c r="AO753" i="1"/>
  <c r="AO754" i="1"/>
  <c r="AO755" i="1"/>
  <c r="AO756" i="1"/>
  <c r="AO757" i="1"/>
  <c r="AO758" i="1"/>
  <c r="AO759" i="1"/>
  <c r="AO760" i="1"/>
  <c r="AO761" i="1"/>
  <c r="AO762" i="1"/>
  <c r="AO763" i="1"/>
  <c r="AO764" i="1"/>
  <c r="AO765" i="1"/>
  <c r="AO766" i="1"/>
  <c r="AO767" i="1"/>
  <c r="AO768" i="1"/>
  <c r="AO769" i="1"/>
  <c r="AO770" i="1"/>
  <c r="AO771" i="1"/>
  <c r="AO772" i="1"/>
  <c r="AO773" i="1"/>
  <c r="AO774" i="1"/>
  <c r="AO775" i="1"/>
  <c r="AO776" i="1"/>
  <c r="AO777" i="1"/>
  <c r="AO778" i="1"/>
  <c r="AO779" i="1"/>
  <c r="AO780" i="1"/>
  <c r="AO781" i="1"/>
  <c r="AO782" i="1"/>
  <c r="AO783" i="1"/>
  <c r="AO784" i="1"/>
  <c r="AO785" i="1"/>
  <c r="AO786" i="1"/>
  <c r="AO787" i="1"/>
  <c r="AO788" i="1"/>
  <c r="AO789" i="1"/>
  <c r="AO790" i="1"/>
  <c r="AO791" i="1"/>
  <c r="AO792" i="1"/>
  <c r="AO793" i="1"/>
  <c r="AO794" i="1"/>
  <c r="AO795" i="1"/>
  <c r="AO796" i="1"/>
  <c r="AO797" i="1"/>
  <c r="AO798" i="1"/>
  <c r="AO799" i="1"/>
  <c r="AO800" i="1"/>
  <c r="AO801" i="1"/>
  <c r="AO802" i="1"/>
  <c r="AO803" i="1"/>
  <c r="AO804" i="1"/>
  <c r="AO805" i="1"/>
  <c r="AO806" i="1"/>
  <c r="AO807" i="1"/>
  <c r="AO808" i="1"/>
  <c r="AO809" i="1"/>
  <c r="AO810" i="1"/>
  <c r="AO811" i="1"/>
  <c r="AO812" i="1"/>
  <c r="AO813" i="1"/>
  <c r="AO814" i="1"/>
  <c r="AO815" i="1"/>
  <c r="AO816" i="1"/>
  <c r="AO817" i="1"/>
  <c r="AO818" i="1"/>
  <c r="AO819" i="1"/>
  <c r="AO820" i="1"/>
  <c r="AO821" i="1"/>
  <c r="AO822" i="1"/>
  <c r="AO823" i="1"/>
  <c r="AO824" i="1"/>
  <c r="AO825" i="1"/>
  <c r="AO826" i="1"/>
  <c r="AO827" i="1"/>
  <c r="AO828" i="1"/>
  <c r="AO829" i="1"/>
  <c r="AO830" i="1"/>
  <c r="AO831" i="1"/>
  <c r="AO832" i="1"/>
  <c r="AO833" i="1"/>
  <c r="AO834" i="1"/>
  <c r="AO835" i="1"/>
  <c r="AO836" i="1"/>
  <c r="AO837" i="1"/>
  <c r="AO838" i="1"/>
  <c r="AO839" i="1"/>
  <c r="AO840" i="1"/>
  <c r="AO841" i="1"/>
  <c r="AO842" i="1"/>
  <c r="AO843" i="1"/>
  <c r="AO844" i="1"/>
  <c r="AO845" i="1"/>
  <c r="AO846" i="1"/>
  <c r="AO847" i="1"/>
  <c r="AO848" i="1"/>
  <c r="AO849" i="1"/>
  <c r="AO850" i="1"/>
  <c r="AO851" i="1"/>
  <c r="AO852" i="1"/>
  <c r="AO853" i="1"/>
  <c r="AO854" i="1"/>
  <c r="AO855" i="1"/>
  <c r="AO856" i="1"/>
  <c r="AO857" i="1"/>
  <c r="AO858" i="1"/>
  <c r="AO859" i="1"/>
  <c r="AO860" i="1"/>
  <c r="AO861" i="1"/>
  <c r="AO862" i="1"/>
  <c r="AO863" i="1"/>
  <c r="AO864" i="1"/>
  <c r="AO865" i="1"/>
  <c r="AO866" i="1"/>
  <c r="AO867" i="1"/>
  <c r="AO868" i="1"/>
  <c r="AO869" i="1"/>
  <c r="AO870" i="1"/>
  <c r="AO871" i="1"/>
  <c r="AO872" i="1"/>
  <c r="AO873" i="1"/>
  <c r="AO874" i="1"/>
  <c r="AO875" i="1"/>
  <c r="AO876" i="1"/>
  <c r="AO877" i="1"/>
  <c r="AO878" i="1"/>
  <c r="AO879" i="1"/>
  <c r="AO880" i="1"/>
  <c r="AO881" i="1"/>
  <c r="AO882" i="1"/>
  <c r="AO883" i="1"/>
  <c r="AO884" i="1"/>
  <c r="AO885" i="1"/>
  <c r="AO886" i="1"/>
  <c r="AO887" i="1"/>
  <c r="AO888" i="1"/>
  <c r="AO889" i="1"/>
  <c r="AO890" i="1"/>
  <c r="AO891" i="1"/>
  <c r="AO892" i="1"/>
  <c r="AO893" i="1"/>
  <c r="AO894" i="1"/>
  <c r="AO895" i="1"/>
  <c r="AO896" i="1"/>
  <c r="AO897" i="1"/>
  <c r="AO898" i="1"/>
  <c r="AO899" i="1"/>
  <c r="AO900" i="1"/>
  <c r="AO901" i="1"/>
  <c r="AO902" i="1"/>
  <c r="AO903" i="1"/>
  <c r="AO904" i="1"/>
  <c r="AO905" i="1"/>
  <c r="AO906" i="1"/>
  <c r="AO907" i="1"/>
  <c r="AO908" i="1"/>
  <c r="AO909" i="1"/>
  <c r="AO910" i="1"/>
  <c r="AO911" i="1"/>
  <c r="AO912" i="1"/>
  <c r="AO913" i="1"/>
  <c r="AO914" i="1"/>
  <c r="AO915" i="1"/>
  <c r="AO916" i="1"/>
  <c r="AO917" i="1"/>
  <c r="AO918" i="1"/>
  <c r="AO919" i="1"/>
  <c r="AO920" i="1"/>
  <c r="AO921" i="1"/>
  <c r="AO922" i="1"/>
  <c r="AO923" i="1"/>
  <c r="AO924" i="1"/>
  <c r="AO925" i="1"/>
  <c r="AO926" i="1"/>
  <c r="AO927" i="1"/>
  <c r="AO928" i="1"/>
  <c r="AO929" i="1"/>
  <c r="AO930" i="1"/>
  <c r="AO931" i="1"/>
  <c r="AO932" i="1"/>
  <c r="AO933" i="1"/>
  <c r="AO934" i="1"/>
  <c r="AO935" i="1"/>
  <c r="AO936" i="1"/>
  <c r="AO937" i="1"/>
  <c r="AO938" i="1"/>
  <c r="AO939" i="1"/>
  <c r="AO940" i="1"/>
  <c r="AO941" i="1"/>
  <c r="AO942" i="1"/>
  <c r="AO943" i="1"/>
  <c r="AO944" i="1"/>
  <c r="AO945" i="1"/>
  <c r="AO946" i="1"/>
  <c r="AO947" i="1"/>
  <c r="AO948" i="1"/>
  <c r="AO949" i="1"/>
  <c r="AO950" i="1"/>
  <c r="AO951" i="1"/>
  <c r="AO952" i="1"/>
  <c r="AO953" i="1"/>
  <c r="AO954" i="1"/>
  <c r="AO955" i="1"/>
  <c r="AO956" i="1"/>
  <c r="AO957" i="1"/>
  <c r="AO958" i="1"/>
  <c r="AO959" i="1"/>
  <c r="AO960" i="1"/>
  <c r="AO961" i="1"/>
  <c r="AO962" i="1"/>
  <c r="AO963" i="1"/>
  <c r="AO964" i="1"/>
  <c r="AO965" i="1"/>
  <c r="AO966" i="1"/>
  <c r="AO967" i="1"/>
  <c r="AO968" i="1"/>
  <c r="AO969" i="1"/>
  <c r="AO970" i="1"/>
  <c r="AO971" i="1"/>
  <c r="AO972" i="1"/>
  <c r="AO973" i="1"/>
  <c r="AO974" i="1"/>
  <c r="AO975" i="1"/>
  <c r="AO976" i="1"/>
  <c r="AO977" i="1"/>
  <c r="AO978" i="1"/>
  <c r="AO979" i="1"/>
  <c r="AO980" i="1"/>
  <c r="AO981" i="1"/>
  <c r="AO982" i="1"/>
  <c r="AO983" i="1"/>
  <c r="AO984" i="1"/>
  <c r="AO985" i="1"/>
  <c r="AO986" i="1"/>
  <c r="AO987" i="1"/>
  <c r="AO988" i="1"/>
  <c r="AO989" i="1"/>
  <c r="AO990" i="1"/>
  <c r="AO991" i="1"/>
  <c r="AO992" i="1"/>
  <c r="AO993" i="1"/>
  <c r="AO994" i="1"/>
  <c r="AO995" i="1"/>
  <c r="AO996" i="1"/>
  <c r="AO997" i="1"/>
  <c r="AO998" i="1"/>
  <c r="AO999" i="1"/>
  <c r="AO1000" i="1"/>
  <c r="AO1001" i="1"/>
  <c r="AO1002" i="1"/>
  <c r="AO1003" i="1"/>
  <c r="AO1004" i="1"/>
  <c r="AO1005" i="1"/>
  <c r="AO1006" i="1"/>
  <c r="AO1007" i="1"/>
  <c r="AO1008" i="1"/>
  <c r="AO1009" i="1"/>
  <c r="AO1010" i="1"/>
  <c r="AO1011" i="1"/>
  <c r="AO1012" i="1"/>
  <c r="AO1013" i="1"/>
  <c r="AO1014" i="1"/>
  <c r="AO1015" i="1"/>
  <c r="AO1016" i="1"/>
  <c r="AO1017" i="1"/>
  <c r="AO1018" i="1"/>
  <c r="AO1019" i="1"/>
  <c r="AO1020" i="1"/>
  <c r="AO1021" i="1"/>
  <c r="AO1022" i="1"/>
  <c r="AO1023" i="1"/>
  <c r="AO1024" i="1"/>
  <c r="AO1025" i="1"/>
  <c r="AO1026" i="1"/>
  <c r="AO1027" i="1"/>
  <c r="AO1028" i="1"/>
  <c r="AO1029" i="1"/>
  <c r="AO1030" i="1"/>
  <c r="AO1031" i="1"/>
  <c r="AO1032" i="1"/>
  <c r="AO1033" i="1"/>
  <c r="AO1034" i="1"/>
  <c r="AO1035" i="1"/>
  <c r="AO1036" i="1"/>
  <c r="AO1037" i="1"/>
  <c r="AO1038" i="1"/>
  <c r="AO1039" i="1"/>
  <c r="AO1040" i="1"/>
  <c r="AO1041" i="1"/>
  <c r="AO1042" i="1"/>
  <c r="AO1043" i="1"/>
  <c r="AO1044" i="1"/>
  <c r="AO1045" i="1"/>
  <c r="AO1046" i="1"/>
  <c r="AO1047" i="1"/>
  <c r="AO1048" i="1"/>
  <c r="AO1049" i="1"/>
  <c r="AO1050" i="1"/>
  <c r="AO1051" i="1"/>
  <c r="AO1052" i="1"/>
  <c r="AO1053" i="1"/>
  <c r="AO1054" i="1"/>
  <c r="AO1055" i="1"/>
  <c r="AO1056" i="1"/>
  <c r="AO1057" i="1"/>
  <c r="AO1058" i="1"/>
  <c r="AO1059" i="1"/>
  <c r="AO1060" i="1"/>
  <c r="AO1061" i="1"/>
  <c r="AO1062" i="1"/>
  <c r="AO1063" i="1"/>
  <c r="AO1064" i="1"/>
  <c r="AO1065" i="1"/>
  <c r="AO1066" i="1"/>
  <c r="AO1067" i="1"/>
  <c r="AO1068" i="1"/>
  <c r="AO1069" i="1"/>
  <c r="AO1070" i="1"/>
  <c r="AO1071" i="1"/>
  <c r="AO1072" i="1"/>
  <c r="AO1073" i="1"/>
  <c r="AO1074" i="1"/>
  <c r="AO1075" i="1"/>
  <c r="AO1076" i="1"/>
  <c r="AO1077" i="1"/>
  <c r="AO1078" i="1"/>
  <c r="AO1079" i="1"/>
  <c r="AO1080" i="1"/>
  <c r="AO1081" i="1"/>
  <c r="AO1082" i="1"/>
  <c r="AO1083" i="1"/>
  <c r="AO1084" i="1"/>
  <c r="AO1085" i="1"/>
  <c r="AO1086" i="1"/>
  <c r="AO1087" i="1"/>
  <c r="AO1088" i="1"/>
  <c r="AO1089" i="1"/>
  <c r="AO1090" i="1"/>
  <c r="AO1091" i="1"/>
  <c r="AO1092" i="1"/>
  <c r="AO1093" i="1"/>
  <c r="AO1094" i="1"/>
  <c r="AO1095" i="1"/>
  <c r="AO1096" i="1"/>
  <c r="AO1097" i="1"/>
  <c r="AO1098" i="1"/>
  <c r="AO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1097" i="1"/>
  <c r="AM1098" i="1"/>
  <c r="AM6" i="1"/>
  <c r="AJ7" i="1"/>
  <c r="AJ8" i="1"/>
  <c r="AJ9" i="1"/>
  <c r="AJ10" i="1"/>
  <c r="AJ11" i="1"/>
  <c r="AJ12" i="1"/>
  <c r="AJ13" i="1"/>
  <c r="AJ14" i="1"/>
  <c r="AJ15" i="1"/>
  <c r="AJ16" i="1"/>
  <c r="AJ17" i="1"/>
  <c r="AJ19" i="1"/>
  <c r="AJ20" i="1"/>
  <c r="AJ21" i="1"/>
  <c r="AJ22" i="1"/>
  <c r="AJ23" i="1"/>
  <c r="AJ24" i="1"/>
  <c r="AJ25" i="1"/>
  <c r="AJ26" i="1"/>
  <c r="AJ27" i="1"/>
  <c r="AJ28" i="1"/>
  <c r="AJ29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17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46" i="1"/>
  <c r="AJ347" i="1"/>
  <c r="AJ348" i="1"/>
  <c r="AJ349" i="1"/>
  <c r="AJ350" i="1"/>
  <c r="AJ351" i="1"/>
  <c r="AJ352" i="1"/>
  <c r="AJ353" i="1"/>
  <c r="AJ354" i="1"/>
  <c r="AJ355" i="1"/>
  <c r="AJ356" i="1"/>
  <c r="AJ357" i="1"/>
  <c r="AJ358" i="1"/>
  <c r="AJ359" i="1"/>
  <c r="AJ360" i="1"/>
  <c r="AJ361" i="1"/>
  <c r="AJ362" i="1"/>
  <c r="AJ363" i="1"/>
  <c r="AJ364" i="1"/>
  <c r="AJ365" i="1"/>
  <c r="AJ366" i="1"/>
  <c r="AJ367" i="1"/>
  <c r="AJ368" i="1"/>
  <c r="AJ369" i="1"/>
  <c r="AJ370" i="1"/>
  <c r="AJ371" i="1"/>
  <c r="AJ372" i="1"/>
  <c r="AJ373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AJ403" i="1"/>
  <c r="AJ404" i="1"/>
  <c r="AJ405" i="1"/>
  <c r="AJ406" i="1"/>
  <c r="AJ407" i="1"/>
  <c r="AJ408" i="1"/>
  <c r="AJ409" i="1"/>
  <c r="AJ410" i="1"/>
  <c r="AJ411" i="1"/>
  <c r="AJ412" i="1"/>
  <c r="AJ413" i="1"/>
  <c r="AJ414" i="1"/>
  <c r="AJ415" i="1"/>
  <c r="AJ416" i="1"/>
  <c r="AJ417" i="1"/>
  <c r="AJ418" i="1"/>
  <c r="AJ419" i="1"/>
  <c r="AJ420" i="1"/>
  <c r="AJ421" i="1"/>
  <c r="AJ422" i="1"/>
  <c r="AJ423" i="1"/>
  <c r="AJ424" i="1"/>
  <c r="AJ425" i="1"/>
  <c r="AJ426" i="1"/>
  <c r="AJ427" i="1"/>
  <c r="AJ428" i="1"/>
  <c r="AJ429" i="1"/>
  <c r="AJ430" i="1"/>
  <c r="AJ431" i="1"/>
  <c r="AJ432" i="1"/>
  <c r="AJ433" i="1"/>
  <c r="AJ434" i="1"/>
  <c r="AJ435" i="1"/>
  <c r="AJ436" i="1"/>
  <c r="AJ437" i="1"/>
  <c r="AJ438" i="1"/>
  <c r="AJ439" i="1"/>
  <c r="AJ440" i="1"/>
  <c r="AJ441" i="1"/>
  <c r="AJ442" i="1"/>
  <c r="AJ443" i="1"/>
  <c r="AJ444" i="1"/>
  <c r="AJ445" i="1"/>
  <c r="AJ446" i="1"/>
  <c r="AJ447" i="1"/>
  <c r="AJ448" i="1"/>
  <c r="AJ449" i="1"/>
  <c r="AJ450" i="1"/>
  <c r="AJ451" i="1"/>
  <c r="AJ452" i="1"/>
  <c r="AJ453" i="1"/>
  <c r="AJ454" i="1"/>
  <c r="AJ455" i="1"/>
  <c r="AJ456" i="1"/>
  <c r="AJ457" i="1"/>
  <c r="AJ458" i="1"/>
  <c r="AJ459" i="1"/>
  <c r="AJ460" i="1"/>
  <c r="AJ461" i="1"/>
  <c r="AJ462" i="1"/>
  <c r="AJ463" i="1"/>
  <c r="AJ464" i="1"/>
  <c r="AJ465" i="1"/>
  <c r="AJ466" i="1"/>
  <c r="AJ467" i="1"/>
  <c r="AJ468" i="1"/>
  <c r="AJ469" i="1"/>
  <c r="AJ470" i="1"/>
  <c r="AJ471" i="1"/>
  <c r="AJ472" i="1"/>
  <c r="AJ473" i="1"/>
  <c r="AJ474" i="1"/>
  <c r="AJ475" i="1"/>
  <c r="AJ476" i="1"/>
  <c r="AJ477" i="1"/>
  <c r="AJ478" i="1"/>
  <c r="AJ479" i="1"/>
  <c r="AJ480" i="1"/>
  <c r="AJ481" i="1"/>
  <c r="AJ482" i="1"/>
  <c r="AJ483" i="1"/>
  <c r="AJ484" i="1"/>
  <c r="AJ485" i="1"/>
  <c r="AJ486" i="1"/>
  <c r="AJ487" i="1"/>
  <c r="AJ488" i="1"/>
  <c r="AJ489" i="1"/>
  <c r="AJ490" i="1"/>
  <c r="AJ491" i="1"/>
  <c r="AJ492" i="1"/>
  <c r="AJ493" i="1"/>
  <c r="AJ494" i="1"/>
  <c r="AJ495" i="1"/>
  <c r="AJ496" i="1"/>
  <c r="AJ497" i="1"/>
  <c r="AJ498" i="1"/>
  <c r="AJ499" i="1"/>
  <c r="AJ500" i="1"/>
  <c r="AJ501" i="1"/>
  <c r="AJ502" i="1"/>
  <c r="AJ503" i="1"/>
  <c r="AJ504" i="1"/>
  <c r="AJ505" i="1"/>
  <c r="AJ506" i="1"/>
  <c r="AJ507" i="1"/>
  <c r="AJ508" i="1"/>
  <c r="AJ509" i="1"/>
  <c r="AJ510" i="1"/>
  <c r="AJ511" i="1"/>
  <c r="AJ512" i="1"/>
  <c r="AJ513" i="1"/>
  <c r="AJ514" i="1"/>
  <c r="AJ515" i="1"/>
  <c r="AJ516" i="1"/>
  <c r="AJ517" i="1"/>
  <c r="AJ518" i="1"/>
  <c r="AJ519" i="1"/>
  <c r="AJ520" i="1"/>
  <c r="AJ521" i="1"/>
  <c r="AJ522" i="1"/>
  <c r="AJ523" i="1"/>
  <c r="AJ524" i="1"/>
  <c r="AJ525" i="1"/>
  <c r="AJ526" i="1"/>
  <c r="AJ527" i="1"/>
  <c r="AJ528" i="1"/>
  <c r="AJ529" i="1"/>
  <c r="AJ530" i="1"/>
  <c r="AJ531" i="1"/>
  <c r="AJ532" i="1"/>
  <c r="AJ533" i="1"/>
  <c r="AJ534" i="1"/>
  <c r="AJ535" i="1"/>
  <c r="AJ536" i="1"/>
  <c r="AJ537" i="1"/>
  <c r="AJ538" i="1"/>
  <c r="AJ539" i="1"/>
  <c r="AJ540" i="1"/>
  <c r="AJ541" i="1"/>
  <c r="AJ542" i="1"/>
  <c r="AJ543" i="1"/>
  <c r="AJ544" i="1"/>
  <c r="AJ545" i="1"/>
  <c r="AJ546" i="1"/>
  <c r="AJ547" i="1"/>
  <c r="AJ548" i="1"/>
  <c r="AJ549" i="1"/>
  <c r="AJ550" i="1"/>
  <c r="AJ551" i="1"/>
  <c r="AJ552" i="1"/>
  <c r="AJ553" i="1"/>
  <c r="AJ554" i="1"/>
  <c r="AJ555" i="1"/>
  <c r="AJ556" i="1"/>
  <c r="AJ557" i="1"/>
  <c r="AJ558" i="1"/>
  <c r="AJ559" i="1"/>
  <c r="AJ560" i="1"/>
  <c r="AJ561" i="1"/>
  <c r="AJ562" i="1"/>
  <c r="AJ563" i="1"/>
  <c r="AJ564" i="1"/>
  <c r="AJ565" i="1"/>
  <c r="AJ566" i="1"/>
  <c r="AJ567" i="1"/>
  <c r="AJ568" i="1"/>
  <c r="AJ569" i="1"/>
  <c r="AJ570" i="1"/>
  <c r="AJ571" i="1"/>
  <c r="AJ572" i="1"/>
  <c r="AJ573" i="1"/>
  <c r="AJ574" i="1"/>
  <c r="AJ575" i="1"/>
  <c r="AJ576" i="1"/>
  <c r="AJ577" i="1"/>
  <c r="AJ578" i="1"/>
  <c r="AJ579" i="1"/>
  <c r="AJ580" i="1"/>
  <c r="AJ581" i="1"/>
  <c r="AJ582" i="1"/>
  <c r="AJ583" i="1"/>
  <c r="AJ584" i="1"/>
  <c r="AJ585" i="1"/>
  <c r="AJ586" i="1"/>
  <c r="AJ587" i="1"/>
  <c r="AJ588" i="1"/>
  <c r="AJ589" i="1"/>
  <c r="AJ590" i="1"/>
  <c r="AJ591" i="1"/>
  <c r="AJ592" i="1"/>
  <c r="AJ593" i="1"/>
  <c r="AJ594" i="1"/>
  <c r="AJ595" i="1"/>
  <c r="AJ596" i="1"/>
  <c r="AJ597" i="1"/>
  <c r="AJ598" i="1"/>
  <c r="AJ599" i="1"/>
  <c r="AJ600" i="1"/>
  <c r="AJ601" i="1"/>
  <c r="AJ602" i="1"/>
  <c r="AJ603" i="1"/>
  <c r="AJ604" i="1"/>
  <c r="AJ605" i="1"/>
  <c r="AJ606" i="1"/>
  <c r="AJ607" i="1"/>
  <c r="AJ608" i="1"/>
  <c r="AJ609" i="1"/>
  <c r="AJ610" i="1"/>
  <c r="AJ611" i="1"/>
  <c r="AJ612" i="1"/>
  <c r="AJ613" i="1"/>
  <c r="AJ614" i="1"/>
  <c r="AJ615" i="1"/>
  <c r="AJ616" i="1"/>
  <c r="AJ617" i="1"/>
  <c r="AJ618" i="1"/>
  <c r="AJ619" i="1"/>
  <c r="AJ620" i="1"/>
  <c r="AJ621" i="1"/>
  <c r="AJ622" i="1"/>
  <c r="AJ623" i="1"/>
  <c r="AJ624" i="1"/>
  <c r="AJ625" i="1"/>
  <c r="AJ626" i="1"/>
  <c r="AJ627" i="1"/>
  <c r="AJ628" i="1"/>
  <c r="AJ629" i="1"/>
  <c r="AJ630" i="1"/>
  <c r="AJ631" i="1"/>
  <c r="AJ632" i="1"/>
  <c r="AJ633" i="1"/>
  <c r="AJ634" i="1"/>
  <c r="AJ635" i="1"/>
  <c r="AJ636" i="1"/>
  <c r="AJ637" i="1"/>
  <c r="AJ638" i="1"/>
  <c r="AJ639" i="1"/>
  <c r="AJ640" i="1"/>
  <c r="AJ641" i="1"/>
  <c r="AJ642" i="1"/>
  <c r="AJ643" i="1"/>
  <c r="AJ644" i="1"/>
  <c r="AJ645" i="1"/>
  <c r="AJ646" i="1"/>
  <c r="AJ647" i="1"/>
  <c r="AJ648" i="1"/>
  <c r="AJ649" i="1"/>
  <c r="AJ650" i="1"/>
  <c r="AJ651" i="1"/>
  <c r="AJ652" i="1"/>
  <c r="AJ653" i="1"/>
  <c r="AJ654" i="1"/>
  <c r="AJ655" i="1"/>
  <c r="AJ656" i="1"/>
  <c r="AJ657" i="1"/>
  <c r="AJ658" i="1"/>
  <c r="AJ659" i="1"/>
  <c r="AJ660" i="1"/>
  <c r="AJ661" i="1"/>
  <c r="AJ662" i="1"/>
  <c r="AJ663" i="1"/>
  <c r="AJ664" i="1"/>
  <c r="AJ665" i="1"/>
  <c r="AJ666" i="1"/>
  <c r="AJ667" i="1"/>
  <c r="AJ668" i="1"/>
  <c r="AJ669" i="1"/>
  <c r="AJ670" i="1"/>
  <c r="AJ671" i="1"/>
  <c r="AJ672" i="1"/>
  <c r="AJ673" i="1"/>
  <c r="AJ674" i="1"/>
  <c r="AJ675" i="1"/>
  <c r="AJ676" i="1"/>
  <c r="AJ677" i="1"/>
  <c r="AJ678" i="1"/>
  <c r="AJ679" i="1"/>
  <c r="AJ680" i="1"/>
  <c r="AJ681" i="1"/>
  <c r="AJ682" i="1"/>
  <c r="AJ683" i="1"/>
  <c r="AJ684" i="1"/>
  <c r="AJ685" i="1"/>
  <c r="AJ686" i="1"/>
  <c r="AJ687" i="1"/>
  <c r="AJ688" i="1"/>
  <c r="AJ689" i="1"/>
  <c r="AJ690" i="1"/>
  <c r="AJ691" i="1"/>
  <c r="AJ692" i="1"/>
  <c r="AJ693" i="1"/>
  <c r="AJ694" i="1"/>
  <c r="AJ695" i="1"/>
  <c r="AJ696" i="1"/>
  <c r="AJ697" i="1"/>
  <c r="AJ698" i="1"/>
  <c r="AJ699" i="1"/>
  <c r="AJ700" i="1"/>
  <c r="AJ701" i="1"/>
  <c r="AJ702" i="1"/>
  <c r="AJ703" i="1"/>
  <c r="AJ704" i="1"/>
  <c r="AJ705" i="1"/>
  <c r="AJ706" i="1"/>
  <c r="AJ707" i="1"/>
  <c r="AJ708" i="1"/>
  <c r="AJ709" i="1"/>
  <c r="AJ710" i="1"/>
  <c r="AJ711" i="1"/>
  <c r="AJ712" i="1"/>
  <c r="AJ713" i="1"/>
  <c r="AJ714" i="1"/>
  <c r="AJ715" i="1"/>
  <c r="AJ716" i="1"/>
  <c r="AJ717" i="1"/>
  <c r="AJ718" i="1"/>
  <c r="AJ719" i="1"/>
  <c r="AJ720" i="1"/>
  <c r="AJ721" i="1"/>
  <c r="AJ722" i="1"/>
  <c r="AJ723" i="1"/>
  <c r="AJ724" i="1"/>
  <c r="AJ725" i="1"/>
  <c r="AJ726" i="1"/>
  <c r="AJ727" i="1"/>
  <c r="AJ728" i="1"/>
  <c r="AJ729" i="1"/>
  <c r="AJ730" i="1"/>
  <c r="AJ731" i="1"/>
  <c r="AJ732" i="1"/>
  <c r="AJ733" i="1"/>
  <c r="AJ734" i="1"/>
  <c r="AJ735" i="1"/>
  <c r="AJ736" i="1"/>
  <c r="AJ737" i="1"/>
  <c r="AJ738" i="1"/>
  <c r="AJ739" i="1"/>
  <c r="AJ740" i="1"/>
  <c r="AJ741" i="1"/>
  <c r="AJ742" i="1"/>
  <c r="AJ743" i="1"/>
  <c r="AJ744" i="1"/>
  <c r="AJ745" i="1"/>
  <c r="AJ746" i="1"/>
  <c r="AJ747" i="1"/>
  <c r="AJ748" i="1"/>
  <c r="AJ749" i="1"/>
  <c r="AJ750" i="1"/>
  <c r="AJ751" i="1"/>
  <c r="AJ752" i="1"/>
  <c r="AJ753" i="1"/>
  <c r="AJ754" i="1"/>
  <c r="AJ755" i="1"/>
  <c r="AJ756" i="1"/>
  <c r="AJ757" i="1"/>
  <c r="AJ758" i="1"/>
  <c r="AJ759" i="1"/>
  <c r="AJ760" i="1"/>
  <c r="AJ761" i="1"/>
  <c r="AJ762" i="1"/>
  <c r="AJ763" i="1"/>
  <c r="AJ764" i="1"/>
  <c r="AJ765" i="1"/>
  <c r="AJ766" i="1"/>
  <c r="AJ767" i="1"/>
  <c r="AJ768" i="1"/>
  <c r="AJ769" i="1"/>
  <c r="AJ770" i="1"/>
  <c r="AJ771" i="1"/>
  <c r="AJ772" i="1"/>
  <c r="AJ773" i="1"/>
  <c r="AJ774" i="1"/>
  <c r="AJ775" i="1"/>
  <c r="AJ776" i="1"/>
  <c r="AJ777" i="1"/>
  <c r="AJ778" i="1"/>
  <c r="AJ779" i="1"/>
  <c r="AJ780" i="1"/>
  <c r="AJ781" i="1"/>
  <c r="AJ782" i="1"/>
  <c r="AJ783" i="1"/>
  <c r="AJ784" i="1"/>
  <c r="AJ785" i="1"/>
  <c r="AJ786" i="1"/>
  <c r="AJ787" i="1"/>
  <c r="AJ788" i="1"/>
  <c r="AJ789" i="1"/>
  <c r="AJ790" i="1"/>
  <c r="AJ791" i="1"/>
  <c r="AJ792" i="1"/>
  <c r="AJ793" i="1"/>
  <c r="AJ794" i="1"/>
  <c r="AJ795" i="1"/>
  <c r="AJ796" i="1"/>
  <c r="AJ797" i="1"/>
  <c r="AJ798" i="1"/>
  <c r="AJ799" i="1"/>
  <c r="AJ800" i="1"/>
  <c r="AJ801" i="1"/>
  <c r="AJ802" i="1"/>
  <c r="AJ803" i="1"/>
  <c r="AJ804" i="1"/>
  <c r="AJ805" i="1"/>
  <c r="AJ806" i="1"/>
  <c r="AJ807" i="1"/>
  <c r="AJ808" i="1"/>
  <c r="AJ809" i="1"/>
  <c r="AJ810" i="1"/>
  <c r="AJ811" i="1"/>
  <c r="AJ812" i="1"/>
  <c r="AJ813" i="1"/>
  <c r="AJ814" i="1"/>
  <c r="AJ815" i="1"/>
  <c r="AJ816" i="1"/>
  <c r="AJ817" i="1"/>
  <c r="AJ818" i="1"/>
  <c r="AJ819" i="1"/>
  <c r="AJ820" i="1"/>
  <c r="AJ821" i="1"/>
  <c r="AJ822" i="1"/>
  <c r="AJ823" i="1"/>
  <c r="AJ824" i="1"/>
  <c r="AJ825" i="1"/>
  <c r="AJ826" i="1"/>
  <c r="AJ827" i="1"/>
  <c r="AJ828" i="1"/>
  <c r="AJ829" i="1"/>
  <c r="AJ830" i="1"/>
  <c r="AJ831" i="1"/>
  <c r="AJ832" i="1"/>
  <c r="AJ833" i="1"/>
  <c r="AJ834" i="1"/>
  <c r="AJ835" i="1"/>
  <c r="AJ836" i="1"/>
  <c r="AJ837" i="1"/>
  <c r="AJ838" i="1"/>
  <c r="AJ839" i="1"/>
  <c r="AJ840" i="1"/>
  <c r="AJ841" i="1"/>
  <c r="AJ842" i="1"/>
  <c r="AJ843" i="1"/>
  <c r="AJ844" i="1"/>
  <c r="AJ845" i="1"/>
  <c r="AJ846" i="1"/>
  <c r="AJ847" i="1"/>
  <c r="AJ848" i="1"/>
  <c r="AJ849" i="1"/>
  <c r="AJ850" i="1"/>
  <c r="AJ851" i="1"/>
  <c r="AJ852" i="1"/>
  <c r="AJ853" i="1"/>
  <c r="AJ854" i="1"/>
  <c r="AJ855" i="1"/>
  <c r="AJ856" i="1"/>
  <c r="AJ857" i="1"/>
  <c r="AJ858" i="1"/>
  <c r="AJ859" i="1"/>
  <c r="AJ860" i="1"/>
  <c r="AJ861" i="1"/>
  <c r="AJ862" i="1"/>
  <c r="AJ863" i="1"/>
  <c r="AJ864" i="1"/>
  <c r="AJ865" i="1"/>
  <c r="AJ866" i="1"/>
  <c r="AJ867" i="1"/>
  <c r="AJ868" i="1"/>
  <c r="AJ869" i="1"/>
  <c r="AJ870" i="1"/>
  <c r="AJ871" i="1"/>
  <c r="AJ872" i="1"/>
  <c r="AJ873" i="1"/>
  <c r="AJ874" i="1"/>
  <c r="AJ875" i="1"/>
  <c r="AJ876" i="1"/>
  <c r="AJ877" i="1"/>
  <c r="AJ878" i="1"/>
  <c r="AJ879" i="1"/>
  <c r="AJ880" i="1"/>
  <c r="AJ881" i="1"/>
  <c r="AJ882" i="1"/>
  <c r="AJ883" i="1"/>
  <c r="AJ884" i="1"/>
  <c r="AJ885" i="1"/>
  <c r="AJ886" i="1"/>
  <c r="AJ887" i="1"/>
  <c r="AJ888" i="1"/>
  <c r="AJ889" i="1"/>
  <c r="AJ890" i="1"/>
  <c r="AJ891" i="1"/>
  <c r="AJ892" i="1"/>
  <c r="AJ893" i="1"/>
  <c r="AJ894" i="1"/>
  <c r="AJ895" i="1"/>
  <c r="AJ896" i="1"/>
  <c r="AJ897" i="1"/>
  <c r="AJ898" i="1"/>
  <c r="AJ899" i="1"/>
  <c r="AJ900" i="1"/>
  <c r="AJ901" i="1"/>
  <c r="AJ902" i="1"/>
  <c r="AJ903" i="1"/>
  <c r="AJ904" i="1"/>
  <c r="AJ905" i="1"/>
  <c r="AJ906" i="1"/>
  <c r="AJ907" i="1"/>
  <c r="AJ908" i="1"/>
  <c r="AJ909" i="1"/>
  <c r="AJ910" i="1"/>
  <c r="AJ911" i="1"/>
  <c r="AJ912" i="1"/>
  <c r="AJ913" i="1"/>
  <c r="AJ914" i="1"/>
  <c r="AJ915" i="1"/>
  <c r="AJ916" i="1"/>
  <c r="AJ917" i="1"/>
  <c r="AJ918" i="1"/>
  <c r="AJ919" i="1"/>
  <c r="AJ920" i="1"/>
  <c r="AJ921" i="1"/>
  <c r="AJ922" i="1"/>
  <c r="AJ923" i="1"/>
  <c r="AJ924" i="1"/>
  <c r="AJ925" i="1"/>
  <c r="AJ926" i="1"/>
  <c r="AJ927" i="1"/>
  <c r="AJ928" i="1"/>
  <c r="AJ929" i="1"/>
  <c r="AJ930" i="1"/>
  <c r="AJ931" i="1"/>
  <c r="AJ932" i="1"/>
  <c r="AJ933" i="1"/>
  <c r="AJ934" i="1"/>
  <c r="AJ935" i="1"/>
  <c r="AJ936" i="1"/>
  <c r="AJ937" i="1"/>
  <c r="AJ938" i="1"/>
  <c r="AJ939" i="1"/>
  <c r="AJ940" i="1"/>
  <c r="AJ941" i="1"/>
  <c r="AJ942" i="1"/>
  <c r="AJ943" i="1"/>
  <c r="AJ944" i="1"/>
  <c r="AJ945" i="1"/>
  <c r="AJ946" i="1"/>
  <c r="AJ947" i="1"/>
  <c r="AJ948" i="1"/>
  <c r="AJ949" i="1"/>
  <c r="AJ950" i="1"/>
  <c r="AJ951" i="1"/>
  <c r="AJ952" i="1"/>
  <c r="AJ953" i="1"/>
  <c r="AJ954" i="1"/>
  <c r="AJ955" i="1"/>
  <c r="AJ956" i="1"/>
  <c r="AJ957" i="1"/>
  <c r="AJ958" i="1"/>
  <c r="AJ959" i="1"/>
  <c r="AJ960" i="1"/>
  <c r="AJ961" i="1"/>
  <c r="AJ962" i="1"/>
  <c r="AJ963" i="1"/>
  <c r="AJ964" i="1"/>
  <c r="AJ965" i="1"/>
  <c r="AJ966" i="1"/>
  <c r="AJ967" i="1"/>
  <c r="AJ968" i="1"/>
  <c r="AJ969" i="1"/>
  <c r="AJ970" i="1"/>
  <c r="AJ971" i="1"/>
  <c r="AJ972" i="1"/>
  <c r="AJ973" i="1"/>
  <c r="AJ974" i="1"/>
  <c r="AJ975" i="1"/>
  <c r="AJ976" i="1"/>
  <c r="AJ977" i="1"/>
  <c r="AJ978" i="1"/>
  <c r="AJ979" i="1"/>
  <c r="AJ980" i="1"/>
  <c r="AJ981" i="1"/>
  <c r="AJ982" i="1"/>
  <c r="AJ983" i="1"/>
  <c r="AJ984" i="1"/>
  <c r="AJ985" i="1"/>
  <c r="AJ986" i="1"/>
  <c r="AJ987" i="1"/>
  <c r="AJ988" i="1"/>
  <c r="AJ989" i="1"/>
  <c r="AJ990" i="1"/>
  <c r="AJ991" i="1"/>
  <c r="AJ992" i="1"/>
  <c r="AJ993" i="1"/>
  <c r="AJ994" i="1"/>
  <c r="AJ995" i="1"/>
  <c r="AJ996" i="1"/>
  <c r="AJ997" i="1"/>
  <c r="AJ998" i="1"/>
  <c r="AJ999" i="1"/>
  <c r="AJ1000" i="1"/>
  <c r="AJ1001" i="1"/>
  <c r="AJ1002" i="1"/>
  <c r="AJ1003" i="1"/>
  <c r="AJ1004" i="1"/>
  <c r="AJ1005" i="1"/>
  <c r="AJ1006" i="1"/>
  <c r="AJ1007" i="1"/>
  <c r="AJ1008" i="1"/>
  <c r="AJ1009" i="1"/>
  <c r="AJ1010" i="1"/>
  <c r="AJ1011" i="1"/>
  <c r="AJ1012" i="1"/>
  <c r="AJ1013" i="1"/>
  <c r="AJ1014" i="1"/>
  <c r="AJ1015" i="1"/>
  <c r="AJ1016" i="1"/>
  <c r="AJ1017" i="1"/>
  <c r="AJ1018" i="1"/>
  <c r="AJ1019" i="1"/>
  <c r="AJ1020" i="1"/>
  <c r="AJ1021" i="1"/>
  <c r="AJ1022" i="1"/>
  <c r="AJ1023" i="1"/>
  <c r="AJ1024" i="1"/>
  <c r="AJ1025" i="1"/>
  <c r="AJ1026" i="1"/>
  <c r="AJ1027" i="1"/>
  <c r="AJ1028" i="1"/>
  <c r="AJ1029" i="1"/>
  <c r="AJ1030" i="1"/>
  <c r="AJ1031" i="1"/>
  <c r="AJ1032" i="1"/>
  <c r="AJ1033" i="1"/>
  <c r="AJ1034" i="1"/>
  <c r="AJ1035" i="1"/>
  <c r="AJ1036" i="1"/>
  <c r="AJ1037" i="1"/>
  <c r="AJ1038" i="1"/>
  <c r="AJ1039" i="1"/>
  <c r="AJ1040" i="1"/>
  <c r="AJ1041" i="1"/>
  <c r="AJ1042" i="1"/>
  <c r="AJ1043" i="1"/>
  <c r="AJ1044" i="1"/>
  <c r="AJ1045" i="1"/>
  <c r="AJ1046" i="1"/>
  <c r="AJ1047" i="1"/>
  <c r="AJ1048" i="1"/>
  <c r="AJ1049" i="1"/>
  <c r="AJ1050" i="1"/>
  <c r="AJ1051" i="1"/>
  <c r="AJ1052" i="1"/>
  <c r="AJ1053" i="1"/>
  <c r="AJ1054" i="1"/>
  <c r="AJ1055" i="1"/>
  <c r="AJ1056" i="1"/>
  <c r="AJ1057" i="1"/>
  <c r="AJ1058" i="1"/>
  <c r="AJ1059" i="1"/>
  <c r="AJ1060" i="1"/>
  <c r="AJ1061" i="1"/>
  <c r="AJ1062" i="1"/>
  <c r="AJ1063" i="1"/>
  <c r="AJ1064" i="1"/>
  <c r="AJ1065" i="1"/>
  <c r="AJ1066" i="1"/>
  <c r="AJ1067" i="1"/>
  <c r="AJ1068" i="1"/>
  <c r="AJ1069" i="1"/>
  <c r="AJ1070" i="1"/>
  <c r="AJ1071" i="1"/>
  <c r="AJ1072" i="1"/>
  <c r="AJ1073" i="1"/>
  <c r="AJ1074" i="1"/>
  <c r="AJ1075" i="1"/>
  <c r="AJ1076" i="1"/>
  <c r="AJ1077" i="1"/>
  <c r="AJ1078" i="1"/>
  <c r="AJ1079" i="1"/>
  <c r="AJ1080" i="1"/>
  <c r="AJ1081" i="1"/>
  <c r="AJ1082" i="1"/>
  <c r="AJ1083" i="1"/>
  <c r="AJ1084" i="1"/>
  <c r="AJ1085" i="1"/>
  <c r="AJ1086" i="1"/>
  <c r="AJ1087" i="1"/>
  <c r="AJ1088" i="1"/>
  <c r="AJ1089" i="1"/>
  <c r="AJ1090" i="1"/>
  <c r="AJ1091" i="1"/>
  <c r="AJ1092" i="1"/>
  <c r="AJ1093" i="1"/>
  <c r="AJ1094" i="1"/>
  <c r="AJ1095" i="1"/>
  <c r="AJ1096" i="1"/>
  <c r="AJ1097" i="1"/>
  <c r="AJ1098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H615" i="1"/>
  <c r="AH616" i="1"/>
  <c r="AH617" i="1"/>
  <c r="AH618" i="1"/>
  <c r="AH619" i="1"/>
  <c r="AH620" i="1"/>
  <c r="AH621" i="1"/>
  <c r="AH622" i="1"/>
  <c r="AH623" i="1"/>
  <c r="AH624" i="1"/>
  <c r="AH625" i="1"/>
  <c r="AH626" i="1"/>
  <c r="AH627" i="1"/>
  <c r="AH628" i="1"/>
  <c r="AH629" i="1"/>
  <c r="AH630" i="1"/>
  <c r="AH631" i="1"/>
  <c r="AH632" i="1"/>
  <c r="AH633" i="1"/>
  <c r="AH634" i="1"/>
  <c r="AH635" i="1"/>
  <c r="AH636" i="1"/>
  <c r="AH637" i="1"/>
  <c r="AH638" i="1"/>
  <c r="AH639" i="1"/>
  <c r="AH640" i="1"/>
  <c r="AH641" i="1"/>
  <c r="AH642" i="1"/>
  <c r="AH643" i="1"/>
  <c r="AH644" i="1"/>
  <c r="AH645" i="1"/>
  <c r="AH646" i="1"/>
  <c r="AH647" i="1"/>
  <c r="AH648" i="1"/>
  <c r="AH649" i="1"/>
  <c r="AH650" i="1"/>
  <c r="AH651" i="1"/>
  <c r="AH652" i="1"/>
  <c r="AH653" i="1"/>
  <c r="AH654" i="1"/>
  <c r="AH655" i="1"/>
  <c r="AH656" i="1"/>
  <c r="AH657" i="1"/>
  <c r="AH658" i="1"/>
  <c r="AH659" i="1"/>
  <c r="AH660" i="1"/>
  <c r="AH661" i="1"/>
  <c r="AH662" i="1"/>
  <c r="AH663" i="1"/>
  <c r="AH664" i="1"/>
  <c r="AH665" i="1"/>
  <c r="AH666" i="1"/>
  <c r="AH667" i="1"/>
  <c r="AH668" i="1"/>
  <c r="AH669" i="1"/>
  <c r="AH670" i="1"/>
  <c r="AH671" i="1"/>
  <c r="AH672" i="1"/>
  <c r="AH673" i="1"/>
  <c r="AH674" i="1"/>
  <c r="AH675" i="1"/>
  <c r="AH676" i="1"/>
  <c r="AH677" i="1"/>
  <c r="AH678" i="1"/>
  <c r="AH679" i="1"/>
  <c r="AH680" i="1"/>
  <c r="AH681" i="1"/>
  <c r="AH682" i="1"/>
  <c r="AH683" i="1"/>
  <c r="AH684" i="1"/>
  <c r="AH685" i="1"/>
  <c r="AH686" i="1"/>
  <c r="AH687" i="1"/>
  <c r="AH688" i="1"/>
  <c r="AH689" i="1"/>
  <c r="AH690" i="1"/>
  <c r="AH691" i="1"/>
  <c r="AH692" i="1"/>
  <c r="AH693" i="1"/>
  <c r="AH694" i="1"/>
  <c r="AH695" i="1"/>
  <c r="AH696" i="1"/>
  <c r="AH697" i="1"/>
  <c r="AH698" i="1"/>
  <c r="AH699" i="1"/>
  <c r="AH700" i="1"/>
  <c r="AH701" i="1"/>
  <c r="AH702" i="1"/>
  <c r="AH703" i="1"/>
  <c r="AH704" i="1"/>
  <c r="AH705" i="1"/>
  <c r="AH706" i="1"/>
  <c r="AH707" i="1"/>
  <c r="AH708" i="1"/>
  <c r="AH709" i="1"/>
  <c r="AH710" i="1"/>
  <c r="AH711" i="1"/>
  <c r="AH712" i="1"/>
  <c r="AH713" i="1"/>
  <c r="AH714" i="1"/>
  <c r="AH715" i="1"/>
  <c r="AH716" i="1"/>
  <c r="AH717" i="1"/>
  <c r="AH718" i="1"/>
  <c r="AH719" i="1"/>
  <c r="AH720" i="1"/>
  <c r="AH721" i="1"/>
  <c r="AH722" i="1"/>
  <c r="AH723" i="1"/>
  <c r="AH724" i="1"/>
  <c r="AH725" i="1"/>
  <c r="AH726" i="1"/>
  <c r="AH727" i="1"/>
  <c r="AH728" i="1"/>
  <c r="AH729" i="1"/>
  <c r="AH730" i="1"/>
  <c r="AH731" i="1"/>
  <c r="AH732" i="1"/>
  <c r="AH733" i="1"/>
  <c r="AH734" i="1"/>
  <c r="AH735" i="1"/>
  <c r="AH736" i="1"/>
  <c r="AH737" i="1"/>
  <c r="AH738" i="1"/>
  <c r="AH739" i="1"/>
  <c r="AH740" i="1"/>
  <c r="AH741" i="1"/>
  <c r="AH742" i="1"/>
  <c r="AH743" i="1"/>
  <c r="AH744" i="1"/>
  <c r="AH745" i="1"/>
  <c r="AH746" i="1"/>
  <c r="AH747" i="1"/>
  <c r="AH748" i="1"/>
  <c r="AH749" i="1"/>
  <c r="AH750" i="1"/>
  <c r="AH751" i="1"/>
  <c r="AH752" i="1"/>
  <c r="AH753" i="1"/>
  <c r="AH754" i="1"/>
  <c r="AH755" i="1"/>
  <c r="AH756" i="1"/>
  <c r="AH757" i="1"/>
  <c r="AH758" i="1"/>
  <c r="AH759" i="1"/>
  <c r="AH760" i="1"/>
  <c r="AH761" i="1"/>
  <c r="AH762" i="1"/>
  <c r="AH763" i="1"/>
  <c r="AH764" i="1"/>
  <c r="AH765" i="1"/>
  <c r="AH766" i="1"/>
  <c r="AH767" i="1"/>
  <c r="AH768" i="1"/>
  <c r="AH769" i="1"/>
  <c r="AH770" i="1"/>
  <c r="AH771" i="1"/>
  <c r="AH772" i="1"/>
  <c r="AH773" i="1"/>
  <c r="AH774" i="1"/>
  <c r="AH775" i="1"/>
  <c r="AH776" i="1"/>
  <c r="AH777" i="1"/>
  <c r="AH778" i="1"/>
  <c r="AH779" i="1"/>
  <c r="AH780" i="1"/>
  <c r="AH781" i="1"/>
  <c r="AH782" i="1"/>
  <c r="AH783" i="1"/>
  <c r="AH784" i="1"/>
  <c r="AH785" i="1"/>
  <c r="AH786" i="1"/>
  <c r="AH787" i="1"/>
  <c r="AH788" i="1"/>
  <c r="AH789" i="1"/>
  <c r="AH790" i="1"/>
  <c r="AH791" i="1"/>
  <c r="AH792" i="1"/>
  <c r="AH793" i="1"/>
  <c r="AH794" i="1"/>
  <c r="AH795" i="1"/>
  <c r="AH796" i="1"/>
  <c r="AH797" i="1"/>
  <c r="AH798" i="1"/>
  <c r="AH799" i="1"/>
  <c r="AH800" i="1"/>
  <c r="AH801" i="1"/>
  <c r="AH802" i="1"/>
  <c r="AH803" i="1"/>
  <c r="AH804" i="1"/>
  <c r="AH805" i="1"/>
  <c r="AH806" i="1"/>
  <c r="AH807" i="1"/>
  <c r="AH808" i="1"/>
  <c r="AH809" i="1"/>
  <c r="AH810" i="1"/>
  <c r="AH811" i="1"/>
  <c r="AH812" i="1"/>
  <c r="AH813" i="1"/>
  <c r="AH814" i="1"/>
  <c r="AH815" i="1"/>
  <c r="AH816" i="1"/>
  <c r="AH817" i="1"/>
  <c r="AH818" i="1"/>
  <c r="AH819" i="1"/>
  <c r="AH820" i="1"/>
  <c r="AH821" i="1"/>
  <c r="AH822" i="1"/>
  <c r="AH823" i="1"/>
  <c r="AH824" i="1"/>
  <c r="AH825" i="1"/>
  <c r="AH826" i="1"/>
  <c r="AH827" i="1"/>
  <c r="AH828" i="1"/>
  <c r="AH829" i="1"/>
  <c r="AH830" i="1"/>
  <c r="AH831" i="1"/>
  <c r="AH832" i="1"/>
  <c r="AH833" i="1"/>
  <c r="AH834" i="1"/>
  <c r="AH835" i="1"/>
  <c r="AH836" i="1"/>
  <c r="AH837" i="1"/>
  <c r="AH838" i="1"/>
  <c r="AH839" i="1"/>
  <c r="AH840" i="1"/>
  <c r="AH841" i="1"/>
  <c r="AH842" i="1"/>
  <c r="AH843" i="1"/>
  <c r="AH844" i="1"/>
  <c r="AH845" i="1"/>
  <c r="AH846" i="1"/>
  <c r="AH847" i="1"/>
  <c r="AH848" i="1"/>
  <c r="AH849" i="1"/>
  <c r="AH850" i="1"/>
  <c r="AH851" i="1"/>
  <c r="AH852" i="1"/>
  <c r="AH853" i="1"/>
  <c r="AH854" i="1"/>
  <c r="AH855" i="1"/>
  <c r="AH856" i="1"/>
  <c r="AH857" i="1"/>
  <c r="AH858" i="1"/>
  <c r="AH859" i="1"/>
  <c r="AH860" i="1"/>
  <c r="AH861" i="1"/>
  <c r="AH862" i="1"/>
  <c r="AH863" i="1"/>
  <c r="AH864" i="1"/>
  <c r="AH865" i="1"/>
  <c r="AH866" i="1"/>
  <c r="AH867" i="1"/>
  <c r="AH868" i="1"/>
  <c r="AH869" i="1"/>
  <c r="AH870" i="1"/>
  <c r="AH871" i="1"/>
  <c r="AH872" i="1"/>
  <c r="AH873" i="1"/>
  <c r="AH874" i="1"/>
  <c r="AH875" i="1"/>
  <c r="AH876" i="1"/>
  <c r="AH877" i="1"/>
  <c r="AH878" i="1"/>
  <c r="AH879" i="1"/>
  <c r="AH880" i="1"/>
  <c r="AH881" i="1"/>
  <c r="AH882" i="1"/>
  <c r="AH883" i="1"/>
  <c r="AH884" i="1"/>
  <c r="AH885" i="1"/>
  <c r="AH886" i="1"/>
  <c r="AH887" i="1"/>
  <c r="AH888" i="1"/>
  <c r="AH889" i="1"/>
  <c r="AH890" i="1"/>
  <c r="AH891" i="1"/>
  <c r="AH892" i="1"/>
  <c r="AH893" i="1"/>
  <c r="AH894" i="1"/>
  <c r="AH895" i="1"/>
  <c r="AH896" i="1"/>
  <c r="AH897" i="1"/>
  <c r="AH898" i="1"/>
  <c r="AH899" i="1"/>
  <c r="AH900" i="1"/>
  <c r="AH901" i="1"/>
  <c r="AH902" i="1"/>
  <c r="AH903" i="1"/>
  <c r="AH904" i="1"/>
  <c r="AH905" i="1"/>
  <c r="AH906" i="1"/>
  <c r="AH907" i="1"/>
  <c r="AH908" i="1"/>
  <c r="AH909" i="1"/>
  <c r="AH910" i="1"/>
  <c r="AH911" i="1"/>
  <c r="AH912" i="1"/>
  <c r="AH913" i="1"/>
  <c r="AH914" i="1"/>
  <c r="AH915" i="1"/>
  <c r="AH916" i="1"/>
  <c r="AH917" i="1"/>
  <c r="AH918" i="1"/>
  <c r="AH919" i="1"/>
  <c r="AH920" i="1"/>
  <c r="AH921" i="1"/>
  <c r="AH922" i="1"/>
  <c r="AH923" i="1"/>
  <c r="AH924" i="1"/>
  <c r="AH925" i="1"/>
  <c r="AH926" i="1"/>
  <c r="AH927" i="1"/>
  <c r="AH928" i="1"/>
  <c r="AH929" i="1"/>
  <c r="AH930" i="1"/>
  <c r="AH931" i="1"/>
  <c r="AH932" i="1"/>
  <c r="AH933" i="1"/>
  <c r="AH934" i="1"/>
  <c r="AH935" i="1"/>
  <c r="AH936" i="1"/>
  <c r="AH937" i="1"/>
  <c r="AH938" i="1"/>
  <c r="AH939" i="1"/>
  <c r="AH940" i="1"/>
  <c r="AH941" i="1"/>
  <c r="AH942" i="1"/>
  <c r="AH943" i="1"/>
  <c r="AH944" i="1"/>
  <c r="AH945" i="1"/>
  <c r="AH946" i="1"/>
  <c r="AH947" i="1"/>
  <c r="AH948" i="1"/>
  <c r="AH949" i="1"/>
  <c r="AH950" i="1"/>
  <c r="AH951" i="1"/>
  <c r="AH952" i="1"/>
  <c r="AH953" i="1"/>
  <c r="AH954" i="1"/>
  <c r="AH955" i="1"/>
  <c r="AH956" i="1"/>
  <c r="AH957" i="1"/>
  <c r="AH958" i="1"/>
  <c r="AH959" i="1"/>
  <c r="AH960" i="1"/>
  <c r="AH961" i="1"/>
  <c r="AH962" i="1"/>
  <c r="AH963" i="1"/>
  <c r="AH964" i="1"/>
  <c r="AH965" i="1"/>
  <c r="AH966" i="1"/>
  <c r="AH967" i="1"/>
  <c r="AH968" i="1"/>
  <c r="AH969" i="1"/>
  <c r="AH970" i="1"/>
  <c r="AH971" i="1"/>
  <c r="AH972" i="1"/>
  <c r="AH973" i="1"/>
  <c r="AH974" i="1"/>
  <c r="AH975" i="1"/>
  <c r="AH976" i="1"/>
  <c r="AH977" i="1"/>
  <c r="AH978" i="1"/>
  <c r="AH979" i="1"/>
  <c r="AH980" i="1"/>
  <c r="AH981" i="1"/>
  <c r="AH982" i="1"/>
  <c r="AH983" i="1"/>
  <c r="AH984" i="1"/>
  <c r="AH985" i="1"/>
  <c r="AH986" i="1"/>
  <c r="AH987" i="1"/>
  <c r="AH988" i="1"/>
  <c r="AH989" i="1"/>
  <c r="AH990" i="1"/>
  <c r="AH991" i="1"/>
  <c r="AH992" i="1"/>
  <c r="AH993" i="1"/>
  <c r="AH994" i="1"/>
  <c r="AH995" i="1"/>
  <c r="AH996" i="1"/>
  <c r="AH997" i="1"/>
  <c r="AH998" i="1"/>
  <c r="AH999" i="1"/>
  <c r="AH1000" i="1"/>
  <c r="AH1001" i="1"/>
  <c r="AH1002" i="1"/>
  <c r="AH1003" i="1"/>
  <c r="AH1004" i="1"/>
  <c r="AH1005" i="1"/>
  <c r="AH1006" i="1"/>
  <c r="AH1007" i="1"/>
  <c r="AH1008" i="1"/>
  <c r="AH1009" i="1"/>
  <c r="AH1010" i="1"/>
  <c r="AH1011" i="1"/>
  <c r="AH1012" i="1"/>
  <c r="AH1013" i="1"/>
  <c r="AH1014" i="1"/>
  <c r="AH1015" i="1"/>
  <c r="AH1016" i="1"/>
  <c r="AH1017" i="1"/>
  <c r="AH1018" i="1"/>
  <c r="AH1019" i="1"/>
  <c r="AH1020" i="1"/>
  <c r="AH1021" i="1"/>
  <c r="AH1022" i="1"/>
  <c r="AH1023" i="1"/>
  <c r="AH1024" i="1"/>
  <c r="AH1025" i="1"/>
  <c r="AH1026" i="1"/>
  <c r="AH1027" i="1"/>
  <c r="AH1028" i="1"/>
  <c r="AH1029" i="1"/>
  <c r="AH1030" i="1"/>
  <c r="AH1031" i="1"/>
  <c r="AH1032" i="1"/>
  <c r="AH1033" i="1"/>
  <c r="AH1034" i="1"/>
  <c r="AH1035" i="1"/>
  <c r="AH1036" i="1"/>
  <c r="AH1037" i="1"/>
  <c r="AH1038" i="1"/>
  <c r="AH1039" i="1"/>
  <c r="AH1040" i="1"/>
  <c r="AH1041" i="1"/>
  <c r="AH1042" i="1"/>
  <c r="AH1043" i="1"/>
  <c r="AH1044" i="1"/>
  <c r="AH1045" i="1"/>
  <c r="AH1046" i="1"/>
  <c r="AH1047" i="1"/>
  <c r="AH1048" i="1"/>
  <c r="AH1049" i="1"/>
  <c r="AH1050" i="1"/>
  <c r="AH1051" i="1"/>
  <c r="AH1052" i="1"/>
  <c r="AH1053" i="1"/>
  <c r="AH1054" i="1"/>
  <c r="AH1055" i="1"/>
  <c r="AH1056" i="1"/>
  <c r="AH1057" i="1"/>
  <c r="AH1058" i="1"/>
  <c r="AH1059" i="1"/>
  <c r="AH1060" i="1"/>
  <c r="AH1061" i="1"/>
  <c r="AH1062" i="1"/>
  <c r="AH1063" i="1"/>
  <c r="AH1064" i="1"/>
  <c r="AH1065" i="1"/>
  <c r="AH1066" i="1"/>
  <c r="AH1067" i="1"/>
  <c r="AH1068" i="1"/>
  <c r="AH1069" i="1"/>
  <c r="AH1070" i="1"/>
  <c r="AH1071" i="1"/>
  <c r="AH1072" i="1"/>
  <c r="AH1073" i="1"/>
  <c r="AH1074" i="1"/>
  <c r="AH1075" i="1"/>
  <c r="AH1076" i="1"/>
  <c r="AH1077" i="1"/>
  <c r="AH1078" i="1"/>
  <c r="AH1079" i="1"/>
  <c r="AH1080" i="1"/>
  <c r="AH1081" i="1"/>
  <c r="AH1082" i="1"/>
  <c r="AH1083" i="1"/>
  <c r="AH1084" i="1"/>
  <c r="AH1085" i="1"/>
  <c r="AH1086" i="1"/>
  <c r="AH1087" i="1"/>
  <c r="AH1088" i="1"/>
  <c r="AH1089" i="1"/>
  <c r="AH1090" i="1"/>
  <c r="AH1091" i="1"/>
  <c r="AH1092" i="1"/>
  <c r="AH1093" i="1"/>
  <c r="AH1094" i="1"/>
  <c r="AH1095" i="1"/>
  <c r="AH1096" i="1"/>
  <c r="AH1097" i="1"/>
  <c r="AH1098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8" i="1"/>
  <c r="AF99" i="1"/>
  <c r="AF100" i="1"/>
  <c r="AF101" i="1"/>
  <c r="AF102" i="1"/>
  <c r="AF103" i="1"/>
  <c r="AF105" i="1"/>
  <c r="AF106" i="1"/>
  <c r="AF107" i="1"/>
  <c r="AF108" i="1"/>
  <c r="AF109" i="1"/>
  <c r="AF110" i="1"/>
  <c r="AF111" i="1"/>
  <c r="AF112" i="1"/>
  <c r="AF113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1" i="1"/>
  <c r="AD92" i="1"/>
  <c r="AD93" i="1"/>
  <c r="AD94" i="1"/>
  <c r="AD95" i="1"/>
  <c r="AD96" i="1"/>
  <c r="AD97" i="1"/>
  <c r="AD98" i="1"/>
  <c r="AD101" i="1"/>
  <c r="AD102" i="1"/>
  <c r="AD103" i="1"/>
  <c r="AD104" i="1"/>
  <c r="AD105" i="1"/>
  <c r="AD106" i="1"/>
  <c r="AD107" i="1"/>
  <c r="AD108" i="1"/>
  <c r="AD109" i="1"/>
  <c r="AD110" i="1"/>
  <c r="AD111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J6" i="1"/>
  <c r="AH6" i="1"/>
  <c r="AF6" i="1"/>
  <c r="AD6" i="1"/>
  <c r="AB13" i="1"/>
  <c r="AB18" i="1"/>
  <c r="AB19" i="1"/>
  <c r="AB20" i="1"/>
  <c r="AB21" i="1"/>
  <c r="AB22" i="1"/>
  <c r="AB23" i="1"/>
  <c r="AB24" i="1"/>
  <c r="AB25" i="1"/>
  <c r="AB26" i="1"/>
  <c r="AB27" i="1"/>
  <c r="AB28" i="1"/>
  <c r="AB30" i="1"/>
  <c r="AB31" i="1"/>
  <c r="AB32" i="1"/>
  <c r="AB33" i="1"/>
  <c r="AB34" i="1"/>
  <c r="AB35" i="1"/>
  <c r="AB36" i="1"/>
  <c r="AB37" i="1"/>
  <c r="AB38" i="1"/>
  <c r="AB39" i="1"/>
  <c r="AB40" i="1"/>
  <c r="AB44" i="1"/>
  <c r="AB72" i="1"/>
  <c r="AB73" i="1"/>
  <c r="AB74" i="1"/>
  <c r="AB75" i="1"/>
  <c r="AB76" i="1"/>
  <c r="AB78" i="1"/>
  <c r="AB79" i="1"/>
  <c r="AB80" i="1"/>
  <c r="AB81" i="1"/>
  <c r="AB82" i="1"/>
  <c r="AB83" i="1"/>
  <c r="AB84" i="1"/>
  <c r="AB85" i="1"/>
  <c r="AB86" i="1"/>
  <c r="AB87" i="1"/>
  <c r="AB88" i="1"/>
  <c r="AB90" i="1"/>
  <c r="AB91" i="1"/>
  <c r="AB93" i="1"/>
  <c r="AB94" i="1"/>
  <c r="AB95" i="1"/>
  <c r="AB96" i="1"/>
  <c r="AB97" i="1"/>
  <c r="AB98" i="1"/>
  <c r="AB99" i="1"/>
  <c r="AB100" i="1"/>
  <c r="AB101" i="1"/>
  <c r="AB104" i="1"/>
  <c r="AB107" i="1"/>
  <c r="AB108" i="1"/>
  <c r="AB109" i="1"/>
  <c r="AB110" i="1"/>
  <c r="AB112" i="1"/>
  <c r="AB113" i="1"/>
  <c r="AB114" i="1"/>
  <c r="AB115" i="1"/>
  <c r="AB116" i="1"/>
  <c r="AB117" i="1"/>
  <c r="AB118" i="1"/>
  <c r="AB119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8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78" i="1"/>
  <c r="AB779" i="1"/>
  <c r="AB780" i="1"/>
  <c r="AB781" i="1"/>
  <c r="AB782" i="1"/>
  <c r="AB783" i="1"/>
  <c r="AB784" i="1"/>
  <c r="AB785" i="1"/>
  <c r="AB786" i="1"/>
  <c r="AB787" i="1"/>
  <c r="AB788" i="1"/>
  <c r="AB789" i="1"/>
  <c r="AB790" i="1"/>
  <c r="AB791" i="1"/>
  <c r="AB792" i="1"/>
  <c r="AB793" i="1"/>
  <c r="AB794" i="1"/>
  <c r="AB795" i="1"/>
  <c r="AB796" i="1"/>
  <c r="AB797" i="1"/>
  <c r="AB798" i="1"/>
  <c r="AB799" i="1"/>
  <c r="AB800" i="1"/>
  <c r="AB801" i="1"/>
  <c r="AB802" i="1"/>
  <c r="AB803" i="1"/>
  <c r="AB804" i="1"/>
  <c r="AB805" i="1"/>
  <c r="AB806" i="1"/>
  <c r="AB807" i="1"/>
  <c r="AB808" i="1"/>
  <c r="AB809" i="1"/>
  <c r="AB810" i="1"/>
  <c r="AB811" i="1"/>
  <c r="AB812" i="1"/>
  <c r="AB813" i="1"/>
  <c r="AB814" i="1"/>
  <c r="AB815" i="1"/>
  <c r="AB816" i="1"/>
  <c r="AB817" i="1"/>
  <c r="AB818" i="1"/>
  <c r="AB819" i="1"/>
  <c r="AB820" i="1"/>
  <c r="AB821" i="1"/>
  <c r="AB822" i="1"/>
  <c r="AB823" i="1"/>
  <c r="AB824" i="1"/>
  <c r="AB825" i="1"/>
  <c r="AB826" i="1"/>
  <c r="AB827" i="1"/>
  <c r="AB828" i="1"/>
  <c r="AB829" i="1"/>
  <c r="AB830" i="1"/>
  <c r="AB831" i="1"/>
  <c r="AB832" i="1"/>
  <c r="AB833" i="1"/>
  <c r="AB834" i="1"/>
  <c r="AB835" i="1"/>
  <c r="AB836" i="1"/>
  <c r="AB837" i="1"/>
  <c r="AB838" i="1"/>
  <c r="AB839" i="1"/>
  <c r="AB840" i="1"/>
  <c r="AB841" i="1"/>
  <c r="AB842" i="1"/>
  <c r="AB843" i="1"/>
  <c r="AB844" i="1"/>
  <c r="AB845" i="1"/>
  <c r="AB846" i="1"/>
  <c r="AB847" i="1"/>
  <c r="AB848" i="1"/>
  <c r="AB849" i="1"/>
  <c r="AB850" i="1"/>
  <c r="AB851" i="1"/>
  <c r="AB852" i="1"/>
  <c r="AB853" i="1"/>
  <c r="AB854" i="1"/>
  <c r="AB855" i="1"/>
  <c r="AB856" i="1"/>
  <c r="AB857" i="1"/>
  <c r="AB858" i="1"/>
  <c r="AB859" i="1"/>
  <c r="AB860" i="1"/>
  <c r="AB861" i="1"/>
  <c r="AB862" i="1"/>
  <c r="AB863" i="1"/>
  <c r="AB864" i="1"/>
  <c r="AB865" i="1"/>
  <c r="AB866" i="1"/>
  <c r="AB867" i="1"/>
  <c r="AB868" i="1"/>
  <c r="AB869" i="1"/>
  <c r="AB870" i="1"/>
  <c r="AB871" i="1"/>
  <c r="AB872" i="1"/>
  <c r="AB873" i="1"/>
  <c r="AB874" i="1"/>
  <c r="AB875" i="1"/>
  <c r="AB876" i="1"/>
  <c r="AB877" i="1"/>
  <c r="AB878" i="1"/>
  <c r="AB879" i="1"/>
  <c r="AB880" i="1"/>
  <c r="AB881" i="1"/>
  <c r="AB882" i="1"/>
  <c r="AB883" i="1"/>
  <c r="AB884" i="1"/>
  <c r="AB885" i="1"/>
  <c r="AB886" i="1"/>
  <c r="AB887" i="1"/>
  <c r="AB888" i="1"/>
  <c r="AB889" i="1"/>
  <c r="AB890" i="1"/>
  <c r="AB891" i="1"/>
  <c r="AB892" i="1"/>
  <c r="AB893" i="1"/>
  <c r="AB894" i="1"/>
  <c r="AB895" i="1"/>
  <c r="AB896" i="1"/>
  <c r="AB897" i="1"/>
  <c r="AB898" i="1"/>
  <c r="AB899" i="1"/>
  <c r="AB900" i="1"/>
  <c r="AB901" i="1"/>
  <c r="AB902" i="1"/>
  <c r="AB903" i="1"/>
  <c r="AB904" i="1"/>
  <c r="AB905" i="1"/>
  <c r="AB906" i="1"/>
  <c r="AB907" i="1"/>
  <c r="AB908" i="1"/>
  <c r="AB909" i="1"/>
  <c r="AB910" i="1"/>
  <c r="AB911" i="1"/>
  <c r="AB912" i="1"/>
  <c r="AB913" i="1"/>
  <c r="AB914" i="1"/>
  <c r="AB915" i="1"/>
  <c r="AB916" i="1"/>
  <c r="AB917" i="1"/>
  <c r="AB918" i="1"/>
  <c r="AB919" i="1"/>
  <c r="AB920" i="1"/>
  <c r="AB921" i="1"/>
  <c r="AB922" i="1"/>
  <c r="AB923" i="1"/>
  <c r="AB924" i="1"/>
  <c r="AB925" i="1"/>
  <c r="AB926" i="1"/>
  <c r="AB927" i="1"/>
  <c r="AB928" i="1"/>
  <c r="AB929" i="1"/>
  <c r="AB930" i="1"/>
  <c r="AB931" i="1"/>
  <c r="AB932" i="1"/>
  <c r="AB933" i="1"/>
  <c r="AB934" i="1"/>
  <c r="AB935" i="1"/>
  <c r="AB936" i="1"/>
  <c r="AB937" i="1"/>
  <c r="AB938" i="1"/>
  <c r="AB939" i="1"/>
  <c r="AB940" i="1"/>
  <c r="AB941" i="1"/>
  <c r="AB942" i="1"/>
  <c r="AB943" i="1"/>
  <c r="AB944" i="1"/>
  <c r="AB945" i="1"/>
  <c r="AB946" i="1"/>
  <c r="AB947" i="1"/>
  <c r="AB948" i="1"/>
  <c r="AB949" i="1"/>
  <c r="AB950" i="1"/>
  <c r="AB951" i="1"/>
  <c r="AB952" i="1"/>
  <c r="AB953" i="1"/>
  <c r="AB954" i="1"/>
  <c r="AB955" i="1"/>
  <c r="AB956" i="1"/>
  <c r="AB957" i="1"/>
  <c r="AB958" i="1"/>
  <c r="AB959" i="1"/>
  <c r="AB960" i="1"/>
  <c r="AB961" i="1"/>
  <c r="AB962" i="1"/>
  <c r="AB963" i="1"/>
  <c r="AB964" i="1"/>
  <c r="AB965" i="1"/>
  <c r="AB966" i="1"/>
  <c r="AB967" i="1"/>
  <c r="AB968" i="1"/>
  <c r="AB969" i="1"/>
  <c r="AB970" i="1"/>
  <c r="AB971" i="1"/>
  <c r="AB972" i="1"/>
  <c r="AB973" i="1"/>
  <c r="AB974" i="1"/>
  <c r="AB975" i="1"/>
  <c r="AB976" i="1"/>
  <c r="AB977" i="1"/>
  <c r="AB978" i="1"/>
  <c r="AB979" i="1"/>
  <c r="AB980" i="1"/>
  <c r="AB981" i="1"/>
  <c r="AB982" i="1"/>
  <c r="AB983" i="1"/>
  <c r="AB984" i="1"/>
  <c r="AB985" i="1"/>
  <c r="AB986" i="1"/>
  <c r="AB987" i="1"/>
  <c r="AB988" i="1"/>
  <c r="AB989" i="1"/>
  <c r="AB990" i="1"/>
  <c r="AB991" i="1"/>
  <c r="AB992" i="1"/>
  <c r="AB993" i="1"/>
  <c r="AB994" i="1"/>
  <c r="AB995" i="1"/>
  <c r="AB996" i="1"/>
  <c r="AB997" i="1"/>
  <c r="AB998" i="1"/>
  <c r="AB999" i="1"/>
  <c r="AB1000" i="1"/>
  <c r="AB1001" i="1"/>
  <c r="AB1002" i="1"/>
  <c r="AB1003" i="1"/>
  <c r="AB1004" i="1"/>
  <c r="AB1005" i="1"/>
  <c r="AB1006" i="1"/>
  <c r="AB1007" i="1"/>
  <c r="AB1008" i="1"/>
  <c r="AB1009" i="1"/>
  <c r="AB1010" i="1"/>
  <c r="AB1011" i="1"/>
  <c r="AB1012" i="1"/>
  <c r="AB1013" i="1"/>
  <c r="AB1014" i="1"/>
  <c r="AB1015" i="1"/>
  <c r="AB1016" i="1"/>
  <c r="AB1017" i="1"/>
  <c r="AB1018" i="1"/>
  <c r="AB1019" i="1"/>
  <c r="AB1020" i="1"/>
  <c r="AB1021" i="1"/>
  <c r="AB1022" i="1"/>
  <c r="AB1023" i="1"/>
  <c r="AB1024" i="1"/>
  <c r="AB1025" i="1"/>
  <c r="AB1026" i="1"/>
  <c r="AB1027" i="1"/>
  <c r="AB1028" i="1"/>
  <c r="AB1029" i="1"/>
  <c r="AB1030" i="1"/>
  <c r="AB1031" i="1"/>
  <c r="AB1032" i="1"/>
  <c r="AB1033" i="1"/>
  <c r="AB1034" i="1"/>
  <c r="AB1035" i="1"/>
  <c r="AB1036" i="1"/>
  <c r="AB1037" i="1"/>
  <c r="AB1038" i="1"/>
  <c r="AB1039" i="1"/>
  <c r="AB1040" i="1"/>
  <c r="AB1041" i="1"/>
  <c r="AB1042" i="1"/>
  <c r="AB1043" i="1"/>
  <c r="AB1044" i="1"/>
  <c r="AB1045" i="1"/>
  <c r="AB1046" i="1"/>
  <c r="AB1047" i="1"/>
  <c r="AB1048" i="1"/>
  <c r="AB1049" i="1"/>
  <c r="AB1050" i="1"/>
  <c r="AB1051" i="1"/>
  <c r="AB1052" i="1"/>
  <c r="AB1053" i="1"/>
  <c r="AB1054" i="1"/>
  <c r="AB1055" i="1"/>
  <c r="AB1056" i="1"/>
  <c r="AB1057" i="1"/>
  <c r="AB1058" i="1"/>
  <c r="AB1059" i="1"/>
  <c r="AB1060" i="1"/>
  <c r="AB1061" i="1"/>
  <c r="AB1062" i="1"/>
  <c r="AB1063" i="1"/>
  <c r="AB1064" i="1"/>
  <c r="AB1065" i="1"/>
  <c r="AB1066" i="1"/>
  <c r="AB1067" i="1"/>
  <c r="AB1068" i="1"/>
  <c r="AB1069" i="1"/>
  <c r="AB1070" i="1"/>
  <c r="AB1071" i="1"/>
  <c r="AB1072" i="1"/>
  <c r="AB1073" i="1"/>
  <c r="AB1074" i="1"/>
  <c r="AB1075" i="1"/>
  <c r="AB1076" i="1"/>
  <c r="AB1077" i="1"/>
  <c r="AB1078" i="1"/>
  <c r="AB1079" i="1"/>
  <c r="AB1080" i="1"/>
  <c r="AB1081" i="1"/>
  <c r="AB1082" i="1"/>
  <c r="AB1083" i="1"/>
  <c r="AB1084" i="1"/>
  <c r="AB1085" i="1"/>
  <c r="AB1086" i="1"/>
  <c r="AB1087" i="1"/>
  <c r="AB1088" i="1"/>
  <c r="AB1089" i="1"/>
  <c r="AB1090" i="1"/>
  <c r="AB1091" i="1"/>
  <c r="AB1092" i="1"/>
  <c r="AB1093" i="1"/>
  <c r="AB1094" i="1"/>
  <c r="AB1095" i="1"/>
  <c r="AB1096" i="1"/>
  <c r="AB1097" i="1"/>
  <c r="AB1098" i="1"/>
  <c r="AA7" i="1"/>
  <c r="AA8" i="1"/>
  <c r="AA9" i="1"/>
  <c r="AA11" i="1"/>
  <c r="AA12" i="1"/>
  <c r="AA13" i="1"/>
  <c r="AA14" i="1"/>
  <c r="AA15" i="1"/>
  <c r="AA16" i="1"/>
  <c r="AA18" i="1"/>
  <c r="AA19" i="1"/>
  <c r="AA20" i="1"/>
  <c r="AA21" i="1"/>
  <c r="AA22" i="1"/>
  <c r="AA23" i="1"/>
  <c r="AA24" i="1"/>
  <c r="AA25" i="1"/>
  <c r="AA26" i="1"/>
  <c r="AA27" i="1"/>
  <c r="AA28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4" i="1"/>
  <c r="AA45" i="1"/>
  <c r="AA46" i="1"/>
  <c r="AA47" i="1"/>
  <c r="AA51" i="1"/>
  <c r="AA52" i="1"/>
  <c r="AA53" i="1"/>
  <c r="AA54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2" i="1"/>
  <c r="AA73" i="1"/>
  <c r="AA74" i="1"/>
  <c r="AA75" i="1"/>
  <c r="AA76" i="1"/>
  <c r="AA78" i="1"/>
  <c r="AA79" i="1"/>
  <c r="AA80" i="1"/>
  <c r="AA81" i="1"/>
  <c r="AA82" i="1"/>
  <c r="AA83" i="1"/>
  <c r="AA84" i="1"/>
  <c r="AA85" i="1"/>
  <c r="AA86" i="1"/>
  <c r="AA87" i="1"/>
  <c r="AA88" i="1"/>
  <c r="AA90" i="1"/>
  <c r="AA91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6" i="1"/>
  <c r="Y7" i="1"/>
  <c r="Y9" i="1"/>
  <c r="Y10" i="1"/>
  <c r="Y11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6" i="1"/>
  <c r="W8" i="1"/>
  <c r="W10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4" i="1"/>
  <c r="W55" i="1"/>
  <c r="W56" i="1"/>
  <c r="W57" i="1"/>
  <c r="W58" i="1"/>
  <c r="W59" i="1"/>
  <c r="W60" i="1"/>
  <c r="W61" i="1"/>
  <c r="W63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6" i="1"/>
  <c r="S7" i="1"/>
  <c r="S8" i="1"/>
  <c r="S9" i="1"/>
  <c r="S10" i="1"/>
  <c r="S11" i="1"/>
  <c r="S12" i="1"/>
  <c r="S13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8" i="1"/>
  <c r="S49" i="1"/>
  <c r="S50" i="1"/>
  <c r="S52" i="1"/>
  <c r="S53" i="1"/>
  <c r="S54" i="1"/>
  <c r="S55" i="1"/>
  <c r="S56" i="1"/>
  <c r="S57" i="1"/>
  <c r="S58" i="1"/>
  <c r="S59" i="1"/>
  <c r="S62" i="1"/>
  <c r="S64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AL122" i="1"/>
  <c r="AT122" i="1" s="1"/>
  <c r="F122" i="1"/>
  <c r="Q4" i="1"/>
  <c r="AG121" i="1"/>
  <c r="AK121" i="1" s="1"/>
  <c r="AB120" i="1"/>
  <c r="AG119" i="1"/>
  <c r="AK119" i="1" s="1"/>
  <c r="F121" i="1"/>
  <c r="F120" i="1"/>
  <c r="F119" i="1"/>
  <c r="AG118" i="1"/>
  <c r="AK118" i="1" s="1"/>
  <c r="AG117" i="1"/>
  <c r="AK117" i="1" s="1"/>
  <c r="F118" i="1"/>
  <c r="I116" i="1"/>
  <c r="AG116" i="1" s="1"/>
  <c r="AK116" i="1" s="1"/>
  <c r="AG115" i="1"/>
  <c r="AK115" i="1" s="1"/>
  <c r="AE114" i="1"/>
  <c r="AK114" i="1" s="1"/>
  <c r="AP113" i="1"/>
  <c r="AT113" i="1" s="1"/>
  <c r="AC112" i="1"/>
  <c r="AK112" i="1" s="1"/>
  <c r="R111" i="1"/>
  <c r="S111" i="1" s="1"/>
  <c r="F111" i="1"/>
  <c r="Z106" i="1"/>
  <c r="AB106" i="1" s="1"/>
  <c r="Z105" i="1"/>
  <c r="AB105" i="1" s="1"/>
  <c r="AE104" i="1"/>
  <c r="AK104" i="1" s="1"/>
  <c r="T103" i="1"/>
  <c r="AB103" i="1" s="1"/>
  <c r="T102" i="1"/>
  <c r="AB102" i="1" s="1"/>
  <c r="I101" i="1"/>
  <c r="AC101" i="1" s="1"/>
  <c r="AK101" i="1" s="1"/>
  <c r="I100" i="1"/>
  <c r="AC100" i="1" s="1"/>
  <c r="AK100" i="1" s="1"/>
  <c r="AC99" i="1"/>
  <c r="AK99" i="1" s="1"/>
  <c r="I98" i="1"/>
  <c r="AL98" i="1" s="1"/>
  <c r="AT98" i="1" s="1"/>
  <c r="AE97" i="1"/>
  <c r="AK97" i="1" s="1"/>
  <c r="AI96" i="1"/>
  <c r="AK96" i="1" s="1"/>
  <c r="AI95" i="1"/>
  <c r="AK95" i="1" s="1"/>
  <c r="AI94" i="1"/>
  <c r="AK94" i="1" s="1"/>
  <c r="AI93" i="1"/>
  <c r="AK93" i="1" s="1"/>
  <c r="Z92" i="1"/>
  <c r="AB92" i="1" s="1"/>
  <c r="AG91" i="1"/>
  <c r="AK91" i="1" s="1"/>
  <c r="I90" i="1"/>
  <c r="AC90" i="1" s="1"/>
  <c r="AK90" i="1" s="1"/>
  <c r="Z89" i="1"/>
  <c r="AB89" i="1" s="1"/>
  <c r="AC76" i="1"/>
  <c r="AK76" i="1" s="1"/>
  <c r="AC75" i="1"/>
  <c r="AK75" i="1" s="1"/>
  <c r="AP74" i="1"/>
  <c r="AT74" i="1" s="1"/>
  <c r="AN73" i="1"/>
  <c r="AT73" i="1" s="1"/>
  <c r="EC88" i="1"/>
  <c r="EE88" i="1" s="1"/>
  <c r="DR87" i="1"/>
  <c r="DT87" i="1" s="1"/>
  <c r="DI86" i="1"/>
  <c r="DK86" i="1" s="1"/>
  <c r="CX85" i="1"/>
  <c r="CZ85" i="1" s="1"/>
  <c r="CO84" i="1"/>
  <c r="CQ84" i="1" s="1"/>
  <c r="CF83" i="1"/>
  <c r="CH83" i="1" s="1"/>
  <c r="BU82" i="1"/>
  <c r="BW82" i="1" s="1"/>
  <c r="BL81" i="1"/>
  <c r="BN81" i="1" s="1"/>
  <c r="BC80" i="1"/>
  <c r="BE80" i="1" s="1"/>
  <c r="AR79" i="1"/>
  <c r="AT79" i="1" s="1"/>
  <c r="AI78" i="1"/>
  <c r="AK78" i="1" s="1"/>
  <c r="Z77" i="1"/>
  <c r="AB77" i="1" s="1"/>
  <c r="I180" i="4"/>
  <c r="J179" i="4"/>
  <c r="G179" i="4"/>
  <c r="G178" i="4"/>
  <c r="J178" i="4" s="1"/>
  <c r="G177" i="4"/>
  <c r="J177" i="4" s="1"/>
  <c r="G176" i="4"/>
  <c r="J176" i="4" s="1"/>
  <c r="J175" i="4"/>
  <c r="G175" i="4"/>
  <c r="G174" i="4"/>
  <c r="J174" i="4" s="1"/>
  <c r="J173" i="4"/>
  <c r="G173" i="4"/>
  <c r="G172" i="4"/>
  <c r="J172" i="4" s="1"/>
  <c r="J171" i="4"/>
  <c r="G171" i="4"/>
  <c r="G170" i="4"/>
  <c r="J170" i="4" s="1"/>
  <c r="J169" i="4"/>
  <c r="G169" i="4"/>
  <c r="G168" i="4"/>
  <c r="J168" i="4" s="1"/>
  <c r="J167" i="4"/>
  <c r="G167" i="4"/>
  <c r="G166" i="4"/>
  <c r="J166" i="4" s="1"/>
  <c r="J165" i="4"/>
  <c r="G165" i="4"/>
  <c r="G164" i="4"/>
  <c r="J164" i="4" s="1"/>
  <c r="J163" i="4"/>
  <c r="G163" i="4"/>
  <c r="G162" i="4"/>
  <c r="J162" i="4" s="1"/>
  <c r="J161" i="4"/>
  <c r="G161" i="4"/>
  <c r="G160" i="4"/>
  <c r="J160" i="4" s="1"/>
  <c r="J159" i="4"/>
  <c r="G159" i="4"/>
  <c r="G158" i="4"/>
  <c r="J158" i="4" s="1"/>
  <c r="J157" i="4"/>
  <c r="G157" i="4"/>
  <c r="G156" i="4"/>
  <c r="J156" i="4" s="1"/>
  <c r="J155" i="4"/>
  <c r="G155" i="4"/>
  <c r="G154" i="4"/>
  <c r="J154" i="4" s="1"/>
  <c r="J153" i="4"/>
  <c r="G153" i="4"/>
  <c r="G152" i="4"/>
  <c r="J152" i="4" s="1"/>
  <c r="J151" i="4"/>
  <c r="G151" i="4"/>
  <c r="G150" i="4"/>
  <c r="J150" i="4" s="1"/>
  <c r="J149" i="4"/>
  <c r="G149" i="4"/>
  <c r="G148" i="4"/>
  <c r="J148" i="4" s="1"/>
  <c r="J147" i="4"/>
  <c r="G147" i="4"/>
  <c r="G146" i="4"/>
  <c r="J146" i="4" s="1"/>
  <c r="J145" i="4"/>
  <c r="G145" i="4"/>
  <c r="G144" i="4"/>
  <c r="J144" i="4" s="1"/>
  <c r="J143" i="4"/>
  <c r="G143" i="4"/>
  <c r="G142" i="4"/>
  <c r="J142" i="4" s="1"/>
  <c r="J141" i="4"/>
  <c r="G141" i="4"/>
  <c r="G140" i="4"/>
  <c r="J140" i="4" s="1"/>
  <c r="J139" i="4"/>
  <c r="G139" i="4"/>
  <c r="G138" i="4"/>
  <c r="J138" i="4" s="1"/>
  <c r="J137" i="4"/>
  <c r="G137" i="4"/>
  <c r="G136" i="4"/>
  <c r="J136" i="4" s="1"/>
  <c r="J135" i="4"/>
  <c r="G135" i="4"/>
  <c r="G134" i="4"/>
  <c r="J134" i="4" s="1"/>
  <c r="J133" i="4"/>
  <c r="G133" i="4"/>
  <c r="G132" i="4"/>
  <c r="J132" i="4" s="1"/>
  <c r="J131" i="4"/>
  <c r="G131" i="4"/>
  <c r="G130" i="4"/>
  <c r="J130" i="4" s="1"/>
  <c r="J129" i="4"/>
  <c r="G129" i="4"/>
  <c r="G128" i="4"/>
  <c r="J128" i="4" s="1"/>
  <c r="J127" i="4"/>
  <c r="G127" i="4"/>
  <c r="G126" i="4"/>
  <c r="J126" i="4" s="1"/>
  <c r="J125" i="4"/>
  <c r="G125" i="4"/>
  <c r="G124" i="4"/>
  <c r="J124" i="4" s="1"/>
  <c r="J123" i="4"/>
  <c r="G123" i="4"/>
  <c r="G122" i="4"/>
  <c r="J122" i="4" s="1"/>
  <c r="J121" i="4"/>
  <c r="G121" i="4"/>
  <c r="G120" i="4"/>
  <c r="J120" i="4" s="1"/>
  <c r="J119" i="4"/>
  <c r="G119" i="4"/>
  <c r="G118" i="4"/>
  <c r="J118" i="4" s="1"/>
  <c r="J117" i="4"/>
  <c r="G117" i="4"/>
  <c r="G116" i="4"/>
  <c r="J116" i="4" s="1"/>
  <c r="J115" i="4"/>
  <c r="G115" i="4"/>
  <c r="G114" i="4"/>
  <c r="J114" i="4" s="1"/>
  <c r="J113" i="4"/>
  <c r="G113" i="4"/>
  <c r="G112" i="4"/>
  <c r="J112" i="4" s="1"/>
  <c r="J111" i="4"/>
  <c r="G111" i="4"/>
  <c r="G110" i="4"/>
  <c r="J110" i="4" s="1"/>
  <c r="J109" i="4"/>
  <c r="G109" i="4"/>
  <c r="G108" i="4"/>
  <c r="J108" i="4" s="1"/>
  <c r="J107" i="4"/>
  <c r="G107" i="4"/>
  <c r="G106" i="4"/>
  <c r="J106" i="4" s="1"/>
  <c r="J105" i="4"/>
  <c r="G105" i="4"/>
  <c r="G104" i="4"/>
  <c r="J104" i="4" s="1"/>
  <c r="J103" i="4"/>
  <c r="G103" i="4"/>
  <c r="G102" i="4"/>
  <c r="J102" i="4" s="1"/>
  <c r="J101" i="4"/>
  <c r="G101" i="4"/>
  <c r="G100" i="4"/>
  <c r="J100" i="4" s="1"/>
  <c r="J99" i="4"/>
  <c r="G99" i="4"/>
  <c r="G98" i="4"/>
  <c r="J98" i="4" s="1"/>
  <c r="J97" i="4"/>
  <c r="G97" i="4"/>
  <c r="G96" i="4"/>
  <c r="J96" i="4" s="1"/>
  <c r="J95" i="4"/>
  <c r="G95" i="4"/>
  <c r="G94" i="4"/>
  <c r="J94" i="4" s="1"/>
  <c r="J93" i="4"/>
  <c r="G93" i="4"/>
  <c r="G92" i="4"/>
  <c r="J92" i="4" s="1"/>
  <c r="J91" i="4"/>
  <c r="G91" i="4"/>
  <c r="G90" i="4"/>
  <c r="J90" i="4" s="1"/>
  <c r="J89" i="4"/>
  <c r="G89" i="4"/>
  <c r="G88" i="4"/>
  <c r="J88" i="4" s="1"/>
  <c r="J87" i="4"/>
  <c r="G87" i="4"/>
  <c r="G86" i="4"/>
  <c r="J86" i="4" s="1"/>
  <c r="J85" i="4"/>
  <c r="G85" i="4"/>
  <c r="G84" i="4"/>
  <c r="J84" i="4" s="1"/>
  <c r="J83" i="4"/>
  <c r="G83" i="4"/>
  <c r="G82" i="4"/>
  <c r="J82" i="4" s="1"/>
  <c r="J81" i="4"/>
  <c r="G81" i="4"/>
  <c r="G80" i="4"/>
  <c r="J80" i="4" s="1"/>
  <c r="J79" i="4"/>
  <c r="G79" i="4"/>
  <c r="G78" i="4"/>
  <c r="J78" i="4" s="1"/>
  <c r="J77" i="4"/>
  <c r="G77" i="4"/>
  <c r="G76" i="4"/>
  <c r="J76" i="4" s="1"/>
  <c r="J75" i="4"/>
  <c r="G75" i="4"/>
  <c r="G74" i="4"/>
  <c r="J74" i="4" s="1"/>
  <c r="J73" i="4"/>
  <c r="G73" i="4"/>
  <c r="G72" i="4"/>
  <c r="J72" i="4" s="1"/>
  <c r="J71" i="4"/>
  <c r="G71" i="4"/>
  <c r="G70" i="4"/>
  <c r="J70" i="4" s="1"/>
  <c r="J69" i="4"/>
  <c r="G69" i="4"/>
  <c r="G68" i="4"/>
  <c r="J68" i="4" s="1"/>
  <c r="J67" i="4"/>
  <c r="G67" i="4"/>
  <c r="G66" i="4"/>
  <c r="J66" i="4" s="1"/>
  <c r="J65" i="4"/>
  <c r="G65" i="4"/>
  <c r="G64" i="4"/>
  <c r="J64" i="4" s="1"/>
  <c r="J63" i="4"/>
  <c r="G63" i="4"/>
  <c r="G62" i="4"/>
  <c r="J62" i="4" s="1"/>
  <c r="J61" i="4"/>
  <c r="G61" i="4"/>
  <c r="G60" i="4"/>
  <c r="J60" i="4" s="1"/>
  <c r="J59" i="4"/>
  <c r="G59" i="4"/>
  <c r="G58" i="4"/>
  <c r="J58" i="4" s="1"/>
  <c r="J57" i="4"/>
  <c r="G57" i="4"/>
  <c r="J56" i="4"/>
  <c r="G56" i="4"/>
  <c r="G55" i="4"/>
  <c r="J55" i="4" s="1"/>
  <c r="J54" i="4"/>
  <c r="G54" i="4"/>
  <c r="J53" i="4"/>
  <c r="G53" i="4"/>
  <c r="G52" i="4"/>
  <c r="J52" i="4" s="1"/>
  <c r="J51" i="4"/>
  <c r="G51" i="4"/>
  <c r="J50" i="4"/>
  <c r="G50" i="4"/>
  <c r="G49" i="4"/>
  <c r="J49" i="4" s="1"/>
  <c r="J48" i="4"/>
  <c r="G48" i="4"/>
  <c r="J47" i="4"/>
  <c r="G47" i="4"/>
  <c r="G46" i="4"/>
  <c r="J46" i="4" s="1"/>
  <c r="J45" i="4"/>
  <c r="G45" i="4"/>
  <c r="J44" i="4"/>
  <c r="G44" i="4"/>
  <c r="G43" i="4"/>
  <c r="J43" i="4" s="1"/>
  <c r="J42" i="4"/>
  <c r="G42" i="4"/>
  <c r="J41" i="4"/>
  <c r="G41" i="4"/>
  <c r="G40" i="4"/>
  <c r="J40" i="4" s="1"/>
  <c r="J39" i="4"/>
  <c r="G39" i="4"/>
  <c r="J38" i="4"/>
  <c r="G38" i="4"/>
  <c r="G37" i="4"/>
  <c r="J37" i="4" s="1"/>
  <c r="J36" i="4"/>
  <c r="G36" i="4"/>
  <c r="J35" i="4"/>
  <c r="G35" i="4"/>
  <c r="G34" i="4"/>
  <c r="J34" i="4" s="1"/>
  <c r="J33" i="4"/>
  <c r="G33" i="4"/>
  <c r="J32" i="4"/>
  <c r="G32" i="4"/>
  <c r="G31" i="4"/>
  <c r="J31" i="4" s="1"/>
  <c r="J30" i="4"/>
  <c r="G30" i="4"/>
  <c r="J29" i="4"/>
  <c r="G29" i="4"/>
  <c r="G28" i="4"/>
  <c r="J28" i="4" s="1"/>
  <c r="J27" i="4"/>
  <c r="G27" i="4"/>
  <c r="J26" i="4"/>
  <c r="G26" i="4"/>
  <c r="G25" i="4"/>
  <c r="J25" i="4" s="1"/>
  <c r="J24" i="4"/>
  <c r="G24" i="4"/>
  <c r="J23" i="4"/>
  <c r="G23" i="4"/>
  <c r="G22" i="4"/>
  <c r="J22" i="4" s="1"/>
  <c r="J21" i="4"/>
  <c r="G21" i="4"/>
  <c r="J20" i="4"/>
  <c r="G20" i="4"/>
  <c r="G19" i="4"/>
  <c r="J19" i="4" s="1"/>
  <c r="J18" i="4"/>
  <c r="G18" i="4"/>
  <c r="J17" i="4"/>
  <c r="G17" i="4"/>
  <c r="G16" i="4"/>
  <c r="J16" i="4" s="1"/>
  <c r="J15" i="4"/>
  <c r="G15" i="4"/>
  <c r="J14" i="4"/>
  <c r="G14" i="4"/>
  <c r="G13" i="4"/>
  <c r="J13" i="4" s="1"/>
  <c r="J12" i="4"/>
  <c r="G12" i="4"/>
  <c r="J11" i="4"/>
  <c r="G11" i="4"/>
  <c r="G10" i="4"/>
  <c r="J10" i="4" s="1"/>
  <c r="J9" i="4"/>
  <c r="G9" i="4"/>
  <c r="J8" i="4"/>
  <c r="G8" i="4"/>
  <c r="G7" i="4"/>
  <c r="J7" i="4" s="1"/>
  <c r="J6" i="4"/>
  <c r="G6" i="4"/>
  <c r="J5" i="4"/>
  <c r="G5" i="4"/>
  <c r="G4" i="4"/>
  <c r="J4" i="4" s="1"/>
  <c r="H1" i="4"/>
  <c r="H175" i="4" s="1"/>
  <c r="O59" i="3"/>
  <c r="N59" i="3"/>
  <c r="J59" i="3"/>
  <c r="O58" i="3"/>
  <c r="N58" i="3"/>
  <c r="J58" i="3"/>
  <c r="O57" i="3"/>
  <c r="N57" i="3"/>
  <c r="J57" i="3"/>
  <c r="O56" i="3"/>
  <c r="N56" i="3"/>
  <c r="J56" i="3"/>
  <c r="O55" i="3"/>
  <c r="N55" i="3"/>
  <c r="J55" i="3"/>
  <c r="O54" i="3"/>
  <c r="N54" i="3"/>
  <c r="J54" i="3"/>
  <c r="O53" i="3"/>
  <c r="N53" i="3"/>
  <c r="J53" i="3"/>
  <c r="O52" i="3"/>
  <c r="N52" i="3"/>
  <c r="J52" i="3"/>
  <c r="O51" i="3"/>
  <c r="N51" i="3"/>
  <c r="J51" i="3"/>
  <c r="O50" i="3"/>
  <c r="N50" i="3"/>
  <c r="J50" i="3"/>
  <c r="O49" i="3"/>
  <c r="N49" i="3"/>
  <c r="J49" i="3"/>
  <c r="O48" i="3"/>
  <c r="N48" i="3"/>
  <c r="J48" i="3"/>
  <c r="O47" i="3"/>
  <c r="N47" i="3"/>
  <c r="J47" i="3"/>
  <c r="O46" i="3"/>
  <c r="N46" i="3"/>
  <c r="J46" i="3"/>
  <c r="O45" i="3"/>
  <c r="N45" i="3"/>
  <c r="J45" i="3"/>
  <c r="O44" i="3"/>
  <c r="N44" i="3"/>
  <c r="J44" i="3"/>
  <c r="O43" i="3"/>
  <c r="N43" i="3"/>
  <c r="J43" i="3"/>
  <c r="O42" i="3"/>
  <c r="N42" i="3"/>
  <c r="J42" i="3"/>
  <c r="O41" i="3"/>
  <c r="N41" i="3"/>
  <c r="J41" i="3"/>
  <c r="O40" i="3"/>
  <c r="N40" i="3"/>
  <c r="J40" i="3"/>
  <c r="O39" i="3"/>
  <c r="N39" i="3"/>
  <c r="J39" i="3"/>
  <c r="O38" i="3"/>
  <c r="N38" i="3"/>
  <c r="J38" i="3"/>
  <c r="O37" i="3"/>
  <c r="N37" i="3"/>
  <c r="J37" i="3"/>
  <c r="O36" i="3"/>
  <c r="N36" i="3"/>
  <c r="J36" i="3"/>
  <c r="O35" i="3"/>
  <c r="N35" i="3"/>
  <c r="J35" i="3"/>
  <c r="O34" i="3"/>
  <c r="N34" i="3"/>
  <c r="J34" i="3"/>
  <c r="O33" i="3"/>
  <c r="N33" i="3"/>
  <c r="J33" i="3"/>
  <c r="O32" i="3"/>
  <c r="N32" i="3"/>
  <c r="J32" i="3"/>
  <c r="O31" i="3"/>
  <c r="N31" i="3"/>
  <c r="J31" i="3"/>
  <c r="O30" i="3"/>
  <c r="N30" i="3"/>
  <c r="J30" i="3"/>
  <c r="O29" i="3"/>
  <c r="N29" i="3"/>
  <c r="J29" i="3"/>
  <c r="O28" i="3"/>
  <c r="N28" i="3"/>
  <c r="J28" i="3"/>
  <c r="O27" i="3"/>
  <c r="N27" i="3"/>
  <c r="J27" i="3"/>
  <c r="O26" i="3"/>
  <c r="N26" i="3"/>
  <c r="J26" i="3"/>
  <c r="O25" i="3"/>
  <c r="N25" i="3"/>
  <c r="J25" i="3"/>
  <c r="O24" i="3"/>
  <c r="N24" i="3"/>
  <c r="J24" i="3"/>
  <c r="O23" i="3"/>
  <c r="N23" i="3"/>
  <c r="J23" i="3"/>
  <c r="O22" i="3"/>
  <c r="N22" i="3"/>
  <c r="J22" i="3"/>
  <c r="O21" i="3"/>
  <c r="N21" i="3"/>
  <c r="J21" i="3"/>
  <c r="O20" i="3"/>
  <c r="N20" i="3"/>
  <c r="J20" i="3"/>
  <c r="O19" i="3"/>
  <c r="N19" i="3"/>
  <c r="J19" i="3"/>
  <c r="O18" i="3"/>
  <c r="N18" i="3"/>
  <c r="J18" i="3"/>
  <c r="O17" i="3"/>
  <c r="N17" i="3"/>
  <c r="J17" i="3"/>
  <c r="O16" i="3"/>
  <c r="N16" i="3"/>
  <c r="J16" i="3"/>
  <c r="O15" i="3"/>
  <c r="N15" i="3"/>
  <c r="J15" i="3"/>
  <c r="O14" i="3"/>
  <c r="N14" i="3"/>
  <c r="J14" i="3"/>
  <c r="O13" i="3"/>
  <c r="N13" i="3"/>
  <c r="J13" i="3"/>
  <c r="O12" i="3"/>
  <c r="N12" i="3"/>
  <c r="J12" i="3"/>
  <c r="O11" i="3"/>
  <c r="N11" i="3"/>
  <c r="J11" i="3"/>
  <c r="O10" i="3"/>
  <c r="N10" i="3"/>
  <c r="J10" i="3"/>
  <c r="O9" i="3"/>
  <c r="N9" i="3"/>
  <c r="J9" i="3"/>
  <c r="O8" i="3"/>
  <c r="N8" i="3"/>
  <c r="J8" i="3"/>
  <c r="H8" i="3"/>
  <c r="D8" i="3"/>
  <c r="O7" i="3"/>
  <c r="N7" i="3"/>
  <c r="J7" i="3"/>
  <c r="H7" i="3"/>
  <c r="C7" i="3"/>
  <c r="B7" i="3"/>
  <c r="AD100" i="1" l="1"/>
  <c r="AD112" i="1"/>
  <c r="AA89" i="1"/>
  <c r="AH116" i="1"/>
  <c r="AH1099" i="1" s="1"/>
  <c r="AH3" i="1" s="1"/>
  <c r="AG2" i="1" s="1"/>
  <c r="AF104" i="1"/>
  <c r="AD99" i="1"/>
  <c r="AF114" i="1"/>
  <c r="AF97" i="1"/>
  <c r="U103" i="1"/>
  <c r="U102" i="1"/>
  <c r="AD90" i="1"/>
  <c r="AA92" i="1"/>
  <c r="BD1099" i="1"/>
  <c r="BD3" i="1" s="1"/>
  <c r="BC2" i="1" s="1"/>
  <c r="BI1099" i="1"/>
  <c r="BI3" i="1" s="1"/>
  <c r="BH2" i="1" s="1"/>
  <c r="BM1099" i="1"/>
  <c r="BM3" i="1" s="1"/>
  <c r="BL2" i="1" s="1"/>
  <c r="BV1099" i="1"/>
  <c r="BV3" i="1" s="1"/>
  <c r="BU2" i="1" s="1"/>
  <c r="DO1099" i="1"/>
  <c r="DO3" i="1" s="1"/>
  <c r="DN2" i="1" s="1"/>
  <c r="DS1099" i="1"/>
  <c r="DS3" i="1" s="1"/>
  <c r="DR2" i="1" s="1"/>
  <c r="DX1099" i="1"/>
  <c r="DX3" i="1" s="1"/>
  <c r="DW2" i="1" s="1"/>
  <c r="EB1099" i="1"/>
  <c r="EB3" i="1" s="1"/>
  <c r="EA2" i="1" s="1"/>
  <c r="CA1099" i="1"/>
  <c r="CA3" i="1" s="1"/>
  <c r="BZ2" i="1" s="1"/>
  <c r="CJ1099" i="1"/>
  <c r="CJ3" i="1" s="1"/>
  <c r="CI2" i="1" s="1"/>
  <c r="CN1099" i="1"/>
  <c r="CN3" i="1" s="1"/>
  <c r="CM2" i="1" s="1"/>
  <c r="CS1099" i="1"/>
  <c r="CS3" i="1" s="1"/>
  <c r="CR2" i="1" s="1"/>
  <c r="DF1099" i="1"/>
  <c r="DF3" i="1" s="1"/>
  <c r="DE2" i="1" s="1"/>
  <c r="DJ1099" i="1"/>
  <c r="DJ3" i="1" s="1"/>
  <c r="DI2" i="1" s="1"/>
  <c r="AV1099" i="1"/>
  <c r="AV3" i="1" s="1"/>
  <c r="AU2" i="1" s="1"/>
  <c r="AM1099" i="1"/>
  <c r="AM3" i="1" s="1"/>
  <c r="AL2" i="1" s="1"/>
  <c r="AZ1099" i="1"/>
  <c r="AZ3" i="1" s="1"/>
  <c r="AY2" i="1" s="1"/>
  <c r="DB1099" i="1"/>
  <c r="DB3" i="1" s="1"/>
  <c r="DA2" i="1" s="1"/>
  <c r="BR1099" i="1"/>
  <c r="BR3" i="1" s="1"/>
  <c r="BQ2" i="1" s="1"/>
  <c r="AQ1099" i="1"/>
  <c r="AQ3" i="1" s="1"/>
  <c r="AP2" i="1" s="1"/>
  <c r="CE1099" i="1"/>
  <c r="CE3" i="1" s="1"/>
  <c r="CD2" i="1" s="1"/>
  <c r="CU1099" i="1"/>
  <c r="CU3" i="1" s="1"/>
  <c r="CT2" i="1" s="1"/>
  <c r="AO1099" i="1"/>
  <c r="AO3" i="1" s="1"/>
  <c r="AN2" i="1" s="1"/>
  <c r="AS1099" i="1"/>
  <c r="AS3" i="1" s="1"/>
  <c r="AR2" i="1" s="1"/>
  <c r="AX1099" i="1"/>
  <c r="AX3" i="1" s="1"/>
  <c r="AW2" i="1" s="1"/>
  <c r="BB1099" i="1"/>
  <c r="BB3" i="1" s="1"/>
  <c r="BA2" i="1" s="1"/>
  <c r="BG1099" i="1"/>
  <c r="BG3" i="1" s="1"/>
  <c r="BF2" i="1" s="1"/>
  <c r="BK1099" i="1"/>
  <c r="BK3" i="1" s="1"/>
  <c r="BJ2" i="1" s="1"/>
  <c r="BP1099" i="1"/>
  <c r="BP3" i="1" s="1"/>
  <c r="BO2" i="1" s="1"/>
  <c r="BT1099" i="1"/>
  <c r="BT3" i="1" s="1"/>
  <c r="BS2" i="1" s="1"/>
  <c r="BY1099" i="1"/>
  <c r="BY3" i="1" s="1"/>
  <c r="BX2" i="1" s="1"/>
  <c r="CC1099" i="1"/>
  <c r="CC3" i="1" s="1"/>
  <c r="CB2" i="1" s="1"/>
  <c r="CL1099" i="1"/>
  <c r="CL3" i="1" s="1"/>
  <c r="CK2" i="1" s="1"/>
  <c r="CP1099" i="1"/>
  <c r="CP3" i="1" s="1"/>
  <c r="CO2" i="1" s="1"/>
  <c r="CW1099" i="1"/>
  <c r="CW3" i="1" s="1"/>
  <c r="CV2" i="1" s="1"/>
  <c r="DD1099" i="1"/>
  <c r="DD3" i="1" s="1"/>
  <c r="DC2" i="1" s="1"/>
  <c r="DH1099" i="1"/>
  <c r="DH3" i="1" s="1"/>
  <c r="DG2" i="1" s="1"/>
  <c r="DM1099" i="1"/>
  <c r="DM3" i="1" s="1"/>
  <c r="DL2" i="1" s="1"/>
  <c r="DQ1099" i="1"/>
  <c r="DQ3" i="1" s="1"/>
  <c r="DP2" i="1" s="1"/>
  <c r="DV1099" i="1"/>
  <c r="DV3" i="1" s="1"/>
  <c r="DU2" i="1" s="1"/>
  <c r="DZ1099" i="1"/>
  <c r="DZ3" i="1" s="1"/>
  <c r="DY2" i="1" s="1"/>
  <c r="ED1099" i="1"/>
  <c r="ED3" i="1" s="1"/>
  <c r="EC2" i="1" s="1"/>
  <c r="CG1099" i="1"/>
  <c r="CG3" i="1" s="1"/>
  <c r="CF2" i="1" s="1"/>
  <c r="CY1099" i="1"/>
  <c r="CY3" i="1" s="1"/>
  <c r="CX2" i="1" s="1"/>
  <c r="AA77" i="1"/>
  <c r="AB111" i="1"/>
  <c r="H24" i="4"/>
  <c r="H39" i="4"/>
  <c r="H69" i="4"/>
  <c r="H85" i="4"/>
  <c r="H101" i="4"/>
  <c r="H117" i="4"/>
  <c r="H125" i="4"/>
  <c r="H133" i="4"/>
  <c r="H149" i="4"/>
  <c r="H157" i="4"/>
  <c r="H173" i="4"/>
  <c r="H18" i="4"/>
  <c r="H54" i="4"/>
  <c r="H33" i="4"/>
  <c r="H12" i="4"/>
  <c r="H48" i="4"/>
  <c r="H27" i="4"/>
  <c r="H6" i="4"/>
  <c r="H42" i="4"/>
  <c r="H65" i="4"/>
  <c r="H89" i="4"/>
  <c r="H97" i="4"/>
  <c r="H121" i="4"/>
  <c r="H129" i="4"/>
  <c r="H153" i="4"/>
  <c r="H161" i="4"/>
  <c r="H169" i="4"/>
  <c r="H36" i="4"/>
  <c r="H61" i="4"/>
  <c r="H77" i="4"/>
  <c r="H93" i="4"/>
  <c r="H109" i="4"/>
  <c r="H141" i="4"/>
  <c r="H165" i="4"/>
  <c r="H51" i="4"/>
  <c r="H57" i="4"/>
  <c r="H81" i="4"/>
  <c r="H105" i="4"/>
  <c r="H145" i="4"/>
  <c r="H30" i="4"/>
  <c r="H21" i="4"/>
  <c r="H73" i="4"/>
  <c r="H113" i="4"/>
  <c r="H137" i="4"/>
  <c r="H15" i="4"/>
  <c r="H9" i="4"/>
  <c r="H45" i="4"/>
  <c r="M53" i="4"/>
  <c r="M50" i="4"/>
  <c r="M56" i="4"/>
  <c r="M49" i="4"/>
  <c r="M55" i="4"/>
  <c r="M52" i="4"/>
  <c r="M51" i="4"/>
  <c r="M45" i="4"/>
  <c r="M42" i="4"/>
  <c r="M36" i="4"/>
  <c r="M30" i="4"/>
  <c r="M24" i="4"/>
  <c r="M15" i="4"/>
  <c r="M54" i="4"/>
  <c r="M48" i="4"/>
  <c r="M39" i="4"/>
  <c r="M33" i="4"/>
  <c r="M27" i="4"/>
  <c r="M21" i="4"/>
  <c r="M18" i="4"/>
  <c r="M12" i="4"/>
  <c r="M9" i="4"/>
  <c r="M6" i="4"/>
  <c r="M57" i="4"/>
  <c r="M47" i="4"/>
  <c r="M44" i="4"/>
  <c r="M41" i="4"/>
  <c r="M38" i="4"/>
  <c r="M35" i="4"/>
  <c r="M32" i="4"/>
  <c r="M29" i="4"/>
  <c r="M26" i="4"/>
  <c r="M23" i="4"/>
  <c r="M20" i="4"/>
  <c r="M17" i="4"/>
  <c r="M14" i="4"/>
  <c r="M11" i="4"/>
  <c r="M8" i="4"/>
  <c r="M5" i="4"/>
  <c r="M46" i="4"/>
  <c r="M43" i="4"/>
  <c r="M40" i="4"/>
  <c r="M37" i="4"/>
  <c r="M34" i="4"/>
  <c r="M31" i="4"/>
  <c r="M28" i="4"/>
  <c r="M25" i="4"/>
  <c r="M22" i="4"/>
  <c r="M19" i="4"/>
  <c r="M16" i="4"/>
  <c r="M13" i="4"/>
  <c r="M10" i="4"/>
  <c r="M7" i="4"/>
  <c r="M4" i="4"/>
  <c r="H177" i="4"/>
  <c r="H49" i="4"/>
  <c r="H4" i="4"/>
  <c r="H7" i="4"/>
  <c r="H10" i="4"/>
  <c r="H13" i="4"/>
  <c r="H16" i="4"/>
  <c r="H19" i="4"/>
  <c r="H22" i="4"/>
  <c r="H25" i="4"/>
  <c r="H28" i="4"/>
  <c r="H31" i="4"/>
  <c r="H34" i="4"/>
  <c r="H37" i="4"/>
  <c r="H40" i="4"/>
  <c r="H43" i="4"/>
  <c r="H46" i="4"/>
  <c r="H52" i="4"/>
  <c r="H55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79" i="4"/>
  <c r="H5" i="4"/>
  <c r="H8" i="4"/>
  <c r="H11" i="4"/>
  <c r="H14" i="4"/>
  <c r="H17" i="4"/>
  <c r="H20" i="4"/>
  <c r="H23" i="4"/>
  <c r="H26" i="4"/>
  <c r="H29" i="4"/>
  <c r="H32" i="4"/>
  <c r="H35" i="4"/>
  <c r="H38" i="4"/>
  <c r="H41" i="4"/>
  <c r="H44" i="4"/>
  <c r="H47" i="4"/>
  <c r="H50" i="4"/>
  <c r="H53" i="4"/>
  <c r="H56" i="4"/>
  <c r="H59" i="4"/>
  <c r="H63" i="4"/>
  <c r="H67" i="4"/>
  <c r="H71" i="4"/>
  <c r="H75" i="4"/>
  <c r="H79" i="4"/>
  <c r="H83" i="4"/>
  <c r="H87" i="4"/>
  <c r="H91" i="4"/>
  <c r="H95" i="4"/>
  <c r="H99" i="4"/>
  <c r="H103" i="4"/>
  <c r="H107" i="4"/>
  <c r="H111" i="4"/>
  <c r="H115" i="4"/>
  <c r="H119" i="4"/>
  <c r="H123" i="4"/>
  <c r="H127" i="4"/>
  <c r="H131" i="4"/>
  <c r="H135" i="4"/>
  <c r="H139" i="4"/>
  <c r="H143" i="4"/>
  <c r="H147" i="4"/>
  <c r="H151" i="4"/>
  <c r="H155" i="4"/>
  <c r="H159" i="4"/>
  <c r="H163" i="4"/>
  <c r="H167" i="4"/>
  <c r="H171" i="4"/>
  <c r="H60" i="4"/>
  <c r="H64" i="4"/>
  <c r="H68" i="4"/>
  <c r="H72" i="4"/>
  <c r="H76" i="4"/>
  <c r="H80" i="4"/>
  <c r="H84" i="4"/>
  <c r="H88" i="4"/>
  <c r="H92" i="4"/>
  <c r="H96" i="4"/>
  <c r="H100" i="4"/>
  <c r="H104" i="4"/>
  <c r="H108" i="4"/>
  <c r="H112" i="4"/>
  <c r="H116" i="4"/>
  <c r="H120" i="4"/>
  <c r="H124" i="4"/>
  <c r="H128" i="4"/>
  <c r="H132" i="4"/>
  <c r="H136" i="4"/>
  <c r="H140" i="4"/>
  <c r="H144" i="4"/>
  <c r="H148" i="4"/>
  <c r="H152" i="4"/>
  <c r="H156" i="4"/>
  <c r="H160" i="4"/>
  <c r="H164" i="4"/>
  <c r="H168" i="4"/>
  <c r="H172" i="4"/>
  <c r="H176" i="4"/>
  <c r="H9" i="3"/>
  <c r="H10" i="3" s="1"/>
  <c r="P7" i="3"/>
  <c r="P8" i="3"/>
  <c r="C8" i="3"/>
  <c r="D9" i="3"/>
  <c r="B8" i="3"/>
  <c r="AF1099" i="1" l="1"/>
  <c r="AF3" i="1" s="1"/>
  <c r="AE2" i="1" s="1"/>
  <c r="M58" i="4"/>
  <c r="M180" i="4" s="1"/>
  <c r="M181" i="4" s="1"/>
  <c r="P9" i="3"/>
  <c r="P10" i="3"/>
  <c r="H11" i="3"/>
  <c r="D10" i="3"/>
  <c r="C9" i="3"/>
  <c r="B9" i="3"/>
  <c r="H12" i="3" l="1"/>
  <c r="P11" i="3"/>
  <c r="C10" i="3"/>
  <c r="B10" i="3"/>
  <c r="D11" i="3"/>
  <c r="P12" i="3" l="1"/>
  <c r="H13" i="3"/>
  <c r="C11" i="3"/>
  <c r="B11" i="3"/>
  <c r="D12" i="3"/>
  <c r="H14" i="3" l="1"/>
  <c r="P13" i="3"/>
  <c r="C12" i="3"/>
  <c r="D13" i="3"/>
  <c r="B12" i="3"/>
  <c r="H15" i="3" l="1"/>
  <c r="P14" i="3"/>
  <c r="C13" i="3"/>
  <c r="B13" i="3"/>
  <c r="D14" i="3"/>
  <c r="H16" i="3" l="1"/>
  <c r="P15" i="3"/>
  <c r="C14" i="3"/>
  <c r="D15" i="3"/>
  <c r="B14" i="3"/>
  <c r="P16" i="3" l="1"/>
  <c r="H17" i="3"/>
  <c r="D16" i="3"/>
  <c r="C15" i="3"/>
  <c r="B15" i="3"/>
  <c r="H18" i="3" l="1"/>
  <c r="P17" i="3"/>
  <c r="C16" i="3"/>
  <c r="B16" i="3"/>
  <c r="D17" i="3"/>
  <c r="P18" i="3" l="1"/>
  <c r="H19" i="3"/>
  <c r="C17" i="3"/>
  <c r="B17" i="3"/>
  <c r="D18" i="3"/>
  <c r="H20" i="3" l="1"/>
  <c r="P19" i="3"/>
  <c r="C18" i="3"/>
  <c r="D19" i="3"/>
  <c r="B18" i="3"/>
  <c r="H21" i="3" l="1"/>
  <c r="P20" i="3"/>
  <c r="C19" i="3"/>
  <c r="B19" i="3"/>
  <c r="D20" i="3"/>
  <c r="H22" i="3" l="1"/>
  <c r="P21" i="3"/>
  <c r="C20" i="3"/>
  <c r="D21" i="3"/>
  <c r="B20" i="3"/>
  <c r="P22" i="3" l="1"/>
  <c r="H23" i="3"/>
  <c r="D22" i="3"/>
  <c r="C21" i="3"/>
  <c r="B21" i="3"/>
  <c r="H24" i="3" l="1"/>
  <c r="P23" i="3"/>
  <c r="C22" i="3"/>
  <c r="B22" i="3"/>
  <c r="D23" i="3"/>
  <c r="P24" i="3" l="1"/>
  <c r="H25" i="3"/>
  <c r="C23" i="3"/>
  <c r="B23" i="3"/>
  <c r="D24" i="3"/>
  <c r="H26" i="3" l="1"/>
  <c r="P25" i="3"/>
  <c r="C24" i="3"/>
  <c r="D25" i="3"/>
  <c r="B24" i="3"/>
  <c r="H27" i="3" l="1"/>
  <c r="P26" i="3"/>
  <c r="D26" i="3"/>
  <c r="C25" i="3"/>
  <c r="B25" i="3"/>
  <c r="P27" i="3" l="1"/>
  <c r="H28" i="3"/>
  <c r="D27" i="3"/>
  <c r="B26" i="3"/>
  <c r="C26" i="3"/>
  <c r="H29" i="3" l="1"/>
  <c r="P28" i="3"/>
  <c r="C27" i="3"/>
  <c r="D28" i="3"/>
  <c r="B27" i="3"/>
  <c r="P29" i="3" l="1"/>
  <c r="H30" i="3"/>
  <c r="C28" i="3"/>
  <c r="B28" i="3"/>
  <c r="D29" i="3"/>
  <c r="H31" i="3" l="1"/>
  <c r="P30" i="3"/>
  <c r="D30" i="3"/>
  <c r="C29" i="3"/>
  <c r="B29" i="3"/>
  <c r="H32" i="3" l="1"/>
  <c r="P31" i="3"/>
  <c r="D31" i="3"/>
  <c r="B30" i="3"/>
  <c r="C30" i="3"/>
  <c r="H33" i="3" l="1"/>
  <c r="P32" i="3"/>
  <c r="C31" i="3"/>
  <c r="D32" i="3"/>
  <c r="B31" i="3"/>
  <c r="H34" i="3" l="1"/>
  <c r="P33" i="3"/>
  <c r="D33" i="3"/>
  <c r="B32" i="3"/>
  <c r="C32" i="3"/>
  <c r="H35" i="3" l="1"/>
  <c r="P34" i="3"/>
  <c r="C33" i="3"/>
  <c r="D34" i="3"/>
  <c r="B33" i="3"/>
  <c r="P35" i="3" l="1"/>
  <c r="H36" i="3"/>
  <c r="B34" i="3"/>
  <c r="D35" i="3"/>
  <c r="C34" i="3"/>
  <c r="H37" i="3" l="1"/>
  <c r="P36" i="3"/>
  <c r="C35" i="3"/>
  <c r="B35" i="3"/>
  <c r="D36" i="3"/>
  <c r="P37" i="3" l="1"/>
  <c r="H38" i="3"/>
  <c r="D37" i="3"/>
  <c r="B36" i="3"/>
  <c r="C36" i="3"/>
  <c r="H39" i="3" l="1"/>
  <c r="P38" i="3"/>
  <c r="C37" i="3"/>
  <c r="D38" i="3"/>
  <c r="B37" i="3"/>
  <c r="H40" i="3" l="1"/>
  <c r="P39" i="3"/>
  <c r="C38" i="3"/>
  <c r="D39" i="3"/>
  <c r="B38" i="3"/>
  <c r="P40" i="3" l="1"/>
  <c r="H41" i="3"/>
  <c r="C39" i="3"/>
  <c r="D40" i="3"/>
  <c r="B39" i="3"/>
  <c r="P41" i="3" l="1"/>
  <c r="H42" i="3"/>
  <c r="D41" i="3"/>
  <c r="C40" i="3"/>
  <c r="B40" i="3"/>
  <c r="P42" i="3" l="1"/>
  <c r="H43" i="3"/>
  <c r="C41" i="3"/>
  <c r="B41" i="3"/>
  <c r="D42" i="3"/>
  <c r="H44" i="3" l="1"/>
  <c r="P43" i="3"/>
  <c r="D43" i="3"/>
  <c r="B42" i="3"/>
  <c r="C42" i="3"/>
  <c r="H45" i="3" l="1"/>
  <c r="P44" i="3"/>
  <c r="D44" i="3"/>
  <c r="C43" i="3"/>
  <c r="B43" i="3"/>
  <c r="H46" i="3" l="1"/>
  <c r="P45" i="3"/>
  <c r="C44" i="3"/>
  <c r="D45" i="3"/>
  <c r="B44" i="3"/>
  <c r="H47" i="3" l="1"/>
  <c r="P46" i="3"/>
  <c r="C45" i="3"/>
  <c r="D46" i="3"/>
  <c r="B45" i="3"/>
  <c r="P47" i="3" l="1"/>
  <c r="H48" i="3"/>
  <c r="C46" i="3"/>
  <c r="B46" i="3"/>
  <c r="D47" i="3"/>
  <c r="P48" i="3" l="1"/>
  <c r="H49" i="3"/>
  <c r="B47" i="3"/>
  <c r="D48" i="3"/>
  <c r="C47" i="3"/>
  <c r="H50" i="3" l="1"/>
  <c r="P49" i="3"/>
  <c r="C48" i="3"/>
  <c r="B48" i="3"/>
  <c r="D49" i="3"/>
  <c r="H51" i="3" l="1"/>
  <c r="P50" i="3"/>
  <c r="C49" i="3"/>
  <c r="D50" i="3"/>
  <c r="B49" i="3"/>
  <c r="H52" i="3" l="1"/>
  <c r="P51" i="3"/>
  <c r="C50" i="3"/>
  <c r="D51" i="3"/>
  <c r="B50" i="3"/>
  <c r="H53" i="3" l="1"/>
  <c r="P52" i="3"/>
  <c r="C51" i="3"/>
  <c r="D52" i="3"/>
  <c r="B51" i="3"/>
  <c r="P53" i="3" l="1"/>
  <c r="H54" i="3"/>
  <c r="C52" i="3"/>
  <c r="B52" i="3"/>
  <c r="D53" i="3"/>
  <c r="P54" i="3" l="1"/>
  <c r="H55" i="3"/>
  <c r="D54" i="3"/>
  <c r="C53" i="3"/>
  <c r="B53" i="3"/>
  <c r="H56" i="3" l="1"/>
  <c r="P55" i="3"/>
  <c r="C54" i="3"/>
  <c r="B54" i="3"/>
  <c r="D55" i="3"/>
  <c r="H57" i="3" l="1"/>
  <c r="P56" i="3"/>
  <c r="C55" i="3"/>
  <c r="D56" i="3"/>
  <c r="B55" i="3"/>
  <c r="H58" i="3" l="1"/>
  <c r="P57" i="3"/>
  <c r="C56" i="3"/>
  <c r="D57" i="3"/>
  <c r="B56" i="3"/>
  <c r="H59" i="3" l="1"/>
  <c r="P59" i="3" s="1"/>
  <c r="P58" i="3"/>
  <c r="C57" i="3"/>
  <c r="D58" i="3"/>
  <c r="B57" i="3"/>
  <c r="C58" i="3" l="1"/>
  <c r="B58" i="3"/>
  <c r="D59" i="3"/>
  <c r="C59" i="3" l="1"/>
  <c r="B59" i="3"/>
  <c r="EC40" i="1" l="1"/>
  <c r="EE40" i="1" s="1"/>
  <c r="F40" i="1"/>
  <c r="DR39" i="1"/>
  <c r="DT39" i="1" s="1"/>
  <c r="DI38" i="1"/>
  <c r="DK38" i="1" s="1"/>
  <c r="CX37" i="1"/>
  <c r="CZ37" i="1" s="1"/>
  <c r="CO36" i="1"/>
  <c r="CQ36" i="1" s="1"/>
  <c r="CF35" i="1"/>
  <c r="CH35" i="1" s="1"/>
  <c r="BU34" i="1"/>
  <c r="BW34" i="1" s="1"/>
  <c r="BL33" i="1"/>
  <c r="BN33" i="1" s="1"/>
  <c r="BC32" i="1"/>
  <c r="BE32" i="1" s="1"/>
  <c r="AR31" i="1"/>
  <c r="AT31" i="1" s="1"/>
  <c r="AI30" i="1"/>
  <c r="Z29" i="1"/>
  <c r="F39" i="1"/>
  <c r="F38" i="1"/>
  <c r="F37" i="1"/>
  <c r="F36" i="1"/>
  <c r="F35" i="1"/>
  <c r="F34" i="1"/>
  <c r="F33" i="1"/>
  <c r="F32" i="1"/>
  <c r="F31" i="1"/>
  <c r="F30" i="1"/>
  <c r="F29" i="1"/>
  <c r="R66" i="1"/>
  <c r="F66" i="1"/>
  <c r="R65" i="1"/>
  <c r="AB65" i="1" s="1"/>
  <c r="F65" i="1"/>
  <c r="AC13" i="1"/>
  <c r="AK13" i="1" s="1"/>
  <c r="F13" i="1"/>
  <c r="X12" i="1"/>
  <c r="F12" i="1"/>
  <c r="L8" i="1"/>
  <c r="I8" i="1" s="1"/>
  <c r="X8" i="1" s="1"/>
  <c r="Y8" i="1" s="1"/>
  <c r="F8" i="1"/>
  <c r="A7" i="1"/>
  <c r="A8" i="1" s="1"/>
  <c r="L7" i="1"/>
  <c r="I7" i="1" s="1"/>
  <c r="V7" i="1" s="1"/>
  <c r="F7" i="1"/>
  <c r="V11" i="1"/>
  <c r="F11" i="1"/>
  <c r="Z10" i="1"/>
  <c r="AA10" i="1" s="1"/>
  <c r="F10" i="1"/>
  <c r="V9" i="1"/>
  <c r="L6" i="1"/>
  <c r="I6" i="1" s="1"/>
  <c r="R6" i="1" s="1"/>
  <c r="F9" i="1"/>
  <c r="F6" i="1"/>
  <c r="F125" i="1"/>
  <c r="F126" i="1"/>
  <c r="F127" i="1"/>
  <c r="F128" i="1"/>
  <c r="F129" i="1"/>
  <c r="F130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9" i="1"/>
  <c r="F150" i="1"/>
  <c r="F151" i="1"/>
  <c r="F162" i="1"/>
  <c r="F163" i="1"/>
  <c r="F166" i="1"/>
  <c r="F167" i="1"/>
  <c r="F168" i="1"/>
  <c r="F169" i="1"/>
  <c r="F170" i="1"/>
  <c r="F171" i="1"/>
  <c r="F173" i="1"/>
  <c r="F174" i="1"/>
  <c r="F175" i="1"/>
  <c r="F176" i="1"/>
  <c r="F177" i="1"/>
  <c r="F179" i="1"/>
  <c r="F181" i="1"/>
  <c r="F182" i="1"/>
  <c r="F183" i="1"/>
  <c r="F184" i="1"/>
  <c r="F185" i="1"/>
  <c r="F186" i="1"/>
  <c r="F187" i="1"/>
  <c r="F188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24" i="1"/>
  <c r="F110" i="1"/>
  <c r="F112" i="1"/>
  <c r="F113" i="1"/>
  <c r="F114" i="1"/>
  <c r="F115" i="1"/>
  <c r="F116" i="1"/>
  <c r="F117" i="1"/>
  <c r="F123" i="1"/>
  <c r="AR72" i="1"/>
  <c r="AT72" i="1" s="1"/>
  <c r="EC28" i="1"/>
  <c r="EE28" i="1" s="1"/>
  <c r="F28" i="1"/>
  <c r="DR27" i="1"/>
  <c r="DT27" i="1" s="1"/>
  <c r="DI26" i="1"/>
  <c r="CX25" i="1"/>
  <c r="CO24" i="1"/>
  <c r="CQ24" i="1" s="1"/>
  <c r="CF23" i="1"/>
  <c r="BU22" i="1"/>
  <c r="BW22" i="1" s="1"/>
  <c r="BL21" i="1"/>
  <c r="BN21" i="1" s="1"/>
  <c r="BC20" i="1"/>
  <c r="BE20" i="1" s="1"/>
  <c r="AR19" i="1"/>
  <c r="AT19" i="1" s="1"/>
  <c r="AI18" i="1"/>
  <c r="Z17" i="1"/>
  <c r="F70" i="1"/>
  <c r="F17" i="1"/>
  <c r="F18" i="1"/>
  <c r="F19" i="1"/>
  <c r="F20" i="1"/>
  <c r="F21" i="1"/>
  <c r="F22" i="1"/>
  <c r="F23" i="1"/>
  <c r="F24" i="1"/>
  <c r="F25" i="1"/>
  <c r="F26" i="1"/>
  <c r="F27" i="1"/>
  <c r="F41" i="1"/>
  <c r="F42" i="1"/>
  <c r="R70" i="1"/>
  <c r="Z71" i="1"/>
  <c r="R51" i="1"/>
  <c r="F51" i="1"/>
  <c r="R16" i="1"/>
  <c r="R47" i="1"/>
  <c r="F47" i="1"/>
  <c r="F16" i="1"/>
  <c r="R14" i="1"/>
  <c r="R69" i="1"/>
  <c r="R68" i="1"/>
  <c r="V64" i="1"/>
  <c r="R60" i="1"/>
  <c r="F60" i="1"/>
  <c r="V62" i="1"/>
  <c r="F68" i="1"/>
  <c r="F69" i="1"/>
  <c r="F14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62" i="1"/>
  <c r="F64" i="1"/>
  <c r="F96" i="1"/>
  <c r="F97" i="1"/>
  <c r="F98" i="1"/>
  <c r="F99" i="1"/>
  <c r="F100" i="1"/>
  <c r="F101" i="1"/>
  <c r="F102" i="1"/>
  <c r="F103" i="1"/>
  <c r="F104" i="1"/>
  <c r="Z57" i="1"/>
  <c r="R15" i="1"/>
  <c r="R61" i="1"/>
  <c r="T59" i="1"/>
  <c r="T58" i="1"/>
  <c r="Z56" i="1"/>
  <c r="Z55" i="1"/>
  <c r="X54" i="1"/>
  <c r="AC44" i="1"/>
  <c r="EA1099" i="1"/>
  <c r="DY1099" i="1"/>
  <c r="DW1099" i="1"/>
  <c r="DU1099" i="1"/>
  <c r="DP1099" i="1"/>
  <c r="DN1099" i="1"/>
  <c r="DL1099" i="1"/>
  <c r="DG1099" i="1"/>
  <c r="DE1099" i="1"/>
  <c r="DC1099" i="1"/>
  <c r="DA1099" i="1"/>
  <c r="CV1099" i="1"/>
  <c r="CT1099" i="1"/>
  <c r="CR1099" i="1"/>
  <c r="CM1099" i="1"/>
  <c r="CK1099" i="1"/>
  <c r="CI1099" i="1"/>
  <c r="CD1099" i="1"/>
  <c r="CB1099" i="1"/>
  <c r="BZ1099" i="1"/>
  <c r="BX1099" i="1"/>
  <c r="AE1099" i="1"/>
  <c r="T46" i="1"/>
  <c r="T41" i="1"/>
  <c r="F55" i="1"/>
  <c r="F56" i="1"/>
  <c r="F57" i="1"/>
  <c r="F58" i="1"/>
  <c r="F59" i="1"/>
  <c r="F61" i="1"/>
  <c r="F15" i="1"/>
  <c r="F105" i="1"/>
  <c r="F106" i="1"/>
  <c r="F107" i="1"/>
  <c r="F108" i="1"/>
  <c r="F109" i="1"/>
  <c r="V53" i="1"/>
  <c r="T52" i="1"/>
  <c r="AB52" i="1" s="1"/>
  <c r="R67" i="1"/>
  <c r="Z50" i="1"/>
  <c r="Z49" i="1"/>
  <c r="F49" i="1"/>
  <c r="Z48" i="1"/>
  <c r="F54" i="1"/>
  <c r="F53" i="1"/>
  <c r="F52" i="1"/>
  <c r="F67" i="1"/>
  <c r="F50" i="1"/>
  <c r="R63" i="1"/>
  <c r="AB63" i="1" s="1"/>
  <c r="T45" i="1"/>
  <c r="AB45" i="1" s="1"/>
  <c r="F48" i="1"/>
  <c r="F63" i="1"/>
  <c r="F46" i="1"/>
  <c r="F45" i="1"/>
  <c r="F44" i="1"/>
  <c r="Z43" i="1"/>
  <c r="F43" i="1"/>
  <c r="Z42" i="1"/>
  <c r="DP4" i="1"/>
  <c r="DR4" i="1"/>
  <c r="AB12" i="1" l="1"/>
  <c r="Y12" i="1"/>
  <c r="AK30" i="1"/>
  <c r="AJ30" i="1"/>
  <c r="AB11" i="1"/>
  <c r="W11" i="1"/>
  <c r="AB43" i="1"/>
  <c r="AA43" i="1"/>
  <c r="AB49" i="1"/>
  <c r="AA49" i="1"/>
  <c r="AB48" i="1"/>
  <c r="AA48" i="1"/>
  <c r="AB54" i="1"/>
  <c r="Y54" i="1"/>
  <c r="Y1099" i="1" s="1"/>
  <c r="Y3" i="1" s="1"/>
  <c r="X2" i="1" s="1"/>
  <c r="AB53" i="1"/>
  <c r="W53" i="1"/>
  <c r="AB46" i="1"/>
  <c r="U46" i="1"/>
  <c r="AB67" i="1"/>
  <c r="S67" i="1"/>
  <c r="AB55" i="1"/>
  <c r="AA55" i="1"/>
  <c r="AB62" i="1"/>
  <c r="W62" i="1"/>
  <c r="AB69" i="1"/>
  <c r="S69" i="1"/>
  <c r="AB59" i="1"/>
  <c r="EF59" i="1" s="1"/>
  <c r="EG59" i="1" s="1"/>
  <c r="U59" i="1"/>
  <c r="AB17" i="1"/>
  <c r="AA17" i="1"/>
  <c r="AB9" i="1"/>
  <c r="EF9" i="1" s="1"/>
  <c r="EG9" i="1" s="1"/>
  <c r="W9" i="1"/>
  <c r="AK18" i="1"/>
  <c r="AJ18" i="1"/>
  <c r="AJ1099" i="1" s="1"/>
  <c r="AJ3" i="1" s="1"/>
  <c r="AI2" i="1" s="1"/>
  <c r="AK44" i="1"/>
  <c r="EF44" i="1" s="1"/>
  <c r="AD44" i="1"/>
  <c r="AD1099" i="1" s="1"/>
  <c r="AD3" i="1" s="1"/>
  <c r="AC2" i="1" s="1"/>
  <c r="AB57" i="1"/>
  <c r="EF57" i="1" s="1"/>
  <c r="EG57" i="1" s="1"/>
  <c r="AA57" i="1"/>
  <c r="AB58" i="1"/>
  <c r="U58" i="1"/>
  <c r="AB68" i="1"/>
  <c r="EF68" i="1" s="1"/>
  <c r="EG68" i="1" s="1"/>
  <c r="S68" i="1"/>
  <c r="AB51" i="1"/>
  <c r="EF51" i="1" s="1"/>
  <c r="EG51" i="1" s="1"/>
  <c r="S51" i="1"/>
  <c r="AB47" i="1"/>
  <c r="EF47" i="1" s="1"/>
  <c r="EG47" i="1" s="1"/>
  <c r="S47" i="1"/>
  <c r="AB71" i="1"/>
  <c r="EF71" i="1" s="1"/>
  <c r="EG71" i="1" s="1"/>
  <c r="AA71" i="1"/>
  <c r="AB15" i="1"/>
  <c r="EF15" i="1" s="1"/>
  <c r="EG15" i="1" s="1"/>
  <c r="S15" i="1"/>
  <c r="AB64" i="1"/>
  <c r="EF64" i="1" s="1"/>
  <c r="EG64" i="1" s="1"/>
  <c r="W64" i="1"/>
  <c r="AB50" i="1"/>
  <c r="EF50" i="1" s="1"/>
  <c r="EG50" i="1" s="1"/>
  <c r="AA50" i="1"/>
  <c r="AB61" i="1"/>
  <c r="S61" i="1"/>
  <c r="AB60" i="1"/>
  <c r="S60" i="1"/>
  <c r="AB14" i="1"/>
  <c r="EF14" i="1" s="1"/>
  <c r="EG14" i="1" s="1"/>
  <c r="S14" i="1"/>
  <c r="AB16" i="1"/>
  <c r="EF16" i="1" s="1"/>
  <c r="EG16" i="1" s="1"/>
  <c r="S16" i="1"/>
  <c r="AB70" i="1"/>
  <c r="EF70" i="1" s="1"/>
  <c r="EG70" i="1" s="1"/>
  <c r="S70" i="1"/>
  <c r="AB66" i="1"/>
  <c r="EF66" i="1" s="1"/>
  <c r="EG66" i="1" s="1"/>
  <c r="S66" i="1"/>
  <c r="BZ3" i="1"/>
  <c r="K34" i="3" s="1"/>
  <c r="CK3" i="1"/>
  <c r="K39" i="3" s="1"/>
  <c r="CV3" i="1"/>
  <c r="K44" i="3" s="1"/>
  <c r="DG3" i="1"/>
  <c r="K49" i="3" s="1"/>
  <c r="DU3" i="1"/>
  <c r="AE3" i="1"/>
  <c r="K13" i="3" s="1"/>
  <c r="CB3" i="1"/>
  <c r="K35" i="3" s="1"/>
  <c r="CM3" i="1"/>
  <c r="K40" i="3" s="1"/>
  <c r="DA3" i="1"/>
  <c r="DL3" i="1"/>
  <c r="DW3" i="1"/>
  <c r="K56" i="3" s="1"/>
  <c r="CX1099" i="1"/>
  <c r="CZ1099" i="1" s="1"/>
  <c r="CZ25" i="1"/>
  <c r="CD3" i="1"/>
  <c r="K36" i="3" s="1"/>
  <c r="CR3" i="1"/>
  <c r="DC3" i="1"/>
  <c r="K47" i="3" s="1"/>
  <c r="DN3" i="1"/>
  <c r="K52" i="3" s="1"/>
  <c r="DY3" i="1"/>
  <c r="K57" i="3" s="1"/>
  <c r="DI1099" i="1"/>
  <c r="DK26" i="1"/>
  <c r="EF26" i="1" s="1"/>
  <c r="EG26" i="1" s="1"/>
  <c r="BX3" i="1"/>
  <c r="CI3" i="1"/>
  <c r="CT3" i="1"/>
  <c r="K43" i="3" s="1"/>
  <c r="DE3" i="1"/>
  <c r="K48" i="3" s="1"/>
  <c r="DP3" i="1"/>
  <c r="K53" i="3" s="1"/>
  <c r="EA3" i="1"/>
  <c r="K58" i="3" s="1"/>
  <c r="CF1099" i="1"/>
  <c r="CH23" i="1"/>
  <c r="S6" i="1"/>
  <c r="AB6" i="1"/>
  <c r="T1099" i="1"/>
  <c r="AB41" i="1"/>
  <c r="AB7" i="1"/>
  <c r="EF7" i="1" s="1"/>
  <c r="EG7" i="1" s="1"/>
  <c r="W7" i="1"/>
  <c r="V1099" i="1"/>
  <c r="AB29" i="1"/>
  <c r="EF29" i="1" s="1"/>
  <c r="EG29" i="1" s="1"/>
  <c r="AA29" i="1"/>
  <c r="AB56" i="1"/>
  <c r="EF56" i="1" s="1"/>
  <c r="EG56" i="1" s="1"/>
  <c r="AA56" i="1"/>
  <c r="AB10" i="1"/>
  <c r="EF10" i="1" s="1"/>
  <c r="EG10" i="1" s="1"/>
  <c r="Z1099" i="1"/>
  <c r="AB42" i="1"/>
  <c r="AA42" i="1"/>
  <c r="X1099" i="1"/>
  <c r="AB8" i="1"/>
  <c r="EF8" i="1" s="1"/>
  <c r="EG8" i="1" s="1"/>
  <c r="S63" i="1"/>
  <c r="EF63" i="1" s="1"/>
  <c r="EG63" i="1" s="1"/>
  <c r="S65" i="1"/>
  <c r="EF65" i="1" s="1"/>
  <c r="EG65" i="1" s="1"/>
  <c r="R1099" i="1"/>
  <c r="EF40" i="1"/>
  <c r="EG40" i="1" s="1"/>
  <c r="EF30" i="1"/>
  <c r="EG30" i="1" s="1"/>
  <c r="EF33" i="1"/>
  <c r="EG33" i="1" s="1"/>
  <c r="EF36" i="1"/>
  <c r="EG36" i="1" s="1"/>
  <c r="EF34" i="1"/>
  <c r="EG34" i="1" s="1"/>
  <c r="EF38" i="1"/>
  <c r="EG38" i="1" s="1"/>
  <c r="EF37" i="1"/>
  <c r="EG37" i="1" s="1"/>
  <c r="EF39" i="1"/>
  <c r="EG39" i="1" s="1"/>
  <c r="EF31" i="1"/>
  <c r="EG31" i="1" s="1"/>
  <c r="EF32" i="1"/>
  <c r="EG32" i="1" s="1"/>
  <c r="EF35" i="1"/>
  <c r="EG35" i="1" s="1"/>
  <c r="EF12" i="1"/>
  <c r="EG12" i="1" s="1"/>
  <c r="EF13" i="1"/>
  <c r="EG13" i="1" s="1"/>
  <c r="EF11" i="1"/>
  <c r="EG11" i="1" s="1"/>
  <c r="EF230" i="1"/>
  <c r="EG230" i="1" s="1"/>
  <c r="EF458" i="1"/>
  <c r="EG458" i="1" s="1"/>
  <c r="EF957" i="1"/>
  <c r="EG957" i="1" s="1"/>
  <c r="EF464" i="1"/>
  <c r="EG464" i="1" s="1"/>
  <c r="EF392" i="1"/>
  <c r="EG392" i="1" s="1"/>
  <c r="EF282" i="1"/>
  <c r="EG282" i="1" s="1"/>
  <c r="EF977" i="1"/>
  <c r="EG977" i="1" s="1"/>
  <c r="EF436" i="1"/>
  <c r="EG436" i="1" s="1"/>
  <c r="EF127" i="1"/>
  <c r="EG127" i="1" s="1"/>
  <c r="EF736" i="1"/>
  <c r="EG736" i="1" s="1"/>
  <c r="EF912" i="1"/>
  <c r="EG912" i="1" s="1"/>
  <c r="EF125" i="1"/>
  <c r="EG125" i="1" s="1"/>
  <c r="EF275" i="1"/>
  <c r="EG275" i="1" s="1"/>
  <c r="EF446" i="1"/>
  <c r="EG446" i="1" s="1"/>
  <c r="EF281" i="1"/>
  <c r="EG281" i="1" s="1"/>
  <c r="EF166" i="1"/>
  <c r="EG166" i="1" s="1"/>
  <c r="EF460" i="1"/>
  <c r="EG460" i="1" s="1"/>
  <c r="EF367" i="1"/>
  <c r="EG367" i="1" s="1"/>
  <c r="EF250" i="1"/>
  <c r="EG250" i="1" s="1"/>
  <c r="EF249" i="1"/>
  <c r="EG249" i="1" s="1"/>
  <c r="EF1094" i="1"/>
  <c r="EG1094" i="1" s="1"/>
  <c r="EF380" i="1"/>
  <c r="EG380" i="1" s="1"/>
  <c r="EF996" i="1"/>
  <c r="EG996" i="1" s="1"/>
  <c r="EF735" i="1"/>
  <c r="EG735" i="1" s="1"/>
  <c r="EF639" i="1"/>
  <c r="EG639" i="1" s="1"/>
  <c r="EF627" i="1"/>
  <c r="EG627" i="1" s="1"/>
  <c r="EF578" i="1"/>
  <c r="EG578" i="1" s="1"/>
  <c r="EF469" i="1"/>
  <c r="EG469" i="1" s="1"/>
  <c r="EF412" i="1"/>
  <c r="EG412" i="1" s="1"/>
  <c r="EF1006" i="1"/>
  <c r="EG1006" i="1" s="1"/>
  <c r="EF904" i="1"/>
  <c r="EG904" i="1" s="1"/>
  <c r="EF768" i="1"/>
  <c r="EG768" i="1" s="1"/>
  <c r="EF604" i="1"/>
  <c r="EG604" i="1" s="1"/>
  <c r="EF1041" i="1"/>
  <c r="EG1041" i="1" s="1"/>
  <c r="EF1033" i="1"/>
  <c r="EG1033" i="1" s="1"/>
  <c r="EF1029" i="1"/>
  <c r="EG1029" i="1" s="1"/>
  <c r="EF895" i="1"/>
  <c r="EG895" i="1" s="1"/>
  <c r="EF291" i="1"/>
  <c r="EG291" i="1" s="1"/>
  <c r="EF185" i="1"/>
  <c r="EG185" i="1" s="1"/>
  <c r="EF142" i="1"/>
  <c r="EG142" i="1" s="1"/>
  <c r="EF140" i="1"/>
  <c r="EG140" i="1" s="1"/>
  <c r="EF880" i="1"/>
  <c r="EG880" i="1" s="1"/>
  <c r="EF712" i="1"/>
  <c r="EG712" i="1" s="1"/>
  <c r="EF711" i="1"/>
  <c r="EG711" i="1" s="1"/>
  <c r="EF688" i="1"/>
  <c r="EG688" i="1" s="1"/>
  <c r="EF326" i="1"/>
  <c r="EG326" i="1" s="1"/>
  <c r="EF290" i="1"/>
  <c r="EG290" i="1" s="1"/>
  <c r="EF196" i="1"/>
  <c r="EG196" i="1" s="1"/>
  <c r="EF184" i="1"/>
  <c r="EG184" i="1" s="1"/>
  <c r="EF979" i="1"/>
  <c r="EG979" i="1" s="1"/>
  <c r="EF813" i="1"/>
  <c r="EG813" i="1" s="1"/>
  <c r="EF634" i="1"/>
  <c r="EG634" i="1" s="1"/>
  <c r="EF333" i="1"/>
  <c r="EG333" i="1" s="1"/>
  <c r="EF242" i="1"/>
  <c r="EG242" i="1" s="1"/>
  <c r="EF988" i="1"/>
  <c r="EG988" i="1" s="1"/>
  <c r="EF654" i="1"/>
  <c r="EG654" i="1" s="1"/>
  <c r="EF618" i="1"/>
  <c r="EG618" i="1" s="1"/>
  <c r="EF534" i="1"/>
  <c r="EG534" i="1" s="1"/>
  <c r="EF533" i="1"/>
  <c r="EG533" i="1" s="1"/>
  <c r="EF592" i="1"/>
  <c r="EG592" i="1" s="1"/>
  <c r="EF748" i="1"/>
  <c r="EG748" i="1" s="1"/>
  <c r="EF1051" i="1"/>
  <c r="EG1051" i="1" s="1"/>
  <c r="EF898" i="1"/>
  <c r="EG898" i="1" s="1"/>
  <c r="EF970" i="1"/>
  <c r="EG970" i="1" s="1"/>
  <c r="EF966" i="1"/>
  <c r="EG966" i="1" s="1"/>
  <c r="EF916" i="1"/>
  <c r="EG916" i="1" s="1"/>
  <c r="EF336" i="1"/>
  <c r="EG336" i="1" s="1"/>
  <c r="EF139" i="1"/>
  <c r="EG139" i="1" s="1"/>
  <c r="EF1093" i="1"/>
  <c r="EG1093" i="1" s="1"/>
  <c r="EF521" i="1"/>
  <c r="EG521" i="1" s="1"/>
  <c r="EF542" i="1"/>
  <c r="EG542" i="1" s="1"/>
  <c r="EF506" i="1"/>
  <c r="EG506" i="1" s="1"/>
  <c r="EF494" i="1"/>
  <c r="EG494" i="1" s="1"/>
  <c r="EF338" i="1"/>
  <c r="EG338" i="1" s="1"/>
  <c r="EF322" i="1"/>
  <c r="EG322" i="1" s="1"/>
  <c r="EF205" i="1"/>
  <c r="EG205" i="1" s="1"/>
  <c r="EF834" i="1"/>
  <c r="EG834" i="1" s="1"/>
  <c r="EF810" i="1"/>
  <c r="EG810" i="1" s="1"/>
  <c r="EF541" i="1"/>
  <c r="EG541" i="1" s="1"/>
  <c r="EF505" i="1"/>
  <c r="EG505" i="1" s="1"/>
  <c r="EF891" i="1"/>
  <c r="EG891" i="1" s="1"/>
  <c r="EF763" i="1"/>
  <c r="EG763" i="1" s="1"/>
  <c r="EF588" i="1"/>
  <c r="EG588" i="1" s="1"/>
  <c r="EF585" i="1"/>
  <c r="EG585" i="1" s="1"/>
  <c r="EF552" i="1"/>
  <c r="EG552" i="1" s="1"/>
  <c r="EF389" i="1"/>
  <c r="EG389" i="1" s="1"/>
  <c r="EF358" i="1"/>
  <c r="EG358" i="1" s="1"/>
  <c r="EF189" i="1"/>
  <c r="EG189" i="1" s="1"/>
  <c r="EF175" i="1"/>
  <c r="EG175" i="1" s="1"/>
  <c r="EF164" i="1"/>
  <c r="EG164" i="1" s="1"/>
  <c r="EF976" i="1"/>
  <c r="EG976" i="1" s="1"/>
  <c r="EF919" i="1"/>
  <c r="EG919" i="1" s="1"/>
  <c r="EF766" i="1"/>
  <c r="EG766" i="1" s="1"/>
  <c r="EF335" i="1"/>
  <c r="EG335" i="1" s="1"/>
  <c r="EF324" i="1"/>
  <c r="EG324" i="1" s="1"/>
  <c r="EF975" i="1"/>
  <c r="EG975" i="1" s="1"/>
  <c r="EF801" i="1"/>
  <c r="EG801" i="1" s="1"/>
  <c r="EF798" i="1"/>
  <c r="EG798" i="1" s="1"/>
  <c r="EF789" i="1"/>
  <c r="EG789" i="1" s="1"/>
  <c r="EF777" i="1"/>
  <c r="EG777" i="1" s="1"/>
  <c r="EF774" i="1"/>
  <c r="EG774" i="1" s="1"/>
  <c r="EF742" i="1"/>
  <c r="EG742" i="1" s="1"/>
  <c r="EF732" i="1"/>
  <c r="EG732" i="1" s="1"/>
  <c r="EF673" i="1"/>
  <c r="EG673" i="1" s="1"/>
  <c r="EF530" i="1"/>
  <c r="EG530" i="1" s="1"/>
  <c r="EF517" i="1"/>
  <c r="EG517" i="1" s="1"/>
  <c r="EF323" i="1"/>
  <c r="EG323" i="1" s="1"/>
  <c r="EF194" i="1"/>
  <c r="EG194" i="1" s="1"/>
  <c r="EF228" i="1"/>
  <c r="EG228" i="1" s="1"/>
  <c r="EF178" i="1"/>
  <c r="EG178" i="1" s="1"/>
  <c r="EF1086" i="1"/>
  <c r="EG1086" i="1" s="1"/>
  <c r="EF1062" i="1"/>
  <c r="EG1062" i="1" s="1"/>
  <c r="EF1040" i="1"/>
  <c r="EG1040" i="1" s="1"/>
  <c r="EF1028" i="1"/>
  <c r="EG1028" i="1" s="1"/>
  <c r="EF856" i="1"/>
  <c r="EG856" i="1" s="1"/>
  <c r="EF855" i="1"/>
  <c r="EG855" i="1" s="1"/>
  <c r="EF772" i="1"/>
  <c r="EG772" i="1" s="1"/>
  <c r="EF456" i="1"/>
  <c r="EG456" i="1" s="1"/>
  <c r="EF455" i="1"/>
  <c r="EG455" i="1" s="1"/>
  <c r="EF410" i="1"/>
  <c r="EG410" i="1" s="1"/>
  <c r="EF399" i="1"/>
  <c r="EG399" i="1" s="1"/>
  <c r="EF398" i="1"/>
  <c r="EG398" i="1" s="1"/>
  <c r="EF214" i="1"/>
  <c r="EG214" i="1" s="1"/>
  <c r="EF169" i="1"/>
  <c r="EG169" i="1" s="1"/>
  <c r="EF812" i="1"/>
  <c r="EG812" i="1" s="1"/>
  <c r="EF1050" i="1"/>
  <c r="EG1050" i="1" s="1"/>
  <c r="EF1039" i="1"/>
  <c r="EG1039" i="1" s="1"/>
  <c r="EF1027" i="1"/>
  <c r="EG1027" i="1" s="1"/>
  <c r="EF1015" i="1"/>
  <c r="EG1015" i="1" s="1"/>
  <c r="EF867" i="1"/>
  <c r="EG867" i="1" s="1"/>
  <c r="EF843" i="1"/>
  <c r="EG843" i="1" s="1"/>
  <c r="EF808" i="1"/>
  <c r="EG808" i="1" s="1"/>
  <c r="EF642" i="1"/>
  <c r="EG642" i="1" s="1"/>
  <c r="EF350" i="1"/>
  <c r="EG350" i="1" s="1"/>
  <c r="EF201" i="1"/>
  <c r="EG201" i="1" s="1"/>
  <c r="EF927" i="1"/>
  <c r="EG927" i="1" s="1"/>
  <c r="EF1083" i="1"/>
  <c r="EG1083" i="1" s="1"/>
  <c r="EF1072" i="1"/>
  <c r="EG1072" i="1" s="1"/>
  <c r="EF667" i="1"/>
  <c r="EG667" i="1" s="1"/>
  <c r="EF655" i="1"/>
  <c r="EG655" i="1" s="1"/>
  <c r="EF454" i="1"/>
  <c r="EG454" i="1" s="1"/>
  <c r="EF442" i="1"/>
  <c r="EG442" i="1" s="1"/>
  <c r="EF430" i="1"/>
  <c r="EG430" i="1" s="1"/>
  <c r="EF373" i="1"/>
  <c r="EG373" i="1" s="1"/>
  <c r="EF146" i="1"/>
  <c r="EG146" i="1" s="1"/>
  <c r="EF134" i="1"/>
  <c r="EG134" i="1" s="1"/>
  <c r="EF940" i="1"/>
  <c r="EG940" i="1" s="1"/>
  <c r="EF687" i="1"/>
  <c r="EG687" i="1" s="1"/>
  <c r="EF475" i="1"/>
  <c r="EG475" i="1" s="1"/>
  <c r="EF955" i="1"/>
  <c r="EG955" i="1" s="1"/>
  <c r="EF943" i="1"/>
  <c r="EG943" i="1" s="1"/>
  <c r="EF931" i="1"/>
  <c r="EG931" i="1" s="1"/>
  <c r="EF741" i="1"/>
  <c r="EG741" i="1" s="1"/>
  <c r="EF709" i="1"/>
  <c r="EG709" i="1" s="1"/>
  <c r="EF652" i="1"/>
  <c r="EG652" i="1" s="1"/>
  <c r="EF509" i="1"/>
  <c r="EG509" i="1" s="1"/>
  <c r="EF823" i="1"/>
  <c r="EG823" i="1" s="1"/>
  <c r="EF354" i="1"/>
  <c r="EG354" i="1" s="1"/>
  <c r="EF344" i="1"/>
  <c r="EG344" i="1" s="1"/>
  <c r="EF951" i="1"/>
  <c r="EG951" i="1" s="1"/>
  <c r="EF787" i="1"/>
  <c r="EG787" i="1" s="1"/>
  <c r="EF775" i="1"/>
  <c r="EG775" i="1" s="1"/>
  <c r="EF738" i="1"/>
  <c r="EG738" i="1" s="1"/>
  <c r="EF1059" i="1"/>
  <c r="EG1059" i="1" s="1"/>
  <c r="EF1002" i="1"/>
  <c r="EG1002" i="1" s="1"/>
  <c r="EF934" i="1"/>
  <c r="EG934" i="1" s="1"/>
  <c r="EF922" i="1"/>
  <c r="EG922" i="1" s="1"/>
  <c r="EF700" i="1"/>
  <c r="EG700" i="1" s="1"/>
  <c r="EF693" i="1"/>
  <c r="EG693" i="1" s="1"/>
  <c r="EF500" i="1"/>
  <c r="EG500" i="1" s="1"/>
  <c r="EF419" i="1"/>
  <c r="EG419" i="1" s="1"/>
  <c r="EF394" i="1"/>
  <c r="EG394" i="1" s="1"/>
  <c r="EF292" i="1"/>
  <c r="EG292" i="1" s="1"/>
  <c r="EF133" i="1"/>
  <c r="EG133" i="1" s="1"/>
  <c r="EF942" i="1"/>
  <c r="EG942" i="1" s="1"/>
  <c r="EF910" i="1"/>
  <c r="EG910" i="1" s="1"/>
  <c r="EF802" i="1"/>
  <c r="EG802" i="1" s="1"/>
  <c r="EF686" i="1"/>
  <c r="EG686" i="1" s="1"/>
  <c r="EF1090" i="1"/>
  <c r="EG1090" i="1" s="1"/>
  <c r="EF440" i="1"/>
  <c r="EG440" i="1" s="1"/>
  <c r="EF406" i="1"/>
  <c r="EG406" i="1" s="1"/>
  <c r="EF190" i="1"/>
  <c r="EG190" i="1" s="1"/>
  <c r="EF161" i="1"/>
  <c r="EG161" i="1" s="1"/>
  <c r="EF981" i="1"/>
  <c r="EG981" i="1" s="1"/>
  <c r="EF918" i="1"/>
  <c r="EG918" i="1" s="1"/>
  <c r="EF907" i="1"/>
  <c r="EG907" i="1" s="1"/>
  <c r="EF886" i="1"/>
  <c r="EG886" i="1" s="1"/>
  <c r="EF762" i="1"/>
  <c r="EG762" i="1" s="1"/>
  <c r="EF730" i="1"/>
  <c r="EG730" i="1" s="1"/>
  <c r="EF718" i="1"/>
  <c r="EG718" i="1" s="1"/>
  <c r="EF706" i="1"/>
  <c r="EG706" i="1" s="1"/>
  <c r="EF606" i="1"/>
  <c r="EG606" i="1" s="1"/>
  <c r="EF583" i="1"/>
  <c r="EG583" i="1" s="1"/>
  <c r="EF559" i="1"/>
  <c r="EG559" i="1" s="1"/>
  <c r="EF481" i="1"/>
  <c r="EG481" i="1" s="1"/>
  <c r="EF415" i="1"/>
  <c r="EG415" i="1" s="1"/>
  <c r="EF371" i="1"/>
  <c r="EG371" i="1" s="1"/>
  <c r="EF369" i="1"/>
  <c r="EG369" i="1" s="1"/>
  <c r="EF244" i="1"/>
  <c r="EG244" i="1" s="1"/>
  <c r="EF238" i="1"/>
  <c r="EG238" i="1" s="1"/>
  <c r="EF165" i="1"/>
  <c r="EG165" i="1" s="1"/>
  <c r="EF150" i="1"/>
  <c r="EG150" i="1" s="1"/>
  <c r="EF152" i="1"/>
  <c r="EG152" i="1" s="1"/>
  <c r="EF496" i="1"/>
  <c r="EG496" i="1" s="1"/>
  <c r="EF401" i="1"/>
  <c r="EG401" i="1" s="1"/>
  <c r="EF365" i="1"/>
  <c r="EG365" i="1" s="1"/>
  <c r="EF287" i="1"/>
  <c r="EG287" i="1" s="1"/>
  <c r="EF269" i="1"/>
  <c r="EG269" i="1" s="1"/>
  <c r="EF268" i="1"/>
  <c r="EG268" i="1" s="1"/>
  <c r="EF255" i="1"/>
  <c r="EG255" i="1" s="1"/>
  <c r="EF243" i="1"/>
  <c r="EG243" i="1" s="1"/>
  <c r="EF236" i="1"/>
  <c r="EG236" i="1" s="1"/>
  <c r="EF218" i="1"/>
  <c r="EG218" i="1" s="1"/>
  <c r="EF206" i="1"/>
  <c r="EG206" i="1" s="1"/>
  <c r="EF202" i="1"/>
  <c r="EG202" i="1" s="1"/>
  <c r="EF176" i="1"/>
  <c r="EG176" i="1" s="1"/>
  <c r="EF173" i="1"/>
  <c r="EG173" i="1" s="1"/>
  <c r="EF153" i="1"/>
  <c r="EG153" i="1" s="1"/>
  <c r="EF1003" i="1"/>
  <c r="EG1003" i="1" s="1"/>
  <c r="EF797" i="1"/>
  <c r="EG797" i="1" s="1"/>
  <c r="EF796" i="1"/>
  <c r="EG796" i="1" s="1"/>
  <c r="EF786" i="1"/>
  <c r="EG786" i="1" s="1"/>
  <c r="EF752" i="1"/>
  <c r="EG752" i="1" s="1"/>
  <c r="EF740" i="1"/>
  <c r="EG740" i="1" s="1"/>
  <c r="EF651" i="1"/>
  <c r="EG651" i="1" s="1"/>
  <c r="EF640" i="1"/>
  <c r="EG640" i="1" s="1"/>
  <c r="EF630" i="1"/>
  <c r="EG630" i="1" s="1"/>
  <c r="EF608" i="1"/>
  <c r="EG608" i="1" s="1"/>
  <c r="EF556" i="1"/>
  <c r="EG556" i="1" s="1"/>
  <c r="EF491" i="1"/>
  <c r="EG491" i="1" s="1"/>
  <c r="EF385" i="1"/>
  <c r="EG385" i="1" s="1"/>
  <c r="EF346" i="1"/>
  <c r="EG346" i="1" s="1"/>
  <c r="EF345" i="1"/>
  <c r="EG345" i="1" s="1"/>
  <c r="EF342" i="1"/>
  <c r="EG342" i="1" s="1"/>
  <c r="EF331" i="1"/>
  <c r="EG331" i="1" s="1"/>
  <c r="EF310" i="1"/>
  <c r="EG310" i="1" s="1"/>
  <c r="EF309" i="1"/>
  <c r="EG309" i="1" s="1"/>
  <c r="EF256" i="1"/>
  <c r="EG256" i="1" s="1"/>
  <c r="EF223" i="1"/>
  <c r="EG223" i="1" s="1"/>
  <c r="EF1045" i="1"/>
  <c r="EG1045" i="1" s="1"/>
  <c r="EF982" i="1"/>
  <c r="EG982" i="1" s="1"/>
  <c r="EF939" i="1"/>
  <c r="EG939" i="1" s="1"/>
  <c r="EF908" i="1"/>
  <c r="EG908" i="1" s="1"/>
  <c r="EF853" i="1"/>
  <c r="EG853" i="1" s="1"/>
  <c r="EF817" i="1"/>
  <c r="EG817" i="1" s="1"/>
  <c r="EF715" i="1"/>
  <c r="EG715" i="1" s="1"/>
  <c r="EF1087" i="1"/>
  <c r="EG1087" i="1" s="1"/>
  <c r="EF1065" i="1"/>
  <c r="EG1065" i="1" s="1"/>
  <c r="EF991" i="1"/>
  <c r="EG991" i="1" s="1"/>
  <c r="EF958" i="1"/>
  <c r="EG958" i="1" s="1"/>
  <c r="EF840" i="1"/>
  <c r="EG840" i="1" s="1"/>
  <c r="EF837" i="1"/>
  <c r="EG837" i="1" s="1"/>
  <c r="EF760" i="1"/>
  <c r="EG760" i="1" s="1"/>
  <c r="EF705" i="1"/>
  <c r="EG705" i="1" s="1"/>
  <c r="EF570" i="1"/>
  <c r="EG570" i="1" s="1"/>
  <c r="EF567" i="1"/>
  <c r="EG567" i="1" s="1"/>
  <c r="EF558" i="1"/>
  <c r="EG558" i="1" s="1"/>
  <c r="EF317" i="1"/>
  <c r="EG317" i="1" s="1"/>
  <c r="EF296" i="1"/>
  <c r="EG296" i="1" s="1"/>
  <c r="EF232" i="1"/>
  <c r="EG232" i="1" s="1"/>
  <c r="EF210" i="1"/>
  <c r="EG210" i="1" s="1"/>
  <c r="EF200" i="1"/>
  <c r="EG200" i="1" s="1"/>
  <c r="EF137" i="1"/>
  <c r="EG137" i="1" s="1"/>
  <c r="EF1024" i="1"/>
  <c r="EG1024" i="1" s="1"/>
  <c r="EF831" i="1"/>
  <c r="EG831" i="1" s="1"/>
  <c r="EF597" i="1"/>
  <c r="EG597" i="1" s="1"/>
  <c r="EF983" i="1"/>
  <c r="EG983" i="1" s="1"/>
  <c r="EF992" i="1"/>
  <c r="EG992" i="1" s="1"/>
  <c r="EF751" i="1"/>
  <c r="EG751" i="1" s="1"/>
  <c r="EF278" i="1"/>
  <c r="EG278" i="1" s="1"/>
  <c r="EF203" i="1"/>
  <c r="EG203" i="1" s="1"/>
  <c r="EF1097" i="1"/>
  <c r="EG1097" i="1" s="1"/>
  <c r="EF1076" i="1"/>
  <c r="EG1076" i="1" s="1"/>
  <c r="EF1020" i="1"/>
  <c r="EG1020" i="1" s="1"/>
  <c r="EF990" i="1"/>
  <c r="EG990" i="1" s="1"/>
  <c r="EF928" i="1"/>
  <c r="EG928" i="1" s="1"/>
  <c r="EF925" i="1"/>
  <c r="EG925" i="1" s="1"/>
  <c r="EF884" i="1"/>
  <c r="EG884" i="1" s="1"/>
  <c r="EF862" i="1"/>
  <c r="EG862" i="1" s="1"/>
  <c r="EF805" i="1"/>
  <c r="EG805" i="1" s="1"/>
  <c r="EF759" i="1"/>
  <c r="EG759" i="1" s="1"/>
  <c r="EF747" i="1"/>
  <c r="EG747" i="1" s="1"/>
  <c r="EF681" i="1"/>
  <c r="EG681" i="1" s="1"/>
  <c r="EF619" i="1"/>
  <c r="EG619" i="1" s="1"/>
  <c r="EF603" i="1"/>
  <c r="EG603" i="1" s="1"/>
  <c r="EF547" i="1"/>
  <c r="EG547" i="1" s="1"/>
  <c r="EF537" i="1"/>
  <c r="EG537" i="1" s="1"/>
  <c r="EF525" i="1"/>
  <c r="EG525" i="1" s="1"/>
  <c r="EF448" i="1"/>
  <c r="EG448" i="1" s="1"/>
  <c r="EF422" i="1"/>
  <c r="EG422" i="1" s="1"/>
  <c r="EF416" i="1"/>
  <c r="EG416" i="1" s="1"/>
  <c r="EF374" i="1"/>
  <c r="EG374" i="1" s="1"/>
  <c r="EF349" i="1"/>
  <c r="EG349" i="1" s="1"/>
  <c r="EF328" i="1"/>
  <c r="EG328" i="1" s="1"/>
  <c r="EF318" i="1"/>
  <c r="EG318" i="1" s="1"/>
  <c r="EF285" i="1"/>
  <c r="EG285" i="1" s="1"/>
  <c r="EF261" i="1"/>
  <c r="EG261" i="1" s="1"/>
  <c r="EF245" i="1"/>
  <c r="EG245" i="1" s="1"/>
  <c r="EF209" i="1"/>
  <c r="EG209" i="1" s="1"/>
  <c r="EF188" i="1"/>
  <c r="EG188" i="1" s="1"/>
  <c r="EF138" i="1"/>
  <c r="EG138" i="1" s="1"/>
  <c r="EF126" i="1"/>
  <c r="EG126" i="1" s="1"/>
  <c r="EF876" i="1"/>
  <c r="EG876" i="1" s="1"/>
  <c r="EF572" i="1"/>
  <c r="EG572" i="1" s="1"/>
  <c r="EF148" i="1"/>
  <c r="EG148" i="1" s="1"/>
  <c r="EF1096" i="1"/>
  <c r="EG1096" i="1" s="1"/>
  <c r="EF1075" i="1"/>
  <c r="EG1075" i="1" s="1"/>
  <c r="EF1064" i="1"/>
  <c r="EG1064" i="1" s="1"/>
  <c r="EF1042" i="1"/>
  <c r="EG1042" i="1" s="1"/>
  <c r="EF999" i="1"/>
  <c r="EG999" i="1" s="1"/>
  <c r="EF961" i="1"/>
  <c r="EG961" i="1" s="1"/>
  <c r="EF947" i="1"/>
  <c r="EG947" i="1" s="1"/>
  <c r="EF915" i="1"/>
  <c r="EG915" i="1" s="1"/>
  <c r="EF883" i="1"/>
  <c r="EG883" i="1" s="1"/>
  <c r="EF861" i="1"/>
  <c r="EG861" i="1" s="1"/>
  <c r="EF838" i="1"/>
  <c r="EG838" i="1" s="1"/>
  <c r="EF814" i="1"/>
  <c r="EG814" i="1" s="1"/>
  <c r="EF811" i="1"/>
  <c r="EG811" i="1" s="1"/>
  <c r="EF804" i="1"/>
  <c r="EG804" i="1" s="1"/>
  <c r="EF792" i="1"/>
  <c r="EG792" i="1" s="1"/>
  <c r="EF727" i="1"/>
  <c r="EG727" i="1" s="1"/>
  <c r="EF669" i="1"/>
  <c r="EG669" i="1" s="1"/>
  <c r="EF274" i="1"/>
  <c r="EG274" i="1" s="1"/>
  <c r="EF273" i="1"/>
  <c r="EG273" i="1" s="1"/>
  <c r="EF208" i="1"/>
  <c r="EG208" i="1" s="1"/>
  <c r="EF182" i="1"/>
  <c r="EG182" i="1" s="1"/>
  <c r="EF170" i="1"/>
  <c r="EG170" i="1" s="1"/>
  <c r="EF159" i="1"/>
  <c r="EG159" i="1" s="1"/>
  <c r="EF151" i="1"/>
  <c r="EG151" i="1" s="1"/>
  <c r="EF783" i="1"/>
  <c r="EG783" i="1" s="1"/>
  <c r="EF750" i="1"/>
  <c r="EG750" i="1" s="1"/>
  <c r="EF663" i="1"/>
  <c r="EG663" i="1" s="1"/>
  <c r="EF574" i="1"/>
  <c r="EG574" i="1" s="1"/>
  <c r="EF1068" i="1"/>
  <c r="EG1068" i="1" s="1"/>
  <c r="EF1014" i="1"/>
  <c r="EG1014" i="1" s="1"/>
  <c r="EF550" i="1"/>
  <c r="EG550" i="1" s="1"/>
  <c r="EF628" i="1"/>
  <c r="EG628" i="1" s="1"/>
  <c r="EF595" i="1"/>
  <c r="EG595" i="1" s="1"/>
  <c r="EF386" i="1"/>
  <c r="EG386" i="1" s="1"/>
  <c r="EF297" i="1"/>
  <c r="EG297" i="1" s="1"/>
  <c r="EF1077" i="1"/>
  <c r="EG1077" i="1" s="1"/>
  <c r="EF978" i="1"/>
  <c r="EG978" i="1" s="1"/>
  <c r="EF903" i="1"/>
  <c r="EG903" i="1" s="1"/>
  <c r="EF894" i="1"/>
  <c r="EG894" i="1" s="1"/>
  <c r="EF882" i="1"/>
  <c r="EG882" i="1" s="1"/>
  <c r="EF871" i="1"/>
  <c r="EG871" i="1" s="1"/>
  <c r="EF849" i="1"/>
  <c r="EG849" i="1" s="1"/>
  <c r="EF848" i="1"/>
  <c r="EG848" i="1" s="1"/>
  <c r="EF790" i="1"/>
  <c r="EG790" i="1" s="1"/>
  <c r="EF745" i="1"/>
  <c r="EG745" i="1" s="1"/>
  <c r="EF714" i="1"/>
  <c r="EG714" i="1" s="1"/>
  <c r="EF679" i="1"/>
  <c r="EG679" i="1" s="1"/>
  <c r="EF591" i="1"/>
  <c r="EG591" i="1" s="1"/>
  <c r="EF511" i="1"/>
  <c r="EG511" i="1" s="1"/>
  <c r="EF457" i="1"/>
  <c r="EG457" i="1" s="1"/>
  <c r="EF424" i="1"/>
  <c r="EG424" i="1" s="1"/>
  <c r="EF379" i="1"/>
  <c r="EG379" i="1" s="1"/>
  <c r="EF286" i="1"/>
  <c r="EG286" i="1" s="1"/>
  <c r="EF283" i="1"/>
  <c r="EG283" i="1" s="1"/>
  <c r="EF215" i="1"/>
  <c r="EG215" i="1" s="1"/>
  <c r="EF174" i="1"/>
  <c r="EG174" i="1" s="1"/>
  <c r="EF168" i="1"/>
  <c r="EG168" i="1" s="1"/>
  <c r="EF721" i="1"/>
  <c r="EG721" i="1" s="1"/>
  <c r="EF1036" i="1"/>
  <c r="EG1036" i="1" s="1"/>
  <c r="EF1026" i="1"/>
  <c r="EG1026" i="1" s="1"/>
  <c r="EF866" i="1"/>
  <c r="EG866" i="1" s="1"/>
  <c r="EF1088" i="1"/>
  <c r="EG1088" i="1" s="1"/>
  <c r="EF1058" i="1"/>
  <c r="EG1058" i="1" s="1"/>
  <c r="EF723" i="1"/>
  <c r="EG723" i="1" s="1"/>
  <c r="EF647" i="1"/>
  <c r="EG647" i="1" s="1"/>
  <c r="EF879" i="1"/>
  <c r="EG879" i="1" s="1"/>
  <c r="EF791" i="1"/>
  <c r="EG791" i="1" s="1"/>
  <c r="EF1018" i="1"/>
  <c r="EG1018" i="1" s="1"/>
  <c r="EF994" i="1"/>
  <c r="EG994" i="1" s="1"/>
  <c r="EF819" i="1"/>
  <c r="EG819" i="1" s="1"/>
  <c r="EF726" i="1"/>
  <c r="EG726" i="1" s="1"/>
  <c r="EF662" i="1"/>
  <c r="EG662" i="1" s="1"/>
  <c r="EF621" i="1"/>
  <c r="EG621" i="1" s="1"/>
  <c r="EF610" i="1"/>
  <c r="EG610" i="1" s="1"/>
  <c r="EF586" i="1"/>
  <c r="EG586" i="1" s="1"/>
  <c r="EF545" i="1"/>
  <c r="EG545" i="1" s="1"/>
  <c r="EF1017" i="1"/>
  <c r="EG1017" i="1" s="1"/>
  <c r="EF987" i="1"/>
  <c r="EG987" i="1" s="1"/>
  <c r="EF930" i="1"/>
  <c r="EG930" i="1" s="1"/>
  <c r="EF822" i="1"/>
  <c r="EG822" i="1" s="1"/>
  <c r="EF781" i="1"/>
  <c r="EG781" i="1" s="1"/>
  <c r="EF753" i="1"/>
  <c r="EG753" i="1" s="1"/>
  <c r="EF675" i="1"/>
  <c r="EG675" i="1" s="1"/>
  <c r="EF613" i="1"/>
  <c r="EG613" i="1" s="1"/>
  <c r="EF571" i="1"/>
  <c r="EG571" i="1" s="1"/>
  <c r="EF305" i="1"/>
  <c r="EG305" i="1" s="1"/>
  <c r="EF295" i="1"/>
  <c r="EG295" i="1" s="1"/>
  <c r="EF1091" i="1"/>
  <c r="EG1091" i="1" s="1"/>
  <c r="EF1048" i="1"/>
  <c r="EG1048" i="1" s="1"/>
  <c r="EF1047" i="1"/>
  <c r="EG1047" i="1" s="1"/>
  <c r="EF1009" i="1"/>
  <c r="EG1009" i="1" s="1"/>
  <c r="EF954" i="1"/>
  <c r="EG954" i="1" s="1"/>
  <c r="EF946" i="1"/>
  <c r="EG946" i="1" s="1"/>
  <c r="EF756" i="1"/>
  <c r="EG756" i="1" s="1"/>
  <c r="EF717" i="1"/>
  <c r="EG717" i="1" s="1"/>
  <c r="EF664" i="1"/>
  <c r="EG664" i="1" s="1"/>
  <c r="EF660" i="1"/>
  <c r="EG660" i="1" s="1"/>
  <c r="EF563" i="1"/>
  <c r="EG563" i="1" s="1"/>
  <c r="EF555" i="1"/>
  <c r="EG555" i="1" s="1"/>
  <c r="EF437" i="1"/>
  <c r="EG437" i="1" s="1"/>
  <c r="EF304" i="1"/>
  <c r="EG304" i="1" s="1"/>
  <c r="EF298" i="1"/>
  <c r="EG298" i="1" s="1"/>
  <c r="EF889" i="1"/>
  <c r="EG889" i="1" s="1"/>
  <c r="EF842" i="1"/>
  <c r="EG842" i="1" s="1"/>
  <c r="EF682" i="1"/>
  <c r="EG682" i="1" s="1"/>
  <c r="EF633" i="1"/>
  <c r="EG633" i="1" s="1"/>
  <c r="EF514" i="1"/>
  <c r="EG514" i="1" s="1"/>
  <c r="EF488" i="1"/>
  <c r="EG488" i="1" s="1"/>
  <c r="EF1005" i="1"/>
  <c r="EG1005" i="1" s="1"/>
  <c r="EF973" i="1"/>
  <c r="EG973" i="1" s="1"/>
  <c r="EF963" i="1"/>
  <c r="EG963" i="1" s="1"/>
  <c r="EF765" i="1"/>
  <c r="EG765" i="1" s="1"/>
  <c r="EF694" i="1"/>
  <c r="EG694" i="1" s="1"/>
  <c r="EF672" i="1"/>
  <c r="EG672" i="1" s="1"/>
  <c r="EF607" i="1"/>
  <c r="EG607" i="1" s="1"/>
  <c r="EF518" i="1"/>
  <c r="EG518" i="1" s="1"/>
  <c r="EF1089" i="1"/>
  <c r="EG1089" i="1" s="1"/>
  <c r="EF582" i="1"/>
  <c r="EG582" i="1" s="1"/>
  <c r="EF405" i="1"/>
  <c r="EG405" i="1" s="1"/>
  <c r="EF1080" i="1"/>
  <c r="EG1080" i="1" s="1"/>
  <c r="EF964" i="1"/>
  <c r="EG964" i="1" s="1"/>
  <c r="EF767" i="1"/>
  <c r="EG767" i="1" s="1"/>
  <c r="EF696" i="1"/>
  <c r="EG696" i="1" s="1"/>
  <c r="EF622" i="1"/>
  <c r="EG622" i="1" s="1"/>
  <c r="EF580" i="1"/>
  <c r="EG580" i="1" s="1"/>
  <c r="EF177" i="1"/>
  <c r="EG177" i="1" s="1"/>
  <c r="EF868" i="1"/>
  <c r="EG868" i="1" s="1"/>
  <c r="EF844" i="1"/>
  <c r="EG844" i="1" s="1"/>
  <c r="EF587" i="1"/>
  <c r="EG587" i="1" s="1"/>
  <c r="EF473" i="1"/>
  <c r="EG473" i="1" s="1"/>
  <c r="EF1092" i="1"/>
  <c r="EG1092" i="1" s="1"/>
  <c r="EF1085" i="1"/>
  <c r="EG1085" i="1" s="1"/>
  <c r="EF1069" i="1"/>
  <c r="EG1069" i="1" s="1"/>
  <c r="EF1032" i="1"/>
  <c r="EG1032" i="1" s="1"/>
  <c r="EF984" i="1"/>
  <c r="EG984" i="1" s="1"/>
  <c r="EF969" i="1"/>
  <c r="EG969" i="1" s="1"/>
  <c r="EF937" i="1"/>
  <c r="EG937" i="1" s="1"/>
  <c r="EF771" i="1"/>
  <c r="EG771" i="1" s="1"/>
  <c r="EF716" i="1"/>
  <c r="EG716" i="1" s="1"/>
  <c r="EF562" i="1"/>
  <c r="EG562" i="1" s="1"/>
  <c r="EF362" i="1"/>
  <c r="EG362" i="1" s="1"/>
  <c r="EF240" i="1"/>
  <c r="EG240" i="1" s="1"/>
  <c r="EF163" i="1"/>
  <c r="EG163" i="1" s="1"/>
  <c r="EF1084" i="1"/>
  <c r="EG1084" i="1" s="1"/>
  <c r="EF1074" i="1"/>
  <c r="EG1074" i="1" s="1"/>
  <c r="EF1054" i="1"/>
  <c r="EG1054" i="1" s="1"/>
  <c r="EF1023" i="1"/>
  <c r="EG1023" i="1" s="1"/>
  <c r="EF906" i="1"/>
  <c r="EG906" i="1" s="1"/>
  <c r="EF873" i="1"/>
  <c r="EG873" i="1" s="1"/>
  <c r="EF852" i="1"/>
  <c r="EG852" i="1" s="1"/>
  <c r="EF643" i="1"/>
  <c r="EG643" i="1" s="1"/>
  <c r="EF427" i="1"/>
  <c r="EG427" i="1" s="1"/>
  <c r="EF370" i="1"/>
  <c r="EG370" i="1" s="1"/>
  <c r="EF361" i="1"/>
  <c r="EG361" i="1" s="1"/>
  <c r="EF348" i="1"/>
  <c r="EG348" i="1" s="1"/>
  <c r="EF1066" i="1"/>
  <c r="EG1066" i="1" s="1"/>
  <c r="EF1046" i="1"/>
  <c r="EG1046" i="1" s="1"/>
  <c r="EF1011" i="1"/>
  <c r="EG1011" i="1" s="1"/>
  <c r="EF960" i="1"/>
  <c r="EG960" i="1" s="1"/>
  <c r="EF948" i="1"/>
  <c r="EG948" i="1" s="1"/>
  <c r="EF913" i="1"/>
  <c r="EG913" i="1" s="1"/>
  <c r="EF875" i="1"/>
  <c r="EG875" i="1" s="1"/>
  <c r="EF859" i="1"/>
  <c r="EG859" i="1" s="1"/>
  <c r="EF835" i="1"/>
  <c r="EG835" i="1" s="1"/>
  <c r="EF826" i="1"/>
  <c r="EG826" i="1" s="1"/>
  <c r="EF722" i="1"/>
  <c r="EG722" i="1" s="1"/>
  <c r="EF692" i="1"/>
  <c r="EG692" i="1" s="1"/>
  <c r="EF658" i="1"/>
  <c r="EG658" i="1" s="1"/>
  <c r="EF568" i="1"/>
  <c r="EG568" i="1" s="1"/>
  <c r="EF246" i="1"/>
  <c r="EG246" i="1" s="1"/>
  <c r="EF248" i="1"/>
  <c r="EG248" i="1" s="1"/>
  <c r="EF725" i="1"/>
  <c r="EG725" i="1" s="1"/>
  <c r="EF695" i="1"/>
  <c r="EG695" i="1" s="1"/>
  <c r="EF1012" i="1"/>
  <c r="EG1012" i="1" s="1"/>
  <c r="EF901" i="1"/>
  <c r="EG901" i="1" s="1"/>
  <c r="EF878" i="1"/>
  <c r="EG878" i="1" s="1"/>
  <c r="EF864" i="1"/>
  <c r="EG864" i="1" s="1"/>
  <c r="EF850" i="1"/>
  <c r="EG850" i="1" s="1"/>
  <c r="EF825" i="1"/>
  <c r="EG825" i="1" s="1"/>
  <c r="EF799" i="1"/>
  <c r="EG799" i="1" s="1"/>
  <c r="EF784" i="1"/>
  <c r="EG784" i="1" s="1"/>
  <c r="EF744" i="1"/>
  <c r="EG744" i="1" s="1"/>
  <c r="EF734" i="1"/>
  <c r="EG734" i="1" s="1"/>
  <c r="EF699" i="1"/>
  <c r="EG699" i="1" s="1"/>
  <c r="EF680" i="1"/>
  <c r="EG680" i="1" s="1"/>
  <c r="EF670" i="1"/>
  <c r="EG670" i="1" s="1"/>
  <c r="EF600" i="1"/>
  <c r="EG600" i="1" s="1"/>
  <c r="EF590" i="1"/>
  <c r="EG590" i="1" s="1"/>
  <c r="EF565" i="1"/>
  <c r="EG565" i="1" s="1"/>
  <c r="EF549" i="1"/>
  <c r="EG549" i="1" s="1"/>
  <c r="EF544" i="1"/>
  <c r="EG544" i="1" s="1"/>
  <c r="EF311" i="1"/>
  <c r="EG311" i="1" s="1"/>
  <c r="EF254" i="1"/>
  <c r="EG254" i="1" s="1"/>
  <c r="EF233" i="1"/>
  <c r="EG233" i="1" s="1"/>
  <c r="EF222" i="1"/>
  <c r="EG222" i="1" s="1"/>
  <c r="EF171" i="1"/>
  <c r="EG171" i="1" s="1"/>
  <c r="EF155" i="1"/>
  <c r="EG155" i="1" s="1"/>
  <c r="EF870" i="1"/>
  <c r="EG870" i="1" s="1"/>
  <c r="EF710" i="1"/>
  <c r="EG710" i="1" s="1"/>
  <c r="EF691" i="1"/>
  <c r="EG691" i="1" s="1"/>
  <c r="EF1030" i="1"/>
  <c r="EG1030" i="1" s="1"/>
  <c r="EF1008" i="1"/>
  <c r="EG1008" i="1" s="1"/>
  <c r="EF986" i="1"/>
  <c r="EG986" i="1" s="1"/>
  <c r="EF950" i="1"/>
  <c r="EG950" i="1" s="1"/>
  <c r="EF945" i="1"/>
  <c r="EG945" i="1" s="1"/>
  <c r="EF935" i="1"/>
  <c r="EG935" i="1" s="1"/>
  <c r="EF897" i="1"/>
  <c r="EG897" i="1" s="1"/>
  <c r="EF887" i="1"/>
  <c r="EG887" i="1" s="1"/>
  <c r="EF846" i="1"/>
  <c r="EG846" i="1" s="1"/>
  <c r="EF780" i="1"/>
  <c r="EG780" i="1" s="1"/>
  <c r="EF755" i="1"/>
  <c r="EG755" i="1" s="1"/>
  <c r="EF690" i="1"/>
  <c r="EG690" i="1" s="1"/>
  <c r="EF666" i="1"/>
  <c r="EG666" i="1" s="1"/>
  <c r="EF656" i="1"/>
  <c r="EG656" i="1" s="1"/>
  <c r="EF632" i="1"/>
  <c r="EG632" i="1" s="1"/>
  <c r="EF626" i="1"/>
  <c r="EG626" i="1" s="1"/>
  <c r="EF617" i="1"/>
  <c r="EG617" i="1" s="1"/>
  <c r="EF616" i="1"/>
  <c r="EG616" i="1" s="1"/>
  <c r="EF611" i="1"/>
  <c r="EG611" i="1" s="1"/>
  <c r="EF596" i="1"/>
  <c r="EG596" i="1" s="1"/>
  <c r="EF566" i="1"/>
  <c r="EG566" i="1" s="1"/>
  <c r="EF551" i="1"/>
  <c r="EG551" i="1" s="1"/>
  <c r="EF532" i="1"/>
  <c r="EG532" i="1" s="1"/>
  <c r="EF520" i="1"/>
  <c r="EG520" i="1" s="1"/>
  <c r="EF493" i="1"/>
  <c r="EG493" i="1" s="1"/>
  <c r="EF487" i="1"/>
  <c r="EG487" i="1" s="1"/>
  <c r="EF461" i="1"/>
  <c r="EG461" i="1" s="1"/>
  <c r="EF434" i="1"/>
  <c r="EG434" i="1" s="1"/>
  <c r="EF433" i="1"/>
  <c r="EG433" i="1" s="1"/>
  <c r="EF340" i="1"/>
  <c r="EG340" i="1" s="1"/>
  <c r="EF299" i="1"/>
  <c r="EG299" i="1" s="1"/>
  <c r="EF262" i="1"/>
  <c r="EG262" i="1" s="1"/>
  <c r="EF1053" i="1"/>
  <c r="EG1053" i="1" s="1"/>
  <c r="EF1021" i="1"/>
  <c r="EG1021" i="1" s="1"/>
  <c r="EF972" i="1"/>
  <c r="EG972" i="1" s="1"/>
  <c r="EF968" i="1"/>
  <c r="EG968" i="1" s="1"/>
  <c r="EF967" i="1"/>
  <c r="EG967" i="1" s="1"/>
  <c r="EF911" i="1"/>
  <c r="EG911" i="1" s="1"/>
  <c r="EF874" i="1"/>
  <c r="EG874" i="1" s="1"/>
  <c r="EF860" i="1"/>
  <c r="EG860" i="1" s="1"/>
  <c r="EF851" i="1"/>
  <c r="EG851" i="1" s="1"/>
  <c r="EF830" i="1"/>
  <c r="EG830" i="1" s="1"/>
  <c r="EF820" i="1"/>
  <c r="EG820" i="1" s="1"/>
  <c r="EF800" i="1"/>
  <c r="EG800" i="1" s="1"/>
  <c r="EF1071" i="1"/>
  <c r="EG1071" i="1" s="1"/>
  <c r="EF1049" i="1"/>
  <c r="EG1049" i="1" s="1"/>
  <c r="EF1013" i="1"/>
  <c r="EG1013" i="1" s="1"/>
  <c r="EF995" i="1"/>
  <c r="EG995" i="1" s="1"/>
  <c r="EF926" i="1"/>
  <c r="EG926" i="1" s="1"/>
  <c r="EF902" i="1"/>
  <c r="EG902" i="1" s="1"/>
  <c r="EF816" i="1"/>
  <c r="EG816" i="1" s="1"/>
  <c r="EF795" i="1"/>
  <c r="EG795" i="1" s="1"/>
  <c r="EF676" i="1"/>
  <c r="EG676" i="1" s="1"/>
  <c r="EF671" i="1"/>
  <c r="EG671" i="1" s="1"/>
  <c r="EF637" i="1"/>
  <c r="EG637" i="1" s="1"/>
  <c r="EF576" i="1"/>
  <c r="EG576" i="1" s="1"/>
  <c r="EF561" i="1"/>
  <c r="EG561" i="1" s="1"/>
  <c r="EF513" i="1"/>
  <c r="EG513" i="1" s="1"/>
  <c r="EF468" i="1"/>
  <c r="EG468" i="1" s="1"/>
  <c r="EF462" i="1"/>
  <c r="EG462" i="1" s="1"/>
  <c r="EF216" i="1"/>
  <c r="EG216" i="1" s="1"/>
  <c r="EF1079" i="1"/>
  <c r="EG1079" i="1" s="1"/>
  <c r="EF1044" i="1"/>
  <c r="EG1044" i="1" s="1"/>
  <c r="EF921" i="1"/>
  <c r="EG921" i="1" s="1"/>
  <c r="EF1057" i="1"/>
  <c r="EG1057" i="1" s="1"/>
  <c r="EF724" i="1"/>
  <c r="EG724" i="1" s="1"/>
  <c r="EF646" i="1"/>
  <c r="EG646" i="1" s="1"/>
  <c r="EF615" i="1"/>
  <c r="EG615" i="1" s="1"/>
  <c r="EF575" i="1"/>
  <c r="EG575" i="1" s="1"/>
  <c r="EF470" i="1"/>
  <c r="EG470" i="1" s="1"/>
  <c r="EF466" i="1"/>
  <c r="EG466" i="1" s="1"/>
  <c r="EF409" i="1"/>
  <c r="EG409" i="1" s="1"/>
  <c r="EF384" i="1"/>
  <c r="EG384" i="1" s="1"/>
  <c r="EF351" i="1"/>
  <c r="EG351" i="1" s="1"/>
  <c r="EF332" i="1"/>
  <c r="EG332" i="1" s="1"/>
  <c r="EF251" i="1"/>
  <c r="EG251" i="1" s="1"/>
  <c r="EF183" i="1"/>
  <c r="EG183" i="1" s="1"/>
  <c r="EF172" i="1"/>
  <c r="EG172" i="1" s="1"/>
  <c r="EF1035" i="1"/>
  <c r="EG1035" i="1" s="1"/>
  <c r="EF1095" i="1"/>
  <c r="EG1095" i="1" s="1"/>
  <c r="EF1078" i="1"/>
  <c r="EG1078" i="1" s="1"/>
  <c r="EF1061" i="1"/>
  <c r="EG1061" i="1" s="1"/>
  <c r="EF1056" i="1"/>
  <c r="EG1056" i="1" s="1"/>
  <c r="EF1043" i="1"/>
  <c r="EG1043" i="1" s="1"/>
  <c r="EF1034" i="1"/>
  <c r="EG1034" i="1" s="1"/>
  <c r="EF1025" i="1"/>
  <c r="EG1025" i="1" s="1"/>
  <c r="EF998" i="1"/>
  <c r="EG998" i="1" s="1"/>
  <c r="EF993" i="1"/>
  <c r="EG993" i="1" s="1"/>
  <c r="EF962" i="1"/>
  <c r="EG962" i="1" s="1"/>
  <c r="EF949" i="1"/>
  <c r="EG949" i="1" s="1"/>
  <c r="EF920" i="1"/>
  <c r="EG920" i="1" s="1"/>
  <c r="EF858" i="1"/>
  <c r="EG858" i="1" s="1"/>
  <c r="EF779" i="1"/>
  <c r="EG779" i="1" s="1"/>
  <c r="EF778" i="1"/>
  <c r="EG778" i="1" s="1"/>
  <c r="EF769" i="1"/>
  <c r="EG769" i="1" s="1"/>
  <c r="EF764" i="1"/>
  <c r="EG764" i="1" s="1"/>
  <c r="EF754" i="1"/>
  <c r="EG754" i="1" s="1"/>
  <c r="EF729" i="1"/>
  <c r="EG729" i="1" s="1"/>
  <c r="EF704" i="1"/>
  <c r="EG704" i="1" s="1"/>
  <c r="EF689" i="1"/>
  <c r="EG689" i="1" s="1"/>
  <c r="EF684" i="1"/>
  <c r="EG684" i="1" s="1"/>
  <c r="EF645" i="1"/>
  <c r="EG645" i="1" s="1"/>
  <c r="EF625" i="1"/>
  <c r="EG625" i="1" s="1"/>
  <c r="EF594" i="1"/>
  <c r="EG594" i="1" s="1"/>
  <c r="EF579" i="1"/>
  <c r="EG579" i="1" s="1"/>
  <c r="EF523" i="1"/>
  <c r="EG523" i="1" s="1"/>
  <c r="EF485" i="1"/>
  <c r="EG485" i="1" s="1"/>
  <c r="EF478" i="1"/>
  <c r="EG478" i="1" s="1"/>
  <c r="EF420" i="1"/>
  <c r="EG420" i="1" s="1"/>
  <c r="EF402" i="1"/>
  <c r="EG402" i="1" s="1"/>
  <c r="EF396" i="1"/>
  <c r="EG396" i="1" s="1"/>
  <c r="EF383" i="1"/>
  <c r="EG383" i="1" s="1"/>
  <c r="EF368" i="1"/>
  <c r="EG368" i="1" s="1"/>
  <c r="EF229" i="1"/>
  <c r="EG229" i="1" s="1"/>
  <c r="EF213" i="1"/>
  <c r="EG213" i="1" s="1"/>
  <c r="EF131" i="1"/>
  <c r="EG131" i="1" s="1"/>
  <c r="EF1063" i="1"/>
  <c r="EG1063" i="1" s="1"/>
  <c r="EF1060" i="1"/>
  <c r="EG1060" i="1" s="1"/>
  <c r="EF1016" i="1"/>
  <c r="EG1016" i="1" s="1"/>
  <c r="EF980" i="1"/>
  <c r="EG980" i="1" s="1"/>
  <c r="EF971" i="1"/>
  <c r="EG971" i="1" s="1"/>
  <c r="EF905" i="1"/>
  <c r="EG905" i="1" s="1"/>
  <c r="EF829" i="1"/>
  <c r="EG829" i="1" s="1"/>
  <c r="EF793" i="1"/>
  <c r="EG793" i="1" s="1"/>
  <c r="EF708" i="1"/>
  <c r="EG708" i="1" s="1"/>
  <c r="EF703" i="1"/>
  <c r="EG703" i="1" s="1"/>
  <c r="EF674" i="1"/>
  <c r="EG674" i="1" s="1"/>
  <c r="EF650" i="1"/>
  <c r="EG650" i="1" s="1"/>
  <c r="EF635" i="1"/>
  <c r="EG635" i="1" s="1"/>
  <c r="EF536" i="1"/>
  <c r="EG536" i="1" s="1"/>
  <c r="EF524" i="1"/>
  <c r="EG524" i="1" s="1"/>
  <c r="EF497" i="1"/>
  <c r="EG497" i="1" s="1"/>
  <c r="EF472" i="1"/>
  <c r="EG472" i="1" s="1"/>
  <c r="EF413" i="1"/>
  <c r="EG413" i="1" s="1"/>
  <c r="EF400" i="1"/>
  <c r="EG400" i="1" s="1"/>
  <c r="EF359" i="1"/>
  <c r="EG359" i="1" s="1"/>
  <c r="EF353" i="1"/>
  <c r="EG353" i="1" s="1"/>
  <c r="EF315" i="1"/>
  <c r="EG315" i="1" s="1"/>
  <c r="EF260" i="1"/>
  <c r="EG260" i="1" s="1"/>
  <c r="EF1098" i="1"/>
  <c r="EG1098" i="1" s="1"/>
  <c r="EF1082" i="1"/>
  <c r="EG1082" i="1" s="1"/>
  <c r="EF1081" i="1"/>
  <c r="EG1081" i="1" s="1"/>
  <c r="EF1038" i="1"/>
  <c r="EG1038" i="1" s="1"/>
  <c r="EF953" i="1"/>
  <c r="EG953" i="1" s="1"/>
  <c r="EF952" i="1"/>
  <c r="EG952" i="1" s="1"/>
  <c r="EF914" i="1"/>
  <c r="EG914" i="1" s="1"/>
  <c r="EF899" i="1"/>
  <c r="EG899" i="1" s="1"/>
  <c r="EF890" i="1"/>
  <c r="EG890" i="1" s="1"/>
  <c r="EF863" i="1"/>
  <c r="EG863" i="1" s="1"/>
  <c r="EF788" i="1"/>
  <c r="EG788" i="1" s="1"/>
  <c r="EF758" i="1"/>
  <c r="EG758" i="1" s="1"/>
  <c r="EF743" i="1"/>
  <c r="EG743" i="1" s="1"/>
  <c r="EF733" i="1"/>
  <c r="EG733" i="1" s="1"/>
  <c r="EF683" i="1"/>
  <c r="EG683" i="1" s="1"/>
  <c r="EF659" i="1"/>
  <c r="EG659" i="1" s="1"/>
  <c r="EF624" i="1"/>
  <c r="EG624" i="1" s="1"/>
  <c r="EF614" i="1"/>
  <c r="EG614" i="1" s="1"/>
  <c r="EF609" i="1"/>
  <c r="EG609" i="1" s="1"/>
  <c r="EF599" i="1"/>
  <c r="EG599" i="1" s="1"/>
  <c r="EF598" i="1"/>
  <c r="EG598" i="1" s="1"/>
  <c r="EF584" i="1"/>
  <c r="EG584" i="1" s="1"/>
  <c r="EF573" i="1"/>
  <c r="EG573" i="1" s="1"/>
  <c r="EF529" i="1"/>
  <c r="EG529" i="1" s="1"/>
  <c r="EF516" i="1"/>
  <c r="EG516" i="1" s="1"/>
  <c r="EF515" i="1"/>
  <c r="EG515" i="1" s="1"/>
  <c r="EF504" i="1"/>
  <c r="EG504" i="1" s="1"/>
  <c r="EF445" i="1"/>
  <c r="EG445" i="1" s="1"/>
  <c r="EF426" i="1"/>
  <c r="EG426" i="1" s="1"/>
  <c r="EF364" i="1"/>
  <c r="EG364" i="1" s="1"/>
  <c r="EF337" i="1"/>
  <c r="EG337" i="1" s="1"/>
  <c r="EF329" i="1"/>
  <c r="EG329" i="1" s="1"/>
  <c r="EF272" i="1"/>
  <c r="EG272" i="1" s="1"/>
  <c r="EF179" i="1"/>
  <c r="EG179" i="1" s="1"/>
  <c r="EF162" i="1"/>
  <c r="EG162" i="1" s="1"/>
  <c r="EF160" i="1"/>
  <c r="EG160" i="1" s="1"/>
  <c r="EF1055" i="1"/>
  <c r="EG1055" i="1" s="1"/>
  <c r="EF997" i="1"/>
  <c r="EG997" i="1" s="1"/>
  <c r="EF938" i="1"/>
  <c r="EG938" i="1" s="1"/>
  <c r="EF933" i="1"/>
  <c r="EG933" i="1" s="1"/>
  <c r="EF923" i="1"/>
  <c r="EG923" i="1" s="1"/>
  <c r="EF909" i="1"/>
  <c r="EG909" i="1" s="1"/>
  <c r="EF885" i="1"/>
  <c r="EG885" i="1" s="1"/>
  <c r="EF872" i="1"/>
  <c r="EG872" i="1" s="1"/>
  <c r="EF847" i="1"/>
  <c r="EG847" i="1" s="1"/>
  <c r="EF818" i="1"/>
  <c r="EG818" i="1" s="1"/>
  <c r="EF807" i="1"/>
  <c r="EG807" i="1" s="1"/>
  <c r="EF707" i="1"/>
  <c r="EG707" i="1" s="1"/>
  <c r="EF697" i="1"/>
  <c r="EG697" i="1" s="1"/>
  <c r="EF678" i="1"/>
  <c r="EG678" i="1" s="1"/>
  <c r="EF657" i="1"/>
  <c r="EG657" i="1" s="1"/>
  <c r="EF644" i="1"/>
  <c r="EG644" i="1" s="1"/>
  <c r="EF554" i="1"/>
  <c r="EG554" i="1" s="1"/>
  <c r="EF508" i="1"/>
  <c r="EG508" i="1" s="1"/>
  <c r="EF490" i="1"/>
  <c r="EG490" i="1" s="1"/>
  <c r="EF484" i="1"/>
  <c r="EG484" i="1" s="1"/>
  <c r="EF477" i="1"/>
  <c r="EG477" i="1" s="1"/>
  <c r="EF451" i="1"/>
  <c r="EG451" i="1" s="1"/>
  <c r="EF388" i="1"/>
  <c r="EG388" i="1" s="1"/>
  <c r="EF360" i="1"/>
  <c r="EG360" i="1" s="1"/>
  <c r="EF327" i="1"/>
  <c r="EG327" i="1" s="1"/>
  <c r="EF302" i="1"/>
  <c r="EG302" i="1" s="1"/>
  <c r="EF289" i="1"/>
  <c r="EG289" i="1" s="1"/>
  <c r="EF266" i="1"/>
  <c r="EG266" i="1" s="1"/>
  <c r="EF265" i="1"/>
  <c r="EG265" i="1" s="1"/>
  <c r="EF211" i="1"/>
  <c r="EG211" i="1" s="1"/>
  <c r="EF181" i="1"/>
  <c r="EG181" i="1" s="1"/>
  <c r="EF341" i="1"/>
  <c r="EG341" i="1" s="1"/>
  <c r="EF313" i="1"/>
  <c r="EG313" i="1" s="1"/>
  <c r="EF312" i="1"/>
  <c r="EG312" i="1" s="1"/>
  <c r="EF263" i="1"/>
  <c r="EG263" i="1" s="1"/>
  <c r="EF226" i="1"/>
  <c r="EG226" i="1" s="1"/>
  <c r="EF193" i="1"/>
  <c r="EG193" i="1" s="1"/>
  <c r="EF147" i="1"/>
  <c r="EG147" i="1" s="1"/>
  <c r="EF145" i="1"/>
  <c r="EG145" i="1" s="1"/>
  <c r="EF1004" i="1"/>
  <c r="EG1004" i="1" s="1"/>
  <c r="EF1000" i="1"/>
  <c r="EG1000" i="1" s="1"/>
  <c r="EF989" i="1"/>
  <c r="EG989" i="1" s="1"/>
  <c r="EF985" i="1"/>
  <c r="EG985" i="1" s="1"/>
  <c r="EF974" i="1"/>
  <c r="EG974" i="1" s="1"/>
  <c r="EF924" i="1"/>
  <c r="EG924" i="1" s="1"/>
  <c r="EF900" i="1"/>
  <c r="EG900" i="1" s="1"/>
  <c r="EF888" i="1"/>
  <c r="EG888" i="1" s="1"/>
  <c r="EF815" i="1"/>
  <c r="EG815" i="1" s="1"/>
  <c r="EF794" i="1"/>
  <c r="EG794" i="1" s="1"/>
  <c r="EF702" i="1"/>
  <c r="EG702" i="1" s="1"/>
  <c r="EF661" i="1"/>
  <c r="EG661" i="1" s="1"/>
  <c r="EF602" i="1"/>
  <c r="EG602" i="1" s="1"/>
  <c r="EF589" i="1"/>
  <c r="EG589" i="1" s="1"/>
  <c r="EF581" i="1"/>
  <c r="EG581" i="1" s="1"/>
  <c r="EF527" i="1"/>
  <c r="EG527" i="1" s="1"/>
  <c r="EF501" i="1"/>
  <c r="EG501" i="1" s="1"/>
  <c r="EF452" i="1"/>
  <c r="EG452" i="1" s="1"/>
  <c r="EF382" i="1"/>
  <c r="EG382" i="1" s="1"/>
  <c r="EF321" i="1"/>
  <c r="EG321" i="1" s="1"/>
  <c r="EF314" i="1"/>
  <c r="EG314" i="1" s="1"/>
  <c r="EF225" i="1"/>
  <c r="EG225" i="1" s="1"/>
  <c r="EF198" i="1"/>
  <c r="EG198" i="1" s="1"/>
  <c r="EF192" i="1"/>
  <c r="EG192" i="1" s="1"/>
  <c r="EF144" i="1"/>
  <c r="EG144" i="1" s="1"/>
  <c r="EF553" i="1"/>
  <c r="EG553" i="1" s="1"/>
  <c r="EF538" i="1"/>
  <c r="EG538" i="1" s="1"/>
  <c r="EF450" i="1"/>
  <c r="EG450" i="1" s="1"/>
  <c r="EF449" i="1"/>
  <c r="EG449" i="1" s="1"/>
  <c r="EF444" i="1"/>
  <c r="EG444" i="1" s="1"/>
  <c r="EF428" i="1"/>
  <c r="EG428" i="1" s="1"/>
  <c r="EF377" i="1"/>
  <c r="EG377" i="1" s="1"/>
  <c r="EF352" i="1"/>
  <c r="EG352" i="1" s="1"/>
  <c r="EF334" i="1"/>
  <c r="EG334" i="1" s="1"/>
  <c r="EF308" i="1"/>
  <c r="EG308" i="1" s="1"/>
  <c r="EF301" i="1"/>
  <c r="EG301" i="1" s="1"/>
  <c r="EF259" i="1"/>
  <c r="EG259" i="1" s="1"/>
  <c r="EF253" i="1"/>
  <c r="EG253" i="1" s="1"/>
  <c r="EF158" i="1"/>
  <c r="EG158" i="1" s="1"/>
  <c r="EF136" i="1"/>
  <c r="EG136" i="1" s="1"/>
  <c r="EF1067" i="1"/>
  <c r="EG1067" i="1" s="1"/>
  <c r="EF1019" i="1"/>
  <c r="EG1019" i="1" s="1"/>
  <c r="EF956" i="1"/>
  <c r="EG956" i="1" s="1"/>
  <c r="EF941" i="1"/>
  <c r="EG941" i="1" s="1"/>
  <c r="EF877" i="1"/>
  <c r="EG877" i="1" s="1"/>
  <c r="EF841" i="1"/>
  <c r="EG841" i="1" s="1"/>
  <c r="EF833" i="1"/>
  <c r="EG833" i="1" s="1"/>
  <c r="EF832" i="1"/>
  <c r="EG832" i="1" s="1"/>
  <c r="EF824" i="1"/>
  <c r="EG824" i="1" s="1"/>
  <c r="EF803" i="1"/>
  <c r="EG803" i="1" s="1"/>
  <c r="EF782" i="1"/>
  <c r="EG782" i="1" s="1"/>
  <c r="EF770" i="1"/>
  <c r="EG770" i="1" s="1"/>
  <c r="EF719" i="1"/>
  <c r="EG719" i="1" s="1"/>
  <c r="EF698" i="1"/>
  <c r="EG698" i="1" s="1"/>
  <c r="EF631" i="1"/>
  <c r="EG631" i="1" s="1"/>
  <c r="EF577" i="1"/>
  <c r="EG577" i="1" s="1"/>
  <c r="EF507" i="1"/>
  <c r="EG507" i="1" s="1"/>
  <c r="EF476" i="1"/>
  <c r="EG476" i="1" s="1"/>
  <c r="EF465" i="1"/>
  <c r="EG465" i="1" s="1"/>
  <c r="EF439" i="1"/>
  <c r="EG439" i="1" s="1"/>
  <c r="EF408" i="1"/>
  <c r="EG408" i="1" s="1"/>
  <c r="EF403" i="1"/>
  <c r="EG403" i="1" s="1"/>
  <c r="EF1070" i="1"/>
  <c r="EG1070" i="1" s="1"/>
  <c r="EF1022" i="1"/>
  <c r="EG1022" i="1" s="1"/>
  <c r="EF1007" i="1"/>
  <c r="EG1007" i="1" s="1"/>
  <c r="EF959" i="1"/>
  <c r="EG959" i="1" s="1"/>
  <c r="EF932" i="1"/>
  <c r="EG932" i="1" s="1"/>
  <c r="EF896" i="1"/>
  <c r="EG896" i="1" s="1"/>
  <c r="EF892" i="1"/>
  <c r="EG892" i="1" s="1"/>
  <c r="EF869" i="1"/>
  <c r="EG869" i="1" s="1"/>
  <c r="EF865" i="1"/>
  <c r="EG865" i="1" s="1"/>
  <c r="EF827" i="1"/>
  <c r="EG827" i="1" s="1"/>
  <c r="EF806" i="1"/>
  <c r="EG806" i="1" s="1"/>
  <c r="EF739" i="1"/>
  <c r="EG739" i="1" s="1"/>
  <c r="EF685" i="1"/>
  <c r="EG685" i="1" s="1"/>
  <c r="EF648" i="1"/>
  <c r="EG648" i="1" s="1"/>
  <c r="EF636" i="1"/>
  <c r="EG636" i="1" s="1"/>
  <c r="EF601" i="1"/>
  <c r="EG601" i="1" s="1"/>
  <c r="EF564" i="1"/>
  <c r="EG564" i="1" s="1"/>
  <c r="EF548" i="1"/>
  <c r="EG548" i="1" s="1"/>
  <c r="EF543" i="1"/>
  <c r="EG543" i="1" s="1"/>
  <c r="EF443" i="1"/>
  <c r="EG443" i="1" s="1"/>
  <c r="EF438" i="1"/>
  <c r="EG438" i="1" s="1"/>
  <c r="EF421" i="1"/>
  <c r="EG421" i="1" s="1"/>
  <c r="EF397" i="1"/>
  <c r="EG397" i="1" s="1"/>
  <c r="EF357" i="1"/>
  <c r="EG357" i="1" s="1"/>
  <c r="EF264" i="1"/>
  <c r="EG264" i="1" s="1"/>
  <c r="EF237" i="1"/>
  <c r="EG237" i="1" s="1"/>
  <c r="EF197" i="1"/>
  <c r="EG197" i="1" s="1"/>
  <c r="EF143" i="1"/>
  <c r="EG143" i="1" s="1"/>
  <c r="EF1052" i="1"/>
  <c r="EG1052" i="1" s="1"/>
  <c r="EF1031" i="1"/>
  <c r="EG1031" i="1" s="1"/>
  <c r="EF1010" i="1"/>
  <c r="EG1010" i="1" s="1"/>
  <c r="EF944" i="1"/>
  <c r="EG944" i="1" s="1"/>
  <c r="EF936" i="1"/>
  <c r="EG936" i="1" s="1"/>
  <c r="EF854" i="1"/>
  <c r="EG854" i="1" s="1"/>
  <c r="EF836" i="1"/>
  <c r="EG836" i="1" s="1"/>
  <c r="EF828" i="1"/>
  <c r="EG828" i="1" s="1"/>
  <c r="EF746" i="1"/>
  <c r="EG746" i="1" s="1"/>
  <c r="EF728" i="1"/>
  <c r="EG728" i="1" s="1"/>
  <c r="EF720" i="1"/>
  <c r="EG720" i="1" s="1"/>
  <c r="EF638" i="1"/>
  <c r="EG638" i="1" s="1"/>
  <c r="EF620" i="1"/>
  <c r="EG620" i="1" s="1"/>
  <c r="EF612" i="1"/>
  <c r="EG612" i="1" s="1"/>
  <c r="EF489" i="1"/>
  <c r="EG489" i="1" s="1"/>
  <c r="EF480" i="1"/>
  <c r="EG480" i="1" s="1"/>
  <c r="EF479" i="1"/>
  <c r="EG479" i="1" s="1"/>
  <c r="EF471" i="1"/>
  <c r="EG471" i="1" s="1"/>
  <c r="EF423" i="1"/>
  <c r="EG423" i="1" s="1"/>
  <c r="EF390" i="1"/>
  <c r="EG390" i="1" s="1"/>
  <c r="EF363" i="1"/>
  <c r="EG363" i="1" s="1"/>
  <c r="EF319" i="1"/>
  <c r="EG319" i="1" s="1"/>
  <c r="EF294" i="1"/>
  <c r="EG294" i="1" s="1"/>
  <c r="EF276" i="1"/>
  <c r="EG276" i="1" s="1"/>
  <c r="EF258" i="1"/>
  <c r="EG258" i="1" s="1"/>
  <c r="EF241" i="1"/>
  <c r="EG241" i="1" s="1"/>
  <c r="EF239" i="1"/>
  <c r="EG239" i="1" s="1"/>
  <c r="EF227" i="1"/>
  <c r="EG227" i="1" s="1"/>
  <c r="EF221" i="1"/>
  <c r="EG221" i="1" s="1"/>
  <c r="EF219" i="1"/>
  <c r="EG219" i="1" s="1"/>
  <c r="EF204" i="1"/>
  <c r="EG204" i="1" s="1"/>
  <c r="EF149" i="1"/>
  <c r="EG149" i="1" s="1"/>
  <c r="EF135" i="1"/>
  <c r="EG135" i="1" s="1"/>
  <c r="EF129" i="1"/>
  <c r="EG129" i="1" s="1"/>
  <c r="EF839" i="1"/>
  <c r="EG839" i="1" s="1"/>
  <c r="EF776" i="1"/>
  <c r="EG776" i="1" s="1"/>
  <c r="EF761" i="1"/>
  <c r="EG761" i="1" s="1"/>
  <c r="EF757" i="1"/>
  <c r="EG757" i="1" s="1"/>
  <c r="EF731" i="1"/>
  <c r="EG731" i="1" s="1"/>
  <c r="EF668" i="1"/>
  <c r="EG668" i="1" s="1"/>
  <c r="EF653" i="1"/>
  <c r="EG653" i="1" s="1"/>
  <c r="EF649" i="1"/>
  <c r="EG649" i="1" s="1"/>
  <c r="EF623" i="1"/>
  <c r="EG623" i="1" s="1"/>
  <c r="EF560" i="1"/>
  <c r="EG560" i="1" s="1"/>
  <c r="EF540" i="1"/>
  <c r="EG540" i="1" s="1"/>
  <c r="EF526" i="1"/>
  <c r="EG526" i="1" s="1"/>
  <c r="EF512" i="1"/>
  <c r="EG512" i="1" s="1"/>
  <c r="EF502" i="1"/>
  <c r="EG502" i="1" s="1"/>
  <c r="EF498" i="1"/>
  <c r="EG498" i="1" s="1"/>
  <c r="EF482" i="1"/>
  <c r="EG482" i="1" s="1"/>
  <c r="EF441" i="1"/>
  <c r="EG441" i="1" s="1"/>
  <c r="EF418" i="1"/>
  <c r="EG418" i="1" s="1"/>
  <c r="EF404" i="1"/>
  <c r="EG404" i="1" s="1"/>
  <c r="EF395" i="1"/>
  <c r="EG395" i="1" s="1"/>
  <c r="EF347" i="1"/>
  <c r="EG347" i="1" s="1"/>
  <c r="EF300" i="1"/>
  <c r="EG300" i="1" s="1"/>
  <c r="EF279" i="1"/>
  <c r="EG279" i="1" s="1"/>
  <c r="EF234" i="1"/>
  <c r="EG234" i="1" s="1"/>
  <c r="EF220" i="1"/>
  <c r="EG220" i="1" s="1"/>
  <c r="EF207" i="1"/>
  <c r="EG207" i="1" s="1"/>
  <c r="EF186" i="1"/>
  <c r="EG186" i="1" s="1"/>
  <c r="EF154" i="1"/>
  <c r="EG154" i="1" s="1"/>
  <c r="EF917" i="1"/>
  <c r="EG917" i="1" s="1"/>
  <c r="EF881" i="1"/>
  <c r="EG881" i="1" s="1"/>
  <c r="EF845" i="1"/>
  <c r="EG845" i="1" s="1"/>
  <c r="EF809" i="1"/>
  <c r="EG809" i="1" s="1"/>
  <c r="EF773" i="1"/>
  <c r="EG773" i="1" s="1"/>
  <c r="EF737" i="1"/>
  <c r="EG737" i="1" s="1"/>
  <c r="EF701" i="1"/>
  <c r="EG701" i="1" s="1"/>
  <c r="EF665" i="1"/>
  <c r="EG665" i="1" s="1"/>
  <c r="EF629" i="1"/>
  <c r="EG629" i="1" s="1"/>
  <c r="EF593" i="1"/>
  <c r="EG593" i="1" s="1"/>
  <c r="EF557" i="1"/>
  <c r="EG557" i="1" s="1"/>
  <c r="EF539" i="1"/>
  <c r="EG539" i="1" s="1"/>
  <c r="EF535" i="1"/>
  <c r="EG535" i="1" s="1"/>
  <c r="EF503" i="1"/>
  <c r="EG503" i="1" s="1"/>
  <c r="EF499" i="1"/>
  <c r="EG499" i="1" s="1"/>
  <c r="EF467" i="1"/>
  <c r="EG467" i="1" s="1"/>
  <c r="EF463" i="1"/>
  <c r="EG463" i="1" s="1"/>
  <c r="EF429" i="1"/>
  <c r="EG429" i="1" s="1"/>
  <c r="EF425" i="1"/>
  <c r="EG425" i="1" s="1"/>
  <c r="EF407" i="1"/>
  <c r="EG407" i="1" s="1"/>
  <c r="EF391" i="1"/>
  <c r="EG391" i="1" s="1"/>
  <c r="EF378" i="1"/>
  <c r="EG378" i="1" s="1"/>
  <c r="EF372" i="1"/>
  <c r="EG372" i="1" s="1"/>
  <c r="EF306" i="1"/>
  <c r="EG306" i="1" s="1"/>
  <c r="EF257" i="1"/>
  <c r="EG257" i="1" s="1"/>
  <c r="EF130" i="1"/>
  <c r="EG130" i="1" s="1"/>
  <c r="EF1073" i="1"/>
  <c r="EG1073" i="1" s="1"/>
  <c r="EF1037" i="1"/>
  <c r="EG1037" i="1" s="1"/>
  <c r="EF1001" i="1"/>
  <c r="EG1001" i="1" s="1"/>
  <c r="EF965" i="1"/>
  <c r="EG965" i="1" s="1"/>
  <c r="EF929" i="1"/>
  <c r="EG929" i="1" s="1"/>
  <c r="EF893" i="1"/>
  <c r="EG893" i="1" s="1"/>
  <c r="EF857" i="1"/>
  <c r="EG857" i="1" s="1"/>
  <c r="EF821" i="1"/>
  <c r="EG821" i="1" s="1"/>
  <c r="EF785" i="1"/>
  <c r="EG785" i="1" s="1"/>
  <c r="EF749" i="1"/>
  <c r="EG749" i="1" s="1"/>
  <c r="EF713" i="1"/>
  <c r="EG713" i="1" s="1"/>
  <c r="EF677" i="1"/>
  <c r="EG677" i="1" s="1"/>
  <c r="EF641" i="1"/>
  <c r="EG641" i="1" s="1"/>
  <c r="EF605" i="1"/>
  <c r="EG605" i="1" s="1"/>
  <c r="EF569" i="1"/>
  <c r="EG569" i="1" s="1"/>
  <c r="EF546" i="1"/>
  <c r="EG546" i="1" s="1"/>
  <c r="EF522" i="1"/>
  <c r="EG522" i="1" s="1"/>
  <c r="EF510" i="1"/>
  <c r="EG510" i="1" s="1"/>
  <c r="EF486" i="1"/>
  <c r="EG486" i="1" s="1"/>
  <c r="EF474" i="1"/>
  <c r="EG474" i="1" s="1"/>
  <c r="EF432" i="1"/>
  <c r="EG432" i="1" s="1"/>
  <c r="EF381" i="1"/>
  <c r="EG381" i="1" s="1"/>
  <c r="EF376" i="1"/>
  <c r="EG376" i="1" s="1"/>
  <c r="EF366" i="1"/>
  <c r="EG366" i="1" s="1"/>
  <c r="EF356" i="1"/>
  <c r="EG356" i="1" s="1"/>
  <c r="EF325" i="1"/>
  <c r="EG325" i="1" s="1"/>
  <c r="EF288" i="1"/>
  <c r="EG288" i="1" s="1"/>
  <c r="EF277" i="1"/>
  <c r="EG277" i="1" s="1"/>
  <c r="EF217" i="1"/>
  <c r="EG217" i="1" s="1"/>
  <c r="EF156" i="1"/>
  <c r="EG156" i="1" s="1"/>
  <c r="EF141" i="1"/>
  <c r="EG141" i="1" s="1"/>
  <c r="EF519" i="1"/>
  <c r="EG519" i="1" s="1"/>
  <c r="EF483" i="1"/>
  <c r="EG483" i="1" s="1"/>
  <c r="EF453" i="1"/>
  <c r="EG453" i="1" s="1"/>
  <c r="EF387" i="1"/>
  <c r="EG387" i="1" s="1"/>
  <c r="EF355" i="1"/>
  <c r="EG355" i="1" s="1"/>
  <c r="EF330" i="1"/>
  <c r="EG330" i="1" s="1"/>
  <c r="EF212" i="1"/>
  <c r="EG212" i="1" s="1"/>
  <c r="EF180" i="1"/>
  <c r="EG180" i="1" s="1"/>
  <c r="EF157" i="1"/>
  <c r="EG157" i="1" s="1"/>
  <c r="EF528" i="1"/>
  <c r="EG528" i="1" s="1"/>
  <c r="EF492" i="1"/>
  <c r="EG492" i="1" s="1"/>
  <c r="EF435" i="1"/>
  <c r="EG435" i="1" s="1"/>
  <c r="EF414" i="1"/>
  <c r="EG414" i="1" s="1"/>
  <c r="EF393" i="1"/>
  <c r="EG393" i="1" s="1"/>
  <c r="EF316" i="1"/>
  <c r="EG316" i="1" s="1"/>
  <c r="EF293" i="1"/>
  <c r="EG293" i="1" s="1"/>
  <c r="EF280" i="1"/>
  <c r="EG280" i="1" s="1"/>
  <c r="EF270" i="1"/>
  <c r="EG270" i="1" s="1"/>
  <c r="EF247" i="1"/>
  <c r="EG247" i="1" s="1"/>
  <c r="EF191" i="1"/>
  <c r="EG191" i="1" s="1"/>
  <c r="EF187" i="1"/>
  <c r="EG187" i="1" s="1"/>
  <c r="EF531" i="1"/>
  <c r="EG531" i="1" s="1"/>
  <c r="EF495" i="1"/>
  <c r="EG495" i="1" s="1"/>
  <c r="EF459" i="1"/>
  <c r="EG459" i="1" s="1"/>
  <c r="EF431" i="1"/>
  <c r="EG431" i="1" s="1"/>
  <c r="EF417" i="1"/>
  <c r="EG417" i="1" s="1"/>
  <c r="EF320" i="1"/>
  <c r="EG320" i="1" s="1"/>
  <c r="EF284" i="1"/>
  <c r="EG284" i="1" s="1"/>
  <c r="EF252" i="1"/>
  <c r="EG252" i="1" s="1"/>
  <c r="EF224" i="1"/>
  <c r="EG224" i="1" s="1"/>
  <c r="EF447" i="1"/>
  <c r="EG447" i="1" s="1"/>
  <c r="EF411" i="1"/>
  <c r="EG411" i="1" s="1"/>
  <c r="EF375" i="1"/>
  <c r="EG375" i="1" s="1"/>
  <c r="EF343" i="1"/>
  <c r="EG343" i="1" s="1"/>
  <c r="EF339" i="1"/>
  <c r="EG339" i="1" s="1"/>
  <c r="EF307" i="1"/>
  <c r="EG307" i="1" s="1"/>
  <c r="EF303" i="1"/>
  <c r="EG303" i="1" s="1"/>
  <c r="EF271" i="1"/>
  <c r="EG271" i="1" s="1"/>
  <c r="EF267" i="1"/>
  <c r="EG267" i="1" s="1"/>
  <c r="EF235" i="1"/>
  <c r="EG235" i="1" s="1"/>
  <c r="EF231" i="1"/>
  <c r="EG231" i="1" s="1"/>
  <c r="EF199" i="1"/>
  <c r="EG199" i="1" s="1"/>
  <c r="EF195" i="1"/>
  <c r="EG195" i="1" s="1"/>
  <c r="EF167" i="1"/>
  <c r="EG167" i="1" s="1"/>
  <c r="EF132" i="1"/>
  <c r="EG132" i="1" s="1"/>
  <c r="EF128" i="1"/>
  <c r="EG128" i="1" s="1"/>
  <c r="EF124" i="1"/>
  <c r="EG124" i="1" s="1"/>
  <c r="EF120" i="1"/>
  <c r="EG120" i="1" s="1"/>
  <c r="DR1099" i="1"/>
  <c r="EF115" i="1"/>
  <c r="EG115" i="1" s="1"/>
  <c r="EF114" i="1"/>
  <c r="EG114" i="1" s="1"/>
  <c r="EF113" i="1"/>
  <c r="EG113" i="1" s="1"/>
  <c r="EF118" i="1"/>
  <c r="EG118" i="1" s="1"/>
  <c r="EF121" i="1"/>
  <c r="EG121" i="1" s="1"/>
  <c r="EF119" i="1"/>
  <c r="EG119" i="1" s="1"/>
  <c r="EF117" i="1"/>
  <c r="EG117" i="1" s="1"/>
  <c r="EF116" i="1"/>
  <c r="EG116" i="1" s="1"/>
  <c r="EF123" i="1"/>
  <c r="EG123" i="1" s="1"/>
  <c r="EF112" i="1"/>
  <c r="EG112" i="1" s="1"/>
  <c r="EF110" i="1"/>
  <c r="EG110" i="1" s="1"/>
  <c r="EF122" i="1"/>
  <c r="EG122" i="1" s="1"/>
  <c r="EF111" i="1"/>
  <c r="EG111" i="1" s="1"/>
  <c r="EC1099" i="1"/>
  <c r="EE1099" i="1" s="1"/>
  <c r="EF28" i="1"/>
  <c r="EG28" i="1" s="1"/>
  <c r="CO1099" i="1"/>
  <c r="EF19" i="1"/>
  <c r="EG19" i="1" s="1"/>
  <c r="EF24" i="1"/>
  <c r="EG24" i="1" s="1"/>
  <c r="EF22" i="1"/>
  <c r="EG22" i="1" s="1"/>
  <c r="EF21" i="1"/>
  <c r="EG21" i="1" s="1"/>
  <c r="EF20" i="1"/>
  <c r="EG20" i="1" s="1"/>
  <c r="EF17" i="1"/>
  <c r="EG17" i="1" s="1"/>
  <c r="EF27" i="1"/>
  <c r="EG27" i="1" s="1"/>
  <c r="EF18" i="1"/>
  <c r="EG18" i="1" s="1"/>
  <c r="EF99" i="1"/>
  <c r="EF96" i="1"/>
  <c r="EG96" i="1" s="1"/>
  <c r="EF102" i="1"/>
  <c r="EF88" i="1"/>
  <c r="EG88" i="1" s="1"/>
  <c r="EF94" i="1"/>
  <c r="EG94" i="1" s="1"/>
  <c r="EF76" i="1"/>
  <c r="EG76" i="1" s="1"/>
  <c r="EF89" i="1"/>
  <c r="EG89" i="1" s="1"/>
  <c r="EF75" i="1"/>
  <c r="EG75" i="1" s="1"/>
  <c r="EF81" i="1"/>
  <c r="EG81" i="1" s="1"/>
  <c r="EF80" i="1"/>
  <c r="EG80" i="1" s="1"/>
  <c r="EF74" i="1"/>
  <c r="EG74" i="1" s="1"/>
  <c r="EF73" i="1"/>
  <c r="EG73" i="1" s="1"/>
  <c r="EF87" i="1"/>
  <c r="EG87" i="1" s="1"/>
  <c r="EF77" i="1"/>
  <c r="EG77" i="1" s="1"/>
  <c r="EF60" i="1"/>
  <c r="EG60" i="1" s="1"/>
  <c r="EF101" i="1"/>
  <c r="EF84" i="1"/>
  <c r="EG84" i="1" s="1"/>
  <c r="EF97" i="1"/>
  <c r="EF62" i="1"/>
  <c r="EG62" i="1" s="1"/>
  <c r="EF91" i="1"/>
  <c r="EG91" i="1" s="1"/>
  <c r="EF69" i="1"/>
  <c r="EG69" i="1" s="1"/>
  <c r="EF98" i="1"/>
  <c r="EF100" i="1"/>
  <c r="EF103" i="1"/>
  <c r="EG103" i="1" s="1"/>
  <c r="BF1099" i="1"/>
  <c r="AC1099" i="1"/>
  <c r="EF58" i="1"/>
  <c r="EG58" i="1" s="1"/>
  <c r="EF106" i="1"/>
  <c r="EG106" i="1" s="1"/>
  <c r="BA1099" i="1"/>
  <c r="AY1099" i="1"/>
  <c r="EF104" i="1"/>
  <c r="EG104" i="1" s="1"/>
  <c r="AW1099" i="1"/>
  <c r="BJ1099" i="1"/>
  <c r="BH1099" i="1"/>
  <c r="AI1099" i="1"/>
  <c r="BC1099" i="1"/>
  <c r="EF49" i="1"/>
  <c r="EG49" i="1" s="1"/>
  <c r="BQ1099" i="1"/>
  <c r="AG1099" i="1"/>
  <c r="BO1099" i="1"/>
  <c r="EF109" i="1"/>
  <c r="EG109" i="1" s="1"/>
  <c r="EF108" i="1"/>
  <c r="EG108" i="1" s="1"/>
  <c r="EF67" i="1"/>
  <c r="EG67" i="1" s="1"/>
  <c r="EF105" i="1"/>
  <c r="EG105" i="1" s="1"/>
  <c r="BS1099" i="1"/>
  <c r="AR1099" i="1"/>
  <c r="AP1099" i="1"/>
  <c r="AN1099" i="1"/>
  <c r="EF107" i="1"/>
  <c r="EG107" i="1" s="1"/>
  <c r="BU1099" i="1"/>
  <c r="AU1099" i="1"/>
  <c r="BL1099" i="1"/>
  <c r="AL1099" i="1"/>
  <c r="EF61" i="1"/>
  <c r="EG61" i="1" s="1"/>
  <c r="I1099" i="1"/>
  <c r="EF54" i="1"/>
  <c r="U1099" i="1" l="1"/>
  <c r="U3" i="1" s="1"/>
  <c r="T2" i="1" s="1"/>
  <c r="W1099" i="1"/>
  <c r="W3" i="1" s="1"/>
  <c r="V2" i="1" s="1"/>
  <c r="K42" i="3"/>
  <c r="K38" i="3"/>
  <c r="K51" i="3"/>
  <c r="K33" i="3"/>
  <c r="K46" i="3"/>
  <c r="K55" i="3"/>
  <c r="BU3" i="1"/>
  <c r="K32" i="3" s="1"/>
  <c r="BC3" i="1"/>
  <c r="K24" i="3" s="1"/>
  <c r="BL3" i="1"/>
  <c r="K28" i="3" s="1"/>
  <c r="BS3" i="1"/>
  <c r="K31" i="3" s="1"/>
  <c r="BH3" i="1"/>
  <c r="K26" i="3" s="1"/>
  <c r="BE1099" i="1"/>
  <c r="AU3" i="1"/>
  <c r="BJ3" i="1"/>
  <c r="K27" i="3" s="1"/>
  <c r="AY3" i="1"/>
  <c r="K22" i="3" s="1"/>
  <c r="X3" i="1"/>
  <c r="K10" i="3" s="1"/>
  <c r="AP3" i="1"/>
  <c r="K18" i="3" s="1"/>
  <c r="AW3" i="1"/>
  <c r="K21" i="3" s="1"/>
  <c r="BA3" i="1"/>
  <c r="K23" i="3" s="1"/>
  <c r="AK1099" i="1"/>
  <c r="AC3" i="1"/>
  <c r="K12" i="3" s="1"/>
  <c r="CO3" i="1"/>
  <c r="K41" i="3" s="1"/>
  <c r="CF3" i="1"/>
  <c r="CH3" i="1" s="1"/>
  <c r="DI3" i="1"/>
  <c r="K50" i="3" s="1"/>
  <c r="DK1099" i="1"/>
  <c r="BW1099" i="1"/>
  <c r="BO3" i="1"/>
  <c r="K29" i="3" s="1"/>
  <c r="AT1099" i="1"/>
  <c r="AL3" i="1"/>
  <c r="AR3" i="1"/>
  <c r="K19" i="3" s="1"/>
  <c r="AG3" i="1"/>
  <c r="K14" i="3" s="1"/>
  <c r="AI3" i="1"/>
  <c r="BN1099" i="1"/>
  <c r="BF3" i="1"/>
  <c r="DR3" i="1"/>
  <c r="K54" i="3" s="1"/>
  <c r="EF6" i="1"/>
  <c r="EG6" i="1" s="1"/>
  <c r="CH1099" i="1"/>
  <c r="CX3" i="1"/>
  <c r="CZ3" i="1" s="1"/>
  <c r="DT1099" i="1"/>
  <c r="AN3" i="1"/>
  <c r="K17" i="3" s="1"/>
  <c r="BQ3" i="1"/>
  <c r="K30" i="3" s="1"/>
  <c r="EC3" i="1"/>
  <c r="K59" i="3" s="1"/>
  <c r="AA1099" i="1"/>
  <c r="AA3" i="1" s="1"/>
  <c r="CQ1099" i="1"/>
  <c r="S1099" i="1"/>
  <c r="S3" i="1" s="1"/>
  <c r="R2" i="1" s="1"/>
  <c r="R3" i="1" s="1"/>
  <c r="EF23" i="1"/>
  <c r="EG23" i="1" s="1"/>
  <c r="EF25" i="1"/>
  <c r="EG25" i="1" s="1"/>
  <c r="EF79" i="1"/>
  <c r="EG79" i="1" s="1"/>
  <c r="EF72" i="1"/>
  <c r="EG72" i="1" s="1"/>
  <c r="EF78" i="1"/>
  <c r="EG78" i="1" s="1"/>
  <c r="EF85" i="1"/>
  <c r="EG85" i="1" s="1"/>
  <c r="EF83" i="1"/>
  <c r="EG83" i="1" s="1"/>
  <c r="EF82" i="1"/>
  <c r="EG82" i="1" s="1"/>
  <c r="EF86" i="1"/>
  <c r="EG86" i="1" s="1"/>
  <c r="EF93" i="1"/>
  <c r="EG93" i="1" s="1"/>
  <c r="EF92" i="1"/>
  <c r="EG92" i="1" s="1"/>
  <c r="EF95" i="1"/>
  <c r="EG95" i="1" s="1"/>
  <c r="EF90" i="1"/>
  <c r="EG90" i="1" s="1"/>
  <c r="EG97" i="1"/>
  <c r="EG98" i="1"/>
  <c r="EG99" i="1"/>
  <c r="EG100" i="1"/>
  <c r="EG101" i="1"/>
  <c r="EG102" i="1"/>
  <c r="EF42" i="1"/>
  <c r="EG42" i="1" s="1"/>
  <c r="EF43" i="1"/>
  <c r="EG43" i="1" s="1"/>
  <c r="EF48" i="1"/>
  <c r="EG48" i="1" s="1"/>
  <c r="EF41" i="1"/>
  <c r="EG41" i="1" s="1"/>
  <c r="I4" i="1"/>
  <c r="EF45" i="1"/>
  <c r="EG45" i="1" s="1"/>
  <c r="EG54" i="1"/>
  <c r="AB1099" i="1"/>
  <c r="EF53" i="1"/>
  <c r="EG53" i="1" s="1"/>
  <c r="EF46" i="1"/>
  <c r="EG46" i="1" s="1"/>
  <c r="EF55" i="1"/>
  <c r="EG55" i="1" s="1"/>
  <c r="EF52" i="1"/>
  <c r="EG52" i="1" s="1"/>
  <c r="EG44" i="1"/>
  <c r="DN4" i="1"/>
  <c r="T3" i="1" l="1"/>
  <c r="K8" i="3" s="1"/>
  <c r="V3" i="1"/>
  <c r="K9" i="3" s="1"/>
  <c r="K37" i="3"/>
  <c r="K45" i="3"/>
  <c r="DK3" i="1"/>
  <c r="K7" i="3"/>
  <c r="L7" i="3" s="1"/>
  <c r="K25" i="3"/>
  <c r="BN3" i="1"/>
  <c r="K20" i="3"/>
  <c r="BE3" i="1"/>
  <c r="EE3" i="1"/>
  <c r="CQ3" i="1"/>
  <c r="DT3" i="1"/>
  <c r="BW3" i="1"/>
  <c r="K16" i="3"/>
  <c r="AT3" i="1"/>
  <c r="K15" i="3"/>
  <c r="AK3" i="1"/>
  <c r="Z2" i="1"/>
  <c r="Z3" i="1" s="1"/>
  <c r="K11" i="3" s="1"/>
  <c r="EF1099" i="1"/>
  <c r="I1100" i="1" s="1"/>
  <c r="I2" i="1" s="1"/>
  <c r="DL4" i="1"/>
  <c r="K61" i="3" l="1"/>
  <c r="L8" i="3"/>
  <c r="L9" i="3" s="1"/>
  <c r="L10" i="3" s="1"/>
  <c r="L11" i="3" s="1"/>
  <c r="L12" i="3" s="1"/>
  <c r="L13" i="3" s="1"/>
  <c r="L14" i="3" s="1"/>
  <c r="L15" i="3" s="1"/>
  <c r="L16" i="3" s="1"/>
  <c r="L17" i="3" s="1"/>
  <c r="L18" i="3" s="1"/>
  <c r="L19" i="3" s="1"/>
  <c r="L20" i="3" s="1"/>
  <c r="L21" i="3" s="1"/>
  <c r="L22" i="3" s="1"/>
  <c r="L23" i="3" s="1"/>
  <c r="L24" i="3" s="1"/>
  <c r="L25" i="3" s="1"/>
  <c r="L26" i="3" s="1"/>
  <c r="L27" i="3" s="1"/>
  <c r="L28" i="3" s="1"/>
  <c r="L29" i="3" s="1"/>
  <c r="L30" i="3" s="1"/>
  <c r="L31" i="3" s="1"/>
  <c r="L32" i="3" s="1"/>
  <c r="L33" i="3" s="1"/>
  <c r="L34" i="3" s="1"/>
  <c r="L35" i="3" s="1"/>
  <c r="L36" i="3" s="1"/>
  <c r="L37" i="3" s="1"/>
  <c r="L38" i="3" s="1"/>
  <c r="L39" i="3" s="1"/>
  <c r="L40" i="3" s="1"/>
  <c r="L41" i="3" s="1"/>
  <c r="L42" i="3" s="1"/>
  <c r="L43" i="3" s="1"/>
  <c r="L44" i="3" s="1"/>
  <c r="L45" i="3" s="1"/>
  <c r="L46" i="3" s="1"/>
  <c r="L47" i="3" s="1"/>
  <c r="L48" i="3" s="1"/>
  <c r="L49" i="3" s="1"/>
  <c r="L50" i="3" s="1"/>
  <c r="L51" i="3" s="1"/>
  <c r="L52" i="3" s="1"/>
  <c r="L53" i="3" s="1"/>
  <c r="L54" i="3" s="1"/>
  <c r="L55" i="3" s="1"/>
  <c r="L56" i="3" s="1"/>
  <c r="L57" i="3" s="1"/>
  <c r="L58" i="3" s="1"/>
  <c r="L59" i="3" s="1"/>
  <c r="AB3" i="1"/>
  <c r="I3" i="1" s="1"/>
  <c r="EF3" i="1"/>
  <c r="EG1099" i="1"/>
  <c r="DI4" i="1"/>
  <c r="DG4" i="1" l="1"/>
  <c r="DE4" i="1" l="1"/>
  <c r="DC4" i="1" l="1"/>
  <c r="DA4" i="1" l="1"/>
  <c r="CX4" i="1" l="1"/>
  <c r="CV4" i="1" l="1"/>
  <c r="CT4" i="1" l="1"/>
  <c r="CR4" i="1" l="1"/>
  <c r="CO4" i="1" l="1"/>
  <c r="CM4" i="1" l="1"/>
  <c r="CK4" i="1" l="1"/>
  <c r="CI4" i="1" l="1"/>
  <c r="CF4" i="1" l="1"/>
  <c r="CD4" i="1" l="1"/>
  <c r="CB4" i="1" l="1"/>
  <c r="BZ4" i="1" l="1"/>
  <c r="BX4" i="1" l="1"/>
  <c r="BU4" i="1" l="1"/>
  <c r="BS4" i="1" l="1"/>
  <c r="BQ4" i="1" l="1"/>
  <c r="BO4" i="1" l="1"/>
  <c r="BL4" i="1" l="1"/>
  <c r="BJ4" i="1" l="1"/>
  <c r="BH4" i="1" l="1"/>
  <c r="BF4" i="1" l="1"/>
  <c r="BC4" i="1" l="1"/>
  <c r="BA4" i="1" l="1"/>
  <c r="AY4" i="1" l="1"/>
  <c r="AW4" i="1" l="1"/>
  <c r="AU4" i="1" l="1"/>
  <c r="AR4" i="1" l="1"/>
  <c r="AP4" i="1" l="1"/>
  <c r="AN4" i="1" l="1"/>
  <c r="AL4" i="1" l="1"/>
  <c r="AI4" i="1" l="1"/>
  <c r="AG4" i="1" l="1"/>
  <c r="AE4" i="1" l="1"/>
  <c r="AC4" i="1" l="1"/>
  <c r="Z4" i="1" l="1"/>
  <c r="AA4" i="1" s="1"/>
  <c r="X4" i="1" l="1"/>
  <c r="Y4" i="1" s="1"/>
  <c r="V4" i="1" l="1"/>
  <c r="W4" i="1" s="1"/>
  <c r="R4" i="1" l="1"/>
  <c r="S4" i="1" s="1"/>
  <c r="T4" i="1"/>
  <c r="U4" i="1" s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</calcChain>
</file>

<file path=xl/sharedStrings.xml><?xml version="1.0" encoding="utf-8"?>
<sst xmlns="http://schemas.openxmlformats.org/spreadsheetml/2006/main" count="962" uniqueCount="612">
  <si>
    <t>Nom</t>
  </si>
  <si>
    <t>Promerka SA - Tableau suivi Factures à payer Masterfile 2024</t>
  </si>
  <si>
    <t xml:space="preserve">Date </t>
  </si>
  <si>
    <t>#Facture</t>
  </si>
  <si>
    <t>CHF</t>
  </si>
  <si>
    <t>Catégorie</t>
  </si>
  <si>
    <t>#49</t>
  </si>
  <si>
    <t>#50</t>
  </si>
  <si>
    <t>#51</t>
  </si>
  <si>
    <t>#52</t>
  </si>
  <si>
    <t>#53</t>
  </si>
  <si>
    <t>Janvier</t>
  </si>
  <si>
    <t>Février</t>
  </si>
  <si>
    <t>Décembre</t>
  </si>
  <si>
    <t>Novembre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</si>
  <si>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</si>
  <si>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</si>
  <si>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</si>
  <si>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</si>
  <si>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</si>
  <si>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</si>
  <si>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</si>
  <si>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</si>
  <si>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#</t>
  </si>
  <si>
    <t>LaCo Xperience Sàrl</t>
  </si>
  <si>
    <t>Payée</t>
  </si>
  <si>
    <t>oui</t>
  </si>
  <si>
    <t>MLS Communications Sàrl</t>
  </si>
  <si>
    <t>Débit</t>
  </si>
  <si>
    <t>Crédit</t>
  </si>
  <si>
    <t>Mades</t>
  </si>
  <si>
    <t>Euro</t>
  </si>
  <si>
    <t>Fx</t>
  </si>
  <si>
    <t>Flexsis</t>
  </si>
  <si>
    <t>temporaires</t>
  </si>
  <si>
    <t>Narbutas</t>
  </si>
  <si>
    <t>Complément</t>
  </si>
  <si>
    <t>B-Sharpe CHF</t>
  </si>
  <si>
    <t>Achats marchandises</t>
  </si>
  <si>
    <t>AK Sols Sàrl</t>
  </si>
  <si>
    <t>Salt Mobile SA</t>
  </si>
  <si>
    <t>Gerlach</t>
  </si>
  <si>
    <t>Douane</t>
  </si>
  <si>
    <t>Véhicule entretien</t>
  </si>
  <si>
    <t>MMI Conseil &amp; Trading Sàrl</t>
  </si>
  <si>
    <t>Larhlid Zakaria 16-22.12</t>
  </si>
  <si>
    <t>Planzer Transports SA</t>
  </si>
  <si>
    <t>Transports 241155</t>
  </si>
  <si>
    <t>Clients transport</t>
  </si>
  <si>
    <t>Lyreco Switzerland AG</t>
  </si>
  <si>
    <t>vitrine #3931</t>
  </si>
  <si>
    <t>Zurich Ass</t>
  </si>
  <si>
    <t>1.797.415.050</t>
  </si>
  <si>
    <t>Vhc VD497007, 2025</t>
  </si>
  <si>
    <t>Di Dio SA</t>
  </si>
  <si>
    <t>2804/510</t>
  </si>
  <si>
    <t>rép. Vhc VD629717</t>
  </si>
  <si>
    <t>Sinistre 4710Bâloise Parc</t>
  </si>
  <si>
    <t>Ass. Vhc</t>
  </si>
  <si>
    <t>Fin</t>
  </si>
  <si>
    <t>Edida SA Archi.ch</t>
  </si>
  <si>
    <t>Abt architectes.ch 2025</t>
  </si>
  <si>
    <t>abt</t>
  </si>
  <si>
    <t>Romande Energie SA</t>
  </si>
  <si>
    <t>1er/Lot 11+12, 01.12.23-30.11.24</t>
  </si>
  <si>
    <t>Jrs</t>
  </si>
  <si>
    <t>11000973223</t>
  </si>
  <si>
    <t>11000973222</t>
  </si>
  <si>
    <t>Rez/Lot 3+15, 01.12.23-30.11.24</t>
  </si>
  <si>
    <t>24120010055881</t>
  </si>
  <si>
    <t>078/855.70.07, 01.25</t>
  </si>
  <si>
    <t>Bahri 9-15 &amp; Sanches 16-22.12</t>
  </si>
  <si>
    <t>Bahri 16-22.12</t>
  </si>
  <si>
    <t>P.16.104.916</t>
  </si>
  <si>
    <t>Ass. Choses 2025, modif.</t>
  </si>
  <si>
    <t>Ecart</t>
  </si>
  <si>
    <t>communications 12.24</t>
  </si>
  <si>
    <t>Sunrise GMBH</t>
  </si>
  <si>
    <t>Internet 12.24</t>
  </si>
  <si>
    <t>Coop Pronto AG</t>
  </si>
  <si>
    <t>Essence 12.24</t>
  </si>
  <si>
    <t>Fiducial Winbiz SA</t>
  </si>
  <si>
    <t>25-0106</t>
  </si>
  <si>
    <t>March. Locaux Crissier</t>
  </si>
  <si>
    <t>240788-05209</t>
  </si>
  <si>
    <t>tasse sublimation 700x</t>
  </si>
  <si>
    <t>Top Concept SA</t>
  </si>
  <si>
    <t>Retripa Crissier SA</t>
  </si>
  <si>
    <t>déchets 11.24</t>
  </si>
  <si>
    <t>Backbone Art SA</t>
  </si>
  <si>
    <t>V15463</t>
  </si>
  <si>
    <t>add. Photos</t>
  </si>
  <si>
    <t>LVG Nettoyages</t>
  </si>
  <si>
    <t>nett. 12.24</t>
  </si>
  <si>
    <t>nett. 11.24</t>
  </si>
  <si>
    <t>Honoraires MM 12.24</t>
  </si>
  <si>
    <t>Evolink SA</t>
  </si>
  <si>
    <t>Antivirus 2025</t>
  </si>
  <si>
    <t>Régie IT 11.24</t>
  </si>
  <si>
    <t>V15465</t>
  </si>
  <si>
    <t>10 photos</t>
  </si>
  <si>
    <t>=2024</t>
  </si>
  <si>
    <t>Total FA</t>
  </si>
  <si>
    <t>Ecart à contrôler =&gt;</t>
  </si>
  <si>
    <t>V15462</t>
  </si>
  <si>
    <t>V15461</t>
  </si>
  <si>
    <t>V15457</t>
  </si>
  <si>
    <t>JBC Solutions SA</t>
  </si>
  <si>
    <t>Canon  12.24</t>
  </si>
  <si>
    <t>Wincasa SA</t>
  </si>
  <si>
    <t>Loyer Orio 30A 01.25</t>
  </si>
  <si>
    <t>Loyer Orio 30A 02.25</t>
  </si>
  <si>
    <t>Loyer Orio 30A 03.25</t>
  </si>
  <si>
    <t>Loyer Orio 30A 04.25</t>
  </si>
  <si>
    <t>Loyer Orio 30A 05.25</t>
  </si>
  <si>
    <t>Loyer Orio 30A 06.25</t>
  </si>
  <si>
    <t>Loyer Orio 30A 07.25</t>
  </si>
  <si>
    <t>Loyer Orio 30A 08.25</t>
  </si>
  <si>
    <t>Loyer Orio 30A 09.25</t>
  </si>
  <si>
    <t>Loyer Orio 30A 10.25</t>
  </si>
  <si>
    <t>Loyer Orio 30A 11.25</t>
  </si>
  <si>
    <t>Loyer Orio 30A 12.25</t>
  </si>
  <si>
    <t>Etat de Vaud</t>
  </si>
  <si>
    <t>IFD 2024</t>
  </si>
  <si>
    <t>OZH41</t>
  </si>
  <si>
    <t>BAZG OFDF TVA</t>
  </si>
  <si>
    <t>6'652'497'495</t>
  </si>
  <si>
    <t>TVA Importations 08.11</t>
  </si>
  <si>
    <t>TSM Cpgnie assurances</t>
  </si>
  <si>
    <t>Ass. Transports march. 2025</t>
  </si>
  <si>
    <t>P 25192.001</t>
  </si>
  <si>
    <t>6'652'509'006</t>
  </si>
  <si>
    <t>TVA Importations 11-12.11</t>
  </si>
  <si>
    <t>OZH47</t>
  </si>
  <si>
    <t>OZH51</t>
  </si>
  <si>
    <t>6'652'541'046</t>
  </si>
  <si>
    <t>TVA Importations 18.11</t>
  </si>
  <si>
    <t>6'652'587'779</t>
  </si>
  <si>
    <t>TVA Importations 29.11</t>
  </si>
  <si>
    <t>04.11-08.12</t>
  </si>
  <si>
    <t>Bahri/Larhlid/Sanches</t>
  </si>
  <si>
    <t>Leasing 316 CDI  02.25</t>
  </si>
  <si>
    <t>Leasing 316 CDI  03.25</t>
  </si>
  <si>
    <t>Leasing 316 CDI  04.25</t>
  </si>
  <si>
    <t>Leasing 316 CDI  05.25</t>
  </si>
  <si>
    <t>Leasing 316 CDI  06.25</t>
  </si>
  <si>
    <t>Leasing 316 CDI  07.25</t>
  </si>
  <si>
    <t>Leasing 316 CDI  08.25</t>
  </si>
  <si>
    <t>Leasing 316 CDI  09.25</t>
  </si>
  <si>
    <t>Leasing 316 CDI  10.25</t>
  </si>
  <si>
    <t>Leasing 316 CDI  11.25</t>
  </si>
  <si>
    <t>Leasing 316 CDI  12.25</t>
  </si>
  <si>
    <t>Mercedes-Benz FS AG</t>
  </si>
  <si>
    <t>Leasing 316 CDI  01.26</t>
  </si>
  <si>
    <t>Total</t>
  </si>
  <si>
    <t>Solde Effectif</t>
  </si>
  <si>
    <t>Théorique</t>
  </si>
  <si>
    <t>Réel</t>
  </si>
  <si>
    <t>No semaine 
&amp; Date</t>
  </si>
  <si>
    <t>Liquidités</t>
  </si>
  <si>
    <t>Factures</t>
  </si>
  <si>
    <t xml:space="preserve">Solde </t>
  </si>
  <si>
    <t>Caisse</t>
  </si>
  <si>
    <t xml:space="preserve"> Raiffeisen</t>
  </si>
  <si>
    <t>BCV</t>
  </si>
  <si>
    <t>Disponible</t>
  </si>
  <si>
    <t>A Encaisser</t>
  </si>
  <si>
    <t>A Payer</t>
  </si>
  <si>
    <t>théorique</t>
  </si>
  <si>
    <t>Source : Export Situation des débiteurs / Liste des factures et postes ouverts avec échéances</t>
  </si>
  <si>
    <t>Aujourd'hui:</t>
  </si>
  <si>
    <t>Sommes des semaines</t>
  </si>
  <si>
    <t>Ordre</t>
  </si>
  <si>
    <t>ad_numero</t>
  </si>
  <si>
    <t>ad_societe</t>
  </si>
  <si>
    <t>do_no
doc</t>
  </si>
  <si>
    <t>do_
date1</t>
  </si>
  <si>
    <t>do_
ech1</t>
  </si>
  <si>
    <t>Échéance
PAG</t>
  </si>
  <si>
    <t>Jours
(Retard)</t>
  </si>
  <si>
    <t>do_tot_
mnt</t>
  </si>
  <si>
    <t>Enc.
prévu</t>
  </si>
  <si>
    <t>Sem</t>
  </si>
  <si>
    <t>A. WIDMER AG 273</t>
  </si>
  <si>
    <t>A. Widmer AG</t>
  </si>
  <si>
    <t>AC IMMUNE SA 1313</t>
  </si>
  <si>
    <t>AC Immune SA</t>
  </si>
  <si>
    <t>ADV CONSTRUCTIONS SA 453</t>
  </si>
  <si>
    <t>ADV Constructions SA</t>
  </si>
  <si>
    <t>AEM T202 C/O MARTI AG BERN 2100</t>
  </si>
  <si>
    <t>AEM T202</t>
  </si>
  <si>
    <t>ANAMED, LABORATOIRE D'ANALYSES MÉDICALES 1793</t>
  </si>
  <si>
    <t>ANAMED, Laboratoire d'analyses médicales</t>
  </si>
  <si>
    <t>BIERI-GRISONI SA 920</t>
  </si>
  <si>
    <t>Bieri-Grisoni SA</t>
  </si>
  <si>
    <t>BIRCHMEIER BAU AG 1283</t>
  </si>
  <si>
    <t>Birchmeier BAU AG</t>
  </si>
  <si>
    <t>BIRCHMEIER BAU AG 2169</t>
  </si>
  <si>
    <t>Birchmeier Bau AG</t>
  </si>
  <si>
    <t>CAMANDONA SA 440</t>
  </si>
  <si>
    <t>CAMANDONA SA</t>
  </si>
  <si>
    <t>CITYNET SÀRL 2099</t>
  </si>
  <si>
    <t>CityNet Sàrl</t>
  </si>
  <si>
    <t>CLAUDIO D'ORLANDO SA 1417</t>
  </si>
  <si>
    <t>Claudio d'Orlando SA</t>
  </si>
  <si>
    <t>COLAS SUISSE SA 1765</t>
  </si>
  <si>
    <t>Colas Suisse SA</t>
  </si>
  <si>
    <t>CONSORTIUM AEM - PCR P.A. MARTI ARC JURA SA 2182</t>
  </si>
  <si>
    <t>Consortium AEM - PCR</t>
  </si>
  <si>
    <t>CONSORTIUM JONCTION MATRAN 1862</t>
  </si>
  <si>
    <t>Consortium Jonction Matran</t>
  </si>
  <si>
    <t>CONSORTIUM LAC DE BIENNE P. A WEIBEL AG 1903</t>
  </si>
  <si>
    <t>Consortium Lac de Bienne</t>
  </si>
  <si>
    <t>CONSORTIUM PI PESTALOZZI PIASIO SA - IMPLENIA SA 2137</t>
  </si>
  <si>
    <t>Consortium PI Pestalozzi</t>
  </si>
  <si>
    <t>CONSORTIUM PIASIO-IMPLENIA 2156</t>
  </si>
  <si>
    <t>Consortium Piasio-Implenia</t>
  </si>
  <si>
    <t>CONTAINEX 1182</t>
  </si>
  <si>
    <t>CONTAINEX</t>
  </si>
  <si>
    <t>COSTEA MISSONIER FIORONI SÀRL 1448</t>
  </si>
  <si>
    <t>Costea Missonier Fioroni Sàrl</t>
  </si>
  <si>
    <t>CUÉNOD ET PAYOT CHABLAIS SA 2038</t>
  </si>
  <si>
    <t>Cuénod et Payot Chablais SA</t>
  </si>
  <si>
    <t>DÉNÉRIAZ SA 1088</t>
  </si>
  <si>
    <t>Dénériaz SA</t>
  </si>
  <si>
    <t>ED. PERILLAT SA 1614</t>
  </si>
  <si>
    <t>Ed. Perillat SA</t>
  </si>
  <si>
    <t>FAGSI AG 719</t>
  </si>
  <si>
    <t>Fagsi AG</t>
  </si>
  <si>
    <t>FERROFLEX AG C/O FERROFLEX GROUP SA 142</t>
  </si>
  <si>
    <t>Ferroflex AG</t>
  </si>
  <si>
    <t>FRUTIGER AG UETENDORF CONTAINER &amp; MODULBAU 1278</t>
  </si>
  <si>
    <t>Frutiger AG Uetendorf</t>
  </si>
  <si>
    <t>GENERALMEDIA SA 1407</t>
  </si>
  <si>
    <t>GeneralMedia SA</t>
  </si>
  <si>
    <t>GRISONI ZAUGG SA 461</t>
  </si>
  <si>
    <t>Grisoni Zaugg SA</t>
  </si>
  <si>
    <t>HALTER SA 1942</t>
  </si>
  <si>
    <t>Halter SA</t>
  </si>
  <si>
    <t>HRS REAL ESTATE SA 289</t>
  </si>
  <si>
    <t>HRS Real Estate SA</t>
  </si>
  <si>
    <t>IMPLENIA SUISSE AG 411</t>
  </si>
  <si>
    <t>Implenia Suisse AG</t>
  </si>
  <si>
    <t>INDUNI &amp; CIE SA 518</t>
  </si>
  <si>
    <t>Induni &amp; Cie SA</t>
  </si>
  <si>
    <t>JAQUET SA 334</t>
  </si>
  <si>
    <t>Jaquet SA</t>
  </si>
  <si>
    <t>JIMEN SERVICES GENERAUX SÀRL 1583</t>
  </si>
  <si>
    <t>JIMEN SERVICES GENERAUX Sàrl</t>
  </si>
  <si>
    <t>JPF CONSTRUCTION SA 1295</t>
  </si>
  <si>
    <t>JPF Construction SA</t>
  </si>
  <si>
    <t>JPF DUCRET SA 1569</t>
  </si>
  <si>
    <t>JPF Ducret SA</t>
  </si>
  <si>
    <t>LAURENT MEMBREZ SA 460</t>
  </si>
  <si>
    <t>Laurent Membrez SA</t>
  </si>
  <si>
    <t>LOSINGER MARAZZI AG 131</t>
  </si>
  <si>
    <t>Losinger Marazzi AG</t>
  </si>
  <si>
    <t>MARTI CONSTRUCTION SA 1277</t>
  </si>
  <si>
    <t>Marti Construction SA</t>
  </si>
  <si>
    <t>MARTIN PAYSAGE SUCCURSALE DE RAMPINI &amp; CIE SA 2157</t>
  </si>
  <si>
    <t>Martin Paysage</t>
  </si>
  <si>
    <t>MAULINI SA 496</t>
  </si>
  <si>
    <t>Maulini SA</t>
  </si>
  <si>
    <t>MORINAJ ISMET &amp; HASIME 2152</t>
  </si>
  <si>
    <t>MOTA TECHNIQUE SANITAIRE SÀRL 2172</t>
  </si>
  <si>
    <t>Mota technique sanitaire Sàrl</t>
  </si>
  <si>
    <t>NIKA SOLAR ETUDE ET INSTALLATION SÀRL 2047</t>
  </si>
  <si>
    <t>NIKA SOLAR</t>
  </si>
  <si>
    <t>ORLLATI (GE) SA 2029</t>
  </si>
  <si>
    <t>Orllati (GE) SA</t>
  </si>
  <si>
    <t>ORLLATI (VD) SA 1328</t>
  </si>
  <si>
    <t>Orllati (VD) SA</t>
  </si>
  <si>
    <t>ORLLATI LOGISTIQUE SA 1275</t>
  </si>
  <si>
    <t>Orllati Logistique SA</t>
  </si>
  <si>
    <t>ORLLATI MANAGEMENT SA 1326</t>
  </si>
  <si>
    <t>Orllati Management SA</t>
  </si>
  <si>
    <t>PIASIO SA 1065</t>
  </si>
  <si>
    <t>Piasio SA</t>
  </si>
  <si>
    <t>RIEDO MOBILBAU AG 468</t>
  </si>
  <si>
    <t>Riedo Mobilbau AG</t>
  </si>
  <si>
    <t>SCRASA SA 466</t>
  </si>
  <si>
    <t>Scrasa SA</t>
  </si>
  <si>
    <t>STEINER CONSTRUCTION SA 2151</t>
  </si>
  <si>
    <t>Steiner Construction SA</t>
  </si>
  <si>
    <t>SWISSROC CONSTRUCTION VAUD 2049</t>
  </si>
  <si>
    <t>Swissroc Construction Vaud</t>
  </si>
  <si>
    <t>USBFACTORY SÀRL 946</t>
  </si>
  <si>
    <t>USBfactory Sàrl</t>
  </si>
  <si>
    <t>WL BAU AG 1315</t>
  </si>
  <si>
    <t>WL Bau AG</t>
  </si>
  <si>
    <t>ZUTTION LOGISTIQUE SA 133</t>
  </si>
  <si>
    <t>Zuttion Logistique SA</t>
  </si>
  <si>
    <t>Sommes des rouges</t>
  </si>
  <si>
    <t>Sommes des noires</t>
  </si>
  <si>
    <t>Honoraires PAG 01.25</t>
  </si>
  <si>
    <t>Honoraires PAG 02.25</t>
  </si>
  <si>
    <t>Honoraires PAG 03.25</t>
  </si>
  <si>
    <t>Honoraires PAG 04.25</t>
  </si>
  <si>
    <t>Honoraires PAG 05.25</t>
  </si>
  <si>
    <t>Honoraires PAG 06.25</t>
  </si>
  <si>
    <t>Honoraires PAG 07.25</t>
  </si>
  <si>
    <t>Honoraires PAG 08.25</t>
  </si>
  <si>
    <t>Honoraires PAG 09.25</t>
  </si>
  <si>
    <t>Honoraires PAG 10.25</t>
  </si>
  <si>
    <t>Honoraires PAG 11.25</t>
  </si>
  <si>
    <t>Honoraires PAG 12.25</t>
  </si>
  <si>
    <t>6'652'709'611</t>
  </si>
  <si>
    <t>TVA Importations 08.01</t>
  </si>
  <si>
    <t>6'652'723'280</t>
  </si>
  <si>
    <t>TVA Importations 10.01</t>
  </si>
  <si>
    <t>6'652'631'698</t>
  </si>
  <si>
    <t>TVA Importations 08.12</t>
  </si>
  <si>
    <t>6'652'605'283</t>
  </si>
  <si>
    <t>TVA Importations 03.12</t>
  </si>
  <si>
    <t>3891 1er camion</t>
  </si>
  <si>
    <t>Kuehne+Nagel AG</t>
  </si>
  <si>
    <t>Transports 3847</t>
  </si>
  <si>
    <t>conference chair</t>
  </si>
  <si>
    <t>Swiss Tracks Sàrl</t>
  </si>
  <si>
    <t>RE-20025-0122</t>
  </si>
  <si>
    <t>Modifications 24 barres</t>
  </si>
  <si>
    <t>projet 250040</t>
  </si>
  <si>
    <t>Gilabert Rénovation Sàrl</t>
  </si>
  <si>
    <t>Acompte Box15-16 Crissier</t>
  </si>
  <si>
    <t>7-24</t>
  </si>
  <si>
    <t>Taxe 2025 VD 575 714</t>
  </si>
  <si>
    <t>Etat de Vaud SAGFEFI</t>
  </si>
  <si>
    <t>8-24</t>
  </si>
  <si>
    <t>Taxe 2025 VD 609 988</t>
  </si>
  <si>
    <t>9-24</t>
  </si>
  <si>
    <t>Taxe 2025 VD 629 717</t>
  </si>
  <si>
    <t>10-24</t>
  </si>
  <si>
    <t>Taxe 2025 VD 419 260</t>
  </si>
  <si>
    <t>ECA</t>
  </si>
  <si>
    <t>100968855-0/4</t>
  </si>
  <si>
    <t>P. 10.00.54.00.03</t>
  </si>
  <si>
    <t>Ass. commerce+stocks 2025</t>
  </si>
  <si>
    <t>OZH2025-1</t>
  </si>
  <si>
    <t>LD Seating Sro</t>
  </si>
  <si>
    <t xml:space="preserve">chaises </t>
  </si>
  <si>
    <t>Antares a.s</t>
  </si>
  <si>
    <t>Omnia plast</t>
  </si>
  <si>
    <t>2811/749</t>
  </si>
  <si>
    <t>TVA sur réparation vhc</t>
  </si>
  <si>
    <t>2810/749</t>
  </si>
  <si>
    <t>Formalité douane</t>
  </si>
  <si>
    <t>25.12 #3904</t>
  </si>
  <si>
    <t>Bahri 6-19.1</t>
  </si>
  <si>
    <t>Andeers Sàrl</t>
  </si>
  <si>
    <t>R0354</t>
  </si>
  <si>
    <t>Site Internet / acompte #2</t>
  </si>
  <si>
    <t>Due</t>
  </si>
  <si>
    <t>Libellé</t>
  </si>
  <si>
    <t>3855/3864/…</t>
  </si>
  <si>
    <t>VD497007, sin. 332014503</t>
  </si>
  <si>
    <t>VD497007, sin. 332014375</t>
  </si>
  <si>
    <t>Groupe Mutuel SA</t>
  </si>
  <si>
    <t>Ind. Journalière Q1/25</t>
  </si>
  <si>
    <t>2151179.00</t>
  </si>
  <si>
    <t>02.01.2025</t>
  </si>
  <si>
    <t>09.01.2025</t>
  </si>
  <si>
    <t>16.01.2025</t>
  </si>
  <si>
    <t>23.01.2025</t>
  </si>
  <si>
    <t>30.01.2025</t>
  </si>
  <si>
    <t>T012025</t>
  </si>
  <si>
    <t>06.02.2025</t>
  </si>
  <si>
    <t>13.02.2025</t>
  </si>
  <si>
    <t>20.02.2025</t>
  </si>
  <si>
    <t>27.02.2025</t>
  </si>
  <si>
    <t>T022025</t>
  </si>
  <si>
    <t>05.03.2025</t>
  </si>
  <si>
    <t>12.03.2025</t>
  </si>
  <si>
    <t>19.03.2025</t>
  </si>
  <si>
    <t>26.03.2025</t>
  </si>
  <si>
    <t>T032025</t>
  </si>
  <si>
    <t>02.04.2025</t>
  </si>
  <si>
    <t>09.04.2025</t>
  </si>
  <si>
    <t>16.04.2025</t>
  </si>
  <si>
    <t>23.04.2025</t>
  </si>
  <si>
    <t>30.04.2025</t>
  </si>
  <si>
    <t>T042025</t>
  </si>
  <si>
    <t>07.05.2025</t>
  </si>
  <si>
    <t>14.05.2025</t>
  </si>
  <si>
    <t>21.05.2025</t>
  </si>
  <si>
    <t>28.05.2025</t>
  </si>
  <si>
    <t>T052025</t>
  </si>
  <si>
    <t>04.06.2025</t>
  </si>
  <si>
    <t>11.06.2025</t>
  </si>
  <si>
    <t>18.06.2025</t>
  </si>
  <si>
    <t>25.06.2025</t>
  </si>
  <si>
    <t>T062025</t>
  </si>
  <si>
    <t>02.07.2025</t>
  </si>
  <si>
    <t>09.07.2025</t>
  </si>
  <si>
    <t>16.07.2025</t>
  </si>
  <si>
    <t>23.07.2025</t>
  </si>
  <si>
    <t>30.07.2025</t>
  </si>
  <si>
    <t>T072025</t>
  </si>
  <si>
    <t>06.08.2025</t>
  </si>
  <si>
    <t>13.08.2025</t>
  </si>
  <si>
    <t>20.08.2025</t>
  </si>
  <si>
    <t>27.08.2025</t>
  </si>
  <si>
    <t>T082025</t>
  </si>
  <si>
    <t>03.09.2025</t>
  </si>
  <si>
    <t>10.09.2025</t>
  </si>
  <si>
    <t>17.09.2025</t>
  </si>
  <si>
    <t>24.09.2025</t>
  </si>
  <si>
    <t>T092025</t>
  </si>
  <si>
    <t>01.10.2025</t>
  </si>
  <si>
    <t>08.10.2025</t>
  </si>
  <si>
    <t>15.10.2025</t>
  </si>
  <si>
    <t>22.10.2025</t>
  </si>
  <si>
    <t>29.10.2025</t>
  </si>
  <si>
    <t>T102025</t>
  </si>
  <si>
    <t>05.11.2025</t>
  </si>
  <si>
    <t>12.11.2025</t>
  </si>
  <si>
    <t>19.11.2025</t>
  </si>
  <si>
    <t>26.11.2025</t>
  </si>
  <si>
    <t>T112025</t>
  </si>
  <si>
    <t>03.12.2025</t>
  </si>
  <si>
    <t>10.12.2025</t>
  </si>
  <si>
    <t>17.12.2025</t>
  </si>
  <si>
    <t>24.12.2025</t>
  </si>
  <si>
    <t>31.12.2025</t>
  </si>
  <si>
    <t>T122025</t>
  </si>
  <si>
    <t>T2025</t>
  </si>
  <si>
    <t>Retraites Populaires</t>
  </si>
  <si>
    <t>LPP 01.25</t>
  </si>
  <si>
    <t>Honoraires MM 01.25</t>
  </si>
  <si>
    <t>Helsana Accidents SA</t>
  </si>
  <si>
    <t>10009589</t>
  </si>
  <si>
    <t>Ass. Accidents 2025</t>
  </si>
  <si>
    <t>Ass. Accidents CPL 2025</t>
  </si>
  <si>
    <t>10009590</t>
  </si>
  <si>
    <t>Caisse AVS FPV</t>
  </si>
  <si>
    <t>AVS 01.25</t>
  </si>
  <si>
    <t>6'652'728'150</t>
  </si>
  <si>
    <t>TVA Importations 14-15.01</t>
  </si>
  <si>
    <t>25-0127</t>
  </si>
  <si>
    <t>locaux Crissier</t>
  </si>
  <si>
    <t>3924/241107/241062</t>
  </si>
  <si>
    <t>Loyer Orio 30A 01.26</t>
  </si>
  <si>
    <t>Groupe Leuba SA</t>
  </si>
  <si>
    <t>Entr. VD 497007</t>
  </si>
  <si>
    <t>Entr. VD 629717</t>
  </si>
  <si>
    <t>Sanches 13-19.01</t>
  </si>
  <si>
    <t>Payé</t>
  </si>
  <si>
    <t>Déchets 12.24</t>
  </si>
  <si>
    <t>Flokk AG</t>
  </si>
  <si>
    <t>giroflex</t>
  </si>
  <si>
    <t xml:space="preserve"> </t>
  </si>
  <si>
    <t>LPP 02.25</t>
  </si>
  <si>
    <t>A payer</t>
  </si>
  <si>
    <t>Payées</t>
  </si>
  <si>
    <t>Payées2</t>
  </si>
  <si>
    <t>Payées3</t>
  </si>
  <si>
    <t>Payées4</t>
  </si>
  <si>
    <t>Payées5</t>
  </si>
  <si>
    <t>Payées6</t>
  </si>
  <si>
    <t>Payées7</t>
  </si>
  <si>
    <t>Payées8</t>
  </si>
  <si>
    <t>Payées9</t>
  </si>
  <si>
    <t>Payées10</t>
  </si>
  <si>
    <t>Payées11</t>
  </si>
  <si>
    <t>Payées13</t>
  </si>
  <si>
    <t>Payées12</t>
  </si>
  <si>
    <t>Payées14</t>
  </si>
  <si>
    <t>Payées15</t>
  </si>
  <si>
    <t>Payées16</t>
  </si>
  <si>
    <t>Payées17</t>
  </si>
  <si>
    <t>Payées18</t>
  </si>
  <si>
    <t>Payées19</t>
  </si>
  <si>
    <t>Payées20</t>
  </si>
  <si>
    <t>Payées21</t>
  </si>
  <si>
    <t>Payées22</t>
  </si>
  <si>
    <t>Payées23</t>
  </si>
  <si>
    <t>Payées24</t>
  </si>
  <si>
    <t>Payées25</t>
  </si>
  <si>
    <t>Payées26</t>
  </si>
  <si>
    <t>Payées27</t>
  </si>
  <si>
    <t>Payées28</t>
  </si>
  <si>
    <t>Payées29</t>
  </si>
  <si>
    <t>Payées30</t>
  </si>
  <si>
    <t>Payées31</t>
  </si>
  <si>
    <t>Payées32</t>
  </si>
  <si>
    <t>Payées33</t>
  </si>
  <si>
    <t>Payées34</t>
  </si>
  <si>
    <t>Payées35</t>
  </si>
  <si>
    <t>Payées53</t>
  </si>
  <si>
    <t>Payées52</t>
  </si>
  <si>
    <t>Payées51</t>
  </si>
  <si>
    <t>Payées50</t>
  </si>
  <si>
    <t>Payées49</t>
  </si>
  <si>
    <t>Payées48</t>
  </si>
  <si>
    <t>Payées47</t>
  </si>
  <si>
    <t>Payées46</t>
  </si>
  <si>
    <t>Payées45</t>
  </si>
  <si>
    <t>Payées44</t>
  </si>
  <si>
    <t>Payées43</t>
  </si>
  <si>
    <t>Payées42</t>
  </si>
  <si>
    <t>Payées41</t>
  </si>
  <si>
    <t>Payées40</t>
  </si>
  <si>
    <t>Payées39</t>
  </si>
  <si>
    <t>Payées38</t>
  </si>
  <si>
    <t>Payées37</t>
  </si>
  <si>
    <t>Payées36</t>
  </si>
  <si>
    <t>Canon 01.25</t>
  </si>
  <si>
    <t xml:space="preserve">Marchandises </t>
  </si>
  <si>
    <t>bureau/3919/3937</t>
  </si>
  <si>
    <t>Nett. Bureau 01.25</t>
  </si>
  <si>
    <t>Winbiz local 02.25</t>
  </si>
  <si>
    <t>Solde à payer en cours</t>
  </si>
  <si>
    <t>Internet 01.25</t>
  </si>
  <si>
    <t>Bahri 27.01-02.02</t>
  </si>
  <si>
    <t>Communications 01.25</t>
  </si>
  <si>
    <t>25010010056145</t>
  </si>
  <si>
    <t>078/855.70.07, 02.25</t>
  </si>
  <si>
    <t>P. 99.2660.432</t>
  </si>
  <si>
    <t>Viseca</t>
  </si>
  <si>
    <t>Frais 01.25</t>
  </si>
  <si>
    <t>Essence 01.25</t>
  </si>
  <si>
    <t>Gonser AG</t>
  </si>
  <si>
    <t>pfr52846</t>
  </si>
  <si>
    <t>Lampadaire</t>
  </si>
  <si>
    <t>payé</t>
  </si>
  <si>
    <t>20073661137</t>
  </si>
  <si>
    <t>3940</t>
  </si>
  <si>
    <t>3948</t>
  </si>
  <si>
    <t>20073677364</t>
  </si>
  <si>
    <t>3954</t>
  </si>
  <si>
    <t>Instadebug</t>
  </si>
  <si>
    <t>F0319</t>
  </si>
  <si>
    <t>migration système mail</t>
  </si>
  <si>
    <t>1-25</t>
  </si>
  <si>
    <t>taxe VD 497 007</t>
  </si>
  <si>
    <t>Etat de Vaud Serv Population</t>
  </si>
  <si>
    <t>3501134296/1420</t>
  </si>
  <si>
    <t>Emolument permis G-ue</t>
  </si>
  <si>
    <t>Dcpte final AVS 2024</t>
  </si>
  <si>
    <t>3939</t>
  </si>
  <si>
    <t>Etat de Genève</t>
  </si>
  <si>
    <t>125026807 056 6</t>
  </si>
  <si>
    <t>VD 609988 amende</t>
  </si>
  <si>
    <t>Sanchez Borges</t>
  </si>
  <si>
    <t>Brack.ch</t>
  </si>
  <si>
    <t>whiteboard</t>
  </si>
  <si>
    <t>avs 02.25</t>
  </si>
  <si>
    <t>extra 13.1-26.1</t>
  </si>
  <si>
    <t>Bahri, Boukalda, sanches</t>
  </si>
  <si>
    <t>Dcpte final LAA 2024</t>
  </si>
  <si>
    <t>1003484430</t>
  </si>
  <si>
    <t>Dcpte final LAA cpl 2024</t>
  </si>
  <si>
    <t xml:space="preserve">Transports </t>
  </si>
  <si>
    <t>Déchets 01.25</t>
  </si>
  <si>
    <t>1.334.698</t>
  </si>
  <si>
    <t>leasing VD 497007 2</t>
  </si>
  <si>
    <t>leasing VD 497007 3</t>
  </si>
  <si>
    <t>leasing VD 497007 4</t>
  </si>
  <si>
    <t>leasing VD 497007 5</t>
  </si>
  <si>
    <t>leasing VD 497007 6</t>
  </si>
  <si>
    <t>leasing VD 497007 7</t>
  </si>
  <si>
    <t>leasing VD 497007 8</t>
  </si>
  <si>
    <t>leasing VD 497007 9</t>
  </si>
  <si>
    <t>leasing VD 497007 10</t>
  </si>
  <si>
    <t>leasing VD 497007 11</t>
  </si>
  <si>
    <t>leasing VD 497007 12</t>
  </si>
  <si>
    <t>3926</t>
  </si>
  <si>
    <t>transport</t>
  </si>
  <si>
    <t>3953</t>
  </si>
  <si>
    <t>F-2612</t>
  </si>
  <si>
    <t>Parasols</t>
  </si>
  <si>
    <t xml:space="preserve">Chaises </t>
  </si>
  <si>
    <t>3944</t>
  </si>
  <si>
    <t>2025/00864</t>
  </si>
  <si>
    <t xml:space="preserve">Régie IT </t>
  </si>
  <si>
    <t>Tables</t>
  </si>
  <si>
    <t>Chaise</t>
  </si>
  <si>
    <t>NTG Gondrand</t>
  </si>
  <si>
    <t>Transport</t>
  </si>
  <si>
    <t>Adaptateur fixe EU-CH</t>
  </si>
  <si>
    <t>Swisscaution</t>
  </si>
  <si>
    <t>Garantie Loyer Orio</t>
  </si>
  <si>
    <t>3934</t>
  </si>
  <si>
    <t>3950</t>
  </si>
  <si>
    <t>3933/3934/3936/3963</t>
  </si>
  <si>
    <t>Bahri + Absamad 03-09.02</t>
  </si>
  <si>
    <t>Bahri+Absamad+Larhild 10-16.02</t>
  </si>
  <si>
    <t>Stutzer &amp; Co</t>
  </si>
  <si>
    <t xml:space="preserve">Transport </t>
  </si>
  <si>
    <t>essence 02.25</t>
  </si>
  <si>
    <t>communications 02.25</t>
  </si>
  <si>
    <t>6'652'791'524</t>
  </si>
  <si>
    <t>TVA Importations 27.01</t>
  </si>
  <si>
    <t>6'652'841'761</t>
  </si>
  <si>
    <t>TVA Importations 06.02</t>
  </si>
  <si>
    <t>6'652'856'191</t>
  </si>
  <si>
    <t>TVA Importations 10.02</t>
  </si>
  <si>
    <t>6'652'867'911</t>
  </si>
  <si>
    <t>TVA Importations 13.02</t>
  </si>
  <si>
    <t>6'652'884'137</t>
  </si>
  <si>
    <t>TVA Importations 18.02</t>
  </si>
  <si>
    <t>OZH10</t>
  </si>
  <si>
    <t>3935/3958/3942</t>
  </si>
  <si>
    <t>3943</t>
  </si>
  <si>
    <t>Caissons + Bureaux</t>
  </si>
  <si>
    <t>3970</t>
  </si>
  <si>
    <t>Canon 02.25</t>
  </si>
  <si>
    <t>6'652'899'717</t>
  </si>
  <si>
    <t>TVA Importations 20.02</t>
  </si>
  <si>
    <t>Nett. 02.25</t>
  </si>
  <si>
    <t>Winbiz local 03.25</t>
  </si>
  <si>
    <t>3951/3952/3968/3969</t>
  </si>
  <si>
    <t>Internet 02.25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</si>
</sst>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_ ;[Red]\-#,##0.00\ "/>
    <numFmt numFmtId="165" formatCode="dd/mm/yy;@"/>
    <numFmt numFmtId="166" formatCode="0_ ;[Red]\-0\ "/>
    <numFmt numFmtId="167" formatCode="[$-F800]dddd\,\ mmmm\ dd\,\ yyyy"/>
    <numFmt numFmtId="168" formatCode="dd/mm;@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7" tint="0.39997558519241921"/>
      </left>
      <right/>
      <top style="double">
        <color theme="7"/>
      </top>
      <bottom/>
      <diagonal/>
    </border>
    <border>
      <left/>
      <right/>
      <top style="double">
        <color theme="7"/>
      </top>
      <bottom style="thin">
        <color theme="7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2" xfId="0" applyFont="1" applyFill="1" applyBorder="1"/>
    <xf numFmtId="165" fontId="0" fillId="0" borderId="0" xfId="0" applyNumberFormat="1"/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164" fontId="1" fillId="0" borderId="0" xfId="0" applyNumberFormat="1" applyFont="1"/>
    <xf numFmtId="0" fontId="0" fillId="2" borderId="0" xfId="0" applyFill="1" applyAlignment="1">
      <alignment horizontal="left"/>
    </xf>
    <xf numFmtId="166" fontId="1" fillId="0" borderId="0" xfId="0" applyNumberFormat="1" applyFont="1" applyAlignment="1">
      <alignment horizontal="center"/>
    </xf>
    <xf numFmtId="164" fontId="1" fillId="4" borderId="0" xfId="0" applyNumberFormat="1" applyFont="1" applyFill="1"/>
    <xf numFmtId="166" fontId="1" fillId="4" borderId="0" xfId="0" applyNumberFormat="1" applyFont="1" applyFill="1"/>
    <xf numFmtId="164" fontId="0" fillId="0" borderId="0" xfId="0" applyNumberFormat="1"/>
    <xf numFmtId="164" fontId="4" fillId="2" borderId="0" xfId="0" applyNumberFormat="1" applyFont="1" applyFill="1"/>
    <xf numFmtId="164" fontId="4" fillId="3" borderId="0" xfId="0" applyNumberFormat="1" applyFont="1" applyFill="1"/>
    <xf numFmtId="164" fontId="0" fillId="4" borderId="0" xfId="0" applyNumberFormat="1" applyFill="1"/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164" fontId="1" fillId="4" borderId="0" xfId="0" quotePrefix="1" applyNumberFormat="1" applyFont="1" applyFill="1"/>
    <xf numFmtId="164" fontId="1" fillId="4" borderId="0" xfId="0" applyNumberFormat="1" applyFont="1" applyFill="1" applyAlignment="1">
      <alignment horizontal="left"/>
    </xf>
    <xf numFmtId="166" fontId="1" fillId="4" borderId="0" xfId="0" applyNumberFormat="1" applyFont="1" applyFill="1" applyAlignment="1">
      <alignment horizontal="center"/>
    </xf>
    <xf numFmtId="166" fontId="5" fillId="4" borderId="0" xfId="0" applyNumberFormat="1" applyFont="1" applyFill="1" applyAlignment="1">
      <alignment horizontal="left"/>
    </xf>
    <xf numFmtId="164" fontId="4" fillId="2" borderId="3" xfId="0" applyNumberFormat="1" applyFont="1" applyFill="1" applyBorder="1"/>
    <xf numFmtId="164" fontId="1" fillId="2" borderId="4" xfId="0" applyNumberFormat="1" applyFont="1" applyFill="1" applyBorder="1"/>
    <xf numFmtId="3" fontId="1" fillId="3" borderId="3" xfId="0" applyNumberFormat="1" applyFont="1" applyFill="1" applyBorder="1" applyAlignment="1">
      <alignment horizontal="center"/>
    </xf>
    <xf numFmtId="3" fontId="1" fillId="2" borderId="2" xfId="0" applyNumberFormat="1" applyFont="1" applyFill="1" applyBorder="1"/>
    <xf numFmtId="164" fontId="1" fillId="2" borderId="0" xfId="0" applyNumberFormat="1" applyFont="1" applyFill="1"/>
    <xf numFmtId="14" fontId="0" fillId="0" borderId="0" xfId="0" applyNumberFormat="1" applyAlignment="1">
      <alignment horizontal="left"/>
    </xf>
    <xf numFmtId="164" fontId="1" fillId="2" borderId="0" xfId="0" applyNumberFormat="1" applyFont="1" applyFill="1" applyAlignment="1">
      <alignment horizontal="right"/>
    </xf>
    <xf numFmtId="0" fontId="0" fillId="2" borderId="0" xfId="0" quotePrefix="1" applyFill="1"/>
    <xf numFmtId="0" fontId="0" fillId="2" borderId="0" xfId="0" applyFill="1" applyAlignment="1">
      <alignment horizontal="right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1" fillId="0" borderId="3" xfId="0" applyNumberFormat="1" applyFont="1" applyBorder="1"/>
    <xf numFmtId="164" fontId="0" fillId="0" borderId="1" xfId="0" applyNumberFormat="1" applyBorder="1"/>
    <xf numFmtId="164" fontId="1" fillId="2" borderId="5" xfId="0" applyNumberFormat="1" applyFont="1" applyFill="1" applyBorder="1"/>
    <xf numFmtId="164" fontId="4" fillId="3" borderId="3" xfId="0" applyNumberFormat="1" applyFont="1" applyFill="1" applyBorder="1"/>
    <xf numFmtId="0" fontId="0" fillId="6" borderId="0" xfId="0" applyFill="1"/>
    <xf numFmtId="0" fontId="1" fillId="7" borderId="14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2" borderId="8" xfId="0" applyFill="1" applyBorder="1"/>
    <xf numFmtId="167" fontId="0" fillId="2" borderId="10" xfId="0" applyNumberFormat="1" applyFill="1" applyBorder="1"/>
    <xf numFmtId="14" fontId="0" fillId="2" borderId="3" xfId="0" applyNumberFormat="1" applyFill="1" applyBorder="1"/>
    <xf numFmtId="164" fontId="0" fillId="2" borderId="14" xfId="0" applyNumberFormat="1" applyFill="1" applyBorder="1"/>
    <xf numFmtId="164" fontId="0" fillId="2" borderId="20" xfId="0" applyNumberFormat="1" applyFill="1" applyBorder="1"/>
    <xf numFmtId="164" fontId="0" fillId="2" borderId="15" xfId="0" applyNumberFormat="1" applyFill="1" applyBorder="1"/>
    <xf numFmtId="164" fontId="1" fillId="2" borderId="10" xfId="0" applyNumberFormat="1" applyFont="1" applyFill="1" applyBorder="1"/>
    <xf numFmtId="164" fontId="0" fillId="7" borderId="14" xfId="0" applyNumberFormat="1" applyFill="1" applyBorder="1"/>
    <xf numFmtId="164" fontId="0" fillId="7" borderId="15" xfId="0" applyNumberFormat="1" applyFill="1" applyBorder="1"/>
    <xf numFmtId="0" fontId="0" fillId="7" borderId="16" xfId="0" applyFill="1" applyBorder="1"/>
    <xf numFmtId="0" fontId="0" fillId="2" borderId="16" xfId="0" applyFill="1" applyBorder="1"/>
    <xf numFmtId="0" fontId="0" fillId="2" borderId="1" xfId="0" applyFill="1" applyBorder="1"/>
    <xf numFmtId="167" fontId="0" fillId="2" borderId="3" xfId="0" applyNumberFormat="1" applyFill="1" applyBorder="1"/>
    <xf numFmtId="164" fontId="0" fillId="2" borderId="21" xfId="0" applyNumberFormat="1" applyFill="1" applyBorder="1"/>
    <xf numFmtId="164" fontId="0" fillId="2" borderId="22" xfId="0" applyNumberFormat="1" applyFill="1" applyBorder="1"/>
    <xf numFmtId="164" fontId="0" fillId="2" borderId="23" xfId="0" applyNumberFormat="1" applyFill="1" applyBorder="1"/>
    <xf numFmtId="164" fontId="1" fillId="2" borderId="3" xfId="0" applyNumberFormat="1" applyFont="1" applyFill="1" applyBorder="1"/>
    <xf numFmtId="164" fontId="0" fillId="7" borderId="21" xfId="0" applyNumberFormat="1" applyFill="1" applyBorder="1"/>
    <xf numFmtId="164" fontId="0" fillId="7" borderId="23" xfId="0" applyNumberFormat="1" applyFill="1" applyBorder="1"/>
    <xf numFmtId="164" fontId="1" fillId="7" borderId="2" xfId="0" applyNumberFormat="1" applyFont="1" applyFill="1" applyBorder="1"/>
    <xf numFmtId="164" fontId="1" fillId="2" borderId="2" xfId="0" applyNumberFormat="1" applyFont="1" applyFill="1" applyBorder="1"/>
    <xf numFmtId="14" fontId="0" fillId="0" borderId="3" xfId="0" applyNumberFormat="1" applyBorder="1"/>
    <xf numFmtId="167" fontId="0" fillId="0" borderId="3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164" fontId="0" fillId="0" borderId="23" xfId="0" applyNumberFormat="1" applyBorder="1"/>
    <xf numFmtId="164" fontId="1" fillId="0" borderId="2" xfId="0" applyNumberFormat="1" applyFont="1" applyBorder="1"/>
    <xf numFmtId="164" fontId="0" fillId="6" borderId="0" xfId="0" applyNumberFormat="1" applyFill="1"/>
    <xf numFmtId="0" fontId="0" fillId="0" borderId="1" xfId="0" applyBorder="1"/>
    <xf numFmtId="0" fontId="0" fillId="0" borderId="7" xfId="0" applyBorder="1"/>
    <xf numFmtId="167" fontId="0" fillId="0" borderId="5" xfId="0" applyNumberFormat="1" applyBorder="1"/>
    <xf numFmtId="14" fontId="0" fillId="0" borderId="5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164" fontId="0" fillId="0" borderId="19" xfId="0" applyNumberFormat="1" applyBorder="1"/>
    <xf numFmtId="164" fontId="1" fillId="0" borderId="6" xfId="0" applyNumberFormat="1" applyFont="1" applyBorder="1"/>
    <xf numFmtId="167" fontId="0" fillId="0" borderId="24" xfId="0" applyNumberFormat="1" applyBorder="1"/>
    <xf numFmtId="14" fontId="0" fillId="0" borderId="24" xfId="0" applyNumberFormat="1" applyBorder="1"/>
    <xf numFmtId="164" fontId="0" fillId="0" borderId="25" xfId="0" applyNumberFormat="1" applyBorder="1"/>
    <xf numFmtId="164" fontId="0" fillId="0" borderId="26" xfId="0" applyNumberFormat="1" applyBorder="1"/>
    <xf numFmtId="164" fontId="0" fillId="0" borderId="27" xfId="0" applyNumberFormat="1" applyBorder="1"/>
    <xf numFmtId="164" fontId="1" fillId="0" borderId="24" xfId="0" applyNumberFormat="1" applyFont="1" applyBorder="1"/>
    <xf numFmtId="164" fontId="1" fillId="0" borderId="28" xfId="0" applyNumberFormat="1" applyFont="1" applyBorder="1"/>
    <xf numFmtId="0" fontId="0" fillId="0" borderId="29" xfId="0" applyBorder="1"/>
    <xf numFmtId="0" fontId="6" fillId="6" borderId="0" xfId="0" applyFont="1" applyFill="1"/>
    <xf numFmtId="0" fontId="8" fillId="0" borderId="30" xfId="0" applyFont="1" applyBorder="1" applyAlignment="1">
      <alignment horizontal="right"/>
    </xf>
    <xf numFmtId="14" fontId="9" fillId="0" borderId="31" xfId="0" applyNumberFormat="1" applyFont="1" applyBorder="1"/>
    <xf numFmtId="0" fontId="6" fillId="6" borderId="0" xfId="0" applyFont="1" applyFill="1" applyAlignment="1">
      <alignment horizontal="center"/>
    </xf>
    <xf numFmtId="0" fontId="6" fillId="0" borderId="0" xfId="0" applyFont="1"/>
    <xf numFmtId="0" fontId="5" fillId="6" borderId="0" xfId="0" applyFont="1" applyFill="1" applyAlignment="1">
      <alignment wrapText="1"/>
    </xf>
    <xf numFmtId="0" fontId="5" fillId="0" borderId="0" xfId="0" applyFont="1" applyAlignment="1">
      <alignment horizontal="center" wrapText="1"/>
    </xf>
    <xf numFmtId="0" fontId="5" fillId="8" borderId="0" xfId="0" applyFont="1" applyFill="1" applyAlignment="1">
      <alignment horizontal="center" wrapText="1"/>
    </xf>
    <xf numFmtId="0" fontId="5" fillId="6" borderId="0" xfId="0" applyFont="1" applyFill="1"/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14" fontId="6" fillId="0" borderId="0" xfId="0" applyNumberFormat="1" applyFont="1"/>
    <xf numFmtId="0" fontId="6" fillId="0" borderId="0" xfId="0" applyFont="1" applyAlignment="1">
      <alignment horizontal="center"/>
    </xf>
    <xf numFmtId="14" fontId="5" fillId="0" borderId="0" xfId="0" applyNumberFormat="1" applyFont="1"/>
    <xf numFmtId="166" fontId="5" fillId="0" borderId="0" xfId="0" applyNumberFormat="1" applyFont="1"/>
    <xf numFmtId="164" fontId="5" fillId="0" borderId="0" xfId="0" applyNumberFormat="1" applyFont="1"/>
    <xf numFmtId="3" fontId="6" fillId="0" borderId="0" xfId="0" applyNumberFormat="1" applyFont="1" applyAlignment="1">
      <alignment horizontal="center"/>
    </xf>
    <xf numFmtId="4" fontId="5" fillId="0" borderId="0" xfId="0" applyNumberFormat="1" applyFont="1"/>
    <xf numFmtId="0" fontId="5" fillId="6" borderId="32" xfId="0" applyFont="1" applyFill="1" applyBorder="1"/>
    <xf numFmtId="14" fontId="5" fillId="6" borderId="32" xfId="0" applyNumberFormat="1" applyFont="1" applyFill="1" applyBorder="1"/>
    <xf numFmtId="0" fontId="5" fillId="6" borderId="32" xfId="0" applyFont="1" applyFill="1" applyBorder="1" applyAlignment="1">
      <alignment horizontal="center"/>
    </xf>
    <xf numFmtId="166" fontId="5" fillId="6" borderId="32" xfId="0" applyNumberFormat="1" applyFont="1" applyFill="1" applyBorder="1"/>
    <xf numFmtId="0" fontId="5" fillId="6" borderId="33" xfId="0" applyFont="1" applyFill="1" applyBorder="1" applyAlignment="1">
      <alignment horizontal="left"/>
    </xf>
    <xf numFmtId="164" fontId="5" fillId="0" borderId="33" xfId="0" applyNumberFormat="1" applyFont="1" applyBorder="1"/>
    <xf numFmtId="4" fontId="10" fillId="6" borderId="0" xfId="0" applyNumberFormat="1" applyFont="1" applyFill="1"/>
    <xf numFmtId="4" fontId="11" fillId="6" borderId="0" xfId="0" applyNumberFormat="1" applyFont="1" applyFill="1"/>
    <xf numFmtId="0" fontId="5" fillId="0" borderId="0" xfId="0" applyFont="1" applyAlignment="1">
      <alignment horizontal="center"/>
    </xf>
    <xf numFmtId="164" fontId="0" fillId="4" borderId="0" xfId="0" applyNumberFormat="1" applyFont="1" applyFill="1"/>
    <xf numFmtId="164" fontId="1" fillId="0" borderId="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left"/>
    </xf>
    <xf numFmtId="164" fontId="1" fillId="0" borderId="0" xfId="0" applyNumberFormat="1" applyFont="1" applyFill="1"/>
    <xf numFmtId="0" fontId="0" fillId="9" borderId="0" xfId="0" applyFill="1" applyAlignment="1">
      <alignment horizontal="left"/>
    </xf>
    <xf numFmtId="164" fontId="1" fillId="9" borderId="0" xfId="0" applyNumberFormat="1" applyFont="1" applyFill="1"/>
    <xf numFmtId="0" fontId="0" fillId="9" borderId="0" xfId="0" applyFill="1"/>
    <xf numFmtId="164" fontId="0" fillId="0" borderId="0" xfId="0" applyNumberFormat="1" applyBorder="1"/>
    <xf numFmtId="166" fontId="1" fillId="0" borderId="0" xfId="0" applyNumberFormat="1" applyFont="1" applyBorder="1" applyAlignment="1">
      <alignment horizontal="center"/>
    </xf>
    <xf numFmtId="166" fontId="1" fillId="4" borderId="0" xfId="0" applyNumberFormat="1" applyFont="1" applyFill="1" applyBorder="1" applyAlignment="1">
      <alignment horizontal="center"/>
    </xf>
    <xf numFmtId="3" fontId="1" fillId="2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3" fontId="1" fillId="3" borderId="0" xfId="0" applyNumberFormat="1" applyFont="1" applyFill="1" applyBorder="1" applyAlignment="1">
      <alignment horizontal="center"/>
    </xf>
    <xf numFmtId="3" fontId="1" fillId="2" borderId="36" xfId="0" applyNumberFormat="1" applyFont="1" applyFill="1" applyBorder="1" applyAlignment="1">
      <alignment horizontal="center"/>
    </xf>
    <xf numFmtId="0" fontId="1" fillId="5" borderId="37" xfId="0" applyFont="1" applyFill="1" applyBorder="1" applyAlignment="1">
      <alignment horizontal="center"/>
    </xf>
    <xf numFmtId="3" fontId="1" fillId="2" borderId="37" xfId="0" applyNumberFormat="1" applyFont="1" applyFill="1" applyBorder="1" applyAlignment="1">
      <alignment horizontal="center"/>
    </xf>
    <xf numFmtId="3" fontId="1" fillId="2" borderId="34" xfId="0" applyNumberFormat="1" applyFont="1" applyFill="1" applyBorder="1" applyAlignment="1">
      <alignment horizontal="center"/>
    </xf>
    <xf numFmtId="3" fontId="1" fillId="5" borderId="39" xfId="0" applyNumberFormat="1" applyFont="1" applyFill="1" applyBorder="1" applyAlignment="1">
      <alignment horizontal="center"/>
    </xf>
    <xf numFmtId="3" fontId="1" fillId="2" borderId="39" xfId="0" applyNumberFormat="1" applyFont="1" applyFill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5" borderId="39" xfId="0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14" fontId="1" fillId="5" borderId="39" xfId="0" applyNumberFormat="1" applyFont="1" applyFill="1" applyBorder="1" applyAlignment="1">
      <alignment horizontal="center" vertical="center" wrapText="1"/>
    </xf>
    <xf numFmtId="14" fontId="1" fillId="5" borderId="40" xfId="0" applyNumberFormat="1" applyFont="1" applyFill="1" applyBorder="1" applyAlignment="1">
      <alignment horizontal="center" vertical="center" wrapText="1"/>
    </xf>
    <xf numFmtId="164" fontId="0" fillId="0" borderId="39" xfId="0" applyNumberFormat="1" applyBorder="1"/>
    <xf numFmtId="164" fontId="0" fillId="0" borderId="34" xfId="0" applyNumberFormat="1" applyBorder="1"/>
    <xf numFmtId="164" fontId="0" fillId="2" borderId="35" xfId="0" applyNumberFormat="1" applyFill="1" applyBorder="1"/>
    <xf numFmtId="164" fontId="0" fillId="2" borderId="41" xfId="0" applyNumberFormat="1" applyFill="1" applyBorder="1"/>
    <xf numFmtId="164" fontId="0" fillId="0" borderId="39" xfId="0" applyNumberFormat="1" applyFill="1" applyBorder="1" applyAlignment="1">
      <alignment horizontal="right"/>
    </xf>
    <xf numFmtId="164" fontId="0" fillId="5" borderId="39" xfId="0" applyNumberFormat="1" applyFill="1" applyBorder="1" applyAlignment="1">
      <alignment horizontal="right"/>
    </xf>
    <xf numFmtId="164" fontId="0" fillId="5" borderId="41" xfId="0" applyNumberFormat="1" applyFill="1" applyBorder="1" applyAlignment="1">
      <alignment horizontal="right"/>
    </xf>
    <xf numFmtId="0" fontId="0" fillId="0" borderId="0" xfId="0" applyAlignment="1">
      <alignment horizontal="right"/>
    </xf>
    <xf numFmtId="0" fontId="1" fillId="3" borderId="36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center"/>
    </xf>
    <xf numFmtId="0" fontId="1" fillId="5" borderId="38" xfId="0" applyFont="1" applyFill="1" applyBorder="1" applyAlignment="1">
      <alignment horizontal="center"/>
    </xf>
    <xf numFmtId="3" fontId="1" fillId="3" borderId="34" xfId="0" applyNumberFormat="1" applyFont="1" applyFill="1" applyBorder="1" applyAlignment="1">
      <alignment horizontal="center"/>
    </xf>
    <xf numFmtId="3" fontId="1" fillId="3" borderId="39" xfId="0" applyNumberFormat="1" applyFont="1" applyFill="1" applyBorder="1" applyAlignment="1">
      <alignment horizontal="center"/>
    </xf>
    <xf numFmtId="3" fontId="1" fillId="5" borderId="40" xfId="0" applyNumberFormat="1" applyFont="1" applyFill="1" applyBorder="1" applyAlignment="1">
      <alignment horizontal="center"/>
    </xf>
    <xf numFmtId="0" fontId="1" fillId="5" borderId="40" xfId="0" applyFont="1" applyFill="1" applyBorder="1" applyAlignment="1">
      <alignment horizontal="center"/>
    </xf>
    <xf numFmtId="164" fontId="0" fillId="5" borderId="40" xfId="0" applyNumberFormat="1" applyFill="1" applyBorder="1" applyAlignment="1">
      <alignment horizontal="right"/>
    </xf>
    <xf numFmtId="164" fontId="0" fillId="5" borderId="42" xfId="0" applyNumberFormat="1" applyFill="1" applyBorder="1" applyAlignment="1">
      <alignment horizontal="right"/>
    </xf>
    <xf numFmtId="0" fontId="1" fillId="2" borderId="36" xfId="0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4" fillId="2" borderId="4" xfId="0" applyNumberFormat="1" applyFont="1" applyFill="1" applyBorder="1"/>
    <xf numFmtId="164" fontId="4" fillId="3" borderId="4" xfId="0" applyNumberFormat="1" applyFont="1" applyFill="1" applyBorder="1"/>
    <xf numFmtId="164" fontId="1" fillId="0" borderId="4" xfId="0" applyNumberFormat="1" applyFont="1" applyBorder="1"/>
    <xf numFmtId="14" fontId="1" fillId="0" borderId="34" xfId="0" applyNumberFormat="1" applyFont="1" applyBorder="1" applyAlignment="1">
      <alignment horizontal="center" vertical="center" wrapText="1"/>
    </xf>
    <xf numFmtId="14" fontId="1" fillId="0" borderId="39" xfId="0" applyNumberFormat="1" applyFont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14" fontId="1" fillId="3" borderId="3" xfId="0" applyNumberFormat="1" applyFont="1" applyFill="1" applyBorder="1" applyAlignment="1">
      <alignment horizontal="center" vertical="center" wrapText="1"/>
    </xf>
    <xf numFmtId="14" fontId="1" fillId="2" borderId="0" xfId="0" applyNumberFormat="1" applyFont="1" applyFill="1" applyBorder="1" applyAlignment="1">
      <alignment horizontal="center" vertical="center" wrapText="1"/>
    </xf>
    <xf numFmtId="14" fontId="1" fillId="3" borderId="0" xfId="0" applyNumberFormat="1" applyFont="1" applyFill="1" applyBorder="1" applyAlignment="1">
      <alignment horizontal="center" vertical="center" wrapText="1"/>
    </xf>
    <xf numFmtId="14" fontId="1" fillId="2" borderId="2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quotePrefix="1" applyAlignment="1">
      <alignment horizontal="left"/>
    </xf>
    <xf numFmtId="166" fontId="1" fillId="4" borderId="0" xfId="0" applyNumberFormat="1" applyFont="1" applyFill="1" applyBorder="1"/>
    <xf numFmtId="0" fontId="12" fillId="2" borderId="0" xfId="0" applyFont="1" applyFill="1" applyAlignment="1">
      <alignment horizontal="center"/>
    </xf>
    <xf numFmtId="3" fontId="12" fillId="2" borderId="34" xfId="0" applyNumberFormat="1" applyFont="1" applyFill="1" applyBorder="1" applyAlignment="1">
      <alignment horizontal="center"/>
    </xf>
    <xf numFmtId="3" fontId="12" fillId="2" borderId="39" xfId="0" applyNumberFormat="1" applyFont="1" applyFill="1" applyBorder="1" applyAlignment="1">
      <alignment horizontal="center"/>
    </xf>
    <xf numFmtId="3" fontId="12" fillId="2" borderId="3" xfId="0" applyNumberFormat="1" applyFont="1" applyFill="1" applyBorder="1" applyAlignment="1">
      <alignment horizontal="center"/>
    </xf>
    <xf numFmtId="3" fontId="12" fillId="3" borderId="34" xfId="0" applyNumberFormat="1" applyFont="1" applyFill="1" applyBorder="1" applyAlignment="1">
      <alignment horizontal="center"/>
    </xf>
    <xf numFmtId="3" fontId="12" fillId="3" borderId="39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164" fontId="0" fillId="4" borderId="0" xfId="0" quotePrefix="1" applyNumberFormat="1" applyFont="1" applyFill="1"/>
    <xf numFmtId="168" fontId="1" fillId="2" borderId="0" xfId="0" applyNumberFormat="1" applyFont="1" applyFill="1" applyAlignment="1">
      <alignment horizontal="right"/>
    </xf>
    <xf numFmtId="168" fontId="3" fillId="0" borderId="0" xfId="0" applyNumberFormat="1" applyFont="1" applyAlignment="1">
      <alignment horizontal="right" vertical="center" wrapText="1"/>
    </xf>
    <xf numFmtId="168" fontId="1" fillId="0" borderId="0" xfId="0" applyNumberFormat="1" applyFont="1" applyAlignment="1">
      <alignment horizontal="right"/>
    </xf>
    <xf numFmtId="168" fontId="5" fillId="0" borderId="0" xfId="0" applyNumberFormat="1" applyFont="1" applyAlignment="1">
      <alignment horizontal="right"/>
    </xf>
    <xf numFmtId="168" fontId="0" fillId="0" borderId="0" xfId="0" applyNumberFormat="1" applyAlignment="1">
      <alignment horizontal="right"/>
    </xf>
    <xf numFmtId="168" fontId="1" fillId="2" borderId="4" xfId="0" applyNumberFormat="1" applyFont="1" applyFill="1" applyBorder="1" applyAlignment="1">
      <alignment horizontal="right"/>
    </xf>
    <xf numFmtId="0" fontId="13" fillId="0" borderId="0" xfId="0" applyFont="1" applyAlignment="1">
      <alignment horizontal="left"/>
    </xf>
    <xf numFmtId="0" fontId="14" fillId="0" borderId="0" xfId="0" applyFont="1"/>
    <xf numFmtId="165" fontId="13" fillId="0" borderId="0" xfId="0" applyNumberFormat="1" applyFont="1"/>
    <xf numFmtId="1" fontId="13" fillId="0" borderId="0" xfId="0" applyNumberFormat="1" applyFont="1" applyAlignment="1">
      <alignment horizontal="center"/>
    </xf>
    <xf numFmtId="0" fontId="13" fillId="0" borderId="0" xfId="0" applyFont="1" applyFill="1" applyAlignment="1">
      <alignment horizontal="left"/>
    </xf>
    <xf numFmtId="164" fontId="13" fillId="4" borderId="0" xfId="0" quotePrefix="1" applyNumberFormat="1" applyFont="1" applyFill="1" applyAlignment="1">
      <alignment horizontal="left"/>
    </xf>
    <xf numFmtId="164" fontId="14" fillId="0" borderId="0" xfId="0" applyNumberFormat="1" applyFont="1" applyFill="1"/>
    <xf numFmtId="164" fontId="14" fillId="4" borderId="0" xfId="0" applyNumberFormat="1" applyFont="1" applyFill="1"/>
    <xf numFmtId="0" fontId="14" fillId="0" borderId="0" xfId="0" applyFont="1" applyAlignment="1">
      <alignment horizontal="center"/>
    </xf>
    <xf numFmtId="166" fontId="14" fillId="4" borderId="0" xfId="0" applyNumberFormat="1" applyFont="1" applyFill="1"/>
    <xf numFmtId="0" fontId="15" fillId="0" borderId="0" xfId="0" applyFont="1" applyAlignment="1">
      <alignment horizontal="left"/>
    </xf>
    <xf numFmtId="168" fontId="14" fillId="0" borderId="0" xfId="0" applyNumberFormat="1" applyFont="1" applyAlignment="1">
      <alignment horizontal="right"/>
    </xf>
    <xf numFmtId="14" fontId="14" fillId="0" borderId="3" xfId="0" applyNumberFormat="1" applyFont="1" applyBorder="1" applyAlignment="1">
      <alignment horizontal="center"/>
    </xf>
    <xf numFmtId="164" fontId="13" fillId="0" borderId="34" xfId="0" applyNumberFormat="1" applyFont="1" applyBorder="1"/>
    <xf numFmtId="164" fontId="13" fillId="5" borderId="39" xfId="0" applyNumberFormat="1" applyFont="1" applyFill="1" applyBorder="1" applyAlignment="1">
      <alignment horizontal="right"/>
    </xf>
    <xf numFmtId="164" fontId="13" fillId="0" borderId="39" xfId="0" applyNumberFormat="1" applyFont="1" applyBorder="1"/>
    <xf numFmtId="164" fontId="13" fillId="5" borderId="40" xfId="0" applyNumberFormat="1" applyFont="1" applyFill="1" applyBorder="1" applyAlignment="1">
      <alignment horizontal="right"/>
    </xf>
    <xf numFmtId="164" fontId="16" fillId="2" borderId="3" xfId="0" applyNumberFormat="1" applyFont="1" applyFill="1" applyBorder="1"/>
    <xf numFmtId="164" fontId="16" fillId="3" borderId="3" xfId="0" applyNumberFormat="1" applyFont="1" applyFill="1" applyBorder="1"/>
    <xf numFmtId="164" fontId="16" fillId="2" borderId="0" xfId="0" applyNumberFormat="1" applyFont="1" applyFill="1"/>
    <xf numFmtId="164" fontId="16" fillId="3" borderId="0" xfId="0" applyNumberFormat="1" applyFont="1" applyFill="1"/>
    <xf numFmtId="164" fontId="14" fillId="0" borderId="0" xfId="0" applyNumberFormat="1" applyFont="1"/>
    <xf numFmtId="164" fontId="13" fillId="0" borderId="0" xfId="0" applyNumberFormat="1" applyFont="1"/>
    <xf numFmtId="0" fontId="13" fillId="0" borderId="0" xfId="0" applyFont="1"/>
    <xf numFmtId="0" fontId="14" fillId="0" borderId="3" xfId="0" applyFont="1" applyBorder="1" applyAlignment="1">
      <alignment horizontal="center"/>
    </xf>
    <xf numFmtId="164" fontId="0" fillId="0" borderId="34" xfId="0" applyNumberFormat="1" applyFill="1" applyBorder="1"/>
    <xf numFmtId="17" fontId="0" fillId="0" borderId="0" xfId="0" quotePrefix="1" applyNumberFormat="1" applyAlignment="1">
      <alignment horizontal="left"/>
    </xf>
    <xf numFmtId="164" fontId="0" fillId="4" borderId="0" xfId="0" quotePrefix="1" applyNumberFormat="1" applyFont="1" applyFill="1" applyAlignment="1">
      <alignment horizontal="left"/>
    </xf>
    <xf numFmtId="164" fontId="1" fillId="0" borderId="0" xfId="0" quotePrefix="1" applyNumberFormat="1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8" fontId="0" fillId="0" borderId="0" xfId="0" applyNumberFormat="1" applyFont="1" applyAlignment="1">
      <alignment horizontal="right"/>
    </xf>
    <xf numFmtId="164" fontId="13" fillId="0" borderId="34" xfId="0" applyNumberFormat="1" applyFont="1" applyFill="1" applyBorder="1"/>
    <xf numFmtId="0" fontId="13" fillId="9" borderId="0" xfId="0" applyFont="1" applyFill="1" applyAlignment="1">
      <alignment horizontal="left"/>
    </xf>
    <xf numFmtId="164" fontId="14" fillId="9" borderId="0" xfId="0" applyNumberFormat="1" applyFont="1" applyFill="1"/>
    <xf numFmtId="166" fontId="14" fillId="0" borderId="0" xfId="0" applyNumberFormat="1" applyFont="1" applyAlignment="1">
      <alignment horizontal="center"/>
    </xf>
    <xf numFmtId="164" fontId="14" fillId="0" borderId="3" xfId="0" applyNumberFormat="1" applyFont="1" applyBorder="1" applyAlignment="1">
      <alignment horizontal="center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0" borderId="0" xfId="0" applyFill="1" applyAlignment="1" applyProtection="1">
      <alignment horizontal="left"/>
      <protection locked="0"/>
    </xf>
    <xf numFmtId="164" fontId="0" fillId="4" borderId="0" xfId="0" quotePrefix="1" applyNumberFormat="1" applyFont="1" applyFill="1" applyProtection="1">
      <protection locked="0"/>
    </xf>
    <xf numFmtId="164" fontId="1" fillId="0" borderId="0" xfId="0" applyNumberFormat="1" applyFont="1" applyFill="1" applyProtection="1">
      <protection locked="0"/>
    </xf>
    <xf numFmtId="164" fontId="1" fillId="4" borderId="0" xfId="0" applyNumberFormat="1" applyFont="1" applyFill="1" applyProtection="1">
      <protection locked="0"/>
    </xf>
    <xf numFmtId="168" fontId="1" fillId="0" borderId="0" xfId="0" applyNumberFormat="1" applyFont="1" applyAlignment="1" applyProtection="1">
      <alignment horizontal="right"/>
      <protection locked="0"/>
    </xf>
    <xf numFmtId="0" fontId="1" fillId="0" borderId="3" xfId="0" applyFont="1" applyBorder="1" applyAlignment="1" applyProtection="1">
      <alignment horizontal="center"/>
      <protection locked="0"/>
    </xf>
    <xf numFmtId="164" fontId="0" fillId="0" borderId="34" xfId="0" applyNumberFormat="1" applyFill="1" applyBorder="1" applyProtection="1">
      <protection locked="0"/>
    </xf>
    <xf numFmtId="164" fontId="1" fillId="6" borderId="0" xfId="0" applyNumberFormat="1" applyFont="1" applyFill="1"/>
    <xf numFmtId="0" fontId="12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165" fontId="17" fillId="0" borderId="0" xfId="0" applyNumberFormat="1" applyFont="1" applyAlignment="1">
      <alignment horizontal="center"/>
    </xf>
    <xf numFmtId="0" fontId="17" fillId="2" borderId="4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165" fontId="0" fillId="0" borderId="0" xfId="0" applyNumberFormat="1" applyAlignment="1">
      <alignment horizontal="left"/>
    </xf>
    <xf numFmtId="0" fontId="1" fillId="2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5" fillId="6" borderId="0" xfId="0" applyFont="1" applyFill="1" applyAlignment="1">
      <alignment horizontal="left"/>
    </xf>
    <xf numFmtId="0" fontId="5" fillId="0" borderId="0" xfId="0" applyFont="1" applyAlignment="1">
      <alignment horizontal="center" vertical="center" wrapText="1"/>
    </xf>
    <xf numFmtId="14" fontId="0" fillId="0" borderId="0" xfId="0" applyNumberFormat="1" applyAlignment="1" applyProtection="1">
      <alignment horizontal="left"/>
      <protection locked="0"/>
    </xf>
  </cellXfs>
  <cellStyles count="1">
    <cellStyle name="Normal" xfId="0" builtinId="0"/>
  </cellStyles>
  <dxfs count="23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4" formatCode="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_ ;[Red]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#,##0.00_ ;[Red]\-#,##0.00\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6" formatCode="0_ ;[Red]\-0\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  <alignment horizontal="center" vertical="bottom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_ ;[Red]\-#,##0.00\ "/>
      <fill>
        <patternFill patternType="solid">
          <fgColor indexed="64"/>
          <bgColor theme="2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_ ;[Red]\-#,##0.00\ "/>
      <fill>
        <patternFill patternType="solid">
          <fgColor indexed="64"/>
          <bgColor theme="3" tint="0.89999084444715716"/>
        </patternFill>
      </fill>
      <border diagonalUp="0" diagonalDown="0">
        <left/>
        <right style="thin">
          <color indexed="64"/>
        </right>
        <top/>
        <bottom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alignment horizontal="right" vertical="bottom" textRotation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8" formatCode="dd/mm;@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6" formatCode="0_ ;[Red]\-0\ 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rgb="FFFF0000"/>
        <name val="Calibri"/>
        <family val="2"/>
        <scheme val="minor"/>
      </font>
      <alignment horizontal="center" textRotation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68580</xdr:rowOff>
    </xdr:from>
    <xdr:to>
      <xdr:col>2</xdr:col>
      <xdr:colOff>1282065</xdr:colOff>
      <xdr:row>2</xdr:row>
      <xdr:rowOff>133350</xdr:rowOff>
    </xdr:to>
    <xdr:pic>
      <xdr:nvPicPr>
        <xdr:cNvPr id="2" name="x_AC6FE070-4574-4385-AA42-EDA2E7546124">
          <a:extLst>
            <a:ext uri="{FF2B5EF4-FFF2-40B4-BE49-F238E27FC236}">
              <a16:creationId xmlns:a16="http://schemas.microsoft.com/office/drawing/2014/main" id="{504AF234-A094-4B16-AA5E-6CF41C106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4485" y="68580"/>
          <a:ext cx="1383030" cy="44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0</xdr:row>
      <xdr:rowOff>22860</xdr:rowOff>
    </xdr:from>
    <xdr:to>
      <xdr:col>0</xdr:col>
      <xdr:colOff>1112520</xdr:colOff>
      <xdr:row>1</xdr:row>
      <xdr:rowOff>126792</xdr:rowOff>
    </xdr:to>
    <xdr:pic>
      <xdr:nvPicPr>
        <xdr:cNvPr id="2" name="x_AC6FE070-4574-4385-AA42-EDA2E7546124">
          <a:extLst>
            <a:ext uri="{FF2B5EF4-FFF2-40B4-BE49-F238E27FC236}">
              <a16:creationId xmlns:a16="http://schemas.microsoft.com/office/drawing/2014/main" id="{08555F59-AA46-4087-A43E-DAC3D48F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22860"/>
          <a:ext cx="1051560" cy="2849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18e698a1d74e6318/Business%20development/Finances/FiduPag/Clients%20CFO/Promerka%20SA/Finances/Tr&#233;sorerie/Promerka%20SA%20tableau%20des%20tr&#233;sorerie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Tableau tréso"/>
      <sheetName val="Export liste débiteurs"/>
      <sheetName val="Factures à payer"/>
      <sheetName val="Export liste débiteurs S17"/>
      <sheetName val="Export liste débiteurs s18"/>
      <sheetName val="Factures à payer S17"/>
      <sheetName val="Backup sit débiteurs 22042024"/>
    </sheetNames>
    <sheetDataSet>
      <sheetData sheetId="0"/>
      <sheetData sheetId="1"/>
      <sheetData sheetId="2">
        <row r="5">
          <cell r="M5">
            <v>0</v>
          </cell>
        </row>
        <row r="6">
          <cell r="M6">
            <v>0</v>
          </cell>
        </row>
        <row r="7">
          <cell r="M7">
            <v>0</v>
          </cell>
        </row>
        <row r="8">
          <cell r="M8">
            <v>0</v>
          </cell>
        </row>
        <row r="9">
          <cell r="M9">
            <v>0</v>
          </cell>
        </row>
        <row r="10">
          <cell r="M10">
            <v>0</v>
          </cell>
        </row>
        <row r="11">
          <cell r="M11">
            <v>0</v>
          </cell>
        </row>
        <row r="12">
          <cell r="M12">
            <v>0</v>
          </cell>
        </row>
        <row r="13">
          <cell r="M13">
            <v>0</v>
          </cell>
        </row>
        <row r="14">
          <cell r="M14">
            <v>0</v>
          </cell>
        </row>
        <row r="15">
          <cell r="M15">
            <v>2985.1</v>
          </cell>
        </row>
        <row r="16">
          <cell r="M16">
            <v>0</v>
          </cell>
        </row>
        <row r="17">
          <cell r="M17">
            <v>3081.6</v>
          </cell>
        </row>
        <row r="18">
          <cell r="M18">
            <v>9926.35</v>
          </cell>
        </row>
        <row r="19">
          <cell r="M19">
            <v>5249.15</v>
          </cell>
        </row>
        <row r="20">
          <cell r="M20">
            <v>3664.35</v>
          </cell>
        </row>
        <row r="21">
          <cell r="M21">
            <v>9511.5500000000011</v>
          </cell>
        </row>
        <row r="22">
          <cell r="M22">
            <v>6319.9499999999989</v>
          </cell>
        </row>
        <row r="23">
          <cell r="M23">
            <v>4852.3499999999995</v>
          </cell>
        </row>
        <row r="24">
          <cell r="M24">
            <v>27942.45</v>
          </cell>
        </row>
        <row r="25">
          <cell r="M25">
            <v>18517.999999999996</v>
          </cell>
        </row>
        <row r="26">
          <cell r="M26">
            <v>66313.349999999991</v>
          </cell>
        </row>
        <row r="27">
          <cell r="M27">
            <v>18838.649999999998</v>
          </cell>
        </row>
        <row r="28">
          <cell r="M28">
            <v>43569.049999999996</v>
          </cell>
        </row>
        <row r="29">
          <cell r="M29">
            <v>1720.15</v>
          </cell>
        </row>
        <row r="30">
          <cell r="M30">
            <v>11224.05</v>
          </cell>
        </row>
        <row r="31">
          <cell r="M31">
            <v>4039.7</v>
          </cell>
        </row>
        <row r="32">
          <cell r="M32">
            <v>0</v>
          </cell>
        </row>
        <row r="33">
          <cell r="M33">
            <v>256.75</v>
          </cell>
        </row>
        <row r="34">
          <cell r="M34">
            <v>0</v>
          </cell>
        </row>
        <row r="35">
          <cell r="M35">
            <v>140.1</v>
          </cell>
        </row>
        <row r="36">
          <cell r="M36">
            <v>0</v>
          </cell>
        </row>
        <row r="37">
          <cell r="M37">
            <v>100</v>
          </cell>
        </row>
        <row r="38">
          <cell r="M38">
            <v>415.25</v>
          </cell>
        </row>
        <row r="39">
          <cell r="M39">
            <v>0</v>
          </cell>
        </row>
        <row r="40">
          <cell r="M40">
            <v>0</v>
          </cell>
        </row>
        <row r="41">
          <cell r="M41">
            <v>202.6</v>
          </cell>
        </row>
        <row r="42">
          <cell r="M42">
            <v>0</v>
          </cell>
        </row>
        <row r="43">
          <cell r="M43">
            <v>0</v>
          </cell>
        </row>
        <row r="44">
          <cell r="M44">
            <v>0</v>
          </cell>
        </row>
        <row r="45">
          <cell r="M45">
            <v>-25.95</v>
          </cell>
        </row>
        <row r="46">
          <cell r="M46">
            <v>0</v>
          </cell>
        </row>
        <row r="47">
          <cell r="M47">
            <v>0</v>
          </cell>
        </row>
        <row r="48">
          <cell r="M48">
            <v>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715.85</v>
          </cell>
        </row>
        <row r="53">
          <cell r="M53">
            <v>0</v>
          </cell>
        </row>
        <row r="54">
          <cell r="M54">
            <v>0</v>
          </cell>
        </row>
        <row r="55">
          <cell r="M55">
            <v>0</v>
          </cell>
        </row>
        <row r="56">
          <cell r="M56">
            <v>0</v>
          </cell>
        </row>
        <row r="57">
          <cell r="M57">
            <v>0</v>
          </cell>
        </row>
      </sheetData>
      <sheetData sheetId="3">
        <row r="5">
          <cell r="O5">
            <v>0</v>
          </cell>
        </row>
        <row r="6">
          <cell r="O6">
            <v>0</v>
          </cell>
        </row>
        <row r="7">
          <cell r="O7">
            <v>0</v>
          </cell>
        </row>
        <row r="8">
          <cell r="O8">
            <v>0</v>
          </cell>
        </row>
        <row r="9">
          <cell r="O9">
            <v>0</v>
          </cell>
        </row>
        <row r="10">
          <cell r="O10">
            <v>0</v>
          </cell>
        </row>
        <row r="11">
          <cell r="O11">
            <v>0</v>
          </cell>
        </row>
        <row r="12">
          <cell r="O12">
            <v>0</v>
          </cell>
        </row>
        <row r="13">
          <cell r="O13">
            <v>0</v>
          </cell>
        </row>
        <row r="14">
          <cell r="O14">
            <v>0</v>
          </cell>
        </row>
        <row r="15">
          <cell r="O15">
            <v>0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10026.799999999999</v>
          </cell>
        </row>
        <row r="19">
          <cell r="O19">
            <v>99</v>
          </cell>
        </row>
        <row r="20">
          <cell r="O20">
            <v>7920.75</v>
          </cell>
        </row>
        <row r="21">
          <cell r="O21">
            <v>2142.6400000000003</v>
          </cell>
        </row>
        <row r="22">
          <cell r="O22">
            <v>85595.810000000012</v>
          </cell>
        </row>
        <row r="23">
          <cell r="O23">
            <v>21125.32</v>
          </cell>
        </row>
        <row r="24">
          <cell r="O24">
            <v>36080.499999999993</v>
          </cell>
        </row>
        <row r="25">
          <cell r="O25">
            <v>31269.41</v>
          </cell>
        </row>
        <row r="26">
          <cell r="O26">
            <v>25954.48</v>
          </cell>
        </row>
        <row r="27">
          <cell r="O27">
            <v>31725.469999999998</v>
          </cell>
        </row>
        <row r="28">
          <cell r="O28">
            <v>1754.15</v>
          </cell>
        </row>
        <row r="29">
          <cell r="O29">
            <v>6553.55</v>
          </cell>
        </row>
        <row r="30">
          <cell r="O30">
            <v>271.89999999999998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0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1598.55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9675.0499999999993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0">
          <cell r="O50">
            <v>0</v>
          </cell>
        </row>
        <row r="51">
          <cell r="O51">
            <v>0</v>
          </cell>
        </row>
        <row r="52">
          <cell r="O52">
            <v>0</v>
          </cell>
        </row>
        <row r="53">
          <cell r="O53">
            <v>0</v>
          </cell>
        </row>
        <row r="54">
          <cell r="O54">
            <v>0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1598.55</v>
          </cell>
        </row>
      </sheetData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71DA449-D153-4FCE-8ED8-AFE34D08D5C8}" name="PMKAFAAPAYER" displayName="PMKAFAAPAYER" ref="A5:EG1099" totalsRowShown="0" headerRowDxfId="152">
  <autoFilter ref="A5:EG1099" xr:uid="{371DA449-D153-4FCE-8ED8-AFE34D08D5C8}"/>
  <tableColumns count="137">
    <tableColumn id="1" xr3:uid="{0CF25487-8000-4FFB-AFA0-93A9ED3C4373}" name="#" dataDxfId="151"/>
    <tableColumn id="2" xr3:uid="{A8523CC9-97D6-4E89-9B60-8FEB25D4BD52}" name="Nom"/>
    <tableColumn id="3" xr3:uid="{96CF007A-C1C2-4D46-BAFA-3B4C77E12B46}" name="#Facture" dataDxfId="150"/>
    <tableColumn id="4" xr3:uid="{C8E5392F-C869-43E1-ACB0-DA3659934572}" name="Date "/>
    <tableColumn id="5" xr3:uid="{FE337C44-9253-49D1-BEA5-DD6B2D0DB83C}" name="Jrs"/>
    <tableColumn id="6" xr3:uid="{A42000CF-78C8-4849-9577-5C631FE346B9}" name="Due" dataDxfId="149"/>
    <tableColumn id="7" xr3:uid="{FF0D80BC-07D4-4B55-8543-6CABCF82DB66}" name="Libellé" dataDxfId="148"/>
    <tableColumn id="8" xr3:uid="{F7F4498A-66F5-4C75-BAB5-063CDF1282BC}" name="Complément" dataDxfId="147"/>
    <tableColumn id="9" xr3:uid="{6A9CE45C-E39A-43C4-9155-CEFCD7B2C9D2}" name="CHF" dataDxfId="146"/>
    <tableColumn id="10" xr3:uid="{18047D2D-4BE5-4457-8A65-E392BB4482C6}" name="Euro" dataDxfId="145"/>
    <tableColumn id="11" xr3:uid="{1FC5B193-5192-413F-88C5-798B39DDBB04}" name="Fx" dataDxfId="144"/>
    <tableColumn id="12" xr3:uid="{76D16DDE-11F8-485E-A618-86D2F376BC94}" name="B-Sharpe CHF" dataDxfId="143"/>
    <tableColumn id="15" xr3:uid="{0E30EF19-0475-4E43-9C00-EAE108E92F72}" name="Débit" dataDxfId="142"/>
    <tableColumn id="16" xr3:uid="{91BA6339-B07D-4E11-9391-C4925C9544D1}" name="Crédit" dataDxfId="141"/>
    <tableColumn id="84" xr3:uid="{7D25718F-23B0-4429-8559-B60BA23A1F21}" name="Catégorie" dataDxfId="140"/>
    <tableColumn id="85" xr3:uid="{1075B888-7B80-4194-B4F1-91057D901B4D}" name="Payée" dataDxfId="139"/>
    <tableColumn id="17" xr3:uid="{3F0883D4-62EE-46B0-A203-B0BE9582156D}" name=" " dataDxfId="138"/>
    <tableColumn id="18" xr3:uid="{8C7D1AE9-66EE-43C8-80A0-D301EA198A7F}" name="02.01.2025" dataDxfId="137">
      <calculatedColumnFormula>+PMKAFAAPAYER[[#This Row],[CHF]]</calculatedColumnFormula>
    </tableColumn>
    <tableColumn id="13" xr3:uid="{B9E7E47F-A3FF-4253-92F9-EF4B77EA68EB}" name="Payées" dataDxfId="136">
      <calculatedColumnFormula>IF(PMKAFAAPAYER[[#This Row],[ ]]="Payé",PMKAFAAPAYER[[#This Row],[02.01.2025]],0)</calculatedColumnFormula>
    </tableColumn>
    <tableColumn id="19" xr3:uid="{CB55E03D-2311-4CEE-9D49-E063B2FEB280}" name="09.01.2025" dataDxfId="135"/>
    <tableColumn id="14" xr3:uid="{10D20C69-4486-40AD-898A-25D034138F85}" name="Payées2" dataDxfId="134">
      <calculatedColumnFormula>IF(PMKAFAAPAYER[[#This Row],[ ]]="Payé",PMKAFAAPAYER[[#This Row],[09.01.2025]],0)</calculatedColumnFormula>
    </tableColumn>
    <tableColumn id="20" xr3:uid="{E83C37C9-709D-488A-8FAD-E0347E850D19}" name="16.01.2025" dataDxfId="133"/>
    <tableColumn id="87" xr3:uid="{C71BB16F-77C2-46E5-9F41-FAE87893A923}" name="Payées3" dataDxfId="132">
      <calculatedColumnFormula>IF(PMKAFAAPAYER[[#This Row],[ ]]="Payé",PMKAFAAPAYER[[#This Row],[16.01.2025]],0)</calculatedColumnFormula>
    </tableColumn>
    <tableColumn id="21" xr3:uid="{A768538F-A4A9-4F55-A76A-3806B1ABC2C0}" name="23.01.2025" dataDxfId="131"/>
    <tableColumn id="88" xr3:uid="{C566A446-9D76-4DD0-A9F9-5981A87B7CCA}" name="Payées4" dataDxfId="130">
      <calculatedColumnFormula>IF(PMKAFAAPAYER[[#This Row],[ ]]="Payé",PMKAFAAPAYER[[#This Row],[23.01.2025]],0)</calculatedColumnFormula>
    </tableColumn>
    <tableColumn id="22" xr3:uid="{1386CF9B-0D33-4906-9BC3-352D50C25E8A}" name="30.01.2025" dataDxfId="129"/>
    <tableColumn id="89" xr3:uid="{06E41837-4704-4FBA-B072-9F7D1CDBF369}" name="Payées5" dataDxfId="128">
      <calculatedColumnFormula>IF(PMKAFAAPAYER[[#This Row],[ ]]="Payé",PMKAFAAPAYER[[#This Row],[30.01.2025]],0)</calculatedColumnFormula>
    </tableColumn>
    <tableColumn id="23" xr3:uid="{570B420A-F009-45A4-8251-10BCBB11A25C}" name="T012025" dataDxfId="127">
      <calculatedColumnFormula>SUM(R6:Z6)</calculatedColumnFormula>
    </tableColumn>
    <tableColumn id="24" xr3:uid="{93605452-D1CE-4FB8-A18F-67D510EFA64B}" name="06.02.2025" dataDxfId="126">
      <calculatedColumnFormula>+PMKAFAAPAYER[[#This Row],[CHF]]</calculatedColumnFormula>
    </tableColumn>
    <tableColumn id="90" xr3:uid="{85A46C47-12FE-41D4-89F7-DAC55806A8CF}" name="Payées6" dataDxfId="125">
      <calculatedColumnFormula>IF(PMKAFAAPAYER[[#This Row],[ ]]="Payé",PMKAFAAPAYER[[#This Row],[06.02.2025]],0)</calculatedColumnFormula>
    </tableColumn>
    <tableColumn id="25" xr3:uid="{69A099E9-6368-4C9A-BCAE-F6BCE8D661B1}" name="13.02.2025" dataDxfId="124"/>
    <tableColumn id="91" xr3:uid="{6B8F997E-1195-4D0B-9A18-C9B9C07C59F6}" name="Payées7" dataDxfId="123">
      <calculatedColumnFormula>IF(PMKAFAAPAYER[[#This Row],[ ]]="Payé",PMKAFAAPAYER[[#This Row],[13.02.2025]],0)</calculatedColumnFormula>
    </tableColumn>
    <tableColumn id="26" xr3:uid="{0293DC50-108A-4E0D-BF7E-808210933EBD}" name="20.02.2025" dataDxfId="122">
      <calculatedColumnFormula>+PMKAFAAPAYER[[#This Row],[CHF]]</calculatedColumnFormula>
    </tableColumn>
    <tableColumn id="92" xr3:uid="{1E6E2E17-3968-48B7-A332-7E6731A2BC7F}" name="Payées8" dataDxfId="121">
      <calculatedColumnFormula>IF(PMKAFAAPAYER[[#This Row],[ ]]="Payé",PMKAFAAPAYER[[#This Row],[20.02.2025]],0)</calculatedColumnFormula>
    </tableColumn>
    <tableColumn id="27" xr3:uid="{F148FE6D-B92B-40A5-868C-8747D349F82A}" name="27.02.2025" dataDxfId="120">
      <calculatedColumnFormula>+PMKAFAAPAYER[[#This Row],[CHF]]</calculatedColumnFormula>
    </tableColumn>
    <tableColumn id="93" xr3:uid="{560C4F61-C53E-4D77-B773-01B54B0C3906}" name="Payées9" dataDxfId="119">
      <calculatedColumnFormula>IF(PMKAFAAPAYER[[#This Row],[ ]]="Payé",PMKAFAAPAYER[[#This Row],[27.02.2025]],0)</calculatedColumnFormula>
    </tableColumn>
    <tableColumn id="28" xr3:uid="{EDDA585F-E0E9-40B3-90EA-9B43527F3C18}" name="T022025" dataDxfId="118">
      <calculatedColumnFormula>SUM(AC6,AE6,AG6,AI6)</calculatedColumnFormula>
    </tableColumn>
    <tableColumn id="29" xr3:uid="{B0B827C5-E086-436C-99DD-1DD093D4D3F2}" name="05.03.2025" dataDxfId="117">
      <calculatedColumnFormula>+PMKAFAAPAYER[[#This Row],[CHF]]</calculatedColumnFormula>
    </tableColumn>
    <tableColumn id="94" xr3:uid="{98EB0BBB-33C5-4478-AA72-B905A279AE21}" name="Payées10" dataDxfId="116">
      <calculatedColumnFormula>IF(PMKAFAAPAYER[[#This Row],[ ]]="Payé",PMKAFAAPAYER[[#This Row],[05.03.2025]],0)</calculatedColumnFormula>
    </tableColumn>
    <tableColumn id="30" xr3:uid="{96B4645E-0EFA-4772-B2F4-14BB350630AC}" name="12.03.2025" dataDxfId="115">
      <calculatedColumnFormula>+PMKAFAAPAYER[[#This Row],[CHF]]</calculatedColumnFormula>
    </tableColumn>
    <tableColumn id="95" xr3:uid="{C8FCCA63-3327-4B36-AB41-60B1C31BAC5B}" name="Payées11" dataDxfId="114">
      <calculatedColumnFormula>IF(PMKAFAAPAYER[[#This Row],[ ]]="Payé",PMKAFAAPAYER[[#This Row],[12.03.2025]],0)</calculatedColumnFormula>
    </tableColumn>
    <tableColumn id="31" xr3:uid="{23BE073D-DF65-47F9-8610-C97AEAA30AA5}" name="19.03.2025" dataDxfId="113">
      <calculatedColumnFormula>+PMKAFAAPAYER[[#This Row],[CHF]]</calculatedColumnFormula>
    </tableColumn>
    <tableColumn id="96" xr3:uid="{973AE5D6-AA7B-470E-8D5F-1A5A6937A950}" name="Payées12" dataDxfId="112">
      <calculatedColumnFormula>IF(PMKAFAAPAYER[[#This Row],[ ]]="Payé",PMKAFAAPAYER[[#This Row],[19.03.2025]],0)</calculatedColumnFormula>
    </tableColumn>
    <tableColumn id="32" xr3:uid="{A71BBBDE-4A6D-435A-87F1-B3B3023639CB}" name="26.03.2025" dataDxfId="111">
      <calculatedColumnFormula>+PMKAFAAPAYER[[#This Row],[CHF]]</calculatedColumnFormula>
    </tableColumn>
    <tableColumn id="97" xr3:uid="{947F3D7C-A81F-4B3E-BB22-27D3D598AF0C}" name="Payées13" dataDxfId="110">
      <calculatedColumnFormula>IF(PMKAFAAPAYER[[#This Row],[ ]]="Payé",PMKAFAAPAYER[[#This Row],[26.03.2025]],0)</calculatedColumnFormula>
    </tableColumn>
    <tableColumn id="33" xr3:uid="{AA570D2D-9243-4785-8D3E-2A15E426B61B}" name="T032025" dataDxfId="109">
      <calculatedColumnFormula>SUM(AL6,AN6,AP6,AR6)</calculatedColumnFormula>
    </tableColumn>
    <tableColumn id="34" xr3:uid="{944604EA-892C-47DB-A7C9-3660E239EE87}" name="02.04.2025" dataDxfId="108">
      <calculatedColumnFormula>+PMKAFAAPAYER[[#This Row],[CHF]]</calculatedColumnFormula>
    </tableColumn>
    <tableColumn id="98" xr3:uid="{1A183E15-598C-4EEA-8DAA-F60946C117DF}" name="Payées14" dataDxfId="107">
      <calculatedColumnFormula>IF(PMKAFAAPAYER[[#This Row],[ ]]="Payé",PMKAFAAPAYER[[#This Row],[02.04.2025]],0)</calculatedColumnFormula>
    </tableColumn>
    <tableColumn id="35" xr3:uid="{D1F5CFC1-43B3-4E4B-A292-C119C5EC9194}" name="09.04.2025" dataDxfId="106">
      <calculatedColumnFormula>+PMKAFAAPAYER[[#This Row],[CHF]]</calculatedColumnFormula>
    </tableColumn>
    <tableColumn id="99" xr3:uid="{F1B1ABB8-1D28-407E-90DF-C7CC9901B43D}" name="Payées15" dataDxfId="105">
      <calculatedColumnFormula>IF(PMKAFAAPAYER[[#This Row],[ ]]="Payé",PMKAFAAPAYER[[#This Row],[09.04.2025]],0)</calculatedColumnFormula>
    </tableColumn>
    <tableColumn id="36" xr3:uid="{01486F9B-A022-45E6-A879-DCD9F7E0A83C}" name="16.04.2025" dataDxfId="104">
      <calculatedColumnFormula>+PMKAFAAPAYER[[#This Row],[CHF]]</calculatedColumnFormula>
    </tableColumn>
    <tableColumn id="100" xr3:uid="{00C69E6A-D185-4081-AF85-76115E0B4A74}" name="Payées16" dataDxfId="103">
      <calculatedColumnFormula>IF(PMKAFAAPAYER[[#This Row],[ ]]="Payé",PMKAFAAPAYER[[#This Row],[16.04.2025]],0)</calculatedColumnFormula>
    </tableColumn>
    <tableColumn id="37" xr3:uid="{4AF96F32-3ED0-4AAA-BE01-DE788FBC0436}" name="23.04.2025" dataDxfId="102">
      <calculatedColumnFormula>+PMKAFAAPAYER[[#This Row],[CHF]]</calculatedColumnFormula>
    </tableColumn>
    <tableColumn id="101" xr3:uid="{3E461D01-BCAD-4568-B834-44F2BC3DBB6A}" name="Payées17" dataDxfId="101">
      <calculatedColumnFormula>IF(PMKAFAAPAYER[[#This Row],[ ]]="Payé",PMKAFAAPAYER[[#This Row],[23.04.2025]],0)</calculatedColumnFormula>
    </tableColumn>
    <tableColumn id="38" xr3:uid="{C4C1DB9C-07BE-412D-902D-6BE761D0D09C}" name="30.04.2025" dataDxfId="100">
      <calculatedColumnFormula>+PMKAFAAPAYER[[#This Row],[CHF]]</calculatedColumnFormula>
    </tableColumn>
    <tableColumn id="102" xr3:uid="{8FD4473C-E5D2-432F-9122-C35A8FB17BB4}" name="Payées18" dataDxfId="99">
      <calculatedColumnFormula>IF(PMKAFAAPAYER[[#This Row],[ ]]="Payé",PMKAFAAPAYER[[#This Row],[30.04.2025]],0)</calculatedColumnFormula>
    </tableColumn>
    <tableColumn id="39" xr3:uid="{78AB8534-C168-4A32-8D71-CDD3B98FEC38}" name="T042025" dataDxfId="98">
      <calculatedColumnFormula>SUM(AU6,AW6,AY6,BA6,BC6)</calculatedColumnFormula>
    </tableColumn>
    <tableColumn id="40" xr3:uid="{5B287059-3783-4353-AC3E-EBCD5BB15261}" name="07.05.2025" dataDxfId="97">
      <calculatedColumnFormula>+PMKAFAAPAYER[[#This Row],[CHF]]</calculatedColumnFormula>
    </tableColumn>
    <tableColumn id="103" xr3:uid="{884E4DB3-5947-4DD5-8AD8-58D3291025AA}" name="Payées19" dataDxfId="96">
      <calculatedColumnFormula>IF(PMKAFAAPAYER[[#This Row],[ ]]="Payé",PMKAFAAPAYER[[#This Row],[07.05.2025]],0)</calculatedColumnFormula>
    </tableColumn>
    <tableColumn id="41" xr3:uid="{9ABA246D-8211-48E4-877A-B59DC2207EA1}" name="14.05.2025" dataDxfId="95">
      <calculatedColumnFormula>+PMKAFAAPAYER[[#This Row],[CHF]]</calculatedColumnFormula>
    </tableColumn>
    <tableColumn id="104" xr3:uid="{CE47E91B-5BE4-41E3-84E9-891E511E6D15}" name="Payées20" dataDxfId="94">
      <calculatedColumnFormula>IF(PMKAFAAPAYER[[#This Row],[ ]]="Payé",PMKAFAAPAYER[[#This Row],[14.05.2025]],0)</calculatedColumnFormula>
    </tableColumn>
    <tableColumn id="42" xr3:uid="{5C7027D9-A762-4426-8BB2-BB966E885043}" name="21.05.2025" dataDxfId="93">
      <calculatedColumnFormula>+PMKAFAAPAYER[[#This Row],[CHF]]</calculatedColumnFormula>
    </tableColumn>
    <tableColumn id="105" xr3:uid="{5690AB38-BEFB-4295-A5AA-D978789FCE64}" name="Payées21" dataDxfId="92">
      <calculatedColumnFormula>IF(PMKAFAAPAYER[[#This Row],[ ]]="Payé",PMKAFAAPAYER[[#This Row],[21.05.2025]],0)</calculatedColumnFormula>
    </tableColumn>
    <tableColumn id="43" xr3:uid="{4B20248A-CE9F-4048-AB6C-2A3170E6BFE4}" name="28.05.2025" dataDxfId="91">
      <calculatedColumnFormula>+PMKAFAAPAYER[[#This Row],[CHF]]</calculatedColumnFormula>
    </tableColumn>
    <tableColumn id="106" xr3:uid="{EE4E6890-1C9A-48A7-AB69-182DCCDF976D}" name="Payées22" dataDxfId="90">
      <calculatedColumnFormula>IF(PMKAFAAPAYER[[#This Row],[ ]]="Payé",PMKAFAAPAYER[[#This Row],[28.05.2025]],0)</calculatedColumnFormula>
    </tableColumn>
    <tableColumn id="44" xr3:uid="{539C7FFF-A277-43FA-AD4C-0CAAA93A923F}" name="T052025" dataDxfId="89">
      <calculatedColumnFormula>SUM(BF6,BH6,BJ6,BL6)</calculatedColumnFormula>
    </tableColumn>
    <tableColumn id="45" xr3:uid="{334886B2-1E00-4BC9-8E0C-528DBC312DD9}" name="04.06.2025" dataDxfId="88">
      <calculatedColumnFormula>+PMKAFAAPAYER[[#This Row],[CHF]]</calculatedColumnFormula>
    </tableColumn>
    <tableColumn id="107" xr3:uid="{EE648AC2-1BE7-4F31-AC9F-06698846F42E}" name="Payées23" dataDxfId="87">
      <calculatedColumnFormula>IF(PMKAFAAPAYER[[#This Row],[ ]]="Payé",PMKAFAAPAYER[[#This Row],[04.06.2025]],0)</calculatedColumnFormula>
    </tableColumn>
    <tableColumn id="46" xr3:uid="{99DD8F58-6933-467B-8919-A56C085A553C}" name="11.06.2025" dataDxfId="86">
      <calculatedColumnFormula>+PMKAFAAPAYER[[#This Row],[CHF]]</calculatedColumnFormula>
    </tableColumn>
    <tableColumn id="108" xr3:uid="{1C3DE215-4617-4E8B-B081-E9B5514CFE8E}" name="Payées24" dataDxfId="85">
      <calculatedColumnFormula>IF(PMKAFAAPAYER[[#This Row],[ ]]="Payé",PMKAFAAPAYER[[#This Row],[11.06.2025]],0)</calculatedColumnFormula>
    </tableColumn>
    <tableColumn id="47" xr3:uid="{C4329BC8-1936-402D-BB03-E4964ED5DC65}" name="18.06.2025" dataDxfId="84">
      <calculatedColumnFormula>+PMKAFAAPAYER[[#This Row],[CHF]]</calculatedColumnFormula>
    </tableColumn>
    <tableColumn id="109" xr3:uid="{6829ECA8-2579-41C6-BE46-4DBA6A0264F1}" name="Payées25" dataDxfId="83">
      <calculatedColumnFormula>IF(PMKAFAAPAYER[[#This Row],[ ]]="Payé",PMKAFAAPAYER[[#This Row],[18.06.2025]],0)</calculatedColumnFormula>
    </tableColumn>
    <tableColumn id="48" xr3:uid="{F02746A4-7AFA-49F2-A7BC-9E7A303C61F3}" name="25.06.2025" dataDxfId="82">
      <calculatedColumnFormula>+PMKAFAAPAYER[[#This Row],[CHF]]</calculatedColumnFormula>
    </tableColumn>
    <tableColumn id="110" xr3:uid="{8C633FA9-7327-4FAF-AE06-7E4CF7CDFE07}" name="Payées26" dataDxfId="81">
      <calculatedColumnFormula>IF(PMKAFAAPAYER[[#This Row],[ ]]="Payé",PMKAFAAPAYER[[#This Row],[25.06.2025]],0)</calculatedColumnFormula>
    </tableColumn>
    <tableColumn id="49" xr3:uid="{3C6FBC8E-C2E1-40DB-88CF-C8A9CB836D04}" name="T062025" dataDxfId="80">
      <calculatedColumnFormula>SUM(BO6,BQ6,BS6,BU6)</calculatedColumnFormula>
    </tableColumn>
    <tableColumn id="50" xr3:uid="{AA5BFAAF-C1A0-461A-A105-A4A239CD893D}" name="02.07.2025" dataDxfId="79"/>
    <tableColumn id="111" xr3:uid="{ACC0857C-6E0F-448C-A8F3-1B6EFC51623C}" name="Payées27" dataDxfId="78">
      <calculatedColumnFormula>IF(PMKAFAAPAYER[[#This Row],[ ]]="Payé",PMKAFAAPAYER[[#This Row],[02.07.2025]],0)</calculatedColumnFormula>
    </tableColumn>
    <tableColumn id="51" xr3:uid="{47306C14-CB82-4AD3-979C-5FDF0C4A0616}" name="09.07.2025" dataDxfId="77"/>
    <tableColumn id="112" xr3:uid="{C036D3F2-59CF-4A38-A413-D1883AFAADEF}" name="Payées28" dataDxfId="76">
      <calculatedColumnFormula>IF(PMKAFAAPAYER[[#This Row],[ ]]="Payé",PMKAFAAPAYER[[#This Row],[09.07.2025]],0)</calculatedColumnFormula>
    </tableColumn>
    <tableColumn id="52" xr3:uid="{70178A1D-E768-480F-8F90-5CFC2D8D02C3}" name="16.07.2025" dataDxfId="75"/>
    <tableColumn id="113" xr3:uid="{0B4DDF7C-9CEE-4614-A506-A1B45AF6507C}" name="Payées29" dataDxfId="74">
      <calculatedColumnFormula>IF(PMKAFAAPAYER[[#This Row],[ ]]="Payé",PMKAFAAPAYER[[#This Row],[16.07.2025]],0)</calculatedColumnFormula>
    </tableColumn>
    <tableColumn id="53" xr3:uid="{3B759885-1AD9-4E78-A374-8D83225C4720}" name="23.07.2025" dataDxfId="73"/>
    <tableColumn id="114" xr3:uid="{EC208617-A700-4D4A-ACCA-0ED8C396DEB1}" name="Payées30" dataDxfId="72">
      <calculatedColumnFormula>IF(PMKAFAAPAYER[[#This Row],[ ]]="Payé",PMKAFAAPAYER[[#This Row],[23.07.2025]],0)</calculatedColumnFormula>
    </tableColumn>
    <tableColumn id="54" xr3:uid="{69D133A1-7660-466A-A971-54C13D9BC20A}" name="30.07.2025" dataDxfId="71"/>
    <tableColumn id="115" xr3:uid="{80DF60C2-DC69-43B8-9CED-FDD1DE260189}" name="Payées31" dataDxfId="70">
      <calculatedColumnFormula>IF(PMKAFAAPAYER[[#This Row],[ ]]="Payé",PMKAFAAPAYER[[#This Row],[30.07.2025]],0)</calculatedColumnFormula>
    </tableColumn>
    <tableColumn id="55" xr3:uid="{9B52EBE7-4059-4C0D-A914-537C3A97462E}" name="T072025" dataDxfId="69">
      <calculatedColumnFormula>SUM(BX6,BZ6,CB6,CD6,CF6)</calculatedColumnFormula>
    </tableColumn>
    <tableColumn id="56" xr3:uid="{F90A453C-1F55-4D75-BF07-6BEE0A0C6B50}" name="06.08.2025" dataDxfId="68"/>
    <tableColumn id="116" xr3:uid="{7488BD0A-4D01-44A2-AD1E-B6905E1D2FB1}" name="Payées32" dataDxfId="67">
      <calculatedColumnFormula>IF(PMKAFAAPAYER[[#This Row],[ ]]="Payé",PMKAFAAPAYER[[#This Row],[06.08.2025]],0)</calculatedColumnFormula>
    </tableColumn>
    <tableColumn id="57" xr3:uid="{841C7B62-6FF0-450D-93D9-DE437A575CCD}" name="13.08.2025" dataDxfId="66"/>
    <tableColumn id="117" xr3:uid="{9B5CC591-925E-4F8D-8BEC-6A737BB40BE2}" name="Payées33" dataDxfId="65">
      <calculatedColumnFormula>IF(PMKAFAAPAYER[[#This Row],[ ]]="Payé",PMKAFAAPAYER[[#This Row],[13.08.2025]],0)</calculatedColumnFormula>
    </tableColumn>
    <tableColumn id="58" xr3:uid="{191A59BE-D00D-4411-A9B9-16C26F334CBF}" name="20.08.2025" dataDxfId="64"/>
    <tableColumn id="118" xr3:uid="{87B590C8-3DA9-4845-816B-9582356BC95E}" name="Payées34" dataDxfId="63">
      <calculatedColumnFormula>IF(PMKAFAAPAYER[[#This Row],[ ]]="Payé",PMKAFAAPAYER[[#This Row],[20.08.2025]],0)</calculatedColumnFormula>
    </tableColumn>
    <tableColumn id="59" xr3:uid="{F30826AA-A5ED-44E8-8131-39C47169DC92}" name="27.08.2025" dataDxfId="62"/>
    <tableColumn id="119" xr3:uid="{8B82EAEE-ACE0-485B-B011-771BB13C6900}" name="Payées35" dataDxfId="61">
      <calculatedColumnFormula>IF(PMKAFAAPAYER[[#This Row],[ ]]="Payé",PMKAFAAPAYER[[#This Row],[27.08.2025]],0)</calculatedColumnFormula>
    </tableColumn>
    <tableColumn id="60" xr3:uid="{40FA4D87-16F1-4AFB-91C6-450780437999}" name="T082025" dataDxfId="60">
      <calculatedColumnFormula>SUM(CI6,CK6,CM6,CO6)</calculatedColumnFormula>
    </tableColumn>
    <tableColumn id="61" xr3:uid="{B906E173-0546-45DA-BD82-8541BA07636E}" name="03.09.2025" dataDxfId="59"/>
    <tableColumn id="120" xr3:uid="{B816E1EC-BF18-40EC-98F8-66437C44122C}" name="Payées36" dataDxfId="58">
      <calculatedColumnFormula>IF(PMKAFAAPAYER[[#This Row],[ ]]="Payé",PMKAFAAPAYER[[#This Row],[03.09.2025]],0)</calculatedColumnFormula>
    </tableColumn>
    <tableColumn id="62" xr3:uid="{4E1184DB-DB01-44F3-A887-EB9B4EF4A6A6}" name="10.09.2025" dataDxfId="57"/>
    <tableColumn id="121" xr3:uid="{2623275B-9178-41F8-8344-B7808BA4EAF1}" name="Payées37" dataDxfId="56">
      <calculatedColumnFormula>IF(PMKAFAAPAYER[[#This Row],[ ]]="Payé",PMKAFAAPAYER[[#This Row],[10.09.2025]],0)</calculatedColumnFormula>
    </tableColumn>
    <tableColumn id="63" xr3:uid="{54E2F5F3-58A6-49A0-AD38-64D25243E6A4}" name="17.09.2025" dataDxfId="55"/>
    <tableColumn id="122" xr3:uid="{D0BCE3E4-C671-4F23-B0E4-9D1928D2C42C}" name="Payées38" dataDxfId="54">
      <calculatedColumnFormula>IF(PMKAFAAPAYER[[#This Row],[ ]]="Payé",PMKAFAAPAYER[[#This Row],[17.09.2025]],0)</calculatedColumnFormula>
    </tableColumn>
    <tableColumn id="64" xr3:uid="{171CC126-3819-43BF-9E21-302FB1C240F4}" name="24.09.2025" dataDxfId="53"/>
    <tableColumn id="123" xr3:uid="{A3993F9D-ED7A-45A4-AC9E-76AEE8F0FAC1}" name="Payées39" dataDxfId="52">
      <calculatedColumnFormula>IF(PMKAFAAPAYER[[#This Row],[ ]]="Payé",PMKAFAAPAYER[[#This Row],[24.09.2025]],0)</calculatedColumnFormula>
    </tableColumn>
    <tableColumn id="65" xr3:uid="{FF203E61-9723-437C-8099-91AF35D5CD23}" name="T092025" dataDxfId="51">
      <calculatedColumnFormula>SUM(CR6,CT6,CV6,CX6)</calculatedColumnFormula>
    </tableColumn>
    <tableColumn id="66" xr3:uid="{B9CF6534-2DBE-458C-8649-C16E9149678E}" name="01.10.2025" dataDxfId="50"/>
    <tableColumn id="124" xr3:uid="{B772EEBF-9940-4ACF-805D-CB427EC7490D}" name="Payées40" dataDxfId="49">
      <calculatedColumnFormula>IF(PMKAFAAPAYER[[#This Row],[ ]]="Payé",PMKAFAAPAYER[[#This Row],[01.10.2025]],0)</calculatedColumnFormula>
    </tableColumn>
    <tableColumn id="67" xr3:uid="{75B18564-4E8C-47B7-984F-ADF820B9C2BC}" name="08.10.2025" dataDxfId="48"/>
    <tableColumn id="125" xr3:uid="{9207A1C2-582F-49E7-812B-CBEA6F3B86AA}" name="Payées41" dataDxfId="47">
      <calculatedColumnFormula>IF(PMKAFAAPAYER[[#This Row],[ ]]="Payé",PMKAFAAPAYER[[#This Row],[08.10.2025]],0)</calculatedColumnFormula>
    </tableColumn>
    <tableColumn id="68" xr3:uid="{30BB53C4-32AB-41F2-92CB-85AED8F3B054}" name="15.10.2025" dataDxfId="46"/>
    <tableColumn id="126" xr3:uid="{2766A959-0EF2-436B-A195-BDF12CB97503}" name="Payées42" dataDxfId="45">
      <calculatedColumnFormula>IF(PMKAFAAPAYER[[#This Row],[ ]]="Payé",PMKAFAAPAYER[[#This Row],[15.10.2025]],0)</calculatedColumnFormula>
    </tableColumn>
    <tableColumn id="69" xr3:uid="{4EBBEE04-6B32-4BE6-98FA-48D250112B77}" name="22.10.2025" dataDxfId="44"/>
    <tableColumn id="127" xr3:uid="{98E69153-41DB-46D5-BAEF-D5013A280023}" name="Payées43" dataDxfId="43">
      <calculatedColumnFormula>IF(PMKAFAAPAYER[[#This Row],[ ]]="Payé",PMKAFAAPAYER[[#This Row],[22.10.2025]],0)</calculatedColumnFormula>
    </tableColumn>
    <tableColumn id="70" xr3:uid="{8B3B39AF-D27A-4C15-B9D5-5B55AB9A4AFB}" name="29.10.2025" dataDxfId="42"/>
    <tableColumn id="128" xr3:uid="{75FA36F5-87B9-408B-A95E-3ADE9FFBC94B}" name="Payées44" dataDxfId="41">
      <calculatedColumnFormula>IF(PMKAFAAPAYER[[#This Row],[ ]]="Payé",PMKAFAAPAYER[[#This Row],[29.10.2025]],0)</calculatedColumnFormula>
    </tableColumn>
    <tableColumn id="71" xr3:uid="{283D46D8-AF51-4E18-A68C-4864A01BAFC0}" name="T102025" dataDxfId="40">
      <calculatedColumnFormula>SUM(DA6,DC6,DE6,DG6,DI6)</calculatedColumnFormula>
    </tableColumn>
    <tableColumn id="72" xr3:uid="{76E529C3-5AF1-47E8-BEBF-B9A5CAE73299}" name="05.11.2025" dataDxfId="39"/>
    <tableColumn id="129" xr3:uid="{85A40CE4-F72F-48CD-8DF7-5B032DF0C926}" name="Payées45" dataDxfId="38">
      <calculatedColumnFormula>IF(PMKAFAAPAYER[[#This Row],[ ]]="Payé",PMKAFAAPAYER[[#This Row],[05.11.2025]],0)</calculatedColumnFormula>
    </tableColumn>
    <tableColumn id="73" xr3:uid="{319C2831-9B0B-41FB-946E-A490EEC82FB1}" name="12.11.2025" dataDxfId="37"/>
    <tableColumn id="130" xr3:uid="{E9E91108-75F3-47DE-95B0-544572C3FF86}" name="Payées46" dataDxfId="36">
      <calculatedColumnFormula>IF(PMKAFAAPAYER[[#This Row],[ ]]="Payé",PMKAFAAPAYER[[#This Row],[12.11.2025]],0)</calculatedColumnFormula>
    </tableColumn>
    <tableColumn id="74" xr3:uid="{1AD3F759-E782-4CE2-AC5B-77615008597C}" name="19.11.2025" dataDxfId="35"/>
    <tableColumn id="131" xr3:uid="{6EF936AD-0F8D-4760-94E4-D3B1D8EF681E}" name="Payées47" dataDxfId="34">
      <calculatedColumnFormula>IF(PMKAFAAPAYER[[#This Row],[ ]]="Payé",PMKAFAAPAYER[[#This Row],[19.11.2025]],0)</calculatedColumnFormula>
    </tableColumn>
    <tableColumn id="75" xr3:uid="{56A7CCCC-1183-421D-BE74-FE5B8ED0AAF9}" name="26.11.2025" dataDxfId="33"/>
    <tableColumn id="132" xr3:uid="{56542CB4-D130-4153-B193-BB2AC3FE37C5}" name="Payées48" dataDxfId="32">
      <calculatedColumnFormula>IF(PMKAFAAPAYER[[#This Row],[ ]]="Payé",PMKAFAAPAYER[[#This Row],[26.11.2025]],0)</calculatedColumnFormula>
    </tableColumn>
    <tableColumn id="76" xr3:uid="{E4B168EB-5866-43C1-8035-5A8CA271BB65}" name="T112025" dataDxfId="31">
      <calculatedColumnFormula>SUM(DL6,DN6,DP6,DR6)</calculatedColumnFormula>
    </tableColumn>
    <tableColumn id="77" xr3:uid="{47495BD5-C96C-4C0C-AC44-D8C80B55E5C8}" name="03.12.2025" dataDxfId="30"/>
    <tableColumn id="133" xr3:uid="{7CC61125-58BB-4629-871A-FBB94C376CF6}" name="Payées49" dataDxfId="29">
      <calculatedColumnFormula>IF(PMKAFAAPAYER[[#This Row],[ ]]="Payé",PMKAFAAPAYER[[#This Row],[03.12.2025]],0)</calculatedColumnFormula>
    </tableColumn>
    <tableColumn id="78" xr3:uid="{3A10792A-D798-40B1-9A81-2A1F9E1FD9B4}" name="10.12.2025" dataDxfId="28"/>
    <tableColumn id="134" xr3:uid="{0C61D9A5-E193-4220-B402-2B7CCC23E593}" name="Payées50" dataDxfId="27">
      <calculatedColumnFormula>IF(PMKAFAAPAYER[[#This Row],[ ]]="Payé",PMKAFAAPAYER[[#This Row],[10.12.2025]],0)</calculatedColumnFormula>
    </tableColumn>
    <tableColumn id="79" xr3:uid="{30E2BB44-497F-44C4-A3D7-5EEE1F4BA1C4}" name="17.12.2025" dataDxfId="26"/>
    <tableColumn id="135" xr3:uid="{F4E5E68C-C759-46BC-ABDE-827F87FA61EC}" name="Payées51" dataDxfId="25">
      <calculatedColumnFormula>IF(PMKAFAAPAYER[[#This Row],[ ]]="Payé",PMKAFAAPAYER[[#This Row],[17.12.2025]],0)</calculatedColumnFormula>
    </tableColumn>
    <tableColumn id="80" xr3:uid="{CD8F67A5-E984-44BD-8B5F-616E340DE10B}" name="24.12.2025" dataDxfId="24"/>
    <tableColumn id="136" xr3:uid="{8D1462CA-52BB-4595-973C-A672DD1E1EA4}" name="Payées52" dataDxfId="23">
      <calculatedColumnFormula>IF(PMKAFAAPAYER[[#This Row],[ ]]="Payé",PMKAFAAPAYER[[#This Row],[24.12.2025]],0)</calculatedColumnFormula>
    </tableColumn>
    <tableColumn id="81" xr3:uid="{C880E657-07B2-4EF1-B00B-91E771B3F10E}" name="31.12.2025" dataDxfId="22"/>
    <tableColumn id="137" xr3:uid="{D1A2D8F5-8B6D-4780-A651-F2BF445B34AE}" name="Payées53" dataDxfId="21">
      <calculatedColumnFormula>IF(PMKAFAAPAYER[[#This Row],[ ]]="Payé",PMKAFAAPAYER[[#This Row],[31.12.2025]],0)</calculatedColumnFormula>
    </tableColumn>
    <tableColumn id="82" xr3:uid="{A50EDA0F-CE3D-4DCA-9774-B3D350CAF5DB}" name="T122025" dataDxfId="20">
      <calculatedColumnFormula>SUM(DU6,DW6,DY6,EA6,EC6)</calculatedColumnFormula>
    </tableColumn>
    <tableColumn id="83" xr3:uid="{3B1920F7-1716-48A4-9BA5-17EF98C41263}" name="T2025" dataDxfId="19">
      <calculatedColumnFormula>SUM(AB6,AK6,AT6,BE6,BN6,BW6,CH6,CQ6,CZ6,DK6,DT6,EE6)</calculatedColumnFormula>
    </tableColumn>
    <tableColumn id="86" xr3:uid="{ACA3D4D8-7B5E-4980-B88F-6174C0A7675C}" name="Ecart" dataDxfId="18">
      <calculatedColumnFormula>+PMKAFAAPAYER[[#This Row],[CHF]]-PMKAFAAPAYER[[#This Row],[T2025]]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ED077AE-3AB0-4694-A334-61ABEF8DE9C6}" name="Tableau7" displayName="Tableau7" ref="A3:J180" totalsRowShown="0" headerRowDxfId="17" dataDxfId="16">
  <autoFilter ref="A3:J180" xr:uid="{4C12FCB1-750C-4CBB-BF43-9CCDA6540555}"/>
  <tableColumns count="10">
    <tableColumn id="1" xr3:uid="{C0FBB0A5-F568-4980-BEAE-66CC9F891B50}" name="Ordre" dataDxfId="15"/>
    <tableColumn id="2" xr3:uid="{08D64094-665C-480B-8425-558EC6E21D05}" name="ad_numero" dataDxfId="14"/>
    <tableColumn id="3" xr3:uid="{F062D282-B8B2-4B46-B7C0-4558143F7366}" name="ad_societe" dataDxfId="13"/>
    <tableColumn id="4" xr3:uid="{F106E74D-95F2-4F27-8EE8-C0A3F48C2710}" name="do_no_x000a_doc" dataDxfId="12"/>
    <tableColumn id="5" xr3:uid="{0A07D9F7-6A94-4D7D-8424-232EC4AE74D9}" name="do__x000a_date1" dataDxfId="11"/>
    <tableColumn id="6" xr3:uid="{33C23B38-D1F2-4778-85A2-4901B90AA9AC}" name="do__x000a_ech1" dataDxfId="10"/>
    <tableColumn id="7" xr3:uid="{927EF112-567E-49D4-8BA2-8F9D45F3D07F}" name="Échéance_x000a_PAG" dataDxfId="9">
      <calculatedColumnFormula>+E4+F4</calculatedColumnFormula>
    </tableColumn>
    <tableColumn id="8" xr3:uid="{8FB19A8B-927B-40FB-8B89-2CA7DC6AE8DD}" name="Jours_x000a_(Retard)" dataDxfId="8">
      <calculatedColumnFormula>_xlfn.DAYS(G4,H$1)</calculatedColumnFormula>
    </tableColumn>
    <tableColumn id="9" xr3:uid="{3E61FF47-B115-4F9B-AD13-85897C429AF4}" name="do_tot__x000a_mnt" dataDxfId="7"/>
    <tableColumn id="10" xr3:uid="{C0FCB221-4B46-4FDA-B5DF-F483BFC8ED99}" name="Enc._x000a_prévu" dataDxfId="6">
      <calculatedColumnFormula>WEEKNUM(G4)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2346362-9EF5-476E-BAF1-82FCAA54D623}" name="Tableau9" displayName="Tableau9" ref="L3:M58" totalsRowCount="1" headerRowDxfId="5" headerRowBorderDxfId="4">
  <autoFilter ref="L3:M57" xr:uid="{C6F95982-C772-4D5E-A52A-30780031CD87}"/>
  <tableColumns count="2">
    <tableColumn id="1" xr3:uid="{65C8F722-D126-4109-B5B4-742F19D86D92}" name="Sem" totalsRowLabel="Total" dataDxfId="3" totalsRowDxfId="2"/>
    <tableColumn id="2" xr3:uid="{2979ACB5-27F3-4075-AC84-EDAAAC586430}" name="CHF" totalsRowFunction="sum" dataDxfId="1" totalsRow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6E6BA-DAE5-4935-B1B9-8B61C78D58E6}">
  <sheetPr>
    <tabColor theme="3" tint="0.89999084444715716"/>
  </sheetPr>
  <dimension ref="A1:T75"/>
  <sheetViews>
    <sheetView showGridLines="0" workbookViewId="0">
      <pane ySplit="5" topLeftCell="A6" activePane="bottomLeft" state="frozen"/>
      <selection pane="bottomLeft" activeCell="T11" sqref="T11"/>
    </sheetView>
  </sheetViews>
  <sheetFormatPr baseColWidth="10" defaultColWidth="0" defaultRowHeight="15" customHeight="1" zeroHeight="1" x14ac:dyDescent="0.3"/>
  <cols>
    <col min="1" max="1" width="22.44140625" customWidth="1"/>
    <col min="2" max="2" width="3" bestFit="1" customWidth="1"/>
    <col min="3" max="3" width="24.33203125" bestFit="1" customWidth="1"/>
    <col min="4" max="4" width="10.109375" hidden="1" customWidth="1"/>
    <col min="5" max="5" width="6.88671875" bestFit="1" customWidth="1"/>
    <col min="6" max="7" width="11.5546875" customWidth="1"/>
    <col min="8" max="8" width="15.109375" bestFit="1" customWidth="1"/>
    <col min="9" max="9" width="6.33203125" customWidth="1"/>
    <col min="10" max="12" width="11.5546875" customWidth="1"/>
    <col min="13" max="13" width="6.33203125" customWidth="1"/>
    <col min="14" max="20" width="11.5546875" customWidth="1"/>
    <col min="21" max="16384" width="11.5546875" hidden="1"/>
  </cols>
  <sheetData>
    <row r="1" spans="1:20" ht="14.4" x14ac:dyDescent="0.3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spans="1:20" ht="14.4" x14ac:dyDescent="0.3">
      <c r="A2" s="48"/>
      <c r="B2" s="48"/>
      <c r="C2" s="48"/>
      <c r="E2" s="269" t="s">
        <v>155</v>
      </c>
      <c r="F2" s="269"/>
      <c r="G2" s="269"/>
      <c r="H2" s="269"/>
      <c r="I2" s="48"/>
      <c r="J2" s="270" t="s">
        <v>156</v>
      </c>
      <c r="K2" s="270"/>
      <c r="L2" s="270"/>
      <c r="M2" s="48"/>
      <c r="N2" s="269" t="s">
        <v>157</v>
      </c>
      <c r="O2" s="269"/>
      <c r="P2" s="269"/>
      <c r="Q2" s="48"/>
      <c r="R2" s="48"/>
      <c r="S2" s="48"/>
      <c r="T2" s="48"/>
    </row>
    <row r="3" spans="1:20" ht="14.4" x14ac:dyDescent="0.3">
      <c r="A3" s="48"/>
      <c r="B3" s="48"/>
      <c r="C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0" ht="14.4" x14ac:dyDescent="0.3">
      <c r="A4" s="48"/>
      <c r="B4" s="271" t="s">
        <v>158</v>
      </c>
      <c r="C4" s="272"/>
      <c r="D4" s="273"/>
      <c r="E4" s="277" t="s">
        <v>159</v>
      </c>
      <c r="F4" s="278"/>
      <c r="G4" s="278"/>
      <c r="H4" s="279"/>
      <c r="I4" s="48"/>
      <c r="J4" s="49" t="s">
        <v>160</v>
      </c>
      <c r="K4" s="50" t="s">
        <v>160</v>
      </c>
      <c r="L4" s="51" t="s">
        <v>161</v>
      </c>
      <c r="M4" s="48"/>
      <c r="N4" s="52" t="s">
        <v>160</v>
      </c>
      <c r="O4" s="53" t="s">
        <v>160</v>
      </c>
      <c r="P4" s="54" t="s">
        <v>161</v>
      </c>
      <c r="Q4" s="48"/>
      <c r="R4" s="48"/>
      <c r="S4" s="48"/>
      <c r="T4" s="48"/>
    </row>
    <row r="5" spans="1:20" ht="14.4" x14ac:dyDescent="0.3">
      <c r="A5" s="48"/>
      <c r="B5" s="274"/>
      <c r="C5" s="275"/>
      <c r="D5" s="276"/>
      <c r="E5" s="55" t="s">
        <v>162</v>
      </c>
      <c r="F5" s="56" t="s">
        <v>163</v>
      </c>
      <c r="G5" s="57" t="s">
        <v>164</v>
      </c>
      <c r="H5" s="58" t="s">
        <v>165</v>
      </c>
      <c r="I5" s="48"/>
      <c r="J5" s="59" t="s">
        <v>166</v>
      </c>
      <c r="K5" s="60" t="s">
        <v>167</v>
      </c>
      <c r="L5" s="61" t="s">
        <v>168</v>
      </c>
      <c r="M5" s="48"/>
      <c r="N5" s="55" t="s">
        <v>166</v>
      </c>
      <c r="O5" s="57" t="s">
        <v>167</v>
      </c>
      <c r="P5" s="62" t="s">
        <v>168</v>
      </c>
      <c r="Q5" s="48"/>
      <c r="R5" s="48"/>
      <c r="S5" s="48"/>
      <c r="T5" s="48"/>
    </row>
    <row r="6" spans="1:20" ht="14.4" x14ac:dyDescent="0.3">
      <c r="A6" s="48"/>
      <c r="B6" s="63"/>
      <c r="C6" s="64"/>
      <c r="D6" s="65"/>
      <c r="E6" s="66"/>
      <c r="F6" s="67"/>
      <c r="G6" s="68"/>
      <c r="H6" s="69">
        <v>0</v>
      </c>
      <c r="I6" s="48"/>
      <c r="J6" s="70"/>
      <c r="K6" s="71"/>
      <c r="L6" s="72">
        <v>0</v>
      </c>
      <c r="M6" s="48"/>
      <c r="N6" s="66"/>
      <c r="O6" s="68"/>
      <c r="P6" s="73"/>
      <c r="Q6" s="48"/>
      <c r="R6" s="48"/>
      <c r="S6" s="48"/>
      <c r="T6" s="48"/>
    </row>
    <row r="7" spans="1:20" ht="14.4" x14ac:dyDescent="0.3">
      <c r="A7" s="48"/>
      <c r="B7" s="74">
        <f t="shared" ref="B7:B59" si="0">WEEKNUM(D7)</f>
        <v>1</v>
      </c>
      <c r="C7" s="75">
        <f t="shared" ref="C7:C59" si="1">+D7</f>
        <v>45659</v>
      </c>
      <c r="D7" s="65">
        <v>45659</v>
      </c>
      <c r="E7" s="76"/>
      <c r="F7" s="77"/>
      <c r="G7" s="78"/>
      <c r="H7" s="79">
        <f>IF(F7="",H6,SUM(E7:G7))</f>
        <v>0</v>
      </c>
      <c r="I7" s="48"/>
      <c r="J7" s="80">
        <f>+'[1]Export liste débiteurs'!M5</f>
        <v>0</v>
      </c>
      <c r="K7" s="81">
        <f>+'Factures à payer 2025'!R3</f>
        <v>0</v>
      </c>
      <c r="L7" s="82">
        <f t="shared" ref="L7:L38" si="2">IF(F7="",SUM(L6+J7-K7),SUM(H7+J7-K7))</f>
        <v>0</v>
      </c>
      <c r="M7" s="48"/>
      <c r="N7" s="76">
        <f>+'[1]Export liste débiteurs'!M5</f>
        <v>0</v>
      </c>
      <c r="O7" s="78">
        <f>+'[1]Factures à payer'!O5</f>
        <v>0</v>
      </c>
      <c r="P7" s="83">
        <f>SUM(H7+N7-O7)</f>
        <v>0</v>
      </c>
      <c r="Q7" s="48"/>
      <c r="R7" s="48"/>
      <c r="S7" s="48"/>
      <c r="T7" s="48"/>
    </row>
    <row r="8" spans="1:20" ht="14.4" x14ac:dyDescent="0.3">
      <c r="A8" s="48"/>
      <c r="B8" s="74">
        <f t="shared" si="0"/>
        <v>2</v>
      </c>
      <c r="C8" s="75">
        <f t="shared" si="1"/>
        <v>45666</v>
      </c>
      <c r="D8" s="65">
        <f t="shared" ref="D8:D59" si="3">+D7+7</f>
        <v>45666</v>
      </c>
      <c r="E8" s="76"/>
      <c r="F8" s="77"/>
      <c r="G8" s="78"/>
      <c r="H8" s="79">
        <f t="shared" ref="H8:H59" si="4">IF(F8="",H7,SUM(E8:G8))</f>
        <v>0</v>
      </c>
      <c r="I8" s="48"/>
      <c r="J8" s="80">
        <f>+'[1]Export liste débiteurs'!M6</f>
        <v>0</v>
      </c>
      <c r="K8" s="81">
        <f>+'Factures à payer 2025'!T3</f>
        <v>3734.8000000000011</v>
      </c>
      <c r="L8" s="82">
        <f t="shared" si="2"/>
        <v>-3734.8000000000011</v>
      </c>
      <c r="M8" s="48"/>
      <c r="N8" s="76">
        <f>+'[1]Export liste débiteurs'!M6</f>
        <v>0</v>
      </c>
      <c r="O8" s="78">
        <f>+'[1]Factures à payer'!O6</f>
        <v>0</v>
      </c>
      <c r="P8" s="83">
        <f t="shared" ref="P8:P59" si="5">SUM(H8+N8-O8)</f>
        <v>0</v>
      </c>
      <c r="Q8" s="48"/>
      <c r="R8" s="48"/>
      <c r="S8" s="48"/>
      <c r="T8" s="48"/>
    </row>
    <row r="9" spans="1:20" ht="14.4" x14ac:dyDescent="0.3">
      <c r="A9" s="48"/>
      <c r="B9" s="91">
        <f t="shared" si="0"/>
        <v>3</v>
      </c>
      <c r="C9" s="85">
        <f t="shared" si="1"/>
        <v>45673</v>
      </c>
      <c r="D9" s="84">
        <f t="shared" si="3"/>
        <v>45673</v>
      </c>
      <c r="E9" s="86"/>
      <c r="F9" s="87"/>
      <c r="G9" s="88"/>
      <c r="H9" s="44">
        <f t="shared" si="4"/>
        <v>0</v>
      </c>
      <c r="I9" s="48"/>
      <c r="J9" s="86">
        <f>+'[1]Export liste débiteurs'!M7</f>
        <v>0</v>
      </c>
      <c r="K9" s="88">
        <f>+'Factures à payer 2025'!V3</f>
        <v>0</v>
      </c>
      <c r="L9" s="89">
        <f t="shared" si="2"/>
        <v>-3734.8000000000011</v>
      </c>
      <c r="M9" s="48"/>
      <c r="N9" s="86">
        <f>+'[1]Export liste débiteurs'!M7</f>
        <v>0</v>
      </c>
      <c r="O9" s="88">
        <f>+'[1]Factures à payer'!O7</f>
        <v>0</v>
      </c>
      <c r="P9" s="89">
        <f t="shared" si="5"/>
        <v>0</v>
      </c>
      <c r="Q9" s="48"/>
      <c r="R9" s="48"/>
      <c r="S9" s="48"/>
      <c r="T9" s="48"/>
    </row>
    <row r="10" spans="1:20" ht="14.4" x14ac:dyDescent="0.3">
      <c r="A10" s="48"/>
      <c r="B10" s="91">
        <f t="shared" si="0"/>
        <v>4</v>
      </c>
      <c r="C10" s="85">
        <f t="shared" si="1"/>
        <v>45680</v>
      </c>
      <c r="D10" s="84">
        <f t="shared" si="3"/>
        <v>45680</v>
      </c>
      <c r="E10" s="86"/>
      <c r="F10" s="87"/>
      <c r="G10" s="88"/>
      <c r="H10" s="44">
        <f t="shared" si="4"/>
        <v>0</v>
      </c>
      <c r="I10" s="48"/>
      <c r="J10" s="86">
        <f>+'[1]Export liste débiteurs'!M8</f>
        <v>0</v>
      </c>
      <c r="K10" s="88">
        <f>+'Factures à payer 2025'!X3</f>
        <v>0</v>
      </c>
      <c r="L10" s="89">
        <f t="shared" si="2"/>
        <v>-3734.8000000000011</v>
      </c>
      <c r="M10" s="48"/>
      <c r="N10" s="86">
        <f>+'[1]Export liste débiteurs'!M8</f>
        <v>0</v>
      </c>
      <c r="O10" s="88">
        <f>+'[1]Factures à payer'!O8</f>
        <v>0</v>
      </c>
      <c r="P10" s="89">
        <f t="shared" si="5"/>
        <v>0</v>
      </c>
      <c r="Q10" s="48"/>
      <c r="R10" s="48"/>
      <c r="S10" s="48"/>
      <c r="T10" s="48"/>
    </row>
    <row r="11" spans="1:20" ht="14.4" x14ac:dyDescent="0.3">
      <c r="A11" s="48"/>
      <c r="B11" s="106">
        <f t="shared" si="0"/>
        <v>5</v>
      </c>
      <c r="C11" s="99">
        <f t="shared" si="1"/>
        <v>45687</v>
      </c>
      <c r="D11" s="100">
        <f t="shared" si="3"/>
        <v>45687</v>
      </c>
      <c r="E11" s="101"/>
      <c r="F11" s="102"/>
      <c r="G11" s="103"/>
      <c r="H11" s="104">
        <f t="shared" si="4"/>
        <v>0</v>
      </c>
      <c r="I11" s="48"/>
      <c r="J11" s="101">
        <f>+'[1]Export liste débiteurs'!M9</f>
        <v>0</v>
      </c>
      <c r="K11" s="103">
        <f>+'Factures à payer 2025'!Z3</f>
        <v>9031.4500000000044</v>
      </c>
      <c r="L11" s="105">
        <f t="shared" si="2"/>
        <v>-12766.250000000005</v>
      </c>
      <c r="M11" s="48"/>
      <c r="N11" s="101">
        <f>+'[1]Export liste débiteurs'!M9</f>
        <v>0</v>
      </c>
      <c r="O11" s="103">
        <f>+'[1]Factures à payer'!O9</f>
        <v>0</v>
      </c>
      <c r="P11" s="105">
        <f t="shared" si="5"/>
        <v>0</v>
      </c>
      <c r="Q11" s="48"/>
      <c r="R11" s="48"/>
      <c r="S11" s="48"/>
      <c r="T11" s="48"/>
    </row>
    <row r="12" spans="1:20" ht="14.4" x14ac:dyDescent="0.3">
      <c r="A12" s="48"/>
      <c r="B12" s="91">
        <f t="shared" si="0"/>
        <v>6</v>
      </c>
      <c r="C12" s="85">
        <f t="shared" si="1"/>
        <v>45694</v>
      </c>
      <c r="D12" s="84">
        <f t="shared" si="3"/>
        <v>45694</v>
      </c>
      <c r="E12" s="86"/>
      <c r="F12" s="87"/>
      <c r="G12" s="88"/>
      <c r="H12" s="44">
        <f t="shared" si="4"/>
        <v>0</v>
      </c>
      <c r="I12" s="48"/>
      <c r="J12" s="86">
        <f>+'[1]Export liste débiteurs'!M10</f>
        <v>0</v>
      </c>
      <c r="K12" s="88">
        <f>+'Factures à payer 2025'!AC3</f>
        <v>12343.560000000005</v>
      </c>
      <c r="L12" s="89">
        <f t="shared" si="2"/>
        <v>-25109.810000000012</v>
      </c>
      <c r="M12" s="48"/>
      <c r="N12" s="86">
        <f>+'[1]Export liste débiteurs'!M10</f>
        <v>0</v>
      </c>
      <c r="O12" s="88">
        <f>+'[1]Factures à payer'!O10</f>
        <v>0</v>
      </c>
      <c r="P12" s="89">
        <f t="shared" si="5"/>
        <v>0</v>
      </c>
      <c r="Q12" s="48"/>
      <c r="R12" s="48"/>
      <c r="S12" s="48"/>
      <c r="T12" s="48"/>
    </row>
    <row r="13" spans="1:20" ht="14.4" x14ac:dyDescent="0.3">
      <c r="A13" s="48"/>
      <c r="B13" s="91">
        <f t="shared" si="0"/>
        <v>7</v>
      </c>
      <c r="C13" s="85">
        <f t="shared" si="1"/>
        <v>45701</v>
      </c>
      <c r="D13" s="84">
        <f t="shared" si="3"/>
        <v>45701</v>
      </c>
      <c r="E13" s="86"/>
      <c r="F13" s="87"/>
      <c r="G13" s="88"/>
      <c r="H13" s="44">
        <f t="shared" si="4"/>
        <v>0</v>
      </c>
      <c r="I13" s="48"/>
      <c r="J13" s="86">
        <f>+'[1]Export liste débiteurs'!M11</f>
        <v>0</v>
      </c>
      <c r="K13" s="88">
        <f>+'Factures à payer 2025'!AE3</f>
        <v>3391.75</v>
      </c>
      <c r="L13" s="89">
        <f t="shared" si="2"/>
        <v>-28501.560000000012</v>
      </c>
      <c r="M13" s="48"/>
      <c r="N13" s="86">
        <f>+'[1]Export liste débiteurs'!M11</f>
        <v>0</v>
      </c>
      <c r="O13" s="88">
        <f>+'[1]Factures à payer'!O11</f>
        <v>0</v>
      </c>
      <c r="P13" s="89">
        <f t="shared" si="5"/>
        <v>0</v>
      </c>
      <c r="Q13" s="48"/>
      <c r="R13" s="48"/>
      <c r="S13" s="48"/>
      <c r="T13" s="48"/>
    </row>
    <row r="14" spans="1:20" ht="14.4" x14ac:dyDescent="0.3">
      <c r="A14" s="48"/>
      <c r="B14" s="91">
        <f t="shared" si="0"/>
        <v>8</v>
      </c>
      <c r="C14" s="85">
        <f t="shared" si="1"/>
        <v>45708</v>
      </c>
      <c r="D14" s="84">
        <f t="shared" si="3"/>
        <v>45708</v>
      </c>
      <c r="E14" s="86"/>
      <c r="F14" s="87"/>
      <c r="G14" s="88"/>
      <c r="H14" s="44">
        <f t="shared" si="4"/>
        <v>0</v>
      </c>
      <c r="I14" s="48"/>
      <c r="J14" s="86">
        <f>+'[1]Export liste débiteurs'!M12</f>
        <v>0</v>
      </c>
      <c r="K14" s="88">
        <f>+'Factures à payer 2025'!AG3</f>
        <v>5591.2900000000009</v>
      </c>
      <c r="L14" s="89">
        <f t="shared" si="2"/>
        <v>-34092.850000000013</v>
      </c>
      <c r="M14" s="48"/>
      <c r="N14" s="86">
        <f>+'[1]Export liste débiteurs'!M12</f>
        <v>0</v>
      </c>
      <c r="O14" s="88">
        <f>+'[1]Factures à payer'!O12</f>
        <v>0</v>
      </c>
      <c r="P14" s="89">
        <f t="shared" si="5"/>
        <v>0</v>
      </c>
      <c r="Q14" s="48"/>
      <c r="R14" s="48"/>
      <c r="S14" s="48"/>
      <c r="T14" s="48"/>
    </row>
    <row r="15" spans="1:20" ht="14.4" x14ac:dyDescent="0.3">
      <c r="A15" s="48"/>
      <c r="B15" s="106">
        <f t="shared" si="0"/>
        <v>9</v>
      </c>
      <c r="C15" s="99">
        <f t="shared" si="1"/>
        <v>45715</v>
      </c>
      <c r="D15" s="100">
        <f t="shared" si="3"/>
        <v>45715</v>
      </c>
      <c r="E15" s="101"/>
      <c r="F15" s="102"/>
      <c r="G15" s="103"/>
      <c r="H15" s="104">
        <f t="shared" si="4"/>
        <v>0</v>
      </c>
      <c r="I15" s="48"/>
      <c r="J15" s="101">
        <f>+'[1]Export liste débiteurs'!M13</f>
        <v>0</v>
      </c>
      <c r="K15" s="103">
        <f>+'Factures à payer 2025'!AI3</f>
        <v>9142.5900000000038</v>
      </c>
      <c r="L15" s="105">
        <f t="shared" si="2"/>
        <v>-43235.440000000017</v>
      </c>
      <c r="M15" s="48"/>
      <c r="N15" s="101">
        <f>+'[1]Export liste débiteurs'!M13</f>
        <v>0</v>
      </c>
      <c r="O15" s="103">
        <f>+'[1]Factures à payer'!O13</f>
        <v>0</v>
      </c>
      <c r="P15" s="105">
        <f t="shared" si="5"/>
        <v>0</v>
      </c>
      <c r="Q15" s="48"/>
      <c r="R15" s="48"/>
      <c r="S15" s="48"/>
      <c r="T15" s="48"/>
    </row>
    <row r="16" spans="1:20" ht="14.4" x14ac:dyDescent="0.3">
      <c r="A16" s="48"/>
      <c r="B16" s="91">
        <f t="shared" si="0"/>
        <v>10</v>
      </c>
      <c r="C16" s="85">
        <f t="shared" si="1"/>
        <v>45722</v>
      </c>
      <c r="D16" s="84">
        <f t="shared" si="3"/>
        <v>45722</v>
      </c>
      <c r="E16" s="86"/>
      <c r="F16" s="87"/>
      <c r="G16" s="88"/>
      <c r="H16" s="44">
        <f t="shared" si="4"/>
        <v>0</v>
      </c>
      <c r="I16" s="48"/>
      <c r="J16" s="86">
        <f>+'[1]Export liste débiteurs'!M14</f>
        <v>0</v>
      </c>
      <c r="K16" s="88">
        <f>+'Factures à payer 2025'!AL3</f>
        <v>53216.3</v>
      </c>
      <c r="L16" s="89">
        <f t="shared" si="2"/>
        <v>-96451.74000000002</v>
      </c>
      <c r="M16" s="48"/>
      <c r="N16" s="86">
        <f>+'[1]Export liste débiteurs'!M14</f>
        <v>0</v>
      </c>
      <c r="O16" s="88">
        <f>+'[1]Factures à payer'!O14</f>
        <v>0</v>
      </c>
      <c r="P16" s="89">
        <f t="shared" si="5"/>
        <v>0</v>
      </c>
      <c r="Q16" s="48"/>
      <c r="R16" s="48"/>
      <c r="S16" s="48"/>
      <c r="T16" s="48"/>
    </row>
    <row r="17" spans="1:20" ht="14.4" x14ac:dyDescent="0.3">
      <c r="A17" s="48"/>
      <c r="B17" s="91">
        <f t="shared" si="0"/>
        <v>11</v>
      </c>
      <c r="C17" s="85">
        <f t="shared" si="1"/>
        <v>45729</v>
      </c>
      <c r="D17" s="84">
        <f t="shared" si="3"/>
        <v>45729</v>
      </c>
      <c r="E17" s="86"/>
      <c r="F17" s="87"/>
      <c r="G17" s="88"/>
      <c r="H17" s="44">
        <f t="shared" si="4"/>
        <v>0</v>
      </c>
      <c r="I17" s="48"/>
      <c r="J17" s="86">
        <f>+'[1]Export liste débiteurs'!M15</f>
        <v>2985.1</v>
      </c>
      <c r="K17" s="88">
        <f>+'Factures à payer 2025'!AN3</f>
        <v>14010.05</v>
      </c>
      <c r="L17" s="89">
        <f t="shared" si="2"/>
        <v>-107476.69000000002</v>
      </c>
      <c r="M17" s="48"/>
      <c r="N17" s="86">
        <f>+'[1]Export liste débiteurs'!M15</f>
        <v>2985.1</v>
      </c>
      <c r="O17" s="88">
        <f>+'[1]Factures à payer'!O15</f>
        <v>0</v>
      </c>
      <c r="P17" s="89">
        <f t="shared" si="5"/>
        <v>2985.1</v>
      </c>
      <c r="Q17" s="48"/>
      <c r="R17" s="48"/>
      <c r="S17" s="48"/>
      <c r="T17" s="48"/>
    </row>
    <row r="18" spans="1:20" ht="14.4" x14ac:dyDescent="0.3">
      <c r="A18" s="48"/>
      <c r="B18" s="91">
        <f t="shared" si="0"/>
        <v>12</v>
      </c>
      <c r="C18" s="85">
        <f t="shared" si="1"/>
        <v>45736</v>
      </c>
      <c r="D18" s="84">
        <f t="shared" si="3"/>
        <v>45736</v>
      </c>
      <c r="E18" s="86"/>
      <c r="F18" s="87"/>
      <c r="G18" s="88"/>
      <c r="H18" s="44">
        <f t="shared" si="4"/>
        <v>0</v>
      </c>
      <c r="I18" s="48"/>
      <c r="J18" s="86">
        <f>+'[1]Export liste débiteurs'!M16</f>
        <v>0</v>
      </c>
      <c r="K18" s="88">
        <f>+'Factures à payer 2025'!AP3</f>
        <v>10926.35</v>
      </c>
      <c r="L18" s="89">
        <f t="shared" si="2"/>
        <v>-118403.04000000002</v>
      </c>
      <c r="M18" s="48"/>
      <c r="N18" s="86">
        <f>+'[1]Export liste débiteurs'!M16</f>
        <v>0</v>
      </c>
      <c r="O18" s="88">
        <f>+'[1]Factures à payer'!O16</f>
        <v>0</v>
      </c>
      <c r="P18" s="89">
        <f t="shared" si="5"/>
        <v>0</v>
      </c>
      <c r="Q18" s="48"/>
      <c r="R18" s="48"/>
      <c r="S18" s="48"/>
      <c r="T18" s="48"/>
    </row>
    <row r="19" spans="1:20" ht="14.4" x14ac:dyDescent="0.3">
      <c r="A19" s="48"/>
      <c r="B19" s="106">
        <f t="shared" si="0"/>
        <v>13</v>
      </c>
      <c r="C19" s="99">
        <f t="shared" si="1"/>
        <v>45743</v>
      </c>
      <c r="D19" s="100">
        <f t="shared" si="3"/>
        <v>45743</v>
      </c>
      <c r="E19" s="101"/>
      <c r="F19" s="102"/>
      <c r="G19" s="103"/>
      <c r="H19" s="104">
        <f t="shared" si="4"/>
        <v>0</v>
      </c>
      <c r="I19" s="48"/>
      <c r="J19" s="101">
        <f>+'[1]Export liste débiteurs'!M17</f>
        <v>3081.6</v>
      </c>
      <c r="K19" s="103">
        <f>+'Factures à payer 2025'!AR3</f>
        <v>27819.800000000003</v>
      </c>
      <c r="L19" s="105">
        <f t="shared" si="2"/>
        <v>-143141.24000000002</v>
      </c>
      <c r="M19" s="48"/>
      <c r="N19" s="101">
        <f>+'[1]Export liste débiteurs'!M17</f>
        <v>3081.6</v>
      </c>
      <c r="O19" s="103">
        <f>+'[1]Factures à payer'!O17</f>
        <v>0</v>
      </c>
      <c r="P19" s="105">
        <f t="shared" si="5"/>
        <v>3081.6</v>
      </c>
      <c r="Q19" s="48"/>
      <c r="R19" s="48"/>
      <c r="S19" s="48"/>
      <c r="T19" s="48"/>
    </row>
    <row r="20" spans="1:20" ht="14.4" x14ac:dyDescent="0.3">
      <c r="A20" s="48"/>
      <c r="B20" s="91">
        <f t="shared" si="0"/>
        <v>14</v>
      </c>
      <c r="C20" s="85">
        <f t="shared" si="1"/>
        <v>45750</v>
      </c>
      <c r="D20" s="84">
        <f t="shared" si="3"/>
        <v>45750</v>
      </c>
      <c r="E20" s="86"/>
      <c r="F20" s="87"/>
      <c r="G20" s="88"/>
      <c r="H20" s="44">
        <f t="shared" si="4"/>
        <v>0</v>
      </c>
      <c r="I20" s="48"/>
      <c r="J20" s="86">
        <f>+'[1]Export liste débiteurs'!M18</f>
        <v>9926.35</v>
      </c>
      <c r="K20" s="88">
        <f>+'Factures à payer 2025'!AU3</f>
        <v>745.95</v>
      </c>
      <c r="L20" s="89">
        <f t="shared" si="2"/>
        <v>-133960.84000000003</v>
      </c>
      <c r="M20" s="48"/>
      <c r="N20" s="86">
        <f>+'[1]Export liste débiteurs'!M18</f>
        <v>9926.35</v>
      </c>
      <c r="O20" s="88">
        <f>+'[1]Factures à payer'!O18</f>
        <v>10026.799999999999</v>
      </c>
      <c r="P20" s="89">
        <f t="shared" si="5"/>
        <v>-100.44999999999891</v>
      </c>
      <c r="Q20" s="48"/>
      <c r="R20" s="48"/>
      <c r="S20" s="48"/>
      <c r="T20" s="48"/>
    </row>
    <row r="21" spans="1:20" ht="14.4" x14ac:dyDescent="0.3">
      <c r="A21" s="48"/>
      <c r="B21" s="91">
        <f t="shared" si="0"/>
        <v>15</v>
      </c>
      <c r="C21" s="85">
        <f t="shared" si="1"/>
        <v>45757</v>
      </c>
      <c r="D21" s="84">
        <f t="shared" si="3"/>
        <v>45757</v>
      </c>
      <c r="E21" s="86"/>
      <c r="F21" s="87"/>
      <c r="G21" s="88"/>
      <c r="H21" s="44">
        <f t="shared" si="4"/>
        <v>0</v>
      </c>
      <c r="I21" s="48"/>
      <c r="J21" s="86">
        <f>+'[1]Export liste débiteurs'!M19</f>
        <v>5249.15</v>
      </c>
      <c r="K21" s="88">
        <f>+'Factures à payer 2025'!AW3</f>
        <v>311.35000000000002</v>
      </c>
      <c r="L21" s="89">
        <f t="shared" si="2"/>
        <v>-129023.04000000004</v>
      </c>
      <c r="M21" s="48"/>
      <c r="N21" s="86">
        <f>+'[1]Export liste débiteurs'!M19</f>
        <v>5249.15</v>
      </c>
      <c r="O21" s="88">
        <f>+'[1]Factures à payer'!O19</f>
        <v>99</v>
      </c>
      <c r="P21" s="89">
        <f t="shared" si="5"/>
        <v>5150.1499999999996</v>
      </c>
      <c r="Q21" s="48"/>
      <c r="R21" s="48"/>
      <c r="S21" s="48"/>
      <c r="T21" s="48"/>
    </row>
    <row r="22" spans="1:20" ht="14.4" x14ac:dyDescent="0.3">
      <c r="A22" s="48"/>
      <c r="B22" s="91">
        <f t="shared" si="0"/>
        <v>16</v>
      </c>
      <c r="C22" s="85">
        <f t="shared" si="1"/>
        <v>45764</v>
      </c>
      <c r="D22" s="84">
        <f t="shared" si="3"/>
        <v>45764</v>
      </c>
      <c r="E22" s="86"/>
      <c r="F22" s="87"/>
      <c r="G22" s="88"/>
      <c r="H22" s="44">
        <f t="shared" si="4"/>
        <v>0</v>
      </c>
      <c r="I22" s="48"/>
      <c r="J22" s="86">
        <f>+'[1]Export liste débiteurs'!M20</f>
        <v>3664.35</v>
      </c>
      <c r="K22" s="88">
        <f>+'Factures à payer 2025'!AY3</f>
        <v>391</v>
      </c>
      <c r="L22" s="89">
        <f t="shared" si="2"/>
        <v>-125749.69000000003</v>
      </c>
      <c r="M22" s="48"/>
      <c r="N22" s="86">
        <f>+'[1]Export liste débiteurs'!M20</f>
        <v>3664.35</v>
      </c>
      <c r="O22" s="88">
        <f>+'[1]Factures à payer'!O20</f>
        <v>7920.75</v>
      </c>
      <c r="P22" s="89">
        <f t="shared" si="5"/>
        <v>-4256.3999999999996</v>
      </c>
      <c r="Q22" s="48"/>
      <c r="R22" s="48"/>
      <c r="S22" s="48"/>
      <c r="T22" s="48"/>
    </row>
    <row r="23" spans="1:20" ht="14.4" x14ac:dyDescent="0.3">
      <c r="A23" s="48"/>
      <c r="B23" s="106">
        <f t="shared" si="0"/>
        <v>17</v>
      </c>
      <c r="C23" s="99">
        <f t="shared" si="1"/>
        <v>45771</v>
      </c>
      <c r="D23" s="100">
        <f t="shared" si="3"/>
        <v>45771</v>
      </c>
      <c r="E23" s="101"/>
      <c r="F23" s="102"/>
      <c r="G23" s="103"/>
      <c r="H23" s="104">
        <f t="shared" si="4"/>
        <v>0</v>
      </c>
      <c r="I23" s="48"/>
      <c r="J23" s="101">
        <f>+'[1]Export liste débiteurs'!M21</f>
        <v>9511.5500000000011</v>
      </c>
      <c r="K23" s="103">
        <f>+'Factures à payer 2025'!BA3</f>
        <v>24417.35</v>
      </c>
      <c r="L23" s="105">
        <f t="shared" si="2"/>
        <v>-140655.49000000002</v>
      </c>
      <c r="M23" s="48"/>
      <c r="N23" s="101">
        <f>+'[1]Export liste débiteurs'!M21</f>
        <v>9511.5500000000011</v>
      </c>
      <c r="O23" s="103">
        <f>+'[1]Factures à payer'!O21</f>
        <v>2142.6400000000003</v>
      </c>
      <c r="P23" s="105">
        <f t="shared" si="5"/>
        <v>7368.9100000000008</v>
      </c>
      <c r="Q23" s="48"/>
      <c r="R23" s="48"/>
      <c r="S23" s="48"/>
      <c r="T23" s="48"/>
    </row>
    <row r="24" spans="1:20" ht="14.4" x14ac:dyDescent="0.3">
      <c r="A24" s="48"/>
      <c r="B24" s="91">
        <f t="shared" si="0"/>
        <v>18</v>
      </c>
      <c r="C24" s="85">
        <f t="shared" si="1"/>
        <v>45778</v>
      </c>
      <c r="D24" s="84">
        <f t="shared" si="3"/>
        <v>45778</v>
      </c>
      <c r="E24" s="86"/>
      <c r="F24" s="87"/>
      <c r="G24" s="88"/>
      <c r="H24" s="44">
        <f t="shared" si="4"/>
        <v>0</v>
      </c>
      <c r="I24" s="48"/>
      <c r="J24" s="86">
        <f>+'[1]Export liste débiteurs'!M22</f>
        <v>6319.9499999999989</v>
      </c>
      <c r="K24" s="88">
        <f>+'Factures à payer 2025'!BC3</f>
        <v>16730.349999999999</v>
      </c>
      <c r="L24" s="89">
        <f t="shared" si="2"/>
        <v>-151065.89000000001</v>
      </c>
      <c r="M24" s="48"/>
      <c r="N24" s="86">
        <f>+'[1]Export liste débiteurs'!M22</f>
        <v>6319.9499999999989</v>
      </c>
      <c r="O24" s="88">
        <f>+'[1]Factures à payer'!O22</f>
        <v>85595.810000000012</v>
      </c>
      <c r="P24" s="89">
        <f t="shared" si="5"/>
        <v>-79275.860000000015</v>
      </c>
      <c r="Q24" s="48"/>
      <c r="R24" s="48"/>
      <c r="S24" s="48"/>
      <c r="T24" s="48"/>
    </row>
    <row r="25" spans="1:20" ht="14.4" x14ac:dyDescent="0.3">
      <c r="A25" s="48"/>
      <c r="B25" s="91">
        <f t="shared" si="0"/>
        <v>19</v>
      </c>
      <c r="C25" s="85">
        <f t="shared" si="1"/>
        <v>45785</v>
      </c>
      <c r="D25" s="84">
        <f t="shared" si="3"/>
        <v>45785</v>
      </c>
      <c r="E25" s="86"/>
      <c r="F25" s="87"/>
      <c r="G25" s="88"/>
      <c r="H25" s="44">
        <f t="shared" si="4"/>
        <v>0</v>
      </c>
      <c r="I25" s="48"/>
      <c r="J25" s="86">
        <f>+'[1]Export liste débiteurs'!M23</f>
        <v>4852.3499999999995</v>
      </c>
      <c r="K25" s="88">
        <f>+'Factures à payer 2025'!BF3</f>
        <v>0</v>
      </c>
      <c r="L25" s="89">
        <f t="shared" si="2"/>
        <v>-146213.54</v>
      </c>
      <c r="M25" s="48"/>
      <c r="N25" s="86">
        <f>+'[1]Export liste débiteurs'!M23</f>
        <v>4852.3499999999995</v>
      </c>
      <c r="O25" s="88">
        <f>+'[1]Factures à payer'!O23</f>
        <v>21125.32</v>
      </c>
      <c r="P25" s="89">
        <f t="shared" si="5"/>
        <v>-16272.970000000001</v>
      </c>
      <c r="Q25" s="48"/>
      <c r="R25" s="48"/>
      <c r="S25" s="48"/>
      <c r="T25" s="48"/>
    </row>
    <row r="26" spans="1:20" ht="14.4" x14ac:dyDescent="0.3">
      <c r="A26" s="48"/>
      <c r="B26" s="91">
        <f t="shared" si="0"/>
        <v>20</v>
      </c>
      <c r="C26" s="85">
        <f t="shared" si="1"/>
        <v>45792</v>
      </c>
      <c r="D26" s="84">
        <f t="shared" si="3"/>
        <v>45792</v>
      </c>
      <c r="E26" s="86"/>
      <c r="F26" s="87"/>
      <c r="G26" s="88"/>
      <c r="H26" s="44">
        <f t="shared" si="4"/>
        <v>0</v>
      </c>
      <c r="I26" s="48"/>
      <c r="J26" s="86">
        <f>+'[1]Export liste débiteurs'!M24</f>
        <v>27942.45</v>
      </c>
      <c r="K26" s="88">
        <f>+'Factures à payer 2025'!BH3</f>
        <v>0</v>
      </c>
      <c r="L26" s="89">
        <f t="shared" si="2"/>
        <v>-118271.09000000001</v>
      </c>
      <c r="M26" s="48"/>
      <c r="N26" s="86">
        <f>+'[1]Export liste débiteurs'!M24</f>
        <v>27942.45</v>
      </c>
      <c r="O26" s="88">
        <f>+'[1]Factures à payer'!O24</f>
        <v>36080.499999999993</v>
      </c>
      <c r="P26" s="89">
        <f t="shared" si="5"/>
        <v>-8138.049999999992</v>
      </c>
      <c r="Q26" s="48"/>
      <c r="R26" s="48"/>
      <c r="S26" s="48"/>
      <c r="T26" s="48"/>
    </row>
    <row r="27" spans="1:20" ht="14.4" x14ac:dyDescent="0.3">
      <c r="A27" s="48"/>
      <c r="B27" s="91">
        <f t="shared" si="0"/>
        <v>21</v>
      </c>
      <c r="C27" s="85">
        <f t="shared" si="1"/>
        <v>45799</v>
      </c>
      <c r="D27" s="84">
        <f t="shared" si="3"/>
        <v>45799</v>
      </c>
      <c r="E27" s="86"/>
      <c r="F27" s="87"/>
      <c r="G27" s="88"/>
      <c r="H27" s="44">
        <f t="shared" si="4"/>
        <v>0</v>
      </c>
      <c r="I27" s="48"/>
      <c r="J27" s="86">
        <f>+'[1]Export liste débiteurs'!M25</f>
        <v>18517.999999999996</v>
      </c>
      <c r="K27" s="88">
        <f>+'Factures à payer 2025'!BJ3</f>
        <v>0</v>
      </c>
      <c r="L27" s="89">
        <f t="shared" si="2"/>
        <v>-99753.090000000011</v>
      </c>
      <c r="M27" s="48"/>
      <c r="N27" s="86">
        <f>+'[1]Export liste débiteurs'!M25</f>
        <v>18517.999999999996</v>
      </c>
      <c r="O27" s="88">
        <f>+'[1]Factures à payer'!O25</f>
        <v>31269.41</v>
      </c>
      <c r="P27" s="89">
        <f t="shared" si="5"/>
        <v>-12751.410000000003</v>
      </c>
      <c r="Q27" s="48"/>
      <c r="R27" s="48"/>
      <c r="S27" s="48"/>
      <c r="T27" s="48"/>
    </row>
    <row r="28" spans="1:20" ht="14.4" x14ac:dyDescent="0.3">
      <c r="A28" s="48"/>
      <c r="B28" s="106">
        <f t="shared" si="0"/>
        <v>22</v>
      </c>
      <c r="C28" s="99">
        <f t="shared" si="1"/>
        <v>45806</v>
      </c>
      <c r="D28" s="100">
        <f t="shared" si="3"/>
        <v>45806</v>
      </c>
      <c r="E28" s="101"/>
      <c r="F28" s="102"/>
      <c r="G28" s="103"/>
      <c r="H28" s="104">
        <f t="shared" si="4"/>
        <v>0</v>
      </c>
      <c r="I28" s="48"/>
      <c r="J28" s="101">
        <f>+'[1]Export liste débiteurs'!M26</f>
        <v>66313.349999999991</v>
      </c>
      <c r="K28" s="103">
        <f>+'Factures à payer 2025'!BL3</f>
        <v>16730.349999999999</v>
      </c>
      <c r="L28" s="105">
        <f t="shared" si="2"/>
        <v>-50170.090000000018</v>
      </c>
      <c r="M28" s="48"/>
      <c r="N28" s="101">
        <f>+'[1]Export liste débiteurs'!M26</f>
        <v>66313.349999999991</v>
      </c>
      <c r="O28" s="103">
        <f>+'[1]Factures à payer'!O26</f>
        <v>25954.48</v>
      </c>
      <c r="P28" s="105">
        <f t="shared" si="5"/>
        <v>40358.869999999995</v>
      </c>
      <c r="Q28" s="48"/>
      <c r="R28" s="48"/>
      <c r="S28" s="48"/>
      <c r="T28" s="48"/>
    </row>
    <row r="29" spans="1:20" ht="14.4" x14ac:dyDescent="0.3">
      <c r="A29" s="48"/>
      <c r="B29" s="91">
        <f t="shared" si="0"/>
        <v>23</v>
      </c>
      <c r="C29" s="85">
        <f t="shared" si="1"/>
        <v>45813</v>
      </c>
      <c r="D29" s="84">
        <f t="shared" si="3"/>
        <v>45813</v>
      </c>
      <c r="E29" s="86"/>
      <c r="F29" s="87"/>
      <c r="G29" s="88"/>
      <c r="H29" s="44">
        <f t="shared" si="4"/>
        <v>0</v>
      </c>
      <c r="I29" s="48"/>
      <c r="J29" s="86">
        <f>+'[1]Export liste débiteurs'!M27</f>
        <v>18838.649999999998</v>
      </c>
      <c r="K29" s="88">
        <f>+'Factures à payer 2025'!BO3</f>
        <v>0</v>
      </c>
      <c r="L29" s="89">
        <f t="shared" si="2"/>
        <v>-31331.440000000021</v>
      </c>
      <c r="M29" s="48"/>
      <c r="N29" s="86">
        <f>+'[1]Export liste débiteurs'!M27</f>
        <v>18838.649999999998</v>
      </c>
      <c r="O29" s="88">
        <f>+'[1]Factures à payer'!O27</f>
        <v>31725.469999999998</v>
      </c>
      <c r="P29" s="89">
        <f t="shared" si="5"/>
        <v>-12886.82</v>
      </c>
      <c r="Q29" s="48"/>
      <c r="R29" s="48"/>
      <c r="S29" s="48"/>
      <c r="T29" s="48"/>
    </row>
    <row r="30" spans="1:20" ht="14.4" x14ac:dyDescent="0.3">
      <c r="A30" s="48"/>
      <c r="B30" s="91">
        <f t="shared" si="0"/>
        <v>24</v>
      </c>
      <c r="C30" s="85">
        <f t="shared" si="1"/>
        <v>45820</v>
      </c>
      <c r="D30" s="84">
        <f t="shared" si="3"/>
        <v>45820</v>
      </c>
      <c r="E30" s="86"/>
      <c r="F30" s="87"/>
      <c r="G30" s="88"/>
      <c r="H30" s="44">
        <f t="shared" si="4"/>
        <v>0</v>
      </c>
      <c r="I30" s="48"/>
      <c r="J30" s="86">
        <f>+'[1]Export liste débiteurs'!M28</f>
        <v>43569.049999999996</v>
      </c>
      <c r="K30" s="88">
        <f>+'Factures à payer 2025'!BQ3</f>
        <v>0</v>
      </c>
      <c r="L30" s="89">
        <f t="shared" si="2"/>
        <v>12237.609999999975</v>
      </c>
      <c r="M30" s="48"/>
      <c r="N30" s="86">
        <f>+'[1]Export liste débiteurs'!M28</f>
        <v>43569.049999999996</v>
      </c>
      <c r="O30" s="88">
        <f>+'[1]Factures à payer'!O28</f>
        <v>1754.15</v>
      </c>
      <c r="P30" s="89">
        <f t="shared" si="5"/>
        <v>41814.899999999994</v>
      </c>
      <c r="Q30" s="48"/>
      <c r="R30" s="48"/>
      <c r="S30" s="48"/>
      <c r="T30" s="48"/>
    </row>
    <row r="31" spans="1:20" ht="14.4" x14ac:dyDescent="0.3">
      <c r="A31" s="48"/>
      <c r="B31" s="91">
        <f t="shared" si="0"/>
        <v>25</v>
      </c>
      <c r="C31" s="85">
        <f t="shared" si="1"/>
        <v>45827</v>
      </c>
      <c r="D31" s="84">
        <f t="shared" si="3"/>
        <v>45827</v>
      </c>
      <c r="E31" s="86"/>
      <c r="F31" s="87"/>
      <c r="G31" s="88"/>
      <c r="H31" s="44">
        <f t="shared" si="4"/>
        <v>0</v>
      </c>
      <c r="I31" s="48"/>
      <c r="J31" s="86">
        <f>+'[1]Export liste débiteurs'!M29</f>
        <v>1720.15</v>
      </c>
      <c r="K31" s="88">
        <f>+'Factures à payer 2025'!BS3</f>
        <v>0</v>
      </c>
      <c r="L31" s="89">
        <f t="shared" si="2"/>
        <v>13957.759999999975</v>
      </c>
      <c r="M31" s="48"/>
      <c r="N31" s="86">
        <f>+'[1]Export liste débiteurs'!M29</f>
        <v>1720.15</v>
      </c>
      <c r="O31" s="88">
        <f>+'[1]Factures à payer'!O29</f>
        <v>6553.55</v>
      </c>
      <c r="P31" s="89">
        <f t="shared" si="5"/>
        <v>-4833.3999999999996</v>
      </c>
      <c r="Q31" s="48"/>
      <c r="R31" s="48"/>
      <c r="S31" s="48"/>
      <c r="T31" s="48"/>
    </row>
    <row r="32" spans="1:20" ht="14.4" x14ac:dyDescent="0.3">
      <c r="A32" s="48"/>
      <c r="B32" s="106">
        <f t="shared" si="0"/>
        <v>26</v>
      </c>
      <c r="C32" s="99">
        <f t="shared" si="1"/>
        <v>45834</v>
      </c>
      <c r="D32" s="100">
        <f t="shared" si="3"/>
        <v>45834</v>
      </c>
      <c r="E32" s="101"/>
      <c r="F32" s="102"/>
      <c r="G32" s="103"/>
      <c r="H32" s="104">
        <f t="shared" si="4"/>
        <v>0</v>
      </c>
      <c r="I32" s="48"/>
      <c r="J32" s="101">
        <f>+'[1]Export liste débiteurs'!M30</f>
        <v>11224.05</v>
      </c>
      <c r="K32" s="103">
        <f>+'Factures à payer 2025'!BU3</f>
        <v>16730.349999999999</v>
      </c>
      <c r="L32" s="105">
        <f t="shared" si="2"/>
        <v>8451.4599999999773</v>
      </c>
      <c r="M32" s="48"/>
      <c r="N32" s="101">
        <f>+'[1]Export liste débiteurs'!M30</f>
        <v>11224.05</v>
      </c>
      <c r="O32" s="103">
        <f>+'[1]Factures à payer'!O30</f>
        <v>271.89999999999998</v>
      </c>
      <c r="P32" s="105">
        <f t="shared" si="5"/>
        <v>10952.15</v>
      </c>
      <c r="Q32" s="48"/>
      <c r="R32" s="48"/>
      <c r="S32" s="48"/>
      <c r="T32" s="48"/>
    </row>
    <row r="33" spans="1:20" ht="14.4" x14ac:dyDescent="0.3">
      <c r="A33" s="48"/>
      <c r="B33" s="91">
        <f t="shared" si="0"/>
        <v>27</v>
      </c>
      <c r="C33" s="85">
        <f t="shared" si="1"/>
        <v>45841</v>
      </c>
      <c r="D33" s="84">
        <f t="shared" si="3"/>
        <v>45841</v>
      </c>
      <c r="E33" s="86"/>
      <c r="F33" s="87"/>
      <c r="G33" s="88"/>
      <c r="H33" s="44">
        <f t="shared" si="4"/>
        <v>0</v>
      </c>
      <c r="I33" s="48"/>
      <c r="J33" s="86">
        <f>+'[1]Export liste débiteurs'!M31</f>
        <v>4039.7</v>
      </c>
      <c r="K33" s="88">
        <f>+'Factures à payer 2025'!BX3</f>
        <v>0</v>
      </c>
      <c r="L33" s="89">
        <f t="shared" si="2"/>
        <v>12491.159999999978</v>
      </c>
      <c r="M33" s="48"/>
      <c r="N33" s="86">
        <f>+'[1]Export liste débiteurs'!M31</f>
        <v>4039.7</v>
      </c>
      <c r="O33" s="88">
        <f>+'[1]Factures à payer'!O31</f>
        <v>0</v>
      </c>
      <c r="P33" s="89">
        <f t="shared" si="5"/>
        <v>4039.7</v>
      </c>
      <c r="Q33" s="48"/>
      <c r="R33" s="48"/>
      <c r="S33" s="48"/>
      <c r="T33" s="48"/>
    </row>
    <row r="34" spans="1:20" ht="14.4" x14ac:dyDescent="0.3">
      <c r="A34" s="48"/>
      <c r="B34" s="91">
        <f t="shared" si="0"/>
        <v>28</v>
      </c>
      <c r="C34" s="85">
        <f t="shared" si="1"/>
        <v>45848</v>
      </c>
      <c r="D34" s="84">
        <f t="shared" si="3"/>
        <v>45848</v>
      </c>
      <c r="E34" s="86"/>
      <c r="F34" s="87"/>
      <c r="G34" s="88"/>
      <c r="H34" s="44">
        <f t="shared" si="4"/>
        <v>0</v>
      </c>
      <c r="I34" s="48"/>
      <c r="J34" s="86">
        <f>+'[1]Export liste débiteurs'!M32</f>
        <v>0</v>
      </c>
      <c r="K34" s="88">
        <f>+'Factures à payer 2025'!BZ3</f>
        <v>0</v>
      </c>
      <c r="L34" s="89">
        <f t="shared" si="2"/>
        <v>12491.159999999978</v>
      </c>
      <c r="M34" s="48"/>
      <c r="N34" s="86">
        <f>+'[1]Export liste débiteurs'!M32</f>
        <v>0</v>
      </c>
      <c r="O34" s="88">
        <f>+'[1]Factures à payer'!O32</f>
        <v>0</v>
      </c>
      <c r="P34" s="89">
        <f t="shared" si="5"/>
        <v>0</v>
      </c>
      <c r="Q34" s="48"/>
      <c r="R34" s="48"/>
      <c r="S34" s="48"/>
      <c r="T34" s="48"/>
    </row>
    <row r="35" spans="1:20" ht="14.4" x14ac:dyDescent="0.3">
      <c r="A35" s="48"/>
      <c r="B35" s="91">
        <f t="shared" si="0"/>
        <v>29</v>
      </c>
      <c r="C35" s="85">
        <f t="shared" si="1"/>
        <v>45855</v>
      </c>
      <c r="D35" s="84">
        <f t="shared" si="3"/>
        <v>45855</v>
      </c>
      <c r="E35" s="86"/>
      <c r="F35" s="87"/>
      <c r="G35" s="88"/>
      <c r="H35" s="44">
        <f t="shared" si="4"/>
        <v>0</v>
      </c>
      <c r="I35" s="48"/>
      <c r="J35" s="86">
        <f>+'[1]Export liste débiteurs'!M33</f>
        <v>256.75</v>
      </c>
      <c r="K35" s="88">
        <f>+'Factures à payer 2025'!CB3</f>
        <v>0</v>
      </c>
      <c r="L35" s="89">
        <f t="shared" si="2"/>
        <v>12747.909999999978</v>
      </c>
      <c r="M35" s="48"/>
      <c r="N35" s="86">
        <f>+'[1]Export liste débiteurs'!M33</f>
        <v>256.75</v>
      </c>
      <c r="O35" s="88">
        <f>+'[1]Factures à payer'!O33</f>
        <v>0</v>
      </c>
      <c r="P35" s="89">
        <f t="shared" si="5"/>
        <v>256.75</v>
      </c>
      <c r="Q35" s="48"/>
      <c r="R35" s="48"/>
      <c r="S35" s="48"/>
      <c r="T35" s="48"/>
    </row>
    <row r="36" spans="1:20" ht="14.4" x14ac:dyDescent="0.3">
      <c r="A36" s="48"/>
      <c r="B36" s="91">
        <f t="shared" si="0"/>
        <v>30</v>
      </c>
      <c r="C36" s="85">
        <f t="shared" si="1"/>
        <v>45862</v>
      </c>
      <c r="D36" s="84">
        <f t="shared" si="3"/>
        <v>45862</v>
      </c>
      <c r="E36" s="86"/>
      <c r="F36" s="87"/>
      <c r="G36" s="88"/>
      <c r="H36" s="44">
        <f t="shared" si="4"/>
        <v>0</v>
      </c>
      <c r="I36" s="48"/>
      <c r="J36" s="86">
        <f>+'[1]Export liste débiteurs'!M34</f>
        <v>0</v>
      </c>
      <c r="K36" s="88">
        <f>+'Factures à payer 2025'!CD3</f>
        <v>0</v>
      </c>
      <c r="L36" s="89">
        <f t="shared" si="2"/>
        <v>12747.909999999978</v>
      </c>
      <c r="M36" s="48"/>
      <c r="N36" s="86">
        <f>+'[1]Export liste débiteurs'!M34</f>
        <v>0</v>
      </c>
      <c r="O36" s="88">
        <f>+'[1]Factures à payer'!O34</f>
        <v>0</v>
      </c>
      <c r="P36" s="89">
        <f t="shared" si="5"/>
        <v>0</v>
      </c>
      <c r="Q36" s="48"/>
      <c r="R36" s="48"/>
      <c r="S36" s="48"/>
      <c r="T36" s="48"/>
    </row>
    <row r="37" spans="1:20" ht="14.4" x14ac:dyDescent="0.3">
      <c r="A37" s="48"/>
      <c r="B37" s="106">
        <f t="shared" si="0"/>
        <v>31</v>
      </c>
      <c r="C37" s="99">
        <f t="shared" si="1"/>
        <v>45869</v>
      </c>
      <c r="D37" s="100">
        <f t="shared" si="3"/>
        <v>45869</v>
      </c>
      <c r="E37" s="101"/>
      <c r="F37" s="102"/>
      <c r="G37" s="103"/>
      <c r="H37" s="104">
        <f t="shared" si="4"/>
        <v>0</v>
      </c>
      <c r="I37" s="48"/>
      <c r="J37" s="101">
        <f>+'[1]Export liste débiteurs'!M35</f>
        <v>140.1</v>
      </c>
      <c r="K37" s="103">
        <f>+'Factures à payer 2025'!CF3</f>
        <v>16730.349999999999</v>
      </c>
      <c r="L37" s="105">
        <f t="shared" si="2"/>
        <v>-3842.3400000000202</v>
      </c>
      <c r="M37" s="48"/>
      <c r="N37" s="101">
        <f>+'[1]Export liste débiteurs'!M35</f>
        <v>140.1</v>
      </c>
      <c r="O37" s="103">
        <f>+'[1]Factures à payer'!O35</f>
        <v>0</v>
      </c>
      <c r="P37" s="105">
        <f t="shared" si="5"/>
        <v>140.1</v>
      </c>
      <c r="Q37" s="48"/>
      <c r="R37" s="48"/>
      <c r="S37" s="48"/>
      <c r="T37" s="48"/>
    </row>
    <row r="38" spans="1:20" ht="14.4" x14ac:dyDescent="0.3">
      <c r="A38" s="48"/>
      <c r="B38" s="91">
        <f t="shared" si="0"/>
        <v>32</v>
      </c>
      <c r="C38" s="85">
        <f t="shared" si="1"/>
        <v>45876</v>
      </c>
      <c r="D38" s="84">
        <f t="shared" si="3"/>
        <v>45876</v>
      </c>
      <c r="E38" s="86"/>
      <c r="F38" s="87"/>
      <c r="G38" s="88"/>
      <c r="H38" s="44">
        <f t="shared" si="4"/>
        <v>0</v>
      </c>
      <c r="I38" s="48"/>
      <c r="J38" s="86">
        <f>+'[1]Export liste débiteurs'!M36</f>
        <v>0</v>
      </c>
      <c r="K38" s="88">
        <f>+'Factures à payer 2025'!CI3</f>
        <v>0</v>
      </c>
      <c r="L38" s="89">
        <f t="shared" si="2"/>
        <v>-3842.3400000000202</v>
      </c>
      <c r="M38" s="48"/>
      <c r="N38" s="86">
        <f>+'[1]Export liste débiteurs'!M36</f>
        <v>0</v>
      </c>
      <c r="O38" s="88">
        <f>+'[1]Factures à payer'!O36</f>
        <v>0</v>
      </c>
      <c r="P38" s="89">
        <f t="shared" si="5"/>
        <v>0</v>
      </c>
      <c r="Q38" s="48"/>
      <c r="R38" s="48"/>
      <c r="S38" s="48"/>
      <c r="T38" s="48"/>
    </row>
    <row r="39" spans="1:20" ht="14.4" x14ac:dyDescent="0.3">
      <c r="A39" s="48"/>
      <c r="B39" s="91">
        <f t="shared" si="0"/>
        <v>33</v>
      </c>
      <c r="C39" s="85">
        <f t="shared" si="1"/>
        <v>45883</v>
      </c>
      <c r="D39" s="84">
        <f t="shared" si="3"/>
        <v>45883</v>
      </c>
      <c r="E39" s="86"/>
      <c r="F39" s="87"/>
      <c r="G39" s="88"/>
      <c r="H39" s="44">
        <f t="shared" si="4"/>
        <v>0</v>
      </c>
      <c r="I39" s="48"/>
      <c r="J39" s="86">
        <f>+'[1]Export liste débiteurs'!M37</f>
        <v>100</v>
      </c>
      <c r="K39" s="88">
        <f>+'Factures à payer 2025'!CK3</f>
        <v>0</v>
      </c>
      <c r="L39" s="89">
        <f t="shared" ref="L39:L59" si="6">IF(F39="",SUM(L38+J39-K39),SUM(H39+J39-K39))</f>
        <v>-3742.3400000000202</v>
      </c>
      <c r="M39" s="48"/>
      <c r="N39" s="86">
        <f>+'[1]Export liste débiteurs'!M37</f>
        <v>100</v>
      </c>
      <c r="O39" s="88">
        <f>+'[1]Factures à payer'!O37</f>
        <v>0</v>
      </c>
      <c r="P39" s="89">
        <f t="shared" si="5"/>
        <v>100</v>
      </c>
      <c r="Q39" s="48"/>
      <c r="R39" s="48"/>
      <c r="S39" s="48"/>
      <c r="T39" s="48"/>
    </row>
    <row r="40" spans="1:20" ht="14.4" x14ac:dyDescent="0.3">
      <c r="A40" s="48"/>
      <c r="B40" s="91">
        <f t="shared" si="0"/>
        <v>34</v>
      </c>
      <c r="C40" s="85">
        <f t="shared" si="1"/>
        <v>45890</v>
      </c>
      <c r="D40" s="84">
        <f t="shared" si="3"/>
        <v>45890</v>
      </c>
      <c r="E40" s="86"/>
      <c r="F40" s="87"/>
      <c r="G40" s="88"/>
      <c r="H40" s="44">
        <f t="shared" si="4"/>
        <v>0</v>
      </c>
      <c r="I40" s="48"/>
      <c r="J40" s="86">
        <f>+'[1]Export liste débiteurs'!M38</f>
        <v>415.25</v>
      </c>
      <c r="K40" s="88">
        <f>+'Factures à payer 2025'!CM3</f>
        <v>0</v>
      </c>
      <c r="L40" s="89">
        <f t="shared" si="6"/>
        <v>-3327.0900000000202</v>
      </c>
      <c r="M40" s="48"/>
      <c r="N40" s="86">
        <f>+'[1]Export liste débiteurs'!M38</f>
        <v>415.25</v>
      </c>
      <c r="O40" s="88">
        <f>+'[1]Factures à payer'!O38</f>
        <v>0</v>
      </c>
      <c r="P40" s="89">
        <f t="shared" si="5"/>
        <v>415.25</v>
      </c>
      <c r="Q40" s="48"/>
      <c r="R40" s="48"/>
      <c r="S40" s="48"/>
      <c r="T40" s="48"/>
    </row>
    <row r="41" spans="1:20" ht="14.4" x14ac:dyDescent="0.3">
      <c r="A41" s="48"/>
      <c r="B41" s="106">
        <f t="shared" si="0"/>
        <v>35</v>
      </c>
      <c r="C41" s="99">
        <f t="shared" si="1"/>
        <v>45897</v>
      </c>
      <c r="D41" s="100">
        <f t="shared" si="3"/>
        <v>45897</v>
      </c>
      <c r="E41" s="101"/>
      <c r="F41" s="102"/>
      <c r="G41" s="103"/>
      <c r="H41" s="104">
        <f t="shared" si="4"/>
        <v>0</v>
      </c>
      <c r="I41" s="48"/>
      <c r="J41" s="101">
        <f>+'[1]Export liste débiteurs'!M39</f>
        <v>0</v>
      </c>
      <c r="K41" s="103">
        <f>+'Factures à payer 2025'!CO3</f>
        <v>16730.349999999999</v>
      </c>
      <c r="L41" s="105">
        <f t="shared" si="6"/>
        <v>-20057.440000000017</v>
      </c>
      <c r="M41" s="48"/>
      <c r="N41" s="101">
        <f>+'[1]Export liste débiteurs'!M39</f>
        <v>0</v>
      </c>
      <c r="O41" s="103">
        <f>+'[1]Factures à payer'!O39</f>
        <v>1598.55</v>
      </c>
      <c r="P41" s="105">
        <f t="shared" si="5"/>
        <v>-1598.55</v>
      </c>
      <c r="Q41" s="48"/>
      <c r="R41" s="48"/>
      <c r="S41" s="48"/>
      <c r="T41" s="48"/>
    </row>
    <row r="42" spans="1:20" ht="14.4" x14ac:dyDescent="0.3">
      <c r="A42" s="48"/>
      <c r="B42" s="91">
        <f t="shared" si="0"/>
        <v>36</v>
      </c>
      <c r="C42" s="85">
        <f t="shared" si="1"/>
        <v>45904</v>
      </c>
      <c r="D42" s="84">
        <f t="shared" si="3"/>
        <v>45904</v>
      </c>
      <c r="E42" s="86"/>
      <c r="F42" s="87"/>
      <c r="G42" s="88"/>
      <c r="H42" s="44">
        <f t="shared" si="4"/>
        <v>0</v>
      </c>
      <c r="I42" s="48"/>
      <c r="J42" s="86">
        <f>+'[1]Export liste débiteurs'!M40</f>
        <v>0</v>
      </c>
      <c r="K42" s="88">
        <f>+'Factures à payer 2025'!CR3</f>
        <v>0</v>
      </c>
      <c r="L42" s="89">
        <f t="shared" si="6"/>
        <v>-20057.440000000017</v>
      </c>
      <c r="M42" s="48"/>
      <c r="N42" s="86">
        <f>+'[1]Export liste débiteurs'!M40</f>
        <v>0</v>
      </c>
      <c r="O42" s="88">
        <f>+'[1]Factures à payer'!O40</f>
        <v>0</v>
      </c>
      <c r="P42" s="89">
        <f t="shared" si="5"/>
        <v>0</v>
      </c>
      <c r="Q42" s="48"/>
      <c r="R42" s="48"/>
      <c r="S42" s="48"/>
      <c r="T42" s="48"/>
    </row>
    <row r="43" spans="1:20" ht="14.4" x14ac:dyDescent="0.3">
      <c r="A43" s="48"/>
      <c r="B43" s="91">
        <f t="shared" si="0"/>
        <v>37</v>
      </c>
      <c r="C43" s="85">
        <f t="shared" si="1"/>
        <v>45911</v>
      </c>
      <c r="D43" s="84">
        <f t="shared" si="3"/>
        <v>45911</v>
      </c>
      <c r="E43" s="86"/>
      <c r="F43" s="87"/>
      <c r="G43" s="88"/>
      <c r="H43" s="44">
        <f t="shared" si="4"/>
        <v>0</v>
      </c>
      <c r="I43" s="48"/>
      <c r="J43" s="86">
        <f>+'[1]Export liste débiteurs'!M41</f>
        <v>202.6</v>
      </c>
      <c r="K43" s="88">
        <f>+'Factures à payer 2025'!CT3</f>
        <v>0</v>
      </c>
      <c r="L43" s="89">
        <f t="shared" si="6"/>
        <v>-19854.840000000018</v>
      </c>
      <c r="M43" s="48"/>
      <c r="N43" s="86">
        <f>+'[1]Export liste débiteurs'!M41</f>
        <v>202.6</v>
      </c>
      <c r="O43" s="88">
        <f>+'[1]Factures à payer'!O41</f>
        <v>0</v>
      </c>
      <c r="P43" s="89">
        <f t="shared" si="5"/>
        <v>202.6</v>
      </c>
      <c r="Q43" s="48"/>
      <c r="R43" s="90"/>
      <c r="S43" s="48"/>
      <c r="T43" s="48"/>
    </row>
    <row r="44" spans="1:20" ht="14.4" x14ac:dyDescent="0.3">
      <c r="A44" s="48"/>
      <c r="B44" s="91">
        <f t="shared" si="0"/>
        <v>38</v>
      </c>
      <c r="C44" s="85">
        <f t="shared" si="1"/>
        <v>45918</v>
      </c>
      <c r="D44" s="84">
        <f t="shared" si="3"/>
        <v>45918</v>
      </c>
      <c r="E44" s="86"/>
      <c r="F44" s="87"/>
      <c r="G44" s="88"/>
      <c r="H44" s="44">
        <f t="shared" si="4"/>
        <v>0</v>
      </c>
      <c r="I44" s="48"/>
      <c r="J44" s="86">
        <f>+'[1]Export liste débiteurs'!M42</f>
        <v>0</v>
      </c>
      <c r="K44" s="88">
        <f>+'Factures à payer 2025'!CV3</f>
        <v>0</v>
      </c>
      <c r="L44" s="89">
        <f t="shared" si="6"/>
        <v>-19854.840000000018</v>
      </c>
      <c r="M44" s="48"/>
      <c r="N44" s="86">
        <f>+'[1]Export liste débiteurs'!M42</f>
        <v>0</v>
      </c>
      <c r="O44" s="88">
        <f>+'[1]Factures à payer'!O42</f>
        <v>0</v>
      </c>
      <c r="P44" s="89">
        <f t="shared" si="5"/>
        <v>0</v>
      </c>
      <c r="Q44" s="48"/>
      <c r="R44" s="48"/>
      <c r="S44" s="48"/>
      <c r="T44" s="48"/>
    </row>
    <row r="45" spans="1:20" ht="14.4" x14ac:dyDescent="0.3">
      <c r="A45" s="48"/>
      <c r="B45" s="106">
        <f t="shared" si="0"/>
        <v>39</v>
      </c>
      <c r="C45" s="99">
        <f t="shared" si="1"/>
        <v>45925</v>
      </c>
      <c r="D45" s="100">
        <f t="shared" si="3"/>
        <v>45925</v>
      </c>
      <c r="E45" s="101"/>
      <c r="F45" s="102"/>
      <c r="G45" s="103"/>
      <c r="H45" s="104">
        <f t="shared" si="4"/>
        <v>0</v>
      </c>
      <c r="I45" s="48"/>
      <c r="J45" s="101">
        <f>+'[1]Export liste débiteurs'!M43</f>
        <v>0</v>
      </c>
      <c r="K45" s="103">
        <f>+'Factures à payer 2025'!CX3</f>
        <v>16730.349999999999</v>
      </c>
      <c r="L45" s="105">
        <f t="shared" si="6"/>
        <v>-36585.190000000017</v>
      </c>
      <c r="M45" s="48"/>
      <c r="N45" s="101">
        <f>+'[1]Export liste débiteurs'!M43</f>
        <v>0</v>
      </c>
      <c r="O45" s="103">
        <f>+'[1]Factures à payer'!O43</f>
        <v>0</v>
      </c>
      <c r="P45" s="105">
        <f t="shared" si="5"/>
        <v>0</v>
      </c>
      <c r="Q45" s="48"/>
      <c r="R45" s="48"/>
      <c r="S45" s="48"/>
      <c r="T45" s="48"/>
    </row>
    <row r="46" spans="1:20" ht="14.4" x14ac:dyDescent="0.3">
      <c r="A46" s="48"/>
      <c r="B46" s="91">
        <f t="shared" si="0"/>
        <v>40</v>
      </c>
      <c r="C46" s="85">
        <f t="shared" si="1"/>
        <v>45932</v>
      </c>
      <c r="D46" s="84">
        <f t="shared" si="3"/>
        <v>45932</v>
      </c>
      <c r="E46" s="86"/>
      <c r="F46" s="87"/>
      <c r="G46" s="88"/>
      <c r="H46" s="44">
        <f t="shared" si="4"/>
        <v>0</v>
      </c>
      <c r="I46" s="48"/>
      <c r="J46" s="86">
        <f>+'[1]Export liste débiteurs'!M44</f>
        <v>0</v>
      </c>
      <c r="K46" s="88">
        <f>+'Factures à payer 2025'!DA3</f>
        <v>0</v>
      </c>
      <c r="L46" s="89">
        <f t="shared" si="6"/>
        <v>-36585.190000000017</v>
      </c>
      <c r="M46" s="48"/>
      <c r="N46" s="86">
        <f>+'[1]Export liste débiteurs'!M44</f>
        <v>0</v>
      </c>
      <c r="O46" s="88">
        <f>+'[1]Factures à payer'!O44</f>
        <v>0</v>
      </c>
      <c r="P46" s="89">
        <f t="shared" si="5"/>
        <v>0</v>
      </c>
      <c r="Q46" s="48"/>
      <c r="R46" s="48"/>
      <c r="S46" s="48"/>
      <c r="T46" s="48"/>
    </row>
    <row r="47" spans="1:20" ht="14.4" x14ac:dyDescent="0.3">
      <c r="A47" s="48"/>
      <c r="B47" s="91">
        <f t="shared" si="0"/>
        <v>41</v>
      </c>
      <c r="C47" s="85">
        <f t="shared" si="1"/>
        <v>45939</v>
      </c>
      <c r="D47" s="84">
        <f t="shared" si="3"/>
        <v>45939</v>
      </c>
      <c r="E47" s="86"/>
      <c r="F47" s="87"/>
      <c r="G47" s="88"/>
      <c r="H47" s="44">
        <f t="shared" si="4"/>
        <v>0</v>
      </c>
      <c r="I47" s="48"/>
      <c r="J47" s="86">
        <f>+'[1]Export liste débiteurs'!M45</f>
        <v>-25.95</v>
      </c>
      <c r="K47" s="88">
        <f>+'Factures à payer 2025'!DC3</f>
        <v>0</v>
      </c>
      <c r="L47" s="89">
        <f t="shared" si="6"/>
        <v>-36611.140000000014</v>
      </c>
      <c r="M47" s="48"/>
      <c r="N47" s="86">
        <f>+'[1]Export liste débiteurs'!M45</f>
        <v>-25.95</v>
      </c>
      <c r="O47" s="88">
        <f>+'[1]Factures à payer'!O45</f>
        <v>9675.0499999999993</v>
      </c>
      <c r="P47" s="89">
        <f t="shared" si="5"/>
        <v>-9701</v>
      </c>
      <c r="Q47" s="48"/>
      <c r="R47" s="48"/>
      <c r="S47" s="48"/>
      <c r="T47" s="48"/>
    </row>
    <row r="48" spans="1:20" ht="14.4" x14ac:dyDescent="0.3">
      <c r="A48" s="48"/>
      <c r="B48" s="91">
        <f t="shared" si="0"/>
        <v>42</v>
      </c>
      <c r="C48" s="85">
        <f t="shared" si="1"/>
        <v>45946</v>
      </c>
      <c r="D48" s="84">
        <f t="shared" si="3"/>
        <v>45946</v>
      </c>
      <c r="E48" s="86"/>
      <c r="F48" s="87"/>
      <c r="G48" s="88"/>
      <c r="H48" s="44">
        <f t="shared" si="4"/>
        <v>0</v>
      </c>
      <c r="I48" s="48"/>
      <c r="J48" s="86">
        <f>+'[1]Export liste débiteurs'!M46</f>
        <v>0</v>
      </c>
      <c r="K48" s="88">
        <f>+'Factures à payer 2025'!DE3</f>
        <v>0</v>
      </c>
      <c r="L48" s="89">
        <f t="shared" si="6"/>
        <v>-36611.140000000014</v>
      </c>
      <c r="M48" s="48"/>
      <c r="N48" s="86">
        <f>+'[1]Export liste débiteurs'!M46</f>
        <v>0</v>
      </c>
      <c r="O48" s="88">
        <f>+'[1]Factures à payer'!O46</f>
        <v>0</v>
      </c>
      <c r="P48" s="89">
        <f t="shared" si="5"/>
        <v>0</v>
      </c>
      <c r="Q48" s="48"/>
      <c r="R48" s="48"/>
      <c r="S48" s="48"/>
      <c r="T48" s="48"/>
    </row>
    <row r="49" spans="1:20" ht="14.4" x14ac:dyDescent="0.3">
      <c r="A49" s="48"/>
      <c r="B49" s="91">
        <f t="shared" si="0"/>
        <v>43</v>
      </c>
      <c r="C49" s="85">
        <f t="shared" si="1"/>
        <v>45953</v>
      </c>
      <c r="D49" s="84">
        <f t="shared" si="3"/>
        <v>45953</v>
      </c>
      <c r="E49" s="86"/>
      <c r="F49" s="87"/>
      <c r="G49" s="88"/>
      <c r="H49" s="44">
        <f t="shared" si="4"/>
        <v>0</v>
      </c>
      <c r="I49" s="48"/>
      <c r="J49" s="86">
        <f>+'[1]Export liste débiteurs'!M47</f>
        <v>0</v>
      </c>
      <c r="K49" s="88">
        <f>+'Factures à payer 2025'!DG3</f>
        <v>0</v>
      </c>
      <c r="L49" s="89">
        <f t="shared" si="6"/>
        <v>-36611.140000000014</v>
      </c>
      <c r="M49" s="48"/>
      <c r="N49" s="86">
        <f>+'[1]Export liste débiteurs'!M47</f>
        <v>0</v>
      </c>
      <c r="O49" s="88">
        <f>+'[1]Factures à payer'!O47</f>
        <v>0</v>
      </c>
      <c r="P49" s="89">
        <f t="shared" si="5"/>
        <v>0</v>
      </c>
      <c r="Q49" s="48"/>
      <c r="R49" s="48"/>
      <c r="S49" s="48"/>
      <c r="T49" s="48"/>
    </row>
    <row r="50" spans="1:20" ht="14.4" x14ac:dyDescent="0.3">
      <c r="A50" s="48"/>
      <c r="B50" s="106">
        <f t="shared" si="0"/>
        <v>44</v>
      </c>
      <c r="C50" s="99">
        <f t="shared" si="1"/>
        <v>45960</v>
      </c>
      <c r="D50" s="100">
        <f t="shared" si="3"/>
        <v>45960</v>
      </c>
      <c r="E50" s="101"/>
      <c r="F50" s="102"/>
      <c r="G50" s="103"/>
      <c r="H50" s="104">
        <f t="shared" si="4"/>
        <v>0</v>
      </c>
      <c r="I50" s="48"/>
      <c r="J50" s="101">
        <f>+'[1]Export liste débiteurs'!M48</f>
        <v>0</v>
      </c>
      <c r="K50" s="103">
        <f>+'Factures à payer 2025'!DI3</f>
        <v>16730.349999999999</v>
      </c>
      <c r="L50" s="105">
        <f t="shared" si="6"/>
        <v>-53341.490000000013</v>
      </c>
      <c r="M50" s="48"/>
      <c r="N50" s="101">
        <f>+'[1]Export liste débiteurs'!M48</f>
        <v>0</v>
      </c>
      <c r="O50" s="103">
        <f>+'[1]Factures à payer'!O48</f>
        <v>0</v>
      </c>
      <c r="P50" s="105">
        <f t="shared" si="5"/>
        <v>0</v>
      </c>
      <c r="Q50" s="48"/>
      <c r="R50" s="48"/>
      <c r="S50" s="48"/>
      <c r="T50" s="48"/>
    </row>
    <row r="51" spans="1:20" ht="14.4" x14ac:dyDescent="0.3">
      <c r="A51" s="48"/>
      <c r="B51" s="91">
        <f t="shared" si="0"/>
        <v>45</v>
      </c>
      <c r="C51" s="85">
        <f t="shared" si="1"/>
        <v>45967</v>
      </c>
      <c r="D51" s="84">
        <f t="shared" si="3"/>
        <v>45967</v>
      </c>
      <c r="E51" s="86"/>
      <c r="F51" s="87"/>
      <c r="G51" s="88"/>
      <c r="H51" s="44">
        <f t="shared" si="4"/>
        <v>0</v>
      </c>
      <c r="I51" s="48"/>
      <c r="J51" s="86">
        <f>+'[1]Export liste débiteurs'!M49</f>
        <v>0</v>
      </c>
      <c r="K51" s="88">
        <f>+'Factures à payer 2025'!DL3</f>
        <v>0</v>
      </c>
      <c r="L51" s="89">
        <f t="shared" si="6"/>
        <v>-53341.490000000013</v>
      </c>
      <c r="M51" s="48"/>
      <c r="N51" s="86">
        <f>+'[1]Export liste débiteurs'!M49</f>
        <v>0</v>
      </c>
      <c r="O51" s="88">
        <f>+'[1]Factures à payer'!O49</f>
        <v>0</v>
      </c>
      <c r="P51" s="89">
        <f t="shared" si="5"/>
        <v>0</v>
      </c>
      <c r="Q51" s="48"/>
      <c r="R51" s="48"/>
      <c r="S51" s="48"/>
      <c r="T51" s="48"/>
    </row>
    <row r="52" spans="1:20" ht="14.4" x14ac:dyDescent="0.3">
      <c r="A52" s="48"/>
      <c r="B52" s="91">
        <f t="shared" si="0"/>
        <v>46</v>
      </c>
      <c r="C52" s="85">
        <f t="shared" si="1"/>
        <v>45974</v>
      </c>
      <c r="D52" s="84">
        <f t="shared" si="3"/>
        <v>45974</v>
      </c>
      <c r="E52" s="86"/>
      <c r="F52" s="87"/>
      <c r="G52" s="88"/>
      <c r="H52" s="44">
        <f t="shared" si="4"/>
        <v>0</v>
      </c>
      <c r="I52" s="48"/>
      <c r="J52" s="86">
        <f>+'[1]Export liste débiteurs'!M50</f>
        <v>0</v>
      </c>
      <c r="K52" s="88">
        <f>+'Factures à payer 2025'!DN3</f>
        <v>0</v>
      </c>
      <c r="L52" s="89">
        <f t="shared" si="6"/>
        <v>-53341.490000000013</v>
      </c>
      <c r="M52" s="48"/>
      <c r="N52" s="86">
        <f>+'[1]Export liste débiteurs'!M50</f>
        <v>0</v>
      </c>
      <c r="O52" s="88">
        <f>+'[1]Factures à payer'!O50</f>
        <v>0</v>
      </c>
      <c r="P52" s="89">
        <f t="shared" si="5"/>
        <v>0</v>
      </c>
      <c r="Q52" s="48"/>
      <c r="R52" s="48"/>
      <c r="S52" s="48"/>
      <c r="T52" s="48"/>
    </row>
    <row r="53" spans="1:20" ht="14.4" x14ac:dyDescent="0.3">
      <c r="A53" s="48"/>
      <c r="B53" s="91">
        <f t="shared" si="0"/>
        <v>47</v>
      </c>
      <c r="C53" s="85">
        <f t="shared" si="1"/>
        <v>45981</v>
      </c>
      <c r="D53" s="84">
        <f t="shared" si="3"/>
        <v>45981</v>
      </c>
      <c r="E53" s="86"/>
      <c r="F53" s="87"/>
      <c r="G53" s="88"/>
      <c r="H53" s="44">
        <f t="shared" si="4"/>
        <v>0</v>
      </c>
      <c r="I53" s="48"/>
      <c r="J53" s="86">
        <f>+'[1]Export liste débiteurs'!M51</f>
        <v>0</v>
      </c>
      <c r="K53" s="88">
        <f>+'Factures à payer 2025'!DP3</f>
        <v>0</v>
      </c>
      <c r="L53" s="89">
        <f t="shared" si="6"/>
        <v>-53341.490000000013</v>
      </c>
      <c r="M53" s="48"/>
      <c r="N53" s="86">
        <f>+'[1]Export liste débiteurs'!M51</f>
        <v>0</v>
      </c>
      <c r="O53" s="88">
        <f>+'[1]Factures à payer'!O51</f>
        <v>0</v>
      </c>
      <c r="P53" s="89">
        <f t="shared" si="5"/>
        <v>0</v>
      </c>
      <c r="Q53" s="48"/>
      <c r="R53" s="48"/>
      <c r="S53" s="48"/>
      <c r="T53" s="48"/>
    </row>
    <row r="54" spans="1:20" ht="14.4" x14ac:dyDescent="0.3">
      <c r="A54" s="48"/>
      <c r="B54" s="106">
        <f t="shared" si="0"/>
        <v>48</v>
      </c>
      <c r="C54" s="99">
        <f t="shared" si="1"/>
        <v>45988</v>
      </c>
      <c r="D54" s="100">
        <f t="shared" si="3"/>
        <v>45988</v>
      </c>
      <c r="E54" s="101"/>
      <c r="F54" s="102"/>
      <c r="G54" s="103"/>
      <c r="H54" s="104">
        <f t="shared" si="4"/>
        <v>0</v>
      </c>
      <c r="I54" s="48"/>
      <c r="J54" s="101">
        <f>+'[1]Export liste débiteurs'!M52</f>
        <v>715.85</v>
      </c>
      <c r="K54" s="103">
        <f>+'Factures à payer 2025'!DR3</f>
        <v>16730.349999999999</v>
      </c>
      <c r="L54" s="105">
        <f t="shared" si="6"/>
        <v>-69355.99000000002</v>
      </c>
      <c r="M54" s="48"/>
      <c r="N54" s="101">
        <f>+'[1]Export liste débiteurs'!M52</f>
        <v>715.85</v>
      </c>
      <c r="O54" s="103">
        <f>+'[1]Factures à payer'!O52</f>
        <v>0</v>
      </c>
      <c r="P54" s="105">
        <f t="shared" si="5"/>
        <v>715.85</v>
      </c>
      <c r="Q54" s="48"/>
      <c r="R54" s="48"/>
      <c r="S54" s="48"/>
      <c r="T54" s="48"/>
    </row>
    <row r="55" spans="1:20" ht="14.4" x14ac:dyDescent="0.3">
      <c r="A55" s="48"/>
      <c r="B55" s="91">
        <f t="shared" si="0"/>
        <v>49</v>
      </c>
      <c r="C55" s="85">
        <f t="shared" si="1"/>
        <v>45995</v>
      </c>
      <c r="D55" s="84">
        <f t="shared" si="3"/>
        <v>45995</v>
      </c>
      <c r="E55" s="86"/>
      <c r="F55" s="87"/>
      <c r="G55" s="88"/>
      <c r="H55" s="44">
        <f t="shared" si="4"/>
        <v>0</v>
      </c>
      <c r="I55" s="48"/>
      <c r="J55" s="86">
        <f>+'[1]Export liste débiteurs'!M53</f>
        <v>0</v>
      </c>
      <c r="K55" s="88">
        <f>+'Factures à payer 2025'!DU3</f>
        <v>0</v>
      </c>
      <c r="L55" s="89">
        <f t="shared" si="6"/>
        <v>-69355.99000000002</v>
      </c>
      <c r="M55" s="48"/>
      <c r="N55" s="86">
        <f>+'[1]Export liste débiteurs'!M53</f>
        <v>0</v>
      </c>
      <c r="O55" s="88">
        <f>+'[1]Factures à payer'!O53</f>
        <v>0</v>
      </c>
      <c r="P55" s="89">
        <f t="shared" si="5"/>
        <v>0</v>
      </c>
      <c r="Q55" s="48"/>
      <c r="R55" s="48"/>
      <c r="S55" s="48"/>
      <c r="T55" s="48"/>
    </row>
    <row r="56" spans="1:20" ht="14.4" x14ac:dyDescent="0.3">
      <c r="A56" s="48"/>
      <c r="B56" s="91">
        <f t="shared" si="0"/>
        <v>50</v>
      </c>
      <c r="C56" s="85">
        <f t="shared" si="1"/>
        <v>46002</v>
      </c>
      <c r="D56" s="84">
        <f t="shared" si="3"/>
        <v>46002</v>
      </c>
      <c r="E56" s="86"/>
      <c r="F56" s="87"/>
      <c r="G56" s="88"/>
      <c r="H56" s="44">
        <f t="shared" si="4"/>
        <v>0</v>
      </c>
      <c r="I56" s="48"/>
      <c r="J56" s="86">
        <f>+'[1]Export liste débiteurs'!M54</f>
        <v>0</v>
      </c>
      <c r="K56" s="88">
        <f>+'Factures à payer 2025'!DW3</f>
        <v>0</v>
      </c>
      <c r="L56" s="89">
        <f t="shared" si="6"/>
        <v>-69355.99000000002</v>
      </c>
      <c r="M56" s="48"/>
      <c r="N56" s="86">
        <f>+'[1]Export liste débiteurs'!M54</f>
        <v>0</v>
      </c>
      <c r="O56" s="88">
        <f>+'[1]Factures à payer'!O54</f>
        <v>0</v>
      </c>
      <c r="P56" s="89">
        <f t="shared" si="5"/>
        <v>0</v>
      </c>
      <c r="Q56" s="48"/>
      <c r="R56" s="48"/>
      <c r="S56" s="48"/>
      <c r="T56" s="48"/>
    </row>
    <row r="57" spans="1:20" ht="14.4" x14ac:dyDescent="0.3">
      <c r="A57" s="48"/>
      <c r="B57" s="91">
        <f t="shared" si="0"/>
        <v>51</v>
      </c>
      <c r="C57" s="85">
        <f t="shared" si="1"/>
        <v>46009</v>
      </c>
      <c r="D57" s="84">
        <f t="shared" si="3"/>
        <v>46009</v>
      </c>
      <c r="E57" s="86"/>
      <c r="F57" s="87"/>
      <c r="G57" s="88"/>
      <c r="H57" s="44">
        <f t="shared" si="4"/>
        <v>0</v>
      </c>
      <c r="I57" s="48"/>
      <c r="J57" s="86">
        <f>+'[1]Export liste débiteurs'!M55</f>
        <v>0</v>
      </c>
      <c r="K57" s="88">
        <f>+'Factures à payer 2025'!DY3</f>
        <v>0</v>
      </c>
      <c r="L57" s="89">
        <f t="shared" si="6"/>
        <v>-69355.99000000002</v>
      </c>
      <c r="M57" s="48"/>
      <c r="N57" s="86">
        <f>+'[1]Export liste débiteurs'!M55</f>
        <v>0</v>
      </c>
      <c r="O57" s="88">
        <f>+'[1]Factures à payer'!O55</f>
        <v>0</v>
      </c>
      <c r="P57" s="89">
        <f t="shared" si="5"/>
        <v>0</v>
      </c>
      <c r="Q57" s="48"/>
      <c r="R57" s="48"/>
      <c r="S57" s="48"/>
      <c r="T57" s="48"/>
    </row>
    <row r="58" spans="1:20" ht="14.4" x14ac:dyDescent="0.3">
      <c r="A58" s="48"/>
      <c r="B58" s="91">
        <f t="shared" si="0"/>
        <v>52</v>
      </c>
      <c r="C58" s="85">
        <f t="shared" si="1"/>
        <v>46016</v>
      </c>
      <c r="D58" s="84">
        <f t="shared" si="3"/>
        <v>46016</v>
      </c>
      <c r="E58" s="86"/>
      <c r="F58" s="87"/>
      <c r="G58" s="88"/>
      <c r="H58" s="44">
        <f t="shared" si="4"/>
        <v>0</v>
      </c>
      <c r="I58" s="48"/>
      <c r="J58" s="86">
        <f>+'[1]Export liste débiteurs'!M56</f>
        <v>0</v>
      </c>
      <c r="K58" s="88">
        <f>+'Factures à payer 2025'!EA3</f>
        <v>0</v>
      </c>
      <c r="L58" s="89">
        <f t="shared" si="6"/>
        <v>-69355.99000000002</v>
      </c>
      <c r="M58" s="48"/>
      <c r="N58" s="86">
        <f>+'[1]Export liste débiteurs'!M56</f>
        <v>0</v>
      </c>
      <c r="O58" s="88">
        <f>+'[1]Factures à payer'!O56</f>
        <v>0</v>
      </c>
      <c r="P58" s="89">
        <f t="shared" si="5"/>
        <v>0</v>
      </c>
      <c r="Q58" s="48"/>
      <c r="R58" s="48"/>
      <c r="S58" s="48"/>
      <c r="T58" s="48"/>
    </row>
    <row r="59" spans="1:20" ht="14.4" x14ac:dyDescent="0.3">
      <c r="A59" s="48"/>
      <c r="B59" s="92">
        <f t="shared" si="0"/>
        <v>1</v>
      </c>
      <c r="C59" s="93">
        <f t="shared" si="1"/>
        <v>46023</v>
      </c>
      <c r="D59" s="94">
        <f t="shared" si="3"/>
        <v>46023</v>
      </c>
      <c r="E59" s="95"/>
      <c r="F59" s="96"/>
      <c r="G59" s="97"/>
      <c r="H59" s="98">
        <f t="shared" si="4"/>
        <v>0</v>
      </c>
      <c r="I59" s="48"/>
      <c r="J59" s="95">
        <f>+'[1]Export liste débiteurs'!M57</f>
        <v>0</v>
      </c>
      <c r="K59" s="97">
        <f>+'Factures à payer 2025'!EC3</f>
        <v>15480.5</v>
      </c>
      <c r="L59" s="98">
        <f t="shared" si="6"/>
        <v>-84836.49000000002</v>
      </c>
      <c r="M59" s="48"/>
      <c r="N59" s="95">
        <f>+'[1]Export liste débiteurs'!M57</f>
        <v>0</v>
      </c>
      <c r="O59" s="97">
        <f>+'[1]Factures à payer'!O57</f>
        <v>1598.55</v>
      </c>
      <c r="P59" s="98">
        <f t="shared" si="5"/>
        <v>-1598.55</v>
      </c>
      <c r="Q59" s="48"/>
      <c r="R59" s="48"/>
      <c r="S59" s="48"/>
      <c r="T59" s="48"/>
    </row>
    <row r="60" spans="1:20" ht="14.4" x14ac:dyDescent="0.3">
      <c r="A60" s="48"/>
      <c r="B60" s="48"/>
      <c r="C60" s="48"/>
      <c r="D60" s="48"/>
      <c r="E60" s="90"/>
      <c r="F60" s="90"/>
      <c r="G60" s="90"/>
      <c r="H60" s="90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</row>
    <row r="61" spans="1:20" ht="14.4" x14ac:dyDescent="0.3">
      <c r="A61" s="48"/>
      <c r="B61" s="48"/>
      <c r="C61" s="48"/>
      <c r="D61" s="48"/>
      <c r="E61" s="90"/>
      <c r="F61" s="90"/>
      <c r="G61" s="90"/>
      <c r="H61" s="90"/>
      <c r="I61" s="48"/>
      <c r="J61" s="48"/>
      <c r="K61" s="261">
        <f>SUM(K7:K60)</f>
        <v>324396.89</v>
      </c>
      <c r="L61" s="48"/>
      <c r="M61" s="48"/>
      <c r="N61" s="48"/>
      <c r="O61" s="48"/>
      <c r="P61" s="48"/>
      <c r="Q61" s="48"/>
      <c r="R61" s="48"/>
      <c r="S61" s="48"/>
      <c r="T61" s="48"/>
    </row>
    <row r="62" spans="1:20" ht="14.4" x14ac:dyDescent="0.3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</row>
    <row r="63" spans="1:20" ht="14.4" x14ac:dyDescent="0.3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</row>
    <row r="64" spans="1:20" ht="14.4" x14ac:dyDescent="0.3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</row>
    <row r="65" spans="1:20" ht="14.4" x14ac:dyDescent="0.3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</row>
    <row r="66" spans="1:20" ht="14.4" x14ac:dyDescent="0.3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</row>
    <row r="67" spans="1:20" ht="14.4" x14ac:dyDescent="0.3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</row>
    <row r="68" spans="1:20" ht="14.4" x14ac:dyDescent="0.3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</row>
    <row r="69" spans="1:20" ht="14.4" x14ac:dyDescent="0.3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</row>
    <row r="70" spans="1:20" ht="14.4" x14ac:dyDescent="0.3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</row>
    <row r="71" spans="1:20" ht="14.4" x14ac:dyDescent="0.3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</row>
    <row r="72" spans="1:20" ht="14.4" x14ac:dyDescent="0.3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</row>
    <row r="73" spans="1:20" ht="14.4" x14ac:dyDescent="0.3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</row>
    <row r="74" spans="1:20" ht="14.4" x14ac:dyDescent="0.3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</row>
    <row r="75" spans="1:20" ht="14.4" x14ac:dyDescent="0.3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</row>
  </sheetData>
  <mergeCells count="5">
    <mergeCell ref="E2:H2"/>
    <mergeCell ref="J2:L2"/>
    <mergeCell ref="N2:P2"/>
    <mergeCell ref="B4:D5"/>
    <mergeCell ref="E4:H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21C45-7C69-43C0-ABDB-010013FD0FB5}">
  <sheetPr>
    <tabColor theme="8" tint="0.59999389629810485"/>
  </sheetPr>
  <dimension ref="A1:EG1100"/>
  <sheetViews>
    <sheetView showGridLines="0" tabSelected="1" zoomScale="80" zoomScaleNormal="80" workbookViewId="0">
      <pane xSplit="9" ySplit="5" topLeftCell="J162" activePane="bottomRight" state="frozen"/>
      <selection pane="topRight" activeCell="J1" sqref="J1"/>
      <selection pane="bottomLeft" activeCell="A5" sqref="A5"/>
      <selection pane="bottomRight" activeCell="H193" sqref="H193"/>
    </sheetView>
  </sheetViews>
  <sheetFormatPr baseColWidth="10" defaultRowHeight="14.4" outlineLevelCol="1" x14ac:dyDescent="0.3"/>
  <cols>
    <col min="1" max="1" width="5" bestFit="1" customWidth="1"/>
    <col min="2" max="2" width="27" bestFit="1" customWidth="1"/>
    <col min="3" max="3" width="15" style="9" bestFit="1" customWidth="1"/>
    <col min="4" max="4" width="10.33203125" bestFit="1" customWidth="1" outlineLevel="1"/>
    <col min="5" max="5" width="5.5546875" customWidth="1" outlineLevel="1"/>
    <col min="6" max="6" width="9" style="267" customWidth="1" outlineLevel="1"/>
    <col min="7" max="7" width="28.33203125" style="9" customWidth="1" outlineLevel="1"/>
    <col min="8" max="8" width="22.6640625" style="9" customWidth="1" outlineLevel="1"/>
    <col min="9" max="9" width="11.44140625" style="1" bestFit="1" customWidth="1"/>
    <col min="10" max="10" width="9.44140625" style="1" customWidth="1" outlineLevel="1"/>
    <col min="11" max="11" width="5.109375" style="1" customWidth="1" outlineLevel="1"/>
    <col min="12" max="12" width="11.44140625" style="1" bestFit="1" customWidth="1"/>
    <col min="13" max="13" width="8.44140625" style="2" customWidth="1" outlineLevel="1"/>
    <col min="14" max="14" width="8.88671875" style="2" customWidth="1" outlineLevel="1"/>
    <col min="15" max="15" width="17" style="22" customWidth="1" outlineLevel="1"/>
    <col min="16" max="16" width="11" style="205" customWidth="1" outlineLevel="1"/>
    <col min="17" max="17" width="8.109375" style="2" customWidth="1"/>
    <col min="18" max="18" width="12.33203125" hidden="1" customWidth="1" outlineLevel="1"/>
    <col min="19" max="19" width="9.5546875" style="168" hidden="1" customWidth="1" outlineLevel="1"/>
    <col min="20" max="20" width="12.33203125" hidden="1" customWidth="1" outlineLevel="1"/>
    <col min="21" max="21" width="10.5546875" style="138" hidden="1" customWidth="1" outlineLevel="1"/>
    <col min="22" max="22" width="12.33203125" hidden="1" customWidth="1" outlineLevel="1"/>
    <col min="23" max="23" width="10.5546875" style="138" hidden="1" customWidth="1" outlineLevel="1"/>
    <col min="24" max="24" width="12.33203125" hidden="1" customWidth="1" outlineLevel="1"/>
    <col min="25" max="25" width="10.5546875" style="138" hidden="1" customWidth="1" outlineLevel="1"/>
    <col min="26" max="26" width="12.33203125" hidden="1" customWidth="1" outlineLevel="1"/>
    <col min="27" max="27" width="10.5546875" style="138" hidden="1" customWidth="1" outlineLevel="1"/>
    <col min="28" max="28" width="10.44140625" bestFit="1" customWidth="1" collapsed="1"/>
    <col min="29" max="36" width="12.33203125" hidden="1" customWidth="1" outlineLevel="1"/>
    <col min="37" max="37" width="10.33203125" bestFit="1" customWidth="1" collapsed="1"/>
    <col min="38" max="45" width="10.109375" customWidth="1" outlineLevel="1"/>
    <col min="46" max="46" width="10.33203125" bestFit="1" customWidth="1"/>
    <col min="47" max="56" width="10.109375" customWidth="1" outlineLevel="1"/>
    <col min="57" max="57" width="10.33203125" bestFit="1" customWidth="1"/>
    <col min="58" max="65" width="10.109375" customWidth="1" outlineLevel="1"/>
    <col min="66" max="66" width="10.33203125" bestFit="1" customWidth="1"/>
    <col min="67" max="74" width="10.109375" customWidth="1" outlineLevel="1"/>
    <col min="75" max="75" width="10.33203125" bestFit="1" customWidth="1"/>
    <col min="76" max="85" width="10.109375" customWidth="1" outlineLevel="1"/>
    <col min="86" max="86" width="10.33203125" bestFit="1" customWidth="1"/>
    <col min="87" max="94" width="10.109375" customWidth="1" outlineLevel="1"/>
    <col min="95" max="95" width="10.33203125" bestFit="1" customWidth="1"/>
    <col min="96" max="103" width="10.109375" customWidth="1" outlineLevel="1"/>
    <col min="104" max="104" width="10.33203125" bestFit="1" customWidth="1"/>
    <col min="105" max="114" width="10.109375" customWidth="1" outlineLevel="1"/>
    <col min="115" max="115" width="10.33203125" bestFit="1" customWidth="1"/>
    <col min="116" max="123" width="10.109375" customWidth="1" outlineLevel="1"/>
    <col min="124" max="124" width="10.33203125" bestFit="1" customWidth="1"/>
    <col min="125" max="134" width="10.109375" customWidth="1" outlineLevel="1"/>
    <col min="135" max="135" width="10.33203125" bestFit="1" customWidth="1"/>
    <col min="136" max="136" width="12.88671875" customWidth="1"/>
    <col min="137" max="137" width="7.88671875" bestFit="1" customWidth="1"/>
  </cols>
  <sheetData>
    <row r="1" spans="1:137" s="1" customFormat="1" x14ac:dyDescent="0.3">
      <c r="A1" s="287" t="s">
        <v>1</v>
      </c>
      <c r="B1" s="287"/>
      <c r="C1" s="287"/>
      <c r="D1" s="287"/>
      <c r="E1" s="287"/>
      <c r="F1" s="287"/>
      <c r="G1" s="287"/>
      <c r="H1" s="287"/>
      <c r="I1" s="287"/>
      <c r="J1" s="5"/>
      <c r="K1" s="5"/>
      <c r="L1" s="5"/>
      <c r="M1" s="238"/>
      <c r="N1" s="238"/>
      <c r="O1" s="20"/>
      <c r="P1" s="203"/>
      <c r="Q1" s="238"/>
      <c r="R1" s="280" t="s">
        <v>11</v>
      </c>
      <c r="S1" s="281"/>
      <c r="T1" s="269"/>
      <c r="U1" s="269"/>
      <c r="V1" s="269"/>
      <c r="W1" s="269"/>
      <c r="X1" s="269"/>
      <c r="Y1" s="269"/>
      <c r="Z1" s="269"/>
      <c r="AA1" s="269"/>
      <c r="AB1" s="282"/>
      <c r="AC1" s="283" t="s">
        <v>12</v>
      </c>
      <c r="AD1" s="284"/>
      <c r="AE1" s="285"/>
      <c r="AF1" s="285"/>
      <c r="AG1" s="285"/>
      <c r="AH1" s="285"/>
      <c r="AI1" s="285"/>
      <c r="AJ1" s="285"/>
      <c r="AK1" s="286"/>
      <c r="AL1" s="269" t="s">
        <v>15</v>
      </c>
      <c r="AM1" s="269"/>
      <c r="AN1" s="269"/>
      <c r="AO1" s="269"/>
      <c r="AP1" s="269"/>
      <c r="AQ1" s="269"/>
      <c r="AR1" s="269"/>
      <c r="AS1" s="269"/>
      <c r="AT1" s="282"/>
      <c r="AU1" s="283" t="s">
        <v>16</v>
      </c>
      <c r="AV1" s="284"/>
      <c r="AW1" s="285"/>
      <c r="AX1" s="285"/>
      <c r="AY1" s="285"/>
      <c r="AZ1" s="285"/>
      <c r="BA1" s="285"/>
      <c r="BB1" s="285"/>
      <c r="BC1" s="285"/>
      <c r="BD1" s="285"/>
      <c r="BE1" s="286"/>
      <c r="BF1" s="280" t="s">
        <v>17</v>
      </c>
      <c r="BG1" s="281"/>
      <c r="BH1" s="269"/>
      <c r="BI1" s="269"/>
      <c r="BJ1" s="269"/>
      <c r="BK1" s="269"/>
      <c r="BL1" s="269"/>
      <c r="BM1" s="269"/>
      <c r="BN1" s="282"/>
      <c r="BO1" s="283" t="s">
        <v>18</v>
      </c>
      <c r="BP1" s="284"/>
      <c r="BQ1" s="285"/>
      <c r="BR1" s="285"/>
      <c r="BS1" s="285"/>
      <c r="BT1" s="285"/>
      <c r="BU1" s="285"/>
      <c r="BV1" s="285"/>
      <c r="BW1" s="286"/>
      <c r="BX1" s="280" t="s">
        <v>19</v>
      </c>
      <c r="BY1" s="281"/>
      <c r="BZ1" s="269"/>
      <c r="CA1" s="269"/>
      <c r="CB1" s="269"/>
      <c r="CC1" s="269"/>
      <c r="CD1" s="269"/>
      <c r="CE1" s="269"/>
      <c r="CF1" s="269"/>
      <c r="CG1" s="269"/>
      <c r="CH1" s="282"/>
      <c r="CI1" s="283" t="s">
        <v>20</v>
      </c>
      <c r="CJ1" s="284"/>
      <c r="CK1" s="285"/>
      <c r="CL1" s="285"/>
      <c r="CM1" s="285"/>
      <c r="CN1" s="285"/>
      <c r="CO1" s="285"/>
      <c r="CP1" s="285"/>
      <c r="CQ1" s="286"/>
      <c r="CR1" s="280" t="s">
        <v>21</v>
      </c>
      <c r="CS1" s="281"/>
      <c r="CT1" s="269"/>
      <c r="CU1" s="269"/>
      <c r="CV1" s="269"/>
      <c r="CW1" s="269"/>
      <c r="CX1" s="269"/>
      <c r="CY1" s="269"/>
      <c r="CZ1" s="282"/>
      <c r="DA1" s="283" t="s">
        <v>22</v>
      </c>
      <c r="DB1" s="284"/>
      <c r="DC1" s="285"/>
      <c r="DD1" s="285"/>
      <c r="DE1" s="285"/>
      <c r="DF1" s="285"/>
      <c r="DG1" s="285"/>
      <c r="DH1" s="285"/>
      <c r="DI1" s="285"/>
      <c r="DJ1" s="285"/>
      <c r="DK1" s="286"/>
      <c r="DL1" s="280" t="s">
        <v>14</v>
      </c>
      <c r="DM1" s="281"/>
      <c r="DN1" s="269"/>
      <c r="DO1" s="269"/>
      <c r="DP1" s="269"/>
      <c r="DQ1" s="269"/>
      <c r="DR1" s="269"/>
      <c r="DS1" s="269"/>
      <c r="DT1" s="282"/>
      <c r="DU1" s="283" t="s">
        <v>13</v>
      </c>
      <c r="DV1" s="284"/>
      <c r="DW1" s="285"/>
      <c r="DX1" s="285"/>
      <c r="DY1" s="285"/>
      <c r="DZ1" s="285"/>
      <c r="EA1" s="285"/>
      <c r="EB1" s="285"/>
      <c r="EC1" s="285"/>
      <c r="ED1" s="285"/>
      <c r="EE1" s="286"/>
      <c r="EF1" s="7"/>
    </row>
    <row r="2" spans="1:137" s="1" customFormat="1" x14ac:dyDescent="0.3">
      <c r="A2" s="243"/>
      <c r="B2" s="243"/>
      <c r="C2" s="243"/>
      <c r="D2" s="243"/>
      <c r="E2" s="243"/>
      <c r="F2" s="262"/>
      <c r="G2" s="243"/>
      <c r="H2" s="40" t="s">
        <v>103</v>
      </c>
      <c r="I2" s="38">
        <f>+I1100</f>
        <v>0</v>
      </c>
      <c r="J2" s="5"/>
      <c r="K2" s="5"/>
      <c r="L2" s="5"/>
      <c r="M2" s="238"/>
      <c r="N2" s="238"/>
      <c r="O2" s="20"/>
      <c r="P2" s="203"/>
      <c r="Q2" s="238" t="s">
        <v>25</v>
      </c>
      <c r="R2" s="150">
        <f>+S3</f>
        <v>59176.116000000002</v>
      </c>
      <c r="S2" s="151"/>
      <c r="T2" s="152">
        <f>+U3</f>
        <v>7219.2199999999993</v>
      </c>
      <c r="U2" s="151"/>
      <c r="V2" s="152">
        <f>+W3</f>
        <v>37950.949999999997</v>
      </c>
      <c r="W2" s="151"/>
      <c r="X2" s="152">
        <f>+Y3</f>
        <v>36182.600000000006</v>
      </c>
      <c r="Y2" s="151"/>
      <c r="Z2" s="152">
        <f>+AA3</f>
        <v>44096.98</v>
      </c>
      <c r="AA2" s="171"/>
      <c r="AB2" s="240"/>
      <c r="AC2" s="169">
        <f>+AD3</f>
        <v>13365.89</v>
      </c>
      <c r="AD2" s="151"/>
      <c r="AE2" s="170">
        <f>+AF3</f>
        <v>804.33999999999992</v>
      </c>
      <c r="AF2" s="151"/>
      <c r="AG2" s="170">
        <f>+AH3</f>
        <v>9593.35</v>
      </c>
      <c r="AH2" s="151"/>
      <c r="AI2" s="170">
        <f>+AJ3</f>
        <v>19071.73</v>
      </c>
      <c r="AJ2" s="171"/>
      <c r="AK2" s="242"/>
      <c r="AL2" s="178">
        <f>+AM3</f>
        <v>880.75</v>
      </c>
      <c r="AM2" s="151"/>
      <c r="AN2" s="179">
        <f>+AO3</f>
        <v>0</v>
      </c>
      <c r="AO2" s="151"/>
      <c r="AP2" s="179">
        <f>+AQ3</f>
        <v>0</v>
      </c>
      <c r="AQ2" s="151"/>
      <c r="AR2" s="179">
        <f>+AS3</f>
        <v>0</v>
      </c>
      <c r="AS2" s="171"/>
      <c r="AT2" s="239"/>
      <c r="AU2" s="169">
        <f>+AV3</f>
        <v>0</v>
      </c>
      <c r="AV2" s="151"/>
      <c r="AW2" s="170">
        <f>+AX3</f>
        <v>0</v>
      </c>
      <c r="AX2" s="151"/>
      <c r="AY2" s="170">
        <f>+AZ3</f>
        <v>0</v>
      </c>
      <c r="AZ2" s="151"/>
      <c r="BA2" s="170">
        <f>+BB3</f>
        <v>0</v>
      </c>
      <c r="BB2" s="151"/>
      <c r="BC2" s="170">
        <f>+BD3</f>
        <v>0</v>
      </c>
      <c r="BD2" s="171"/>
      <c r="BE2" s="241"/>
      <c r="BF2" s="178">
        <f>+BG3</f>
        <v>0</v>
      </c>
      <c r="BG2" s="151"/>
      <c r="BH2" s="179">
        <f>+BI3</f>
        <v>0</v>
      </c>
      <c r="BI2" s="151"/>
      <c r="BJ2" s="179">
        <f>+BK3</f>
        <v>0</v>
      </c>
      <c r="BK2" s="151"/>
      <c r="BL2" s="179">
        <f>+BM3</f>
        <v>0</v>
      </c>
      <c r="BM2" s="171"/>
      <c r="BN2" s="239"/>
      <c r="BO2" s="169">
        <f>+BP3</f>
        <v>0</v>
      </c>
      <c r="BP2" s="151"/>
      <c r="BQ2" s="170">
        <f>+BR3</f>
        <v>0</v>
      </c>
      <c r="BR2" s="151"/>
      <c r="BS2" s="170">
        <f>+BT3</f>
        <v>0</v>
      </c>
      <c r="BT2" s="151"/>
      <c r="BU2" s="170">
        <f>+BV3</f>
        <v>0</v>
      </c>
      <c r="BV2" s="171"/>
      <c r="BW2" s="241"/>
      <c r="BX2" s="178">
        <f>+BY3</f>
        <v>0</v>
      </c>
      <c r="BY2" s="151"/>
      <c r="BZ2" s="179">
        <f>+CA3</f>
        <v>0</v>
      </c>
      <c r="CA2" s="151"/>
      <c r="CB2" s="179">
        <f>+CC3</f>
        <v>0</v>
      </c>
      <c r="CC2" s="151"/>
      <c r="CD2" s="179">
        <f>+CE3</f>
        <v>0</v>
      </c>
      <c r="CE2" s="151"/>
      <c r="CF2" s="179">
        <f>+CG3</f>
        <v>0</v>
      </c>
      <c r="CG2" s="171"/>
      <c r="CH2" s="239"/>
      <c r="CI2" s="169">
        <f>+CJ3</f>
        <v>0</v>
      </c>
      <c r="CJ2" s="151"/>
      <c r="CK2" s="170">
        <f>+CL3</f>
        <v>0</v>
      </c>
      <c r="CL2" s="151"/>
      <c r="CM2" s="170">
        <f>+CN3</f>
        <v>0</v>
      </c>
      <c r="CN2" s="151"/>
      <c r="CO2" s="170">
        <f>+CP3</f>
        <v>0</v>
      </c>
      <c r="CP2" s="171"/>
      <c r="CQ2" s="241"/>
      <c r="CR2" s="178">
        <f>+CS3</f>
        <v>0</v>
      </c>
      <c r="CS2" s="151"/>
      <c r="CT2" s="179">
        <f>+CU3</f>
        <v>0</v>
      </c>
      <c r="CU2" s="151"/>
      <c r="CV2" s="179">
        <f>+CW3</f>
        <v>0</v>
      </c>
      <c r="CW2" s="151"/>
      <c r="CX2" s="179">
        <f>+CY3</f>
        <v>0</v>
      </c>
      <c r="CY2" s="171"/>
      <c r="CZ2" s="239"/>
      <c r="DA2" s="169">
        <f>+DB3</f>
        <v>0</v>
      </c>
      <c r="DB2" s="151"/>
      <c r="DC2" s="170">
        <f>+DD3</f>
        <v>0</v>
      </c>
      <c r="DD2" s="151"/>
      <c r="DE2" s="170">
        <f>+DF3</f>
        <v>0</v>
      </c>
      <c r="DF2" s="151"/>
      <c r="DG2" s="170">
        <f>+DH3</f>
        <v>0</v>
      </c>
      <c r="DH2" s="151"/>
      <c r="DI2" s="170">
        <f>+DJ3</f>
        <v>0</v>
      </c>
      <c r="DJ2" s="171"/>
      <c r="DK2" s="241"/>
      <c r="DL2" s="178">
        <f>+DM3</f>
        <v>0</v>
      </c>
      <c r="DM2" s="151"/>
      <c r="DN2" s="179">
        <f>+DO3</f>
        <v>0</v>
      </c>
      <c r="DO2" s="151"/>
      <c r="DP2" s="179">
        <f>+DQ3</f>
        <v>0</v>
      </c>
      <c r="DQ2" s="151"/>
      <c r="DR2" s="179">
        <f>+DS3</f>
        <v>0</v>
      </c>
      <c r="DS2" s="171"/>
      <c r="DT2" s="239"/>
      <c r="DU2" s="169">
        <f>+DV3</f>
        <v>0</v>
      </c>
      <c r="DV2" s="151"/>
      <c r="DW2" s="170">
        <f>+DX3</f>
        <v>0</v>
      </c>
      <c r="DX2" s="151"/>
      <c r="DY2" s="170">
        <f>+DZ3</f>
        <v>0</v>
      </c>
      <c r="DZ2" s="151"/>
      <c r="EA2" s="170">
        <f>+EB3</f>
        <v>0</v>
      </c>
      <c r="EB2" s="151"/>
      <c r="EC2" s="170">
        <f>+ED3</f>
        <v>0</v>
      </c>
      <c r="ED2" s="171"/>
      <c r="EE2" s="242"/>
      <c r="EF2" s="7"/>
    </row>
    <row r="3" spans="1:137" s="1" customFormat="1" x14ac:dyDescent="0.3">
      <c r="A3" s="243"/>
      <c r="B3" s="243"/>
      <c r="C3" s="243"/>
      <c r="D3" s="243"/>
      <c r="E3" s="243"/>
      <c r="F3" s="195"/>
      <c r="G3" s="243"/>
      <c r="H3" s="40" t="s">
        <v>510</v>
      </c>
      <c r="I3" s="36">
        <f>SUM(AB3,AK3,AT3,BE3,BN3,BW3,CH3,CQ3,CZ3,DK3,DT3,EE3)</f>
        <v>324396.89</v>
      </c>
      <c r="J3" s="5"/>
      <c r="K3" s="5"/>
      <c r="L3" s="5"/>
      <c r="M3" s="238"/>
      <c r="N3" s="238"/>
      <c r="O3" s="20"/>
      <c r="P3" s="203"/>
      <c r="Q3" s="195" t="s">
        <v>451</v>
      </c>
      <c r="R3" s="196">
        <f>+R1099-R2</f>
        <v>0</v>
      </c>
      <c r="S3" s="154">
        <f>+S1099</f>
        <v>59176.116000000002</v>
      </c>
      <c r="T3" s="196">
        <f>+T1099-T2</f>
        <v>3734.8000000000011</v>
      </c>
      <c r="U3" s="154">
        <f>+U1099</f>
        <v>7219.2199999999993</v>
      </c>
      <c r="V3" s="196">
        <f>+V1099-V2</f>
        <v>0</v>
      </c>
      <c r="W3" s="154">
        <f>+W1099</f>
        <v>37950.949999999997</v>
      </c>
      <c r="X3" s="197">
        <f>+X1099-X2</f>
        <v>0</v>
      </c>
      <c r="Y3" s="154">
        <f>+Y1099</f>
        <v>36182.600000000006</v>
      </c>
      <c r="Z3" s="197">
        <f>+Z1099-Z2</f>
        <v>9031.4500000000044</v>
      </c>
      <c r="AA3" s="174">
        <f>+AA1099</f>
        <v>44096.98</v>
      </c>
      <c r="AB3" s="198">
        <f>SUM(R3,T3,V3,X3,Z3)</f>
        <v>12766.250000000005</v>
      </c>
      <c r="AC3" s="199">
        <f>+AC1099-AC2</f>
        <v>12343.560000000005</v>
      </c>
      <c r="AD3" s="154">
        <f>+AD1099</f>
        <v>13365.89</v>
      </c>
      <c r="AE3" s="200">
        <f>+AE1099-AE2</f>
        <v>3391.75</v>
      </c>
      <c r="AF3" s="154">
        <f>+AF1099</f>
        <v>804.33999999999992</v>
      </c>
      <c r="AG3" s="200">
        <f>+AG1099-AG2</f>
        <v>5591.2900000000009</v>
      </c>
      <c r="AH3" s="154">
        <f>+AH1099</f>
        <v>9593.35</v>
      </c>
      <c r="AI3" s="200">
        <f>+AI1099-AI2</f>
        <v>9142.5900000000038</v>
      </c>
      <c r="AJ3" s="174">
        <f>+AJ1099</f>
        <v>19071.73</v>
      </c>
      <c r="AK3" s="198">
        <f>SUM(AC3,AE3,AG3,AI3)</f>
        <v>30469.19000000001</v>
      </c>
      <c r="AL3" s="196">
        <f>+AL1099-AL2</f>
        <v>53216.3</v>
      </c>
      <c r="AM3" s="154">
        <f>+AM1099</f>
        <v>880.75</v>
      </c>
      <c r="AN3" s="197">
        <f>+AN1099-AN2</f>
        <v>14010.05</v>
      </c>
      <c r="AO3" s="154">
        <f>+AO1099</f>
        <v>0</v>
      </c>
      <c r="AP3" s="197">
        <f>+AP1099-AP2</f>
        <v>10926.35</v>
      </c>
      <c r="AQ3" s="154">
        <f>+AQ1099</f>
        <v>0</v>
      </c>
      <c r="AR3" s="197">
        <f>+AR1099-AR2</f>
        <v>27819.800000000003</v>
      </c>
      <c r="AS3" s="174">
        <f>+AS1099</f>
        <v>0</v>
      </c>
      <c r="AT3" s="201">
        <f>SUM(AL3,AN3,AP3,AR3)</f>
        <v>105972.50000000001</v>
      </c>
      <c r="AU3" s="172">
        <f>+AU1099-AU2</f>
        <v>745.95</v>
      </c>
      <c r="AV3" s="154">
        <f>+AV1099</f>
        <v>0</v>
      </c>
      <c r="AW3" s="173">
        <f>+AW1099-AW2</f>
        <v>311.35000000000002</v>
      </c>
      <c r="AX3" s="154">
        <f>+AX1099</f>
        <v>0</v>
      </c>
      <c r="AY3" s="173">
        <f>+AY1099-AY2</f>
        <v>391</v>
      </c>
      <c r="AZ3" s="154">
        <f>+AZ1099</f>
        <v>0</v>
      </c>
      <c r="BA3" s="173">
        <f>+BA1099-BA2</f>
        <v>24417.35</v>
      </c>
      <c r="BB3" s="154">
        <f>+BB1099</f>
        <v>0</v>
      </c>
      <c r="BC3" s="173">
        <f>+BC1099-BC2</f>
        <v>16730.349999999999</v>
      </c>
      <c r="BD3" s="174">
        <f>+BD1099</f>
        <v>0</v>
      </c>
      <c r="BE3" s="149">
        <f>SUM(AU3,AW3,AY3,BA3,BC3)</f>
        <v>42596</v>
      </c>
      <c r="BF3" s="153">
        <f>+BF1099-BF2</f>
        <v>0</v>
      </c>
      <c r="BG3" s="154">
        <f>+BG1099</f>
        <v>0</v>
      </c>
      <c r="BH3" s="155">
        <f>+BH1099-BH2</f>
        <v>0</v>
      </c>
      <c r="BI3" s="154">
        <f>+BI1099</f>
        <v>0</v>
      </c>
      <c r="BJ3" s="155">
        <f>+BJ1099-BJ2</f>
        <v>0</v>
      </c>
      <c r="BK3" s="154">
        <f>+BK1099</f>
        <v>0</v>
      </c>
      <c r="BL3" s="155">
        <f>+BL1099-BL2</f>
        <v>16730.349999999999</v>
      </c>
      <c r="BM3" s="174">
        <f>+BM1099</f>
        <v>0</v>
      </c>
      <c r="BN3" s="147">
        <f>SUM(BF3,BH3,BJ3,BL3)</f>
        <v>16730.349999999999</v>
      </c>
      <c r="BO3" s="172">
        <f>+BO1099-BO2</f>
        <v>0</v>
      </c>
      <c r="BP3" s="154">
        <f>+BP1099</f>
        <v>0</v>
      </c>
      <c r="BQ3" s="173">
        <f>+BQ1099-BQ2</f>
        <v>0</v>
      </c>
      <c r="BR3" s="154">
        <f>+BR1099</f>
        <v>0</v>
      </c>
      <c r="BS3" s="173">
        <f>+BS1099-BS2</f>
        <v>0</v>
      </c>
      <c r="BT3" s="154">
        <f>+BT1099</f>
        <v>0</v>
      </c>
      <c r="BU3" s="173">
        <f>+BU1099-BU2</f>
        <v>16730.349999999999</v>
      </c>
      <c r="BV3" s="174">
        <f>+BV1099</f>
        <v>0</v>
      </c>
      <c r="BW3" s="149">
        <f>SUM(BO3,BQ3,BS3,BU3)</f>
        <v>16730.349999999999</v>
      </c>
      <c r="BX3" s="153">
        <f>+BX1099-BX2</f>
        <v>0</v>
      </c>
      <c r="BY3" s="154">
        <f>+BY1099</f>
        <v>0</v>
      </c>
      <c r="BZ3" s="155">
        <f>+BZ1099-BZ2</f>
        <v>0</v>
      </c>
      <c r="CA3" s="154">
        <f>+CA1099</f>
        <v>0</v>
      </c>
      <c r="CB3" s="155">
        <f>+CB1099-CB2</f>
        <v>0</v>
      </c>
      <c r="CC3" s="154">
        <f>+CC1099</f>
        <v>0</v>
      </c>
      <c r="CD3" s="155">
        <f>+CD1099-CD2</f>
        <v>0</v>
      </c>
      <c r="CE3" s="154">
        <f>+CE1099</f>
        <v>0</v>
      </c>
      <c r="CF3" s="155">
        <f>+CF1099-CF2</f>
        <v>16730.349999999999</v>
      </c>
      <c r="CG3" s="174">
        <f>+CG1099</f>
        <v>0</v>
      </c>
      <c r="CH3" s="147">
        <f>SUM(BX3,BZ3,CB3,CD3,CF3)</f>
        <v>16730.349999999999</v>
      </c>
      <c r="CI3" s="172">
        <f>+CI1099-CI2</f>
        <v>0</v>
      </c>
      <c r="CJ3" s="154">
        <f>+CJ1099</f>
        <v>0</v>
      </c>
      <c r="CK3" s="173">
        <f>+CK1099-CK2</f>
        <v>0</v>
      </c>
      <c r="CL3" s="154">
        <f>+CL1099</f>
        <v>0</v>
      </c>
      <c r="CM3" s="173">
        <f>+CM1099-CM2</f>
        <v>0</v>
      </c>
      <c r="CN3" s="154">
        <f>+CN1099</f>
        <v>0</v>
      </c>
      <c r="CO3" s="173">
        <f>+CO1099-CO2</f>
        <v>16730.349999999999</v>
      </c>
      <c r="CP3" s="174">
        <f>+CP1099</f>
        <v>0</v>
      </c>
      <c r="CQ3" s="149">
        <f>SUM(CI3,CK3,CM3,CO3)</f>
        <v>16730.349999999999</v>
      </c>
      <c r="CR3" s="153">
        <f>+CR1099-CR2</f>
        <v>0</v>
      </c>
      <c r="CS3" s="154">
        <f>+CS1099</f>
        <v>0</v>
      </c>
      <c r="CT3" s="155">
        <f>+CT1099-CT2</f>
        <v>0</v>
      </c>
      <c r="CU3" s="154">
        <f>+CU1099</f>
        <v>0</v>
      </c>
      <c r="CV3" s="155">
        <f>+CV1099-CV2</f>
        <v>0</v>
      </c>
      <c r="CW3" s="154">
        <f>+CW1099</f>
        <v>0</v>
      </c>
      <c r="CX3" s="155">
        <f>+CX1099-CX2</f>
        <v>16730.349999999999</v>
      </c>
      <c r="CY3" s="174">
        <f>+CY1099</f>
        <v>0</v>
      </c>
      <c r="CZ3" s="147">
        <f>SUM(CR3,CT3,CV3,CX3)</f>
        <v>16730.349999999999</v>
      </c>
      <c r="DA3" s="172">
        <f>+DA1099-DA2</f>
        <v>0</v>
      </c>
      <c r="DB3" s="154">
        <f>+DB1099</f>
        <v>0</v>
      </c>
      <c r="DC3" s="173">
        <f>+DC1099-DC2</f>
        <v>0</v>
      </c>
      <c r="DD3" s="154">
        <f>+DD1099</f>
        <v>0</v>
      </c>
      <c r="DE3" s="173">
        <f>+DE1099-DE2</f>
        <v>0</v>
      </c>
      <c r="DF3" s="154">
        <f>+DF1099</f>
        <v>0</v>
      </c>
      <c r="DG3" s="173">
        <f>+DG1099-DG2</f>
        <v>0</v>
      </c>
      <c r="DH3" s="154">
        <f>+DH1099</f>
        <v>0</v>
      </c>
      <c r="DI3" s="173">
        <f>+DI1099-DI2</f>
        <v>16730.349999999999</v>
      </c>
      <c r="DJ3" s="174">
        <f>+DJ1099</f>
        <v>0</v>
      </c>
      <c r="DK3" s="149">
        <f>SUM(DA3,DC3,DE3,DG3,DI3)</f>
        <v>16730.349999999999</v>
      </c>
      <c r="DL3" s="153">
        <f>+DL1099-DL2</f>
        <v>0</v>
      </c>
      <c r="DM3" s="154">
        <f>+DM1099</f>
        <v>0</v>
      </c>
      <c r="DN3" s="155">
        <f>+DN1099-DN2</f>
        <v>0</v>
      </c>
      <c r="DO3" s="154">
        <f>+DO1099</f>
        <v>0</v>
      </c>
      <c r="DP3" s="155">
        <f>+DP1099-DP2</f>
        <v>0</v>
      </c>
      <c r="DQ3" s="154">
        <f>+DQ1099</f>
        <v>0</v>
      </c>
      <c r="DR3" s="155">
        <f>+DR1099-DR2</f>
        <v>16730.349999999999</v>
      </c>
      <c r="DS3" s="174">
        <f>+DS1099</f>
        <v>0</v>
      </c>
      <c r="DT3" s="147">
        <f>SUM(DL3,DN3,DP3,DR3)</f>
        <v>16730.349999999999</v>
      </c>
      <c r="DU3" s="172">
        <f>+DU1099-DU2</f>
        <v>0</v>
      </c>
      <c r="DV3" s="154">
        <f>+DV1099</f>
        <v>0</v>
      </c>
      <c r="DW3" s="173">
        <f>+DW1099-DW2</f>
        <v>0</v>
      </c>
      <c r="DX3" s="154">
        <f>+DX1099</f>
        <v>0</v>
      </c>
      <c r="DY3" s="173">
        <f>+DY1099-DY2</f>
        <v>0</v>
      </c>
      <c r="DZ3" s="154">
        <f>+DZ1099</f>
        <v>0</v>
      </c>
      <c r="EA3" s="173">
        <f>+EA1099-EA2</f>
        <v>0</v>
      </c>
      <c r="EB3" s="154">
        <f>+EB1099</f>
        <v>0</v>
      </c>
      <c r="EC3" s="173">
        <f>+EC1099-EC2</f>
        <v>15480.5</v>
      </c>
      <c r="ED3" s="174">
        <f>+ED1099</f>
        <v>0</v>
      </c>
      <c r="EE3" s="34">
        <f>SUM(DU3,DW3,DY3,EA3,EC3)</f>
        <v>15480.5</v>
      </c>
      <c r="EF3" s="35">
        <f t="shared" ref="EF3" si="0">+EF1099</f>
        <v>552738.81599999988</v>
      </c>
    </row>
    <row r="4" spans="1:137" x14ac:dyDescent="0.3">
      <c r="A4" s="143"/>
      <c r="B4" s="39" t="s">
        <v>101</v>
      </c>
      <c r="C4" s="12"/>
      <c r="D4" s="6"/>
      <c r="E4" s="6"/>
      <c r="F4" s="263"/>
      <c r="G4" s="12"/>
      <c r="H4" s="40" t="s">
        <v>102</v>
      </c>
      <c r="I4" s="36">
        <f>+I1099</f>
        <v>552738.81599999988</v>
      </c>
      <c r="J4" s="5"/>
      <c r="K4" s="5"/>
      <c r="L4" s="5"/>
      <c r="M4" s="238"/>
      <c r="N4" s="238"/>
      <c r="O4" s="21"/>
      <c r="P4" s="203"/>
      <c r="Q4" s="238">
        <f>COUNTA(Q6:Q1098)</f>
        <v>71</v>
      </c>
      <c r="R4" s="156">
        <f t="shared" ref="R4:DP4" si="1">WEEKNUM(R5)</f>
        <v>1</v>
      </c>
      <c r="S4" s="157">
        <f>+R4</f>
        <v>1</v>
      </c>
      <c r="T4" s="158">
        <f t="shared" si="1"/>
        <v>2</v>
      </c>
      <c r="U4" s="157">
        <f>+T4</f>
        <v>2</v>
      </c>
      <c r="V4" s="158">
        <f t="shared" si="1"/>
        <v>3</v>
      </c>
      <c r="W4" s="157">
        <f>+V4</f>
        <v>3</v>
      </c>
      <c r="X4" s="158">
        <f t="shared" si="1"/>
        <v>4</v>
      </c>
      <c r="Y4" s="157">
        <f>+X4</f>
        <v>4</v>
      </c>
      <c r="Z4" s="158">
        <f t="shared" si="1"/>
        <v>5</v>
      </c>
      <c r="AA4" s="175">
        <f>+Z4</f>
        <v>5</v>
      </c>
      <c r="AB4" s="3" t="s">
        <v>364</v>
      </c>
      <c r="AC4" s="156">
        <f t="shared" si="1"/>
        <v>6</v>
      </c>
      <c r="AD4" s="157"/>
      <c r="AE4" s="158">
        <f t="shared" si="1"/>
        <v>7</v>
      </c>
      <c r="AF4" s="157"/>
      <c r="AG4" s="158">
        <f t="shared" si="1"/>
        <v>8</v>
      </c>
      <c r="AH4" s="157"/>
      <c r="AI4" s="158">
        <f t="shared" si="1"/>
        <v>9</v>
      </c>
      <c r="AJ4" s="175"/>
      <c r="AK4" s="3" t="s">
        <v>369</v>
      </c>
      <c r="AL4" s="156">
        <f t="shared" si="1"/>
        <v>10</v>
      </c>
      <c r="AM4" s="157"/>
      <c r="AN4" s="158">
        <f t="shared" si="1"/>
        <v>11</v>
      </c>
      <c r="AO4" s="157"/>
      <c r="AP4" s="158">
        <f t="shared" si="1"/>
        <v>12</v>
      </c>
      <c r="AQ4" s="157"/>
      <c r="AR4" s="158">
        <f t="shared" si="1"/>
        <v>13</v>
      </c>
      <c r="AS4" s="175"/>
      <c r="AT4" s="148" t="s">
        <v>374</v>
      </c>
      <c r="AU4" s="156">
        <f t="shared" si="1"/>
        <v>14</v>
      </c>
      <c r="AV4" s="157"/>
      <c r="AW4" s="158">
        <f t="shared" si="1"/>
        <v>15</v>
      </c>
      <c r="AX4" s="157"/>
      <c r="AY4" s="158">
        <f t="shared" si="1"/>
        <v>16</v>
      </c>
      <c r="AZ4" s="157"/>
      <c r="BA4" s="158">
        <f t="shared" si="1"/>
        <v>17</v>
      </c>
      <c r="BB4" s="157"/>
      <c r="BC4" s="158">
        <f t="shared" si="1"/>
        <v>18</v>
      </c>
      <c r="BD4" s="175"/>
      <c r="BE4" s="148" t="s">
        <v>380</v>
      </c>
      <c r="BF4" s="156">
        <f t="shared" si="1"/>
        <v>19</v>
      </c>
      <c r="BG4" s="157"/>
      <c r="BH4" s="158">
        <f t="shared" si="1"/>
        <v>20</v>
      </c>
      <c r="BI4" s="157"/>
      <c r="BJ4" s="158">
        <f t="shared" si="1"/>
        <v>21</v>
      </c>
      <c r="BK4" s="157"/>
      <c r="BL4" s="158">
        <f t="shared" si="1"/>
        <v>22</v>
      </c>
      <c r="BM4" s="175"/>
      <c r="BN4" s="148" t="s">
        <v>385</v>
      </c>
      <c r="BO4" s="156">
        <f t="shared" si="1"/>
        <v>23</v>
      </c>
      <c r="BP4" s="157"/>
      <c r="BQ4" s="158">
        <f t="shared" si="1"/>
        <v>24</v>
      </c>
      <c r="BR4" s="157"/>
      <c r="BS4" s="158">
        <f t="shared" si="1"/>
        <v>25</v>
      </c>
      <c r="BT4" s="157"/>
      <c r="BU4" s="158">
        <f t="shared" si="1"/>
        <v>26</v>
      </c>
      <c r="BV4" s="175"/>
      <c r="BW4" s="148" t="s">
        <v>390</v>
      </c>
      <c r="BX4" s="156">
        <f t="shared" si="1"/>
        <v>27</v>
      </c>
      <c r="BY4" s="157"/>
      <c r="BZ4" s="158">
        <f t="shared" si="1"/>
        <v>28</v>
      </c>
      <c r="CA4" s="157"/>
      <c r="CB4" s="158">
        <f t="shared" si="1"/>
        <v>29</v>
      </c>
      <c r="CC4" s="157"/>
      <c r="CD4" s="158">
        <f t="shared" si="1"/>
        <v>30</v>
      </c>
      <c r="CE4" s="157"/>
      <c r="CF4" s="158">
        <f t="shared" si="1"/>
        <v>31</v>
      </c>
      <c r="CG4" s="175"/>
      <c r="CH4" s="148" t="s">
        <v>396</v>
      </c>
      <c r="CI4" s="156">
        <f t="shared" si="1"/>
        <v>32</v>
      </c>
      <c r="CJ4" s="157"/>
      <c r="CK4" s="158">
        <f t="shared" si="1"/>
        <v>33</v>
      </c>
      <c r="CL4" s="157"/>
      <c r="CM4" s="158">
        <f t="shared" si="1"/>
        <v>34</v>
      </c>
      <c r="CN4" s="157"/>
      <c r="CO4" s="158">
        <f t="shared" si="1"/>
        <v>35</v>
      </c>
      <c r="CP4" s="175"/>
      <c r="CQ4" s="148" t="s">
        <v>401</v>
      </c>
      <c r="CR4" s="156">
        <f t="shared" si="1"/>
        <v>36</v>
      </c>
      <c r="CS4" s="157"/>
      <c r="CT4" s="158">
        <f t="shared" si="1"/>
        <v>37</v>
      </c>
      <c r="CU4" s="157"/>
      <c r="CV4" s="158">
        <f t="shared" si="1"/>
        <v>38</v>
      </c>
      <c r="CW4" s="157"/>
      <c r="CX4" s="158">
        <f t="shared" si="1"/>
        <v>39</v>
      </c>
      <c r="CY4" s="175"/>
      <c r="CZ4" s="148" t="s">
        <v>406</v>
      </c>
      <c r="DA4" s="156">
        <f t="shared" si="1"/>
        <v>40</v>
      </c>
      <c r="DB4" s="157"/>
      <c r="DC4" s="158">
        <f t="shared" si="1"/>
        <v>41</v>
      </c>
      <c r="DD4" s="157"/>
      <c r="DE4" s="158">
        <f t="shared" si="1"/>
        <v>42</v>
      </c>
      <c r="DF4" s="157"/>
      <c r="DG4" s="158">
        <f t="shared" si="1"/>
        <v>43</v>
      </c>
      <c r="DH4" s="157"/>
      <c r="DI4" s="158">
        <f t="shared" si="1"/>
        <v>44</v>
      </c>
      <c r="DJ4" s="175"/>
      <c r="DK4" s="148" t="s">
        <v>412</v>
      </c>
      <c r="DL4" s="156">
        <f t="shared" si="1"/>
        <v>45</v>
      </c>
      <c r="DM4" s="157"/>
      <c r="DN4" s="158">
        <f t="shared" si="1"/>
        <v>46</v>
      </c>
      <c r="DO4" s="157"/>
      <c r="DP4" s="158">
        <f t="shared" si="1"/>
        <v>47</v>
      </c>
      <c r="DQ4" s="157"/>
      <c r="DR4" s="158">
        <f>WEEKNUM(DR5)</f>
        <v>48</v>
      </c>
      <c r="DS4" s="175"/>
      <c r="DT4" s="148" t="s">
        <v>417</v>
      </c>
      <c r="DU4" s="156" t="s">
        <v>6</v>
      </c>
      <c r="DV4" s="157"/>
      <c r="DW4" s="158" t="s">
        <v>7</v>
      </c>
      <c r="DX4" s="157"/>
      <c r="DY4" s="158" t="s">
        <v>8</v>
      </c>
      <c r="DZ4" s="157"/>
      <c r="EA4" s="158" t="s">
        <v>9</v>
      </c>
      <c r="EB4" s="157"/>
      <c r="EC4" s="158" t="s">
        <v>10</v>
      </c>
      <c r="ED4" s="175"/>
      <c r="EE4" s="3" t="s">
        <v>423</v>
      </c>
      <c r="EF4" s="4" t="s">
        <v>424</v>
      </c>
    </row>
    <row r="5" spans="1:137" s="192" customFormat="1" ht="41.25" customHeight="1" x14ac:dyDescent="0.3">
      <c r="A5" s="42" t="s">
        <v>23</v>
      </c>
      <c r="B5" s="42" t="s">
        <v>0</v>
      </c>
      <c r="C5" s="42" t="s">
        <v>3</v>
      </c>
      <c r="D5" s="42" t="s">
        <v>2</v>
      </c>
      <c r="E5" s="42" t="s">
        <v>65</v>
      </c>
      <c r="F5" s="264" t="s">
        <v>351</v>
      </c>
      <c r="G5" s="42" t="s">
        <v>352</v>
      </c>
      <c r="H5" s="42" t="s">
        <v>36</v>
      </c>
      <c r="I5" s="42" t="s">
        <v>4</v>
      </c>
      <c r="J5" s="41" t="s">
        <v>31</v>
      </c>
      <c r="K5" s="41" t="s">
        <v>32</v>
      </c>
      <c r="L5" s="41" t="s">
        <v>37</v>
      </c>
      <c r="M5" s="42" t="s">
        <v>28</v>
      </c>
      <c r="N5" s="42" t="s">
        <v>29</v>
      </c>
      <c r="O5" s="43" t="s">
        <v>5</v>
      </c>
      <c r="P5" s="204" t="s">
        <v>25</v>
      </c>
      <c r="Q5" s="42" t="s">
        <v>449</v>
      </c>
      <c r="R5" s="184" t="s">
        <v>359</v>
      </c>
      <c r="S5" s="159" t="s">
        <v>452</v>
      </c>
      <c r="T5" s="185" t="s">
        <v>360</v>
      </c>
      <c r="U5" s="159" t="s">
        <v>453</v>
      </c>
      <c r="V5" s="185" t="s">
        <v>361</v>
      </c>
      <c r="W5" s="159" t="s">
        <v>454</v>
      </c>
      <c r="X5" s="185" t="s">
        <v>362</v>
      </c>
      <c r="Y5" s="159" t="s">
        <v>455</v>
      </c>
      <c r="Z5" s="185" t="s">
        <v>363</v>
      </c>
      <c r="AA5" s="160" t="s">
        <v>456</v>
      </c>
      <c r="AB5" s="186" t="s">
        <v>364</v>
      </c>
      <c r="AC5" s="184" t="s">
        <v>365</v>
      </c>
      <c r="AD5" s="159" t="s">
        <v>457</v>
      </c>
      <c r="AE5" s="185" t="s">
        <v>366</v>
      </c>
      <c r="AF5" s="159" t="s">
        <v>458</v>
      </c>
      <c r="AG5" s="185" t="s">
        <v>367</v>
      </c>
      <c r="AH5" s="159" t="s">
        <v>459</v>
      </c>
      <c r="AI5" s="185" t="s">
        <v>368</v>
      </c>
      <c r="AJ5" s="160" t="s">
        <v>460</v>
      </c>
      <c r="AK5" s="187" t="s">
        <v>369</v>
      </c>
      <c r="AL5" s="184" t="s">
        <v>370</v>
      </c>
      <c r="AM5" s="159" t="s">
        <v>461</v>
      </c>
      <c r="AN5" s="185" t="s">
        <v>371</v>
      </c>
      <c r="AO5" s="159" t="s">
        <v>462</v>
      </c>
      <c r="AP5" s="185" t="s">
        <v>372</v>
      </c>
      <c r="AQ5" s="159" t="s">
        <v>464</v>
      </c>
      <c r="AR5" s="185" t="s">
        <v>373</v>
      </c>
      <c r="AS5" s="160" t="s">
        <v>463</v>
      </c>
      <c r="AT5" s="188" t="s">
        <v>374</v>
      </c>
      <c r="AU5" s="184" t="s">
        <v>375</v>
      </c>
      <c r="AV5" s="159" t="s">
        <v>465</v>
      </c>
      <c r="AW5" s="185" t="s">
        <v>376</v>
      </c>
      <c r="AX5" s="159" t="s">
        <v>466</v>
      </c>
      <c r="AY5" s="185" t="s">
        <v>377</v>
      </c>
      <c r="AZ5" s="159" t="s">
        <v>467</v>
      </c>
      <c r="BA5" s="185" t="s">
        <v>378</v>
      </c>
      <c r="BB5" s="159" t="s">
        <v>468</v>
      </c>
      <c r="BC5" s="185" t="s">
        <v>379</v>
      </c>
      <c r="BD5" s="160" t="s">
        <v>469</v>
      </c>
      <c r="BE5" s="189" t="s">
        <v>380</v>
      </c>
      <c r="BF5" s="184" t="s">
        <v>381</v>
      </c>
      <c r="BG5" s="159" t="s">
        <v>470</v>
      </c>
      <c r="BH5" s="185" t="s">
        <v>382</v>
      </c>
      <c r="BI5" s="159" t="s">
        <v>471</v>
      </c>
      <c r="BJ5" s="185" t="s">
        <v>383</v>
      </c>
      <c r="BK5" s="159" t="s">
        <v>472</v>
      </c>
      <c r="BL5" s="185" t="s">
        <v>384</v>
      </c>
      <c r="BM5" s="160" t="s">
        <v>473</v>
      </c>
      <c r="BN5" s="188" t="s">
        <v>385</v>
      </c>
      <c r="BO5" s="184" t="s">
        <v>386</v>
      </c>
      <c r="BP5" s="159" t="s">
        <v>474</v>
      </c>
      <c r="BQ5" s="185" t="s">
        <v>387</v>
      </c>
      <c r="BR5" s="159" t="s">
        <v>475</v>
      </c>
      <c r="BS5" s="185" t="s">
        <v>388</v>
      </c>
      <c r="BT5" s="159" t="s">
        <v>476</v>
      </c>
      <c r="BU5" s="185" t="s">
        <v>389</v>
      </c>
      <c r="BV5" s="160" t="s">
        <v>477</v>
      </c>
      <c r="BW5" s="189" t="s">
        <v>390</v>
      </c>
      <c r="BX5" s="184" t="s">
        <v>391</v>
      </c>
      <c r="BY5" s="159" t="s">
        <v>478</v>
      </c>
      <c r="BZ5" s="185" t="s">
        <v>392</v>
      </c>
      <c r="CA5" s="159" t="s">
        <v>479</v>
      </c>
      <c r="CB5" s="185" t="s">
        <v>393</v>
      </c>
      <c r="CC5" s="159" t="s">
        <v>480</v>
      </c>
      <c r="CD5" s="185" t="s">
        <v>394</v>
      </c>
      <c r="CE5" s="159" t="s">
        <v>481</v>
      </c>
      <c r="CF5" s="185" t="s">
        <v>395</v>
      </c>
      <c r="CG5" s="160" t="s">
        <v>482</v>
      </c>
      <c r="CH5" s="188" t="s">
        <v>396</v>
      </c>
      <c r="CI5" s="184" t="s">
        <v>397</v>
      </c>
      <c r="CJ5" s="159" t="s">
        <v>483</v>
      </c>
      <c r="CK5" s="185" t="s">
        <v>398</v>
      </c>
      <c r="CL5" s="159" t="s">
        <v>484</v>
      </c>
      <c r="CM5" s="185" t="s">
        <v>399</v>
      </c>
      <c r="CN5" s="159" t="s">
        <v>485</v>
      </c>
      <c r="CO5" s="185" t="s">
        <v>400</v>
      </c>
      <c r="CP5" s="160" t="s">
        <v>486</v>
      </c>
      <c r="CQ5" s="189" t="s">
        <v>401</v>
      </c>
      <c r="CR5" s="184" t="s">
        <v>402</v>
      </c>
      <c r="CS5" s="159" t="s">
        <v>504</v>
      </c>
      <c r="CT5" s="185" t="s">
        <v>403</v>
      </c>
      <c r="CU5" s="159" t="s">
        <v>503</v>
      </c>
      <c r="CV5" s="185" t="s">
        <v>404</v>
      </c>
      <c r="CW5" s="159" t="s">
        <v>502</v>
      </c>
      <c r="CX5" s="185" t="s">
        <v>405</v>
      </c>
      <c r="CY5" s="160" t="s">
        <v>501</v>
      </c>
      <c r="CZ5" s="188" t="s">
        <v>406</v>
      </c>
      <c r="DA5" s="184" t="s">
        <v>407</v>
      </c>
      <c r="DB5" s="159" t="s">
        <v>500</v>
      </c>
      <c r="DC5" s="185" t="s">
        <v>408</v>
      </c>
      <c r="DD5" s="159" t="s">
        <v>499</v>
      </c>
      <c r="DE5" s="185" t="s">
        <v>409</v>
      </c>
      <c r="DF5" s="159" t="s">
        <v>498</v>
      </c>
      <c r="DG5" s="185" t="s">
        <v>410</v>
      </c>
      <c r="DH5" s="159" t="s">
        <v>497</v>
      </c>
      <c r="DI5" s="185" t="s">
        <v>411</v>
      </c>
      <c r="DJ5" s="160" t="s">
        <v>496</v>
      </c>
      <c r="DK5" s="189" t="s">
        <v>412</v>
      </c>
      <c r="DL5" s="184" t="s">
        <v>413</v>
      </c>
      <c r="DM5" s="159" t="s">
        <v>495</v>
      </c>
      <c r="DN5" s="185" t="s">
        <v>414</v>
      </c>
      <c r="DO5" s="159" t="s">
        <v>494</v>
      </c>
      <c r="DP5" s="185" t="s">
        <v>415</v>
      </c>
      <c r="DQ5" s="159" t="s">
        <v>493</v>
      </c>
      <c r="DR5" s="185" t="s">
        <v>416</v>
      </c>
      <c r="DS5" s="160" t="s">
        <v>492</v>
      </c>
      <c r="DT5" s="188" t="s">
        <v>417</v>
      </c>
      <c r="DU5" s="184" t="s">
        <v>418</v>
      </c>
      <c r="DV5" s="159" t="s">
        <v>491</v>
      </c>
      <c r="DW5" s="185" t="s">
        <v>419</v>
      </c>
      <c r="DX5" s="159" t="s">
        <v>490</v>
      </c>
      <c r="DY5" s="185" t="s">
        <v>420</v>
      </c>
      <c r="DZ5" s="159" t="s">
        <v>489</v>
      </c>
      <c r="EA5" s="185" t="s">
        <v>421</v>
      </c>
      <c r="EB5" s="159" t="s">
        <v>488</v>
      </c>
      <c r="EC5" s="185" t="s">
        <v>422</v>
      </c>
      <c r="ED5" s="160" t="s">
        <v>487</v>
      </c>
      <c r="EE5" s="187" t="s">
        <v>423</v>
      </c>
      <c r="EF5" s="190" t="s">
        <v>424</v>
      </c>
      <c r="EG5" s="191" t="s">
        <v>75</v>
      </c>
    </row>
    <row r="6" spans="1:137" x14ac:dyDescent="0.3">
      <c r="A6" s="9">
        <v>1</v>
      </c>
      <c r="B6" s="1" t="s">
        <v>30</v>
      </c>
      <c r="C6" s="9" t="s">
        <v>124</v>
      </c>
      <c r="D6" s="8">
        <v>45600</v>
      </c>
      <c r="E6" s="10">
        <v>60</v>
      </c>
      <c r="F6" s="265">
        <f t="shared" ref="F6:F37" si="2">+D6+E6</f>
        <v>45660</v>
      </c>
      <c r="G6" s="141" t="s">
        <v>38</v>
      </c>
      <c r="H6" s="9">
        <v>3861</v>
      </c>
      <c r="I6" s="142">
        <f>+PMKAFAAPAYER[[#This Row],[B-Sharpe CHF]]</f>
        <v>31778.405999999999</v>
      </c>
      <c r="J6" s="14">
        <v>31155.3</v>
      </c>
      <c r="K6" s="14">
        <v>1.02</v>
      </c>
      <c r="L6" s="14">
        <f>+PMKAFAAPAYER[[#This Row],[Euro]]*PMKAFAAPAYER[[#This Row],[Fx]]</f>
        <v>31778.405999999999</v>
      </c>
      <c r="M6" s="13"/>
      <c r="N6" s="15"/>
      <c r="P6" s="205">
        <v>16.100000000000001</v>
      </c>
      <c r="Q6" s="136" t="s">
        <v>445</v>
      </c>
      <c r="R6" s="234">
        <f>+PMKAFAAPAYER[[#This Row],[CHF]]</f>
        <v>31778.405999999999</v>
      </c>
      <c r="S6" s="165">
        <f>IF(PMKAFAAPAYER[[#This Row],[ ]]="Payé",PMKAFAAPAYER[[#This Row],[02.01.2025]],0)</f>
        <v>31778.405999999999</v>
      </c>
      <c r="T6" s="234"/>
      <c r="U6" s="166">
        <f>IF(PMKAFAAPAYER[[#This Row],[ ]]="Payé",PMKAFAAPAYER[[#This Row],[09.01.2025]],0)</f>
        <v>0</v>
      </c>
      <c r="V6" s="234"/>
      <c r="W6" s="166">
        <f>IF(PMKAFAAPAYER[[#This Row],[ ]]="Payé",PMKAFAAPAYER[[#This Row],[16.01.2025]],0)</f>
        <v>0</v>
      </c>
      <c r="X6" s="234"/>
      <c r="Y6" s="166">
        <f>IF(PMKAFAAPAYER[[#This Row],[ ]]="Payé",PMKAFAAPAYER[[#This Row],[23.01.2025]],0)</f>
        <v>0</v>
      </c>
      <c r="Z6" s="234"/>
      <c r="AA6" s="176">
        <f>IF(PMKAFAAPAYER[[#This Row],[ ]]="Payé",PMKAFAAPAYER[[#This Row],[30.01.2025]],0)</f>
        <v>0</v>
      </c>
      <c r="AB6" s="32">
        <f t="shared" ref="AB6:AB69" si="3">SUM(R6,T6,V6,X6,Z6)</f>
        <v>31778.405999999999</v>
      </c>
      <c r="AC6" s="234"/>
      <c r="AD6" s="166">
        <f>IF(PMKAFAAPAYER[[#This Row],[ ]]="Payé",PMKAFAAPAYER[[#This Row],[06.02.2025]],0)</f>
        <v>0</v>
      </c>
      <c r="AE6" s="234"/>
      <c r="AF6" s="166">
        <f>IF(PMKAFAAPAYER[[#This Row],[ ]]="Payé",PMKAFAAPAYER[[#This Row],[13.02.2025]],0)</f>
        <v>0</v>
      </c>
      <c r="AG6" s="234"/>
      <c r="AH6" s="166">
        <f>IF(PMKAFAAPAYER[[#This Row],[ ]]="Payé",PMKAFAAPAYER[[#This Row],[20.02.2025]],0)</f>
        <v>0</v>
      </c>
      <c r="AI6" s="234"/>
      <c r="AJ6" s="176">
        <f>IF(PMKAFAAPAYER[[#This Row],[ ]]="Payé",PMKAFAAPAYER[[#This Row],[27.02.2025]],0)</f>
        <v>0</v>
      </c>
      <c r="AK6" s="47">
        <f t="shared" ref="AK6:AK69" si="4">SUM(AC6,AE6,AG6,AI6)</f>
        <v>0</v>
      </c>
      <c r="AL6" s="162"/>
      <c r="AM6" s="166">
        <f>IF(PMKAFAAPAYER[[#This Row],[ ]]="Payé",PMKAFAAPAYER[[#This Row],[05.03.2025]],0)</f>
        <v>0</v>
      </c>
      <c r="AN6" s="161"/>
      <c r="AO6" s="166">
        <f>IF(PMKAFAAPAYER[[#This Row],[ ]]="Payé",PMKAFAAPAYER[[#This Row],[12.03.2025]],0)</f>
        <v>0</v>
      </c>
      <c r="AP6" s="161"/>
      <c r="AQ6" s="166">
        <f>IF(PMKAFAAPAYER[[#This Row],[ ]]="Payé",PMKAFAAPAYER[[#This Row],[19.03.2025]],0)</f>
        <v>0</v>
      </c>
      <c r="AR6" s="161"/>
      <c r="AS6" s="176">
        <f>IF(PMKAFAAPAYER[[#This Row],[ ]]="Payé",PMKAFAAPAYER[[#This Row],[26.03.2025]],0)</f>
        <v>0</v>
      </c>
      <c r="AT6" s="17">
        <f t="shared" ref="AT6:AT69" si="5">SUM(AL6,AN6,AP6,AR6)</f>
        <v>0</v>
      </c>
      <c r="AU6" s="162"/>
      <c r="AV6" s="166">
        <f>IF(PMKAFAAPAYER[[#This Row],[ ]]="Payé",PMKAFAAPAYER[[#This Row],[02.04.2025]],0)</f>
        <v>0</v>
      </c>
      <c r="AW6" s="161"/>
      <c r="AX6" s="166">
        <f>IF(PMKAFAAPAYER[[#This Row],[ ]]="Payé",PMKAFAAPAYER[[#This Row],[09.04.2025]],0)</f>
        <v>0</v>
      </c>
      <c r="AY6" s="161"/>
      <c r="AZ6" s="166">
        <f>IF(PMKAFAAPAYER[[#This Row],[ ]]="Payé",PMKAFAAPAYER[[#This Row],[16.04.2025]],0)</f>
        <v>0</v>
      </c>
      <c r="BA6" s="161"/>
      <c r="BB6" s="166">
        <f>IF(PMKAFAAPAYER[[#This Row],[ ]]="Payé",PMKAFAAPAYER[[#This Row],[23.04.2025]],0)</f>
        <v>0</v>
      </c>
      <c r="BC6" s="161"/>
      <c r="BD6" s="176">
        <f>IF(PMKAFAAPAYER[[#This Row],[ ]]="Payé",PMKAFAAPAYER[[#This Row],[30.04.2025]],0)</f>
        <v>0</v>
      </c>
      <c r="BE6" s="18">
        <f t="shared" ref="BE6:BE69" si="6">SUM(AU6,AW6,AY6,BA6,BC6)</f>
        <v>0</v>
      </c>
      <c r="BF6" s="162"/>
      <c r="BG6" s="166">
        <f>IF(PMKAFAAPAYER[[#This Row],[ ]]="Payé",PMKAFAAPAYER[[#This Row],[07.05.2025]],0)</f>
        <v>0</v>
      </c>
      <c r="BH6" s="161"/>
      <c r="BI6" s="166">
        <f>IF(PMKAFAAPAYER[[#This Row],[ ]]="Payé",PMKAFAAPAYER[[#This Row],[14.05.2025]],0)</f>
        <v>0</v>
      </c>
      <c r="BJ6" s="161"/>
      <c r="BK6" s="166">
        <f>IF(PMKAFAAPAYER[[#This Row],[ ]]="Payé",PMKAFAAPAYER[[#This Row],[21.05.2025]],0)</f>
        <v>0</v>
      </c>
      <c r="BL6" s="161"/>
      <c r="BM6" s="176">
        <f>IF(PMKAFAAPAYER[[#This Row],[ ]]="Payé",PMKAFAAPAYER[[#This Row],[28.05.2025]],0)</f>
        <v>0</v>
      </c>
      <c r="BN6" s="17">
        <f t="shared" ref="BN6:BN69" si="7">SUM(BF6,BH6,BJ6,BL6)</f>
        <v>0</v>
      </c>
      <c r="BO6" s="162"/>
      <c r="BP6" s="166">
        <f>IF(PMKAFAAPAYER[[#This Row],[ ]]="Payé",PMKAFAAPAYER[[#This Row],[04.06.2025]],0)</f>
        <v>0</v>
      </c>
      <c r="BQ6" s="161"/>
      <c r="BR6" s="166">
        <f>IF(PMKAFAAPAYER[[#This Row],[ ]]="Payé",PMKAFAAPAYER[[#This Row],[11.06.2025]],0)</f>
        <v>0</v>
      </c>
      <c r="BS6" s="161"/>
      <c r="BT6" s="166">
        <f>IF(PMKAFAAPAYER[[#This Row],[ ]]="Payé",PMKAFAAPAYER[[#This Row],[18.06.2025]],0)</f>
        <v>0</v>
      </c>
      <c r="BU6" s="161"/>
      <c r="BV6" s="176">
        <f>IF(PMKAFAAPAYER[[#This Row],[ ]]="Payé",PMKAFAAPAYER[[#This Row],[25.06.2025]],0)</f>
        <v>0</v>
      </c>
      <c r="BW6" s="18">
        <f t="shared" ref="BW6:BW69" si="8">SUM(BO6,BQ6,BS6,BU6)</f>
        <v>0</v>
      </c>
      <c r="BX6" s="162"/>
      <c r="BY6" s="166">
        <f>IF(PMKAFAAPAYER[[#This Row],[ ]]="Payé",PMKAFAAPAYER[[#This Row],[02.07.2025]],0)</f>
        <v>0</v>
      </c>
      <c r="BZ6" s="161"/>
      <c r="CA6" s="166">
        <f>IF(PMKAFAAPAYER[[#This Row],[ ]]="Payé",PMKAFAAPAYER[[#This Row],[09.07.2025]],0)</f>
        <v>0</v>
      </c>
      <c r="CB6" s="161"/>
      <c r="CC6" s="166">
        <f>IF(PMKAFAAPAYER[[#This Row],[ ]]="Payé",PMKAFAAPAYER[[#This Row],[16.07.2025]],0)</f>
        <v>0</v>
      </c>
      <c r="CD6" s="161"/>
      <c r="CE6" s="166">
        <f>IF(PMKAFAAPAYER[[#This Row],[ ]]="Payé",PMKAFAAPAYER[[#This Row],[23.07.2025]],0)</f>
        <v>0</v>
      </c>
      <c r="CF6" s="161"/>
      <c r="CG6" s="176">
        <f>IF(PMKAFAAPAYER[[#This Row],[ ]]="Payé",PMKAFAAPAYER[[#This Row],[30.07.2025]],0)</f>
        <v>0</v>
      </c>
      <c r="CH6" s="17">
        <f t="shared" ref="CH6:CH69" si="9">SUM(BX6,BZ6,CB6,CD6,CF6)</f>
        <v>0</v>
      </c>
      <c r="CI6" s="162"/>
      <c r="CJ6" s="166">
        <f>IF(PMKAFAAPAYER[[#This Row],[ ]]="Payé",PMKAFAAPAYER[[#This Row],[06.08.2025]],0)</f>
        <v>0</v>
      </c>
      <c r="CK6" s="161"/>
      <c r="CL6" s="166">
        <f>IF(PMKAFAAPAYER[[#This Row],[ ]]="Payé",PMKAFAAPAYER[[#This Row],[13.08.2025]],0)</f>
        <v>0</v>
      </c>
      <c r="CM6" s="161"/>
      <c r="CN6" s="166">
        <f>IF(PMKAFAAPAYER[[#This Row],[ ]]="Payé",PMKAFAAPAYER[[#This Row],[20.08.2025]],0)</f>
        <v>0</v>
      </c>
      <c r="CO6" s="161"/>
      <c r="CP6" s="176">
        <f>IF(PMKAFAAPAYER[[#This Row],[ ]]="Payé",PMKAFAAPAYER[[#This Row],[27.08.2025]],0)</f>
        <v>0</v>
      </c>
      <c r="CQ6" s="18">
        <f t="shared" ref="CQ6:CQ69" si="10">SUM(CI6,CK6,CM6,CO6)</f>
        <v>0</v>
      </c>
      <c r="CR6" s="162"/>
      <c r="CS6" s="166">
        <f>IF(PMKAFAAPAYER[[#This Row],[ ]]="Payé",PMKAFAAPAYER[[#This Row],[03.09.2025]],0)</f>
        <v>0</v>
      </c>
      <c r="CT6" s="161"/>
      <c r="CU6" s="166">
        <f>IF(PMKAFAAPAYER[[#This Row],[ ]]="Payé",PMKAFAAPAYER[[#This Row],[10.09.2025]],0)</f>
        <v>0</v>
      </c>
      <c r="CV6" s="161"/>
      <c r="CW6" s="166">
        <f>IF(PMKAFAAPAYER[[#This Row],[ ]]="Payé",PMKAFAAPAYER[[#This Row],[17.09.2025]],0)</f>
        <v>0</v>
      </c>
      <c r="CX6" s="161"/>
      <c r="CY6" s="176">
        <f>IF(PMKAFAAPAYER[[#This Row],[ ]]="Payé",PMKAFAAPAYER[[#This Row],[24.09.2025]],0)</f>
        <v>0</v>
      </c>
      <c r="CZ6" s="17">
        <f t="shared" ref="CZ6:CZ69" si="11">SUM(CR6,CT6,CV6,CX6)</f>
        <v>0</v>
      </c>
      <c r="DA6" s="162"/>
      <c r="DB6" s="166">
        <f>IF(PMKAFAAPAYER[[#This Row],[ ]]="Payé",PMKAFAAPAYER[[#This Row],[01.10.2025]],0)</f>
        <v>0</v>
      </c>
      <c r="DC6" s="161"/>
      <c r="DD6" s="166">
        <f>IF(PMKAFAAPAYER[[#This Row],[ ]]="Payé",PMKAFAAPAYER[[#This Row],[08.10.2025]],0)</f>
        <v>0</v>
      </c>
      <c r="DE6" s="161"/>
      <c r="DF6" s="166">
        <f>IF(PMKAFAAPAYER[[#This Row],[ ]]="Payé",PMKAFAAPAYER[[#This Row],[15.10.2025]],0)</f>
        <v>0</v>
      </c>
      <c r="DG6" s="161"/>
      <c r="DH6" s="166">
        <f>IF(PMKAFAAPAYER[[#This Row],[ ]]="Payé",PMKAFAAPAYER[[#This Row],[22.10.2025]],0)</f>
        <v>0</v>
      </c>
      <c r="DI6" s="161"/>
      <c r="DJ6" s="176">
        <f>IF(PMKAFAAPAYER[[#This Row],[ ]]="Payé",PMKAFAAPAYER[[#This Row],[29.10.2025]],0)</f>
        <v>0</v>
      </c>
      <c r="DK6" s="18">
        <f t="shared" ref="DK6:DK69" si="12">SUM(DA6,DC6,DE6,DG6,DI6)</f>
        <v>0</v>
      </c>
      <c r="DL6" s="162"/>
      <c r="DM6" s="166">
        <f>IF(PMKAFAAPAYER[[#This Row],[ ]]="Payé",PMKAFAAPAYER[[#This Row],[05.11.2025]],0)</f>
        <v>0</v>
      </c>
      <c r="DN6" s="161"/>
      <c r="DO6" s="166">
        <f>IF(PMKAFAAPAYER[[#This Row],[ ]]="Payé",PMKAFAAPAYER[[#This Row],[12.11.2025]],0)</f>
        <v>0</v>
      </c>
      <c r="DP6" s="161"/>
      <c r="DQ6" s="166">
        <f>IF(PMKAFAAPAYER[[#This Row],[ ]]="Payé",PMKAFAAPAYER[[#This Row],[19.11.2025]],0)</f>
        <v>0</v>
      </c>
      <c r="DR6" s="161"/>
      <c r="DS6" s="176">
        <f>IF(PMKAFAAPAYER[[#This Row],[ ]]="Payé",PMKAFAAPAYER[[#This Row],[26.11.2025]],0)</f>
        <v>0</v>
      </c>
      <c r="DT6" s="17">
        <f t="shared" ref="DT6:DT69" si="13">SUM(DL6,DN6,DP6,DR6)</f>
        <v>0</v>
      </c>
      <c r="DU6" s="162"/>
      <c r="DV6" s="166">
        <f>IF(PMKAFAAPAYER[[#This Row],[ ]]="Payé",PMKAFAAPAYER[[#This Row],[03.12.2025]],0)</f>
        <v>0</v>
      </c>
      <c r="DW6" s="161"/>
      <c r="DX6" s="166">
        <f>IF(PMKAFAAPAYER[[#This Row],[ ]]="Payé",PMKAFAAPAYER[[#This Row],[10.12.2025]],0)</f>
        <v>0</v>
      </c>
      <c r="DY6" s="161"/>
      <c r="DZ6" s="166">
        <f>IF(PMKAFAAPAYER[[#This Row],[ ]]="Payé",PMKAFAAPAYER[[#This Row],[17.12.2025]],0)</f>
        <v>0</v>
      </c>
      <c r="EA6" s="161"/>
      <c r="EB6" s="166">
        <f>IF(PMKAFAAPAYER[[#This Row],[ ]]="Payé",PMKAFAAPAYER[[#This Row],[24.12.2025]],0)</f>
        <v>0</v>
      </c>
      <c r="EC6" s="161"/>
      <c r="ED6" s="176">
        <f>IF(PMKAFAAPAYER[[#This Row],[ ]]="Payé",PMKAFAAPAYER[[#This Row],[31.12.2025]],0)</f>
        <v>0</v>
      </c>
      <c r="EE6" s="18">
        <f t="shared" ref="EE6:EE69" si="14">SUM(DU6,DW6,DY6,EA6,EC6)</f>
        <v>0</v>
      </c>
      <c r="EF6" s="11">
        <f t="shared" ref="EF6:EF69" si="15">SUM(AB6,AK6,AT6,BE6,BN6,BW6,CH6,CQ6,CZ6,DK6,DT6,EE6)</f>
        <v>31778.405999999999</v>
      </c>
      <c r="EG6" s="16">
        <f>+PMKAFAAPAYER[[#This Row],[CHF]]-PMKAFAAPAYER[[#This Row],[T2025]]</f>
        <v>0</v>
      </c>
    </row>
    <row r="7" spans="1:137" x14ac:dyDescent="0.3">
      <c r="A7" s="9">
        <f t="shared" ref="A7:A70" si="16">+A6+1</f>
        <v>2</v>
      </c>
      <c r="B7" s="1" t="s">
        <v>30</v>
      </c>
      <c r="C7" s="9" t="s">
        <v>133</v>
      </c>
      <c r="D7" s="8">
        <v>45614</v>
      </c>
      <c r="E7" s="10">
        <v>60</v>
      </c>
      <c r="F7" s="265">
        <f t="shared" si="2"/>
        <v>45674</v>
      </c>
      <c r="G7" s="141" t="s">
        <v>38</v>
      </c>
      <c r="H7" s="9">
        <v>3891</v>
      </c>
      <c r="I7" s="142">
        <f>+PMKAFAAPAYER[[#This Row],[B-Sharpe CHF]]</f>
        <v>32405.4</v>
      </c>
      <c r="J7" s="14">
        <v>31770</v>
      </c>
      <c r="K7" s="14">
        <v>1.02</v>
      </c>
      <c r="L7" s="14">
        <f>+PMKAFAAPAYER[[#This Row],[Euro]]*PMKAFAAPAYER[[#This Row],[Fx]]</f>
        <v>32405.4</v>
      </c>
      <c r="M7" s="13"/>
      <c r="N7" s="15"/>
      <c r="P7" s="205" t="s">
        <v>26</v>
      </c>
      <c r="Q7" s="136" t="s">
        <v>445</v>
      </c>
      <c r="R7" s="234"/>
      <c r="S7" s="166">
        <f>IF(PMKAFAAPAYER[[#This Row],[ ]]="Payé",PMKAFAAPAYER[[#This Row],[02.01.2025]],0)</f>
        <v>0</v>
      </c>
      <c r="T7" s="234"/>
      <c r="U7" s="166">
        <f>IF(PMKAFAAPAYER[[#This Row],[ ]]="Payé",PMKAFAAPAYER[[#This Row],[09.01.2025]],0)</f>
        <v>0</v>
      </c>
      <c r="V7" s="234">
        <f>+PMKAFAAPAYER[[#This Row],[CHF]]</f>
        <v>32405.4</v>
      </c>
      <c r="W7" s="166">
        <f>IF(PMKAFAAPAYER[[#This Row],[ ]]="Payé",PMKAFAAPAYER[[#This Row],[16.01.2025]],0)</f>
        <v>32405.4</v>
      </c>
      <c r="X7" s="234"/>
      <c r="Y7" s="166">
        <f>IF(PMKAFAAPAYER[[#This Row],[ ]]="Payé",PMKAFAAPAYER[[#This Row],[23.01.2025]],0)</f>
        <v>0</v>
      </c>
      <c r="Z7" s="234"/>
      <c r="AA7" s="176">
        <f>IF(PMKAFAAPAYER[[#This Row],[ ]]="Payé",PMKAFAAPAYER[[#This Row],[30.01.2025]],0)</f>
        <v>0</v>
      </c>
      <c r="AB7" s="32">
        <f t="shared" si="3"/>
        <v>32405.4</v>
      </c>
      <c r="AC7" s="234"/>
      <c r="AD7" s="166">
        <f>IF(PMKAFAAPAYER[[#This Row],[ ]]="Payé",PMKAFAAPAYER[[#This Row],[06.02.2025]],0)</f>
        <v>0</v>
      </c>
      <c r="AE7" s="234"/>
      <c r="AF7" s="166">
        <f>IF(PMKAFAAPAYER[[#This Row],[ ]]="Payé",PMKAFAAPAYER[[#This Row],[13.02.2025]],0)</f>
        <v>0</v>
      </c>
      <c r="AG7" s="234"/>
      <c r="AH7" s="166">
        <f>IF(PMKAFAAPAYER[[#This Row],[ ]]="Payé",PMKAFAAPAYER[[#This Row],[20.02.2025]],0)</f>
        <v>0</v>
      </c>
      <c r="AI7" s="234"/>
      <c r="AJ7" s="176">
        <f>IF(PMKAFAAPAYER[[#This Row],[ ]]="Payé",PMKAFAAPAYER[[#This Row],[27.02.2025]],0)</f>
        <v>0</v>
      </c>
      <c r="AK7" s="47">
        <f t="shared" si="4"/>
        <v>0</v>
      </c>
      <c r="AL7" s="162"/>
      <c r="AM7" s="166">
        <f>IF(PMKAFAAPAYER[[#This Row],[ ]]="Payé",PMKAFAAPAYER[[#This Row],[05.03.2025]],0)</f>
        <v>0</v>
      </c>
      <c r="AN7" s="161"/>
      <c r="AO7" s="166">
        <f>IF(PMKAFAAPAYER[[#This Row],[ ]]="Payé",PMKAFAAPAYER[[#This Row],[12.03.2025]],0)</f>
        <v>0</v>
      </c>
      <c r="AP7" s="161"/>
      <c r="AQ7" s="166">
        <f>IF(PMKAFAAPAYER[[#This Row],[ ]]="Payé",PMKAFAAPAYER[[#This Row],[19.03.2025]],0)</f>
        <v>0</v>
      </c>
      <c r="AR7" s="161"/>
      <c r="AS7" s="176">
        <f>IF(PMKAFAAPAYER[[#This Row],[ ]]="Payé",PMKAFAAPAYER[[#This Row],[26.03.2025]],0)</f>
        <v>0</v>
      </c>
      <c r="AT7" s="17">
        <f t="shared" si="5"/>
        <v>0</v>
      </c>
      <c r="AU7" s="162"/>
      <c r="AV7" s="166">
        <f>IF(PMKAFAAPAYER[[#This Row],[ ]]="Payé",PMKAFAAPAYER[[#This Row],[02.04.2025]],0)</f>
        <v>0</v>
      </c>
      <c r="AW7" s="161"/>
      <c r="AX7" s="166">
        <f>IF(PMKAFAAPAYER[[#This Row],[ ]]="Payé",PMKAFAAPAYER[[#This Row],[09.04.2025]],0)</f>
        <v>0</v>
      </c>
      <c r="AY7" s="161"/>
      <c r="AZ7" s="166">
        <f>IF(PMKAFAAPAYER[[#This Row],[ ]]="Payé",PMKAFAAPAYER[[#This Row],[16.04.2025]],0)</f>
        <v>0</v>
      </c>
      <c r="BA7" s="161"/>
      <c r="BB7" s="166">
        <f>IF(PMKAFAAPAYER[[#This Row],[ ]]="Payé",PMKAFAAPAYER[[#This Row],[23.04.2025]],0)</f>
        <v>0</v>
      </c>
      <c r="BC7" s="161"/>
      <c r="BD7" s="176">
        <f>IF(PMKAFAAPAYER[[#This Row],[ ]]="Payé",PMKAFAAPAYER[[#This Row],[30.04.2025]],0)</f>
        <v>0</v>
      </c>
      <c r="BE7" s="18">
        <f t="shared" si="6"/>
        <v>0</v>
      </c>
      <c r="BF7" s="162"/>
      <c r="BG7" s="166">
        <f>IF(PMKAFAAPAYER[[#This Row],[ ]]="Payé",PMKAFAAPAYER[[#This Row],[07.05.2025]],0)</f>
        <v>0</v>
      </c>
      <c r="BH7" s="161"/>
      <c r="BI7" s="166">
        <f>IF(PMKAFAAPAYER[[#This Row],[ ]]="Payé",PMKAFAAPAYER[[#This Row],[14.05.2025]],0)</f>
        <v>0</v>
      </c>
      <c r="BJ7" s="161"/>
      <c r="BK7" s="166">
        <f>IF(PMKAFAAPAYER[[#This Row],[ ]]="Payé",PMKAFAAPAYER[[#This Row],[21.05.2025]],0)</f>
        <v>0</v>
      </c>
      <c r="BL7" s="161"/>
      <c r="BM7" s="176">
        <f>IF(PMKAFAAPAYER[[#This Row],[ ]]="Payé",PMKAFAAPAYER[[#This Row],[28.05.2025]],0)</f>
        <v>0</v>
      </c>
      <c r="BN7" s="17">
        <f t="shared" si="7"/>
        <v>0</v>
      </c>
      <c r="BO7" s="162"/>
      <c r="BP7" s="166">
        <f>IF(PMKAFAAPAYER[[#This Row],[ ]]="Payé",PMKAFAAPAYER[[#This Row],[04.06.2025]],0)</f>
        <v>0</v>
      </c>
      <c r="BQ7" s="161"/>
      <c r="BR7" s="166">
        <f>IF(PMKAFAAPAYER[[#This Row],[ ]]="Payé",PMKAFAAPAYER[[#This Row],[11.06.2025]],0)</f>
        <v>0</v>
      </c>
      <c r="BS7" s="161"/>
      <c r="BT7" s="166">
        <f>IF(PMKAFAAPAYER[[#This Row],[ ]]="Payé",PMKAFAAPAYER[[#This Row],[18.06.2025]],0)</f>
        <v>0</v>
      </c>
      <c r="BU7" s="161"/>
      <c r="BV7" s="176">
        <f>IF(PMKAFAAPAYER[[#This Row],[ ]]="Payé",PMKAFAAPAYER[[#This Row],[25.06.2025]],0)</f>
        <v>0</v>
      </c>
      <c r="BW7" s="18">
        <f t="shared" si="8"/>
        <v>0</v>
      </c>
      <c r="BX7" s="162"/>
      <c r="BY7" s="166">
        <f>IF(PMKAFAAPAYER[[#This Row],[ ]]="Payé",PMKAFAAPAYER[[#This Row],[02.07.2025]],0)</f>
        <v>0</v>
      </c>
      <c r="BZ7" s="161"/>
      <c r="CA7" s="166">
        <f>IF(PMKAFAAPAYER[[#This Row],[ ]]="Payé",PMKAFAAPAYER[[#This Row],[09.07.2025]],0)</f>
        <v>0</v>
      </c>
      <c r="CB7" s="161"/>
      <c r="CC7" s="166">
        <f>IF(PMKAFAAPAYER[[#This Row],[ ]]="Payé",PMKAFAAPAYER[[#This Row],[16.07.2025]],0)</f>
        <v>0</v>
      </c>
      <c r="CD7" s="161"/>
      <c r="CE7" s="166">
        <f>IF(PMKAFAAPAYER[[#This Row],[ ]]="Payé",PMKAFAAPAYER[[#This Row],[23.07.2025]],0)</f>
        <v>0</v>
      </c>
      <c r="CF7" s="161"/>
      <c r="CG7" s="176">
        <f>IF(PMKAFAAPAYER[[#This Row],[ ]]="Payé",PMKAFAAPAYER[[#This Row],[30.07.2025]],0)</f>
        <v>0</v>
      </c>
      <c r="CH7" s="17">
        <f t="shared" si="9"/>
        <v>0</v>
      </c>
      <c r="CI7" s="162"/>
      <c r="CJ7" s="166">
        <f>IF(PMKAFAAPAYER[[#This Row],[ ]]="Payé",PMKAFAAPAYER[[#This Row],[06.08.2025]],0)</f>
        <v>0</v>
      </c>
      <c r="CK7" s="161"/>
      <c r="CL7" s="166">
        <f>IF(PMKAFAAPAYER[[#This Row],[ ]]="Payé",PMKAFAAPAYER[[#This Row],[13.08.2025]],0)</f>
        <v>0</v>
      </c>
      <c r="CM7" s="161"/>
      <c r="CN7" s="166">
        <f>IF(PMKAFAAPAYER[[#This Row],[ ]]="Payé",PMKAFAAPAYER[[#This Row],[20.08.2025]],0)</f>
        <v>0</v>
      </c>
      <c r="CO7" s="161"/>
      <c r="CP7" s="176">
        <f>IF(PMKAFAAPAYER[[#This Row],[ ]]="Payé",PMKAFAAPAYER[[#This Row],[27.08.2025]],0)</f>
        <v>0</v>
      </c>
      <c r="CQ7" s="18">
        <f t="shared" si="10"/>
        <v>0</v>
      </c>
      <c r="CR7" s="162"/>
      <c r="CS7" s="166">
        <f>IF(PMKAFAAPAYER[[#This Row],[ ]]="Payé",PMKAFAAPAYER[[#This Row],[03.09.2025]],0)</f>
        <v>0</v>
      </c>
      <c r="CT7" s="161"/>
      <c r="CU7" s="166">
        <f>IF(PMKAFAAPAYER[[#This Row],[ ]]="Payé",PMKAFAAPAYER[[#This Row],[10.09.2025]],0)</f>
        <v>0</v>
      </c>
      <c r="CV7" s="161"/>
      <c r="CW7" s="166">
        <f>IF(PMKAFAAPAYER[[#This Row],[ ]]="Payé",PMKAFAAPAYER[[#This Row],[17.09.2025]],0)</f>
        <v>0</v>
      </c>
      <c r="CX7" s="161"/>
      <c r="CY7" s="176">
        <f>IF(PMKAFAAPAYER[[#This Row],[ ]]="Payé",PMKAFAAPAYER[[#This Row],[24.09.2025]],0)</f>
        <v>0</v>
      </c>
      <c r="CZ7" s="17">
        <f t="shared" si="11"/>
        <v>0</v>
      </c>
      <c r="DA7" s="162"/>
      <c r="DB7" s="166">
        <f>IF(PMKAFAAPAYER[[#This Row],[ ]]="Payé",PMKAFAAPAYER[[#This Row],[01.10.2025]],0)</f>
        <v>0</v>
      </c>
      <c r="DC7" s="161"/>
      <c r="DD7" s="166">
        <f>IF(PMKAFAAPAYER[[#This Row],[ ]]="Payé",PMKAFAAPAYER[[#This Row],[08.10.2025]],0)</f>
        <v>0</v>
      </c>
      <c r="DE7" s="161"/>
      <c r="DF7" s="166">
        <f>IF(PMKAFAAPAYER[[#This Row],[ ]]="Payé",PMKAFAAPAYER[[#This Row],[15.10.2025]],0)</f>
        <v>0</v>
      </c>
      <c r="DG7" s="161"/>
      <c r="DH7" s="166">
        <f>IF(PMKAFAAPAYER[[#This Row],[ ]]="Payé",PMKAFAAPAYER[[#This Row],[22.10.2025]],0)</f>
        <v>0</v>
      </c>
      <c r="DI7" s="161"/>
      <c r="DJ7" s="176">
        <f>IF(PMKAFAAPAYER[[#This Row],[ ]]="Payé",PMKAFAAPAYER[[#This Row],[29.10.2025]],0)</f>
        <v>0</v>
      </c>
      <c r="DK7" s="18">
        <f t="shared" si="12"/>
        <v>0</v>
      </c>
      <c r="DL7" s="162"/>
      <c r="DM7" s="166">
        <f>IF(PMKAFAAPAYER[[#This Row],[ ]]="Payé",PMKAFAAPAYER[[#This Row],[05.11.2025]],0)</f>
        <v>0</v>
      </c>
      <c r="DN7" s="161"/>
      <c r="DO7" s="166">
        <f>IF(PMKAFAAPAYER[[#This Row],[ ]]="Payé",PMKAFAAPAYER[[#This Row],[12.11.2025]],0)</f>
        <v>0</v>
      </c>
      <c r="DP7" s="161"/>
      <c r="DQ7" s="166">
        <f>IF(PMKAFAAPAYER[[#This Row],[ ]]="Payé",PMKAFAAPAYER[[#This Row],[19.11.2025]],0)</f>
        <v>0</v>
      </c>
      <c r="DR7" s="161"/>
      <c r="DS7" s="176">
        <f>IF(PMKAFAAPAYER[[#This Row],[ ]]="Payé",PMKAFAAPAYER[[#This Row],[26.11.2025]],0)</f>
        <v>0</v>
      </c>
      <c r="DT7" s="17">
        <f t="shared" si="13"/>
        <v>0</v>
      </c>
      <c r="DU7" s="162"/>
      <c r="DV7" s="166">
        <f>IF(PMKAFAAPAYER[[#This Row],[ ]]="Payé",PMKAFAAPAYER[[#This Row],[03.12.2025]],0)</f>
        <v>0</v>
      </c>
      <c r="DW7" s="161"/>
      <c r="DX7" s="166">
        <f>IF(PMKAFAAPAYER[[#This Row],[ ]]="Payé",PMKAFAAPAYER[[#This Row],[10.12.2025]],0)</f>
        <v>0</v>
      </c>
      <c r="DY7" s="161"/>
      <c r="DZ7" s="166">
        <f>IF(PMKAFAAPAYER[[#This Row],[ ]]="Payé",PMKAFAAPAYER[[#This Row],[17.12.2025]],0)</f>
        <v>0</v>
      </c>
      <c r="EA7" s="161"/>
      <c r="EB7" s="166">
        <f>IF(PMKAFAAPAYER[[#This Row],[ ]]="Payé",PMKAFAAPAYER[[#This Row],[24.12.2025]],0)</f>
        <v>0</v>
      </c>
      <c r="EC7" s="161"/>
      <c r="ED7" s="176">
        <f>IF(PMKAFAAPAYER[[#This Row],[ ]]="Payé",PMKAFAAPAYER[[#This Row],[31.12.2025]],0)</f>
        <v>0</v>
      </c>
      <c r="EE7" s="18">
        <f t="shared" si="14"/>
        <v>0</v>
      </c>
      <c r="EF7" s="11">
        <f t="shared" si="15"/>
        <v>32405.4</v>
      </c>
      <c r="EG7" s="16">
        <f>+PMKAFAAPAYER[[#This Row],[CHF]]-PMKAFAAPAYER[[#This Row],[T2025]]</f>
        <v>0</v>
      </c>
    </row>
    <row r="8" spans="1:137" x14ac:dyDescent="0.3">
      <c r="A8" s="9">
        <f t="shared" si="16"/>
        <v>3</v>
      </c>
      <c r="B8" s="1" t="s">
        <v>30</v>
      </c>
      <c r="C8" s="9" t="s">
        <v>134</v>
      </c>
      <c r="D8" s="8">
        <v>45622</v>
      </c>
      <c r="E8" s="10">
        <v>60</v>
      </c>
      <c r="F8" s="265">
        <f t="shared" si="2"/>
        <v>45682</v>
      </c>
      <c r="G8" s="141" t="s">
        <v>38</v>
      </c>
      <c r="H8" s="9">
        <v>3891</v>
      </c>
      <c r="I8" s="142">
        <f>+PMKAFAAPAYER[[#This Row],[B-Sharpe CHF]]</f>
        <v>33751.800000000003</v>
      </c>
      <c r="J8" s="14">
        <v>33090</v>
      </c>
      <c r="K8" s="14">
        <v>1.02</v>
      </c>
      <c r="L8" s="14">
        <f>+PMKAFAAPAYER[[#This Row],[Euro]]*PMKAFAAPAYER[[#This Row],[Fx]]</f>
        <v>33751.800000000003</v>
      </c>
      <c r="M8" s="13"/>
      <c r="N8" s="15"/>
      <c r="P8" s="205">
        <v>45699</v>
      </c>
      <c r="Q8" s="136" t="s">
        <v>523</v>
      </c>
      <c r="R8" s="234"/>
      <c r="S8" s="166">
        <f>IF(PMKAFAAPAYER[[#This Row],[ ]]="Payé",PMKAFAAPAYER[[#This Row],[02.01.2025]],0)</f>
        <v>0</v>
      </c>
      <c r="T8" s="234"/>
      <c r="U8" s="166">
        <f>IF(PMKAFAAPAYER[[#This Row],[ ]]="Payé",PMKAFAAPAYER[[#This Row],[09.01.2025]],0)</f>
        <v>0</v>
      </c>
      <c r="V8" s="234"/>
      <c r="W8" s="166">
        <f>IF(PMKAFAAPAYER[[#This Row],[ ]]="Payé",PMKAFAAPAYER[[#This Row],[16.01.2025]],0)</f>
        <v>0</v>
      </c>
      <c r="X8" s="234">
        <f>+PMKAFAAPAYER[[#This Row],[CHF]]</f>
        <v>33751.800000000003</v>
      </c>
      <c r="Y8" s="166">
        <f>IF(PMKAFAAPAYER[[#This Row],[ ]]="Payé",PMKAFAAPAYER[[#This Row],[23.01.2025]],0)</f>
        <v>33751.800000000003</v>
      </c>
      <c r="Z8" s="234"/>
      <c r="AA8" s="176">
        <f>IF(PMKAFAAPAYER[[#This Row],[ ]]="Payé",PMKAFAAPAYER[[#This Row],[30.01.2025]],0)</f>
        <v>0</v>
      </c>
      <c r="AB8" s="32">
        <f t="shared" si="3"/>
        <v>33751.800000000003</v>
      </c>
      <c r="AC8" s="234"/>
      <c r="AD8" s="166">
        <f>IF(PMKAFAAPAYER[[#This Row],[ ]]="Payé",PMKAFAAPAYER[[#This Row],[06.02.2025]],0)</f>
        <v>0</v>
      </c>
      <c r="AE8" s="234"/>
      <c r="AF8" s="166">
        <f>IF(PMKAFAAPAYER[[#This Row],[ ]]="Payé",PMKAFAAPAYER[[#This Row],[13.02.2025]],0)</f>
        <v>0</v>
      </c>
      <c r="AG8" s="234"/>
      <c r="AH8" s="166">
        <f>IF(PMKAFAAPAYER[[#This Row],[ ]]="Payé",PMKAFAAPAYER[[#This Row],[20.02.2025]],0)</f>
        <v>0</v>
      </c>
      <c r="AI8" s="234"/>
      <c r="AJ8" s="176">
        <f>IF(PMKAFAAPAYER[[#This Row],[ ]]="Payé",PMKAFAAPAYER[[#This Row],[27.02.2025]],0)</f>
        <v>0</v>
      </c>
      <c r="AK8" s="47">
        <f t="shared" si="4"/>
        <v>0</v>
      </c>
      <c r="AL8" s="162"/>
      <c r="AM8" s="166">
        <f>IF(PMKAFAAPAYER[[#This Row],[ ]]="Payé",PMKAFAAPAYER[[#This Row],[05.03.2025]],0)</f>
        <v>0</v>
      </c>
      <c r="AN8" s="161"/>
      <c r="AO8" s="166">
        <f>IF(PMKAFAAPAYER[[#This Row],[ ]]="Payé",PMKAFAAPAYER[[#This Row],[12.03.2025]],0)</f>
        <v>0</v>
      </c>
      <c r="AP8" s="161"/>
      <c r="AQ8" s="166">
        <f>IF(PMKAFAAPAYER[[#This Row],[ ]]="Payé",PMKAFAAPAYER[[#This Row],[19.03.2025]],0)</f>
        <v>0</v>
      </c>
      <c r="AR8" s="161"/>
      <c r="AS8" s="176">
        <f>IF(PMKAFAAPAYER[[#This Row],[ ]]="Payé",PMKAFAAPAYER[[#This Row],[26.03.2025]],0)</f>
        <v>0</v>
      </c>
      <c r="AT8" s="17">
        <f t="shared" si="5"/>
        <v>0</v>
      </c>
      <c r="AU8" s="162"/>
      <c r="AV8" s="166">
        <f>IF(PMKAFAAPAYER[[#This Row],[ ]]="Payé",PMKAFAAPAYER[[#This Row],[02.04.2025]],0)</f>
        <v>0</v>
      </c>
      <c r="AW8" s="161"/>
      <c r="AX8" s="166">
        <f>IF(PMKAFAAPAYER[[#This Row],[ ]]="Payé",PMKAFAAPAYER[[#This Row],[09.04.2025]],0)</f>
        <v>0</v>
      </c>
      <c r="AY8" s="161"/>
      <c r="AZ8" s="166">
        <f>IF(PMKAFAAPAYER[[#This Row],[ ]]="Payé",PMKAFAAPAYER[[#This Row],[16.04.2025]],0)</f>
        <v>0</v>
      </c>
      <c r="BA8" s="161"/>
      <c r="BB8" s="166">
        <f>IF(PMKAFAAPAYER[[#This Row],[ ]]="Payé",PMKAFAAPAYER[[#This Row],[23.04.2025]],0)</f>
        <v>0</v>
      </c>
      <c r="BC8" s="161"/>
      <c r="BD8" s="176">
        <f>IF(PMKAFAAPAYER[[#This Row],[ ]]="Payé",PMKAFAAPAYER[[#This Row],[30.04.2025]],0)</f>
        <v>0</v>
      </c>
      <c r="BE8" s="18">
        <f t="shared" si="6"/>
        <v>0</v>
      </c>
      <c r="BF8" s="162"/>
      <c r="BG8" s="166">
        <f>IF(PMKAFAAPAYER[[#This Row],[ ]]="Payé",PMKAFAAPAYER[[#This Row],[07.05.2025]],0)</f>
        <v>0</v>
      </c>
      <c r="BH8" s="161"/>
      <c r="BI8" s="166">
        <f>IF(PMKAFAAPAYER[[#This Row],[ ]]="Payé",PMKAFAAPAYER[[#This Row],[14.05.2025]],0)</f>
        <v>0</v>
      </c>
      <c r="BJ8" s="161"/>
      <c r="BK8" s="166">
        <f>IF(PMKAFAAPAYER[[#This Row],[ ]]="Payé",PMKAFAAPAYER[[#This Row],[21.05.2025]],0)</f>
        <v>0</v>
      </c>
      <c r="BL8" s="161"/>
      <c r="BM8" s="176">
        <f>IF(PMKAFAAPAYER[[#This Row],[ ]]="Payé",PMKAFAAPAYER[[#This Row],[28.05.2025]],0)</f>
        <v>0</v>
      </c>
      <c r="BN8" s="17">
        <f t="shared" si="7"/>
        <v>0</v>
      </c>
      <c r="BO8" s="162"/>
      <c r="BP8" s="166">
        <f>IF(PMKAFAAPAYER[[#This Row],[ ]]="Payé",PMKAFAAPAYER[[#This Row],[04.06.2025]],0)</f>
        <v>0</v>
      </c>
      <c r="BQ8" s="161"/>
      <c r="BR8" s="166">
        <f>IF(PMKAFAAPAYER[[#This Row],[ ]]="Payé",PMKAFAAPAYER[[#This Row],[11.06.2025]],0)</f>
        <v>0</v>
      </c>
      <c r="BS8" s="161"/>
      <c r="BT8" s="166">
        <f>IF(PMKAFAAPAYER[[#This Row],[ ]]="Payé",PMKAFAAPAYER[[#This Row],[18.06.2025]],0)</f>
        <v>0</v>
      </c>
      <c r="BU8" s="161"/>
      <c r="BV8" s="176">
        <f>IF(PMKAFAAPAYER[[#This Row],[ ]]="Payé",PMKAFAAPAYER[[#This Row],[25.06.2025]],0)</f>
        <v>0</v>
      </c>
      <c r="BW8" s="18">
        <f t="shared" si="8"/>
        <v>0</v>
      </c>
      <c r="BX8" s="162"/>
      <c r="BY8" s="166">
        <f>IF(PMKAFAAPAYER[[#This Row],[ ]]="Payé",PMKAFAAPAYER[[#This Row],[02.07.2025]],0)</f>
        <v>0</v>
      </c>
      <c r="BZ8" s="161"/>
      <c r="CA8" s="166">
        <f>IF(PMKAFAAPAYER[[#This Row],[ ]]="Payé",PMKAFAAPAYER[[#This Row],[09.07.2025]],0)</f>
        <v>0</v>
      </c>
      <c r="CB8" s="161"/>
      <c r="CC8" s="166">
        <f>IF(PMKAFAAPAYER[[#This Row],[ ]]="Payé",PMKAFAAPAYER[[#This Row],[16.07.2025]],0)</f>
        <v>0</v>
      </c>
      <c r="CD8" s="161"/>
      <c r="CE8" s="166">
        <f>IF(PMKAFAAPAYER[[#This Row],[ ]]="Payé",PMKAFAAPAYER[[#This Row],[23.07.2025]],0)</f>
        <v>0</v>
      </c>
      <c r="CF8" s="161"/>
      <c r="CG8" s="176">
        <f>IF(PMKAFAAPAYER[[#This Row],[ ]]="Payé",PMKAFAAPAYER[[#This Row],[30.07.2025]],0)</f>
        <v>0</v>
      </c>
      <c r="CH8" s="17">
        <f t="shared" si="9"/>
        <v>0</v>
      </c>
      <c r="CI8" s="162"/>
      <c r="CJ8" s="166">
        <f>IF(PMKAFAAPAYER[[#This Row],[ ]]="Payé",PMKAFAAPAYER[[#This Row],[06.08.2025]],0)</f>
        <v>0</v>
      </c>
      <c r="CK8" s="161"/>
      <c r="CL8" s="166">
        <f>IF(PMKAFAAPAYER[[#This Row],[ ]]="Payé",PMKAFAAPAYER[[#This Row],[13.08.2025]],0)</f>
        <v>0</v>
      </c>
      <c r="CM8" s="161"/>
      <c r="CN8" s="166">
        <f>IF(PMKAFAAPAYER[[#This Row],[ ]]="Payé",PMKAFAAPAYER[[#This Row],[20.08.2025]],0)</f>
        <v>0</v>
      </c>
      <c r="CO8" s="161"/>
      <c r="CP8" s="176">
        <f>IF(PMKAFAAPAYER[[#This Row],[ ]]="Payé",PMKAFAAPAYER[[#This Row],[27.08.2025]],0)</f>
        <v>0</v>
      </c>
      <c r="CQ8" s="18">
        <f t="shared" si="10"/>
        <v>0</v>
      </c>
      <c r="CR8" s="162"/>
      <c r="CS8" s="166">
        <f>IF(PMKAFAAPAYER[[#This Row],[ ]]="Payé",PMKAFAAPAYER[[#This Row],[03.09.2025]],0)</f>
        <v>0</v>
      </c>
      <c r="CT8" s="161"/>
      <c r="CU8" s="166">
        <f>IF(PMKAFAAPAYER[[#This Row],[ ]]="Payé",PMKAFAAPAYER[[#This Row],[10.09.2025]],0)</f>
        <v>0</v>
      </c>
      <c r="CV8" s="161"/>
      <c r="CW8" s="166">
        <f>IF(PMKAFAAPAYER[[#This Row],[ ]]="Payé",PMKAFAAPAYER[[#This Row],[17.09.2025]],0)</f>
        <v>0</v>
      </c>
      <c r="CX8" s="161"/>
      <c r="CY8" s="176">
        <f>IF(PMKAFAAPAYER[[#This Row],[ ]]="Payé",PMKAFAAPAYER[[#This Row],[24.09.2025]],0)</f>
        <v>0</v>
      </c>
      <c r="CZ8" s="17">
        <f t="shared" si="11"/>
        <v>0</v>
      </c>
      <c r="DA8" s="162"/>
      <c r="DB8" s="166">
        <f>IF(PMKAFAAPAYER[[#This Row],[ ]]="Payé",PMKAFAAPAYER[[#This Row],[01.10.2025]],0)</f>
        <v>0</v>
      </c>
      <c r="DC8" s="161"/>
      <c r="DD8" s="166">
        <f>IF(PMKAFAAPAYER[[#This Row],[ ]]="Payé",PMKAFAAPAYER[[#This Row],[08.10.2025]],0)</f>
        <v>0</v>
      </c>
      <c r="DE8" s="161"/>
      <c r="DF8" s="166">
        <f>IF(PMKAFAAPAYER[[#This Row],[ ]]="Payé",PMKAFAAPAYER[[#This Row],[15.10.2025]],0)</f>
        <v>0</v>
      </c>
      <c r="DG8" s="161"/>
      <c r="DH8" s="166">
        <f>IF(PMKAFAAPAYER[[#This Row],[ ]]="Payé",PMKAFAAPAYER[[#This Row],[22.10.2025]],0)</f>
        <v>0</v>
      </c>
      <c r="DI8" s="161"/>
      <c r="DJ8" s="176">
        <f>IF(PMKAFAAPAYER[[#This Row],[ ]]="Payé",PMKAFAAPAYER[[#This Row],[29.10.2025]],0)</f>
        <v>0</v>
      </c>
      <c r="DK8" s="18">
        <f t="shared" si="12"/>
        <v>0</v>
      </c>
      <c r="DL8" s="162"/>
      <c r="DM8" s="166">
        <f>IF(PMKAFAAPAYER[[#This Row],[ ]]="Payé",PMKAFAAPAYER[[#This Row],[05.11.2025]],0)</f>
        <v>0</v>
      </c>
      <c r="DN8" s="161"/>
      <c r="DO8" s="166">
        <f>IF(PMKAFAAPAYER[[#This Row],[ ]]="Payé",PMKAFAAPAYER[[#This Row],[12.11.2025]],0)</f>
        <v>0</v>
      </c>
      <c r="DP8" s="161"/>
      <c r="DQ8" s="166">
        <f>IF(PMKAFAAPAYER[[#This Row],[ ]]="Payé",PMKAFAAPAYER[[#This Row],[19.11.2025]],0)</f>
        <v>0</v>
      </c>
      <c r="DR8" s="161"/>
      <c r="DS8" s="176">
        <f>IF(PMKAFAAPAYER[[#This Row],[ ]]="Payé",PMKAFAAPAYER[[#This Row],[26.11.2025]],0)</f>
        <v>0</v>
      </c>
      <c r="DT8" s="17">
        <f t="shared" si="13"/>
        <v>0</v>
      </c>
      <c r="DU8" s="162"/>
      <c r="DV8" s="166">
        <f>IF(PMKAFAAPAYER[[#This Row],[ ]]="Payé",PMKAFAAPAYER[[#This Row],[03.12.2025]],0)</f>
        <v>0</v>
      </c>
      <c r="DW8" s="161"/>
      <c r="DX8" s="166">
        <f>IF(PMKAFAAPAYER[[#This Row],[ ]]="Payé",PMKAFAAPAYER[[#This Row],[10.12.2025]],0)</f>
        <v>0</v>
      </c>
      <c r="DY8" s="161"/>
      <c r="DZ8" s="166">
        <f>IF(PMKAFAAPAYER[[#This Row],[ ]]="Payé",PMKAFAAPAYER[[#This Row],[17.12.2025]],0)</f>
        <v>0</v>
      </c>
      <c r="EA8" s="161"/>
      <c r="EB8" s="166">
        <f>IF(PMKAFAAPAYER[[#This Row],[ ]]="Payé",PMKAFAAPAYER[[#This Row],[24.12.2025]],0)</f>
        <v>0</v>
      </c>
      <c r="EC8" s="161"/>
      <c r="ED8" s="176">
        <f>IF(PMKAFAAPAYER[[#This Row],[ ]]="Payé",PMKAFAAPAYER[[#This Row],[31.12.2025]],0)</f>
        <v>0</v>
      </c>
      <c r="EE8" s="18">
        <f t="shared" si="14"/>
        <v>0</v>
      </c>
      <c r="EF8" s="11">
        <f t="shared" si="15"/>
        <v>33751.800000000003</v>
      </c>
      <c r="EG8" s="16">
        <f>+PMKAFAAPAYER[[#This Row],[CHF]]-PMKAFAAPAYER[[#This Row],[T2025]]</f>
        <v>0</v>
      </c>
    </row>
    <row r="9" spans="1:137" s="232" customFormat="1" x14ac:dyDescent="0.3">
      <c r="A9" s="209">
        <f t="shared" si="16"/>
        <v>4</v>
      </c>
      <c r="B9" s="210" t="s">
        <v>125</v>
      </c>
      <c r="C9" s="209" t="s">
        <v>126</v>
      </c>
      <c r="D9" s="211">
        <v>45609</v>
      </c>
      <c r="E9" s="212">
        <v>61</v>
      </c>
      <c r="F9" s="265">
        <f t="shared" si="2"/>
        <v>45670</v>
      </c>
      <c r="G9" s="246" t="s">
        <v>127</v>
      </c>
      <c r="H9" s="209" t="s">
        <v>353</v>
      </c>
      <c r="I9" s="247">
        <v>1066.75</v>
      </c>
      <c r="J9" s="216"/>
      <c r="K9" s="216"/>
      <c r="L9" s="216"/>
      <c r="M9" s="248"/>
      <c r="N9" s="218"/>
      <c r="O9" s="219"/>
      <c r="P9" s="220">
        <v>45701</v>
      </c>
      <c r="Q9" s="249" t="s">
        <v>445</v>
      </c>
      <c r="R9" s="245"/>
      <c r="S9" s="223">
        <f>IF(PMKAFAAPAYER[[#This Row],[ ]]="Payé",PMKAFAAPAYER[[#This Row],[02.01.2025]],0)</f>
        <v>0</v>
      </c>
      <c r="T9" s="245"/>
      <c r="U9" s="223">
        <f>IF(PMKAFAAPAYER[[#This Row],[ ]]="Payé",PMKAFAAPAYER[[#This Row],[09.01.2025]],0)</f>
        <v>0</v>
      </c>
      <c r="V9" s="245">
        <f>+PMKAFAAPAYER[[#This Row],[CHF]]</f>
        <v>1066.75</v>
      </c>
      <c r="W9" s="223">
        <f>IF(PMKAFAAPAYER[[#This Row],[ ]]="Payé",PMKAFAAPAYER[[#This Row],[16.01.2025]],0)</f>
        <v>1066.75</v>
      </c>
      <c r="X9" s="245"/>
      <c r="Y9" s="223">
        <f>IF(PMKAFAAPAYER[[#This Row],[ ]]="Payé",PMKAFAAPAYER[[#This Row],[23.01.2025]],0)</f>
        <v>0</v>
      </c>
      <c r="Z9" s="245"/>
      <c r="AA9" s="225">
        <f>IF(PMKAFAAPAYER[[#This Row],[ ]]="Payé",PMKAFAAPAYER[[#This Row],[30.01.2025]],0)</f>
        <v>0</v>
      </c>
      <c r="AB9" s="226">
        <f t="shared" si="3"/>
        <v>1066.75</v>
      </c>
      <c r="AC9" s="245"/>
      <c r="AD9" s="223">
        <f>IF(PMKAFAAPAYER[[#This Row],[ ]]="Payé",PMKAFAAPAYER[[#This Row],[06.02.2025]],0)</f>
        <v>0</v>
      </c>
      <c r="AE9" s="245"/>
      <c r="AF9" s="223">
        <f>IF(PMKAFAAPAYER[[#This Row],[ ]]="Payé",PMKAFAAPAYER[[#This Row],[13.02.2025]],0)</f>
        <v>0</v>
      </c>
      <c r="AG9" s="245"/>
      <c r="AH9" s="223">
        <f>IF(PMKAFAAPAYER[[#This Row],[ ]]="Payé",PMKAFAAPAYER[[#This Row],[20.02.2025]],0)</f>
        <v>0</v>
      </c>
      <c r="AI9" s="245"/>
      <c r="AJ9" s="225">
        <f>IF(PMKAFAAPAYER[[#This Row],[ ]]="Payé",PMKAFAAPAYER[[#This Row],[27.02.2025]],0)</f>
        <v>0</v>
      </c>
      <c r="AK9" s="227">
        <f t="shared" si="4"/>
        <v>0</v>
      </c>
      <c r="AL9" s="222"/>
      <c r="AM9" s="223">
        <f>IF(PMKAFAAPAYER[[#This Row],[ ]]="Payé",PMKAFAAPAYER[[#This Row],[05.03.2025]],0)</f>
        <v>0</v>
      </c>
      <c r="AN9" s="224"/>
      <c r="AO9" s="223">
        <f>IF(PMKAFAAPAYER[[#This Row],[ ]]="Payé",PMKAFAAPAYER[[#This Row],[12.03.2025]],0)</f>
        <v>0</v>
      </c>
      <c r="AP9" s="224"/>
      <c r="AQ9" s="223">
        <f>IF(PMKAFAAPAYER[[#This Row],[ ]]="Payé",PMKAFAAPAYER[[#This Row],[19.03.2025]],0)</f>
        <v>0</v>
      </c>
      <c r="AR9" s="224"/>
      <c r="AS9" s="225">
        <f>IF(PMKAFAAPAYER[[#This Row],[ ]]="Payé",PMKAFAAPAYER[[#This Row],[26.03.2025]],0)</f>
        <v>0</v>
      </c>
      <c r="AT9" s="228">
        <f t="shared" si="5"/>
        <v>0</v>
      </c>
      <c r="AU9" s="222"/>
      <c r="AV9" s="223">
        <f>IF(PMKAFAAPAYER[[#This Row],[ ]]="Payé",PMKAFAAPAYER[[#This Row],[02.04.2025]],0)</f>
        <v>0</v>
      </c>
      <c r="AW9" s="224"/>
      <c r="AX9" s="223">
        <f>IF(PMKAFAAPAYER[[#This Row],[ ]]="Payé",PMKAFAAPAYER[[#This Row],[09.04.2025]],0)</f>
        <v>0</v>
      </c>
      <c r="AY9" s="224"/>
      <c r="AZ9" s="223">
        <f>IF(PMKAFAAPAYER[[#This Row],[ ]]="Payé",PMKAFAAPAYER[[#This Row],[16.04.2025]],0)</f>
        <v>0</v>
      </c>
      <c r="BA9" s="224"/>
      <c r="BB9" s="223">
        <f>IF(PMKAFAAPAYER[[#This Row],[ ]]="Payé",PMKAFAAPAYER[[#This Row],[23.04.2025]],0)</f>
        <v>0</v>
      </c>
      <c r="BC9" s="224"/>
      <c r="BD9" s="225">
        <f>IF(PMKAFAAPAYER[[#This Row],[ ]]="Payé",PMKAFAAPAYER[[#This Row],[30.04.2025]],0)</f>
        <v>0</v>
      </c>
      <c r="BE9" s="229">
        <f t="shared" si="6"/>
        <v>0</v>
      </c>
      <c r="BF9" s="222"/>
      <c r="BG9" s="223">
        <f>IF(PMKAFAAPAYER[[#This Row],[ ]]="Payé",PMKAFAAPAYER[[#This Row],[07.05.2025]],0)</f>
        <v>0</v>
      </c>
      <c r="BH9" s="224"/>
      <c r="BI9" s="223">
        <f>IF(PMKAFAAPAYER[[#This Row],[ ]]="Payé",PMKAFAAPAYER[[#This Row],[14.05.2025]],0)</f>
        <v>0</v>
      </c>
      <c r="BJ9" s="224"/>
      <c r="BK9" s="223">
        <f>IF(PMKAFAAPAYER[[#This Row],[ ]]="Payé",PMKAFAAPAYER[[#This Row],[21.05.2025]],0)</f>
        <v>0</v>
      </c>
      <c r="BL9" s="224"/>
      <c r="BM9" s="225">
        <f>IF(PMKAFAAPAYER[[#This Row],[ ]]="Payé",PMKAFAAPAYER[[#This Row],[28.05.2025]],0)</f>
        <v>0</v>
      </c>
      <c r="BN9" s="228">
        <f t="shared" si="7"/>
        <v>0</v>
      </c>
      <c r="BO9" s="222"/>
      <c r="BP9" s="223">
        <f>IF(PMKAFAAPAYER[[#This Row],[ ]]="Payé",PMKAFAAPAYER[[#This Row],[04.06.2025]],0)</f>
        <v>0</v>
      </c>
      <c r="BQ9" s="224"/>
      <c r="BR9" s="223">
        <f>IF(PMKAFAAPAYER[[#This Row],[ ]]="Payé",PMKAFAAPAYER[[#This Row],[11.06.2025]],0)</f>
        <v>0</v>
      </c>
      <c r="BS9" s="224"/>
      <c r="BT9" s="223">
        <f>IF(PMKAFAAPAYER[[#This Row],[ ]]="Payé",PMKAFAAPAYER[[#This Row],[18.06.2025]],0)</f>
        <v>0</v>
      </c>
      <c r="BU9" s="224"/>
      <c r="BV9" s="225">
        <f>IF(PMKAFAAPAYER[[#This Row],[ ]]="Payé",PMKAFAAPAYER[[#This Row],[25.06.2025]],0)</f>
        <v>0</v>
      </c>
      <c r="BW9" s="229">
        <f t="shared" si="8"/>
        <v>0</v>
      </c>
      <c r="BX9" s="222"/>
      <c r="BY9" s="223">
        <f>IF(PMKAFAAPAYER[[#This Row],[ ]]="Payé",PMKAFAAPAYER[[#This Row],[02.07.2025]],0)</f>
        <v>0</v>
      </c>
      <c r="BZ9" s="224"/>
      <c r="CA9" s="223">
        <f>IF(PMKAFAAPAYER[[#This Row],[ ]]="Payé",PMKAFAAPAYER[[#This Row],[09.07.2025]],0)</f>
        <v>0</v>
      </c>
      <c r="CB9" s="224"/>
      <c r="CC9" s="223">
        <f>IF(PMKAFAAPAYER[[#This Row],[ ]]="Payé",PMKAFAAPAYER[[#This Row],[16.07.2025]],0)</f>
        <v>0</v>
      </c>
      <c r="CD9" s="224"/>
      <c r="CE9" s="223">
        <f>IF(PMKAFAAPAYER[[#This Row],[ ]]="Payé",PMKAFAAPAYER[[#This Row],[23.07.2025]],0)</f>
        <v>0</v>
      </c>
      <c r="CF9" s="224"/>
      <c r="CG9" s="225">
        <f>IF(PMKAFAAPAYER[[#This Row],[ ]]="Payé",PMKAFAAPAYER[[#This Row],[30.07.2025]],0)</f>
        <v>0</v>
      </c>
      <c r="CH9" s="228">
        <f t="shared" si="9"/>
        <v>0</v>
      </c>
      <c r="CI9" s="222"/>
      <c r="CJ9" s="223">
        <f>IF(PMKAFAAPAYER[[#This Row],[ ]]="Payé",PMKAFAAPAYER[[#This Row],[06.08.2025]],0)</f>
        <v>0</v>
      </c>
      <c r="CK9" s="224"/>
      <c r="CL9" s="223">
        <f>IF(PMKAFAAPAYER[[#This Row],[ ]]="Payé",PMKAFAAPAYER[[#This Row],[13.08.2025]],0)</f>
        <v>0</v>
      </c>
      <c r="CM9" s="224"/>
      <c r="CN9" s="223">
        <f>IF(PMKAFAAPAYER[[#This Row],[ ]]="Payé",PMKAFAAPAYER[[#This Row],[20.08.2025]],0)</f>
        <v>0</v>
      </c>
      <c r="CO9" s="224"/>
      <c r="CP9" s="225">
        <f>IF(PMKAFAAPAYER[[#This Row],[ ]]="Payé",PMKAFAAPAYER[[#This Row],[27.08.2025]],0)</f>
        <v>0</v>
      </c>
      <c r="CQ9" s="229">
        <f t="shared" si="10"/>
        <v>0</v>
      </c>
      <c r="CR9" s="222"/>
      <c r="CS9" s="223">
        <f>IF(PMKAFAAPAYER[[#This Row],[ ]]="Payé",PMKAFAAPAYER[[#This Row],[03.09.2025]],0)</f>
        <v>0</v>
      </c>
      <c r="CT9" s="224"/>
      <c r="CU9" s="223">
        <f>IF(PMKAFAAPAYER[[#This Row],[ ]]="Payé",PMKAFAAPAYER[[#This Row],[10.09.2025]],0)</f>
        <v>0</v>
      </c>
      <c r="CV9" s="224"/>
      <c r="CW9" s="223">
        <f>IF(PMKAFAAPAYER[[#This Row],[ ]]="Payé",PMKAFAAPAYER[[#This Row],[17.09.2025]],0)</f>
        <v>0</v>
      </c>
      <c r="CX9" s="224"/>
      <c r="CY9" s="225">
        <f>IF(PMKAFAAPAYER[[#This Row],[ ]]="Payé",PMKAFAAPAYER[[#This Row],[24.09.2025]],0)</f>
        <v>0</v>
      </c>
      <c r="CZ9" s="228">
        <f t="shared" si="11"/>
        <v>0</v>
      </c>
      <c r="DA9" s="222"/>
      <c r="DB9" s="223">
        <f>IF(PMKAFAAPAYER[[#This Row],[ ]]="Payé",PMKAFAAPAYER[[#This Row],[01.10.2025]],0)</f>
        <v>0</v>
      </c>
      <c r="DC9" s="224"/>
      <c r="DD9" s="223">
        <f>IF(PMKAFAAPAYER[[#This Row],[ ]]="Payé",PMKAFAAPAYER[[#This Row],[08.10.2025]],0)</f>
        <v>0</v>
      </c>
      <c r="DE9" s="224"/>
      <c r="DF9" s="223">
        <f>IF(PMKAFAAPAYER[[#This Row],[ ]]="Payé",PMKAFAAPAYER[[#This Row],[15.10.2025]],0)</f>
        <v>0</v>
      </c>
      <c r="DG9" s="224"/>
      <c r="DH9" s="223">
        <f>IF(PMKAFAAPAYER[[#This Row],[ ]]="Payé",PMKAFAAPAYER[[#This Row],[22.10.2025]],0)</f>
        <v>0</v>
      </c>
      <c r="DI9" s="224"/>
      <c r="DJ9" s="225">
        <f>IF(PMKAFAAPAYER[[#This Row],[ ]]="Payé",PMKAFAAPAYER[[#This Row],[29.10.2025]],0)</f>
        <v>0</v>
      </c>
      <c r="DK9" s="229">
        <f t="shared" si="12"/>
        <v>0</v>
      </c>
      <c r="DL9" s="222"/>
      <c r="DM9" s="223">
        <f>IF(PMKAFAAPAYER[[#This Row],[ ]]="Payé",PMKAFAAPAYER[[#This Row],[05.11.2025]],0)</f>
        <v>0</v>
      </c>
      <c r="DN9" s="224"/>
      <c r="DO9" s="223">
        <f>IF(PMKAFAAPAYER[[#This Row],[ ]]="Payé",PMKAFAAPAYER[[#This Row],[12.11.2025]],0)</f>
        <v>0</v>
      </c>
      <c r="DP9" s="224"/>
      <c r="DQ9" s="223">
        <f>IF(PMKAFAAPAYER[[#This Row],[ ]]="Payé",PMKAFAAPAYER[[#This Row],[19.11.2025]],0)</f>
        <v>0</v>
      </c>
      <c r="DR9" s="224"/>
      <c r="DS9" s="225">
        <f>IF(PMKAFAAPAYER[[#This Row],[ ]]="Payé",PMKAFAAPAYER[[#This Row],[26.11.2025]],0)</f>
        <v>0</v>
      </c>
      <c r="DT9" s="228">
        <f t="shared" si="13"/>
        <v>0</v>
      </c>
      <c r="DU9" s="222"/>
      <c r="DV9" s="223">
        <f>IF(PMKAFAAPAYER[[#This Row],[ ]]="Payé",PMKAFAAPAYER[[#This Row],[03.12.2025]],0)</f>
        <v>0</v>
      </c>
      <c r="DW9" s="224"/>
      <c r="DX9" s="223">
        <f>IF(PMKAFAAPAYER[[#This Row],[ ]]="Payé",PMKAFAAPAYER[[#This Row],[10.12.2025]],0)</f>
        <v>0</v>
      </c>
      <c r="DY9" s="224"/>
      <c r="DZ9" s="223">
        <f>IF(PMKAFAAPAYER[[#This Row],[ ]]="Payé",PMKAFAAPAYER[[#This Row],[17.12.2025]],0)</f>
        <v>0</v>
      </c>
      <c r="EA9" s="224"/>
      <c r="EB9" s="223">
        <f>IF(PMKAFAAPAYER[[#This Row],[ ]]="Payé",PMKAFAAPAYER[[#This Row],[24.12.2025]],0)</f>
        <v>0</v>
      </c>
      <c r="EC9" s="224"/>
      <c r="ED9" s="225">
        <f>IF(PMKAFAAPAYER[[#This Row],[ ]]="Payé",PMKAFAAPAYER[[#This Row],[31.12.2025]],0)</f>
        <v>0</v>
      </c>
      <c r="EE9" s="229">
        <f t="shared" si="14"/>
        <v>0</v>
      </c>
      <c r="EF9" s="230">
        <f t="shared" si="15"/>
        <v>1066.75</v>
      </c>
      <c r="EG9" s="231">
        <f>+PMKAFAAPAYER[[#This Row],[CHF]]-PMKAFAAPAYER[[#This Row],[T2025]]</f>
        <v>0</v>
      </c>
    </row>
    <row r="10" spans="1:137" x14ac:dyDescent="0.3">
      <c r="A10" s="9">
        <f t="shared" si="16"/>
        <v>5</v>
      </c>
      <c r="B10" s="1" t="s">
        <v>128</v>
      </c>
      <c r="C10" s="9">
        <v>583674</v>
      </c>
      <c r="D10" s="8">
        <v>45609</v>
      </c>
      <c r="E10" s="10">
        <v>78</v>
      </c>
      <c r="F10" s="265">
        <f t="shared" si="2"/>
        <v>45687</v>
      </c>
      <c r="G10" s="139" t="s">
        <v>129</v>
      </c>
      <c r="H10" s="9" t="s">
        <v>130</v>
      </c>
      <c r="I10" s="140">
        <v>502</v>
      </c>
      <c r="J10" s="14"/>
      <c r="K10" s="14"/>
      <c r="L10" s="14"/>
      <c r="M10" s="13"/>
      <c r="N10" s="15"/>
      <c r="P10" s="205">
        <v>45709</v>
      </c>
      <c r="Q10" s="136" t="s">
        <v>445</v>
      </c>
      <c r="R10" s="234"/>
      <c r="S10" s="166">
        <f>IF(PMKAFAAPAYER[[#This Row],[ ]]="Payé",PMKAFAAPAYER[[#This Row],[02.01.2025]],0)</f>
        <v>0</v>
      </c>
      <c r="T10" s="234"/>
      <c r="U10" s="166">
        <f>IF(PMKAFAAPAYER[[#This Row],[ ]]="Payé",PMKAFAAPAYER[[#This Row],[09.01.2025]],0)</f>
        <v>0</v>
      </c>
      <c r="V10" s="234"/>
      <c r="W10" s="166">
        <f>IF(PMKAFAAPAYER[[#This Row],[ ]]="Payé",PMKAFAAPAYER[[#This Row],[16.01.2025]],0)</f>
        <v>0</v>
      </c>
      <c r="X10" s="234"/>
      <c r="Y10" s="166">
        <f>IF(PMKAFAAPAYER[[#This Row],[ ]]="Payé",PMKAFAAPAYER[[#This Row],[23.01.2025]],0)</f>
        <v>0</v>
      </c>
      <c r="Z10" s="234">
        <f>+PMKAFAAPAYER[[#This Row],[CHF]]</f>
        <v>502</v>
      </c>
      <c r="AA10" s="176">
        <f>IF(PMKAFAAPAYER[[#This Row],[ ]]="Payé",PMKAFAAPAYER[[#This Row],[30.01.2025]],0)</f>
        <v>502</v>
      </c>
      <c r="AB10" s="32">
        <f t="shared" si="3"/>
        <v>502</v>
      </c>
      <c r="AC10" s="234"/>
      <c r="AD10" s="166">
        <f>IF(PMKAFAAPAYER[[#This Row],[ ]]="Payé",PMKAFAAPAYER[[#This Row],[06.02.2025]],0)</f>
        <v>0</v>
      </c>
      <c r="AE10" s="234"/>
      <c r="AF10" s="166">
        <f>IF(PMKAFAAPAYER[[#This Row],[ ]]="Payé",PMKAFAAPAYER[[#This Row],[13.02.2025]],0)</f>
        <v>0</v>
      </c>
      <c r="AG10" s="234"/>
      <c r="AH10" s="166">
        <f>IF(PMKAFAAPAYER[[#This Row],[ ]]="Payé",PMKAFAAPAYER[[#This Row],[20.02.2025]],0)</f>
        <v>0</v>
      </c>
      <c r="AI10" s="234"/>
      <c r="AJ10" s="176">
        <f>IF(PMKAFAAPAYER[[#This Row],[ ]]="Payé",PMKAFAAPAYER[[#This Row],[27.02.2025]],0)</f>
        <v>0</v>
      </c>
      <c r="AK10" s="47">
        <f t="shared" si="4"/>
        <v>0</v>
      </c>
      <c r="AL10" s="162"/>
      <c r="AM10" s="166">
        <f>IF(PMKAFAAPAYER[[#This Row],[ ]]="Payé",PMKAFAAPAYER[[#This Row],[05.03.2025]],0)</f>
        <v>0</v>
      </c>
      <c r="AN10" s="161"/>
      <c r="AO10" s="166">
        <f>IF(PMKAFAAPAYER[[#This Row],[ ]]="Payé",PMKAFAAPAYER[[#This Row],[12.03.2025]],0)</f>
        <v>0</v>
      </c>
      <c r="AP10" s="161"/>
      <c r="AQ10" s="166">
        <f>IF(PMKAFAAPAYER[[#This Row],[ ]]="Payé",PMKAFAAPAYER[[#This Row],[19.03.2025]],0)</f>
        <v>0</v>
      </c>
      <c r="AR10" s="161"/>
      <c r="AS10" s="176">
        <f>IF(PMKAFAAPAYER[[#This Row],[ ]]="Payé",PMKAFAAPAYER[[#This Row],[26.03.2025]],0)</f>
        <v>0</v>
      </c>
      <c r="AT10" s="17">
        <f t="shared" si="5"/>
        <v>0</v>
      </c>
      <c r="AU10" s="162"/>
      <c r="AV10" s="166">
        <f>IF(PMKAFAAPAYER[[#This Row],[ ]]="Payé",PMKAFAAPAYER[[#This Row],[02.04.2025]],0)</f>
        <v>0</v>
      </c>
      <c r="AW10" s="161"/>
      <c r="AX10" s="166">
        <f>IF(PMKAFAAPAYER[[#This Row],[ ]]="Payé",PMKAFAAPAYER[[#This Row],[09.04.2025]],0)</f>
        <v>0</v>
      </c>
      <c r="AY10" s="161"/>
      <c r="AZ10" s="166">
        <f>IF(PMKAFAAPAYER[[#This Row],[ ]]="Payé",PMKAFAAPAYER[[#This Row],[16.04.2025]],0)</f>
        <v>0</v>
      </c>
      <c r="BA10" s="161"/>
      <c r="BB10" s="166">
        <f>IF(PMKAFAAPAYER[[#This Row],[ ]]="Payé",PMKAFAAPAYER[[#This Row],[23.04.2025]],0)</f>
        <v>0</v>
      </c>
      <c r="BC10" s="161"/>
      <c r="BD10" s="176">
        <f>IF(PMKAFAAPAYER[[#This Row],[ ]]="Payé",PMKAFAAPAYER[[#This Row],[30.04.2025]],0)</f>
        <v>0</v>
      </c>
      <c r="BE10" s="18">
        <f t="shared" si="6"/>
        <v>0</v>
      </c>
      <c r="BF10" s="162"/>
      <c r="BG10" s="166">
        <f>IF(PMKAFAAPAYER[[#This Row],[ ]]="Payé",PMKAFAAPAYER[[#This Row],[07.05.2025]],0)</f>
        <v>0</v>
      </c>
      <c r="BH10" s="161"/>
      <c r="BI10" s="166">
        <f>IF(PMKAFAAPAYER[[#This Row],[ ]]="Payé",PMKAFAAPAYER[[#This Row],[14.05.2025]],0)</f>
        <v>0</v>
      </c>
      <c r="BJ10" s="161"/>
      <c r="BK10" s="166">
        <f>IF(PMKAFAAPAYER[[#This Row],[ ]]="Payé",PMKAFAAPAYER[[#This Row],[21.05.2025]],0)</f>
        <v>0</v>
      </c>
      <c r="BL10" s="161"/>
      <c r="BM10" s="176">
        <f>IF(PMKAFAAPAYER[[#This Row],[ ]]="Payé",PMKAFAAPAYER[[#This Row],[28.05.2025]],0)</f>
        <v>0</v>
      </c>
      <c r="BN10" s="17">
        <f t="shared" si="7"/>
        <v>0</v>
      </c>
      <c r="BO10" s="162"/>
      <c r="BP10" s="166">
        <f>IF(PMKAFAAPAYER[[#This Row],[ ]]="Payé",PMKAFAAPAYER[[#This Row],[04.06.2025]],0)</f>
        <v>0</v>
      </c>
      <c r="BQ10" s="161"/>
      <c r="BR10" s="166">
        <f>IF(PMKAFAAPAYER[[#This Row],[ ]]="Payé",PMKAFAAPAYER[[#This Row],[11.06.2025]],0)</f>
        <v>0</v>
      </c>
      <c r="BS10" s="161"/>
      <c r="BT10" s="166">
        <f>IF(PMKAFAAPAYER[[#This Row],[ ]]="Payé",PMKAFAAPAYER[[#This Row],[18.06.2025]],0)</f>
        <v>0</v>
      </c>
      <c r="BU10" s="161"/>
      <c r="BV10" s="176">
        <f>IF(PMKAFAAPAYER[[#This Row],[ ]]="Payé",PMKAFAAPAYER[[#This Row],[25.06.2025]],0)</f>
        <v>0</v>
      </c>
      <c r="BW10" s="18">
        <f t="shared" si="8"/>
        <v>0</v>
      </c>
      <c r="BX10" s="162"/>
      <c r="BY10" s="166">
        <f>IF(PMKAFAAPAYER[[#This Row],[ ]]="Payé",PMKAFAAPAYER[[#This Row],[02.07.2025]],0)</f>
        <v>0</v>
      </c>
      <c r="BZ10" s="161"/>
      <c r="CA10" s="166">
        <f>IF(PMKAFAAPAYER[[#This Row],[ ]]="Payé",PMKAFAAPAYER[[#This Row],[09.07.2025]],0)</f>
        <v>0</v>
      </c>
      <c r="CB10" s="161"/>
      <c r="CC10" s="166">
        <f>IF(PMKAFAAPAYER[[#This Row],[ ]]="Payé",PMKAFAAPAYER[[#This Row],[16.07.2025]],0)</f>
        <v>0</v>
      </c>
      <c r="CD10" s="161"/>
      <c r="CE10" s="166">
        <f>IF(PMKAFAAPAYER[[#This Row],[ ]]="Payé",PMKAFAAPAYER[[#This Row],[23.07.2025]],0)</f>
        <v>0</v>
      </c>
      <c r="CF10" s="161"/>
      <c r="CG10" s="176">
        <f>IF(PMKAFAAPAYER[[#This Row],[ ]]="Payé",PMKAFAAPAYER[[#This Row],[30.07.2025]],0)</f>
        <v>0</v>
      </c>
      <c r="CH10" s="17">
        <f t="shared" si="9"/>
        <v>0</v>
      </c>
      <c r="CI10" s="162"/>
      <c r="CJ10" s="166">
        <f>IF(PMKAFAAPAYER[[#This Row],[ ]]="Payé",PMKAFAAPAYER[[#This Row],[06.08.2025]],0)</f>
        <v>0</v>
      </c>
      <c r="CK10" s="161"/>
      <c r="CL10" s="166">
        <f>IF(PMKAFAAPAYER[[#This Row],[ ]]="Payé",PMKAFAAPAYER[[#This Row],[13.08.2025]],0)</f>
        <v>0</v>
      </c>
      <c r="CM10" s="161"/>
      <c r="CN10" s="166">
        <f>IF(PMKAFAAPAYER[[#This Row],[ ]]="Payé",PMKAFAAPAYER[[#This Row],[20.08.2025]],0)</f>
        <v>0</v>
      </c>
      <c r="CO10" s="161"/>
      <c r="CP10" s="176">
        <f>IF(PMKAFAAPAYER[[#This Row],[ ]]="Payé",PMKAFAAPAYER[[#This Row],[27.08.2025]],0)</f>
        <v>0</v>
      </c>
      <c r="CQ10" s="18">
        <f t="shared" si="10"/>
        <v>0</v>
      </c>
      <c r="CR10" s="162"/>
      <c r="CS10" s="166">
        <f>IF(PMKAFAAPAYER[[#This Row],[ ]]="Payé",PMKAFAAPAYER[[#This Row],[03.09.2025]],0)</f>
        <v>0</v>
      </c>
      <c r="CT10" s="161"/>
      <c r="CU10" s="166">
        <f>IF(PMKAFAAPAYER[[#This Row],[ ]]="Payé",PMKAFAAPAYER[[#This Row],[10.09.2025]],0)</f>
        <v>0</v>
      </c>
      <c r="CV10" s="161"/>
      <c r="CW10" s="166">
        <f>IF(PMKAFAAPAYER[[#This Row],[ ]]="Payé",PMKAFAAPAYER[[#This Row],[17.09.2025]],0)</f>
        <v>0</v>
      </c>
      <c r="CX10" s="161"/>
      <c r="CY10" s="176">
        <f>IF(PMKAFAAPAYER[[#This Row],[ ]]="Payé",PMKAFAAPAYER[[#This Row],[24.09.2025]],0)</f>
        <v>0</v>
      </c>
      <c r="CZ10" s="17">
        <f t="shared" si="11"/>
        <v>0</v>
      </c>
      <c r="DA10" s="162"/>
      <c r="DB10" s="166">
        <f>IF(PMKAFAAPAYER[[#This Row],[ ]]="Payé",PMKAFAAPAYER[[#This Row],[01.10.2025]],0)</f>
        <v>0</v>
      </c>
      <c r="DC10" s="161"/>
      <c r="DD10" s="166">
        <f>IF(PMKAFAAPAYER[[#This Row],[ ]]="Payé",PMKAFAAPAYER[[#This Row],[08.10.2025]],0)</f>
        <v>0</v>
      </c>
      <c r="DE10" s="161"/>
      <c r="DF10" s="166">
        <f>IF(PMKAFAAPAYER[[#This Row],[ ]]="Payé",PMKAFAAPAYER[[#This Row],[15.10.2025]],0)</f>
        <v>0</v>
      </c>
      <c r="DG10" s="161"/>
      <c r="DH10" s="166">
        <f>IF(PMKAFAAPAYER[[#This Row],[ ]]="Payé",PMKAFAAPAYER[[#This Row],[22.10.2025]],0)</f>
        <v>0</v>
      </c>
      <c r="DI10" s="161"/>
      <c r="DJ10" s="176">
        <f>IF(PMKAFAAPAYER[[#This Row],[ ]]="Payé",PMKAFAAPAYER[[#This Row],[29.10.2025]],0)</f>
        <v>0</v>
      </c>
      <c r="DK10" s="18">
        <f t="shared" si="12"/>
        <v>0</v>
      </c>
      <c r="DL10" s="162"/>
      <c r="DM10" s="166">
        <f>IF(PMKAFAAPAYER[[#This Row],[ ]]="Payé",PMKAFAAPAYER[[#This Row],[05.11.2025]],0)</f>
        <v>0</v>
      </c>
      <c r="DN10" s="161"/>
      <c r="DO10" s="166">
        <f>IF(PMKAFAAPAYER[[#This Row],[ ]]="Payé",PMKAFAAPAYER[[#This Row],[12.11.2025]],0)</f>
        <v>0</v>
      </c>
      <c r="DP10" s="161"/>
      <c r="DQ10" s="166">
        <f>IF(PMKAFAAPAYER[[#This Row],[ ]]="Payé",PMKAFAAPAYER[[#This Row],[19.11.2025]],0)</f>
        <v>0</v>
      </c>
      <c r="DR10" s="161"/>
      <c r="DS10" s="176">
        <f>IF(PMKAFAAPAYER[[#This Row],[ ]]="Payé",PMKAFAAPAYER[[#This Row],[26.11.2025]],0)</f>
        <v>0</v>
      </c>
      <c r="DT10" s="17">
        <f t="shared" si="13"/>
        <v>0</v>
      </c>
      <c r="DU10" s="162"/>
      <c r="DV10" s="166">
        <f>IF(PMKAFAAPAYER[[#This Row],[ ]]="Payé",PMKAFAAPAYER[[#This Row],[03.12.2025]],0)</f>
        <v>0</v>
      </c>
      <c r="DW10" s="161"/>
      <c r="DX10" s="166">
        <f>IF(PMKAFAAPAYER[[#This Row],[ ]]="Payé",PMKAFAAPAYER[[#This Row],[10.12.2025]],0)</f>
        <v>0</v>
      </c>
      <c r="DY10" s="161"/>
      <c r="DZ10" s="166">
        <f>IF(PMKAFAAPAYER[[#This Row],[ ]]="Payé",PMKAFAAPAYER[[#This Row],[17.12.2025]],0)</f>
        <v>0</v>
      </c>
      <c r="EA10" s="161"/>
      <c r="EB10" s="166">
        <f>IF(PMKAFAAPAYER[[#This Row],[ ]]="Payé",PMKAFAAPAYER[[#This Row],[24.12.2025]],0)</f>
        <v>0</v>
      </c>
      <c r="EC10" s="161"/>
      <c r="ED10" s="176">
        <f>IF(PMKAFAAPAYER[[#This Row],[ ]]="Payé",PMKAFAAPAYER[[#This Row],[31.12.2025]],0)</f>
        <v>0</v>
      </c>
      <c r="EE10" s="18">
        <f t="shared" si="14"/>
        <v>0</v>
      </c>
      <c r="EF10" s="11">
        <f t="shared" si="15"/>
        <v>502</v>
      </c>
      <c r="EG10" s="16">
        <f>+PMKAFAAPAYER[[#This Row],[CHF]]-PMKAFAAPAYER[[#This Row],[T2025]]</f>
        <v>0</v>
      </c>
    </row>
    <row r="11" spans="1:137" x14ac:dyDescent="0.3">
      <c r="A11" s="9">
        <f t="shared" si="16"/>
        <v>6</v>
      </c>
      <c r="B11" s="1" t="s">
        <v>125</v>
      </c>
      <c r="C11" s="9" t="s">
        <v>131</v>
      </c>
      <c r="D11" s="8">
        <v>45614</v>
      </c>
      <c r="E11" s="10">
        <v>60</v>
      </c>
      <c r="F11" s="265">
        <f t="shared" si="2"/>
        <v>45674</v>
      </c>
      <c r="G11" s="141" t="s">
        <v>132</v>
      </c>
      <c r="H11" s="9">
        <v>3854</v>
      </c>
      <c r="I11" s="142">
        <v>919.85</v>
      </c>
      <c r="J11" s="14"/>
      <c r="K11" s="14"/>
      <c r="L11" s="14"/>
      <c r="M11" s="13"/>
      <c r="N11" s="15"/>
      <c r="P11" s="205">
        <v>45709</v>
      </c>
      <c r="Q11" s="136" t="s">
        <v>445</v>
      </c>
      <c r="R11" s="234"/>
      <c r="S11" s="166">
        <f>IF(PMKAFAAPAYER[[#This Row],[ ]]="Payé",PMKAFAAPAYER[[#This Row],[02.01.2025]],0)</f>
        <v>0</v>
      </c>
      <c r="T11" s="234"/>
      <c r="U11" s="166">
        <f>IF(PMKAFAAPAYER[[#This Row],[ ]]="Payé",PMKAFAAPAYER[[#This Row],[09.01.2025]],0)</f>
        <v>0</v>
      </c>
      <c r="V11" s="234">
        <f>+PMKAFAAPAYER[[#This Row],[CHF]]</f>
        <v>919.85</v>
      </c>
      <c r="W11" s="166">
        <f>IF(PMKAFAAPAYER[[#This Row],[ ]]="Payé",PMKAFAAPAYER[[#This Row],[16.01.2025]],0)</f>
        <v>919.85</v>
      </c>
      <c r="X11" s="234"/>
      <c r="Y11" s="166">
        <f>IF(PMKAFAAPAYER[[#This Row],[ ]]="Payé",PMKAFAAPAYER[[#This Row],[23.01.2025]],0)</f>
        <v>0</v>
      </c>
      <c r="Z11" s="234"/>
      <c r="AA11" s="176">
        <f>IF(PMKAFAAPAYER[[#This Row],[ ]]="Payé",PMKAFAAPAYER[[#This Row],[30.01.2025]],0)</f>
        <v>0</v>
      </c>
      <c r="AB11" s="32">
        <f t="shared" si="3"/>
        <v>919.85</v>
      </c>
      <c r="AC11" s="234"/>
      <c r="AD11" s="166">
        <f>IF(PMKAFAAPAYER[[#This Row],[ ]]="Payé",PMKAFAAPAYER[[#This Row],[06.02.2025]],0)</f>
        <v>0</v>
      </c>
      <c r="AE11" s="234"/>
      <c r="AF11" s="166">
        <f>IF(PMKAFAAPAYER[[#This Row],[ ]]="Payé",PMKAFAAPAYER[[#This Row],[13.02.2025]],0)</f>
        <v>0</v>
      </c>
      <c r="AG11" s="234"/>
      <c r="AH11" s="166">
        <f>IF(PMKAFAAPAYER[[#This Row],[ ]]="Payé",PMKAFAAPAYER[[#This Row],[20.02.2025]],0)</f>
        <v>0</v>
      </c>
      <c r="AI11" s="234"/>
      <c r="AJ11" s="176">
        <f>IF(PMKAFAAPAYER[[#This Row],[ ]]="Payé",PMKAFAAPAYER[[#This Row],[27.02.2025]],0)</f>
        <v>0</v>
      </c>
      <c r="AK11" s="47">
        <f t="shared" si="4"/>
        <v>0</v>
      </c>
      <c r="AL11" s="162"/>
      <c r="AM11" s="166">
        <f>IF(PMKAFAAPAYER[[#This Row],[ ]]="Payé",PMKAFAAPAYER[[#This Row],[05.03.2025]],0)</f>
        <v>0</v>
      </c>
      <c r="AN11" s="161"/>
      <c r="AO11" s="166">
        <f>IF(PMKAFAAPAYER[[#This Row],[ ]]="Payé",PMKAFAAPAYER[[#This Row],[12.03.2025]],0)</f>
        <v>0</v>
      </c>
      <c r="AP11" s="161"/>
      <c r="AQ11" s="166">
        <f>IF(PMKAFAAPAYER[[#This Row],[ ]]="Payé",PMKAFAAPAYER[[#This Row],[19.03.2025]],0)</f>
        <v>0</v>
      </c>
      <c r="AR11" s="161"/>
      <c r="AS11" s="176">
        <f>IF(PMKAFAAPAYER[[#This Row],[ ]]="Payé",PMKAFAAPAYER[[#This Row],[26.03.2025]],0)</f>
        <v>0</v>
      </c>
      <c r="AT11" s="17">
        <f t="shared" si="5"/>
        <v>0</v>
      </c>
      <c r="AU11" s="162"/>
      <c r="AV11" s="166">
        <f>IF(PMKAFAAPAYER[[#This Row],[ ]]="Payé",PMKAFAAPAYER[[#This Row],[02.04.2025]],0)</f>
        <v>0</v>
      </c>
      <c r="AW11" s="161"/>
      <c r="AX11" s="166">
        <f>IF(PMKAFAAPAYER[[#This Row],[ ]]="Payé",PMKAFAAPAYER[[#This Row],[09.04.2025]],0)</f>
        <v>0</v>
      </c>
      <c r="AY11" s="161"/>
      <c r="AZ11" s="166">
        <f>IF(PMKAFAAPAYER[[#This Row],[ ]]="Payé",PMKAFAAPAYER[[#This Row],[16.04.2025]],0)</f>
        <v>0</v>
      </c>
      <c r="BA11" s="161"/>
      <c r="BB11" s="166">
        <f>IF(PMKAFAAPAYER[[#This Row],[ ]]="Payé",PMKAFAAPAYER[[#This Row],[23.04.2025]],0)</f>
        <v>0</v>
      </c>
      <c r="BC11" s="161"/>
      <c r="BD11" s="176">
        <f>IF(PMKAFAAPAYER[[#This Row],[ ]]="Payé",PMKAFAAPAYER[[#This Row],[30.04.2025]],0)</f>
        <v>0</v>
      </c>
      <c r="BE11" s="18">
        <f t="shared" si="6"/>
        <v>0</v>
      </c>
      <c r="BF11" s="162"/>
      <c r="BG11" s="166">
        <f>IF(PMKAFAAPAYER[[#This Row],[ ]]="Payé",PMKAFAAPAYER[[#This Row],[07.05.2025]],0)</f>
        <v>0</v>
      </c>
      <c r="BH11" s="161"/>
      <c r="BI11" s="166">
        <f>IF(PMKAFAAPAYER[[#This Row],[ ]]="Payé",PMKAFAAPAYER[[#This Row],[14.05.2025]],0)</f>
        <v>0</v>
      </c>
      <c r="BJ11" s="161"/>
      <c r="BK11" s="166">
        <f>IF(PMKAFAAPAYER[[#This Row],[ ]]="Payé",PMKAFAAPAYER[[#This Row],[21.05.2025]],0)</f>
        <v>0</v>
      </c>
      <c r="BL11" s="161"/>
      <c r="BM11" s="176">
        <f>IF(PMKAFAAPAYER[[#This Row],[ ]]="Payé",PMKAFAAPAYER[[#This Row],[28.05.2025]],0)</f>
        <v>0</v>
      </c>
      <c r="BN11" s="17">
        <f t="shared" si="7"/>
        <v>0</v>
      </c>
      <c r="BO11" s="162"/>
      <c r="BP11" s="166">
        <f>IF(PMKAFAAPAYER[[#This Row],[ ]]="Payé",PMKAFAAPAYER[[#This Row],[04.06.2025]],0)</f>
        <v>0</v>
      </c>
      <c r="BQ11" s="161"/>
      <c r="BR11" s="166">
        <f>IF(PMKAFAAPAYER[[#This Row],[ ]]="Payé",PMKAFAAPAYER[[#This Row],[11.06.2025]],0)</f>
        <v>0</v>
      </c>
      <c r="BS11" s="161"/>
      <c r="BT11" s="166">
        <f>IF(PMKAFAAPAYER[[#This Row],[ ]]="Payé",PMKAFAAPAYER[[#This Row],[18.06.2025]],0)</f>
        <v>0</v>
      </c>
      <c r="BU11" s="161"/>
      <c r="BV11" s="176">
        <f>IF(PMKAFAAPAYER[[#This Row],[ ]]="Payé",PMKAFAAPAYER[[#This Row],[25.06.2025]],0)</f>
        <v>0</v>
      </c>
      <c r="BW11" s="18">
        <f t="shared" si="8"/>
        <v>0</v>
      </c>
      <c r="BX11" s="162"/>
      <c r="BY11" s="166">
        <f>IF(PMKAFAAPAYER[[#This Row],[ ]]="Payé",PMKAFAAPAYER[[#This Row],[02.07.2025]],0)</f>
        <v>0</v>
      </c>
      <c r="BZ11" s="161"/>
      <c r="CA11" s="166">
        <f>IF(PMKAFAAPAYER[[#This Row],[ ]]="Payé",PMKAFAAPAYER[[#This Row],[09.07.2025]],0)</f>
        <v>0</v>
      </c>
      <c r="CB11" s="161"/>
      <c r="CC11" s="166">
        <f>IF(PMKAFAAPAYER[[#This Row],[ ]]="Payé",PMKAFAAPAYER[[#This Row],[16.07.2025]],0)</f>
        <v>0</v>
      </c>
      <c r="CD11" s="161"/>
      <c r="CE11" s="166">
        <f>IF(PMKAFAAPAYER[[#This Row],[ ]]="Payé",PMKAFAAPAYER[[#This Row],[23.07.2025]],0)</f>
        <v>0</v>
      </c>
      <c r="CF11" s="161"/>
      <c r="CG11" s="176">
        <f>IF(PMKAFAAPAYER[[#This Row],[ ]]="Payé",PMKAFAAPAYER[[#This Row],[30.07.2025]],0)</f>
        <v>0</v>
      </c>
      <c r="CH11" s="17">
        <f t="shared" si="9"/>
        <v>0</v>
      </c>
      <c r="CI11" s="162"/>
      <c r="CJ11" s="166">
        <f>IF(PMKAFAAPAYER[[#This Row],[ ]]="Payé",PMKAFAAPAYER[[#This Row],[06.08.2025]],0)</f>
        <v>0</v>
      </c>
      <c r="CK11" s="161"/>
      <c r="CL11" s="166">
        <f>IF(PMKAFAAPAYER[[#This Row],[ ]]="Payé",PMKAFAAPAYER[[#This Row],[13.08.2025]],0)</f>
        <v>0</v>
      </c>
      <c r="CM11" s="161"/>
      <c r="CN11" s="166">
        <f>IF(PMKAFAAPAYER[[#This Row],[ ]]="Payé",PMKAFAAPAYER[[#This Row],[20.08.2025]],0)</f>
        <v>0</v>
      </c>
      <c r="CO11" s="161"/>
      <c r="CP11" s="176">
        <f>IF(PMKAFAAPAYER[[#This Row],[ ]]="Payé",PMKAFAAPAYER[[#This Row],[27.08.2025]],0)</f>
        <v>0</v>
      </c>
      <c r="CQ11" s="18">
        <f t="shared" si="10"/>
        <v>0</v>
      </c>
      <c r="CR11" s="162"/>
      <c r="CS11" s="166">
        <f>IF(PMKAFAAPAYER[[#This Row],[ ]]="Payé",PMKAFAAPAYER[[#This Row],[03.09.2025]],0)</f>
        <v>0</v>
      </c>
      <c r="CT11" s="161"/>
      <c r="CU11" s="166">
        <f>IF(PMKAFAAPAYER[[#This Row],[ ]]="Payé",PMKAFAAPAYER[[#This Row],[10.09.2025]],0)</f>
        <v>0</v>
      </c>
      <c r="CV11" s="161"/>
      <c r="CW11" s="166">
        <f>IF(PMKAFAAPAYER[[#This Row],[ ]]="Payé",PMKAFAAPAYER[[#This Row],[17.09.2025]],0)</f>
        <v>0</v>
      </c>
      <c r="CX11" s="161"/>
      <c r="CY11" s="176">
        <f>IF(PMKAFAAPAYER[[#This Row],[ ]]="Payé",PMKAFAAPAYER[[#This Row],[24.09.2025]],0)</f>
        <v>0</v>
      </c>
      <c r="CZ11" s="17">
        <f t="shared" si="11"/>
        <v>0</v>
      </c>
      <c r="DA11" s="162"/>
      <c r="DB11" s="166">
        <f>IF(PMKAFAAPAYER[[#This Row],[ ]]="Payé",PMKAFAAPAYER[[#This Row],[01.10.2025]],0)</f>
        <v>0</v>
      </c>
      <c r="DC11" s="161"/>
      <c r="DD11" s="166">
        <f>IF(PMKAFAAPAYER[[#This Row],[ ]]="Payé",PMKAFAAPAYER[[#This Row],[08.10.2025]],0)</f>
        <v>0</v>
      </c>
      <c r="DE11" s="161"/>
      <c r="DF11" s="166">
        <f>IF(PMKAFAAPAYER[[#This Row],[ ]]="Payé",PMKAFAAPAYER[[#This Row],[15.10.2025]],0)</f>
        <v>0</v>
      </c>
      <c r="DG11" s="161"/>
      <c r="DH11" s="166">
        <f>IF(PMKAFAAPAYER[[#This Row],[ ]]="Payé",PMKAFAAPAYER[[#This Row],[22.10.2025]],0)</f>
        <v>0</v>
      </c>
      <c r="DI11" s="161"/>
      <c r="DJ11" s="176">
        <f>IF(PMKAFAAPAYER[[#This Row],[ ]]="Payé",PMKAFAAPAYER[[#This Row],[29.10.2025]],0)</f>
        <v>0</v>
      </c>
      <c r="DK11" s="18">
        <f t="shared" si="12"/>
        <v>0</v>
      </c>
      <c r="DL11" s="162"/>
      <c r="DM11" s="166">
        <f>IF(PMKAFAAPAYER[[#This Row],[ ]]="Payé",PMKAFAAPAYER[[#This Row],[05.11.2025]],0)</f>
        <v>0</v>
      </c>
      <c r="DN11" s="161"/>
      <c r="DO11" s="166">
        <f>IF(PMKAFAAPAYER[[#This Row],[ ]]="Payé",PMKAFAAPAYER[[#This Row],[12.11.2025]],0)</f>
        <v>0</v>
      </c>
      <c r="DP11" s="161"/>
      <c r="DQ11" s="166">
        <f>IF(PMKAFAAPAYER[[#This Row],[ ]]="Payé",PMKAFAAPAYER[[#This Row],[19.11.2025]],0)</f>
        <v>0</v>
      </c>
      <c r="DR11" s="161"/>
      <c r="DS11" s="176">
        <f>IF(PMKAFAAPAYER[[#This Row],[ ]]="Payé",PMKAFAAPAYER[[#This Row],[26.11.2025]],0)</f>
        <v>0</v>
      </c>
      <c r="DT11" s="17">
        <f t="shared" si="13"/>
        <v>0</v>
      </c>
      <c r="DU11" s="162"/>
      <c r="DV11" s="166">
        <f>IF(PMKAFAAPAYER[[#This Row],[ ]]="Payé",PMKAFAAPAYER[[#This Row],[03.12.2025]],0)</f>
        <v>0</v>
      </c>
      <c r="DW11" s="161"/>
      <c r="DX11" s="166">
        <f>IF(PMKAFAAPAYER[[#This Row],[ ]]="Payé",PMKAFAAPAYER[[#This Row],[10.12.2025]],0)</f>
        <v>0</v>
      </c>
      <c r="DY11" s="161"/>
      <c r="DZ11" s="166">
        <f>IF(PMKAFAAPAYER[[#This Row],[ ]]="Payé",PMKAFAAPAYER[[#This Row],[17.12.2025]],0)</f>
        <v>0</v>
      </c>
      <c r="EA11" s="161"/>
      <c r="EB11" s="166">
        <f>IF(PMKAFAAPAYER[[#This Row],[ ]]="Payé",PMKAFAAPAYER[[#This Row],[24.12.2025]],0)</f>
        <v>0</v>
      </c>
      <c r="EC11" s="161"/>
      <c r="ED11" s="176">
        <f>IF(PMKAFAAPAYER[[#This Row],[ ]]="Payé",PMKAFAAPAYER[[#This Row],[31.12.2025]],0)</f>
        <v>0</v>
      </c>
      <c r="EE11" s="18">
        <f t="shared" si="14"/>
        <v>0</v>
      </c>
      <c r="EF11" s="11">
        <f t="shared" si="15"/>
        <v>919.85</v>
      </c>
      <c r="EG11" s="16">
        <f>+PMKAFAAPAYER[[#This Row],[CHF]]-PMKAFAAPAYER[[#This Row],[T2025]]</f>
        <v>0</v>
      </c>
    </row>
    <row r="12" spans="1:137" x14ac:dyDescent="0.3">
      <c r="A12" s="9">
        <f t="shared" si="16"/>
        <v>7</v>
      </c>
      <c r="B12" s="1" t="s">
        <v>125</v>
      </c>
      <c r="C12" s="9" t="s">
        <v>135</v>
      </c>
      <c r="D12" s="8">
        <v>45621</v>
      </c>
      <c r="E12" s="10">
        <v>60</v>
      </c>
      <c r="F12" s="265">
        <f t="shared" si="2"/>
        <v>45681</v>
      </c>
      <c r="G12" s="141" t="s">
        <v>136</v>
      </c>
      <c r="H12" s="9">
        <v>3861</v>
      </c>
      <c r="I12" s="142">
        <v>2389.25</v>
      </c>
      <c r="J12" s="14"/>
      <c r="K12" s="14"/>
      <c r="L12" s="14"/>
      <c r="M12" s="13"/>
      <c r="N12" s="15"/>
      <c r="P12" s="244">
        <v>45719</v>
      </c>
      <c r="Q12" s="136" t="s">
        <v>445</v>
      </c>
      <c r="R12" s="234"/>
      <c r="S12" s="166">
        <f>IF(PMKAFAAPAYER[[#This Row],[ ]]="Payé",PMKAFAAPAYER[[#This Row],[02.01.2025]],0)</f>
        <v>0</v>
      </c>
      <c r="T12" s="234"/>
      <c r="U12" s="166">
        <f>IF(PMKAFAAPAYER[[#This Row],[ ]]="Payé",PMKAFAAPAYER[[#This Row],[09.01.2025]],0)</f>
        <v>0</v>
      </c>
      <c r="V12" s="234"/>
      <c r="W12" s="166">
        <f>IF(PMKAFAAPAYER[[#This Row],[ ]]="Payé",PMKAFAAPAYER[[#This Row],[16.01.2025]],0)</f>
        <v>0</v>
      </c>
      <c r="X12" s="234">
        <f>+PMKAFAAPAYER[[#This Row],[CHF]]</f>
        <v>2389.25</v>
      </c>
      <c r="Y12" s="166">
        <f>IF(PMKAFAAPAYER[[#This Row],[ ]]="Payé",PMKAFAAPAYER[[#This Row],[23.01.2025]],0)</f>
        <v>2389.25</v>
      </c>
      <c r="Z12" s="234"/>
      <c r="AA12" s="176">
        <f>IF(PMKAFAAPAYER[[#This Row],[ ]]="Payé",PMKAFAAPAYER[[#This Row],[30.01.2025]],0)</f>
        <v>0</v>
      </c>
      <c r="AB12" s="32">
        <f t="shared" si="3"/>
        <v>2389.25</v>
      </c>
      <c r="AC12" s="234"/>
      <c r="AD12" s="166">
        <f>IF(PMKAFAAPAYER[[#This Row],[ ]]="Payé",PMKAFAAPAYER[[#This Row],[06.02.2025]],0)</f>
        <v>0</v>
      </c>
      <c r="AE12" s="234"/>
      <c r="AF12" s="166">
        <f>IF(PMKAFAAPAYER[[#This Row],[ ]]="Payé",PMKAFAAPAYER[[#This Row],[13.02.2025]],0)</f>
        <v>0</v>
      </c>
      <c r="AG12" s="234"/>
      <c r="AH12" s="166">
        <f>IF(PMKAFAAPAYER[[#This Row],[ ]]="Payé",PMKAFAAPAYER[[#This Row],[20.02.2025]],0)</f>
        <v>0</v>
      </c>
      <c r="AI12" s="234"/>
      <c r="AJ12" s="176">
        <f>IF(PMKAFAAPAYER[[#This Row],[ ]]="Payé",PMKAFAAPAYER[[#This Row],[27.02.2025]],0)</f>
        <v>0</v>
      </c>
      <c r="AK12" s="47">
        <f t="shared" si="4"/>
        <v>0</v>
      </c>
      <c r="AL12" s="162"/>
      <c r="AM12" s="166">
        <f>IF(PMKAFAAPAYER[[#This Row],[ ]]="Payé",PMKAFAAPAYER[[#This Row],[05.03.2025]],0)</f>
        <v>0</v>
      </c>
      <c r="AN12" s="161"/>
      <c r="AO12" s="166">
        <f>IF(PMKAFAAPAYER[[#This Row],[ ]]="Payé",PMKAFAAPAYER[[#This Row],[12.03.2025]],0)</f>
        <v>0</v>
      </c>
      <c r="AP12" s="161"/>
      <c r="AQ12" s="166">
        <f>IF(PMKAFAAPAYER[[#This Row],[ ]]="Payé",PMKAFAAPAYER[[#This Row],[19.03.2025]],0)</f>
        <v>0</v>
      </c>
      <c r="AR12" s="161"/>
      <c r="AS12" s="176">
        <f>IF(PMKAFAAPAYER[[#This Row],[ ]]="Payé",PMKAFAAPAYER[[#This Row],[26.03.2025]],0)</f>
        <v>0</v>
      </c>
      <c r="AT12" s="17">
        <f t="shared" si="5"/>
        <v>0</v>
      </c>
      <c r="AU12" s="162"/>
      <c r="AV12" s="166">
        <f>IF(PMKAFAAPAYER[[#This Row],[ ]]="Payé",PMKAFAAPAYER[[#This Row],[02.04.2025]],0)</f>
        <v>0</v>
      </c>
      <c r="AW12" s="161"/>
      <c r="AX12" s="166">
        <f>IF(PMKAFAAPAYER[[#This Row],[ ]]="Payé",PMKAFAAPAYER[[#This Row],[09.04.2025]],0)</f>
        <v>0</v>
      </c>
      <c r="AY12" s="161"/>
      <c r="AZ12" s="166">
        <f>IF(PMKAFAAPAYER[[#This Row],[ ]]="Payé",PMKAFAAPAYER[[#This Row],[16.04.2025]],0)</f>
        <v>0</v>
      </c>
      <c r="BA12" s="161"/>
      <c r="BB12" s="166">
        <f>IF(PMKAFAAPAYER[[#This Row],[ ]]="Payé",PMKAFAAPAYER[[#This Row],[23.04.2025]],0)</f>
        <v>0</v>
      </c>
      <c r="BC12" s="161"/>
      <c r="BD12" s="176">
        <f>IF(PMKAFAAPAYER[[#This Row],[ ]]="Payé",PMKAFAAPAYER[[#This Row],[30.04.2025]],0)</f>
        <v>0</v>
      </c>
      <c r="BE12" s="18">
        <f t="shared" si="6"/>
        <v>0</v>
      </c>
      <c r="BF12" s="162"/>
      <c r="BG12" s="166">
        <f>IF(PMKAFAAPAYER[[#This Row],[ ]]="Payé",PMKAFAAPAYER[[#This Row],[07.05.2025]],0)</f>
        <v>0</v>
      </c>
      <c r="BH12" s="161"/>
      <c r="BI12" s="166">
        <f>IF(PMKAFAAPAYER[[#This Row],[ ]]="Payé",PMKAFAAPAYER[[#This Row],[14.05.2025]],0)</f>
        <v>0</v>
      </c>
      <c r="BJ12" s="161"/>
      <c r="BK12" s="166">
        <f>IF(PMKAFAAPAYER[[#This Row],[ ]]="Payé",PMKAFAAPAYER[[#This Row],[21.05.2025]],0)</f>
        <v>0</v>
      </c>
      <c r="BL12" s="161"/>
      <c r="BM12" s="176">
        <f>IF(PMKAFAAPAYER[[#This Row],[ ]]="Payé",PMKAFAAPAYER[[#This Row],[28.05.2025]],0)</f>
        <v>0</v>
      </c>
      <c r="BN12" s="17">
        <f t="shared" si="7"/>
        <v>0</v>
      </c>
      <c r="BO12" s="162"/>
      <c r="BP12" s="166">
        <f>IF(PMKAFAAPAYER[[#This Row],[ ]]="Payé",PMKAFAAPAYER[[#This Row],[04.06.2025]],0)</f>
        <v>0</v>
      </c>
      <c r="BQ12" s="161"/>
      <c r="BR12" s="166">
        <f>IF(PMKAFAAPAYER[[#This Row],[ ]]="Payé",PMKAFAAPAYER[[#This Row],[11.06.2025]],0)</f>
        <v>0</v>
      </c>
      <c r="BS12" s="161"/>
      <c r="BT12" s="166">
        <f>IF(PMKAFAAPAYER[[#This Row],[ ]]="Payé",PMKAFAAPAYER[[#This Row],[18.06.2025]],0)</f>
        <v>0</v>
      </c>
      <c r="BU12" s="161"/>
      <c r="BV12" s="176">
        <f>IF(PMKAFAAPAYER[[#This Row],[ ]]="Payé",PMKAFAAPAYER[[#This Row],[25.06.2025]],0)</f>
        <v>0</v>
      </c>
      <c r="BW12" s="18">
        <f t="shared" si="8"/>
        <v>0</v>
      </c>
      <c r="BX12" s="162"/>
      <c r="BY12" s="166">
        <f>IF(PMKAFAAPAYER[[#This Row],[ ]]="Payé",PMKAFAAPAYER[[#This Row],[02.07.2025]],0)</f>
        <v>0</v>
      </c>
      <c r="BZ12" s="161"/>
      <c r="CA12" s="166">
        <f>IF(PMKAFAAPAYER[[#This Row],[ ]]="Payé",PMKAFAAPAYER[[#This Row],[09.07.2025]],0)</f>
        <v>0</v>
      </c>
      <c r="CB12" s="161"/>
      <c r="CC12" s="166">
        <f>IF(PMKAFAAPAYER[[#This Row],[ ]]="Payé",PMKAFAAPAYER[[#This Row],[16.07.2025]],0)</f>
        <v>0</v>
      </c>
      <c r="CD12" s="161"/>
      <c r="CE12" s="166">
        <f>IF(PMKAFAAPAYER[[#This Row],[ ]]="Payé",PMKAFAAPAYER[[#This Row],[23.07.2025]],0)</f>
        <v>0</v>
      </c>
      <c r="CF12" s="161"/>
      <c r="CG12" s="176">
        <f>IF(PMKAFAAPAYER[[#This Row],[ ]]="Payé",PMKAFAAPAYER[[#This Row],[30.07.2025]],0)</f>
        <v>0</v>
      </c>
      <c r="CH12" s="17">
        <f t="shared" si="9"/>
        <v>0</v>
      </c>
      <c r="CI12" s="162"/>
      <c r="CJ12" s="166">
        <f>IF(PMKAFAAPAYER[[#This Row],[ ]]="Payé",PMKAFAAPAYER[[#This Row],[06.08.2025]],0)</f>
        <v>0</v>
      </c>
      <c r="CK12" s="161"/>
      <c r="CL12" s="166">
        <f>IF(PMKAFAAPAYER[[#This Row],[ ]]="Payé",PMKAFAAPAYER[[#This Row],[13.08.2025]],0)</f>
        <v>0</v>
      </c>
      <c r="CM12" s="161"/>
      <c r="CN12" s="166">
        <f>IF(PMKAFAAPAYER[[#This Row],[ ]]="Payé",PMKAFAAPAYER[[#This Row],[20.08.2025]],0)</f>
        <v>0</v>
      </c>
      <c r="CO12" s="161"/>
      <c r="CP12" s="176">
        <f>IF(PMKAFAAPAYER[[#This Row],[ ]]="Payé",PMKAFAAPAYER[[#This Row],[27.08.2025]],0)</f>
        <v>0</v>
      </c>
      <c r="CQ12" s="18">
        <f t="shared" si="10"/>
        <v>0</v>
      </c>
      <c r="CR12" s="162"/>
      <c r="CS12" s="166">
        <f>IF(PMKAFAAPAYER[[#This Row],[ ]]="Payé",PMKAFAAPAYER[[#This Row],[03.09.2025]],0)</f>
        <v>0</v>
      </c>
      <c r="CT12" s="161"/>
      <c r="CU12" s="166">
        <f>IF(PMKAFAAPAYER[[#This Row],[ ]]="Payé",PMKAFAAPAYER[[#This Row],[10.09.2025]],0)</f>
        <v>0</v>
      </c>
      <c r="CV12" s="161"/>
      <c r="CW12" s="166">
        <f>IF(PMKAFAAPAYER[[#This Row],[ ]]="Payé",PMKAFAAPAYER[[#This Row],[17.09.2025]],0)</f>
        <v>0</v>
      </c>
      <c r="CX12" s="161"/>
      <c r="CY12" s="176">
        <f>IF(PMKAFAAPAYER[[#This Row],[ ]]="Payé",PMKAFAAPAYER[[#This Row],[24.09.2025]],0)</f>
        <v>0</v>
      </c>
      <c r="CZ12" s="17">
        <f t="shared" si="11"/>
        <v>0</v>
      </c>
      <c r="DA12" s="162"/>
      <c r="DB12" s="166">
        <f>IF(PMKAFAAPAYER[[#This Row],[ ]]="Payé",PMKAFAAPAYER[[#This Row],[01.10.2025]],0)</f>
        <v>0</v>
      </c>
      <c r="DC12" s="161"/>
      <c r="DD12" s="166">
        <f>IF(PMKAFAAPAYER[[#This Row],[ ]]="Payé",PMKAFAAPAYER[[#This Row],[08.10.2025]],0)</f>
        <v>0</v>
      </c>
      <c r="DE12" s="161"/>
      <c r="DF12" s="166">
        <f>IF(PMKAFAAPAYER[[#This Row],[ ]]="Payé",PMKAFAAPAYER[[#This Row],[15.10.2025]],0)</f>
        <v>0</v>
      </c>
      <c r="DG12" s="161"/>
      <c r="DH12" s="166">
        <f>IF(PMKAFAAPAYER[[#This Row],[ ]]="Payé",PMKAFAAPAYER[[#This Row],[22.10.2025]],0)</f>
        <v>0</v>
      </c>
      <c r="DI12" s="161"/>
      <c r="DJ12" s="176">
        <f>IF(PMKAFAAPAYER[[#This Row],[ ]]="Payé",PMKAFAAPAYER[[#This Row],[29.10.2025]],0)</f>
        <v>0</v>
      </c>
      <c r="DK12" s="18">
        <f t="shared" si="12"/>
        <v>0</v>
      </c>
      <c r="DL12" s="162"/>
      <c r="DM12" s="166">
        <f>IF(PMKAFAAPAYER[[#This Row],[ ]]="Payé",PMKAFAAPAYER[[#This Row],[05.11.2025]],0)</f>
        <v>0</v>
      </c>
      <c r="DN12" s="161"/>
      <c r="DO12" s="166">
        <f>IF(PMKAFAAPAYER[[#This Row],[ ]]="Payé",PMKAFAAPAYER[[#This Row],[12.11.2025]],0)</f>
        <v>0</v>
      </c>
      <c r="DP12" s="161"/>
      <c r="DQ12" s="166">
        <f>IF(PMKAFAAPAYER[[#This Row],[ ]]="Payé",PMKAFAAPAYER[[#This Row],[19.11.2025]],0)</f>
        <v>0</v>
      </c>
      <c r="DR12" s="161"/>
      <c r="DS12" s="176">
        <f>IF(PMKAFAAPAYER[[#This Row],[ ]]="Payé",PMKAFAAPAYER[[#This Row],[26.11.2025]],0)</f>
        <v>0</v>
      </c>
      <c r="DT12" s="17">
        <f t="shared" si="13"/>
        <v>0</v>
      </c>
      <c r="DU12" s="162"/>
      <c r="DV12" s="166">
        <f>IF(PMKAFAAPAYER[[#This Row],[ ]]="Payé",PMKAFAAPAYER[[#This Row],[03.12.2025]],0)</f>
        <v>0</v>
      </c>
      <c r="DW12" s="161"/>
      <c r="DX12" s="166">
        <f>IF(PMKAFAAPAYER[[#This Row],[ ]]="Payé",PMKAFAAPAYER[[#This Row],[10.12.2025]],0)</f>
        <v>0</v>
      </c>
      <c r="DY12" s="161"/>
      <c r="DZ12" s="166">
        <f>IF(PMKAFAAPAYER[[#This Row],[ ]]="Payé",PMKAFAAPAYER[[#This Row],[17.12.2025]],0)</f>
        <v>0</v>
      </c>
      <c r="EA12" s="161"/>
      <c r="EB12" s="166">
        <f>IF(PMKAFAAPAYER[[#This Row],[ ]]="Payé",PMKAFAAPAYER[[#This Row],[24.12.2025]],0)</f>
        <v>0</v>
      </c>
      <c r="EC12" s="161"/>
      <c r="ED12" s="176">
        <f>IF(PMKAFAAPAYER[[#This Row],[ ]]="Payé",PMKAFAAPAYER[[#This Row],[31.12.2025]],0)</f>
        <v>0</v>
      </c>
      <c r="EE12" s="18">
        <f t="shared" si="14"/>
        <v>0</v>
      </c>
      <c r="EF12" s="11">
        <f t="shared" si="15"/>
        <v>2389.25</v>
      </c>
      <c r="EG12" s="16">
        <f>+PMKAFAAPAYER[[#This Row],[CHF]]-PMKAFAAPAYER[[#This Row],[T2025]]</f>
        <v>0</v>
      </c>
    </row>
    <row r="13" spans="1:137" x14ac:dyDescent="0.3">
      <c r="A13" s="9">
        <f t="shared" si="16"/>
        <v>8</v>
      </c>
      <c r="B13" s="1" t="s">
        <v>125</v>
      </c>
      <c r="C13" s="9" t="s">
        <v>137</v>
      </c>
      <c r="D13" s="8">
        <v>45625</v>
      </c>
      <c r="E13" s="10">
        <v>66</v>
      </c>
      <c r="F13" s="265">
        <f t="shared" si="2"/>
        <v>45691</v>
      </c>
      <c r="G13" s="141" t="s">
        <v>138</v>
      </c>
      <c r="H13" s="9">
        <v>3917</v>
      </c>
      <c r="I13" s="142">
        <v>242.1</v>
      </c>
      <c r="J13" s="14"/>
      <c r="K13" s="14"/>
      <c r="L13" s="14"/>
      <c r="M13" s="13"/>
      <c r="N13" s="15"/>
      <c r="P13" s="205" t="s">
        <v>26</v>
      </c>
      <c r="Q13" s="136"/>
      <c r="R13" s="234"/>
      <c r="S13" s="166">
        <f>IF(PMKAFAAPAYER[[#This Row],[ ]]="Payé",PMKAFAAPAYER[[#This Row],[02.01.2025]],0)</f>
        <v>0</v>
      </c>
      <c r="T13" s="234"/>
      <c r="U13" s="166">
        <f>IF(PMKAFAAPAYER[[#This Row],[ ]]="Payé",PMKAFAAPAYER[[#This Row],[09.01.2025]],0)</f>
        <v>0</v>
      </c>
      <c r="V13" s="234"/>
      <c r="W13" s="166">
        <f>IF(PMKAFAAPAYER[[#This Row],[ ]]="Payé",PMKAFAAPAYER[[#This Row],[16.01.2025]],0)</f>
        <v>0</v>
      </c>
      <c r="X13" s="234"/>
      <c r="Y13" s="166">
        <f>IF(PMKAFAAPAYER[[#This Row],[ ]]="Payé",PMKAFAAPAYER[[#This Row],[23.01.2025]],0)</f>
        <v>0</v>
      </c>
      <c r="Z13" s="234"/>
      <c r="AA13" s="176">
        <f>IF(PMKAFAAPAYER[[#This Row],[ ]]="Payé",PMKAFAAPAYER[[#This Row],[30.01.2025]],0)</f>
        <v>0</v>
      </c>
      <c r="AB13" s="32">
        <f t="shared" si="3"/>
        <v>0</v>
      </c>
      <c r="AC13" s="234">
        <f>+PMKAFAAPAYER[[#This Row],[CHF]]</f>
        <v>242.1</v>
      </c>
      <c r="AD13" s="166">
        <f>IF(PMKAFAAPAYER[[#This Row],[ ]]="Payé",PMKAFAAPAYER[[#This Row],[06.02.2025]],0)</f>
        <v>0</v>
      </c>
      <c r="AE13" s="234"/>
      <c r="AF13" s="166">
        <f>IF(PMKAFAAPAYER[[#This Row],[ ]]="Payé",PMKAFAAPAYER[[#This Row],[13.02.2025]],0)</f>
        <v>0</v>
      </c>
      <c r="AG13" s="234"/>
      <c r="AH13" s="166">
        <f>IF(PMKAFAAPAYER[[#This Row],[ ]]="Payé",PMKAFAAPAYER[[#This Row],[20.02.2025]],0)</f>
        <v>0</v>
      </c>
      <c r="AI13" s="234"/>
      <c r="AJ13" s="176">
        <f>IF(PMKAFAAPAYER[[#This Row],[ ]]="Payé",PMKAFAAPAYER[[#This Row],[27.02.2025]],0)</f>
        <v>0</v>
      </c>
      <c r="AK13" s="47">
        <f t="shared" si="4"/>
        <v>242.1</v>
      </c>
      <c r="AL13" s="162"/>
      <c r="AM13" s="166">
        <f>IF(PMKAFAAPAYER[[#This Row],[ ]]="Payé",PMKAFAAPAYER[[#This Row],[05.03.2025]],0)</f>
        <v>0</v>
      </c>
      <c r="AN13" s="161"/>
      <c r="AO13" s="166">
        <f>IF(PMKAFAAPAYER[[#This Row],[ ]]="Payé",PMKAFAAPAYER[[#This Row],[12.03.2025]],0)</f>
        <v>0</v>
      </c>
      <c r="AP13" s="161"/>
      <c r="AQ13" s="166">
        <f>IF(PMKAFAAPAYER[[#This Row],[ ]]="Payé",PMKAFAAPAYER[[#This Row],[19.03.2025]],0)</f>
        <v>0</v>
      </c>
      <c r="AR13" s="161"/>
      <c r="AS13" s="176">
        <f>IF(PMKAFAAPAYER[[#This Row],[ ]]="Payé",PMKAFAAPAYER[[#This Row],[26.03.2025]],0)</f>
        <v>0</v>
      </c>
      <c r="AT13" s="17">
        <f t="shared" si="5"/>
        <v>0</v>
      </c>
      <c r="AU13" s="162"/>
      <c r="AV13" s="166">
        <f>IF(PMKAFAAPAYER[[#This Row],[ ]]="Payé",PMKAFAAPAYER[[#This Row],[02.04.2025]],0)</f>
        <v>0</v>
      </c>
      <c r="AW13" s="161"/>
      <c r="AX13" s="166">
        <f>IF(PMKAFAAPAYER[[#This Row],[ ]]="Payé",PMKAFAAPAYER[[#This Row],[09.04.2025]],0)</f>
        <v>0</v>
      </c>
      <c r="AY13" s="161"/>
      <c r="AZ13" s="166">
        <f>IF(PMKAFAAPAYER[[#This Row],[ ]]="Payé",PMKAFAAPAYER[[#This Row],[16.04.2025]],0)</f>
        <v>0</v>
      </c>
      <c r="BA13" s="161"/>
      <c r="BB13" s="166">
        <f>IF(PMKAFAAPAYER[[#This Row],[ ]]="Payé",PMKAFAAPAYER[[#This Row],[23.04.2025]],0)</f>
        <v>0</v>
      </c>
      <c r="BC13" s="161"/>
      <c r="BD13" s="176">
        <f>IF(PMKAFAAPAYER[[#This Row],[ ]]="Payé",PMKAFAAPAYER[[#This Row],[30.04.2025]],0)</f>
        <v>0</v>
      </c>
      <c r="BE13" s="18">
        <f t="shared" si="6"/>
        <v>0</v>
      </c>
      <c r="BF13" s="162"/>
      <c r="BG13" s="166">
        <f>IF(PMKAFAAPAYER[[#This Row],[ ]]="Payé",PMKAFAAPAYER[[#This Row],[07.05.2025]],0)</f>
        <v>0</v>
      </c>
      <c r="BH13" s="161"/>
      <c r="BI13" s="166">
        <f>IF(PMKAFAAPAYER[[#This Row],[ ]]="Payé",PMKAFAAPAYER[[#This Row],[14.05.2025]],0)</f>
        <v>0</v>
      </c>
      <c r="BJ13" s="161"/>
      <c r="BK13" s="166">
        <f>IF(PMKAFAAPAYER[[#This Row],[ ]]="Payé",PMKAFAAPAYER[[#This Row],[21.05.2025]],0)</f>
        <v>0</v>
      </c>
      <c r="BL13" s="161"/>
      <c r="BM13" s="176">
        <f>IF(PMKAFAAPAYER[[#This Row],[ ]]="Payé",PMKAFAAPAYER[[#This Row],[28.05.2025]],0)</f>
        <v>0</v>
      </c>
      <c r="BN13" s="17">
        <f t="shared" si="7"/>
        <v>0</v>
      </c>
      <c r="BO13" s="162"/>
      <c r="BP13" s="166">
        <f>IF(PMKAFAAPAYER[[#This Row],[ ]]="Payé",PMKAFAAPAYER[[#This Row],[04.06.2025]],0)</f>
        <v>0</v>
      </c>
      <c r="BQ13" s="161"/>
      <c r="BR13" s="166">
        <f>IF(PMKAFAAPAYER[[#This Row],[ ]]="Payé",PMKAFAAPAYER[[#This Row],[11.06.2025]],0)</f>
        <v>0</v>
      </c>
      <c r="BS13" s="161"/>
      <c r="BT13" s="166">
        <f>IF(PMKAFAAPAYER[[#This Row],[ ]]="Payé",PMKAFAAPAYER[[#This Row],[18.06.2025]],0)</f>
        <v>0</v>
      </c>
      <c r="BU13" s="161"/>
      <c r="BV13" s="176">
        <f>IF(PMKAFAAPAYER[[#This Row],[ ]]="Payé",PMKAFAAPAYER[[#This Row],[25.06.2025]],0)</f>
        <v>0</v>
      </c>
      <c r="BW13" s="18">
        <f t="shared" si="8"/>
        <v>0</v>
      </c>
      <c r="BX13" s="162"/>
      <c r="BY13" s="166">
        <f>IF(PMKAFAAPAYER[[#This Row],[ ]]="Payé",PMKAFAAPAYER[[#This Row],[02.07.2025]],0)</f>
        <v>0</v>
      </c>
      <c r="BZ13" s="161"/>
      <c r="CA13" s="166">
        <f>IF(PMKAFAAPAYER[[#This Row],[ ]]="Payé",PMKAFAAPAYER[[#This Row],[09.07.2025]],0)</f>
        <v>0</v>
      </c>
      <c r="CB13" s="161"/>
      <c r="CC13" s="166">
        <f>IF(PMKAFAAPAYER[[#This Row],[ ]]="Payé",PMKAFAAPAYER[[#This Row],[16.07.2025]],0)</f>
        <v>0</v>
      </c>
      <c r="CD13" s="161"/>
      <c r="CE13" s="166">
        <f>IF(PMKAFAAPAYER[[#This Row],[ ]]="Payé",PMKAFAAPAYER[[#This Row],[23.07.2025]],0)</f>
        <v>0</v>
      </c>
      <c r="CF13" s="161"/>
      <c r="CG13" s="176">
        <f>IF(PMKAFAAPAYER[[#This Row],[ ]]="Payé",PMKAFAAPAYER[[#This Row],[30.07.2025]],0)</f>
        <v>0</v>
      </c>
      <c r="CH13" s="17">
        <f t="shared" si="9"/>
        <v>0</v>
      </c>
      <c r="CI13" s="162"/>
      <c r="CJ13" s="166">
        <f>IF(PMKAFAAPAYER[[#This Row],[ ]]="Payé",PMKAFAAPAYER[[#This Row],[06.08.2025]],0)</f>
        <v>0</v>
      </c>
      <c r="CK13" s="161"/>
      <c r="CL13" s="166">
        <f>IF(PMKAFAAPAYER[[#This Row],[ ]]="Payé",PMKAFAAPAYER[[#This Row],[13.08.2025]],0)</f>
        <v>0</v>
      </c>
      <c r="CM13" s="161"/>
      <c r="CN13" s="166">
        <f>IF(PMKAFAAPAYER[[#This Row],[ ]]="Payé",PMKAFAAPAYER[[#This Row],[20.08.2025]],0)</f>
        <v>0</v>
      </c>
      <c r="CO13" s="161"/>
      <c r="CP13" s="176">
        <f>IF(PMKAFAAPAYER[[#This Row],[ ]]="Payé",PMKAFAAPAYER[[#This Row],[27.08.2025]],0)</f>
        <v>0</v>
      </c>
      <c r="CQ13" s="18">
        <f t="shared" si="10"/>
        <v>0</v>
      </c>
      <c r="CR13" s="162"/>
      <c r="CS13" s="166">
        <f>IF(PMKAFAAPAYER[[#This Row],[ ]]="Payé",PMKAFAAPAYER[[#This Row],[03.09.2025]],0)</f>
        <v>0</v>
      </c>
      <c r="CT13" s="161"/>
      <c r="CU13" s="166">
        <f>IF(PMKAFAAPAYER[[#This Row],[ ]]="Payé",PMKAFAAPAYER[[#This Row],[10.09.2025]],0)</f>
        <v>0</v>
      </c>
      <c r="CV13" s="161"/>
      <c r="CW13" s="166">
        <f>IF(PMKAFAAPAYER[[#This Row],[ ]]="Payé",PMKAFAAPAYER[[#This Row],[17.09.2025]],0)</f>
        <v>0</v>
      </c>
      <c r="CX13" s="161"/>
      <c r="CY13" s="176">
        <f>IF(PMKAFAAPAYER[[#This Row],[ ]]="Payé",PMKAFAAPAYER[[#This Row],[24.09.2025]],0)</f>
        <v>0</v>
      </c>
      <c r="CZ13" s="17">
        <f t="shared" si="11"/>
        <v>0</v>
      </c>
      <c r="DA13" s="162"/>
      <c r="DB13" s="166">
        <f>IF(PMKAFAAPAYER[[#This Row],[ ]]="Payé",PMKAFAAPAYER[[#This Row],[01.10.2025]],0)</f>
        <v>0</v>
      </c>
      <c r="DC13" s="161"/>
      <c r="DD13" s="166">
        <f>IF(PMKAFAAPAYER[[#This Row],[ ]]="Payé",PMKAFAAPAYER[[#This Row],[08.10.2025]],0)</f>
        <v>0</v>
      </c>
      <c r="DE13" s="161"/>
      <c r="DF13" s="166">
        <f>IF(PMKAFAAPAYER[[#This Row],[ ]]="Payé",PMKAFAAPAYER[[#This Row],[15.10.2025]],0)</f>
        <v>0</v>
      </c>
      <c r="DG13" s="161"/>
      <c r="DH13" s="166">
        <f>IF(PMKAFAAPAYER[[#This Row],[ ]]="Payé",PMKAFAAPAYER[[#This Row],[22.10.2025]],0)</f>
        <v>0</v>
      </c>
      <c r="DI13" s="161"/>
      <c r="DJ13" s="176">
        <f>IF(PMKAFAAPAYER[[#This Row],[ ]]="Payé",PMKAFAAPAYER[[#This Row],[29.10.2025]],0)</f>
        <v>0</v>
      </c>
      <c r="DK13" s="18">
        <f t="shared" si="12"/>
        <v>0</v>
      </c>
      <c r="DL13" s="162"/>
      <c r="DM13" s="166">
        <f>IF(PMKAFAAPAYER[[#This Row],[ ]]="Payé",PMKAFAAPAYER[[#This Row],[05.11.2025]],0)</f>
        <v>0</v>
      </c>
      <c r="DN13" s="161"/>
      <c r="DO13" s="166">
        <f>IF(PMKAFAAPAYER[[#This Row],[ ]]="Payé",PMKAFAAPAYER[[#This Row],[12.11.2025]],0)</f>
        <v>0</v>
      </c>
      <c r="DP13" s="161"/>
      <c r="DQ13" s="166">
        <f>IF(PMKAFAAPAYER[[#This Row],[ ]]="Payé",PMKAFAAPAYER[[#This Row],[19.11.2025]],0)</f>
        <v>0</v>
      </c>
      <c r="DR13" s="161"/>
      <c r="DS13" s="176">
        <f>IF(PMKAFAAPAYER[[#This Row],[ ]]="Payé",PMKAFAAPAYER[[#This Row],[26.11.2025]],0)</f>
        <v>0</v>
      </c>
      <c r="DT13" s="17">
        <f t="shared" si="13"/>
        <v>0</v>
      </c>
      <c r="DU13" s="162"/>
      <c r="DV13" s="166">
        <f>IF(PMKAFAAPAYER[[#This Row],[ ]]="Payé",PMKAFAAPAYER[[#This Row],[03.12.2025]],0)</f>
        <v>0</v>
      </c>
      <c r="DW13" s="161"/>
      <c r="DX13" s="166">
        <f>IF(PMKAFAAPAYER[[#This Row],[ ]]="Payé",PMKAFAAPAYER[[#This Row],[10.12.2025]],0)</f>
        <v>0</v>
      </c>
      <c r="DY13" s="161"/>
      <c r="DZ13" s="166">
        <f>IF(PMKAFAAPAYER[[#This Row],[ ]]="Payé",PMKAFAAPAYER[[#This Row],[17.12.2025]],0)</f>
        <v>0</v>
      </c>
      <c r="EA13" s="161"/>
      <c r="EB13" s="166">
        <f>IF(PMKAFAAPAYER[[#This Row],[ ]]="Payé",PMKAFAAPAYER[[#This Row],[24.12.2025]],0)</f>
        <v>0</v>
      </c>
      <c r="EC13" s="161"/>
      <c r="ED13" s="176">
        <f>IF(PMKAFAAPAYER[[#This Row],[ ]]="Payé",PMKAFAAPAYER[[#This Row],[31.12.2025]],0)</f>
        <v>0</v>
      </c>
      <c r="EE13" s="18">
        <f t="shared" si="14"/>
        <v>0</v>
      </c>
      <c r="EF13" s="11">
        <f t="shared" si="15"/>
        <v>242.1</v>
      </c>
      <c r="EG13" s="16">
        <f>+PMKAFAAPAYER[[#This Row],[CHF]]-PMKAFAAPAYER[[#This Row],[T2025]]</f>
        <v>0</v>
      </c>
    </row>
    <row r="14" spans="1:137" x14ac:dyDescent="0.3">
      <c r="A14" s="9">
        <f t="shared" si="16"/>
        <v>9</v>
      </c>
      <c r="B14" s="1" t="s">
        <v>89</v>
      </c>
      <c r="C14" s="9" t="s">
        <v>99</v>
      </c>
      <c r="D14" s="8">
        <v>45607</v>
      </c>
      <c r="E14" s="10">
        <v>50</v>
      </c>
      <c r="F14" s="265">
        <f t="shared" si="2"/>
        <v>45657</v>
      </c>
      <c r="G14" s="141" t="s">
        <v>100</v>
      </c>
      <c r="H14" s="14"/>
      <c r="I14" s="142">
        <v>300.52</v>
      </c>
      <c r="J14" s="14"/>
      <c r="K14" s="14"/>
      <c r="L14" s="14"/>
      <c r="N14" s="15"/>
      <c r="P14" s="205">
        <v>16.100000000000001</v>
      </c>
      <c r="Q14" s="3" t="s">
        <v>445</v>
      </c>
      <c r="R14" s="234">
        <f>+PMKAFAAPAYER[[#This Row],[CHF]]</f>
        <v>300.52</v>
      </c>
      <c r="S14" s="166">
        <f>IF(PMKAFAAPAYER[[#This Row],[ ]]="Payé",PMKAFAAPAYER[[#This Row],[02.01.2025]],0)</f>
        <v>300.52</v>
      </c>
      <c r="T14" s="234"/>
      <c r="U14" s="166">
        <f>IF(PMKAFAAPAYER[[#This Row],[ ]]="Payé",PMKAFAAPAYER[[#This Row],[09.01.2025]],0)</f>
        <v>0</v>
      </c>
      <c r="V14" s="234"/>
      <c r="W14" s="166">
        <f>IF(PMKAFAAPAYER[[#This Row],[ ]]="Payé",PMKAFAAPAYER[[#This Row],[16.01.2025]],0)</f>
        <v>0</v>
      </c>
      <c r="X14" s="234"/>
      <c r="Y14" s="166">
        <f>IF(PMKAFAAPAYER[[#This Row],[ ]]="Payé",PMKAFAAPAYER[[#This Row],[23.01.2025]],0)</f>
        <v>0</v>
      </c>
      <c r="Z14" s="234"/>
      <c r="AA14" s="176">
        <f>IF(PMKAFAAPAYER[[#This Row],[ ]]="Payé",PMKAFAAPAYER[[#This Row],[30.01.2025]],0)</f>
        <v>0</v>
      </c>
      <c r="AB14" s="32">
        <f t="shared" si="3"/>
        <v>300.52</v>
      </c>
      <c r="AC14" s="234"/>
      <c r="AD14" s="166">
        <f>IF(PMKAFAAPAYER[[#This Row],[ ]]="Payé",PMKAFAAPAYER[[#This Row],[06.02.2025]],0)</f>
        <v>0</v>
      </c>
      <c r="AE14" s="234"/>
      <c r="AF14" s="166">
        <f>IF(PMKAFAAPAYER[[#This Row],[ ]]="Payé",PMKAFAAPAYER[[#This Row],[13.02.2025]],0)</f>
        <v>0</v>
      </c>
      <c r="AG14" s="234"/>
      <c r="AH14" s="166">
        <f>IF(PMKAFAAPAYER[[#This Row],[ ]]="Payé",PMKAFAAPAYER[[#This Row],[20.02.2025]],0)</f>
        <v>0</v>
      </c>
      <c r="AI14" s="234"/>
      <c r="AJ14" s="176">
        <f>IF(PMKAFAAPAYER[[#This Row],[ ]]="Payé",PMKAFAAPAYER[[#This Row],[27.02.2025]],0)</f>
        <v>0</v>
      </c>
      <c r="AK14" s="47">
        <f t="shared" si="4"/>
        <v>0</v>
      </c>
      <c r="AL14" s="162"/>
      <c r="AM14" s="166">
        <f>IF(PMKAFAAPAYER[[#This Row],[ ]]="Payé",PMKAFAAPAYER[[#This Row],[05.03.2025]],0)</f>
        <v>0</v>
      </c>
      <c r="AN14" s="161"/>
      <c r="AO14" s="166">
        <f>IF(PMKAFAAPAYER[[#This Row],[ ]]="Payé",PMKAFAAPAYER[[#This Row],[12.03.2025]],0)</f>
        <v>0</v>
      </c>
      <c r="AP14" s="161"/>
      <c r="AQ14" s="166">
        <f>IF(PMKAFAAPAYER[[#This Row],[ ]]="Payé",PMKAFAAPAYER[[#This Row],[19.03.2025]],0)</f>
        <v>0</v>
      </c>
      <c r="AR14" s="161"/>
      <c r="AS14" s="176">
        <f>IF(PMKAFAAPAYER[[#This Row],[ ]]="Payé",PMKAFAAPAYER[[#This Row],[26.03.2025]],0)</f>
        <v>0</v>
      </c>
      <c r="AT14" s="17">
        <f t="shared" si="5"/>
        <v>0</v>
      </c>
      <c r="AU14" s="162"/>
      <c r="AV14" s="166">
        <f>IF(PMKAFAAPAYER[[#This Row],[ ]]="Payé",PMKAFAAPAYER[[#This Row],[02.04.2025]],0)</f>
        <v>0</v>
      </c>
      <c r="AW14" s="161"/>
      <c r="AX14" s="166">
        <f>IF(PMKAFAAPAYER[[#This Row],[ ]]="Payé",PMKAFAAPAYER[[#This Row],[09.04.2025]],0)</f>
        <v>0</v>
      </c>
      <c r="AY14" s="161"/>
      <c r="AZ14" s="166">
        <f>IF(PMKAFAAPAYER[[#This Row],[ ]]="Payé",PMKAFAAPAYER[[#This Row],[16.04.2025]],0)</f>
        <v>0</v>
      </c>
      <c r="BA14" s="161"/>
      <c r="BB14" s="166">
        <f>IF(PMKAFAAPAYER[[#This Row],[ ]]="Payé",PMKAFAAPAYER[[#This Row],[23.04.2025]],0)</f>
        <v>0</v>
      </c>
      <c r="BC14" s="161"/>
      <c r="BD14" s="176">
        <f>IF(PMKAFAAPAYER[[#This Row],[ ]]="Payé",PMKAFAAPAYER[[#This Row],[30.04.2025]],0)</f>
        <v>0</v>
      </c>
      <c r="BE14" s="18">
        <f t="shared" si="6"/>
        <v>0</v>
      </c>
      <c r="BF14" s="162"/>
      <c r="BG14" s="166">
        <f>IF(PMKAFAAPAYER[[#This Row],[ ]]="Payé",PMKAFAAPAYER[[#This Row],[07.05.2025]],0)</f>
        <v>0</v>
      </c>
      <c r="BH14" s="161"/>
      <c r="BI14" s="166">
        <f>IF(PMKAFAAPAYER[[#This Row],[ ]]="Payé",PMKAFAAPAYER[[#This Row],[14.05.2025]],0)</f>
        <v>0</v>
      </c>
      <c r="BJ14" s="161"/>
      <c r="BK14" s="166">
        <f>IF(PMKAFAAPAYER[[#This Row],[ ]]="Payé",PMKAFAAPAYER[[#This Row],[21.05.2025]],0)</f>
        <v>0</v>
      </c>
      <c r="BL14" s="161"/>
      <c r="BM14" s="176">
        <f>IF(PMKAFAAPAYER[[#This Row],[ ]]="Payé",PMKAFAAPAYER[[#This Row],[28.05.2025]],0)</f>
        <v>0</v>
      </c>
      <c r="BN14" s="17">
        <f t="shared" si="7"/>
        <v>0</v>
      </c>
      <c r="BO14" s="162"/>
      <c r="BP14" s="166">
        <f>IF(PMKAFAAPAYER[[#This Row],[ ]]="Payé",PMKAFAAPAYER[[#This Row],[04.06.2025]],0)</f>
        <v>0</v>
      </c>
      <c r="BQ14" s="161"/>
      <c r="BR14" s="166">
        <f>IF(PMKAFAAPAYER[[#This Row],[ ]]="Payé",PMKAFAAPAYER[[#This Row],[11.06.2025]],0)</f>
        <v>0</v>
      </c>
      <c r="BS14" s="161"/>
      <c r="BT14" s="166">
        <f>IF(PMKAFAAPAYER[[#This Row],[ ]]="Payé",PMKAFAAPAYER[[#This Row],[18.06.2025]],0)</f>
        <v>0</v>
      </c>
      <c r="BU14" s="161"/>
      <c r="BV14" s="176">
        <f>IF(PMKAFAAPAYER[[#This Row],[ ]]="Payé",PMKAFAAPAYER[[#This Row],[25.06.2025]],0)</f>
        <v>0</v>
      </c>
      <c r="BW14" s="18">
        <f t="shared" si="8"/>
        <v>0</v>
      </c>
      <c r="BX14" s="162"/>
      <c r="BY14" s="166">
        <f>IF(PMKAFAAPAYER[[#This Row],[ ]]="Payé",PMKAFAAPAYER[[#This Row],[02.07.2025]],0)</f>
        <v>0</v>
      </c>
      <c r="BZ14" s="161"/>
      <c r="CA14" s="166">
        <f>IF(PMKAFAAPAYER[[#This Row],[ ]]="Payé",PMKAFAAPAYER[[#This Row],[09.07.2025]],0)</f>
        <v>0</v>
      </c>
      <c r="CB14" s="161"/>
      <c r="CC14" s="166">
        <f>IF(PMKAFAAPAYER[[#This Row],[ ]]="Payé",PMKAFAAPAYER[[#This Row],[16.07.2025]],0)</f>
        <v>0</v>
      </c>
      <c r="CD14" s="161"/>
      <c r="CE14" s="166">
        <f>IF(PMKAFAAPAYER[[#This Row],[ ]]="Payé",PMKAFAAPAYER[[#This Row],[23.07.2025]],0)</f>
        <v>0</v>
      </c>
      <c r="CF14" s="161"/>
      <c r="CG14" s="176">
        <f>IF(PMKAFAAPAYER[[#This Row],[ ]]="Payé",PMKAFAAPAYER[[#This Row],[30.07.2025]],0)</f>
        <v>0</v>
      </c>
      <c r="CH14" s="17">
        <f t="shared" si="9"/>
        <v>0</v>
      </c>
      <c r="CI14" s="162"/>
      <c r="CJ14" s="166">
        <f>IF(PMKAFAAPAYER[[#This Row],[ ]]="Payé",PMKAFAAPAYER[[#This Row],[06.08.2025]],0)</f>
        <v>0</v>
      </c>
      <c r="CK14" s="161"/>
      <c r="CL14" s="166">
        <f>IF(PMKAFAAPAYER[[#This Row],[ ]]="Payé",PMKAFAAPAYER[[#This Row],[13.08.2025]],0)</f>
        <v>0</v>
      </c>
      <c r="CM14" s="161"/>
      <c r="CN14" s="166">
        <f>IF(PMKAFAAPAYER[[#This Row],[ ]]="Payé",PMKAFAAPAYER[[#This Row],[20.08.2025]],0)</f>
        <v>0</v>
      </c>
      <c r="CO14" s="161"/>
      <c r="CP14" s="176">
        <f>IF(PMKAFAAPAYER[[#This Row],[ ]]="Payé",PMKAFAAPAYER[[#This Row],[27.08.2025]],0)</f>
        <v>0</v>
      </c>
      <c r="CQ14" s="18">
        <f t="shared" si="10"/>
        <v>0</v>
      </c>
      <c r="CR14" s="162"/>
      <c r="CS14" s="166">
        <f>IF(PMKAFAAPAYER[[#This Row],[ ]]="Payé",PMKAFAAPAYER[[#This Row],[03.09.2025]],0)</f>
        <v>0</v>
      </c>
      <c r="CT14" s="161"/>
      <c r="CU14" s="166">
        <f>IF(PMKAFAAPAYER[[#This Row],[ ]]="Payé",PMKAFAAPAYER[[#This Row],[10.09.2025]],0)</f>
        <v>0</v>
      </c>
      <c r="CV14" s="161"/>
      <c r="CW14" s="166">
        <f>IF(PMKAFAAPAYER[[#This Row],[ ]]="Payé",PMKAFAAPAYER[[#This Row],[17.09.2025]],0)</f>
        <v>0</v>
      </c>
      <c r="CX14" s="161"/>
      <c r="CY14" s="176">
        <f>IF(PMKAFAAPAYER[[#This Row],[ ]]="Payé",PMKAFAAPAYER[[#This Row],[24.09.2025]],0)</f>
        <v>0</v>
      </c>
      <c r="CZ14" s="17">
        <f t="shared" si="11"/>
        <v>0</v>
      </c>
      <c r="DA14" s="162"/>
      <c r="DB14" s="166">
        <f>IF(PMKAFAAPAYER[[#This Row],[ ]]="Payé",PMKAFAAPAYER[[#This Row],[01.10.2025]],0)</f>
        <v>0</v>
      </c>
      <c r="DC14" s="161"/>
      <c r="DD14" s="166">
        <f>IF(PMKAFAAPAYER[[#This Row],[ ]]="Payé",PMKAFAAPAYER[[#This Row],[08.10.2025]],0)</f>
        <v>0</v>
      </c>
      <c r="DE14" s="161"/>
      <c r="DF14" s="166">
        <f>IF(PMKAFAAPAYER[[#This Row],[ ]]="Payé",PMKAFAAPAYER[[#This Row],[15.10.2025]],0)</f>
        <v>0</v>
      </c>
      <c r="DG14" s="161"/>
      <c r="DH14" s="166">
        <f>IF(PMKAFAAPAYER[[#This Row],[ ]]="Payé",PMKAFAAPAYER[[#This Row],[22.10.2025]],0)</f>
        <v>0</v>
      </c>
      <c r="DI14" s="161"/>
      <c r="DJ14" s="176">
        <f>IF(PMKAFAAPAYER[[#This Row],[ ]]="Payé",PMKAFAAPAYER[[#This Row],[29.10.2025]],0)</f>
        <v>0</v>
      </c>
      <c r="DK14" s="18">
        <f t="shared" si="12"/>
        <v>0</v>
      </c>
      <c r="DL14" s="162"/>
      <c r="DM14" s="166">
        <f>IF(PMKAFAAPAYER[[#This Row],[ ]]="Payé",PMKAFAAPAYER[[#This Row],[05.11.2025]],0)</f>
        <v>0</v>
      </c>
      <c r="DN14" s="161"/>
      <c r="DO14" s="166">
        <f>IF(PMKAFAAPAYER[[#This Row],[ ]]="Payé",PMKAFAAPAYER[[#This Row],[12.11.2025]],0)</f>
        <v>0</v>
      </c>
      <c r="DP14" s="161"/>
      <c r="DQ14" s="166">
        <f>IF(PMKAFAAPAYER[[#This Row],[ ]]="Payé",PMKAFAAPAYER[[#This Row],[19.11.2025]],0)</f>
        <v>0</v>
      </c>
      <c r="DR14" s="161"/>
      <c r="DS14" s="176">
        <f>IF(PMKAFAAPAYER[[#This Row],[ ]]="Payé",PMKAFAAPAYER[[#This Row],[26.11.2025]],0)</f>
        <v>0</v>
      </c>
      <c r="DT14" s="17">
        <f t="shared" si="13"/>
        <v>0</v>
      </c>
      <c r="DU14" s="162"/>
      <c r="DV14" s="166">
        <f>IF(PMKAFAAPAYER[[#This Row],[ ]]="Payé",PMKAFAAPAYER[[#This Row],[03.12.2025]],0)</f>
        <v>0</v>
      </c>
      <c r="DW14" s="161"/>
      <c r="DX14" s="166">
        <f>IF(PMKAFAAPAYER[[#This Row],[ ]]="Payé",PMKAFAAPAYER[[#This Row],[10.12.2025]],0)</f>
        <v>0</v>
      </c>
      <c r="DY14" s="161"/>
      <c r="DZ14" s="166">
        <f>IF(PMKAFAAPAYER[[#This Row],[ ]]="Payé",PMKAFAAPAYER[[#This Row],[17.12.2025]],0)</f>
        <v>0</v>
      </c>
      <c r="EA14" s="161"/>
      <c r="EB14" s="166">
        <f>IF(PMKAFAAPAYER[[#This Row],[ ]]="Payé",PMKAFAAPAYER[[#This Row],[24.12.2025]],0)</f>
        <v>0</v>
      </c>
      <c r="EC14" s="161"/>
      <c r="ED14" s="176">
        <f>IF(PMKAFAAPAYER[[#This Row],[ ]]="Payé",PMKAFAAPAYER[[#This Row],[31.12.2025]],0)</f>
        <v>0</v>
      </c>
      <c r="EE14" s="18">
        <f t="shared" si="14"/>
        <v>0</v>
      </c>
      <c r="EF14" s="11">
        <f t="shared" si="15"/>
        <v>300.52</v>
      </c>
      <c r="EG14" s="16">
        <f>+PMKAFAAPAYER[[#This Row],[CHF]]-PMKAFAAPAYER[[#This Row],[T2025]]</f>
        <v>0</v>
      </c>
    </row>
    <row r="15" spans="1:137" x14ac:dyDescent="0.3">
      <c r="A15" s="9">
        <f t="shared" si="16"/>
        <v>10</v>
      </c>
      <c r="B15" s="1" t="s">
        <v>89</v>
      </c>
      <c r="C15" s="9" t="s">
        <v>90</v>
      </c>
      <c r="D15" s="8">
        <v>45608</v>
      </c>
      <c r="E15" s="10">
        <v>49</v>
      </c>
      <c r="F15" s="265">
        <f t="shared" si="2"/>
        <v>45657</v>
      </c>
      <c r="G15" s="141" t="s">
        <v>91</v>
      </c>
      <c r="H15" s="14"/>
      <c r="I15" s="142">
        <v>19.46</v>
      </c>
      <c r="J15" s="14"/>
      <c r="K15" s="14"/>
      <c r="L15" s="14"/>
      <c r="N15" s="15"/>
      <c r="P15" s="205">
        <v>16.100000000000001</v>
      </c>
      <c r="Q15" s="3" t="s">
        <v>445</v>
      </c>
      <c r="R15" s="234">
        <f>+PMKAFAAPAYER[[#This Row],[CHF]]</f>
        <v>19.46</v>
      </c>
      <c r="S15" s="166">
        <f>IF(PMKAFAAPAYER[[#This Row],[ ]]="Payé",PMKAFAAPAYER[[#This Row],[02.01.2025]],0)</f>
        <v>19.46</v>
      </c>
      <c r="T15" s="234"/>
      <c r="U15" s="166">
        <f>IF(PMKAFAAPAYER[[#This Row],[ ]]="Payé",PMKAFAAPAYER[[#This Row],[09.01.2025]],0)</f>
        <v>0</v>
      </c>
      <c r="V15" s="234"/>
      <c r="W15" s="166">
        <f>IF(PMKAFAAPAYER[[#This Row],[ ]]="Payé",PMKAFAAPAYER[[#This Row],[16.01.2025]],0)</f>
        <v>0</v>
      </c>
      <c r="X15" s="234"/>
      <c r="Y15" s="166">
        <f>IF(PMKAFAAPAYER[[#This Row],[ ]]="Payé",PMKAFAAPAYER[[#This Row],[23.01.2025]],0)</f>
        <v>0</v>
      </c>
      <c r="Z15" s="234"/>
      <c r="AA15" s="176">
        <f>IF(PMKAFAAPAYER[[#This Row],[ ]]="Payé",PMKAFAAPAYER[[#This Row],[30.01.2025]],0)</f>
        <v>0</v>
      </c>
      <c r="AB15" s="32">
        <f t="shared" si="3"/>
        <v>19.46</v>
      </c>
      <c r="AC15" s="234"/>
      <c r="AD15" s="166">
        <f>IF(PMKAFAAPAYER[[#This Row],[ ]]="Payé",PMKAFAAPAYER[[#This Row],[06.02.2025]],0)</f>
        <v>0</v>
      </c>
      <c r="AE15" s="234"/>
      <c r="AF15" s="166">
        <f>IF(PMKAFAAPAYER[[#This Row],[ ]]="Payé",PMKAFAAPAYER[[#This Row],[13.02.2025]],0)</f>
        <v>0</v>
      </c>
      <c r="AG15" s="234"/>
      <c r="AH15" s="166">
        <f>IF(PMKAFAAPAYER[[#This Row],[ ]]="Payé",PMKAFAAPAYER[[#This Row],[20.02.2025]],0)</f>
        <v>0</v>
      </c>
      <c r="AI15" s="234"/>
      <c r="AJ15" s="176">
        <f>IF(PMKAFAAPAYER[[#This Row],[ ]]="Payé",PMKAFAAPAYER[[#This Row],[27.02.2025]],0)</f>
        <v>0</v>
      </c>
      <c r="AK15" s="47">
        <f t="shared" si="4"/>
        <v>0</v>
      </c>
      <c r="AL15" s="162"/>
      <c r="AM15" s="166">
        <f>IF(PMKAFAAPAYER[[#This Row],[ ]]="Payé",PMKAFAAPAYER[[#This Row],[05.03.2025]],0)</f>
        <v>0</v>
      </c>
      <c r="AN15" s="161"/>
      <c r="AO15" s="166">
        <f>IF(PMKAFAAPAYER[[#This Row],[ ]]="Payé",PMKAFAAPAYER[[#This Row],[12.03.2025]],0)</f>
        <v>0</v>
      </c>
      <c r="AP15" s="161"/>
      <c r="AQ15" s="166">
        <f>IF(PMKAFAAPAYER[[#This Row],[ ]]="Payé",PMKAFAAPAYER[[#This Row],[19.03.2025]],0)</f>
        <v>0</v>
      </c>
      <c r="AR15" s="161"/>
      <c r="AS15" s="176">
        <f>IF(PMKAFAAPAYER[[#This Row],[ ]]="Payé",PMKAFAAPAYER[[#This Row],[26.03.2025]],0)</f>
        <v>0</v>
      </c>
      <c r="AT15" s="17">
        <f t="shared" si="5"/>
        <v>0</v>
      </c>
      <c r="AU15" s="162"/>
      <c r="AV15" s="166">
        <f>IF(PMKAFAAPAYER[[#This Row],[ ]]="Payé",PMKAFAAPAYER[[#This Row],[02.04.2025]],0)</f>
        <v>0</v>
      </c>
      <c r="AW15" s="161"/>
      <c r="AX15" s="166">
        <f>IF(PMKAFAAPAYER[[#This Row],[ ]]="Payé",PMKAFAAPAYER[[#This Row],[09.04.2025]],0)</f>
        <v>0</v>
      </c>
      <c r="AY15" s="161"/>
      <c r="AZ15" s="166">
        <f>IF(PMKAFAAPAYER[[#This Row],[ ]]="Payé",PMKAFAAPAYER[[#This Row],[16.04.2025]],0)</f>
        <v>0</v>
      </c>
      <c r="BA15" s="161"/>
      <c r="BB15" s="166">
        <f>IF(PMKAFAAPAYER[[#This Row],[ ]]="Payé",PMKAFAAPAYER[[#This Row],[23.04.2025]],0)</f>
        <v>0</v>
      </c>
      <c r="BC15" s="161"/>
      <c r="BD15" s="176">
        <f>IF(PMKAFAAPAYER[[#This Row],[ ]]="Payé",PMKAFAAPAYER[[#This Row],[30.04.2025]],0)</f>
        <v>0</v>
      </c>
      <c r="BE15" s="18">
        <f t="shared" si="6"/>
        <v>0</v>
      </c>
      <c r="BF15" s="162"/>
      <c r="BG15" s="166">
        <f>IF(PMKAFAAPAYER[[#This Row],[ ]]="Payé",PMKAFAAPAYER[[#This Row],[07.05.2025]],0)</f>
        <v>0</v>
      </c>
      <c r="BH15" s="161"/>
      <c r="BI15" s="166">
        <f>IF(PMKAFAAPAYER[[#This Row],[ ]]="Payé",PMKAFAAPAYER[[#This Row],[14.05.2025]],0)</f>
        <v>0</v>
      </c>
      <c r="BJ15" s="161"/>
      <c r="BK15" s="166">
        <f>IF(PMKAFAAPAYER[[#This Row],[ ]]="Payé",PMKAFAAPAYER[[#This Row],[21.05.2025]],0)</f>
        <v>0</v>
      </c>
      <c r="BL15" s="161"/>
      <c r="BM15" s="176">
        <f>IF(PMKAFAAPAYER[[#This Row],[ ]]="Payé",PMKAFAAPAYER[[#This Row],[28.05.2025]],0)</f>
        <v>0</v>
      </c>
      <c r="BN15" s="17">
        <f t="shared" si="7"/>
        <v>0</v>
      </c>
      <c r="BO15" s="162"/>
      <c r="BP15" s="166">
        <f>IF(PMKAFAAPAYER[[#This Row],[ ]]="Payé",PMKAFAAPAYER[[#This Row],[04.06.2025]],0)</f>
        <v>0</v>
      </c>
      <c r="BQ15" s="161"/>
      <c r="BR15" s="166">
        <f>IF(PMKAFAAPAYER[[#This Row],[ ]]="Payé",PMKAFAAPAYER[[#This Row],[11.06.2025]],0)</f>
        <v>0</v>
      </c>
      <c r="BS15" s="161"/>
      <c r="BT15" s="166">
        <f>IF(PMKAFAAPAYER[[#This Row],[ ]]="Payé",PMKAFAAPAYER[[#This Row],[18.06.2025]],0)</f>
        <v>0</v>
      </c>
      <c r="BU15" s="161"/>
      <c r="BV15" s="176">
        <f>IF(PMKAFAAPAYER[[#This Row],[ ]]="Payé",PMKAFAAPAYER[[#This Row],[25.06.2025]],0)</f>
        <v>0</v>
      </c>
      <c r="BW15" s="18">
        <f t="shared" si="8"/>
        <v>0</v>
      </c>
      <c r="BX15" s="162"/>
      <c r="BY15" s="166">
        <f>IF(PMKAFAAPAYER[[#This Row],[ ]]="Payé",PMKAFAAPAYER[[#This Row],[02.07.2025]],0)</f>
        <v>0</v>
      </c>
      <c r="BZ15" s="161"/>
      <c r="CA15" s="166">
        <f>IF(PMKAFAAPAYER[[#This Row],[ ]]="Payé",PMKAFAAPAYER[[#This Row],[09.07.2025]],0)</f>
        <v>0</v>
      </c>
      <c r="CB15" s="161"/>
      <c r="CC15" s="166">
        <f>IF(PMKAFAAPAYER[[#This Row],[ ]]="Payé",PMKAFAAPAYER[[#This Row],[16.07.2025]],0)</f>
        <v>0</v>
      </c>
      <c r="CD15" s="161"/>
      <c r="CE15" s="166">
        <f>IF(PMKAFAAPAYER[[#This Row],[ ]]="Payé",PMKAFAAPAYER[[#This Row],[23.07.2025]],0)</f>
        <v>0</v>
      </c>
      <c r="CF15" s="161"/>
      <c r="CG15" s="176">
        <f>IF(PMKAFAAPAYER[[#This Row],[ ]]="Payé",PMKAFAAPAYER[[#This Row],[30.07.2025]],0)</f>
        <v>0</v>
      </c>
      <c r="CH15" s="17">
        <f t="shared" si="9"/>
        <v>0</v>
      </c>
      <c r="CI15" s="162"/>
      <c r="CJ15" s="166">
        <f>IF(PMKAFAAPAYER[[#This Row],[ ]]="Payé",PMKAFAAPAYER[[#This Row],[06.08.2025]],0)</f>
        <v>0</v>
      </c>
      <c r="CK15" s="161"/>
      <c r="CL15" s="166">
        <f>IF(PMKAFAAPAYER[[#This Row],[ ]]="Payé",PMKAFAAPAYER[[#This Row],[13.08.2025]],0)</f>
        <v>0</v>
      </c>
      <c r="CM15" s="161"/>
      <c r="CN15" s="166">
        <f>IF(PMKAFAAPAYER[[#This Row],[ ]]="Payé",PMKAFAAPAYER[[#This Row],[20.08.2025]],0)</f>
        <v>0</v>
      </c>
      <c r="CO15" s="161"/>
      <c r="CP15" s="176">
        <f>IF(PMKAFAAPAYER[[#This Row],[ ]]="Payé",PMKAFAAPAYER[[#This Row],[27.08.2025]],0)</f>
        <v>0</v>
      </c>
      <c r="CQ15" s="18">
        <f t="shared" si="10"/>
        <v>0</v>
      </c>
      <c r="CR15" s="162"/>
      <c r="CS15" s="166">
        <f>IF(PMKAFAAPAYER[[#This Row],[ ]]="Payé",PMKAFAAPAYER[[#This Row],[03.09.2025]],0)</f>
        <v>0</v>
      </c>
      <c r="CT15" s="161"/>
      <c r="CU15" s="166">
        <f>IF(PMKAFAAPAYER[[#This Row],[ ]]="Payé",PMKAFAAPAYER[[#This Row],[10.09.2025]],0)</f>
        <v>0</v>
      </c>
      <c r="CV15" s="161"/>
      <c r="CW15" s="166">
        <f>IF(PMKAFAAPAYER[[#This Row],[ ]]="Payé",PMKAFAAPAYER[[#This Row],[17.09.2025]],0)</f>
        <v>0</v>
      </c>
      <c r="CX15" s="161"/>
      <c r="CY15" s="176">
        <f>IF(PMKAFAAPAYER[[#This Row],[ ]]="Payé",PMKAFAAPAYER[[#This Row],[24.09.2025]],0)</f>
        <v>0</v>
      </c>
      <c r="CZ15" s="17">
        <f t="shared" si="11"/>
        <v>0</v>
      </c>
      <c r="DA15" s="162"/>
      <c r="DB15" s="166">
        <f>IF(PMKAFAAPAYER[[#This Row],[ ]]="Payé",PMKAFAAPAYER[[#This Row],[01.10.2025]],0)</f>
        <v>0</v>
      </c>
      <c r="DC15" s="161"/>
      <c r="DD15" s="166">
        <f>IF(PMKAFAAPAYER[[#This Row],[ ]]="Payé",PMKAFAAPAYER[[#This Row],[08.10.2025]],0)</f>
        <v>0</v>
      </c>
      <c r="DE15" s="161"/>
      <c r="DF15" s="166">
        <f>IF(PMKAFAAPAYER[[#This Row],[ ]]="Payé",PMKAFAAPAYER[[#This Row],[15.10.2025]],0)</f>
        <v>0</v>
      </c>
      <c r="DG15" s="161"/>
      <c r="DH15" s="166">
        <f>IF(PMKAFAAPAYER[[#This Row],[ ]]="Payé",PMKAFAAPAYER[[#This Row],[22.10.2025]],0)</f>
        <v>0</v>
      </c>
      <c r="DI15" s="161"/>
      <c r="DJ15" s="176">
        <f>IF(PMKAFAAPAYER[[#This Row],[ ]]="Payé",PMKAFAAPAYER[[#This Row],[29.10.2025]],0)</f>
        <v>0</v>
      </c>
      <c r="DK15" s="18">
        <f t="shared" si="12"/>
        <v>0</v>
      </c>
      <c r="DL15" s="162"/>
      <c r="DM15" s="166">
        <f>IF(PMKAFAAPAYER[[#This Row],[ ]]="Payé",PMKAFAAPAYER[[#This Row],[05.11.2025]],0)</f>
        <v>0</v>
      </c>
      <c r="DN15" s="161"/>
      <c r="DO15" s="166">
        <f>IF(PMKAFAAPAYER[[#This Row],[ ]]="Payé",PMKAFAAPAYER[[#This Row],[12.11.2025]],0)</f>
        <v>0</v>
      </c>
      <c r="DP15" s="161"/>
      <c r="DQ15" s="166">
        <f>IF(PMKAFAAPAYER[[#This Row],[ ]]="Payé",PMKAFAAPAYER[[#This Row],[19.11.2025]],0)</f>
        <v>0</v>
      </c>
      <c r="DR15" s="161"/>
      <c r="DS15" s="176">
        <f>IF(PMKAFAAPAYER[[#This Row],[ ]]="Payé",PMKAFAAPAYER[[#This Row],[26.11.2025]],0)</f>
        <v>0</v>
      </c>
      <c r="DT15" s="17">
        <f t="shared" si="13"/>
        <v>0</v>
      </c>
      <c r="DU15" s="162"/>
      <c r="DV15" s="166">
        <f>IF(PMKAFAAPAYER[[#This Row],[ ]]="Payé",PMKAFAAPAYER[[#This Row],[03.12.2025]],0)</f>
        <v>0</v>
      </c>
      <c r="DW15" s="161"/>
      <c r="DX15" s="166">
        <f>IF(PMKAFAAPAYER[[#This Row],[ ]]="Payé",PMKAFAAPAYER[[#This Row],[10.12.2025]],0)</f>
        <v>0</v>
      </c>
      <c r="DY15" s="161"/>
      <c r="DZ15" s="166">
        <f>IF(PMKAFAAPAYER[[#This Row],[ ]]="Payé",PMKAFAAPAYER[[#This Row],[17.12.2025]],0)</f>
        <v>0</v>
      </c>
      <c r="EA15" s="161"/>
      <c r="EB15" s="166">
        <f>IF(PMKAFAAPAYER[[#This Row],[ ]]="Payé",PMKAFAAPAYER[[#This Row],[24.12.2025]],0)</f>
        <v>0</v>
      </c>
      <c r="EC15" s="161"/>
      <c r="ED15" s="176">
        <f>IF(PMKAFAAPAYER[[#This Row],[ ]]="Payé",PMKAFAAPAYER[[#This Row],[31.12.2025]],0)</f>
        <v>0</v>
      </c>
      <c r="EE15" s="18">
        <f t="shared" si="14"/>
        <v>0</v>
      </c>
      <c r="EF15" s="11">
        <f t="shared" si="15"/>
        <v>19.46</v>
      </c>
      <c r="EG15" s="16">
        <f>+PMKAFAAPAYER[[#This Row],[CHF]]-PMKAFAAPAYER[[#This Row],[T2025]]</f>
        <v>0</v>
      </c>
    </row>
    <row r="16" spans="1:137" x14ac:dyDescent="0.3">
      <c r="A16" s="9">
        <f t="shared" si="16"/>
        <v>11</v>
      </c>
      <c r="B16" s="1" t="s">
        <v>89</v>
      </c>
      <c r="C16" s="9" t="s">
        <v>104</v>
      </c>
      <c r="D16" s="8">
        <v>45611</v>
      </c>
      <c r="E16" s="10">
        <v>46</v>
      </c>
      <c r="F16" s="265">
        <f t="shared" si="2"/>
        <v>45657</v>
      </c>
      <c r="G16" s="141" t="s">
        <v>100</v>
      </c>
      <c r="H16" s="14"/>
      <c r="I16" s="142">
        <v>236.74</v>
      </c>
      <c r="J16" s="14"/>
      <c r="K16" s="14"/>
      <c r="L16" s="14"/>
      <c r="N16" s="15"/>
      <c r="P16" s="205">
        <v>16.100000000000001</v>
      </c>
      <c r="Q16" s="3" t="s">
        <v>445</v>
      </c>
      <c r="R16" s="234">
        <f>+PMKAFAAPAYER[[#This Row],[CHF]]</f>
        <v>236.74</v>
      </c>
      <c r="S16" s="166">
        <f>IF(PMKAFAAPAYER[[#This Row],[ ]]="Payé",PMKAFAAPAYER[[#This Row],[02.01.2025]],0)</f>
        <v>236.74</v>
      </c>
      <c r="T16" s="234"/>
      <c r="U16" s="166">
        <f>IF(PMKAFAAPAYER[[#This Row],[ ]]="Payé",PMKAFAAPAYER[[#This Row],[09.01.2025]],0)</f>
        <v>0</v>
      </c>
      <c r="V16" s="234"/>
      <c r="W16" s="166">
        <f>IF(PMKAFAAPAYER[[#This Row],[ ]]="Payé",PMKAFAAPAYER[[#This Row],[16.01.2025]],0)</f>
        <v>0</v>
      </c>
      <c r="X16" s="234"/>
      <c r="Y16" s="166">
        <f>IF(PMKAFAAPAYER[[#This Row],[ ]]="Payé",PMKAFAAPAYER[[#This Row],[23.01.2025]],0)</f>
        <v>0</v>
      </c>
      <c r="Z16" s="234"/>
      <c r="AA16" s="176">
        <f>IF(PMKAFAAPAYER[[#This Row],[ ]]="Payé",PMKAFAAPAYER[[#This Row],[30.01.2025]],0)</f>
        <v>0</v>
      </c>
      <c r="AB16" s="32">
        <f t="shared" si="3"/>
        <v>236.74</v>
      </c>
      <c r="AC16" s="234"/>
      <c r="AD16" s="166">
        <f>IF(PMKAFAAPAYER[[#This Row],[ ]]="Payé",PMKAFAAPAYER[[#This Row],[06.02.2025]],0)</f>
        <v>0</v>
      </c>
      <c r="AE16" s="234"/>
      <c r="AF16" s="166">
        <f>IF(PMKAFAAPAYER[[#This Row],[ ]]="Payé",PMKAFAAPAYER[[#This Row],[13.02.2025]],0)</f>
        <v>0</v>
      </c>
      <c r="AG16" s="234"/>
      <c r="AH16" s="166">
        <f>IF(PMKAFAAPAYER[[#This Row],[ ]]="Payé",PMKAFAAPAYER[[#This Row],[20.02.2025]],0)</f>
        <v>0</v>
      </c>
      <c r="AI16" s="234"/>
      <c r="AJ16" s="176">
        <f>IF(PMKAFAAPAYER[[#This Row],[ ]]="Payé",PMKAFAAPAYER[[#This Row],[27.02.2025]],0)</f>
        <v>0</v>
      </c>
      <c r="AK16" s="47">
        <f t="shared" si="4"/>
        <v>0</v>
      </c>
      <c r="AL16" s="162"/>
      <c r="AM16" s="166">
        <f>IF(PMKAFAAPAYER[[#This Row],[ ]]="Payé",PMKAFAAPAYER[[#This Row],[05.03.2025]],0)</f>
        <v>0</v>
      </c>
      <c r="AN16" s="161"/>
      <c r="AO16" s="166">
        <f>IF(PMKAFAAPAYER[[#This Row],[ ]]="Payé",PMKAFAAPAYER[[#This Row],[12.03.2025]],0)</f>
        <v>0</v>
      </c>
      <c r="AP16" s="161"/>
      <c r="AQ16" s="166">
        <f>IF(PMKAFAAPAYER[[#This Row],[ ]]="Payé",PMKAFAAPAYER[[#This Row],[19.03.2025]],0)</f>
        <v>0</v>
      </c>
      <c r="AR16" s="161"/>
      <c r="AS16" s="176">
        <f>IF(PMKAFAAPAYER[[#This Row],[ ]]="Payé",PMKAFAAPAYER[[#This Row],[26.03.2025]],0)</f>
        <v>0</v>
      </c>
      <c r="AT16" s="17">
        <f t="shared" si="5"/>
        <v>0</v>
      </c>
      <c r="AU16" s="162"/>
      <c r="AV16" s="166">
        <f>IF(PMKAFAAPAYER[[#This Row],[ ]]="Payé",PMKAFAAPAYER[[#This Row],[02.04.2025]],0)</f>
        <v>0</v>
      </c>
      <c r="AW16" s="161"/>
      <c r="AX16" s="166">
        <f>IF(PMKAFAAPAYER[[#This Row],[ ]]="Payé",PMKAFAAPAYER[[#This Row],[09.04.2025]],0)</f>
        <v>0</v>
      </c>
      <c r="AY16" s="161"/>
      <c r="AZ16" s="166">
        <f>IF(PMKAFAAPAYER[[#This Row],[ ]]="Payé",PMKAFAAPAYER[[#This Row],[16.04.2025]],0)</f>
        <v>0</v>
      </c>
      <c r="BA16" s="161"/>
      <c r="BB16" s="166">
        <f>IF(PMKAFAAPAYER[[#This Row],[ ]]="Payé",PMKAFAAPAYER[[#This Row],[23.04.2025]],0)</f>
        <v>0</v>
      </c>
      <c r="BC16" s="161"/>
      <c r="BD16" s="176">
        <f>IF(PMKAFAAPAYER[[#This Row],[ ]]="Payé",PMKAFAAPAYER[[#This Row],[30.04.2025]],0)</f>
        <v>0</v>
      </c>
      <c r="BE16" s="18">
        <f t="shared" si="6"/>
        <v>0</v>
      </c>
      <c r="BF16" s="162"/>
      <c r="BG16" s="166">
        <f>IF(PMKAFAAPAYER[[#This Row],[ ]]="Payé",PMKAFAAPAYER[[#This Row],[07.05.2025]],0)</f>
        <v>0</v>
      </c>
      <c r="BH16" s="161"/>
      <c r="BI16" s="166">
        <f>IF(PMKAFAAPAYER[[#This Row],[ ]]="Payé",PMKAFAAPAYER[[#This Row],[14.05.2025]],0)</f>
        <v>0</v>
      </c>
      <c r="BJ16" s="161"/>
      <c r="BK16" s="166">
        <f>IF(PMKAFAAPAYER[[#This Row],[ ]]="Payé",PMKAFAAPAYER[[#This Row],[21.05.2025]],0)</f>
        <v>0</v>
      </c>
      <c r="BL16" s="161"/>
      <c r="BM16" s="176">
        <f>IF(PMKAFAAPAYER[[#This Row],[ ]]="Payé",PMKAFAAPAYER[[#This Row],[28.05.2025]],0)</f>
        <v>0</v>
      </c>
      <c r="BN16" s="17">
        <f t="shared" si="7"/>
        <v>0</v>
      </c>
      <c r="BO16" s="162"/>
      <c r="BP16" s="166">
        <f>IF(PMKAFAAPAYER[[#This Row],[ ]]="Payé",PMKAFAAPAYER[[#This Row],[04.06.2025]],0)</f>
        <v>0</v>
      </c>
      <c r="BQ16" s="161"/>
      <c r="BR16" s="166">
        <f>IF(PMKAFAAPAYER[[#This Row],[ ]]="Payé",PMKAFAAPAYER[[#This Row],[11.06.2025]],0)</f>
        <v>0</v>
      </c>
      <c r="BS16" s="161"/>
      <c r="BT16" s="166">
        <f>IF(PMKAFAAPAYER[[#This Row],[ ]]="Payé",PMKAFAAPAYER[[#This Row],[18.06.2025]],0)</f>
        <v>0</v>
      </c>
      <c r="BU16" s="161"/>
      <c r="BV16" s="176">
        <f>IF(PMKAFAAPAYER[[#This Row],[ ]]="Payé",PMKAFAAPAYER[[#This Row],[25.06.2025]],0)</f>
        <v>0</v>
      </c>
      <c r="BW16" s="18">
        <f t="shared" si="8"/>
        <v>0</v>
      </c>
      <c r="BX16" s="162"/>
      <c r="BY16" s="166">
        <f>IF(PMKAFAAPAYER[[#This Row],[ ]]="Payé",PMKAFAAPAYER[[#This Row],[02.07.2025]],0)</f>
        <v>0</v>
      </c>
      <c r="BZ16" s="161"/>
      <c r="CA16" s="166">
        <f>IF(PMKAFAAPAYER[[#This Row],[ ]]="Payé",PMKAFAAPAYER[[#This Row],[09.07.2025]],0)</f>
        <v>0</v>
      </c>
      <c r="CB16" s="161"/>
      <c r="CC16" s="166">
        <f>IF(PMKAFAAPAYER[[#This Row],[ ]]="Payé",PMKAFAAPAYER[[#This Row],[16.07.2025]],0)</f>
        <v>0</v>
      </c>
      <c r="CD16" s="161"/>
      <c r="CE16" s="166">
        <f>IF(PMKAFAAPAYER[[#This Row],[ ]]="Payé",PMKAFAAPAYER[[#This Row],[23.07.2025]],0)</f>
        <v>0</v>
      </c>
      <c r="CF16" s="161"/>
      <c r="CG16" s="176">
        <f>IF(PMKAFAAPAYER[[#This Row],[ ]]="Payé",PMKAFAAPAYER[[#This Row],[30.07.2025]],0)</f>
        <v>0</v>
      </c>
      <c r="CH16" s="17">
        <f t="shared" si="9"/>
        <v>0</v>
      </c>
      <c r="CI16" s="162"/>
      <c r="CJ16" s="166">
        <f>IF(PMKAFAAPAYER[[#This Row],[ ]]="Payé",PMKAFAAPAYER[[#This Row],[06.08.2025]],0)</f>
        <v>0</v>
      </c>
      <c r="CK16" s="161"/>
      <c r="CL16" s="166">
        <f>IF(PMKAFAAPAYER[[#This Row],[ ]]="Payé",PMKAFAAPAYER[[#This Row],[13.08.2025]],0)</f>
        <v>0</v>
      </c>
      <c r="CM16" s="161"/>
      <c r="CN16" s="166">
        <f>IF(PMKAFAAPAYER[[#This Row],[ ]]="Payé",PMKAFAAPAYER[[#This Row],[20.08.2025]],0)</f>
        <v>0</v>
      </c>
      <c r="CO16" s="161"/>
      <c r="CP16" s="176">
        <f>IF(PMKAFAAPAYER[[#This Row],[ ]]="Payé",PMKAFAAPAYER[[#This Row],[27.08.2025]],0)</f>
        <v>0</v>
      </c>
      <c r="CQ16" s="18">
        <f t="shared" si="10"/>
        <v>0</v>
      </c>
      <c r="CR16" s="162"/>
      <c r="CS16" s="166">
        <f>IF(PMKAFAAPAYER[[#This Row],[ ]]="Payé",PMKAFAAPAYER[[#This Row],[03.09.2025]],0)</f>
        <v>0</v>
      </c>
      <c r="CT16" s="161"/>
      <c r="CU16" s="166">
        <f>IF(PMKAFAAPAYER[[#This Row],[ ]]="Payé",PMKAFAAPAYER[[#This Row],[10.09.2025]],0)</f>
        <v>0</v>
      </c>
      <c r="CV16" s="161"/>
      <c r="CW16" s="166">
        <f>IF(PMKAFAAPAYER[[#This Row],[ ]]="Payé",PMKAFAAPAYER[[#This Row],[17.09.2025]],0)</f>
        <v>0</v>
      </c>
      <c r="CX16" s="161"/>
      <c r="CY16" s="176">
        <f>IF(PMKAFAAPAYER[[#This Row],[ ]]="Payé",PMKAFAAPAYER[[#This Row],[24.09.2025]],0)</f>
        <v>0</v>
      </c>
      <c r="CZ16" s="17">
        <f t="shared" si="11"/>
        <v>0</v>
      </c>
      <c r="DA16" s="162"/>
      <c r="DB16" s="166">
        <f>IF(PMKAFAAPAYER[[#This Row],[ ]]="Payé",PMKAFAAPAYER[[#This Row],[01.10.2025]],0)</f>
        <v>0</v>
      </c>
      <c r="DC16" s="161"/>
      <c r="DD16" s="166">
        <f>IF(PMKAFAAPAYER[[#This Row],[ ]]="Payé",PMKAFAAPAYER[[#This Row],[08.10.2025]],0)</f>
        <v>0</v>
      </c>
      <c r="DE16" s="161"/>
      <c r="DF16" s="166">
        <f>IF(PMKAFAAPAYER[[#This Row],[ ]]="Payé",PMKAFAAPAYER[[#This Row],[15.10.2025]],0)</f>
        <v>0</v>
      </c>
      <c r="DG16" s="161"/>
      <c r="DH16" s="166">
        <f>IF(PMKAFAAPAYER[[#This Row],[ ]]="Payé",PMKAFAAPAYER[[#This Row],[22.10.2025]],0)</f>
        <v>0</v>
      </c>
      <c r="DI16" s="161"/>
      <c r="DJ16" s="176">
        <f>IF(PMKAFAAPAYER[[#This Row],[ ]]="Payé",PMKAFAAPAYER[[#This Row],[29.10.2025]],0)</f>
        <v>0</v>
      </c>
      <c r="DK16" s="18">
        <f t="shared" si="12"/>
        <v>0</v>
      </c>
      <c r="DL16" s="162"/>
      <c r="DM16" s="166">
        <f>IF(PMKAFAAPAYER[[#This Row],[ ]]="Payé",PMKAFAAPAYER[[#This Row],[05.11.2025]],0)</f>
        <v>0</v>
      </c>
      <c r="DN16" s="161"/>
      <c r="DO16" s="166">
        <f>IF(PMKAFAAPAYER[[#This Row],[ ]]="Payé",PMKAFAAPAYER[[#This Row],[12.11.2025]],0)</f>
        <v>0</v>
      </c>
      <c r="DP16" s="161"/>
      <c r="DQ16" s="166">
        <f>IF(PMKAFAAPAYER[[#This Row],[ ]]="Payé",PMKAFAAPAYER[[#This Row],[19.11.2025]],0)</f>
        <v>0</v>
      </c>
      <c r="DR16" s="161"/>
      <c r="DS16" s="176">
        <f>IF(PMKAFAAPAYER[[#This Row],[ ]]="Payé",PMKAFAAPAYER[[#This Row],[26.11.2025]],0)</f>
        <v>0</v>
      </c>
      <c r="DT16" s="17">
        <f t="shared" si="13"/>
        <v>0</v>
      </c>
      <c r="DU16" s="162"/>
      <c r="DV16" s="166">
        <f>IF(PMKAFAAPAYER[[#This Row],[ ]]="Payé",PMKAFAAPAYER[[#This Row],[03.12.2025]],0)</f>
        <v>0</v>
      </c>
      <c r="DW16" s="161"/>
      <c r="DX16" s="166">
        <f>IF(PMKAFAAPAYER[[#This Row],[ ]]="Payé",PMKAFAAPAYER[[#This Row],[10.12.2025]],0)</f>
        <v>0</v>
      </c>
      <c r="DY16" s="161"/>
      <c r="DZ16" s="166">
        <f>IF(PMKAFAAPAYER[[#This Row],[ ]]="Payé",PMKAFAAPAYER[[#This Row],[17.12.2025]],0)</f>
        <v>0</v>
      </c>
      <c r="EA16" s="161"/>
      <c r="EB16" s="166">
        <f>IF(PMKAFAAPAYER[[#This Row],[ ]]="Payé",PMKAFAAPAYER[[#This Row],[24.12.2025]],0)</f>
        <v>0</v>
      </c>
      <c r="EC16" s="161"/>
      <c r="ED16" s="176">
        <f>IF(PMKAFAAPAYER[[#This Row],[ ]]="Payé",PMKAFAAPAYER[[#This Row],[31.12.2025]],0)</f>
        <v>0</v>
      </c>
      <c r="EE16" s="18">
        <f t="shared" si="14"/>
        <v>0</v>
      </c>
      <c r="EF16" s="11">
        <f t="shared" si="15"/>
        <v>236.74</v>
      </c>
      <c r="EG16" s="16">
        <f>+PMKAFAAPAYER[[#This Row],[CHF]]-PMKAFAAPAYER[[#This Row],[T2025]]</f>
        <v>0</v>
      </c>
    </row>
    <row r="17" spans="1:137" x14ac:dyDescent="0.3">
      <c r="A17" s="9">
        <f t="shared" si="16"/>
        <v>12</v>
      </c>
      <c r="B17" s="1" t="s">
        <v>109</v>
      </c>
      <c r="C17" s="9">
        <v>45610</v>
      </c>
      <c r="D17" s="8">
        <v>45689</v>
      </c>
      <c r="E17" s="10">
        <v>0</v>
      </c>
      <c r="F17" s="265">
        <f t="shared" si="2"/>
        <v>45689</v>
      </c>
      <c r="G17" s="139" t="s">
        <v>111</v>
      </c>
      <c r="H17" s="29"/>
      <c r="I17" s="140">
        <v>11585</v>
      </c>
      <c r="J17" s="14"/>
      <c r="K17" s="14"/>
      <c r="L17" s="14"/>
      <c r="M17" s="13"/>
      <c r="N17" s="30"/>
      <c r="O17" s="31"/>
      <c r="P17" s="206">
        <v>45701</v>
      </c>
      <c r="Q17" s="137" t="s">
        <v>445</v>
      </c>
      <c r="R17" s="234"/>
      <c r="S17" s="166">
        <f>IF(PMKAFAAPAYER[[#This Row],[ ]]="Payé",PMKAFAAPAYER[[#This Row],[02.01.2025]],0)</f>
        <v>0</v>
      </c>
      <c r="T17" s="234"/>
      <c r="U17" s="166">
        <f>IF(PMKAFAAPAYER[[#This Row],[ ]]="Payé",PMKAFAAPAYER[[#This Row],[09.01.2025]],0)</f>
        <v>0</v>
      </c>
      <c r="V17" s="234"/>
      <c r="W17" s="166">
        <f>IF(PMKAFAAPAYER[[#This Row],[ ]]="Payé",PMKAFAAPAYER[[#This Row],[16.01.2025]],0)</f>
        <v>0</v>
      </c>
      <c r="X17" s="234"/>
      <c r="Y17" s="166">
        <f>IF(PMKAFAAPAYER[[#This Row],[ ]]="Payé",PMKAFAAPAYER[[#This Row],[23.01.2025]],0)</f>
        <v>0</v>
      </c>
      <c r="Z17" s="234">
        <f>+PMKAFAAPAYER[[#This Row],[CHF]]</f>
        <v>11585</v>
      </c>
      <c r="AA17" s="176">
        <f>IF(PMKAFAAPAYER[[#This Row],[ ]]="Payé",PMKAFAAPAYER[[#This Row],[30.01.2025]],0)</f>
        <v>11585</v>
      </c>
      <c r="AB17" s="32">
        <f t="shared" si="3"/>
        <v>11585</v>
      </c>
      <c r="AC17" s="234"/>
      <c r="AD17" s="166">
        <f>IF(PMKAFAAPAYER[[#This Row],[ ]]="Payé",PMKAFAAPAYER[[#This Row],[06.02.2025]],0)</f>
        <v>0</v>
      </c>
      <c r="AE17" s="234"/>
      <c r="AF17" s="166">
        <f>IF(PMKAFAAPAYER[[#This Row],[ ]]="Payé",PMKAFAAPAYER[[#This Row],[13.02.2025]],0)</f>
        <v>0</v>
      </c>
      <c r="AG17" s="234"/>
      <c r="AH17" s="166">
        <f>IF(PMKAFAAPAYER[[#This Row],[ ]]="Payé",PMKAFAAPAYER[[#This Row],[20.02.2025]],0)</f>
        <v>0</v>
      </c>
      <c r="AI17" s="234"/>
      <c r="AJ17" s="176">
        <f>IF(PMKAFAAPAYER[[#This Row],[ ]]="Payé",PMKAFAAPAYER[[#This Row],[27.02.2025]],0)</f>
        <v>0</v>
      </c>
      <c r="AK17" s="47">
        <f t="shared" si="4"/>
        <v>0</v>
      </c>
      <c r="AL17" s="162"/>
      <c r="AM17" s="166">
        <f>IF(PMKAFAAPAYER[[#This Row],[ ]]="Payé",PMKAFAAPAYER[[#This Row],[05.03.2025]],0)</f>
        <v>0</v>
      </c>
      <c r="AN17" s="161"/>
      <c r="AO17" s="166">
        <f>IF(PMKAFAAPAYER[[#This Row],[ ]]="Payé",PMKAFAAPAYER[[#This Row],[12.03.2025]],0)</f>
        <v>0</v>
      </c>
      <c r="AP17" s="161"/>
      <c r="AQ17" s="166">
        <f>IF(PMKAFAAPAYER[[#This Row],[ ]]="Payé",PMKAFAAPAYER[[#This Row],[19.03.2025]],0)</f>
        <v>0</v>
      </c>
      <c r="AR17" s="161"/>
      <c r="AS17" s="176">
        <f>IF(PMKAFAAPAYER[[#This Row],[ ]]="Payé",PMKAFAAPAYER[[#This Row],[26.03.2025]],0)</f>
        <v>0</v>
      </c>
      <c r="AT17" s="17">
        <f t="shared" si="5"/>
        <v>0</v>
      </c>
      <c r="AU17" s="162"/>
      <c r="AV17" s="166">
        <f>IF(PMKAFAAPAYER[[#This Row],[ ]]="Payé",PMKAFAAPAYER[[#This Row],[02.04.2025]],0)</f>
        <v>0</v>
      </c>
      <c r="AW17" s="161"/>
      <c r="AX17" s="166">
        <f>IF(PMKAFAAPAYER[[#This Row],[ ]]="Payé",PMKAFAAPAYER[[#This Row],[09.04.2025]],0)</f>
        <v>0</v>
      </c>
      <c r="AY17" s="161"/>
      <c r="AZ17" s="166">
        <f>IF(PMKAFAAPAYER[[#This Row],[ ]]="Payé",PMKAFAAPAYER[[#This Row],[16.04.2025]],0)</f>
        <v>0</v>
      </c>
      <c r="BA17" s="161"/>
      <c r="BB17" s="166">
        <f>IF(PMKAFAAPAYER[[#This Row],[ ]]="Payé",PMKAFAAPAYER[[#This Row],[23.04.2025]],0)</f>
        <v>0</v>
      </c>
      <c r="BC17" s="161"/>
      <c r="BD17" s="176">
        <f>IF(PMKAFAAPAYER[[#This Row],[ ]]="Payé",PMKAFAAPAYER[[#This Row],[30.04.2025]],0)</f>
        <v>0</v>
      </c>
      <c r="BE17" s="18">
        <f t="shared" si="6"/>
        <v>0</v>
      </c>
      <c r="BF17" s="162"/>
      <c r="BG17" s="166">
        <f>IF(PMKAFAAPAYER[[#This Row],[ ]]="Payé",PMKAFAAPAYER[[#This Row],[07.05.2025]],0)</f>
        <v>0</v>
      </c>
      <c r="BH17" s="161"/>
      <c r="BI17" s="166">
        <f>IF(PMKAFAAPAYER[[#This Row],[ ]]="Payé",PMKAFAAPAYER[[#This Row],[14.05.2025]],0)</f>
        <v>0</v>
      </c>
      <c r="BJ17" s="161"/>
      <c r="BK17" s="166">
        <f>IF(PMKAFAAPAYER[[#This Row],[ ]]="Payé",PMKAFAAPAYER[[#This Row],[21.05.2025]],0)</f>
        <v>0</v>
      </c>
      <c r="BL17" s="161"/>
      <c r="BM17" s="176">
        <f>IF(PMKAFAAPAYER[[#This Row],[ ]]="Payé",PMKAFAAPAYER[[#This Row],[28.05.2025]],0)</f>
        <v>0</v>
      </c>
      <c r="BN17" s="17">
        <f t="shared" si="7"/>
        <v>0</v>
      </c>
      <c r="BO17" s="162"/>
      <c r="BP17" s="166">
        <f>IF(PMKAFAAPAYER[[#This Row],[ ]]="Payé",PMKAFAAPAYER[[#This Row],[04.06.2025]],0)</f>
        <v>0</v>
      </c>
      <c r="BQ17" s="161"/>
      <c r="BR17" s="166">
        <f>IF(PMKAFAAPAYER[[#This Row],[ ]]="Payé",PMKAFAAPAYER[[#This Row],[11.06.2025]],0)</f>
        <v>0</v>
      </c>
      <c r="BS17" s="161"/>
      <c r="BT17" s="166">
        <f>IF(PMKAFAAPAYER[[#This Row],[ ]]="Payé",PMKAFAAPAYER[[#This Row],[18.06.2025]],0)</f>
        <v>0</v>
      </c>
      <c r="BU17" s="161"/>
      <c r="BV17" s="176">
        <f>IF(PMKAFAAPAYER[[#This Row],[ ]]="Payé",PMKAFAAPAYER[[#This Row],[25.06.2025]],0)</f>
        <v>0</v>
      </c>
      <c r="BW17" s="18">
        <f t="shared" si="8"/>
        <v>0</v>
      </c>
      <c r="BX17" s="162"/>
      <c r="BY17" s="166">
        <f>IF(PMKAFAAPAYER[[#This Row],[ ]]="Payé",PMKAFAAPAYER[[#This Row],[02.07.2025]],0)</f>
        <v>0</v>
      </c>
      <c r="BZ17" s="161"/>
      <c r="CA17" s="166">
        <f>IF(PMKAFAAPAYER[[#This Row],[ ]]="Payé",PMKAFAAPAYER[[#This Row],[09.07.2025]],0)</f>
        <v>0</v>
      </c>
      <c r="CB17" s="161"/>
      <c r="CC17" s="166">
        <f>IF(PMKAFAAPAYER[[#This Row],[ ]]="Payé",PMKAFAAPAYER[[#This Row],[16.07.2025]],0)</f>
        <v>0</v>
      </c>
      <c r="CD17" s="161"/>
      <c r="CE17" s="166">
        <f>IF(PMKAFAAPAYER[[#This Row],[ ]]="Payé",PMKAFAAPAYER[[#This Row],[23.07.2025]],0)</f>
        <v>0</v>
      </c>
      <c r="CF17" s="161"/>
      <c r="CG17" s="176">
        <f>IF(PMKAFAAPAYER[[#This Row],[ ]]="Payé",PMKAFAAPAYER[[#This Row],[30.07.2025]],0)</f>
        <v>0</v>
      </c>
      <c r="CH17" s="17">
        <f t="shared" si="9"/>
        <v>0</v>
      </c>
      <c r="CI17" s="162"/>
      <c r="CJ17" s="166">
        <f>IF(PMKAFAAPAYER[[#This Row],[ ]]="Payé",PMKAFAAPAYER[[#This Row],[06.08.2025]],0)</f>
        <v>0</v>
      </c>
      <c r="CK17" s="161"/>
      <c r="CL17" s="166">
        <f>IF(PMKAFAAPAYER[[#This Row],[ ]]="Payé",PMKAFAAPAYER[[#This Row],[13.08.2025]],0)</f>
        <v>0</v>
      </c>
      <c r="CM17" s="161"/>
      <c r="CN17" s="166">
        <f>IF(PMKAFAAPAYER[[#This Row],[ ]]="Payé",PMKAFAAPAYER[[#This Row],[20.08.2025]],0)</f>
        <v>0</v>
      </c>
      <c r="CO17" s="161"/>
      <c r="CP17" s="176">
        <f>IF(PMKAFAAPAYER[[#This Row],[ ]]="Payé",PMKAFAAPAYER[[#This Row],[27.08.2025]],0)</f>
        <v>0</v>
      </c>
      <c r="CQ17" s="18">
        <f t="shared" si="10"/>
        <v>0</v>
      </c>
      <c r="CR17" s="162"/>
      <c r="CS17" s="166">
        <f>IF(PMKAFAAPAYER[[#This Row],[ ]]="Payé",PMKAFAAPAYER[[#This Row],[03.09.2025]],0)</f>
        <v>0</v>
      </c>
      <c r="CT17" s="161"/>
      <c r="CU17" s="166">
        <f>IF(PMKAFAAPAYER[[#This Row],[ ]]="Payé",PMKAFAAPAYER[[#This Row],[10.09.2025]],0)</f>
        <v>0</v>
      </c>
      <c r="CV17" s="161"/>
      <c r="CW17" s="166">
        <f>IF(PMKAFAAPAYER[[#This Row],[ ]]="Payé",PMKAFAAPAYER[[#This Row],[17.09.2025]],0)</f>
        <v>0</v>
      </c>
      <c r="CX17" s="161"/>
      <c r="CY17" s="176">
        <f>IF(PMKAFAAPAYER[[#This Row],[ ]]="Payé",PMKAFAAPAYER[[#This Row],[24.09.2025]],0)</f>
        <v>0</v>
      </c>
      <c r="CZ17" s="17">
        <f t="shared" si="11"/>
        <v>0</v>
      </c>
      <c r="DA17" s="162"/>
      <c r="DB17" s="166">
        <f>IF(PMKAFAAPAYER[[#This Row],[ ]]="Payé",PMKAFAAPAYER[[#This Row],[01.10.2025]],0)</f>
        <v>0</v>
      </c>
      <c r="DC17" s="161"/>
      <c r="DD17" s="166">
        <f>IF(PMKAFAAPAYER[[#This Row],[ ]]="Payé",PMKAFAAPAYER[[#This Row],[08.10.2025]],0)</f>
        <v>0</v>
      </c>
      <c r="DE17" s="161"/>
      <c r="DF17" s="166">
        <f>IF(PMKAFAAPAYER[[#This Row],[ ]]="Payé",PMKAFAAPAYER[[#This Row],[15.10.2025]],0)</f>
        <v>0</v>
      </c>
      <c r="DG17" s="161"/>
      <c r="DH17" s="166">
        <f>IF(PMKAFAAPAYER[[#This Row],[ ]]="Payé",PMKAFAAPAYER[[#This Row],[22.10.2025]],0)</f>
        <v>0</v>
      </c>
      <c r="DI17" s="161"/>
      <c r="DJ17" s="176">
        <f>IF(PMKAFAAPAYER[[#This Row],[ ]]="Payé",PMKAFAAPAYER[[#This Row],[29.10.2025]],0)</f>
        <v>0</v>
      </c>
      <c r="DK17" s="18">
        <f t="shared" si="12"/>
        <v>0</v>
      </c>
      <c r="DL17" s="162"/>
      <c r="DM17" s="166">
        <f>IF(PMKAFAAPAYER[[#This Row],[ ]]="Payé",PMKAFAAPAYER[[#This Row],[05.11.2025]],0)</f>
        <v>0</v>
      </c>
      <c r="DN17" s="161"/>
      <c r="DO17" s="166">
        <f>IF(PMKAFAAPAYER[[#This Row],[ ]]="Payé",PMKAFAAPAYER[[#This Row],[12.11.2025]],0)</f>
        <v>0</v>
      </c>
      <c r="DP17" s="161"/>
      <c r="DQ17" s="166">
        <f>IF(PMKAFAAPAYER[[#This Row],[ ]]="Payé",PMKAFAAPAYER[[#This Row],[19.11.2025]],0)</f>
        <v>0</v>
      </c>
      <c r="DR17" s="161"/>
      <c r="DS17" s="176">
        <f>IF(PMKAFAAPAYER[[#This Row],[ ]]="Payé",PMKAFAAPAYER[[#This Row],[26.11.2025]],0)</f>
        <v>0</v>
      </c>
      <c r="DT17" s="17">
        <f t="shared" si="13"/>
        <v>0</v>
      </c>
      <c r="DU17" s="162"/>
      <c r="DV17" s="166">
        <f>IF(PMKAFAAPAYER[[#This Row],[ ]]="Payé",PMKAFAAPAYER[[#This Row],[03.12.2025]],0)</f>
        <v>0</v>
      </c>
      <c r="DW17" s="161"/>
      <c r="DX17" s="166">
        <f>IF(PMKAFAAPAYER[[#This Row],[ ]]="Payé",PMKAFAAPAYER[[#This Row],[10.12.2025]],0)</f>
        <v>0</v>
      </c>
      <c r="DY17" s="161"/>
      <c r="DZ17" s="166">
        <f>IF(PMKAFAAPAYER[[#This Row],[ ]]="Payé",PMKAFAAPAYER[[#This Row],[17.12.2025]],0)</f>
        <v>0</v>
      </c>
      <c r="EA17" s="161"/>
      <c r="EB17" s="166">
        <f>IF(PMKAFAAPAYER[[#This Row],[ ]]="Payé",PMKAFAAPAYER[[#This Row],[24.12.2025]],0)</f>
        <v>0</v>
      </c>
      <c r="EC17" s="161"/>
      <c r="ED17" s="176">
        <f>IF(PMKAFAAPAYER[[#This Row],[ ]]="Payé",PMKAFAAPAYER[[#This Row],[31.12.2025]],0)</f>
        <v>0</v>
      </c>
      <c r="EE17" s="18">
        <f t="shared" si="14"/>
        <v>0</v>
      </c>
      <c r="EF17" s="11">
        <f t="shared" si="15"/>
        <v>11585</v>
      </c>
      <c r="EG17" s="16">
        <f>+PMKAFAAPAYER[[#This Row],[CHF]]-PMKAFAAPAYER[[#This Row],[T2025]]</f>
        <v>0</v>
      </c>
    </row>
    <row r="18" spans="1:137" x14ac:dyDescent="0.3">
      <c r="A18" s="9">
        <f t="shared" si="16"/>
        <v>13</v>
      </c>
      <c r="B18" s="1" t="s">
        <v>109</v>
      </c>
      <c r="C18" s="9">
        <v>45610</v>
      </c>
      <c r="D18" s="8">
        <v>45717</v>
      </c>
      <c r="E18" s="10">
        <v>0</v>
      </c>
      <c r="F18" s="265">
        <f t="shared" si="2"/>
        <v>45717</v>
      </c>
      <c r="G18" s="139" t="s">
        <v>112</v>
      </c>
      <c r="H18" s="29"/>
      <c r="I18" s="140">
        <v>11585</v>
      </c>
      <c r="J18" s="14"/>
      <c r="K18" s="14"/>
      <c r="L18" s="14"/>
      <c r="M18" s="13"/>
      <c r="N18" s="30"/>
      <c r="O18" s="31"/>
      <c r="P18" s="206"/>
      <c r="Q18" s="137" t="s">
        <v>445</v>
      </c>
      <c r="R18" s="234"/>
      <c r="S18" s="166">
        <f>IF(PMKAFAAPAYER[[#This Row],[ ]]="Payé",PMKAFAAPAYER[[#This Row],[02.01.2025]],0)</f>
        <v>0</v>
      </c>
      <c r="T18" s="234"/>
      <c r="U18" s="166">
        <f>IF(PMKAFAAPAYER[[#This Row],[ ]]="Payé",PMKAFAAPAYER[[#This Row],[09.01.2025]],0)</f>
        <v>0</v>
      </c>
      <c r="V18" s="234"/>
      <c r="W18" s="166">
        <f>IF(PMKAFAAPAYER[[#This Row],[ ]]="Payé",PMKAFAAPAYER[[#This Row],[16.01.2025]],0)</f>
        <v>0</v>
      </c>
      <c r="X18" s="234"/>
      <c r="Y18" s="166">
        <f>IF(PMKAFAAPAYER[[#This Row],[ ]]="Payé",PMKAFAAPAYER[[#This Row],[23.01.2025]],0)</f>
        <v>0</v>
      </c>
      <c r="Z18" s="234"/>
      <c r="AA18" s="176">
        <f>IF(PMKAFAAPAYER[[#This Row],[ ]]="Payé",PMKAFAAPAYER[[#This Row],[30.01.2025]],0)</f>
        <v>0</v>
      </c>
      <c r="AB18" s="32">
        <f t="shared" si="3"/>
        <v>0</v>
      </c>
      <c r="AC18" s="234"/>
      <c r="AD18" s="166">
        <f>IF(PMKAFAAPAYER[[#This Row],[ ]]="Payé",PMKAFAAPAYER[[#This Row],[06.02.2025]],0)</f>
        <v>0</v>
      </c>
      <c r="AE18" s="234"/>
      <c r="AF18" s="166">
        <f>IF(PMKAFAAPAYER[[#This Row],[ ]]="Payé",PMKAFAAPAYER[[#This Row],[13.02.2025]],0)</f>
        <v>0</v>
      </c>
      <c r="AG18" s="234"/>
      <c r="AH18" s="166">
        <f>IF(PMKAFAAPAYER[[#This Row],[ ]]="Payé",PMKAFAAPAYER[[#This Row],[20.02.2025]],0)</f>
        <v>0</v>
      </c>
      <c r="AI18" s="234">
        <f>+PMKAFAAPAYER[[#This Row],[CHF]]</f>
        <v>11585</v>
      </c>
      <c r="AJ18" s="176">
        <f>IF(PMKAFAAPAYER[[#This Row],[ ]]="Payé",PMKAFAAPAYER[[#This Row],[27.02.2025]],0)</f>
        <v>11585</v>
      </c>
      <c r="AK18" s="47">
        <f t="shared" si="4"/>
        <v>11585</v>
      </c>
      <c r="AL18" s="162"/>
      <c r="AM18" s="166">
        <f>IF(PMKAFAAPAYER[[#This Row],[ ]]="Payé",PMKAFAAPAYER[[#This Row],[05.03.2025]],0)</f>
        <v>0</v>
      </c>
      <c r="AN18" s="161"/>
      <c r="AO18" s="166">
        <f>IF(PMKAFAAPAYER[[#This Row],[ ]]="Payé",PMKAFAAPAYER[[#This Row],[12.03.2025]],0)</f>
        <v>0</v>
      </c>
      <c r="AP18" s="161"/>
      <c r="AQ18" s="166">
        <f>IF(PMKAFAAPAYER[[#This Row],[ ]]="Payé",PMKAFAAPAYER[[#This Row],[19.03.2025]],0)</f>
        <v>0</v>
      </c>
      <c r="AR18" s="161"/>
      <c r="AS18" s="176">
        <f>IF(PMKAFAAPAYER[[#This Row],[ ]]="Payé",PMKAFAAPAYER[[#This Row],[26.03.2025]],0)</f>
        <v>0</v>
      </c>
      <c r="AT18" s="17">
        <f t="shared" si="5"/>
        <v>0</v>
      </c>
      <c r="AU18" s="162"/>
      <c r="AV18" s="166">
        <f>IF(PMKAFAAPAYER[[#This Row],[ ]]="Payé",PMKAFAAPAYER[[#This Row],[02.04.2025]],0)</f>
        <v>0</v>
      </c>
      <c r="AW18" s="161"/>
      <c r="AX18" s="166">
        <f>IF(PMKAFAAPAYER[[#This Row],[ ]]="Payé",PMKAFAAPAYER[[#This Row],[09.04.2025]],0)</f>
        <v>0</v>
      </c>
      <c r="AY18" s="161"/>
      <c r="AZ18" s="166">
        <f>IF(PMKAFAAPAYER[[#This Row],[ ]]="Payé",PMKAFAAPAYER[[#This Row],[16.04.2025]],0)</f>
        <v>0</v>
      </c>
      <c r="BA18" s="161"/>
      <c r="BB18" s="166">
        <f>IF(PMKAFAAPAYER[[#This Row],[ ]]="Payé",PMKAFAAPAYER[[#This Row],[23.04.2025]],0)</f>
        <v>0</v>
      </c>
      <c r="BC18" s="161"/>
      <c r="BD18" s="176">
        <f>IF(PMKAFAAPAYER[[#This Row],[ ]]="Payé",PMKAFAAPAYER[[#This Row],[30.04.2025]],0)</f>
        <v>0</v>
      </c>
      <c r="BE18" s="18">
        <f t="shared" si="6"/>
        <v>0</v>
      </c>
      <c r="BF18" s="162"/>
      <c r="BG18" s="166">
        <f>IF(PMKAFAAPAYER[[#This Row],[ ]]="Payé",PMKAFAAPAYER[[#This Row],[07.05.2025]],0)</f>
        <v>0</v>
      </c>
      <c r="BH18" s="161"/>
      <c r="BI18" s="166">
        <f>IF(PMKAFAAPAYER[[#This Row],[ ]]="Payé",PMKAFAAPAYER[[#This Row],[14.05.2025]],0)</f>
        <v>0</v>
      </c>
      <c r="BJ18" s="161"/>
      <c r="BK18" s="166">
        <f>IF(PMKAFAAPAYER[[#This Row],[ ]]="Payé",PMKAFAAPAYER[[#This Row],[21.05.2025]],0)</f>
        <v>0</v>
      </c>
      <c r="BL18" s="161"/>
      <c r="BM18" s="176">
        <f>IF(PMKAFAAPAYER[[#This Row],[ ]]="Payé",PMKAFAAPAYER[[#This Row],[28.05.2025]],0)</f>
        <v>0</v>
      </c>
      <c r="BN18" s="17">
        <f t="shared" si="7"/>
        <v>0</v>
      </c>
      <c r="BO18" s="162"/>
      <c r="BP18" s="166">
        <f>IF(PMKAFAAPAYER[[#This Row],[ ]]="Payé",PMKAFAAPAYER[[#This Row],[04.06.2025]],0)</f>
        <v>0</v>
      </c>
      <c r="BQ18" s="161"/>
      <c r="BR18" s="166">
        <f>IF(PMKAFAAPAYER[[#This Row],[ ]]="Payé",PMKAFAAPAYER[[#This Row],[11.06.2025]],0)</f>
        <v>0</v>
      </c>
      <c r="BS18" s="161"/>
      <c r="BT18" s="166">
        <f>IF(PMKAFAAPAYER[[#This Row],[ ]]="Payé",PMKAFAAPAYER[[#This Row],[18.06.2025]],0)</f>
        <v>0</v>
      </c>
      <c r="BU18" s="161"/>
      <c r="BV18" s="176">
        <f>IF(PMKAFAAPAYER[[#This Row],[ ]]="Payé",PMKAFAAPAYER[[#This Row],[25.06.2025]],0)</f>
        <v>0</v>
      </c>
      <c r="BW18" s="18">
        <f t="shared" si="8"/>
        <v>0</v>
      </c>
      <c r="BX18" s="162"/>
      <c r="BY18" s="166">
        <f>IF(PMKAFAAPAYER[[#This Row],[ ]]="Payé",PMKAFAAPAYER[[#This Row],[02.07.2025]],0)</f>
        <v>0</v>
      </c>
      <c r="BZ18" s="161"/>
      <c r="CA18" s="166">
        <f>IF(PMKAFAAPAYER[[#This Row],[ ]]="Payé",PMKAFAAPAYER[[#This Row],[09.07.2025]],0)</f>
        <v>0</v>
      </c>
      <c r="CB18" s="161"/>
      <c r="CC18" s="166">
        <f>IF(PMKAFAAPAYER[[#This Row],[ ]]="Payé",PMKAFAAPAYER[[#This Row],[16.07.2025]],0)</f>
        <v>0</v>
      </c>
      <c r="CD18" s="161"/>
      <c r="CE18" s="166">
        <f>IF(PMKAFAAPAYER[[#This Row],[ ]]="Payé",PMKAFAAPAYER[[#This Row],[23.07.2025]],0)</f>
        <v>0</v>
      </c>
      <c r="CF18" s="161"/>
      <c r="CG18" s="176">
        <f>IF(PMKAFAAPAYER[[#This Row],[ ]]="Payé",PMKAFAAPAYER[[#This Row],[30.07.2025]],0)</f>
        <v>0</v>
      </c>
      <c r="CH18" s="17">
        <f t="shared" si="9"/>
        <v>0</v>
      </c>
      <c r="CI18" s="162"/>
      <c r="CJ18" s="166">
        <f>IF(PMKAFAAPAYER[[#This Row],[ ]]="Payé",PMKAFAAPAYER[[#This Row],[06.08.2025]],0)</f>
        <v>0</v>
      </c>
      <c r="CK18" s="161"/>
      <c r="CL18" s="166">
        <f>IF(PMKAFAAPAYER[[#This Row],[ ]]="Payé",PMKAFAAPAYER[[#This Row],[13.08.2025]],0)</f>
        <v>0</v>
      </c>
      <c r="CM18" s="161"/>
      <c r="CN18" s="166">
        <f>IF(PMKAFAAPAYER[[#This Row],[ ]]="Payé",PMKAFAAPAYER[[#This Row],[20.08.2025]],0)</f>
        <v>0</v>
      </c>
      <c r="CO18" s="161"/>
      <c r="CP18" s="176">
        <f>IF(PMKAFAAPAYER[[#This Row],[ ]]="Payé",PMKAFAAPAYER[[#This Row],[27.08.2025]],0)</f>
        <v>0</v>
      </c>
      <c r="CQ18" s="18">
        <f t="shared" si="10"/>
        <v>0</v>
      </c>
      <c r="CR18" s="162"/>
      <c r="CS18" s="166">
        <f>IF(PMKAFAAPAYER[[#This Row],[ ]]="Payé",PMKAFAAPAYER[[#This Row],[03.09.2025]],0)</f>
        <v>0</v>
      </c>
      <c r="CT18" s="161"/>
      <c r="CU18" s="166">
        <f>IF(PMKAFAAPAYER[[#This Row],[ ]]="Payé",PMKAFAAPAYER[[#This Row],[10.09.2025]],0)</f>
        <v>0</v>
      </c>
      <c r="CV18" s="161"/>
      <c r="CW18" s="166">
        <f>IF(PMKAFAAPAYER[[#This Row],[ ]]="Payé",PMKAFAAPAYER[[#This Row],[17.09.2025]],0)</f>
        <v>0</v>
      </c>
      <c r="CX18" s="161"/>
      <c r="CY18" s="176">
        <f>IF(PMKAFAAPAYER[[#This Row],[ ]]="Payé",PMKAFAAPAYER[[#This Row],[24.09.2025]],0)</f>
        <v>0</v>
      </c>
      <c r="CZ18" s="17">
        <f t="shared" si="11"/>
        <v>0</v>
      </c>
      <c r="DA18" s="162"/>
      <c r="DB18" s="166">
        <f>IF(PMKAFAAPAYER[[#This Row],[ ]]="Payé",PMKAFAAPAYER[[#This Row],[01.10.2025]],0)</f>
        <v>0</v>
      </c>
      <c r="DC18" s="161"/>
      <c r="DD18" s="166">
        <f>IF(PMKAFAAPAYER[[#This Row],[ ]]="Payé",PMKAFAAPAYER[[#This Row],[08.10.2025]],0)</f>
        <v>0</v>
      </c>
      <c r="DE18" s="161"/>
      <c r="DF18" s="166">
        <f>IF(PMKAFAAPAYER[[#This Row],[ ]]="Payé",PMKAFAAPAYER[[#This Row],[15.10.2025]],0)</f>
        <v>0</v>
      </c>
      <c r="DG18" s="161"/>
      <c r="DH18" s="166">
        <f>IF(PMKAFAAPAYER[[#This Row],[ ]]="Payé",PMKAFAAPAYER[[#This Row],[22.10.2025]],0)</f>
        <v>0</v>
      </c>
      <c r="DI18" s="161"/>
      <c r="DJ18" s="176">
        <f>IF(PMKAFAAPAYER[[#This Row],[ ]]="Payé",PMKAFAAPAYER[[#This Row],[29.10.2025]],0)</f>
        <v>0</v>
      </c>
      <c r="DK18" s="18">
        <f t="shared" si="12"/>
        <v>0</v>
      </c>
      <c r="DL18" s="162"/>
      <c r="DM18" s="166">
        <f>IF(PMKAFAAPAYER[[#This Row],[ ]]="Payé",PMKAFAAPAYER[[#This Row],[05.11.2025]],0)</f>
        <v>0</v>
      </c>
      <c r="DN18" s="161"/>
      <c r="DO18" s="166">
        <f>IF(PMKAFAAPAYER[[#This Row],[ ]]="Payé",PMKAFAAPAYER[[#This Row],[12.11.2025]],0)</f>
        <v>0</v>
      </c>
      <c r="DP18" s="161"/>
      <c r="DQ18" s="166">
        <f>IF(PMKAFAAPAYER[[#This Row],[ ]]="Payé",PMKAFAAPAYER[[#This Row],[19.11.2025]],0)</f>
        <v>0</v>
      </c>
      <c r="DR18" s="161"/>
      <c r="DS18" s="176">
        <f>IF(PMKAFAAPAYER[[#This Row],[ ]]="Payé",PMKAFAAPAYER[[#This Row],[26.11.2025]],0)</f>
        <v>0</v>
      </c>
      <c r="DT18" s="17">
        <f t="shared" si="13"/>
        <v>0</v>
      </c>
      <c r="DU18" s="162"/>
      <c r="DV18" s="166">
        <f>IF(PMKAFAAPAYER[[#This Row],[ ]]="Payé",PMKAFAAPAYER[[#This Row],[03.12.2025]],0)</f>
        <v>0</v>
      </c>
      <c r="DW18" s="161"/>
      <c r="DX18" s="166">
        <f>IF(PMKAFAAPAYER[[#This Row],[ ]]="Payé",PMKAFAAPAYER[[#This Row],[10.12.2025]],0)</f>
        <v>0</v>
      </c>
      <c r="DY18" s="161"/>
      <c r="DZ18" s="166">
        <f>IF(PMKAFAAPAYER[[#This Row],[ ]]="Payé",PMKAFAAPAYER[[#This Row],[17.12.2025]],0)</f>
        <v>0</v>
      </c>
      <c r="EA18" s="161"/>
      <c r="EB18" s="166">
        <f>IF(PMKAFAAPAYER[[#This Row],[ ]]="Payé",PMKAFAAPAYER[[#This Row],[24.12.2025]],0)</f>
        <v>0</v>
      </c>
      <c r="EC18" s="161"/>
      <c r="ED18" s="176">
        <f>IF(PMKAFAAPAYER[[#This Row],[ ]]="Payé",PMKAFAAPAYER[[#This Row],[31.12.2025]],0)</f>
        <v>0</v>
      </c>
      <c r="EE18" s="18">
        <f t="shared" si="14"/>
        <v>0</v>
      </c>
      <c r="EF18" s="11">
        <f t="shared" si="15"/>
        <v>11585</v>
      </c>
      <c r="EG18" s="16">
        <f>+PMKAFAAPAYER[[#This Row],[CHF]]-PMKAFAAPAYER[[#This Row],[T2025]]</f>
        <v>0</v>
      </c>
    </row>
    <row r="19" spans="1:137" x14ac:dyDescent="0.3">
      <c r="A19" s="9">
        <f t="shared" si="16"/>
        <v>14</v>
      </c>
      <c r="B19" s="1" t="s">
        <v>109</v>
      </c>
      <c r="C19" s="268">
        <v>45748</v>
      </c>
      <c r="D19" s="8">
        <v>45748</v>
      </c>
      <c r="E19" s="10">
        <v>0</v>
      </c>
      <c r="F19" s="265">
        <f t="shared" si="2"/>
        <v>45748</v>
      </c>
      <c r="G19" s="139" t="s">
        <v>113</v>
      </c>
      <c r="H19" s="29"/>
      <c r="I19" s="140">
        <v>11622</v>
      </c>
      <c r="J19" s="14"/>
      <c r="K19" s="14"/>
      <c r="L19" s="14"/>
      <c r="M19" s="13"/>
      <c r="N19" s="30"/>
      <c r="O19" s="31"/>
      <c r="P19" s="206"/>
      <c r="Q19" s="137"/>
      <c r="R19" s="234"/>
      <c r="S19" s="166">
        <f>IF(PMKAFAAPAYER[[#This Row],[ ]]="Payé",PMKAFAAPAYER[[#This Row],[02.01.2025]],0)</f>
        <v>0</v>
      </c>
      <c r="T19" s="234"/>
      <c r="U19" s="166">
        <f>IF(PMKAFAAPAYER[[#This Row],[ ]]="Payé",PMKAFAAPAYER[[#This Row],[09.01.2025]],0)</f>
        <v>0</v>
      </c>
      <c r="V19" s="234"/>
      <c r="W19" s="166">
        <f>IF(PMKAFAAPAYER[[#This Row],[ ]]="Payé",PMKAFAAPAYER[[#This Row],[16.01.2025]],0)</f>
        <v>0</v>
      </c>
      <c r="X19" s="234"/>
      <c r="Y19" s="166">
        <f>IF(PMKAFAAPAYER[[#This Row],[ ]]="Payé",PMKAFAAPAYER[[#This Row],[23.01.2025]],0)</f>
        <v>0</v>
      </c>
      <c r="Z19" s="234"/>
      <c r="AA19" s="176">
        <f>IF(PMKAFAAPAYER[[#This Row],[ ]]="Payé",PMKAFAAPAYER[[#This Row],[30.01.2025]],0)</f>
        <v>0</v>
      </c>
      <c r="AB19" s="32">
        <f t="shared" si="3"/>
        <v>0</v>
      </c>
      <c r="AC19" s="234"/>
      <c r="AD19" s="166">
        <f>IF(PMKAFAAPAYER[[#This Row],[ ]]="Payé",PMKAFAAPAYER[[#This Row],[06.02.2025]],0)</f>
        <v>0</v>
      </c>
      <c r="AE19" s="234"/>
      <c r="AF19" s="166">
        <f>IF(PMKAFAAPAYER[[#This Row],[ ]]="Payé",PMKAFAAPAYER[[#This Row],[13.02.2025]],0)</f>
        <v>0</v>
      </c>
      <c r="AG19" s="234"/>
      <c r="AH19" s="166">
        <f>IF(PMKAFAAPAYER[[#This Row],[ ]]="Payé",PMKAFAAPAYER[[#This Row],[20.02.2025]],0)</f>
        <v>0</v>
      </c>
      <c r="AI19" s="234"/>
      <c r="AJ19" s="176">
        <f>IF(PMKAFAAPAYER[[#This Row],[ ]]="Payé",PMKAFAAPAYER[[#This Row],[27.02.2025]],0)</f>
        <v>0</v>
      </c>
      <c r="AK19" s="47">
        <f t="shared" si="4"/>
        <v>0</v>
      </c>
      <c r="AL19" s="162"/>
      <c r="AM19" s="166">
        <f>IF(PMKAFAAPAYER[[#This Row],[ ]]="Payé",PMKAFAAPAYER[[#This Row],[05.03.2025]],0)</f>
        <v>0</v>
      </c>
      <c r="AN19" s="161"/>
      <c r="AO19" s="166">
        <f>IF(PMKAFAAPAYER[[#This Row],[ ]]="Payé",PMKAFAAPAYER[[#This Row],[12.03.2025]],0)</f>
        <v>0</v>
      </c>
      <c r="AP19" s="161"/>
      <c r="AQ19" s="166">
        <f>IF(PMKAFAAPAYER[[#This Row],[ ]]="Payé",PMKAFAAPAYER[[#This Row],[19.03.2025]],0)</f>
        <v>0</v>
      </c>
      <c r="AR19" s="161">
        <f>+PMKAFAAPAYER[[#This Row],[CHF]]</f>
        <v>11622</v>
      </c>
      <c r="AS19" s="176">
        <f>IF(PMKAFAAPAYER[[#This Row],[ ]]="Payé",PMKAFAAPAYER[[#This Row],[26.03.2025]],0)</f>
        <v>0</v>
      </c>
      <c r="AT19" s="17">
        <f t="shared" si="5"/>
        <v>11622</v>
      </c>
      <c r="AU19" s="162"/>
      <c r="AV19" s="166">
        <f>IF(PMKAFAAPAYER[[#This Row],[ ]]="Payé",PMKAFAAPAYER[[#This Row],[02.04.2025]],0)</f>
        <v>0</v>
      </c>
      <c r="AW19" s="161"/>
      <c r="AX19" s="166">
        <f>IF(PMKAFAAPAYER[[#This Row],[ ]]="Payé",PMKAFAAPAYER[[#This Row],[09.04.2025]],0)</f>
        <v>0</v>
      </c>
      <c r="AY19" s="161"/>
      <c r="AZ19" s="166">
        <f>IF(PMKAFAAPAYER[[#This Row],[ ]]="Payé",PMKAFAAPAYER[[#This Row],[16.04.2025]],0)</f>
        <v>0</v>
      </c>
      <c r="BA19" s="161"/>
      <c r="BB19" s="166">
        <f>IF(PMKAFAAPAYER[[#This Row],[ ]]="Payé",PMKAFAAPAYER[[#This Row],[23.04.2025]],0)</f>
        <v>0</v>
      </c>
      <c r="BC19" s="161"/>
      <c r="BD19" s="176">
        <f>IF(PMKAFAAPAYER[[#This Row],[ ]]="Payé",PMKAFAAPAYER[[#This Row],[30.04.2025]],0)</f>
        <v>0</v>
      </c>
      <c r="BE19" s="18">
        <f t="shared" si="6"/>
        <v>0</v>
      </c>
      <c r="BF19" s="162"/>
      <c r="BG19" s="166">
        <f>IF(PMKAFAAPAYER[[#This Row],[ ]]="Payé",PMKAFAAPAYER[[#This Row],[07.05.2025]],0)</f>
        <v>0</v>
      </c>
      <c r="BH19" s="161"/>
      <c r="BI19" s="166">
        <f>IF(PMKAFAAPAYER[[#This Row],[ ]]="Payé",PMKAFAAPAYER[[#This Row],[14.05.2025]],0)</f>
        <v>0</v>
      </c>
      <c r="BJ19" s="161"/>
      <c r="BK19" s="166">
        <f>IF(PMKAFAAPAYER[[#This Row],[ ]]="Payé",PMKAFAAPAYER[[#This Row],[21.05.2025]],0)</f>
        <v>0</v>
      </c>
      <c r="BL19" s="161"/>
      <c r="BM19" s="176">
        <f>IF(PMKAFAAPAYER[[#This Row],[ ]]="Payé",PMKAFAAPAYER[[#This Row],[28.05.2025]],0)</f>
        <v>0</v>
      </c>
      <c r="BN19" s="17">
        <f t="shared" si="7"/>
        <v>0</v>
      </c>
      <c r="BO19" s="162"/>
      <c r="BP19" s="166">
        <f>IF(PMKAFAAPAYER[[#This Row],[ ]]="Payé",PMKAFAAPAYER[[#This Row],[04.06.2025]],0)</f>
        <v>0</v>
      </c>
      <c r="BQ19" s="161"/>
      <c r="BR19" s="166">
        <f>IF(PMKAFAAPAYER[[#This Row],[ ]]="Payé",PMKAFAAPAYER[[#This Row],[11.06.2025]],0)</f>
        <v>0</v>
      </c>
      <c r="BS19" s="161"/>
      <c r="BT19" s="166">
        <f>IF(PMKAFAAPAYER[[#This Row],[ ]]="Payé",PMKAFAAPAYER[[#This Row],[18.06.2025]],0)</f>
        <v>0</v>
      </c>
      <c r="BU19" s="161"/>
      <c r="BV19" s="176">
        <f>IF(PMKAFAAPAYER[[#This Row],[ ]]="Payé",PMKAFAAPAYER[[#This Row],[25.06.2025]],0)</f>
        <v>0</v>
      </c>
      <c r="BW19" s="18">
        <f t="shared" si="8"/>
        <v>0</v>
      </c>
      <c r="BX19" s="162"/>
      <c r="BY19" s="166">
        <f>IF(PMKAFAAPAYER[[#This Row],[ ]]="Payé",PMKAFAAPAYER[[#This Row],[02.07.2025]],0)</f>
        <v>0</v>
      </c>
      <c r="BZ19" s="161"/>
      <c r="CA19" s="166">
        <f>IF(PMKAFAAPAYER[[#This Row],[ ]]="Payé",PMKAFAAPAYER[[#This Row],[09.07.2025]],0)</f>
        <v>0</v>
      </c>
      <c r="CB19" s="161"/>
      <c r="CC19" s="166">
        <f>IF(PMKAFAAPAYER[[#This Row],[ ]]="Payé",PMKAFAAPAYER[[#This Row],[16.07.2025]],0)</f>
        <v>0</v>
      </c>
      <c r="CD19" s="161"/>
      <c r="CE19" s="166">
        <f>IF(PMKAFAAPAYER[[#This Row],[ ]]="Payé",PMKAFAAPAYER[[#This Row],[23.07.2025]],0)</f>
        <v>0</v>
      </c>
      <c r="CF19" s="161"/>
      <c r="CG19" s="176">
        <f>IF(PMKAFAAPAYER[[#This Row],[ ]]="Payé",PMKAFAAPAYER[[#This Row],[30.07.2025]],0)</f>
        <v>0</v>
      </c>
      <c r="CH19" s="17">
        <f t="shared" si="9"/>
        <v>0</v>
      </c>
      <c r="CI19" s="162"/>
      <c r="CJ19" s="166">
        <f>IF(PMKAFAAPAYER[[#This Row],[ ]]="Payé",PMKAFAAPAYER[[#This Row],[06.08.2025]],0)</f>
        <v>0</v>
      </c>
      <c r="CK19" s="161"/>
      <c r="CL19" s="166">
        <f>IF(PMKAFAAPAYER[[#This Row],[ ]]="Payé",PMKAFAAPAYER[[#This Row],[13.08.2025]],0)</f>
        <v>0</v>
      </c>
      <c r="CM19" s="161"/>
      <c r="CN19" s="166">
        <f>IF(PMKAFAAPAYER[[#This Row],[ ]]="Payé",PMKAFAAPAYER[[#This Row],[20.08.2025]],0)</f>
        <v>0</v>
      </c>
      <c r="CO19" s="161"/>
      <c r="CP19" s="176">
        <f>IF(PMKAFAAPAYER[[#This Row],[ ]]="Payé",PMKAFAAPAYER[[#This Row],[27.08.2025]],0)</f>
        <v>0</v>
      </c>
      <c r="CQ19" s="18">
        <f t="shared" si="10"/>
        <v>0</v>
      </c>
      <c r="CR19" s="162"/>
      <c r="CS19" s="166">
        <f>IF(PMKAFAAPAYER[[#This Row],[ ]]="Payé",PMKAFAAPAYER[[#This Row],[03.09.2025]],0)</f>
        <v>0</v>
      </c>
      <c r="CT19" s="161"/>
      <c r="CU19" s="166">
        <f>IF(PMKAFAAPAYER[[#This Row],[ ]]="Payé",PMKAFAAPAYER[[#This Row],[10.09.2025]],0)</f>
        <v>0</v>
      </c>
      <c r="CV19" s="161"/>
      <c r="CW19" s="166">
        <f>IF(PMKAFAAPAYER[[#This Row],[ ]]="Payé",PMKAFAAPAYER[[#This Row],[17.09.2025]],0)</f>
        <v>0</v>
      </c>
      <c r="CX19" s="161"/>
      <c r="CY19" s="176">
        <f>IF(PMKAFAAPAYER[[#This Row],[ ]]="Payé",PMKAFAAPAYER[[#This Row],[24.09.2025]],0)</f>
        <v>0</v>
      </c>
      <c r="CZ19" s="17">
        <f t="shared" si="11"/>
        <v>0</v>
      </c>
      <c r="DA19" s="162"/>
      <c r="DB19" s="166">
        <f>IF(PMKAFAAPAYER[[#This Row],[ ]]="Payé",PMKAFAAPAYER[[#This Row],[01.10.2025]],0)</f>
        <v>0</v>
      </c>
      <c r="DC19" s="161"/>
      <c r="DD19" s="166">
        <f>IF(PMKAFAAPAYER[[#This Row],[ ]]="Payé",PMKAFAAPAYER[[#This Row],[08.10.2025]],0)</f>
        <v>0</v>
      </c>
      <c r="DE19" s="161"/>
      <c r="DF19" s="166">
        <f>IF(PMKAFAAPAYER[[#This Row],[ ]]="Payé",PMKAFAAPAYER[[#This Row],[15.10.2025]],0)</f>
        <v>0</v>
      </c>
      <c r="DG19" s="161"/>
      <c r="DH19" s="166">
        <f>IF(PMKAFAAPAYER[[#This Row],[ ]]="Payé",PMKAFAAPAYER[[#This Row],[22.10.2025]],0)</f>
        <v>0</v>
      </c>
      <c r="DI19" s="161"/>
      <c r="DJ19" s="176">
        <f>IF(PMKAFAAPAYER[[#This Row],[ ]]="Payé",PMKAFAAPAYER[[#This Row],[29.10.2025]],0)</f>
        <v>0</v>
      </c>
      <c r="DK19" s="18">
        <f t="shared" si="12"/>
        <v>0</v>
      </c>
      <c r="DL19" s="162"/>
      <c r="DM19" s="166">
        <f>IF(PMKAFAAPAYER[[#This Row],[ ]]="Payé",PMKAFAAPAYER[[#This Row],[05.11.2025]],0)</f>
        <v>0</v>
      </c>
      <c r="DN19" s="161"/>
      <c r="DO19" s="166">
        <f>IF(PMKAFAAPAYER[[#This Row],[ ]]="Payé",PMKAFAAPAYER[[#This Row],[12.11.2025]],0)</f>
        <v>0</v>
      </c>
      <c r="DP19" s="161"/>
      <c r="DQ19" s="166">
        <f>IF(PMKAFAAPAYER[[#This Row],[ ]]="Payé",PMKAFAAPAYER[[#This Row],[19.11.2025]],0)</f>
        <v>0</v>
      </c>
      <c r="DR19" s="161"/>
      <c r="DS19" s="176">
        <f>IF(PMKAFAAPAYER[[#This Row],[ ]]="Payé",PMKAFAAPAYER[[#This Row],[26.11.2025]],0)</f>
        <v>0</v>
      </c>
      <c r="DT19" s="17">
        <f t="shared" si="13"/>
        <v>0</v>
      </c>
      <c r="DU19" s="162"/>
      <c r="DV19" s="166">
        <f>IF(PMKAFAAPAYER[[#This Row],[ ]]="Payé",PMKAFAAPAYER[[#This Row],[03.12.2025]],0)</f>
        <v>0</v>
      </c>
      <c r="DW19" s="161"/>
      <c r="DX19" s="166">
        <f>IF(PMKAFAAPAYER[[#This Row],[ ]]="Payé",PMKAFAAPAYER[[#This Row],[10.12.2025]],0)</f>
        <v>0</v>
      </c>
      <c r="DY19" s="161"/>
      <c r="DZ19" s="166">
        <f>IF(PMKAFAAPAYER[[#This Row],[ ]]="Payé",PMKAFAAPAYER[[#This Row],[17.12.2025]],0)</f>
        <v>0</v>
      </c>
      <c r="EA19" s="161"/>
      <c r="EB19" s="166">
        <f>IF(PMKAFAAPAYER[[#This Row],[ ]]="Payé",PMKAFAAPAYER[[#This Row],[24.12.2025]],0)</f>
        <v>0</v>
      </c>
      <c r="EC19" s="161"/>
      <c r="ED19" s="176">
        <f>IF(PMKAFAAPAYER[[#This Row],[ ]]="Payé",PMKAFAAPAYER[[#This Row],[31.12.2025]],0)</f>
        <v>0</v>
      </c>
      <c r="EE19" s="18">
        <f t="shared" si="14"/>
        <v>0</v>
      </c>
      <c r="EF19" s="11">
        <f t="shared" si="15"/>
        <v>11622</v>
      </c>
      <c r="EG19" s="16">
        <f>+PMKAFAAPAYER[[#This Row],[CHF]]-PMKAFAAPAYER[[#This Row],[T2025]]</f>
        <v>0</v>
      </c>
    </row>
    <row r="20" spans="1:137" x14ac:dyDescent="0.3">
      <c r="A20" s="9">
        <f t="shared" si="16"/>
        <v>15</v>
      </c>
      <c r="B20" s="1" t="s">
        <v>109</v>
      </c>
      <c r="C20" s="268">
        <v>45778</v>
      </c>
      <c r="D20" s="8">
        <v>45778</v>
      </c>
      <c r="E20" s="10">
        <v>0</v>
      </c>
      <c r="F20" s="265">
        <f t="shared" si="2"/>
        <v>45778</v>
      </c>
      <c r="G20" s="139" t="s">
        <v>114</v>
      </c>
      <c r="H20" s="29"/>
      <c r="I20" s="140">
        <v>11622</v>
      </c>
      <c r="J20" s="14"/>
      <c r="K20" s="14"/>
      <c r="L20" s="14"/>
      <c r="M20" s="13"/>
      <c r="N20" s="30"/>
      <c r="O20" s="31"/>
      <c r="P20" s="206"/>
      <c r="Q20" s="137"/>
      <c r="R20" s="234"/>
      <c r="S20" s="166">
        <f>IF(PMKAFAAPAYER[[#This Row],[ ]]="Payé",PMKAFAAPAYER[[#This Row],[02.01.2025]],0)</f>
        <v>0</v>
      </c>
      <c r="T20" s="234"/>
      <c r="U20" s="166">
        <f>IF(PMKAFAAPAYER[[#This Row],[ ]]="Payé",PMKAFAAPAYER[[#This Row],[09.01.2025]],0)</f>
        <v>0</v>
      </c>
      <c r="V20" s="234"/>
      <c r="W20" s="166">
        <f>IF(PMKAFAAPAYER[[#This Row],[ ]]="Payé",PMKAFAAPAYER[[#This Row],[16.01.2025]],0)</f>
        <v>0</v>
      </c>
      <c r="X20" s="234"/>
      <c r="Y20" s="166">
        <f>IF(PMKAFAAPAYER[[#This Row],[ ]]="Payé",PMKAFAAPAYER[[#This Row],[23.01.2025]],0)</f>
        <v>0</v>
      </c>
      <c r="Z20" s="234"/>
      <c r="AA20" s="176">
        <f>IF(PMKAFAAPAYER[[#This Row],[ ]]="Payé",PMKAFAAPAYER[[#This Row],[30.01.2025]],0)</f>
        <v>0</v>
      </c>
      <c r="AB20" s="32">
        <f t="shared" si="3"/>
        <v>0</v>
      </c>
      <c r="AC20" s="234"/>
      <c r="AD20" s="166">
        <f>IF(PMKAFAAPAYER[[#This Row],[ ]]="Payé",PMKAFAAPAYER[[#This Row],[06.02.2025]],0)</f>
        <v>0</v>
      </c>
      <c r="AE20" s="234"/>
      <c r="AF20" s="166">
        <f>IF(PMKAFAAPAYER[[#This Row],[ ]]="Payé",PMKAFAAPAYER[[#This Row],[13.02.2025]],0)</f>
        <v>0</v>
      </c>
      <c r="AG20" s="234"/>
      <c r="AH20" s="166">
        <f>IF(PMKAFAAPAYER[[#This Row],[ ]]="Payé",PMKAFAAPAYER[[#This Row],[20.02.2025]],0)</f>
        <v>0</v>
      </c>
      <c r="AI20" s="234"/>
      <c r="AJ20" s="176">
        <f>IF(PMKAFAAPAYER[[#This Row],[ ]]="Payé",PMKAFAAPAYER[[#This Row],[27.02.2025]],0)</f>
        <v>0</v>
      </c>
      <c r="AK20" s="47">
        <f t="shared" si="4"/>
        <v>0</v>
      </c>
      <c r="AL20" s="162"/>
      <c r="AM20" s="166">
        <f>IF(PMKAFAAPAYER[[#This Row],[ ]]="Payé",PMKAFAAPAYER[[#This Row],[05.03.2025]],0)</f>
        <v>0</v>
      </c>
      <c r="AN20" s="161"/>
      <c r="AO20" s="166">
        <f>IF(PMKAFAAPAYER[[#This Row],[ ]]="Payé",PMKAFAAPAYER[[#This Row],[12.03.2025]],0)</f>
        <v>0</v>
      </c>
      <c r="AP20" s="161"/>
      <c r="AQ20" s="166">
        <f>IF(PMKAFAAPAYER[[#This Row],[ ]]="Payé",PMKAFAAPAYER[[#This Row],[19.03.2025]],0)</f>
        <v>0</v>
      </c>
      <c r="AR20" s="161"/>
      <c r="AS20" s="176">
        <f>IF(PMKAFAAPAYER[[#This Row],[ ]]="Payé",PMKAFAAPAYER[[#This Row],[26.03.2025]],0)</f>
        <v>0</v>
      </c>
      <c r="AT20" s="17">
        <f t="shared" si="5"/>
        <v>0</v>
      </c>
      <c r="AU20" s="162"/>
      <c r="AV20" s="166">
        <f>IF(PMKAFAAPAYER[[#This Row],[ ]]="Payé",PMKAFAAPAYER[[#This Row],[02.04.2025]],0)</f>
        <v>0</v>
      </c>
      <c r="AW20" s="161"/>
      <c r="AX20" s="166">
        <f>IF(PMKAFAAPAYER[[#This Row],[ ]]="Payé",PMKAFAAPAYER[[#This Row],[09.04.2025]],0)</f>
        <v>0</v>
      </c>
      <c r="AY20" s="161"/>
      <c r="AZ20" s="166">
        <f>IF(PMKAFAAPAYER[[#This Row],[ ]]="Payé",PMKAFAAPAYER[[#This Row],[16.04.2025]],0)</f>
        <v>0</v>
      </c>
      <c r="BA20" s="161"/>
      <c r="BB20" s="166">
        <f>IF(PMKAFAAPAYER[[#This Row],[ ]]="Payé",PMKAFAAPAYER[[#This Row],[23.04.2025]],0)</f>
        <v>0</v>
      </c>
      <c r="BC20" s="161">
        <f>+PMKAFAAPAYER[[#This Row],[CHF]]</f>
        <v>11622</v>
      </c>
      <c r="BD20" s="176">
        <f>IF(PMKAFAAPAYER[[#This Row],[ ]]="Payé",PMKAFAAPAYER[[#This Row],[30.04.2025]],0)</f>
        <v>0</v>
      </c>
      <c r="BE20" s="18">
        <f t="shared" si="6"/>
        <v>11622</v>
      </c>
      <c r="BF20" s="162"/>
      <c r="BG20" s="166">
        <f>IF(PMKAFAAPAYER[[#This Row],[ ]]="Payé",PMKAFAAPAYER[[#This Row],[07.05.2025]],0)</f>
        <v>0</v>
      </c>
      <c r="BH20" s="161"/>
      <c r="BI20" s="166">
        <f>IF(PMKAFAAPAYER[[#This Row],[ ]]="Payé",PMKAFAAPAYER[[#This Row],[14.05.2025]],0)</f>
        <v>0</v>
      </c>
      <c r="BJ20" s="161"/>
      <c r="BK20" s="166">
        <f>IF(PMKAFAAPAYER[[#This Row],[ ]]="Payé",PMKAFAAPAYER[[#This Row],[21.05.2025]],0)</f>
        <v>0</v>
      </c>
      <c r="BL20" s="161"/>
      <c r="BM20" s="176">
        <f>IF(PMKAFAAPAYER[[#This Row],[ ]]="Payé",PMKAFAAPAYER[[#This Row],[28.05.2025]],0)</f>
        <v>0</v>
      </c>
      <c r="BN20" s="17">
        <f t="shared" si="7"/>
        <v>0</v>
      </c>
      <c r="BO20" s="162"/>
      <c r="BP20" s="166">
        <f>IF(PMKAFAAPAYER[[#This Row],[ ]]="Payé",PMKAFAAPAYER[[#This Row],[04.06.2025]],0)</f>
        <v>0</v>
      </c>
      <c r="BQ20" s="161"/>
      <c r="BR20" s="166">
        <f>IF(PMKAFAAPAYER[[#This Row],[ ]]="Payé",PMKAFAAPAYER[[#This Row],[11.06.2025]],0)</f>
        <v>0</v>
      </c>
      <c r="BS20" s="161"/>
      <c r="BT20" s="166">
        <f>IF(PMKAFAAPAYER[[#This Row],[ ]]="Payé",PMKAFAAPAYER[[#This Row],[18.06.2025]],0)</f>
        <v>0</v>
      </c>
      <c r="BU20" s="161"/>
      <c r="BV20" s="176">
        <f>IF(PMKAFAAPAYER[[#This Row],[ ]]="Payé",PMKAFAAPAYER[[#This Row],[25.06.2025]],0)</f>
        <v>0</v>
      </c>
      <c r="BW20" s="18">
        <f t="shared" si="8"/>
        <v>0</v>
      </c>
      <c r="BX20" s="162"/>
      <c r="BY20" s="166">
        <f>IF(PMKAFAAPAYER[[#This Row],[ ]]="Payé",PMKAFAAPAYER[[#This Row],[02.07.2025]],0)</f>
        <v>0</v>
      </c>
      <c r="BZ20" s="161"/>
      <c r="CA20" s="166">
        <f>IF(PMKAFAAPAYER[[#This Row],[ ]]="Payé",PMKAFAAPAYER[[#This Row],[09.07.2025]],0)</f>
        <v>0</v>
      </c>
      <c r="CB20" s="161"/>
      <c r="CC20" s="166">
        <f>IF(PMKAFAAPAYER[[#This Row],[ ]]="Payé",PMKAFAAPAYER[[#This Row],[16.07.2025]],0)</f>
        <v>0</v>
      </c>
      <c r="CD20" s="161"/>
      <c r="CE20" s="166">
        <f>IF(PMKAFAAPAYER[[#This Row],[ ]]="Payé",PMKAFAAPAYER[[#This Row],[23.07.2025]],0)</f>
        <v>0</v>
      </c>
      <c r="CF20" s="161"/>
      <c r="CG20" s="176">
        <f>IF(PMKAFAAPAYER[[#This Row],[ ]]="Payé",PMKAFAAPAYER[[#This Row],[30.07.2025]],0)</f>
        <v>0</v>
      </c>
      <c r="CH20" s="17">
        <f t="shared" si="9"/>
        <v>0</v>
      </c>
      <c r="CI20" s="162"/>
      <c r="CJ20" s="166">
        <f>IF(PMKAFAAPAYER[[#This Row],[ ]]="Payé",PMKAFAAPAYER[[#This Row],[06.08.2025]],0)</f>
        <v>0</v>
      </c>
      <c r="CK20" s="161"/>
      <c r="CL20" s="166">
        <f>IF(PMKAFAAPAYER[[#This Row],[ ]]="Payé",PMKAFAAPAYER[[#This Row],[13.08.2025]],0)</f>
        <v>0</v>
      </c>
      <c r="CM20" s="161"/>
      <c r="CN20" s="166">
        <f>IF(PMKAFAAPAYER[[#This Row],[ ]]="Payé",PMKAFAAPAYER[[#This Row],[20.08.2025]],0)</f>
        <v>0</v>
      </c>
      <c r="CO20" s="161"/>
      <c r="CP20" s="176">
        <f>IF(PMKAFAAPAYER[[#This Row],[ ]]="Payé",PMKAFAAPAYER[[#This Row],[27.08.2025]],0)</f>
        <v>0</v>
      </c>
      <c r="CQ20" s="18">
        <f t="shared" si="10"/>
        <v>0</v>
      </c>
      <c r="CR20" s="162"/>
      <c r="CS20" s="166">
        <f>IF(PMKAFAAPAYER[[#This Row],[ ]]="Payé",PMKAFAAPAYER[[#This Row],[03.09.2025]],0)</f>
        <v>0</v>
      </c>
      <c r="CT20" s="161"/>
      <c r="CU20" s="166">
        <f>IF(PMKAFAAPAYER[[#This Row],[ ]]="Payé",PMKAFAAPAYER[[#This Row],[10.09.2025]],0)</f>
        <v>0</v>
      </c>
      <c r="CV20" s="161"/>
      <c r="CW20" s="166">
        <f>IF(PMKAFAAPAYER[[#This Row],[ ]]="Payé",PMKAFAAPAYER[[#This Row],[17.09.2025]],0)</f>
        <v>0</v>
      </c>
      <c r="CX20" s="161"/>
      <c r="CY20" s="176">
        <f>IF(PMKAFAAPAYER[[#This Row],[ ]]="Payé",PMKAFAAPAYER[[#This Row],[24.09.2025]],0)</f>
        <v>0</v>
      </c>
      <c r="CZ20" s="17">
        <f t="shared" si="11"/>
        <v>0</v>
      </c>
      <c r="DA20" s="162"/>
      <c r="DB20" s="166">
        <f>IF(PMKAFAAPAYER[[#This Row],[ ]]="Payé",PMKAFAAPAYER[[#This Row],[01.10.2025]],0)</f>
        <v>0</v>
      </c>
      <c r="DC20" s="161"/>
      <c r="DD20" s="166">
        <f>IF(PMKAFAAPAYER[[#This Row],[ ]]="Payé",PMKAFAAPAYER[[#This Row],[08.10.2025]],0)</f>
        <v>0</v>
      </c>
      <c r="DE20" s="161"/>
      <c r="DF20" s="166">
        <f>IF(PMKAFAAPAYER[[#This Row],[ ]]="Payé",PMKAFAAPAYER[[#This Row],[15.10.2025]],0)</f>
        <v>0</v>
      </c>
      <c r="DG20" s="161"/>
      <c r="DH20" s="166">
        <f>IF(PMKAFAAPAYER[[#This Row],[ ]]="Payé",PMKAFAAPAYER[[#This Row],[22.10.2025]],0)</f>
        <v>0</v>
      </c>
      <c r="DI20" s="161"/>
      <c r="DJ20" s="176">
        <f>IF(PMKAFAAPAYER[[#This Row],[ ]]="Payé",PMKAFAAPAYER[[#This Row],[29.10.2025]],0)</f>
        <v>0</v>
      </c>
      <c r="DK20" s="18">
        <f t="shared" si="12"/>
        <v>0</v>
      </c>
      <c r="DL20" s="162"/>
      <c r="DM20" s="166">
        <f>IF(PMKAFAAPAYER[[#This Row],[ ]]="Payé",PMKAFAAPAYER[[#This Row],[05.11.2025]],0)</f>
        <v>0</v>
      </c>
      <c r="DN20" s="161"/>
      <c r="DO20" s="166">
        <f>IF(PMKAFAAPAYER[[#This Row],[ ]]="Payé",PMKAFAAPAYER[[#This Row],[12.11.2025]],0)</f>
        <v>0</v>
      </c>
      <c r="DP20" s="161"/>
      <c r="DQ20" s="166">
        <f>IF(PMKAFAAPAYER[[#This Row],[ ]]="Payé",PMKAFAAPAYER[[#This Row],[19.11.2025]],0)</f>
        <v>0</v>
      </c>
      <c r="DR20" s="161"/>
      <c r="DS20" s="176">
        <f>IF(PMKAFAAPAYER[[#This Row],[ ]]="Payé",PMKAFAAPAYER[[#This Row],[26.11.2025]],0)</f>
        <v>0</v>
      </c>
      <c r="DT20" s="17">
        <f t="shared" si="13"/>
        <v>0</v>
      </c>
      <c r="DU20" s="162"/>
      <c r="DV20" s="166">
        <f>IF(PMKAFAAPAYER[[#This Row],[ ]]="Payé",PMKAFAAPAYER[[#This Row],[03.12.2025]],0)</f>
        <v>0</v>
      </c>
      <c r="DW20" s="161"/>
      <c r="DX20" s="166">
        <f>IF(PMKAFAAPAYER[[#This Row],[ ]]="Payé",PMKAFAAPAYER[[#This Row],[10.12.2025]],0)</f>
        <v>0</v>
      </c>
      <c r="DY20" s="161"/>
      <c r="DZ20" s="166">
        <f>IF(PMKAFAAPAYER[[#This Row],[ ]]="Payé",PMKAFAAPAYER[[#This Row],[17.12.2025]],0)</f>
        <v>0</v>
      </c>
      <c r="EA20" s="161"/>
      <c r="EB20" s="166">
        <f>IF(PMKAFAAPAYER[[#This Row],[ ]]="Payé",PMKAFAAPAYER[[#This Row],[24.12.2025]],0)</f>
        <v>0</v>
      </c>
      <c r="EC20" s="161"/>
      <c r="ED20" s="176">
        <f>IF(PMKAFAAPAYER[[#This Row],[ ]]="Payé",PMKAFAAPAYER[[#This Row],[31.12.2025]],0)</f>
        <v>0</v>
      </c>
      <c r="EE20" s="18">
        <f t="shared" si="14"/>
        <v>0</v>
      </c>
      <c r="EF20" s="11">
        <f t="shared" si="15"/>
        <v>11622</v>
      </c>
      <c r="EG20" s="16">
        <f>+PMKAFAAPAYER[[#This Row],[CHF]]-PMKAFAAPAYER[[#This Row],[T2025]]</f>
        <v>0</v>
      </c>
    </row>
    <row r="21" spans="1:137" x14ac:dyDescent="0.3">
      <c r="A21" s="9">
        <f t="shared" si="16"/>
        <v>16</v>
      </c>
      <c r="B21" s="1" t="s">
        <v>109</v>
      </c>
      <c r="C21" s="268">
        <v>45809</v>
      </c>
      <c r="D21" s="8">
        <v>45809</v>
      </c>
      <c r="E21" s="10">
        <v>0</v>
      </c>
      <c r="F21" s="265">
        <f t="shared" si="2"/>
        <v>45809</v>
      </c>
      <c r="G21" s="139" t="s">
        <v>115</v>
      </c>
      <c r="H21" s="29"/>
      <c r="I21" s="140">
        <v>11622</v>
      </c>
      <c r="J21" s="14"/>
      <c r="K21" s="14"/>
      <c r="L21" s="14"/>
      <c r="M21" s="13"/>
      <c r="N21" s="30"/>
      <c r="O21" s="31"/>
      <c r="P21" s="206"/>
      <c r="Q21" s="137"/>
      <c r="R21" s="234"/>
      <c r="S21" s="166">
        <f>IF(PMKAFAAPAYER[[#This Row],[ ]]="Payé",PMKAFAAPAYER[[#This Row],[02.01.2025]],0)</f>
        <v>0</v>
      </c>
      <c r="T21" s="234"/>
      <c r="U21" s="166">
        <f>IF(PMKAFAAPAYER[[#This Row],[ ]]="Payé",PMKAFAAPAYER[[#This Row],[09.01.2025]],0)</f>
        <v>0</v>
      </c>
      <c r="V21" s="234"/>
      <c r="W21" s="166">
        <f>IF(PMKAFAAPAYER[[#This Row],[ ]]="Payé",PMKAFAAPAYER[[#This Row],[16.01.2025]],0)</f>
        <v>0</v>
      </c>
      <c r="X21" s="234"/>
      <c r="Y21" s="166">
        <f>IF(PMKAFAAPAYER[[#This Row],[ ]]="Payé",PMKAFAAPAYER[[#This Row],[23.01.2025]],0)</f>
        <v>0</v>
      </c>
      <c r="Z21" s="234"/>
      <c r="AA21" s="176">
        <f>IF(PMKAFAAPAYER[[#This Row],[ ]]="Payé",PMKAFAAPAYER[[#This Row],[30.01.2025]],0)</f>
        <v>0</v>
      </c>
      <c r="AB21" s="32">
        <f t="shared" si="3"/>
        <v>0</v>
      </c>
      <c r="AC21" s="234"/>
      <c r="AD21" s="166">
        <f>IF(PMKAFAAPAYER[[#This Row],[ ]]="Payé",PMKAFAAPAYER[[#This Row],[06.02.2025]],0)</f>
        <v>0</v>
      </c>
      <c r="AE21" s="234"/>
      <c r="AF21" s="166">
        <f>IF(PMKAFAAPAYER[[#This Row],[ ]]="Payé",PMKAFAAPAYER[[#This Row],[13.02.2025]],0)</f>
        <v>0</v>
      </c>
      <c r="AG21" s="234"/>
      <c r="AH21" s="166">
        <f>IF(PMKAFAAPAYER[[#This Row],[ ]]="Payé",PMKAFAAPAYER[[#This Row],[20.02.2025]],0)</f>
        <v>0</v>
      </c>
      <c r="AI21" s="234"/>
      <c r="AJ21" s="176">
        <f>IF(PMKAFAAPAYER[[#This Row],[ ]]="Payé",PMKAFAAPAYER[[#This Row],[27.02.2025]],0)</f>
        <v>0</v>
      </c>
      <c r="AK21" s="47">
        <f t="shared" si="4"/>
        <v>0</v>
      </c>
      <c r="AL21" s="162"/>
      <c r="AM21" s="166">
        <f>IF(PMKAFAAPAYER[[#This Row],[ ]]="Payé",PMKAFAAPAYER[[#This Row],[05.03.2025]],0)</f>
        <v>0</v>
      </c>
      <c r="AN21" s="161"/>
      <c r="AO21" s="166">
        <f>IF(PMKAFAAPAYER[[#This Row],[ ]]="Payé",PMKAFAAPAYER[[#This Row],[12.03.2025]],0)</f>
        <v>0</v>
      </c>
      <c r="AP21" s="161"/>
      <c r="AQ21" s="166">
        <f>IF(PMKAFAAPAYER[[#This Row],[ ]]="Payé",PMKAFAAPAYER[[#This Row],[19.03.2025]],0)</f>
        <v>0</v>
      </c>
      <c r="AR21" s="161"/>
      <c r="AS21" s="176">
        <f>IF(PMKAFAAPAYER[[#This Row],[ ]]="Payé",PMKAFAAPAYER[[#This Row],[26.03.2025]],0)</f>
        <v>0</v>
      </c>
      <c r="AT21" s="17">
        <f t="shared" si="5"/>
        <v>0</v>
      </c>
      <c r="AU21" s="162"/>
      <c r="AV21" s="166">
        <f>IF(PMKAFAAPAYER[[#This Row],[ ]]="Payé",PMKAFAAPAYER[[#This Row],[02.04.2025]],0)</f>
        <v>0</v>
      </c>
      <c r="AW21" s="161"/>
      <c r="AX21" s="166">
        <f>IF(PMKAFAAPAYER[[#This Row],[ ]]="Payé",PMKAFAAPAYER[[#This Row],[09.04.2025]],0)</f>
        <v>0</v>
      </c>
      <c r="AY21" s="161"/>
      <c r="AZ21" s="166">
        <f>IF(PMKAFAAPAYER[[#This Row],[ ]]="Payé",PMKAFAAPAYER[[#This Row],[16.04.2025]],0)</f>
        <v>0</v>
      </c>
      <c r="BA21" s="161"/>
      <c r="BB21" s="166">
        <f>IF(PMKAFAAPAYER[[#This Row],[ ]]="Payé",PMKAFAAPAYER[[#This Row],[23.04.2025]],0)</f>
        <v>0</v>
      </c>
      <c r="BC21" s="161"/>
      <c r="BD21" s="176">
        <f>IF(PMKAFAAPAYER[[#This Row],[ ]]="Payé",PMKAFAAPAYER[[#This Row],[30.04.2025]],0)</f>
        <v>0</v>
      </c>
      <c r="BE21" s="18">
        <f t="shared" si="6"/>
        <v>0</v>
      </c>
      <c r="BF21" s="162"/>
      <c r="BG21" s="166">
        <f>IF(PMKAFAAPAYER[[#This Row],[ ]]="Payé",PMKAFAAPAYER[[#This Row],[07.05.2025]],0)</f>
        <v>0</v>
      </c>
      <c r="BH21" s="161"/>
      <c r="BI21" s="166">
        <f>IF(PMKAFAAPAYER[[#This Row],[ ]]="Payé",PMKAFAAPAYER[[#This Row],[14.05.2025]],0)</f>
        <v>0</v>
      </c>
      <c r="BJ21" s="161"/>
      <c r="BK21" s="166">
        <f>IF(PMKAFAAPAYER[[#This Row],[ ]]="Payé",PMKAFAAPAYER[[#This Row],[21.05.2025]],0)</f>
        <v>0</v>
      </c>
      <c r="BL21" s="161">
        <f>+PMKAFAAPAYER[[#This Row],[CHF]]</f>
        <v>11622</v>
      </c>
      <c r="BM21" s="176">
        <f>IF(PMKAFAAPAYER[[#This Row],[ ]]="Payé",PMKAFAAPAYER[[#This Row],[28.05.2025]],0)</f>
        <v>0</v>
      </c>
      <c r="BN21" s="17">
        <f t="shared" si="7"/>
        <v>11622</v>
      </c>
      <c r="BO21" s="162"/>
      <c r="BP21" s="166">
        <f>IF(PMKAFAAPAYER[[#This Row],[ ]]="Payé",PMKAFAAPAYER[[#This Row],[04.06.2025]],0)</f>
        <v>0</v>
      </c>
      <c r="BQ21" s="161"/>
      <c r="BR21" s="166">
        <f>IF(PMKAFAAPAYER[[#This Row],[ ]]="Payé",PMKAFAAPAYER[[#This Row],[11.06.2025]],0)</f>
        <v>0</v>
      </c>
      <c r="BS21" s="161"/>
      <c r="BT21" s="166">
        <f>IF(PMKAFAAPAYER[[#This Row],[ ]]="Payé",PMKAFAAPAYER[[#This Row],[18.06.2025]],0)</f>
        <v>0</v>
      </c>
      <c r="BU21" s="161"/>
      <c r="BV21" s="176">
        <f>IF(PMKAFAAPAYER[[#This Row],[ ]]="Payé",PMKAFAAPAYER[[#This Row],[25.06.2025]],0)</f>
        <v>0</v>
      </c>
      <c r="BW21" s="18">
        <f t="shared" si="8"/>
        <v>0</v>
      </c>
      <c r="BX21" s="162"/>
      <c r="BY21" s="166">
        <f>IF(PMKAFAAPAYER[[#This Row],[ ]]="Payé",PMKAFAAPAYER[[#This Row],[02.07.2025]],0)</f>
        <v>0</v>
      </c>
      <c r="BZ21" s="161"/>
      <c r="CA21" s="166">
        <f>IF(PMKAFAAPAYER[[#This Row],[ ]]="Payé",PMKAFAAPAYER[[#This Row],[09.07.2025]],0)</f>
        <v>0</v>
      </c>
      <c r="CB21" s="161"/>
      <c r="CC21" s="166">
        <f>IF(PMKAFAAPAYER[[#This Row],[ ]]="Payé",PMKAFAAPAYER[[#This Row],[16.07.2025]],0)</f>
        <v>0</v>
      </c>
      <c r="CD21" s="161"/>
      <c r="CE21" s="166">
        <f>IF(PMKAFAAPAYER[[#This Row],[ ]]="Payé",PMKAFAAPAYER[[#This Row],[23.07.2025]],0)</f>
        <v>0</v>
      </c>
      <c r="CF21" s="161"/>
      <c r="CG21" s="176">
        <f>IF(PMKAFAAPAYER[[#This Row],[ ]]="Payé",PMKAFAAPAYER[[#This Row],[30.07.2025]],0)</f>
        <v>0</v>
      </c>
      <c r="CH21" s="17">
        <f t="shared" si="9"/>
        <v>0</v>
      </c>
      <c r="CI21" s="162"/>
      <c r="CJ21" s="166">
        <f>IF(PMKAFAAPAYER[[#This Row],[ ]]="Payé",PMKAFAAPAYER[[#This Row],[06.08.2025]],0)</f>
        <v>0</v>
      </c>
      <c r="CK21" s="161"/>
      <c r="CL21" s="166">
        <f>IF(PMKAFAAPAYER[[#This Row],[ ]]="Payé",PMKAFAAPAYER[[#This Row],[13.08.2025]],0)</f>
        <v>0</v>
      </c>
      <c r="CM21" s="161"/>
      <c r="CN21" s="166">
        <f>IF(PMKAFAAPAYER[[#This Row],[ ]]="Payé",PMKAFAAPAYER[[#This Row],[20.08.2025]],0)</f>
        <v>0</v>
      </c>
      <c r="CO21" s="161"/>
      <c r="CP21" s="176">
        <f>IF(PMKAFAAPAYER[[#This Row],[ ]]="Payé",PMKAFAAPAYER[[#This Row],[27.08.2025]],0)</f>
        <v>0</v>
      </c>
      <c r="CQ21" s="18">
        <f t="shared" si="10"/>
        <v>0</v>
      </c>
      <c r="CR21" s="162"/>
      <c r="CS21" s="166">
        <f>IF(PMKAFAAPAYER[[#This Row],[ ]]="Payé",PMKAFAAPAYER[[#This Row],[03.09.2025]],0)</f>
        <v>0</v>
      </c>
      <c r="CT21" s="161"/>
      <c r="CU21" s="166">
        <f>IF(PMKAFAAPAYER[[#This Row],[ ]]="Payé",PMKAFAAPAYER[[#This Row],[10.09.2025]],0)</f>
        <v>0</v>
      </c>
      <c r="CV21" s="161"/>
      <c r="CW21" s="166">
        <f>IF(PMKAFAAPAYER[[#This Row],[ ]]="Payé",PMKAFAAPAYER[[#This Row],[17.09.2025]],0)</f>
        <v>0</v>
      </c>
      <c r="CX21" s="161"/>
      <c r="CY21" s="176">
        <f>IF(PMKAFAAPAYER[[#This Row],[ ]]="Payé",PMKAFAAPAYER[[#This Row],[24.09.2025]],0)</f>
        <v>0</v>
      </c>
      <c r="CZ21" s="17">
        <f t="shared" si="11"/>
        <v>0</v>
      </c>
      <c r="DA21" s="162"/>
      <c r="DB21" s="166">
        <f>IF(PMKAFAAPAYER[[#This Row],[ ]]="Payé",PMKAFAAPAYER[[#This Row],[01.10.2025]],0)</f>
        <v>0</v>
      </c>
      <c r="DC21" s="161"/>
      <c r="DD21" s="166">
        <f>IF(PMKAFAAPAYER[[#This Row],[ ]]="Payé",PMKAFAAPAYER[[#This Row],[08.10.2025]],0)</f>
        <v>0</v>
      </c>
      <c r="DE21" s="161"/>
      <c r="DF21" s="166">
        <f>IF(PMKAFAAPAYER[[#This Row],[ ]]="Payé",PMKAFAAPAYER[[#This Row],[15.10.2025]],0)</f>
        <v>0</v>
      </c>
      <c r="DG21" s="161"/>
      <c r="DH21" s="166">
        <f>IF(PMKAFAAPAYER[[#This Row],[ ]]="Payé",PMKAFAAPAYER[[#This Row],[22.10.2025]],0)</f>
        <v>0</v>
      </c>
      <c r="DI21" s="161"/>
      <c r="DJ21" s="176">
        <f>IF(PMKAFAAPAYER[[#This Row],[ ]]="Payé",PMKAFAAPAYER[[#This Row],[29.10.2025]],0)</f>
        <v>0</v>
      </c>
      <c r="DK21" s="18">
        <f t="shared" si="12"/>
        <v>0</v>
      </c>
      <c r="DL21" s="162"/>
      <c r="DM21" s="166">
        <f>IF(PMKAFAAPAYER[[#This Row],[ ]]="Payé",PMKAFAAPAYER[[#This Row],[05.11.2025]],0)</f>
        <v>0</v>
      </c>
      <c r="DN21" s="161"/>
      <c r="DO21" s="166">
        <f>IF(PMKAFAAPAYER[[#This Row],[ ]]="Payé",PMKAFAAPAYER[[#This Row],[12.11.2025]],0)</f>
        <v>0</v>
      </c>
      <c r="DP21" s="161"/>
      <c r="DQ21" s="166">
        <f>IF(PMKAFAAPAYER[[#This Row],[ ]]="Payé",PMKAFAAPAYER[[#This Row],[19.11.2025]],0)</f>
        <v>0</v>
      </c>
      <c r="DR21" s="161"/>
      <c r="DS21" s="176">
        <f>IF(PMKAFAAPAYER[[#This Row],[ ]]="Payé",PMKAFAAPAYER[[#This Row],[26.11.2025]],0)</f>
        <v>0</v>
      </c>
      <c r="DT21" s="17">
        <f t="shared" si="13"/>
        <v>0</v>
      </c>
      <c r="DU21" s="162"/>
      <c r="DV21" s="166">
        <f>IF(PMKAFAAPAYER[[#This Row],[ ]]="Payé",PMKAFAAPAYER[[#This Row],[03.12.2025]],0)</f>
        <v>0</v>
      </c>
      <c r="DW21" s="161"/>
      <c r="DX21" s="166">
        <f>IF(PMKAFAAPAYER[[#This Row],[ ]]="Payé",PMKAFAAPAYER[[#This Row],[10.12.2025]],0)</f>
        <v>0</v>
      </c>
      <c r="DY21" s="161"/>
      <c r="DZ21" s="166">
        <f>IF(PMKAFAAPAYER[[#This Row],[ ]]="Payé",PMKAFAAPAYER[[#This Row],[17.12.2025]],0)</f>
        <v>0</v>
      </c>
      <c r="EA21" s="161"/>
      <c r="EB21" s="166">
        <f>IF(PMKAFAAPAYER[[#This Row],[ ]]="Payé",PMKAFAAPAYER[[#This Row],[24.12.2025]],0)</f>
        <v>0</v>
      </c>
      <c r="EC21" s="161"/>
      <c r="ED21" s="176">
        <f>IF(PMKAFAAPAYER[[#This Row],[ ]]="Payé",PMKAFAAPAYER[[#This Row],[31.12.2025]],0)</f>
        <v>0</v>
      </c>
      <c r="EE21" s="18">
        <f t="shared" si="14"/>
        <v>0</v>
      </c>
      <c r="EF21" s="11">
        <f t="shared" si="15"/>
        <v>11622</v>
      </c>
      <c r="EG21" s="16">
        <f>+PMKAFAAPAYER[[#This Row],[CHF]]-PMKAFAAPAYER[[#This Row],[T2025]]</f>
        <v>0</v>
      </c>
    </row>
    <row r="22" spans="1:137" x14ac:dyDescent="0.3">
      <c r="A22" s="9">
        <f t="shared" si="16"/>
        <v>17</v>
      </c>
      <c r="B22" s="1" t="s">
        <v>109</v>
      </c>
      <c r="C22" s="268">
        <v>45839</v>
      </c>
      <c r="D22" s="8">
        <v>45839</v>
      </c>
      <c r="E22" s="10">
        <v>0</v>
      </c>
      <c r="F22" s="265">
        <f t="shared" si="2"/>
        <v>45839</v>
      </c>
      <c r="G22" s="139" t="s">
        <v>116</v>
      </c>
      <c r="H22" s="29"/>
      <c r="I22" s="140">
        <v>11622</v>
      </c>
      <c r="J22" s="14"/>
      <c r="K22" s="14"/>
      <c r="L22" s="14"/>
      <c r="M22" s="13"/>
      <c r="N22" s="30"/>
      <c r="O22" s="31"/>
      <c r="P22" s="206"/>
      <c r="Q22" s="137"/>
      <c r="R22" s="234"/>
      <c r="S22" s="166">
        <f>IF(PMKAFAAPAYER[[#This Row],[ ]]="Payé",PMKAFAAPAYER[[#This Row],[02.01.2025]],0)</f>
        <v>0</v>
      </c>
      <c r="T22" s="234"/>
      <c r="U22" s="166">
        <f>IF(PMKAFAAPAYER[[#This Row],[ ]]="Payé",PMKAFAAPAYER[[#This Row],[09.01.2025]],0)</f>
        <v>0</v>
      </c>
      <c r="V22" s="234"/>
      <c r="W22" s="166">
        <f>IF(PMKAFAAPAYER[[#This Row],[ ]]="Payé",PMKAFAAPAYER[[#This Row],[16.01.2025]],0)</f>
        <v>0</v>
      </c>
      <c r="X22" s="234"/>
      <c r="Y22" s="166">
        <f>IF(PMKAFAAPAYER[[#This Row],[ ]]="Payé",PMKAFAAPAYER[[#This Row],[23.01.2025]],0)</f>
        <v>0</v>
      </c>
      <c r="Z22" s="234"/>
      <c r="AA22" s="176">
        <f>IF(PMKAFAAPAYER[[#This Row],[ ]]="Payé",PMKAFAAPAYER[[#This Row],[30.01.2025]],0)</f>
        <v>0</v>
      </c>
      <c r="AB22" s="32">
        <f t="shared" si="3"/>
        <v>0</v>
      </c>
      <c r="AC22" s="234"/>
      <c r="AD22" s="166">
        <f>IF(PMKAFAAPAYER[[#This Row],[ ]]="Payé",PMKAFAAPAYER[[#This Row],[06.02.2025]],0)</f>
        <v>0</v>
      </c>
      <c r="AE22" s="234"/>
      <c r="AF22" s="166">
        <f>IF(PMKAFAAPAYER[[#This Row],[ ]]="Payé",PMKAFAAPAYER[[#This Row],[13.02.2025]],0)</f>
        <v>0</v>
      </c>
      <c r="AG22" s="234"/>
      <c r="AH22" s="166">
        <f>IF(PMKAFAAPAYER[[#This Row],[ ]]="Payé",PMKAFAAPAYER[[#This Row],[20.02.2025]],0)</f>
        <v>0</v>
      </c>
      <c r="AI22" s="234"/>
      <c r="AJ22" s="176">
        <f>IF(PMKAFAAPAYER[[#This Row],[ ]]="Payé",PMKAFAAPAYER[[#This Row],[27.02.2025]],0)</f>
        <v>0</v>
      </c>
      <c r="AK22" s="47">
        <f t="shared" si="4"/>
        <v>0</v>
      </c>
      <c r="AL22" s="162"/>
      <c r="AM22" s="166">
        <f>IF(PMKAFAAPAYER[[#This Row],[ ]]="Payé",PMKAFAAPAYER[[#This Row],[05.03.2025]],0)</f>
        <v>0</v>
      </c>
      <c r="AN22" s="161"/>
      <c r="AO22" s="166">
        <f>IF(PMKAFAAPAYER[[#This Row],[ ]]="Payé",PMKAFAAPAYER[[#This Row],[12.03.2025]],0)</f>
        <v>0</v>
      </c>
      <c r="AP22" s="161"/>
      <c r="AQ22" s="166">
        <f>IF(PMKAFAAPAYER[[#This Row],[ ]]="Payé",PMKAFAAPAYER[[#This Row],[19.03.2025]],0)</f>
        <v>0</v>
      </c>
      <c r="AR22" s="161"/>
      <c r="AS22" s="176">
        <f>IF(PMKAFAAPAYER[[#This Row],[ ]]="Payé",PMKAFAAPAYER[[#This Row],[26.03.2025]],0)</f>
        <v>0</v>
      </c>
      <c r="AT22" s="17">
        <f t="shared" si="5"/>
        <v>0</v>
      </c>
      <c r="AU22" s="162"/>
      <c r="AV22" s="166">
        <f>IF(PMKAFAAPAYER[[#This Row],[ ]]="Payé",PMKAFAAPAYER[[#This Row],[02.04.2025]],0)</f>
        <v>0</v>
      </c>
      <c r="AW22" s="161"/>
      <c r="AX22" s="166">
        <f>IF(PMKAFAAPAYER[[#This Row],[ ]]="Payé",PMKAFAAPAYER[[#This Row],[09.04.2025]],0)</f>
        <v>0</v>
      </c>
      <c r="AY22" s="161"/>
      <c r="AZ22" s="166">
        <f>IF(PMKAFAAPAYER[[#This Row],[ ]]="Payé",PMKAFAAPAYER[[#This Row],[16.04.2025]],0)</f>
        <v>0</v>
      </c>
      <c r="BA22" s="161"/>
      <c r="BB22" s="166">
        <f>IF(PMKAFAAPAYER[[#This Row],[ ]]="Payé",PMKAFAAPAYER[[#This Row],[23.04.2025]],0)</f>
        <v>0</v>
      </c>
      <c r="BC22" s="161"/>
      <c r="BD22" s="176">
        <f>IF(PMKAFAAPAYER[[#This Row],[ ]]="Payé",PMKAFAAPAYER[[#This Row],[30.04.2025]],0)</f>
        <v>0</v>
      </c>
      <c r="BE22" s="18">
        <f t="shared" si="6"/>
        <v>0</v>
      </c>
      <c r="BF22" s="162"/>
      <c r="BG22" s="166">
        <f>IF(PMKAFAAPAYER[[#This Row],[ ]]="Payé",PMKAFAAPAYER[[#This Row],[07.05.2025]],0)</f>
        <v>0</v>
      </c>
      <c r="BH22" s="161"/>
      <c r="BI22" s="166">
        <f>IF(PMKAFAAPAYER[[#This Row],[ ]]="Payé",PMKAFAAPAYER[[#This Row],[14.05.2025]],0)</f>
        <v>0</v>
      </c>
      <c r="BJ22" s="161"/>
      <c r="BK22" s="166">
        <f>IF(PMKAFAAPAYER[[#This Row],[ ]]="Payé",PMKAFAAPAYER[[#This Row],[21.05.2025]],0)</f>
        <v>0</v>
      </c>
      <c r="BL22" s="161"/>
      <c r="BM22" s="176">
        <f>IF(PMKAFAAPAYER[[#This Row],[ ]]="Payé",PMKAFAAPAYER[[#This Row],[28.05.2025]],0)</f>
        <v>0</v>
      </c>
      <c r="BN22" s="17">
        <f t="shared" si="7"/>
        <v>0</v>
      </c>
      <c r="BO22" s="162"/>
      <c r="BP22" s="166">
        <f>IF(PMKAFAAPAYER[[#This Row],[ ]]="Payé",PMKAFAAPAYER[[#This Row],[04.06.2025]],0)</f>
        <v>0</v>
      </c>
      <c r="BQ22" s="161"/>
      <c r="BR22" s="166">
        <f>IF(PMKAFAAPAYER[[#This Row],[ ]]="Payé",PMKAFAAPAYER[[#This Row],[11.06.2025]],0)</f>
        <v>0</v>
      </c>
      <c r="BS22" s="161"/>
      <c r="BT22" s="166">
        <f>IF(PMKAFAAPAYER[[#This Row],[ ]]="Payé",PMKAFAAPAYER[[#This Row],[18.06.2025]],0)</f>
        <v>0</v>
      </c>
      <c r="BU22" s="161">
        <f>+PMKAFAAPAYER[[#This Row],[CHF]]</f>
        <v>11622</v>
      </c>
      <c r="BV22" s="176">
        <f>IF(PMKAFAAPAYER[[#This Row],[ ]]="Payé",PMKAFAAPAYER[[#This Row],[25.06.2025]],0)</f>
        <v>0</v>
      </c>
      <c r="BW22" s="18">
        <f t="shared" si="8"/>
        <v>11622</v>
      </c>
      <c r="BX22" s="162"/>
      <c r="BY22" s="166">
        <f>IF(PMKAFAAPAYER[[#This Row],[ ]]="Payé",PMKAFAAPAYER[[#This Row],[02.07.2025]],0)</f>
        <v>0</v>
      </c>
      <c r="BZ22" s="161"/>
      <c r="CA22" s="166">
        <f>IF(PMKAFAAPAYER[[#This Row],[ ]]="Payé",PMKAFAAPAYER[[#This Row],[09.07.2025]],0)</f>
        <v>0</v>
      </c>
      <c r="CB22" s="161"/>
      <c r="CC22" s="166">
        <f>IF(PMKAFAAPAYER[[#This Row],[ ]]="Payé",PMKAFAAPAYER[[#This Row],[16.07.2025]],0)</f>
        <v>0</v>
      </c>
      <c r="CD22" s="161"/>
      <c r="CE22" s="166">
        <f>IF(PMKAFAAPAYER[[#This Row],[ ]]="Payé",PMKAFAAPAYER[[#This Row],[23.07.2025]],0)</f>
        <v>0</v>
      </c>
      <c r="CF22" s="161"/>
      <c r="CG22" s="176">
        <f>IF(PMKAFAAPAYER[[#This Row],[ ]]="Payé",PMKAFAAPAYER[[#This Row],[30.07.2025]],0)</f>
        <v>0</v>
      </c>
      <c r="CH22" s="17">
        <f t="shared" si="9"/>
        <v>0</v>
      </c>
      <c r="CI22" s="162"/>
      <c r="CJ22" s="166">
        <f>IF(PMKAFAAPAYER[[#This Row],[ ]]="Payé",PMKAFAAPAYER[[#This Row],[06.08.2025]],0)</f>
        <v>0</v>
      </c>
      <c r="CK22" s="161"/>
      <c r="CL22" s="166">
        <f>IF(PMKAFAAPAYER[[#This Row],[ ]]="Payé",PMKAFAAPAYER[[#This Row],[13.08.2025]],0)</f>
        <v>0</v>
      </c>
      <c r="CM22" s="161"/>
      <c r="CN22" s="166">
        <f>IF(PMKAFAAPAYER[[#This Row],[ ]]="Payé",PMKAFAAPAYER[[#This Row],[20.08.2025]],0)</f>
        <v>0</v>
      </c>
      <c r="CO22" s="161"/>
      <c r="CP22" s="176">
        <f>IF(PMKAFAAPAYER[[#This Row],[ ]]="Payé",PMKAFAAPAYER[[#This Row],[27.08.2025]],0)</f>
        <v>0</v>
      </c>
      <c r="CQ22" s="18">
        <f t="shared" si="10"/>
        <v>0</v>
      </c>
      <c r="CR22" s="162"/>
      <c r="CS22" s="166">
        <f>IF(PMKAFAAPAYER[[#This Row],[ ]]="Payé",PMKAFAAPAYER[[#This Row],[03.09.2025]],0)</f>
        <v>0</v>
      </c>
      <c r="CT22" s="161"/>
      <c r="CU22" s="166">
        <f>IF(PMKAFAAPAYER[[#This Row],[ ]]="Payé",PMKAFAAPAYER[[#This Row],[10.09.2025]],0)</f>
        <v>0</v>
      </c>
      <c r="CV22" s="161"/>
      <c r="CW22" s="166">
        <f>IF(PMKAFAAPAYER[[#This Row],[ ]]="Payé",PMKAFAAPAYER[[#This Row],[17.09.2025]],0)</f>
        <v>0</v>
      </c>
      <c r="CX22" s="161"/>
      <c r="CY22" s="176">
        <f>IF(PMKAFAAPAYER[[#This Row],[ ]]="Payé",PMKAFAAPAYER[[#This Row],[24.09.2025]],0)</f>
        <v>0</v>
      </c>
      <c r="CZ22" s="17">
        <f t="shared" si="11"/>
        <v>0</v>
      </c>
      <c r="DA22" s="162"/>
      <c r="DB22" s="166">
        <f>IF(PMKAFAAPAYER[[#This Row],[ ]]="Payé",PMKAFAAPAYER[[#This Row],[01.10.2025]],0)</f>
        <v>0</v>
      </c>
      <c r="DC22" s="161"/>
      <c r="DD22" s="166">
        <f>IF(PMKAFAAPAYER[[#This Row],[ ]]="Payé",PMKAFAAPAYER[[#This Row],[08.10.2025]],0)</f>
        <v>0</v>
      </c>
      <c r="DE22" s="161"/>
      <c r="DF22" s="166">
        <f>IF(PMKAFAAPAYER[[#This Row],[ ]]="Payé",PMKAFAAPAYER[[#This Row],[15.10.2025]],0)</f>
        <v>0</v>
      </c>
      <c r="DG22" s="161"/>
      <c r="DH22" s="166">
        <f>IF(PMKAFAAPAYER[[#This Row],[ ]]="Payé",PMKAFAAPAYER[[#This Row],[22.10.2025]],0)</f>
        <v>0</v>
      </c>
      <c r="DI22" s="161"/>
      <c r="DJ22" s="176">
        <f>IF(PMKAFAAPAYER[[#This Row],[ ]]="Payé",PMKAFAAPAYER[[#This Row],[29.10.2025]],0)</f>
        <v>0</v>
      </c>
      <c r="DK22" s="18">
        <f t="shared" si="12"/>
        <v>0</v>
      </c>
      <c r="DL22" s="162"/>
      <c r="DM22" s="166">
        <f>IF(PMKAFAAPAYER[[#This Row],[ ]]="Payé",PMKAFAAPAYER[[#This Row],[05.11.2025]],0)</f>
        <v>0</v>
      </c>
      <c r="DN22" s="161"/>
      <c r="DO22" s="166">
        <f>IF(PMKAFAAPAYER[[#This Row],[ ]]="Payé",PMKAFAAPAYER[[#This Row],[12.11.2025]],0)</f>
        <v>0</v>
      </c>
      <c r="DP22" s="161"/>
      <c r="DQ22" s="166">
        <f>IF(PMKAFAAPAYER[[#This Row],[ ]]="Payé",PMKAFAAPAYER[[#This Row],[19.11.2025]],0)</f>
        <v>0</v>
      </c>
      <c r="DR22" s="161"/>
      <c r="DS22" s="176">
        <f>IF(PMKAFAAPAYER[[#This Row],[ ]]="Payé",PMKAFAAPAYER[[#This Row],[26.11.2025]],0)</f>
        <v>0</v>
      </c>
      <c r="DT22" s="17">
        <f t="shared" si="13"/>
        <v>0</v>
      </c>
      <c r="DU22" s="162"/>
      <c r="DV22" s="166">
        <f>IF(PMKAFAAPAYER[[#This Row],[ ]]="Payé",PMKAFAAPAYER[[#This Row],[03.12.2025]],0)</f>
        <v>0</v>
      </c>
      <c r="DW22" s="161"/>
      <c r="DX22" s="166">
        <f>IF(PMKAFAAPAYER[[#This Row],[ ]]="Payé",PMKAFAAPAYER[[#This Row],[10.12.2025]],0)</f>
        <v>0</v>
      </c>
      <c r="DY22" s="161"/>
      <c r="DZ22" s="166">
        <f>IF(PMKAFAAPAYER[[#This Row],[ ]]="Payé",PMKAFAAPAYER[[#This Row],[17.12.2025]],0)</f>
        <v>0</v>
      </c>
      <c r="EA22" s="161"/>
      <c r="EB22" s="166">
        <f>IF(PMKAFAAPAYER[[#This Row],[ ]]="Payé",PMKAFAAPAYER[[#This Row],[24.12.2025]],0)</f>
        <v>0</v>
      </c>
      <c r="EC22" s="161"/>
      <c r="ED22" s="176">
        <f>IF(PMKAFAAPAYER[[#This Row],[ ]]="Payé",PMKAFAAPAYER[[#This Row],[31.12.2025]],0)</f>
        <v>0</v>
      </c>
      <c r="EE22" s="18">
        <f t="shared" si="14"/>
        <v>0</v>
      </c>
      <c r="EF22" s="11">
        <f t="shared" si="15"/>
        <v>11622</v>
      </c>
      <c r="EG22" s="16">
        <f>+PMKAFAAPAYER[[#This Row],[CHF]]-PMKAFAAPAYER[[#This Row],[T2025]]</f>
        <v>0</v>
      </c>
    </row>
    <row r="23" spans="1:137" x14ac:dyDescent="0.3">
      <c r="A23" s="9">
        <f t="shared" si="16"/>
        <v>18</v>
      </c>
      <c r="B23" s="1" t="s">
        <v>109</v>
      </c>
      <c r="C23" s="268">
        <v>45870</v>
      </c>
      <c r="D23" s="8">
        <v>45870</v>
      </c>
      <c r="E23" s="10">
        <v>0</v>
      </c>
      <c r="F23" s="265">
        <f t="shared" si="2"/>
        <v>45870</v>
      </c>
      <c r="G23" s="139" t="s">
        <v>117</v>
      </c>
      <c r="H23" s="29"/>
      <c r="I23" s="140">
        <v>11622</v>
      </c>
      <c r="J23" s="14"/>
      <c r="K23" s="14"/>
      <c r="L23" s="14"/>
      <c r="M23" s="13"/>
      <c r="N23" s="30"/>
      <c r="O23" s="31"/>
      <c r="P23" s="206"/>
      <c r="Q23" s="137"/>
      <c r="R23" s="234"/>
      <c r="S23" s="166">
        <f>IF(PMKAFAAPAYER[[#This Row],[ ]]="Payé",PMKAFAAPAYER[[#This Row],[02.01.2025]],0)</f>
        <v>0</v>
      </c>
      <c r="T23" s="234"/>
      <c r="U23" s="166">
        <f>IF(PMKAFAAPAYER[[#This Row],[ ]]="Payé",PMKAFAAPAYER[[#This Row],[09.01.2025]],0)</f>
        <v>0</v>
      </c>
      <c r="V23" s="234"/>
      <c r="W23" s="166">
        <f>IF(PMKAFAAPAYER[[#This Row],[ ]]="Payé",PMKAFAAPAYER[[#This Row],[16.01.2025]],0)</f>
        <v>0</v>
      </c>
      <c r="X23" s="234"/>
      <c r="Y23" s="166">
        <f>IF(PMKAFAAPAYER[[#This Row],[ ]]="Payé",PMKAFAAPAYER[[#This Row],[23.01.2025]],0)</f>
        <v>0</v>
      </c>
      <c r="Z23" s="234"/>
      <c r="AA23" s="176">
        <f>IF(PMKAFAAPAYER[[#This Row],[ ]]="Payé",PMKAFAAPAYER[[#This Row],[30.01.2025]],0)</f>
        <v>0</v>
      </c>
      <c r="AB23" s="32">
        <f t="shared" si="3"/>
        <v>0</v>
      </c>
      <c r="AC23" s="234"/>
      <c r="AD23" s="166">
        <f>IF(PMKAFAAPAYER[[#This Row],[ ]]="Payé",PMKAFAAPAYER[[#This Row],[06.02.2025]],0)</f>
        <v>0</v>
      </c>
      <c r="AE23" s="234"/>
      <c r="AF23" s="166">
        <f>IF(PMKAFAAPAYER[[#This Row],[ ]]="Payé",PMKAFAAPAYER[[#This Row],[13.02.2025]],0)</f>
        <v>0</v>
      </c>
      <c r="AG23" s="234"/>
      <c r="AH23" s="166">
        <f>IF(PMKAFAAPAYER[[#This Row],[ ]]="Payé",PMKAFAAPAYER[[#This Row],[20.02.2025]],0)</f>
        <v>0</v>
      </c>
      <c r="AI23" s="234"/>
      <c r="AJ23" s="176">
        <f>IF(PMKAFAAPAYER[[#This Row],[ ]]="Payé",PMKAFAAPAYER[[#This Row],[27.02.2025]],0)</f>
        <v>0</v>
      </c>
      <c r="AK23" s="47">
        <f t="shared" si="4"/>
        <v>0</v>
      </c>
      <c r="AL23" s="162"/>
      <c r="AM23" s="166">
        <f>IF(PMKAFAAPAYER[[#This Row],[ ]]="Payé",PMKAFAAPAYER[[#This Row],[05.03.2025]],0)</f>
        <v>0</v>
      </c>
      <c r="AN23" s="161"/>
      <c r="AO23" s="166">
        <f>IF(PMKAFAAPAYER[[#This Row],[ ]]="Payé",PMKAFAAPAYER[[#This Row],[12.03.2025]],0)</f>
        <v>0</v>
      </c>
      <c r="AP23" s="161"/>
      <c r="AQ23" s="166">
        <f>IF(PMKAFAAPAYER[[#This Row],[ ]]="Payé",PMKAFAAPAYER[[#This Row],[19.03.2025]],0)</f>
        <v>0</v>
      </c>
      <c r="AR23" s="161"/>
      <c r="AS23" s="176">
        <f>IF(PMKAFAAPAYER[[#This Row],[ ]]="Payé",PMKAFAAPAYER[[#This Row],[26.03.2025]],0)</f>
        <v>0</v>
      </c>
      <c r="AT23" s="17">
        <f t="shared" si="5"/>
        <v>0</v>
      </c>
      <c r="AU23" s="162"/>
      <c r="AV23" s="166">
        <f>IF(PMKAFAAPAYER[[#This Row],[ ]]="Payé",PMKAFAAPAYER[[#This Row],[02.04.2025]],0)</f>
        <v>0</v>
      </c>
      <c r="AW23" s="161"/>
      <c r="AX23" s="166">
        <f>IF(PMKAFAAPAYER[[#This Row],[ ]]="Payé",PMKAFAAPAYER[[#This Row],[09.04.2025]],0)</f>
        <v>0</v>
      </c>
      <c r="AY23" s="161"/>
      <c r="AZ23" s="166">
        <f>IF(PMKAFAAPAYER[[#This Row],[ ]]="Payé",PMKAFAAPAYER[[#This Row],[16.04.2025]],0)</f>
        <v>0</v>
      </c>
      <c r="BA23" s="161"/>
      <c r="BB23" s="166">
        <f>IF(PMKAFAAPAYER[[#This Row],[ ]]="Payé",PMKAFAAPAYER[[#This Row],[23.04.2025]],0)</f>
        <v>0</v>
      </c>
      <c r="BC23" s="161"/>
      <c r="BD23" s="176">
        <f>IF(PMKAFAAPAYER[[#This Row],[ ]]="Payé",PMKAFAAPAYER[[#This Row],[30.04.2025]],0)</f>
        <v>0</v>
      </c>
      <c r="BE23" s="18">
        <f t="shared" si="6"/>
        <v>0</v>
      </c>
      <c r="BF23" s="162"/>
      <c r="BG23" s="166">
        <f>IF(PMKAFAAPAYER[[#This Row],[ ]]="Payé",PMKAFAAPAYER[[#This Row],[07.05.2025]],0)</f>
        <v>0</v>
      </c>
      <c r="BH23" s="161"/>
      <c r="BI23" s="166">
        <f>IF(PMKAFAAPAYER[[#This Row],[ ]]="Payé",PMKAFAAPAYER[[#This Row],[14.05.2025]],0)</f>
        <v>0</v>
      </c>
      <c r="BJ23" s="161"/>
      <c r="BK23" s="166">
        <f>IF(PMKAFAAPAYER[[#This Row],[ ]]="Payé",PMKAFAAPAYER[[#This Row],[21.05.2025]],0)</f>
        <v>0</v>
      </c>
      <c r="BL23" s="161"/>
      <c r="BM23" s="176">
        <f>IF(PMKAFAAPAYER[[#This Row],[ ]]="Payé",PMKAFAAPAYER[[#This Row],[28.05.2025]],0)</f>
        <v>0</v>
      </c>
      <c r="BN23" s="17">
        <f t="shared" si="7"/>
        <v>0</v>
      </c>
      <c r="BO23" s="162"/>
      <c r="BP23" s="166">
        <f>IF(PMKAFAAPAYER[[#This Row],[ ]]="Payé",PMKAFAAPAYER[[#This Row],[04.06.2025]],0)</f>
        <v>0</v>
      </c>
      <c r="BQ23" s="161"/>
      <c r="BR23" s="166">
        <f>IF(PMKAFAAPAYER[[#This Row],[ ]]="Payé",PMKAFAAPAYER[[#This Row],[11.06.2025]],0)</f>
        <v>0</v>
      </c>
      <c r="BS23" s="161"/>
      <c r="BT23" s="166">
        <f>IF(PMKAFAAPAYER[[#This Row],[ ]]="Payé",PMKAFAAPAYER[[#This Row],[18.06.2025]],0)</f>
        <v>0</v>
      </c>
      <c r="BU23" s="161"/>
      <c r="BV23" s="176">
        <f>IF(PMKAFAAPAYER[[#This Row],[ ]]="Payé",PMKAFAAPAYER[[#This Row],[25.06.2025]],0)</f>
        <v>0</v>
      </c>
      <c r="BW23" s="18">
        <f t="shared" si="8"/>
        <v>0</v>
      </c>
      <c r="BX23" s="162"/>
      <c r="BY23" s="166">
        <f>IF(PMKAFAAPAYER[[#This Row],[ ]]="Payé",PMKAFAAPAYER[[#This Row],[02.07.2025]],0)</f>
        <v>0</v>
      </c>
      <c r="BZ23" s="161"/>
      <c r="CA23" s="166">
        <f>IF(PMKAFAAPAYER[[#This Row],[ ]]="Payé",PMKAFAAPAYER[[#This Row],[09.07.2025]],0)</f>
        <v>0</v>
      </c>
      <c r="CB23" s="161"/>
      <c r="CC23" s="166">
        <f>IF(PMKAFAAPAYER[[#This Row],[ ]]="Payé",PMKAFAAPAYER[[#This Row],[16.07.2025]],0)</f>
        <v>0</v>
      </c>
      <c r="CD23" s="161"/>
      <c r="CE23" s="166">
        <f>IF(PMKAFAAPAYER[[#This Row],[ ]]="Payé",PMKAFAAPAYER[[#This Row],[23.07.2025]],0)</f>
        <v>0</v>
      </c>
      <c r="CF23" s="161">
        <f>+PMKAFAAPAYER[[#This Row],[CHF]]</f>
        <v>11622</v>
      </c>
      <c r="CG23" s="176">
        <f>IF(PMKAFAAPAYER[[#This Row],[ ]]="Payé",PMKAFAAPAYER[[#This Row],[30.07.2025]],0)</f>
        <v>0</v>
      </c>
      <c r="CH23" s="17">
        <f t="shared" si="9"/>
        <v>11622</v>
      </c>
      <c r="CI23" s="162"/>
      <c r="CJ23" s="166">
        <f>IF(PMKAFAAPAYER[[#This Row],[ ]]="Payé",PMKAFAAPAYER[[#This Row],[06.08.2025]],0)</f>
        <v>0</v>
      </c>
      <c r="CK23" s="161"/>
      <c r="CL23" s="166">
        <f>IF(PMKAFAAPAYER[[#This Row],[ ]]="Payé",PMKAFAAPAYER[[#This Row],[13.08.2025]],0)</f>
        <v>0</v>
      </c>
      <c r="CM23" s="161"/>
      <c r="CN23" s="166">
        <f>IF(PMKAFAAPAYER[[#This Row],[ ]]="Payé",PMKAFAAPAYER[[#This Row],[20.08.2025]],0)</f>
        <v>0</v>
      </c>
      <c r="CO23" s="161"/>
      <c r="CP23" s="176">
        <f>IF(PMKAFAAPAYER[[#This Row],[ ]]="Payé",PMKAFAAPAYER[[#This Row],[27.08.2025]],0)</f>
        <v>0</v>
      </c>
      <c r="CQ23" s="18">
        <f t="shared" si="10"/>
        <v>0</v>
      </c>
      <c r="CR23" s="162"/>
      <c r="CS23" s="166">
        <f>IF(PMKAFAAPAYER[[#This Row],[ ]]="Payé",PMKAFAAPAYER[[#This Row],[03.09.2025]],0)</f>
        <v>0</v>
      </c>
      <c r="CT23" s="161"/>
      <c r="CU23" s="166">
        <f>IF(PMKAFAAPAYER[[#This Row],[ ]]="Payé",PMKAFAAPAYER[[#This Row],[10.09.2025]],0)</f>
        <v>0</v>
      </c>
      <c r="CV23" s="161"/>
      <c r="CW23" s="166">
        <f>IF(PMKAFAAPAYER[[#This Row],[ ]]="Payé",PMKAFAAPAYER[[#This Row],[17.09.2025]],0)</f>
        <v>0</v>
      </c>
      <c r="CX23" s="161"/>
      <c r="CY23" s="176">
        <f>IF(PMKAFAAPAYER[[#This Row],[ ]]="Payé",PMKAFAAPAYER[[#This Row],[24.09.2025]],0)</f>
        <v>0</v>
      </c>
      <c r="CZ23" s="17">
        <f t="shared" si="11"/>
        <v>0</v>
      </c>
      <c r="DA23" s="162"/>
      <c r="DB23" s="166">
        <f>IF(PMKAFAAPAYER[[#This Row],[ ]]="Payé",PMKAFAAPAYER[[#This Row],[01.10.2025]],0)</f>
        <v>0</v>
      </c>
      <c r="DC23" s="161"/>
      <c r="DD23" s="166">
        <f>IF(PMKAFAAPAYER[[#This Row],[ ]]="Payé",PMKAFAAPAYER[[#This Row],[08.10.2025]],0)</f>
        <v>0</v>
      </c>
      <c r="DE23" s="161"/>
      <c r="DF23" s="166">
        <f>IF(PMKAFAAPAYER[[#This Row],[ ]]="Payé",PMKAFAAPAYER[[#This Row],[15.10.2025]],0)</f>
        <v>0</v>
      </c>
      <c r="DG23" s="161"/>
      <c r="DH23" s="166">
        <f>IF(PMKAFAAPAYER[[#This Row],[ ]]="Payé",PMKAFAAPAYER[[#This Row],[22.10.2025]],0)</f>
        <v>0</v>
      </c>
      <c r="DI23" s="161"/>
      <c r="DJ23" s="176">
        <f>IF(PMKAFAAPAYER[[#This Row],[ ]]="Payé",PMKAFAAPAYER[[#This Row],[29.10.2025]],0)</f>
        <v>0</v>
      </c>
      <c r="DK23" s="18">
        <f t="shared" si="12"/>
        <v>0</v>
      </c>
      <c r="DL23" s="162"/>
      <c r="DM23" s="166">
        <f>IF(PMKAFAAPAYER[[#This Row],[ ]]="Payé",PMKAFAAPAYER[[#This Row],[05.11.2025]],0)</f>
        <v>0</v>
      </c>
      <c r="DN23" s="161"/>
      <c r="DO23" s="166">
        <f>IF(PMKAFAAPAYER[[#This Row],[ ]]="Payé",PMKAFAAPAYER[[#This Row],[12.11.2025]],0)</f>
        <v>0</v>
      </c>
      <c r="DP23" s="161"/>
      <c r="DQ23" s="166">
        <f>IF(PMKAFAAPAYER[[#This Row],[ ]]="Payé",PMKAFAAPAYER[[#This Row],[19.11.2025]],0)</f>
        <v>0</v>
      </c>
      <c r="DR23" s="161"/>
      <c r="DS23" s="176">
        <f>IF(PMKAFAAPAYER[[#This Row],[ ]]="Payé",PMKAFAAPAYER[[#This Row],[26.11.2025]],0)</f>
        <v>0</v>
      </c>
      <c r="DT23" s="17">
        <f t="shared" si="13"/>
        <v>0</v>
      </c>
      <c r="DU23" s="162"/>
      <c r="DV23" s="166">
        <f>IF(PMKAFAAPAYER[[#This Row],[ ]]="Payé",PMKAFAAPAYER[[#This Row],[03.12.2025]],0)</f>
        <v>0</v>
      </c>
      <c r="DW23" s="161"/>
      <c r="DX23" s="166">
        <f>IF(PMKAFAAPAYER[[#This Row],[ ]]="Payé",PMKAFAAPAYER[[#This Row],[10.12.2025]],0)</f>
        <v>0</v>
      </c>
      <c r="DY23" s="161"/>
      <c r="DZ23" s="166">
        <f>IF(PMKAFAAPAYER[[#This Row],[ ]]="Payé",PMKAFAAPAYER[[#This Row],[17.12.2025]],0)</f>
        <v>0</v>
      </c>
      <c r="EA23" s="161"/>
      <c r="EB23" s="166">
        <f>IF(PMKAFAAPAYER[[#This Row],[ ]]="Payé",PMKAFAAPAYER[[#This Row],[24.12.2025]],0)</f>
        <v>0</v>
      </c>
      <c r="EC23" s="161"/>
      <c r="ED23" s="176">
        <f>IF(PMKAFAAPAYER[[#This Row],[ ]]="Payé",PMKAFAAPAYER[[#This Row],[31.12.2025]],0)</f>
        <v>0</v>
      </c>
      <c r="EE23" s="18">
        <f t="shared" si="14"/>
        <v>0</v>
      </c>
      <c r="EF23" s="11">
        <f t="shared" si="15"/>
        <v>11622</v>
      </c>
      <c r="EG23" s="16">
        <f>+PMKAFAAPAYER[[#This Row],[CHF]]-PMKAFAAPAYER[[#This Row],[T2025]]</f>
        <v>0</v>
      </c>
    </row>
    <row r="24" spans="1:137" x14ac:dyDescent="0.3">
      <c r="A24" s="9">
        <f t="shared" si="16"/>
        <v>19</v>
      </c>
      <c r="B24" s="1" t="s">
        <v>109</v>
      </c>
      <c r="C24" s="268">
        <v>45901</v>
      </c>
      <c r="D24" s="8">
        <v>45901</v>
      </c>
      <c r="E24" s="10">
        <v>0</v>
      </c>
      <c r="F24" s="265">
        <f t="shared" si="2"/>
        <v>45901</v>
      </c>
      <c r="G24" s="139" t="s">
        <v>118</v>
      </c>
      <c r="H24" s="29"/>
      <c r="I24" s="140">
        <v>11622</v>
      </c>
      <c r="J24" s="14"/>
      <c r="K24" s="14"/>
      <c r="L24" s="14"/>
      <c r="M24" s="13"/>
      <c r="N24" s="30"/>
      <c r="O24" s="31"/>
      <c r="P24" s="206"/>
      <c r="Q24" s="137"/>
      <c r="R24" s="234"/>
      <c r="S24" s="166">
        <f>IF(PMKAFAAPAYER[[#This Row],[ ]]="Payé",PMKAFAAPAYER[[#This Row],[02.01.2025]],0)</f>
        <v>0</v>
      </c>
      <c r="T24" s="234"/>
      <c r="U24" s="166">
        <f>IF(PMKAFAAPAYER[[#This Row],[ ]]="Payé",PMKAFAAPAYER[[#This Row],[09.01.2025]],0)</f>
        <v>0</v>
      </c>
      <c r="V24" s="234"/>
      <c r="W24" s="166">
        <f>IF(PMKAFAAPAYER[[#This Row],[ ]]="Payé",PMKAFAAPAYER[[#This Row],[16.01.2025]],0)</f>
        <v>0</v>
      </c>
      <c r="X24" s="234"/>
      <c r="Y24" s="166">
        <f>IF(PMKAFAAPAYER[[#This Row],[ ]]="Payé",PMKAFAAPAYER[[#This Row],[23.01.2025]],0)</f>
        <v>0</v>
      </c>
      <c r="Z24" s="234"/>
      <c r="AA24" s="176">
        <f>IF(PMKAFAAPAYER[[#This Row],[ ]]="Payé",PMKAFAAPAYER[[#This Row],[30.01.2025]],0)</f>
        <v>0</v>
      </c>
      <c r="AB24" s="32">
        <f t="shared" si="3"/>
        <v>0</v>
      </c>
      <c r="AC24" s="234"/>
      <c r="AD24" s="166">
        <f>IF(PMKAFAAPAYER[[#This Row],[ ]]="Payé",PMKAFAAPAYER[[#This Row],[06.02.2025]],0)</f>
        <v>0</v>
      </c>
      <c r="AE24" s="234"/>
      <c r="AF24" s="166">
        <f>IF(PMKAFAAPAYER[[#This Row],[ ]]="Payé",PMKAFAAPAYER[[#This Row],[13.02.2025]],0)</f>
        <v>0</v>
      </c>
      <c r="AG24" s="234"/>
      <c r="AH24" s="166">
        <f>IF(PMKAFAAPAYER[[#This Row],[ ]]="Payé",PMKAFAAPAYER[[#This Row],[20.02.2025]],0)</f>
        <v>0</v>
      </c>
      <c r="AI24" s="234"/>
      <c r="AJ24" s="176">
        <f>IF(PMKAFAAPAYER[[#This Row],[ ]]="Payé",PMKAFAAPAYER[[#This Row],[27.02.2025]],0)</f>
        <v>0</v>
      </c>
      <c r="AK24" s="47">
        <f t="shared" si="4"/>
        <v>0</v>
      </c>
      <c r="AL24" s="162"/>
      <c r="AM24" s="166">
        <f>IF(PMKAFAAPAYER[[#This Row],[ ]]="Payé",PMKAFAAPAYER[[#This Row],[05.03.2025]],0)</f>
        <v>0</v>
      </c>
      <c r="AN24" s="161"/>
      <c r="AO24" s="166">
        <f>IF(PMKAFAAPAYER[[#This Row],[ ]]="Payé",PMKAFAAPAYER[[#This Row],[12.03.2025]],0)</f>
        <v>0</v>
      </c>
      <c r="AP24" s="161"/>
      <c r="AQ24" s="166">
        <f>IF(PMKAFAAPAYER[[#This Row],[ ]]="Payé",PMKAFAAPAYER[[#This Row],[19.03.2025]],0)</f>
        <v>0</v>
      </c>
      <c r="AR24" s="161"/>
      <c r="AS24" s="176">
        <f>IF(PMKAFAAPAYER[[#This Row],[ ]]="Payé",PMKAFAAPAYER[[#This Row],[26.03.2025]],0)</f>
        <v>0</v>
      </c>
      <c r="AT24" s="17">
        <f t="shared" si="5"/>
        <v>0</v>
      </c>
      <c r="AU24" s="162"/>
      <c r="AV24" s="166">
        <f>IF(PMKAFAAPAYER[[#This Row],[ ]]="Payé",PMKAFAAPAYER[[#This Row],[02.04.2025]],0)</f>
        <v>0</v>
      </c>
      <c r="AW24" s="161"/>
      <c r="AX24" s="166">
        <f>IF(PMKAFAAPAYER[[#This Row],[ ]]="Payé",PMKAFAAPAYER[[#This Row],[09.04.2025]],0)</f>
        <v>0</v>
      </c>
      <c r="AY24" s="161"/>
      <c r="AZ24" s="166">
        <f>IF(PMKAFAAPAYER[[#This Row],[ ]]="Payé",PMKAFAAPAYER[[#This Row],[16.04.2025]],0)</f>
        <v>0</v>
      </c>
      <c r="BA24" s="161"/>
      <c r="BB24" s="166">
        <f>IF(PMKAFAAPAYER[[#This Row],[ ]]="Payé",PMKAFAAPAYER[[#This Row],[23.04.2025]],0)</f>
        <v>0</v>
      </c>
      <c r="BC24" s="161"/>
      <c r="BD24" s="176">
        <f>IF(PMKAFAAPAYER[[#This Row],[ ]]="Payé",PMKAFAAPAYER[[#This Row],[30.04.2025]],0)</f>
        <v>0</v>
      </c>
      <c r="BE24" s="18">
        <f t="shared" si="6"/>
        <v>0</v>
      </c>
      <c r="BF24" s="162"/>
      <c r="BG24" s="166">
        <f>IF(PMKAFAAPAYER[[#This Row],[ ]]="Payé",PMKAFAAPAYER[[#This Row],[07.05.2025]],0)</f>
        <v>0</v>
      </c>
      <c r="BH24" s="161"/>
      <c r="BI24" s="166">
        <f>IF(PMKAFAAPAYER[[#This Row],[ ]]="Payé",PMKAFAAPAYER[[#This Row],[14.05.2025]],0)</f>
        <v>0</v>
      </c>
      <c r="BJ24" s="161"/>
      <c r="BK24" s="166">
        <f>IF(PMKAFAAPAYER[[#This Row],[ ]]="Payé",PMKAFAAPAYER[[#This Row],[21.05.2025]],0)</f>
        <v>0</v>
      </c>
      <c r="BL24" s="161"/>
      <c r="BM24" s="176">
        <f>IF(PMKAFAAPAYER[[#This Row],[ ]]="Payé",PMKAFAAPAYER[[#This Row],[28.05.2025]],0)</f>
        <v>0</v>
      </c>
      <c r="BN24" s="17">
        <f t="shared" si="7"/>
        <v>0</v>
      </c>
      <c r="BO24" s="162"/>
      <c r="BP24" s="166">
        <f>IF(PMKAFAAPAYER[[#This Row],[ ]]="Payé",PMKAFAAPAYER[[#This Row],[04.06.2025]],0)</f>
        <v>0</v>
      </c>
      <c r="BQ24" s="161"/>
      <c r="BR24" s="166">
        <f>IF(PMKAFAAPAYER[[#This Row],[ ]]="Payé",PMKAFAAPAYER[[#This Row],[11.06.2025]],0)</f>
        <v>0</v>
      </c>
      <c r="BS24" s="161"/>
      <c r="BT24" s="166">
        <f>IF(PMKAFAAPAYER[[#This Row],[ ]]="Payé",PMKAFAAPAYER[[#This Row],[18.06.2025]],0)</f>
        <v>0</v>
      </c>
      <c r="BU24" s="161"/>
      <c r="BV24" s="176">
        <f>IF(PMKAFAAPAYER[[#This Row],[ ]]="Payé",PMKAFAAPAYER[[#This Row],[25.06.2025]],0)</f>
        <v>0</v>
      </c>
      <c r="BW24" s="18">
        <f t="shared" si="8"/>
        <v>0</v>
      </c>
      <c r="BX24" s="162"/>
      <c r="BY24" s="166">
        <f>IF(PMKAFAAPAYER[[#This Row],[ ]]="Payé",PMKAFAAPAYER[[#This Row],[02.07.2025]],0)</f>
        <v>0</v>
      </c>
      <c r="BZ24" s="161"/>
      <c r="CA24" s="166">
        <f>IF(PMKAFAAPAYER[[#This Row],[ ]]="Payé",PMKAFAAPAYER[[#This Row],[09.07.2025]],0)</f>
        <v>0</v>
      </c>
      <c r="CB24" s="161"/>
      <c r="CC24" s="166">
        <f>IF(PMKAFAAPAYER[[#This Row],[ ]]="Payé",PMKAFAAPAYER[[#This Row],[16.07.2025]],0)</f>
        <v>0</v>
      </c>
      <c r="CD24" s="161"/>
      <c r="CE24" s="166">
        <f>IF(PMKAFAAPAYER[[#This Row],[ ]]="Payé",PMKAFAAPAYER[[#This Row],[23.07.2025]],0)</f>
        <v>0</v>
      </c>
      <c r="CF24" s="161"/>
      <c r="CG24" s="176">
        <f>IF(PMKAFAAPAYER[[#This Row],[ ]]="Payé",PMKAFAAPAYER[[#This Row],[30.07.2025]],0)</f>
        <v>0</v>
      </c>
      <c r="CH24" s="17">
        <f t="shared" si="9"/>
        <v>0</v>
      </c>
      <c r="CI24" s="162"/>
      <c r="CJ24" s="166">
        <f>IF(PMKAFAAPAYER[[#This Row],[ ]]="Payé",PMKAFAAPAYER[[#This Row],[06.08.2025]],0)</f>
        <v>0</v>
      </c>
      <c r="CK24" s="161"/>
      <c r="CL24" s="166">
        <f>IF(PMKAFAAPAYER[[#This Row],[ ]]="Payé",PMKAFAAPAYER[[#This Row],[13.08.2025]],0)</f>
        <v>0</v>
      </c>
      <c r="CM24" s="161"/>
      <c r="CN24" s="166">
        <f>IF(PMKAFAAPAYER[[#This Row],[ ]]="Payé",PMKAFAAPAYER[[#This Row],[20.08.2025]],0)</f>
        <v>0</v>
      </c>
      <c r="CO24" s="161">
        <f>+PMKAFAAPAYER[[#This Row],[CHF]]</f>
        <v>11622</v>
      </c>
      <c r="CP24" s="176">
        <f>IF(PMKAFAAPAYER[[#This Row],[ ]]="Payé",PMKAFAAPAYER[[#This Row],[27.08.2025]],0)</f>
        <v>0</v>
      </c>
      <c r="CQ24" s="18">
        <f t="shared" si="10"/>
        <v>11622</v>
      </c>
      <c r="CR24" s="162"/>
      <c r="CS24" s="166">
        <f>IF(PMKAFAAPAYER[[#This Row],[ ]]="Payé",PMKAFAAPAYER[[#This Row],[03.09.2025]],0)</f>
        <v>0</v>
      </c>
      <c r="CT24" s="161"/>
      <c r="CU24" s="166">
        <f>IF(PMKAFAAPAYER[[#This Row],[ ]]="Payé",PMKAFAAPAYER[[#This Row],[10.09.2025]],0)</f>
        <v>0</v>
      </c>
      <c r="CV24" s="161"/>
      <c r="CW24" s="166">
        <f>IF(PMKAFAAPAYER[[#This Row],[ ]]="Payé",PMKAFAAPAYER[[#This Row],[17.09.2025]],0)</f>
        <v>0</v>
      </c>
      <c r="CX24" s="161"/>
      <c r="CY24" s="176">
        <f>IF(PMKAFAAPAYER[[#This Row],[ ]]="Payé",PMKAFAAPAYER[[#This Row],[24.09.2025]],0)</f>
        <v>0</v>
      </c>
      <c r="CZ24" s="17">
        <f t="shared" si="11"/>
        <v>0</v>
      </c>
      <c r="DA24" s="162"/>
      <c r="DB24" s="166">
        <f>IF(PMKAFAAPAYER[[#This Row],[ ]]="Payé",PMKAFAAPAYER[[#This Row],[01.10.2025]],0)</f>
        <v>0</v>
      </c>
      <c r="DC24" s="161"/>
      <c r="DD24" s="166">
        <f>IF(PMKAFAAPAYER[[#This Row],[ ]]="Payé",PMKAFAAPAYER[[#This Row],[08.10.2025]],0)</f>
        <v>0</v>
      </c>
      <c r="DE24" s="161"/>
      <c r="DF24" s="166">
        <f>IF(PMKAFAAPAYER[[#This Row],[ ]]="Payé",PMKAFAAPAYER[[#This Row],[15.10.2025]],0)</f>
        <v>0</v>
      </c>
      <c r="DG24" s="161"/>
      <c r="DH24" s="166">
        <f>IF(PMKAFAAPAYER[[#This Row],[ ]]="Payé",PMKAFAAPAYER[[#This Row],[22.10.2025]],0)</f>
        <v>0</v>
      </c>
      <c r="DI24" s="161"/>
      <c r="DJ24" s="176">
        <f>IF(PMKAFAAPAYER[[#This Row],[ ]]="Payé",PMKAFAAPAYER[[#This Row],[29.10.2025]],0)</f>
        <v>0</v>
      </c>
      <c r="DK24" s="18">
        <f t="shared" si="12"/>
        <v>0</v>
      </c>
      <c r="DL24" s="162"/>
      <c r="DM24" s="166">
        <f>IF(PMKAFAAPAYER[[#This Row],[ ]]="Payé",PMKAFAAPAYER[[#This Row],[05.11.2025]],0)</f>
        <v>0</v>
      </c>
      <c r="DN24" s="161"/>
      <c r="DO24" s="166">
        <f>IF(PMKAFAAPAYER[[#This Row],[ ]]="Payé",PMKAFAAPAYER[[#This Row],[12.11.2025]],0)</f>
        <v>0</v>
      </c>
      <c r="DP24" s="161"/>
      <c r="DQ24" s="166">
        <f>IF(PMKAFAAPAYER[[#This Row],[ ]]="Payé",PMKAFAAPAYER[[#This Row],[19.11.2025]],0)</f>
        <v>0</v>
      </c>
      <c r="DR24" s="161"/>
      <c r="DS24" s="176">
        <f>IF(PMKAFAAPAYER[[#This Row],[ ]]="Payé",PMKAFAAPAYER[[#This Row],[26.11.2025]],0)</f>
        <v>0</v>
      </c>
      <c r="DT24" s="17">
        <f t="shared" si="13"/>
        <v>0</v>
      </c>
      <c r="DU24" s="162"/>
      <c r="DV24" s="166">
        <f>IF(PMKAFAAPAYER[[#This Row],[ ]]="Payé",PMKAFAAPAYER[[#This Row],[03.12.2025]],0)</f>
        <v>0</v>
      </c>
      <c r="DW24" s="161"/>
      <c r="DX24" s="166">
        <f>IF(PMKAFAAPAYER[[#This Row],[ ]]="Payé",PMKAFAAPAYER[[#This Row],[10.12.2025]],0)</f>
        <v>0</v>
      </c>
      <c r="DY24" s="161"/>
      <c r="DZ24" s="166">
        <f>IF(PMKAFAAPAYER[[#This Row],[ ]]="Payé",PMKAFAAPAYER[[#This Row],[17.12.2025]],0)</f>
        <v>0</v>
      </c>
      <c r="EA24" s="161"/>
      <c r="EB24" s="166">
        <f>IF(PMKAFAAPAYER[[#This Row],[ ]]="Payé",PMKAFAAPAYER[[#This Row],[24.12.2025]],0)</f>
        <v>0</v>
      </c>
      <c r="EC24" s="161"/>
      <c r="ED24" s="176">
        <f>IF(PMKAFAAPAYER[[#This Row],[ ]]="Payé",PMKAFAAPAYER[[#This Row],[31.12.2025]],0)</f>
        <v>0</v>
      </c>
      <c r="EE24" s="18">
        <f t="shared" si="14"/>
        <v>0</v>
      </c>
      <c r="EF24" s="11">
        <f t="shared" si="15"/>
        <v>11622</v>
      </c>
      <c r="EG24" s="16">
        <f>+PMKAFAAPAYER[[#This Row],[CHF]]-PMKAFAAPAYER[[#This Row],[T2025]]</f>
        <v>0</v>
      </c>
    </row>
    <row r="25" spans="1:137" x14ac:dyDescent="0.3">
      <c r="A25" s="9">
        <f t="shared" si="16"/>
        <v>20</v>
      </c>
      <c r="B25" s="1" t="s">
        <v>109</v>
      </c>
      <c r="C25" s="268">
        <v>45931</v>
      </c>
      <c r="D25" s="8">
        <v>45931</v>
      </c>
      <c r="E25" s="10">
        <v>0</v>
      </c>
      <c r="F25" s="265">
        <f t="shared" si="2"/>
        <v>45931</v>
      </c>
      <c r="G25" s="139" t="s">
        <v>119</v>
      </c>
      <c r="H25" s="29"/>
      <c r="I25" s="140">
        <v>11622</v>
      </c>
      <c r="J25" s="14"/>
      <c r="K25" s="14"/>
      <c r="L25" s="14"/>
      <c r="M25" s="13"/>
      <c r="N25" s="30"/>
      <c r="O25" s="31"/>
      <c r="P25" s="206"/>
      <c r="Q25" s="137"/>
      <c r="R25" s="234"/>
      <c r="S25" s="166">
        <f>IF(PMKAFAAPAYER[[#This Row],[ ]]="Payé",PMKAFAAPAYER[[#This Row],[02.01.2025]],0)</f>
        <v>0</v>
      </c>
      <c r="T25" s="234"/>
      <c r="U25" s="166">
        <f>IF(PMKAFAAPAYER[[#This Row],[ ]]="Payé",PMKAFAAPAYER[[#This Row],[09.01.2025]],0)</f>
        <v>0</v>
      </c>
      <c r="V25" s="234"/>
      <c r="W25" s="166">
        <f>IF(PMKAFAAPAYER[[#This Row],[ ]]="Payé",PMKAFAAPAYER[[#This Row],[16.01.2025]],0)</f>
        <v>0</v>
      </c>
      <c r="X25" s="234"/>
      <c r="Y25" s="166">
        <f>IF(PMKAFAAPAYER[[#This Row],[ ]]="Payé",PMKAFAAPAYER[[#This Row],[23.01.2025]],0)</f>
        <v>0</v>
      </c>
      <c r="Z25" s="234"/>
      <c r="AA25" s="176">
        <f>IF(PMKAFAAPAYER[[#This Row],[ ]]="Payé",PMKAFAAPAYER[[#This Row],[30.01.2025]],0)</f>
        <v>0</v>
      </c>
      <c r="AB25" s="32">
        <f t="shared" si="3"/>
        <v>0</v>
      </c>
      <c r="AC25" s="234"/>
      <c r="AD25" s="166">
        <f>IF(PMKAFAAPAYER[[#This Row],[ ]]="Payé",PMKAFAAPAYER[[#This Row],[06.02.2025]],0)</f>
        <v>0</v>
      </c>
      <c r="AE25" s="234"/>
      <c r="AF25" s="166">
        <f>IF(PMKAFAAPAYER[[#This Row],[ ]]="Payé",PMKAFAAPAYER[[#This Row],[13.02.2025]],0)</f>
        <v>0</v>
      </c>
      <c r="AG25" s="234"/>
      <c r="AH25" s="166">
        <f>IF(PMKAFAAPAYER[[#This Row],[ ]]="Payé",PMKAFAAPAYER[[#This Row],[20.02.2025]],0)</f>
        <v>0</v>
      </c>
      <c r="AI25" s="234"/>
      <c r="AJ25" s="176">
        <f>IF(PMKAFAAPAYER[[#This Row],[ ]]="Payé",PMKAFAAPAYER[[#This Row],[27.02.2025]],0)</f>
        <v>0</v>
      </c>
      <c r="AK25" s="47">
        <f t="shared" si="4"/>
        <v>0</v>
      </c>
      <c r="AL25" s="162"/>
      <c r="AM25" s="166">
        <f>IF(PMKAFAAPAYER[[#This Row],[ ]]="Payé",PMKAFAAPAYER[[#This Row],[05.03.2025]],0)</f>
        <v>0</v>
      </c>
      <c r="AN25" s="161"/>
      <c r="AO25" s="166">
        <f>IF(PMKAFAAPAYER[[#This Row],[ ]]="Payé",PMKAFAAPAYER[[#This Row],[12.03.2025]],0)</f>
        <v>0</v>
      </c>
      <c r="AP25" s="161"/>
      <c r="AQ25" s="166">
        <f>IF(PMKAFAAPAYER[[#This Row],[ ]]="Payé",PMKAFAAPAYER[[#This Row],[19.03.2025]],0)</f>
        <v>0</v>
      </c>
      <c r="AR25" s="161"/>
      <c r="AS25" s="176">
        <f>IF(PMKAFAAPAYER[[#This Row],[ ]]="Payé",PMKAFAAPAYER[[#This Row],[26.03.2025]],0)</f>
        <v>0</v>
      </c>
      <c r="AT25" s="17">
        <f t="shared" si="5"/>
        <v>0</v>
      </c>
      <c r="AU25" s="162"/>
      <c r="AV25" s="166">
        <f>IF(PMKAFAAPAYER[[#This Row],[ ]]="Payé",PMKAFAAPAYER[[#This Row],[02.04.2025]],0)</f>
        <v>0</v>
      </c>
      <c r="AW25" s="161"/>
      <c r="AX25" s="166">
        <f>IF(PMKAFAAPAYER[[#This Row],[ ]]="Payé",PMKAFAAPAYER[[#This Row],[09.04.2025]],0)</f>
        <v>0</v>
      </c>
      <c r="AY25" s="161"/>
      <c r="AZ25" s="166">
        <f>IF(PMKAFAAPAYER[[#This Row],[ ]]="Payé",PMKAFAAPAYER[[#This Row],[16.04.2025]],0)</f>
        <v>0</v>
      </c>
      <c r="BA25" s="161"/>
      <c r="BB25" s="166">
        <f>IF(PMKAFAAPAYER[[#This Row],[ ]]="Payé",PMKAFAAPAYER[[#This Row],[23.04.2025]],0)</f>
        <v>0</v>
      </c>
      <c r="BC25" s="161"/>
      <c r="BD25" s="176">
        <f>IF(PMKAFAAPAYER[[#This Row],[ ]]="Payé",PMKAFAAPAYER[[#This Row],[30.04.2025]],0)</f>
        <v>0</v>
      </c>
      <c r="BE25" s="18">
        <f t="shared" si="6"/>
        <v>0</v>
      </c>
      <c r="BF25" s="162"/>
      <c r="BG25" s="166">
        <f>IF(PMKAFAAPAYER[[#This Row],[ ]]="Payé",PMKAFAAPAYER[[#This Row],[07.05.2025]],0)</f>
        <v>0</v>
      </c>
      <c r="BH25" s="161"/>
      <c r="BI25" s="166">
        <f>IF(PMKAFAAPAYER[[#This Row],[ ]]="Payé",PMKAFAAPAYER[[#This Row],[14.05.2025]],0)</f>
        <v>0</v>
      </c>
      <c r="BJ25" s="161"/>
      <c r="BK25" s="166">
        <f>IF(PMKAFAAPAYER[[#This Row],[ ]]="Payé",PMKAFAAPAYER[[#This Row],[21.05.2025]],0)</f>
        <v>0</v>
      </c>
      <c r="BL25" s="161"/>
      <c r="BM25" s="176">
        <f>IF(PMKAFAAPAYER[[#This Row],[ ]]="Payé",PMKAFAAPAYER[[#This Row],[28.05.2025]],0)</f>
        <v>0</v>
      </c>
      <c r="BN25" s="17">
        <f t="shared" si="7"/>
        <v>0</v>
      </c>
      <c r="BO25" s="162"/>
      <c r="BP25" s="166">
        <f>IF(PMKAFAAPAYER[[#This Row],[ ]]="Payé",PMKAFAAPAYER[[#This Row],[04.06.2025]],0)</f>
        <v>0</v>
      </c>
      <c r="BQ25" s="161"/>
      <c r="BR25" s="166">
        <f>IF(PMKAFAAPAYER[[#This Row],[ ]]="Payé",PMKAFAAPAYER[[#This Row],[11.06.2025]],0)</f>
        <v>0</v>
      </c>
      <c r="BS25" s="161"/>
      <c r="BT25" s="166">
        <f>IF(PMKAFAAPAYER[[#This Row],[ ]]="Payé",PMKAFAAPAYER[[#This Row],[18.06.2025]],0)</f>
        <v>0</v>
      </c>
      <c r="BU25" s="161"/>
      <c r="BV25" s="176">
        <f>IF(PMKAFAAPAYER[[#This Row],[ ]]="Payé",PMKAFAAPAYER[[#This Row],[25.06.2025]],0)</f>
        <v>0</v>
      </c>
      <c r="BW25" s="18">
        <f t="shared" si="8"/>
        <v>0</v>
      </c>
      <c r="BX25" s="162"/>
      <c r="BY25" s="166">
        <f>IF(PMKAFAAPAYER[[#This Row],[ ]]="Payé",PMKAFAAPAYER[[#This Row],[02.07.2025]],0)</f>
        <v>0</v>
      </c>
      <c r="BZ25" s="161"/>
      <c r="CA25" s="166">
        <f>IF(PMKAFAAPAYER[[#This Row],[ ]]="Payé",PMKAFAAPAYER[[#This Row],[09.07.2025]],0)</f>
        <v>0</v>
      </c>
      <c r="CB25" s="161"/>
      <c r="CC25" s="166">
        <f>IF(PMKAFAAPAYER[[#This Row],[ ]]="Payé",PMKAFAAPAYER[[#This Row],[16.07.2025]],0)</f>
        <v>0</v>
      </c>
      <c r="CD25" s="161"/>
      <c r="CE25" s="166">
        <f>IF(PMKAFAAPAYER[[#This Row],[ ]]="Payé",PMKAFAAPAYER[[#This Row],[23.07.2025]],0)</f>
        <v>0</v>
      </c>
      <c r="CF25" s="161"/>
      <c r="CG25" s="176">
        <f>IF(PMKAFAAPAYER[[#This Row],[ ]]="Payé",PMKAFAAPAYER[[#This Row],[30.07.2025]],0)</f>
        <v>0</v>
      </c>
      <c r="CH25" s="17">
        <f t="shared" si="9"/>
        <v>0</v>
      </c>
      <c r="CI25" s="162"/>
      <c r="CJ25" s="166">
        <f>IF(PMKAFAAPAYER[[#This Row],[ ]]="Payé",PMKAFAAPAYER[[#This Row],[06.08.2025]],0)</f>
        <v>0</v>
      </c>
      <c r="CK25" s="161"/>
      <c r="CL25" s="166">
        <f>IF(PMKAFAAPAYER[[#This Row],[ ]]="Payé",PMKAFAAPAYER[[#This Row],[13.08.2025]],0)</f>
        <v>0</v>
      </c>
      <c r="CM25" s="161"/>
      <c r="CN25" s="166">
        <f>IF(PMKAFAAPAYER[[#This Row],[ ]]="Payé",PMKAFAAPAYER[[#This Row],[20.08.2025]],0)</f>
        <v>0</v>
      </c>
      <c r="CO25" s="161"/>
      <c r="CP25" s="176">
        <f>IF(PMKAFAAPAYER[[#This Row],[ ]]="Payé",PMKAFAAPAYER[[#This Row],[27.08.2025]],0)</f>
        <v>0</v>
      </c>
      <c r="CQ25" s="18">
        <f t="shared" si="10"/>
        <v>0</v>
      </c>
      <c r="CR25" s="162"/>
      <c r="CS25" s="166">
        <f>IF(PMKAFAAPAYER[[#This Row],[ ]]="Payé",PMKAFAAPAYER[[#This Row],[03.09.2025]],0)</f>
        <v>0</v>
      </c>
      <c r="CT25" s="161"/>
      <c r="CU25" s="166">
        <f>IF(PMKAFAAPAYER[[#This Row],[ ]]="Payé",PMKAFAAPAYER[[#This Row],[10.09.2025]],0)</f>
        <v>0</v>
      </c>
      <c r="CV25" s="161"/>
      <c r="CW25" s="166">
        <f>IF(PMKAFAAPAYER[[#This Row],[ ]]="Payé",PMKAFAAPAYER[[#This Row],[17.09.2025]],0)</f>
        <v>0</v>
      </c>
      <c r="CX25" s="161">
        <f>+PMKAFAAPAYER[[#This Row],[CHF]]</f>
        <v>11622</v>
      </c>
      <c r="CY25" s="176">
        <f>IF(PMKAFAAPAYER[[#This Row],[ ]]="Payé",PMKAFAAPAYER[[#This Row],[24.09.2025]],0)</f>
        <v>0</v>
      </c>
      <c r="CZ25" s="17">
        <f t="shared" si="11"/>
        <v>11622</v>
      </c>
      <c r="DA25" s="162"/>
      <c r="DB25" s="166">
        <f>IF(PMKAFAAPAYER[[#This Row],[ ]]="Payé",PMKAFAAPAYER[[#This Row],[01.10.2025]],0)</f>
        <v>0</v>
      </c>
      <c r="DC25" s="161"/>
      <c r="DD25" s="166">
        <f>IF(PMKAFAAPAYER[[#This Row],[ ]]="Payé",PMKAFAAPAYER[[#This Row],[08.10.2025]],0)</f>
        <v>0</v>
      </c>
      <c r="DE25" s="161"/>
      <c r="DF25" s="166">
        <f>IF(PMKAFAAPAYER[[#This Row],[ ]]="Payé",PMKAFAAPAYER[[#This Row],[15.10.2025]],0)</f>
        <v>0</v>
      </c>
      <c r="DG25" s="161"/>
      <c r="DH25" s="166">
        <f>IF(PMKAFAAPAYER[[#This Row],[ ]]="Payé",PMKAFAAPAYER[[#This Row],[22.10.2025]],0)</f>
        <v>0</v>
      </c>
      <c r="DI25" s="161"/>
      <c r="DJ25" s="176">
        <f>IF(PMKAFAAPAYER[[#This Row],[ ]]="Payé",PMKAFAAPAYER[[#This Row],[29.10.2025]],0)</f>
        <v>0</v>
      </c>
      <c r="DK25" s="18">
        <f t="shared" si="12"/>
        <v>0</v>
      </c>
      <c r="DL25" s="162"/>
      <c r="DM25" s="166">
        <f>IF(PMKAFAAPAYER[[#This Row],[ ]]="Payé",PMKAFAAPAYER[[#This Row],[05.11.2025]],0)</f>
        <v>0</v>
      </c>
      <c r="DN25" s="161"/>
      <c r="DO25" s="166">
        <f>IF(PMKAFAAPAYER[[#This Row],[ ]]="Payé",PMKAFAAPAYER[[#This Row],[12.11.2025]],0)</f>
        <v>0</v>
      </c>
      <c r="DP25" s="161"/>
      <c r="DQ25" s="166">
        <f>IF(PMKAFAAPAYER[[#This Row],[ ]]="Payé",PMKAFAAPAYER[[#This Row],[19.11.2025]],0)</f>
        <v>0</v>
      </c>
      <c r="DR25" s="161"/>
      <c r="DS25" s="176">
        <f>IF(PMKAFAAPAYER[[#This Row],[ ]]="Payé",PMKAFAAPAYER[[#This Row],[26.11.2025]],0)</f>
        <v>0</v>
      </c>
      <c r="DT25" s="17">
        <f t="shared" si="13"/>
        <v>0</v>
      </c>
      <c r="DU25" s="162"/>
      <c r="DV25" s="166">
        <f>IF(PMKAFAAPAYER[[#This Row],[ ]]="Payé",PMKAFAAPAYER[[#This Row],[03.12.2025]],0)</f>
        <v>0</v>
      </c>
      <c r="DW25" s="161"/>
      <c r="DX25" s="166">
        <f>IF(PMKAFAAPAYER[[#This Row],[ ]]="Payé",PMKAFAAPAYER[[#This Row],[10.12.2025]],0)</f>
        <v>0</v>
      </c>
      <c r="DY25" s="161"/>
      <c r="DZ25" s="166">
        <f>IF(PMKAFAAPAYER[[#This Row],[ ]]="Payé",PMKAFAAPAYER[[#This Row],[17.12.2025]],0)</f>
        <v>0</v>
      </c>
      <c r="EA25" s="161"/>
      <c r="EB25" s="166">
        <f>IF(PMKAFAAPAYER[[#This Row],[ ]]="Payé",PMKAFAAPAYER[[#This Row],[24.12.2025]],0)</f>
        <v>0</v>
      </c>
      <c r="EC25" s="161"/>
      <c r="ED25" s="176">
        <f>IF(PMKAFAAPAYER[[#This Row],[ ]]="Payé",PMKAFAAPAYER[[#This Row],[31.12.2025]],0)</f>
        <v>0</v>
      </c>
      <c r="EE25" s="18">
        <f t="shared" si="14"/>
        <v>0</v>
      </c>
      <c r="EF25" s="11">
        <f t="shared" si="15"/>
        <v>11622</v>
      </c>
      <c r="EG25" s="16">
        <f>+PMKAFAAPAYER[[#This Row],[CHF]]-PMKAFAAPAYER[[#This Row],[T2025]]</f>
        <v>0</v>
      </c>
    </row>
    <row r="26" spans="1:137" x14ac:dyDescent="0.3">
      <c r="A26" s="9">
        <f t="shared" si="16"/>
        <v>21</v>
      </c>
      <c r="B26" s="1" t="s">
        <v>109</v>
      </c>
      <c r="C26" s="268">
        <v>45962</v>
      </c>
      <c r="D26" s="8">
        <v>45962</v>
      </c>
      <c r="E26" s="10">
        <v>0</v>
      </c>
      <c r="F26" s="265">
        <f t="shared" si="2"/>
        <v>45962</v>
      </c>
      <c r="G26" s="139" t="s">
        <v>120</v>
      </c>
      <c r="H26" s="29"/>
      <c r="I26" s="140">
        <v>11622</v>
      </c>
      <c r="J26" s="14"/>
      <c r="K26" s="14"/>
      <c r="L26" s="14"/>
      <c r="M26" s="13"/>
      <c r="N26" s="30"/>
      <c r="O26" s="31"/>
      <c r="P26" s="206"/>
      <c r="Q26" s="137"/>
      <c r="R26" s="234"/>
      <c r="S26" s="166">
        <f>IF(PMKAFAAPAYER[[#This Row],[ ]]="Payé",PMKAFAAPAYER[[#This Row],[02.01.2025]],0)</f>
        <v>0</v>
      </c>
      <c r="T26" s="234"/>
      <c r="U26" s="166">
        <f>IF(PMKAFAAPAYER[[#This Row],[ ]]="Payé",PMKAFAAPAYER[[#This Row],[09.01.2025]],0)</f>
        <v>0</v>
      </c>
      <c r="V26" s="234"/>
      <c r="W26" s="166">
        <f>IF(PMKAFAAPAYER[[#This Row],[ ]]="Payé",PMKAFAAPAYER[[#This Row],[16.01.2025]],0)</f>
        <v>0</v>
      </c>
      <c r="X26" s="234"/>
      <c r="Y26" s="166">
        <f>IF(PMKAFAAPAYER[[#This Row],[ ]]="Payé",PMKAFAAPAYER[[#This Row],[23.01.2025]],0)</f>
        <v>0</v>
      </c>
      <c r="Z26" s="234"/>
      <c r="AA26" s="176">
        <f>IF(PMKAFAAPAYER[[#This Row],[ ]]="Payé",PMKAFAAPAYER[[#This Row],[30.01.2025]],0)</f>
        <v>0</v>
      </c>
      <c r="AB26" s="32">
        <f t="shared" si="3"/>
        <v>0</v>
      </c>
      <c r="AC26" s="234"/>
      <c r="AD26" s="166">
        <f>IF(PMKAFAAPAYER[[#This Row],[ ]]="Payé",PMKAFAAPAYER[[#This Row],[06.02.2025]],0)</f>
        <v>0</v>
      </c>
      <c r="AE26" s="234"/>
      <c r="AF26" s="166">
        <f>IF(PMKAFAAPAYER[[#This Row],[ ]]="Payé",PMKAFAAPAYER[[#This Row],[13.02.2025]],0)</f>
        <v>0</v>
      </c>
      <c r="AG26" s="234"/>
      <c r="AH26" s="166">
        <f>IF(PMKAFAAPAYER[[#This Row],[ ]]="Payé",PMKAFAAPAYER[[#This Row],[20.02.2025]],0)</f>
        <v>0</v>
      </c>
      <c r="AI26" s="234"/>
      <c r="AJ26" s="176">
        <f>IF(PMKAFAAPAYER[[#This Row],[ ]]="Payé",PMKAFAAPAYER[[#This Row],[27.02.2025]],0)</f>
        <v>0</v>
      </c>
      <c r="AK26" s="47">
        <f t="shared" si="4"/>
        <v>0</v>
      </c>
      <c r="AL26" s="162"/>
      <c r="AM26" s="166">
        <f>IF(PMKAFAAPAYER[[#This Row],[ ]]="Payé",PMKAFAAPAYER[[#This Row],[05.03.2025]],0)</f>
        <v>0</v>
      </c>
      <c r="AN26" s="161"/>
      <c r="AO26" s="166">
        <f>IF(PMKAFAAPAYER[[#This Row],[ ]]="Payé",PMKAFAAPAYER[[#This Row],[12.03.2025]],0)</f>
        <v>0</v>
      </c>
      <c r="AP26" s="161"/>
      <c r="AQ26" s="166">
        <f>IF(PMKAFAAPAYER[[#This Row],[ ]]="Payé",PMKAFAAPAYER[[#This Row],[19.03.2025]],0)</f>
        <v>0</v>
      </c>
      <c r="AR26" s="161"/>
      <c r="AS26" s="176">
        <f>IF(PMKAFAAPAYER[[#This Row],[ ]]="Payé",PMKAFAAPAYER[[#This Row],[26.03.2025]],0)</f>
        <v>0</v>
      </c>
      <c r="AT26" s="17">
        <f t="shared" si="5"/>
        <v>0</v>
      </c>
      <c r="AU26" s="162"/>
      <c r="AV26" s="166">
        <f>IF(PMKAFAAPAYER[[#This Row],[ ]]="Payé",PMKAFAAPAYER[[#This Row],[02.04.2025]],0)</f>
        <v>0</v>
      </c>
      <c r="AW26" s="161"/>
      <c r="AX26" s="166">
        <f>IF(PMKAFAAPAYER[[#This Row],[ ]]="Payé",PMKAFAAPAYER[[#This Row],[09.04.2025]],0)</f>
        <v>0</v>
      </c>
      <c r="AY26" s="161"/>
      <c r="AZ26" s="166">
        <f>IF(PMKAFAAPAYER[[#This Row],[ ]]="Payé",PMKAFAAPAYER[[#This Row],[16.04.2025]],0)</f>
        <v>0</v>
      </c>
      <c r="BA26" s="161"/>
      <c r="BB26" s="166">
        <f>IF(PMKAFAAPAYER[[#This Row],[ ]]="Payé",PMKAFAAPAYER[[#This Row],[23.04.2025]],0)</f>
        <v>0</v>
      </c>
      <c r="BC26" s="161"/>
      <c r="BD26" s="176">
        <f>IF(PMKAFAAPAYER[[#This Row],[ ]]="Payé",PMKAFAAPAYER[[#This Row],[30.04.2025]],0)</f>
        <v>0</v>
      </c>
      <c r="BE26" s="18">
        <f t="shared" si="6"/>
        <v>0</v>
      </c>
      <c r="BF26" s="162"/>
      <c r="BG26" s="166">
        <f>IF(PMKAFAAPAYER[[#This Row],[ ]]="Payé",PMKAFAAPAYER[[#This Row],[07.05.2025]],0)</f>
        <v>0</v>
      </c>
      <c r="BH26" s="161"/>
      <c r="BI26" s="166">
        <f>IF(PMKAFAAPAYER[[#This Row],[ ]]="Payé",PMKAFAAPAYER[[#This Row],[14.05.2025]],0)</f>
        <v>0</v>
      </c>
      <c r="BJ26" s="161"/>
      <c r="BK26" s="166">
        <f>IF(PMKAFAAPAYER[[#This Row],[ ]]="Payé",PMKAFAAPAYER[[#This Row],[21.05.2025]],0)</f>
        <v>0</v>
      </c>
      <c r="BL26" s="161"/>
      <c r="BM26" s="176">
        <f>IF(PMKAFAAPAYER[[#This Row],[ ]]="Payé",PMKAFAAPAYER[[#This Row],[28.05.2025]],0)</f>
        <v>0</v>
      </c>
      <c r="BN26" s="17">
        <f t="shared" si="7"/>
        <v>0</v>
      </c>
      <c r="BO26" s="162"/>
      <c r="BP26" s="166">
        <f>IF(PMKAFAAPAYER[[#This Row],[ ]]="Payé",PMKAFAAPAYER[[#This Row],[04.06.2025]],0)</f>
        <v>0</v>
      </c>
      <c r="BQ26" s="161"/>
      <c r="BR26" s="166">
        <f>IF(PMKAFAAPAYER[[#This Row],[ ]]="Payé",PMKAFAAPAYER[[#This Row],[11.06.2025]],0)</f>
        <v>0</v>
      </c>
      <c r="BS26" s="161"/>
      <c r="BT26" s="166">
        <f>IF(PMKAFAAPAYER[[#This Row],[ ]]="Payé",PMKAFAAPAYER[[#This Row],[18.06.2025]],0)</f>
        <v>0</v>
      </c>
      <c r="BU26" s="161"/>
      <c r="BV26" s="176">
        <f>IF(PMKAFAAPAYER[[#This Row],[ ]]="Payé",PMKAFAAPAYER[[#This Row],[25.06.2025]],0)</f>
        <v>0</v>
      </c>
      <c r="BW26" s="18">
        <f t="shared" si="8"/>
        <v>0</v>
      </c>
      <c r="BX26" s="162"/>
      <c r="BY26" s="166">
        <f>IF(PMKAFAAPAYER[[#This Row],[ ]]="Payé",PMKAFAAPAYER[[#This Row],[02.07.2025]],0)</f>
        <v>0</v>
      </c>
      <c r="BZ26" s="161"/>
      <c r="CA26" s="166">
        <f>IF(PMKAFAAPAYER[[#This Row],[ ]]="Payé",PMKAFAAPAYER[[#This Row],[09.07.2025]],0)</f>
        <v>0</v>
      </c>
      <c r="CB26" s="161"/>
      <c r="CC26" s="166">
        <f>IF(PMKAFAAPAYER[[#This Row],[ ]]="Payé",PMKAFAAPAYER[[#This Row],[16.07.2025]],0)</f>
        <v>0</v>
      </c>
      <c r="CD26" s="161"/>
      <c r="CE26" s="166">
        <f>IF(PMKAFAAPAYER[[#This Row],[ ]]="Payé",PMKAFAAPAYER[[#This Row],[23.07.2025]],0)</f>
        <v>0</v>
      </c>
      <c r="CF26" s="161"/>
      <c r="CG26" s="176">
        <f>IF(PMKAFAAPAYER[[#This Row],[ ]]="Payé",PMKAFAAPAYER[[#This Row],[30.07.2025]],0)</f>
        <v>0</v>
      </c>
      <c r="CH26" s="17">
        <f t="shared" si="9"/>
        <v>0</v>
      </c>
      <c r="CI26" s="162"/>
      <c r="CJ26" s="166">
        <f>IF(PMKAFAAPAYER[[#This Row],[ ]]="Payé",PMKAFAAPAYER[[#This Row],[06.08.2025]],0)</f>
        <v>0</v>
      </c>
      <c r="CK26" s="161"/>
      <c r="CL26" s="166">
        <f>IF(PMKAFAAPAYER[[#This Row],[ ]]="Payé",PMKAFAAPAYER[[#This Row],[13.08.2025]],0)</f>
        <v>0</v>
      </c>
      <c r="CM26" s="161"/>
      <c r="CN26" s="166">
        <f>IF(PMKAFAAPAYER[[#This Row],[ ]]="Payé",PMKAFAAPAYER[[#This Row],[20.08.2025]],0)</f>
        <v>0</v>
      </c>
      <c r="CO26" s="161"/>
      <c r="CP26" s="176">
        <f>IF(PMKAFAAPAYER[[#This Row],[ ]]="Payé",PMKAFAAPAYER[[#This Row],[27.08.2025]],0)</f>
        <v>0</v>
      </c>
      <c r="CQ26" s="18">
        <f t="shared" si="10"/>
        <v>0</v>
      </c>
      <c r="CR26" s="162"/>
      <c r="CS26" s="166">
        <f>IF(PMKAFAAPAYER[[#This Row],[ ]]="Payé",PMKAFAAPAYER[[#This Row],[03.09.2025]],0)</f>
        <v>0</v>
      </c>
      <c r="CT26" s="161"/>
      <c r="CU26" s="166">
        <f>IF(PMKAFAAPAYER[[#This Row],[ ]]="Payé",PMKAFAAPAYER[[#This Row],[10.09.2025]],0)</f>
        <v>0</v>
      </c>
      <c r="CV26" s="161"/>
      <c r="CW26" s="166">
        <f>IF(PMKAFAAPAYER[[#This Row],[ ]]="Payé",PMKAFAAPAYER[[#This Row],[17.09.2025]],0)</f>
        <v>0</v>
      </c>
      <c r="CX26" s="161"/>
      <c r="CY26" s="176">
        <f>IF(PMKAFAAPAYER[[#This Row],[ ]]="Payé",PMKAFAAPAYER[[#This Row],[24.09.2025]],0)</f>
        <v>0</v>
      </c>
      <c r="CZ26" s="17">
        <f t="shared" si="11"/>
        <v>0</v>
      </c>
      <c r="DA26" s="162"/>
      <c r="DB26" s="166">
        <f>IF(PMKAFAAPAYER[[#This Row],[ ]]="Payé",PMKAFAAPAYER[[#This Row],[01.10.2025]],0)</f>
        <v>0</v>
      </c>
      <c r="DC26" s="161"/>
      <c r="DD26" s="166">
        <f>IF(PMKAFAAPAYER[[#This Row],[ ]]="Payé",PMKAFAAPAYER[[#This Row],[08.10.2025]],0)</f>
        <v>0</v>
      </c>
      <c r="DE26" s="161"/>
      <c r="DF26" s="166">
        <f>IF(PMKAFAAPAYER[[#This Row],[ ]]="Payé",PMKAFAAPAYER[[#This Row],[15.10.2025]],0)</f>
        <v>0</v>
      </c>
      <c r="DG26" s="161"/>
      <c r="DH26" s="166">
        <f>IF(PMKAFAAPAYER[[#This Row],[ ]]="Payé",PMKAFAAPAYER[[#This Row],[22.10.2025]],0)</f>
        <v>0</v>
      </c>
      <c r="DI26" s="161">
        <f>+PMKAFAAPAYER[[#This Row],[CHF]]</f>
        <v>11622</v>
      </c>
      <c r="DJ26" s="176">
        <f>IF(PMKAFAAPAYER[[#This Row],[ ]]="Payé",PMKAFAAPAYER[[#This Row],[29.10.2025]],0)</f>
        <v>0</v>
      </c>
      <c r="DK26" s="18">
        <f t="shared" si="12"/>
        <v>11622</v>
      </c>
      <c r="DL26" s="162"/>
      <c r="DM26" s="166">
        <f>IF(PMKAFAAPAYER[[#This Row],[ ]]="Payé",PMKAFAAPAYER[[#This Row],[05.11.2025]],0)</f>
        <v>0</v>
      </c>
      <c r="DN26" s="161"/>
      <c r="DO26" s="166">
        <f>IF(PMKAFAAPAYER[[#This Row],[ ]]="Payé",PMKAFAAPAYER[[#This Row],[12.11.2025]],0)</f>
        <v>0</v>
      </c>
      <c r="DP26" s="161"/>
      <c r="DQ26" s="166">
        <f>IF(PMKAFAAPAYER[[#This Row],[ ]]="Payé",PMKAFAAPAYER[[#This Row],[19.11.2025]],0)</f>
        <v>0</v>
      </c>
      <c r="DR26" s="161"/>
      <c r="DS26" s="176">
        <f>IF(PMKAFAAPAYER[[#This Row],[ ]]="Payé",PMKAFAAPAYER[[#This Row],[26.11.2025]],0)</f>
        <v>0</v>
      </c>
      <c r="DT26" s="17">
        <f t="shared" si="13"/>
        <v>0</v>
      </c>
      <c r="DU26" s="162"/>
      <c r="DV26" s="166">
        <f>IF(PMKAFAAPAYER[[#This Row],[ ]]="Payé",PMKAFAAPAYER[[#This Row],[03.12.2025]],0)</f>
        <v>0</v>
      </c>
      <c r="DW26" s="161"/>
      <c r="DX26" s="166">
        <f>IF(PMKAFAAPAYER[[#This Row],[ ]]="Payé",PMKAFAAPAYER[[#This Row],[10.12.2025]],0)</f>
        <v>0</v>
      </c>
      <c r="DY26" s="161"/>
      <c r="DZ26" s="166">
        <f>IF(PMKAFAAPAYER[[#This Row],[ ]]="Payé",PMKAFAAPAYER[[#This Row],[17.12.2025]],0)</f>
        <v>0</v>
      </c>
      <c r="EA26" s="161"/>
      <c r="EB26" s="166">
        <f>IF(PMKAFAAPAYER[[#This Row],[ ]]="Payé",PMKAFAAPAYER[[#This Row],[24.12.2025]],0)</f>
        <v>0</v>
      </c>
      <c r="EC26" s="161"/>
      <c r="ED26" s="176">
        <f>IF(PMKAFAAPAYER[[#This Row],[ ]]="Payé",PMKAFAAPAYER[[#This Row],[31.12.2025]],0)</f>
        <v>0</v>
      </c>
      <c r="EE26" s="18">
        <f t="shared" si="14"/>
        <v>0</v>
      </c>
      <c r="EF26" s="11">
        <f t="shared" si="15"/>
        <v>11622</v>
      </c>
      <c r="EG26" s="16">
        <f>+PMKAFAAPAYER[[#This Row],[CHF]]-PMKAFAAPAYER[[#This Row],[T2025]]</f>
        <v>0</v>
      </c>
    </row>
    <row r="27" spans="1:137" x14ac:dyDescent="0.3">
      <c r="A27" s="9">
        <f t="shared" si="16"/>
        <v>22</v>
      </c>
      <c r="B27" s="1" t="s">
        <v>109</v>
      </c>
      <c r="C27" s="268">
        <v>45992</v>
      </c>
      <c r="D27" s="8">
        <v>45992</v>
      </c>
      <c r="E27" s="10">
        <v>0</v>
      </c>
      <c r="F27" s="265">
        <f t="shared" si="2"/>
        <v>45992</v>
      </c>
      <c r="G27" s="139" t="s">
        <v>121</v>
      </c>
      <c r="H27" s="29"/>
      <c r="I27" s="140">
        <v>11622</v>
      </c>
      <c r="J27" s="14"/>
      <c r="K27" s="14"/>
      <c r="L27" s="14"/>
      <c r="M27" s="13"/>
      <c r="N27" s="30"/>
      <c r="O27" s="31"/>
      <c r="P27" s="206"/>
      <c r="Q27" s="137"/>
      <c r="R27" s="234"/>
      <c r="S27" s="166">
        <f>IF(PMKAFAAPAYER[[#This Row],[ ]]="Payé",PMKAFAAPAYER[[#This Row],[02.01.2025]],0)</f>
        <v>0</v>
      </c>
      <c r="T27" s="234"/>
      <c r="U27" s="166">
        <f>IF(PMKAFAAPAYER[[#This Row],[ ]]="Payé",PMKAFAAPAYER[[#This Row],[09.01.2025]],0)</f>
        <v>0</v>
      </c>
      <c r="V27" s="234"/>
      <c r="W27" s="166">
        <f>IF(PMKAFAAPAYER[[#This Row],[ ]]="Payé",PMKAFAAPAYER[[#This Row],[16.01.2025]],0)</f>
        <v>0</v>
      </c>
      <c r="X27" s="234"/>
      <c r="Y27" s="166">
        <f>IF(PMKAFAAPAYER[[#This Row],[ ]]="Payé",PMKAFAAPAYER[[#This Row],[23.01.2025]],0)</f>
        <v>0</v>
      </c>
      <c r="Z27" s="234"/>
      <c r="AA27" s="176">
        <f>IF(PMKAFAAPAYER[[#This Row],[ ]]="Payé",PMKAFAAPAYER[[#This Row],[30.01.2025]],0)</f>
        <v>0</v>
      </c>
      <c r="AB27" s="32">
        <f t="shared" si="3"/>
        <v>0</v>
      </c>
      <c r="AC27" s="234"/>
      <c r="AD27" s="166">
        <f>IF(PMKAFAAPAYER[[#This Row],[ ]]="Payé",PMKAFAAPAYER[[#This Row],[06.02.2025]],0)</f>
        <v>0</v>
      </c>
      <c r="AE27" s="234"/>
      <c r="AF27" s="166">
        <f>IF(PMKAFAAPAYER[[#This Row],[ ]]="Payé",PMKAFAAPAYER[[#This Row],[13.02.2025]],0)</f>
        <v>0</v>
      </c>
      <c r="AG27" s="234"/>
      <c r="AH27" s="166">
        <f>IF(PMKAFAAPAYER[[#This Row],[ ]]="Payé",PMKAFAAPAYER[[#This Row],[20.02.2025]],0)</f>
        <v>0</v>
      </c>
      <c r="AI27" s="234"/>
      <c r="AJ27" s="176">
        <f>IF(PMKAFAAPAYER[[#This Row],[ ]]="Payé",PMKAFAAPAYER[[#This Row],[27.02.2025]],0)</f>
        <v>0</v>
      </c>
      <c r="AK27" s="47">
        <f t="shared" si="4"/>
        <v>0</v>
      </c>
      <c r="AL27" s="162"/>
      <c r="AM27" s="166">
        <f>IF(PMKAFAAPAYER[[#This Row],[ ]]="Payé",PMKAFAAPAYER[[#This Row],[05.03.2025]],0)</f>
        <v>0</v>
      </c>
      <c r="AN27" s="161"/>
      <c r="AO27" s="166">
        <f>IF(PMKAFAAPAYER[[#This Row],[ ]]="Payé",PMKAFAAPAYER[[#This Row],[12.03.2025]],0)</f>
        <v>0</v>
      </c>
      <c r="AP27" s="161"/>
      <c r="AQ27" s="166">
        <f>IF(PMKAFAAPAYER[[#This Row],[ ]]="Payé",PMKAFAAPAYER[[#This Row],[19.03.2025]],0)</f>
        <v>0</v>
      </c>
      <c r="AR27" s="161"/>
      <c r="AS27" s="176">
        <f>IF(PMKAFAAPAYER[[#This Row],[ ]]="Payé",PMKAFAAPAYER[[#This Row],[26.03.2025]],0)</f>
        <v>0</v>
      </c>
      <c r="AT27" s="17">
        <f t="shared" si="5"/>
        <v>0</v>
      </c>
      <c r="AU27" s="162"/>
      <c r="AV27" s="166">
        <f>IF(PMKAFAAPAYER[[#This Row],[ ]]="Payé",PMKAFAAPAYER[[#This Row],[02.04.2025]],0)</f>
        <v>0</v>
      </c>
      <c r="AW27" s="161"/>
      <c r="AX27" s="166">
        <f>IF(PMKAFAAPAYER[[#This Row],[ ]]="Payé",PMKAFAAPAYER[[#This Row],[09.04.2025]],0)</f>
        <v>0</v>
      </c>
      <c r="AY27" s="161"/>
      <c r="AZ27" s="166">
        <f>IF(PMKAFAAPAYER[[#This Row],[ ]]="Payé",PMKAFAAPAYER[[#This Row],[16.04.2025]],0)</f>
        <v>0</v>
      </c>
      <c r="BA27" s="161"/>
      <c r="BB27" s="166">
        <f>IF(PMKAFAAPAYER[[#This Row],[ ]]="Payé",PMKAFAAPAYER[[#This Row],[23.04.2025]],0)</f>
        <v>0</v>
      </c>
      <c r="BC27" s="161"/>
      <c r="BD27" s="176">
        <f>IF(PMKAFAAPAYER[[#This Row],[ ]]="Payé",PMKAFAAPAYER[[#This Row],[30.04.2025]],0)</f>
        <v>0</v>
      </c>
      <c r="BE27" s="18">
        <f t="shared" si="6"/>
        <v>0</v>
      </c>
      <c r="BF27" s="162"/>
      <c r="BG27" s="166">
        <f>IF(PMKAFAAPAYER[[#This Row],[ ]]="Payé",PMKAFAAPAYER[[#This Row],[07.05.2025]],0)</f>
        <v>0</v>
      </c>
      <c r="BH27" s="161"/>
      <c r="BI27" s="166">
        <f>IF(PMKAFAAPAYER[[#This Row],[ ]]="Payé",PMKAFAAPAYER[[#This Row],[14.05.2025]],0)</f>
        <v>0</v>
      </c>
      <c r="BJ27" s="161"/>
      <c r="BK27" s="166">
        <f>IF(PMKAFAAPAYER[[#This Row],[ ]]="Payé",PMKAFAAPAYER[[#This Row],[21.05.2025]],0)</f>
        <v>0</v>
      </c>
      <c r="BL27" s="161"/>
      <c r="BM27" s="176">
        <f>IF(PMKAFAAPAYER[[#This Row],[ ]]="Payé",PMKAFAAPAYER[[#This Row],[28.05.2025]],0)</f>
        <v>0</v>
      </c>
      <c r="BN27" s="17">
        <f t="shared" si="7"/>
        <v>0</v>
      </c>
      <c r="BO27" s="162"/>
      <c r="BP27" s="166">
        <f>IF(PMKAFAAPAYER[[#This Row],[ ]]="Payé",PMKAFAAPAYER[[#This Row],[04.06.2025]],0)</f>
        <v>0</v>
      </c>
      <c r="BQ27" s="161"/>
      <c r="BR27" s="166">
        <f>IF(PMKAFAAPAYER[[#This Row],[ ]]="Payé",PMKAFAAPAYER[[#This Row],[11.06.2025]],0)</f>
        <v>0</v>
      </c>
      <c r="BS27" s="161"/>
      <c r="BT27" s="166">
        <f>IF(PMKAFAAPAYER[[#This Row],[ ]]="Payé",PMKAFAAPAYER[[#This Row],[18.06.2025]],0)</f>
        <v>0</v>
      </c>
      <c r="BU27" s="161"/>
      <c r="BV27" s="176">
        <f>IF(PMKAFAAPAYER[[#This Row],[ ]]="Payé",PMKAFAAPAYER[[#This Row],[25.06.2025]],0)</f>
        <v>0</v>
      </c>
      <c r="BW27" s="18">
        <f t="shared" si="8"/>
        <v>0</v>
      </c>
      <c r="BX27" s="162"/>
      <c r="BY27" s="166">
        <f>IF(PMKAFAAPAYER[[#This Row],[ ]]="Payé",PMKAFAAPAYER[[#This Row],[02.07.2025]],0)</f>
        <v>0</v>
      </c>
      <c r="BZ27" s="161"/>
      <c r="CA27" s="166">
        <f>IF(PMKAFAAPAYER[[#This Row],[ ]]="Payé",PMKAFAAPAYER[[#This Row],[09.07.2025]],0)</f>
        <v>0</v>
      </c>
      <c r="CB27" s="161"/>
      <c r="CC27" s="166">
        <f>IF(PMKAFAAPAYER[[#This Row],[ ]]="Payé",PMKAFAAPAYER[[#This Row],[16.07.2025]],0)</f>
        <v>0</v>
      </c>
      <c r="CD27" s="161"/>
      <c r="CE27" s="166">
        <f>IF(PMKAFAAPAYER[[#This Row],[ ]]="Payé",PMKAFAAPAYER[[#This Row],[23.07.2025]],0)</f>
        <v>0</v>
      </c>
      <c r="CF27" s="161"/>
      <c r="CG27" s="176">
        <f>IF(PMKAFAAPAYER[[#This Row],[ ]]="Payé",PMKAFAAPAYER[[#This Row],[30.07.2025]],0)</f>
        <v>0</v>
      </c>
      <c r="CH27" s="17">
        <f t="shared" si="9"/>
        <v>0</v>
      </c>
      <c r="CI27" s="162"/>
      <c r="CJ27" s="166">
        <f>IF(PMKAFAAPAYER[[#This Row],[ ]]="Payé",PMKAFAAPAYER[[#This Row],[06.08.2025]],0)</f>
        <v>0</v>
      </c>
      <c r="CK27" s="161"/>
      <c r="CL27" s="166">
        <f>IF(PMKAFAAPAYER[[#This Row],[ ]]="Payé",PMKAFAAPAYER[[#This Row],[13.08.2025]],0)</f>
        <v>0</v>
      </c>
      <c r="CM27" s="161"/>
      <c r="CN27" s="166">
        <f>IF(PMKAFAAPAYER[[#This Row],[ ]]="Payé",PMKAFAAPAYER[[#This Row],[20.08.2025]],0)</f>
        <v>0</v>
      </c>
      <c r="CO27" s="161"/>
      <c r="CP27" s="176">
        <f>IF(PMKAFAAPAYER[[#This Row],[ ]]="Payé",PMKAFAAPAYER[[#This Row],[27.08.2025]],0)</f>
        <v>0</v>
      </c>
      <c r="CQ27" s="18">
        <f t="shared" si="10"/>
        <v>0</v>
      </c>
      <c r="CR27" s="162"/>
      <c r="CS27" s="166">
        <f>IF(PMKAFAAPAYER[[#This Row],[ ]]="Payé",PMKAFAAPAYER[[#This Row],[03.09.2025]],0)</f>
        <v>0</v>
      </c>
      <c r="CT27" s="161"/>
      <c r="CU27" s="166">
        <f>IF(PMKAFAAPAYER[[#This Row],[ ]]="Payé",PMKAFAAPAYER[[#This Row],[10.09.2025]],0)</f>
        <v>0</v>
      </c>
      <c r="CV27" s="161"/>
      <c r="CW27" s="166">
        <f>IF(PMKAFAAPAYER[[#This Row],[ ]]="Payé",PMKAFAAPAYER[[#This Row],[17.09.2025]],0)</f>
        <v>0</v>
      </c>
      <c r="CX27" s="161"/>
      <c r="CY27" s="176">
        <f>IF(PMKAFAAPAYER[[#This Row],[ ]]="Payé",PMKAFAAPAYER[[#This Row],[24.09.2025]],0)</f>
        <v>0</v>
      </c>
      <c r="CZ27" s="17">
        <f t="shared" si="11"/>
        <v>0</v>
      </c>
      <c r="DA27" s="162"/>
      <c r="DB27" s="166">
        <f>IF(PMKAFAAPAYER[[#This Row],[ ]]="Payé",PMKAFAAPAYER[[#This Row],[01.10.2025]],0)</f>
        <v>0</v>
      </c>
      <c r="DC27" s="161"/>
      <c r="DD27" s="166">
        <f>IF(PMKAFAAPAYER[[#This Row],[ ]]="Payé",PMKAFAAPAYER[[#This Row],[08.10.2025]],0)</f>
        <v>0</v>
      </c>
      <c r="DE27" s="161"/>
      <c r="DF27" s="166">
        <f>IF(PMKAFAAPAYER[[#This Row],[ ]]="Payé",PMKAFAAPAYER[[#This Row],[15.10.2025]],0)</f>
        <v>0</v>
      </c>
      <c r="DG27" s="161"/>
      <c r="DH27" s="166">
        <f>IF(PMKAFAAPAYER[[#This Row],[ ]]="Payé",PMKAFAAPAYER[[#This Row],[22.10.2025]],0)</f>
        <v>0</v>
      </c>
      <c r="DI27" s="161"/>
      <c r="DJ27" s="176">
        <f>IF(PMKAFAAPAYER[[#This Row],[ ]]="Payé",PMKAFAAPAYER[[#This Row],[29.10.2025]],0)</f>
        <v>0</v>
      </c>
      <c r="DK27" s="18">
        <f t="shared" si="12"/>
        <v>0</v>
      </c>
      <c r="DL27" s="162"/>
      <c r="DM27" s="166">
        <f>IF(PMKAFAAPAYER[[#This Row],[ ]]="Payé",PMKAFAAPAYER[[#This Row],[05.11.2025]],0)</f>
        <v>0</v>
      </c>
      <c r="DN27" s="161"/>
      <c r="DO27" s="166">
        <f>IF(PMKAFAAPAYER[[#This Row],[ ]]="Payé",PMKAFAAPAYER[[#This Row],[12.11.2025]],0)</f>
        <v>0</v>
      </c>
      <c r="DP27" s="161"/>
      <c r="DQ27" s="166">
        <f>IF(PMKAFAAPAYER[[#This Row],[ ]]="Payé",PMKAFAAPAYER[[#This Row],[19.11.2025]],0)</f>
        <v>0</v>
      </c>
      <c r="DR27" s="161">
        <f>+PMKAFAAPAYER[[#This Row],[CHF]]</f>
        <v>11622</v>
      </c>
      <c r="DS27" s="176">
        <f>IF(PMKAFAAPAYER[[#This Row],[ ]]="Payé",PMKAFAAPAYER[[#This Row],[26.11.2025]],0)</f>
        <v>0</v>
      </c>
      <c r="DT27" s="17">
        <f t="shared" si="13"/>
        <v>11622</v>
      </c>
      <c r="DU27" s="162"/>
      <c r="DV27" s="166">
        <f>IF(PMKAFAAPAYER[[#This Row],[ ]]="Payé",PMKAFAAPAYER[[#This Row],[03.12.2025]],0)</f>
        <v>0</v>
      </c>
      <c r="DW27" s="161"/>
      <c r="DX27" s="166">
        <f>IF(PMKAFAAPAYER[[#This Row],[ ]]="Payé",PMKAFAAPAYER[[#This Row],[10.12.2025]],0)</f>
        <v>0</v>
      </c>
      <c r="DY27" s="161"/>
      <c r="DZ27" s="166">
        <f>IF(PMKAFAAPAYER[[#This Row],[ ]]="Payé",PMKAFAAPAYER[[#This Row],[17.12.2025]],0)</f>
        <v>0</v>
      </c>
      <c r="EA27" s="161"/>
      <c r="EB27" s="166">
        <f>IF(PMKAFAAPAYER[[#This Row],[ ]]="Payé",PMKAFAAPAYER[[#This Row],[24.12.2025]],0)</f>
        <v>0</v>
      </c>
      <c r="EC27" s="161"/>
      <c r="ED27" s="176">
        <f>IF(PMKAFAAPAYER[[#This Row],[ ]]="Payé",PMKAFAAPAYER[[#This Row],[31.12.2025]],0)</f>
        <v>0</v>
      </c>
      <c r="EE27" s="18">
        <f t="shared" si="14"/>
        <v>0</v>
      </c>
      <c r="EF27" s="11">
        <f t="shared" si="15"/>
        <v>11622</v>
      </c>
      <c r="EG27" s="16">
        <f>+PMKAFAAPAYER[[#This Row],[CHF]]-PMKAFAAPAYER[[#This Row],[T2025]]</f>
        <v>0</v>
      </c>
    </row>
    <row r="28" spans="1:137" x14ac:dyDescent="0.3">
      <c r="A28" s="9">
        <f t="shared" si="16"/>
        <v>23</v>
      </c>
      <c r="B28" s="1" t="s">
        <v>109</v>
      </c>
      <c r="C28" s="268">
        <v>46357</v>
      </c>
      <c r="D28" s="8">
        <v>46357</v>
      </c>
      <c r="E28" s="10">
        <v>0</v>
      </c>
      <c r="F28" s="265">
        <f t="shared" si="2"/>
        <v>46357</v>
      </c>
      <c r="G28" s="139" t="s">
        <v>440</v>
      </c>
      <c r="H28" s="29"/>
      <c r="I28" s="140">
        <v>11622</v>
      </c>
      <c r="J28" s="14"/>
      <c r="K28" s="14"/>
      <c r="L28" s="14"/>
      <c r="M28" s="145"/>
      <c r="N28" s="146"/>
      <c r="O28" s="31"/>
      <c r="P28" s="206"/>
      <c r="Q28" s="137"/>
      <c r="R28" s="234"/>
      <c r="S28" s="166">
        <f>IF(PMKAFAAPAYER[[#This Row],[ ]]="Payé",PMKAFAAPAYER[[#This Row],[02.01.2025]],0)</f>
        <v>0</v>
      </c>
      <c r="T28" s="234"/>
      <c r="U28" s="166">
        <f>IF(PMKAFAAPAYER[[#This Row],[ ]]="Payé",PMKAFAAPAYER[[#This Row],[09.01.2025]],0)</f>
        <v>0</v>
      </c>
      <c r="V28" s="234"/>
      <c r="W28" s="166">
        <f>IF(PMKAFAAPAYER[[#This Row],[ ]]="Payé",PMKAFAAPAYER[[#This Row],[16.01.2025]],0)</f>
        <v>0</v>
      </c>
      <c r="X28" s="234"/>
      <c r="Y28" s="166">
        <f>IF(PMKAFAAPAYER[[#This Row],[ ]]="Payé",PMKAFAAPAYER[[#This Row],[23.01.2025]],0)</f>
        <v>0</v>
      </c>
      <c r="Z28" s="234"/>
      <c r="AA28" s="176">
        <f>IF(PMKAFAAPAYER[[#This Row],[ ]]="Payé",PMKAFAAPAYER[[#This Row],[30.01.2025]],0)</f>
        <v>0</v>
      </c>
      <c r="AB28" s="32">
        <f t="shared" si="3"/>
        <v>0</v>
      </c>
      <c r="AC28" s="234"/>
      <c r="AD28" s="166">
        <f>IF(PMKAFAAPAYER[[#This Row],[ ]]="Payé",PMKAFAAPAYER[[#This Row],[06.02.2025]],0)</f>
        <v>0</v>
      </c>
      <c r="AE28" s="234"/>
      <c r="AF28" s="166">
        <f>IF(PMKAFAAPAYER[[#This Row],[ ]]="Payé",PMKAFAAPAYER[[#This Row],[13.02.2025]],0)</f>
        <v>0</v>
      </c>
      <c r="AG28" s="234"/>
      <c r="AH28" s="166">
        <f>IF(PMKAFAAPAYER[[#This Row],[ ]]="Payé",PMKAFAAPAYER[[#This Row],[20.02.2025]],0)</f>
        <v>0</v>
      </c>
      <c r="AI28" s="234"/>
      <c r="AJ28" s="176">
        <f>IF(PMKAFAAPAYER[[#This Row],[ ]]="Payé",PMKAFAAPAYER[[#This Row],[27.02.2025]],0)</f>
        <v>0</v>
      </c>
      <c r="AK28" s="47">
        <f t="shared" si="4"/>
        <v>0</v>
      </c>
      <c r="AL28" s="162"/>
      <c r="AM28" s="166">
        <f>IF(PMKAFAAPAYER[[#This Row],[ ]]="Payé",PMKAFAAPAYER[[#This Row],[05.03.2025]],0)</f>
        <v>0</v>
      </c>
      <c r="AN28" s="161"/>
      <c r="AO28" s="166">
        <f>IF(PMKAFAAPAYER[[#This Row],[ ]]="Payé",PMKAFAAPAYER[[#This Row],[12.03.2025]],0)</f>
        <v>0</v>
      </c>
      <c r="AP28" s="161"/>
      <c r="AQ28" s="166">
        <f>IF(PMKAFAAPAYER[[#This Row],[ ]]="Payé",PMKAFAAPAYER[[#This Row],[19.03.2025]],0)</f>
        <v>0</v>
      </c>
      <c r="AR28" s="161"/>
      <c r="AS28" s="176">
        <f>IF(PMKAFAAPAYER[[#This Row],[ ]]="Payé",PMKAFAAPAYER[[#This Row],[26.03.2025]],0)</f>
        <v>0</v>
      </c>
      <c r="AT28" s="17">
        <f t="shared" si="5"/>
        <v>0</v>
      </c>
      <c r="AU28" s="162"/>
      <c r="AV28" s="166">
        <f>IF(PMKAFAAPAYER[[#This Row],[ ]]="Payé",PMKAFAAPAYER[[#This Row],[02.04.2025]],0)</f>
        <v>0</v>
      </c>
      <c r="AW28" s="161"/>
      <c r="AX28" s="166">
        <f>IF(PMKAFAAPAYER[[#This Row],[ ]]="Payé",PMKAFAAPAYER[[#This Row],[09.04.2025]],0)</f>
        <v>0</v>
      </c>
      <c r="AY28" s="161"/>
      <c r="AZ28" s="166">
        <f>IF(PMKAFAAPAYER[[#This Row],[ ]]="Payé",PMKAFAAPAYER[[#This Row],[16.04.2025]],0)</f>
        <v>0</v>
      </c>
      <c r="BA28" s="161"/>
      <c r="BB28" s="166">
        <f>IF(PMKAFAAPAYER[[#This Row],[ ]]="Payé",PMKAFAAPAYER[[#This Row],[23.04.2025]],0)</f>
        <v>0</v>
      </c>
      <c r="BC28" s="161"/>
      <c r="BD28" s="176">
        <f>IF(PMKAFAAPAYER[[#This Row],[ ]]="Payé",PMKAFAAPAYER[[#This Row],[30.04.2025]],0)</f>
        <v>0</v>
      </c>
      <c r="BE28" s="18">
        <f t="shared" si="6"/>
        <v>0</v>
      </c>
      <c r="BF28" s="162"/>
      <c r="BG28" s="166">
        <f>IF(PMKAFAAPAYER[[#This Row],[ ]]="Payé",PMKAFAAPAYER[[#This Row],[07.05.2025]],0)</f>
        <v>0</v>
      </c>
      <c r="BH28" s="161"/>
      <c r="BI28" s="166">
        <f>IF(PMKAFAAPAYER[[#This Row],[ ]]="Payé",PMKAFAAPAYER[[#This Row],[14.05.2025]],0)</f>
        <v>0</v>
      </c>
      <c r="BJ28" s="161"/>
      <c r="BK28" s="166">
        <f>IF(PMKAFAAPAYER[[#This Row],[ ]]="Payé",PMKAFAAPAYER[[#This Row],[21.05.2025]],0)</f>
        <v>0</v>
      </c>
      <c r="BL28" s="161"/>
      <c r="BM28" s="176">
        <f>IF(PMKAFAAPAYER[[#This Row],[ ]]="Payé",PMKAFAAPAYER[[#This Row],[28.05.2025]],0)</f>
        <v>0</v>
      </c>
      <c r="BN28" s="17">
        <f t="shared" si="7"/>
        <v>0</v>
      </c>
      <c r="BO28" s="162"/>
      <c r="BP28" s="166">
        <f>IF(PMKAFAAPAYER[[#This Row],[ ]]="Payé",PMKAFAAPAYER[[#This Row],[04.06.2025]],0)</f>
        <v>0</v>
      </c>
      <c r="BQ28" s="161"/>
      <c r="BR28" s="166">
        <f>IF(PMKAFAAPAYER[[#This Row],[ ]]="Payé",PMKAFAAPAYER[[#This Row],[11.06.2025]],0)</f>
        <v>0</v>
      </c>
      <c r="BS28" s="161"/>
      <c r="BT28" s="166">
        <f>IF(PMKAFAAPAYER[[#This Row],[ ]]="Payé",PMKAFAAPAYER[[#This Row],[18.06.2025]],0)</f>
        <v>0</v>
      </c>
      <c r="BU28" s="161"/>
      <c r="BV28" s="176">
        <f>IF(PMKAFAAPAYER[[#This Row],[ ]]="Payé",PMKAFAAPAYER[[#This Row],[25.06.2025]],0)</f>
        <v>0</v>
      </c>
      <c r="BW28" s="18">
        <f t="shared" si="8"/>
        <v>0</v>
      </c>
      <c r="BX28" s="162"/>
      <c r="BY28" s="166">
        <f>IF(PMKAFAAPAYER[[#This Row],[ ]]="Payé",PMKAFAAPAYER[[#This Row],[02.07.2025]],0)</f>
        <v>0</v>
      </c>
      <c r="BZ28" s="161"/>
      <c r="CA28" s="166">
        <f>IF(PMKAFAAPAYER[[#This Row],[ ]]="Payé",PMKAFAAPAYER[[#This Row],[09.07.2025]],0)</f>
        <v>0</v>
      </c>
      <c r="CB28" s="161"/>
      <c r="CC28" s="166">
        <f>IF(PMKAFAAPAYER[[#This Row],[ ]]="Payé",PMKAFAAPAYER[[#This Row],[16.07.2025]],0)</f>
        <v>0</v>
      </c>
      <c r="CD28" s="161"/>
      <c r="CE28" s="166">
        <f>IF(PMKAFAAPAYER[[#This Row],[ ]]="Payé",PMKAFAAPAYER[[#This Row],[23.07.2025]],0)</f>
        <v>0</v>
      </c>
      <c r="CF28" s="161"/>
      <c r="CG28" s="176">
        <f>IF(PMKAFAAPAYER[[#This Row],[ ]]="Payé",PMKAFAAPAYER[[#This Row],[30.07.2025]],0)</f>
        <v>0</v>
      </c>
      <c r="CH28" s="17">
        <f t="shared" si="9"/>
        <v>0</v>
      </c>
      <c r="CI28" s="162"/>
      <c r="CJ28" s="166">
        <f>IF(PMKAFAAPAYER[[#This Row],[ ]]="Payé",PMKAFAAPAYER[[#This Row],[06.08.2025]],0)</f>
        <v>0</v>
      </c>
      <c r="CK28" s="161"/>
      <c r="CL28" s="166">
        <f>IF(PMKAFAAPAYER[[#This Row],[ ]]="Payé",PMKAFAAPAYER[[#This Row],[13.08.2025]],0)</f>
        <v>0</v>
      </c>
      <c r="CM28" s="161"/>
      <c r="CN28" s="166">
        <f>IF(PMKAFAAPAYER[[#This Row],[ ]]="Payé",PMKAFAAPAYER[[#This Row],[20.08.2025]],0)</f>
        <v>0</v>
      </c>
      <c r="CO28" s="161"/>
      <c r="CP28" s="176">
        <f>IF(PMKAFAAPAYER[[#This Row],[ ]]="Payé",PMKAFAAPAYER[[#This Row],[27.08.2025]],0)</f>
        <v>0</v>
      </c>
      <c r="CQ28" s="18">
        <f t="shared" si="10"/>
        <v>0</v>
      </c>
      <c r="CR28" s="162"/>
      <c r="CS28" s="166">
        <f>IF(PMKAFAAPAYER[[#This Row],[ ]]="Payé",PMKAFAAPAYER[[#This Row],[03.09.2025]],0)</f>
        <v>0</v>
      </c>
      <c r="CT28" s="161"/>
      <c r="CU28" s="166">
        <f>IF(PMKAFAAPAYER[[#This Row],[ ]]="Payé",PMKAFAAPAYER[[#This Row],[10.09.2025]],0)</f>
        <v>0</v>
      </c>
      <c r="CV28" s="161"/>
      <c r="CW28" s="166">
        <f>IF(PMKAFAAPAYER[[#This Row],[ ]]="Payé",PMKAFAAPAYER[[#This Row],[17.09.2025]],0)</f>
        <v>0</v>
      </c>
      <c r="CX28" s="161"/>
      <c r="CY28" s="176">
        <f>IF(PMKAFAAPAYER[[#This Row],[ ]]="Payé",PMKAFAAPAYER[[#This Row],[24.09.2025]],0)</f>
        <v>0</v>
      </c>
      <c r="CZ28" s="17">
        <f t="shared" si="11"/>
        <v>0</v>
      </c>
      <c r="DA28" s="162"/>
      <c r="DB28" s="166">
        <f>IF(PMKAFAAPAYER[[#This Row],[ ]]="Payé",PMKAFAAPAYER[[#This Row],[01.10.2025]],0)</f>
        <v>0</v>
      </c>
      <c r="DC28" s="161"/>
      <c r="DD28" s="166">
        <f>IF(PMKAFAAPAYER[[#This Row],[ ]]="Payé",PMKAFAAPAYER[[#This Row],[08.10.2025]],0)</f>
        <v>0</v>
      </c>
      <c r="DE28" s="161"/>
      <c r="DF28" s="166">
        <f>IF(PMKAFAAPAYER[[#This Row],[ ]]="Payé",PMKAFAAPAYER[[#This Row],[15.10.2025]],0)</f>
        <v>0</v>
      </c>
      <c r="DG28" s="161"/>
      <c r="DH28" s="166">
        <f>IF(PMKAFAAPAYER[[#This Row],[ ]]="Payé",PMKAFAAPAYER[[#This Row],[22.10.2025]],0)</f>
        <v>0</v>
      </c>
      <c r="DI28" s="161"/>
      <c r="DJ28" s="176">
        <f>IF(PMKAFAAPAYER[[#This Row],[ ]]="Payé",PMKAFAAPAYER[[#This Row],[29.10.2025]],0)</f>
        <v>0</v>
      </c>
      <c r="DK28" s="18">
        <f t="shared" si="12"/>
        <v>0</v>
      </c>
      <c r="DL28" s="162"/>
      <c r="DM28" s="166">
        <f>IF(PMKAFAAPAYER[[#This Row],[ ]]="Payé",PMKAFAAPAYER[[#This Row],[05.11.2025]],0)</f>
        <v>0</v>
      </c>
      <c r="DN28" s="161"/>
      <c r="DO28" s="166">
        <f>IF(PMKAFAAPAYER[[#This Row],[ ]]="Payé",PMKAFAAPAYER[[#This Row],[12.11.2025]],0)</f>
        <v>0</v>
      </c>
      <c r="DP28" s="161"/>
      <c r="DQ28" s="166">
        <f>IF(PMKAFAAPAYER[[#This Row],[ ]]="Payé",PMKAFAAPAYER[[#This Row],[19.11.2025]],0)</f>
        <v>0</v>
      </c>
      <c r="DR28" s="161"/>
      <c r="DS28" s="176">
        <f>IF(PMKAFAAPAYER[[#This Row],[ ]]="Payé",PMKAFAAPAYER[[#This Row],[26.11.2025]],0)</f>
        <v>0</v>
      </c>
      <c r="DT28" s="17">
        <f t="shared" si="13"/>
        <v>0</v>
      </c>
      <c r="DU28" s="162"/>
      <c r="DV28" s="166">
        <f>IF(PMKAFAAPAYER[[#This Row],[ ]]="Payé",PMKAFAAPAYER[[#This Row],[03.12.2025]],0)</f>
        <v>0</v>
      </c>
      <c r="DW28" s="161"/>
      <c r="DX28" s="166">
        <f>IF(PMKAFAAPAYER[[#This Row],[ ]]="Payé",PMKAFAAPAYER[[#This Row],[10.12.2025]],0)</f>
        <v>0</v>
      </c>
      <c r="DY28" s="161"/>
      <c r="DZ28" s="166">
        <f>IF(PMKAFAAPAYER[[#This Row],[ ]]="Payé",PMKAFAAPAYER[[#This Row],[17.12.2025]],0)</f>
        <v>0</v>
      </c>
      <c r="EA28" s="161"/>
      <c r="EB28" s="166">
        <f>IF(PMKAFAAPAYER[[#This Row],[ ]]="Payé",PMKAFAAPAYER[[#This Row],[24.12.2025]],0)</f>
        <v>0</v>
      </c>
      <c r="EC28" s="161">
        <f>+PMKAFAAPAYER[[#This Row],[CHF]]</f>
        <v>11622</v>
      </c>
      <c r="ED28" s="176">
        <f>IF(PMKAFAAPAYER[[#This Row],[ ]]="Payé",PMKAFAAPAYER[[#This Row],[31.12.2025]],0)</f>
        <v>0</v>
      </c>
      <c r="EE28" s="18">
        <f t="shared" si="14"/>
        <v>11622</v>
      </c>
      <c r="EF28" s="11">
        <f t="shared" si="15"/>
        <v>11622</v>
      </c>
      <c r="EG28" s="16">
        <f>+PMKAFAAPAYER[[#This Row],[CHF]]-PMKAFAAPAYER[[#This Row],[T2025]]</f>
        <v>0</v>
      </c>
    </row>
    <row r="29" spans="1:137" x14ac:dyDescent="0.3">
      <c r="A29" s="9">
        <f t="shared" si="16"/>
        <v>24</v>
      </c>
      <c r="B29" s="1" t="s">
        <v>152</v>
      </c>
      <c r="C29" s="37">
        <v>44746</v>
      </c>
      <c r="D29" s="8">
        <v>45689</v>
      </c>
      <c r="E29" s="10">
        <v>0</v>
      </c>
      <c r="F29" s="265">
        <f t="shared" si="2"/>
        <v>45689</v>
      </c>
      <c r="G29" s="139" t="s">
        <v>141</v>
      </c>
      <c r="H29" s="29"/>
      <c r="I29" s="140">
        <v>1523.55</v>
      </c>
      <c r="J29" s="14"/>
      <c r="K29" s="14"/>
      <c r="L29" s="14"/>
      <c r="M29" s="13"/>
      <c r="N29" s="30"/>
      <c r="O29" s="31"/>
      <c r="P29" s="206"/>
      <c r="Q29" s="137" t="s">
        <v>445</v>
      </c>
      <c r="R29" s="234"/>
      <c r="S29" s="166">
        <f>IF(PMKAFAAPAYER[[#This Row],[ ]]="Payé",PMKAFAAPAYER[[#This Row],[02.01.2025]],0)</f>
        <v>0</v>
      </c>
      <c r="T29" s="234"/>
      <c r="U29" s="166">
        <f>IF(PMKAFAAPAYER[[#This Row],[ ]]="Payé",PMKAFAAPAYER[[#This Row],[09.01.2025]],0)</f>
        <v>0</v>
      </c>
      <c r="V29" s="234"/>
      <c r="W29" s="166">
        <f>IF(PMKAFAAPAYER[[#This Row],[ ]]="Payé",PMKAFAAPAYER[[#This Row],[16.01.2025]],0)</f>
        <v>0</v>
      </c>
      <c r="X29" s="234"/>
      <c r="Y29" s="166">
        <f>IF(PMKAFAAPAYER[[#This Row],[ ]]="Payé",PMKAFAAPAYER[[#This Row],[23.01.2025]],0)</f>
        <v>0</v>
      </c>
      <c r="Z29" s="234">
        <f>+PMKAFAAPAYER[[#This Row],[CHF]]</f>
        <v>1523.55</v>
      </c>
      <c r="AA29" s="176">
        <f>IF(PMKAFAAPAYER[[#This Row],[ ]]="Payé",PMKAFAAPAYER[[#This Row],[30.01.2025]],0)</f>
        <v>1523.55</v>
      </c>
      <c r="AB29" s="32">
        <f t="shared" si="3"/>
        <v>1523.55</v>
      </c>
      <c r="AC29" s="234"/>
      <c r="AD29" s="166">
        <f>IF(PMKAFAAPAYER[[#This Row],[ ]]="Payé",PMKAFAAPAYER[[#This Row],[06.02.2025]],0)</f>
        <v>0</v>
      </c>
      <c r="AE29" s="234"/>
      <c r="AF29" s="166">
        <f>IF(PMKAFAAPAYER[[#This Row],[ ]]="Payé",PMKAFAAPAYER[[#This Row],[13.02.2025]],0)</f>
        <v>0</v>
      </c>
      <c r="AG29" s="234"/>
      <c r="AH29" s="166">
        <f>IF(PMKAFAAPAYER[[#This Row],[ ]]="Payé",PMKAFAAPAYER[[#This Row],[20.02.2025]],0)</f>
        <v>0</v>
      </c>
      <c r="AI29" s="234"/>
      <c r="AJ29" s="176">
        <f>IF(PMKAFAAPAYER[[#This Row],[ ]]="Payé",PMKAFAAPAYER[[#This Row],[27.02.2025]],0)</f>
        <v>0</v>
      </c>
      <c r="AK29" s="47">
        <f t="shared" si="4"/>
        <v>0</v>
      </c>
      <c r="AL29" s="162"/>
      <c r="AM29" s="166">
        <f>IF(PMKAFAAPAYER[[#This Row],[ ]]="Payé",PMKAFAAPAYER[[#This Row],[05.03.2025]],0)</f>
        <v>0</v>
      </c>
      <c r="AN29" s="161"/>
      <c r="AO29" s="166">
        <f>IF(PMKAFAAPAYER[[#This Row],[ ]]="Payé",PMKAFAAPAYER[[#This Row],[12.03.2025]],0)</f>
        <v>0</v>
      </c>
      <c r="AP29" s="161"/>
      <c r="AQ29" s="166">
        <f>IF(PMKAFAAPAYER[[#This Row],[ ]]="Payé",PMKAFAAPAYER[[#This Row],[19.03.2025]],0)</f>
        <v>0</v>
      </c>
      <c r="AR29" s="161"/>
      <c r="AS29" s="176">
        <f>IF(PMKAFAAPAYER[[#This Row],[ ]]="Payé",PMKAFAAPAYER[[#This Row],[26.03.2025]],0)</f>
        <v>0</v>
      </c>
      <c r="AT29" s="17">
        <f t="shared" si="5"/>
        <v>0</v>
      </c>
      <c r="AU29" s="162"/>
      <c r="AV29" s="166">
        <f>IF(PMKAFAAPAYER[[#This Row],[ ]]="Payé",PMKAFAAPAYER[[#This Row],[02.04.2025]],0)</f>
        <v>0</v>
      </c>
      <c r="AW29" s="161"/>
      <c r="AX29" s="166">
        <f>IF(PMKAFAAPAYER[[#This Row],[ ]]="Payé",PMKAFAAPAYER[[#This Row],[09.04.2025]],0)</f>
        <v>0</v>
      </c>
      <c r="AY29" s="161"/>
      <c r="AZ29" s="166">
        <f>IF(PMKAFAAPAYER[[#This Row],[ ]]="Payé",PMKAFAAPAYER[[#This Row],[16.04.2025]],0)</f>
        <v>0</v>
      </c>
      <c r="BA29" s="161"/>
      <c r="BB29" s="166">
        <f>IF(PMKAFAAPAYER[[#This Row],[ ]]="Payé",PMKAFAAPAYER[[#This Row],[23.04.2025]],0)</f>
        <v>0</v>
      </c>
      <c r="BC29" s="161"/>
      <c r="BD29" s="176">
        <f>IF(PMKAFAAPAYER[[#This Row],[ ]]="Payé",PMKAFAAPAYER[[#This Row],[30.04.2025]],0)</f>
        <v>0</v>
      </c>
      <c r="BE29" s="18">
        <f t="shared" si="6"/>
        <v>0</v>
      </c>
      <c r="BF29" s="162"/>
      <c r="BG29" s="166">
        <f>IF(PMKAFAAPAYER[[#This Row],[ ]]="Payé",PMKAFAAPAYER[[#This Row],[07.05.2025]],0)</f>
        <v>0</v>
      </c>
      <c r="BH29" s="161"/>
      <c r="BI29" s="166">
        <f>IF(PMKAFAAPAYER[[#This Row],[ ]]="Payé",PMKAFAAPAYER[[#This Row],[14.05.2025]],0)</f>
        <v>0</v>
      </c>
      <c r="BJ29" s="161"/>
      <c r="BK29" s="166">
        <f>IF(PMKAFAAPAYER[[#This Row],[ ]]="Payé",PMKAFAAPAYER[[#This Row],[21.05.2025]],0)</f>
        <v>0</v>
      </c>
      <c r="BL29" s="161"/>
      <c r="BM29" s="176">
        <f>IF(PMKAFAAPAYER[[#This Row],[ ]]="Payé",PMKAFAAPAYER[[#This Row],[28.05.2025]],0)</f>
        <v>0</v>
      </c>
      <c r="BN29" s="17">
        <f t="shared" si="7"/>
        <v>0</v>
      </c>
      <c r="BO29" s="162"/>
      <c r="BP29" s="166">
        <f>IF(PMKAFAAPAYER[[#This Row],[ ]]="Payé",PMKAFAAPAYER[[#This Row],[04.06.2025]],0)</f>
        <v>0</v>
      </c>
      <c r="BQ29" s="161"/>
      <c r="BR29" s="166">
        <f>IF(PMKAFAAPAYER[[#This Row],[ ]]="Payé",PMKAFAAPAYER[[#This Row],[11.06.2025]],0)</f>
        <v>0</v>
      </c>
      <c r="BS29" s="161"/>
      <c r="BT29" s="166">
        <f>IF(PMKAFAAPAYER[[#This Row],[ ]]="Payé",PMKAFAAPAYER[[#This Row],[18.06.2025]],0)</f>
        <v>0</v>
      </c>
      <c r="BU29" s="161"/>
      <c r="BV29" s="176">
        <f>IF(PMKAFAAPAYER[[#This Row],[ ]]="Payé",PMKAFAAPAYER[[#This Row],[25.06.2025]],0)</f>
        <v>0</v>
      </c>
      <c r="BW29" s="18">
        <f t="shared" si="8"/>
        <v>0</v>
      </c>
      <c r="BX29" s="162"/>
      <c r="BY29" s="166">
        <f>IF(PMKAFAAPAYER[[#This Row],[ ]]="Payé",PMKAFAAPAYER[[#This Row],[02.07.2025]],0)</f>
        <v>0</v>
      </c>
      <c r="BZ29" s="161"/>
      <c r="CA29" s="166">
        <f>IF(PMKAFAAPAYER[[#This Row],[ ]]="Payé",PMKAFAAPAYER[[#This Row],[09.07.2025]],0)</f>
        <v>0</v>
      </c>
      <c r="CB29" s="161"/>
      <c r="CC29" s="166">
        <f>IF(PMKAFAAPAYER[[#This Row],[ ]]="Payé",PMKAFAAPAYER[[#This Row],[16.07.2025]],0)</f>
        <v>0</v>
      </c>
      <c r="CD29" s="161"/>
      <c r="CE29" s="166">
        <f>IF(PMKAFAAPAYER[[#This Row],[ ]]="Payé",PMKAFAAPAYER[[#This Row],[23.07.2025]],0)</f>
        <v>0</v>
      </c>
      <c r="CF29" s="161"/>
      <c r="CG29" s="176">
        <f>IF(PMKAFAAPAYER[[#This Row],[ ]]="Payé",PMKAFAAPAYER[[#This Row],[30.07.2025]],0)</f>
        <v>0</v>
      </c>
      <c r="CH29" s="17">
        <f t="shared" si="9"/>
        <v>0</v>
      </c>
      <c r="CI29" s="162"/>
      <c r="CJ29" s="166">
        <f>IF(PMKAFAAPAYER[[#This Row],[ ]]="Payé",PMKAFAAPAYER[[#This Row],[06.08.2025]],0)</f>
        <v>0</v>
      </c>
      <c r="CK29" s="161"/>
      <c r="CL29" s="166">
        <f>IF(PMKAFAAPAYER[[#This Row],[ ]]="Payé",PMKAFAAPAYER[[#This Row],[13.08.2025]],0)</f>
        <v>0</v>
      </c>
      <c r="CM29" s="161"/>
      <c r="CN29" s="166">
        <f>IF(PMKAFAAPAYER[[#This Row],[ ]]="Payé",PMKAFAAPAYER[[#This Row],[20.08.2025]],0)</f>
        <v>0</v>
      </c>
      <c r="CO29" s="161"/>
      <c r="CP29" s="176">
        <f>IF(PMKAFAAPAYER[[#This Row],[ ]]="Payé",PMKAFAAPAYER[[#This Row],[27.08.2025]],0)</f>
        <v>0</v>
      </c>
      <c r="CQ29" s="18">
        <f t="shared" si="10"/>
        <v>0</v>
      </c>
      <c r="CR29" s="162"/>
      <c r="CS29" s="166">
        <f>IF(PMKAFAAPAYER[[#This Row],[ ]]="Payé",PMKAFAAPAYER[[#This Row],[03.09.2025]],0)</f>
        <v>0</v>
      </c>
      <c r="CT29" s="161"/>
      <c r="CU29" s="166">
        <f>IF(PMKAFAAPAYER[[#This Row],[ ]]="Payé",PMKAFAAPAYER[[#This Row],[10.09.2025]],0)</f>
        <v>0</v>
      </c>
      <c r="CV29" s="161"/>
      <c r="CW29" s="166">
        <f>IF(PMKAFAAPAYER[[#This Row],[ ]]="Payé",PMKAFAAPAYER[[#This Row],[17.09.2025]],0)</f>
        <v>0</v>
      </c>
      <c r="CX29" s="161"/>
      <c r="CY29" s="176">
        <f>IF(PMKAFAAPAYER[[#This Row],[ ]]="Payé",PMKAFAAPAYER[[#This Row],[24.09.2025]],0)</f>
        <v>0</v>
      </c>
      <c r="CZ29" s="17">
        <f t="shared" si="11"/>
        <v>0</v>
      </c>
      <c r="DA29" s="162"/>
      <c r="DB29" s="166">
        <f>IF(PMKAFAAPAYER[[#This Row],[ ]]="Payé",PMKAFAAPAYER[[#This Row],[01.10.2025]],0)</f>
        <v>0</v>
      </c>
      <c r="DC29" s="161"/>
      <c r="DD29" s="166">
        <f>IF(PMKAFAAPAYER[[#This Row],[ ]]="Payé",PMKAFAAPAYER[[#This Row],[08.10.2025]],0)</f>
        <v>0</v>
      </c>
      <c r="DE29" s="161"/>
      <c r="DF29" s="166">
        <f>IF(PMKAFAAPAYER[[#This Row],[ ]]="Payé",PMKAFAAPAYER[[#This Row],[15.10.2025]],0)</f>
        <v>0</v>
      </c>
      <c r="DG29" s="161"/>
      <c r="DH29" s="166">
        <f>IF(PMKAFAAPAYER[[#This Row],[ ]]="Payé",PMKAFAAPAYER[[#This Row],[22.10.2025]],0)</f>
        <v>0</v>
      </c>
      <c r="DI29" s="161"/>
      <c r="DJ29" s="176">
        <f>IF(PMKAFAAPAYER[[#This Row],[ ]]="Payé",PMKAFAAPAYER[[#This Row],[29.10.2025]],0)</f>
        <v>0</v>
      </c>
      <c r="DK29" s="18">
        <f t="shared" si="12"/>
        <v>0</v>
      </c>
      <c r="DL29" s="162"/>
      <c r="DM29" s="166">
        <f>IF(PMKAFAAPAYER[[#This Row],[ ]]="Payé",PMKAFAAPAYER[[#This Row],[05.11.2025]],0)</f>
        <v>0</v>
      </c>
      <c r="DN29" s="161"/>
      <c r="DO29" s="166">
        <f>IF(PMKAFAAPAYER[[#This Row],[ ]]="Payé",PMKAFAAPAYER[[#This Row],[12.11.2025]],0)</f>
        <v>0</v>
      </c>
      <c r="DP29" s="161"/>
      <c r="DQ29" s="166">
        <f>IF(PMKAFAAPAYER[[#This Row],[ ]]="Payé",PMKAFAAPAYER[[#This Row],[19.11.2025]],0)</f>
        <v>0</v>
      </c>
      <c r="DR29" s="161"/>
      <c r="DS29" s="176">
        <f>IF(PMKAFAAPAYER[[#This Row],[ ]]="Payé",PMKAFAAPAYER[[#This Row],[26.11.2025]],0)</f>
        <v>0</v>
      </c>
      <c r="DT29" s="17">
        <f t="shared" si="13"/>
        <v>0</v>
      </c>
      <c r="DU29" s="162"/>
      <c r="DV29" s="166">
        <f>IF(PMKAFAAPAYER[[#This Row],[ ]]="Payé",PMKAFAAPAYER[[#This Row],[03.12.2025]],0)</f>
        <v>0</v>
      </c>
      <c r="DW29" s="161"/>
      <c r="DX29" s="166">
        <f>IF(PMKAFAAPAYER[[#This Row],[ ]]="Payé",PMKAFAAPAYER[[#This Row],[10.12.2025]],0)</f>
        <v>0</v>
      </c>
      <c r="DY29" s="161"/>
      <c r="DZ29" s="166">
        <f>IF(PMKAFAAPAYER[[#This Row],[ ]]="Payé",PMKAFAAPAYER[[#This Row],[17.12.2025]],0)</f>
        <v>0</v>
      </c>
      <c r="EA29" s="161"/>
      <c r="EB29" s="166">
        <f>IF(PMKAFAAPAYER[[#This Row],[ ]]="Payé",PMKAFAAPAYER[[#This Row],[24.12.2025]],0)</f>
        <v>0</v>
      </c>
      <c r="EC29" s="161"/>
      <c r="ED29" s="176">
        <f>IF(PMKAFAAPAYER[[#This Row],[ ]]="Payé",PMKAFAAPAYER[[#This Row],[31.12.2025]],0)</f>
        <v>0</v>
      </c>
      <c r="EE29" s="18">
        <f t="shared" si="14"/>
        <v>0</v>
      </c>
      <c r="EF29" s="11">
        <f t="shared" si="15"/>
        <v>1523.55</v>
      </c>
      <c r="EG29" s="16">
        <f>+PMKAFAAPAYER[[#This Row],[CHF]]-PMKAFAAPAYER[[#This Row],[T2025]]</f>
        <v>0</v>
      </c>
    </row>
    <row r="30" spans="1:137" x14ac:dyDescent="0.3">
      <c r="A30" s="9">
        <f t="shared" si="16"/>
        <v>25</v>
      </c>
      <c r="B30" s="1" t="s">
        <v>152</v>
      </c>
      <c r="C30" s="37">
        <v>44746</v>
      </c>
      <c r="D30" s="8">
        <v>45717</v>
      </c>
      <c r="E30" s="10">
        <v>0</v>
      </c>
      <c r="F30" s="265">
        <f t="shared" si="2"/>
        <v>45717</v>
      </c>
      <c r="G30" s="139" t="s">
        <v>142</v>
      </c>
      <c r="H30" s="29"/>
      <c r="I30" s="140">
        <v>1523.55</v>
      </c>
      <c r="J30" s="14"/>
      <c r="K30" s="14"/>
      <c r="L30" s="14"/>
      <c r="M30" s="13"/>
      <c r="N30" s="30"/>
      <c r="O30" s="31"/>
      <c r="P30" s="206">
        <v>45721</v>
      </c>
      <c r="Q30" s="137" t="s">
        <v>445</v>
      </c>
      <c r="R30" s="234"/>
      <c r="S30" s="166">
        <f>IF(PMKAFAAPAYER[[#This Row],[ ]]="Payé",PMKAFAAPAYER[[#This Row],[02.01.2025]],0)</f>
        <v>0</v>
      </c>
      <c r="T30" s="234"/>
      <c r="U30" s="166">
        <f>IF(PMKAFAAPAYER[[#This Row],[ ]]="Payé",PMKAFAAPAYER[[#This Row],[09.01.2025]],0)</f>
        <v>0</v>
      </c>
      <c r="V30" s="234"/>
      <c r="W30" s="166">
        <f>IF(PMKAFAAPAYER[[#This Row],[ ]]="Payé",PMKAFAAPAYER[[#This Row],[16.01.2025]],0)</f>
        <v>0</v>
      </c>
      <c r="X30" s="234"/>
      <c r="Y30" s="166">
        <f>IF(PMKAFAAPAYER[[#This Row],[ ]]="Payé",PMKAFAAPAYER[[#This Row],[23.01.2025]],0)</f>
        <v>0</v>
      </c>
      <c r="Z30" s="234"/>
      <c r="AA30" s="176">
        <f>IF(PMKAFAAPAYER[[#This Row],[ ]]="Payé",PMKAFAAPAYER[[#This Row],[30.01.2025]],0)</f>
        <v>0</v>
      </c>
      <c r="AB30" s="32">
        <f t="shared" si="3"/>
        <v>0</v>
      </c>
      <c r="AC30" s="234"/>
      <c r="AD30" s="166">
        <f>IF(PMKAFAAPAYER[[#This Row],[ ]]="Payé",PMKAFAAPAYER[[#This Row],[06.02.2025]],0)</f>
        <v>0</v>
      </c>
      <c r="AE30" s="234"/>
      <c r="AF30" s="166">
        <f>IF(PMKAFAAPAYER[[#This Row],[ ]]="Payé",PMKAFAAPAYER[[#This Row],[13.02.2025]],0)</f>
        <v>0</v>
      </c>
      <c r="AG30" s="234"/>
      <c r="AH30" s="166">
        <f>IF(PMKAFAAPAYER[[#This Row],[ ]]="Payé",PMKAFAAPAYER[[#This Row],[20.02.2025]],0)</f>
        <v>0</v>
      </c>
      <c r="AI30" s="234">
        <f>+PMKAFAAPAYER[[#This Row],[CHF]]</f>
        <v>1523.55</v>
      </c>
      <c r="AJ30" s="176">
        <f>IF(PMKAFAAPAYER[[#This Row],[ ]]="Payé",PMKAFAAPAYER[[#This Row],[27.02.2025]],0)</f>
        <v>1523.55</v>
      </c>
      <c r="AK30" s="47">
        <f t="shared" si="4"/>
        <v>1523.55</v>
      </c>
      <c r="AL30" s="162"/>
      <c r="AM30" s="166">
        <f>IF(PMKAFAAPAYER[[#This Row],[ ]]="Payé",PMKAFAAPAYER[[#This Row],[05.03.2025]],0)</f>
        <v>0</v>
      </c>
      <c r="AN30" s="161"/>
      <c r="AO30" s="166">
        <f>IF(PMKAFAAPAYER[[#This Row],[ ]]="Payé",PMKAFAAPAYER[[#This Row],[12.03.2025]],0)</f>
        <v>0</v>
      </c>
      <c r="AP30" s="161"/>
      <c r="AQ30" s="166">
        <f>IF(PMKAFAAPAYER[[#This Row],[ ]]="Payé",PMKAFAAPAYER[[#This Row],[19.03.2025]],0)</f>
        <v>0</v>
      </c>
      <c r="AR30" s="161"/>
      <c r="AS30" s="176">
        <f>IF(PMKAFAAPAYER[[#This Row],[ ]]="Payé",PMKAFAAPAYER[[#This Row],[26.03.2025]],0)</f>
        <v>0</v>
      </c>
      <c r="AT30" s="17">
        <f t="shared" si="5"/>
        <v>0</v>
      </c>
      <c r="AU30" s="162"/>
      <c r="AV30" s="166">
        <f>IF(PMKAFAAPAYER[[#This Row],[ ]]="Payé",PMKAFAAPAYER[[#This Row],[02.04.2025]],0)</f>
        <v>0</v>
      </c>
      <c r="AW30" s="161"/>
      <c r="AX30" s="166">
        <f>IF(PMKAFAAPAYER[[#This Row],[ ]]="Payé",PMKAFAAPAYER[[#This Row],[09.04.2025]],0)</f>
        <v>0</v>
      </c>
      <c r="AY30" s="161"/>
      <c r="AZ30" s="166">
        <f>IF(PMKAFAAPAYER[[#This Row],[ ]]="Payé",PMKAFAAPAYER[[#This Row],[16.04.2025]],0)</f>
        <v>0</v>
      </c>
      <c r="BA30" s="161"/>
      <c r="BB30" s="166">
        <f>IF(PMKAFAAPAYER[[#This Row],[ ]]="Payé",PMKAFAAPAYER[[#This Row],[23.04.2025]],0)</f>
        <v>0</v>
      </c>
      <c r="BC30" s="161"/>
      <c r="BD30" s="176">
        <f>IF(PMKAFAAPAYER[[#This Row],[ ]]="Payé",PMKAFAAPAYER[[#This Row],[30.04.2025]],0)</f>
        <v>0</v>
      </c>
      <c r="BE30" s="18">
        <f t="shared" si="6"/>
        <v>0</v>
      </c>
      <c r="BF30" s="162"/>
      <c r="BG30" s="166">
        <f>IF(PMKAFAAPAYER[[#This Row],[ ]]="Payé",PMKAFAAPAYER[[#This Row],[07.05.2025]],0)</f>
        <v>0</v>
      </c>
      <c r="BH30" s="161"/>
      <c r="BI30" s="166">
        <f>IF(PMKAFAAPAYER[[#This Row],[ ]]="Payé",PMKAFAAPAYER[[#This Row],[14.05.2025]],0)</f>
        <v>0</v>
      </c>
      <c r="BJ30" s="161"/>
      <c r="BK30" s="166">
        <f>IF(PMKAFAAPAYER[[#This Row],[ ]]="Payé",PMKAFAAPAYER[[#This Row],[21.05.2025]],0)</f>
        <v>0</v>
      </c>
      <c r="BL30" s="161"/>
      <c r="BM30" s="176">
        <f>IF(PMKAFAAPAYER[[#This Row],[ ]]="Payé",PMKAFAAPAYER[[#This Row],[28.05.2025]],0)</f>
        <v>0</v>
      </c>
      <c r="BN30" s="17">
        <f t="shared" si="7"/>
        <v>0</v>
      </c>
      <c r="BO30" s="162"/>
      <c r="BP30" s="166">
        <f>IF(PMKAFAAPAYER[[#This Row],[ ]]="Payé",PMKAFAAPAYER[[#This Row],[04.06.2025]],0)</f>
        <v>0</v>
      </c>
      <c r="BQ30" s="161"/>
      <c r="BR30" s="166">
        <f>IF(PMKAFAAPAYER[[#This Row],[ ]]="Payé",PMKAFAAPAYER[[#This Row],[11.06.2025]],0)</f>
        <v>0</v>
      </c>
      <c r="BS30" s="161"/>
      <c r="BT30" s="166">
        <f>IF(PMKAFAAPAYER[[#This Row],[ ]]="Payé",PMKAFAAPAYER[[#This Row],[18.06.2025]],0)</f>
        <v>0</v>
      </c>
      <c r="BU30" s="161"/>
      <c r="BV30" s="176">
        <f>IF(PMKAFAAPAYER[[#This Row],[ ]]="Payé",PMKAFAAPAYER[[#This Row],[25.06.2025]],0)</f>
        <v>0</v>
      </c>
      <c r="BW30" s="18">
        <f t="shared" si="8"/>
        <v>0</v>
      </c>
      <c r="BX30" s="162"/>
      <c r="BY30" s="166">
        <f>IF(PMKAFAAPAYER[[#This Row],[ ]]="Payé",PMKAFAAPAYER[[#This Row],[02.07.2025]],0)</f>
        <v>0</v>
      </c>
      <c r="BZ30" s="161"/>
      <c r="CA30" s="166">
        <f>IF(PMKAFAAPAYER[[#This Row],[ ]]="Payé",PMKAFAAPAYER[[#This Row],[09.07.2025]],0)</f>
        <v>0</v>
      </c>
      <c r="CB30" s="161"/>
      <c r="CC30" s="166">
        <f>IF(PMKAFAAPAYER[[#This Row],[ ]]="Payé",PMKAFAAPAYER[[#This Row],[16.07.2025]],0)</f>
        <v>0</v>
      </c>
      <c r="CD30" s="161"/>
      <c r="CE30" s="166">
        <f>IF(PMKAFAAPAYER[[#This Row],[ ]]="Payé",PMKAFAAPAYER[[#This Row],[23.07.2025]],0)</f>
        <v>0</v>
      </c>
      <c r="CF30" s="161"/>
      <c r="CG30" s="176">
        <f>IF(PMKAFAAPAYER[[#This Row],[ ]]="Payé",PMKAFAAPAYER[[#This Row],[30.07.2025]],0)</f>
        <v>0</v>
      </c>
      <c r="CH30" s="17">
        <f t="shared" si="9"/>
        <v>0</v>
      </c>
      <c r="CI30" s="162"/>
      <c r="CJ30" s="166">
        <f>IF(PMKAFAAPAYER[[#This Row],[ ]]="Payé",PMKAFAAPAYER[[#This Row],[06.08.2025]],0)</f>
        <v>0</v>
      </c>
      <c r="CK30" s="161"/>
      <c r="CL30" s="166">
        <f>IF(PMKAFAAPAYER[[#This Row],[ ]]="Payé",PMKAFAAPAYER[[#This Row],[13.08.2025]],0)</f>
        <v>0</v>
      </c>
      <c r="CM30" s="161"/>
      <c r="CN30" s="166">
        <f>IF(PMKAFAAPAYER[[#This Row],[ ]]="Payé",PMKAFAAPAYER[[#This Row],[20.08.2025]],0)</f>
        <v>0</v>
      </c>
      <c r="CO30" s="161"/>
      <c r="CP30" s="176">
        <f>IF(PMKAFAAPAYER[[#This Row],[ ]]="Payé",PMKAFAAPAYER[[#This Row],[27.08.2025]],0)</f>
        <v>0</v>
      </c>
      <c r="CQ30" s="18">
        <f t="shared" si="10"/>
        <v>0</v>
      </c>
      <c r="CR30" s="162"/>
      <c r="CS30" s="166">
        <f>IF(PMKAFAAPAYER[[#This Row],[ ]]="Payé",PMKAFAAPAYER[[#This Row],[03.09.2025]],0)</f>
        <v>0</v>
      </c>
      <c r="CT30" s="161"/>
      <c r="CU30" s="166">
        <f>IF(PMKAFAAPAYER[[#This Row],[ ]]="Payé",PMKAFAAPAYER[[#This Row],[10.09.2025]],0)</f>
        <v>0</v>
      </c>
      <c r="CV30" s="161"/>
      <c r="CW30" s="166">
        <f>IF(PMKAFAAPAYER[[#This Row],[ ]]="Payé",PMKAFAAPAYER[[#This Row],[17.09.2025]],0)</f>
        <v>0</v>
      </c>
      <c r="CX30" s="161"/>
      <c r="CY30" s="176">
        <f>IF(PMKAFAAPAYER[[#This Row],[ ]]="Payé",PMKAFAAPAYER[[#This Row],[24.09.2025]],0)</f>
        <v>0</v>
      </c>
      <c r="CZ30" s="17">
        <f t="shared" si="11"/>
        <v>0</v>
      </c>
      <c r="DA30" s="162"/>
      <c r="DB30" s="166">
        <f>IF(PMKAFAAPAYER[[#This Row],[ ]]="Payé",PMKAFAAPAYER[[#This Row],[01.10.2025]],0)</f>
        <v>0</v>
      </c>
      <c r="DC30" s="161"/>
      <c r="DD30" s="166">
        <f>IF(PMKAFAAPAYER[[#This Row],[ ]]="Payé",PMKAFAAPAYER[[#This Row],[08.10.2025]],0)</f>
        <v>0</v>
      </c>
      <c r="DE30" s="161"/>
      <c r="DF30" s="166">
        <f>IF(PMKAFAAPAYER[[#This Row],[ ]]="Payé",PMKAFAAPAYER[[#This Row],[15.10.2025]],0)</f>
        <v>0</v>
      </c>
      <c r="DG30" s="161"/>
      <c r="DH30" s="166">
        <f>IF(PMKAFAAPAYER[[#This Row],[ ]]="Payé",PMKAFAAPAYER[[#This Row],[22.10.2025]],0)</f>
        <v>0</v>
      </c>
      <c r="DI30" s="161"/>
      <c r="DJ30" s="176">
        <f>IF(PMKAFAAPAYER[[#This Row],[ ]]="Payé",PMKAFAAPAYER[[#This Row],[29.10.2025]],0)</f>
        <v>0</v>
      </c>
      <c r="DK30" s="18">
        <f t="shared" si="12"/>
        <v>0</v>
      </c>
      <c r="DL30" s="162"/>
      <c r="DM30" s="166">
        <f>IF(PMKAFAAPAYER[[#This Row],[ ]]="Payé",PMKAFAAPAYER[[#This Row],[05.11.2025]],0)</f>
        <v>0</v>
      </c>
      <c r="DN30" s="161"/>
      <c r="DO30" s="166">
        <f>IF(PMKAFAAPAYER[[#This Row],[ ]]="Payé",PMKAFAAPAYER[[#This Row],[12.11.2025]],0)</f>
        <v>0</v>
      </c>
      <c r="DP30" s="161"/>
      <c r="DQ30" s="166">
        <f>IF(PMKAFAAPAYER[[#This Row],[ ]]="Payé",PMKAFAAPAYER[[#This Row],[19.11.2025]],0)</f>
        <v>0</v>
      </c>
      <c r="DR30" s="161"/>
      <c r="DS30" s="176">
        <f>IF(PMKAFAAPAYER[[#This Row],[ ]]="Payé",PMKAFAAPAYER[[#This Row],[26.11.2025]],0)</f>
        <v>0</v>
      </c>
      <c r="DT30" s="17">
        <f t="shared" si="13"/>
        <v>0</v>
      </c>
      <c r="DU30" s="162"/>
      <c r="DV30" s="166">
        <f>IF(PMKAFAAPAYER[[#This Row],[ ]]="Payé",PMKAFAAPAYER[[#This Row],[03.12.2025]],0)</f>
        <v>0</v>
      </c>
      <c r="DW30" s="161"/>
      <c r="DX30" s="166">
        <f>IF(PMKAFAAPAYER[[#This Row],[ ]]="Payé",PMKAFAAPAYER[[#This Row],[10.12.2025]],0)</f>
        <v>0</v>
      </c>
      <c r="DY30" s="161"/>
      <c r="DZ30" s="166">
        <f>IF(PMKAFAAPAYER[[#This Row],[ ]]="Payé",PMKAFAAPAYER[[#This Row],[17.12.2025]],0)</f>
        <v>0</v>
      </c>
      <c r="EA30" s="161"/>
      <c r="EB30" s="166">
        <f>IF(PMKAFAAPAYER[[#This Row],[ ]]="Payé",PMKAFAAPAYER[[#This Row],[24.12.2025]],0)</f>
        <v>0</v>
      </c>
      <c r="EC30" s="161"/>
      <c r="ED30" s="176">
        <f>IF(PMKAFAAPAYER[[#This Row],[ ]]="Payé",PMKAFAAPAYER[[#This Row],[31.12.2025]],0)</f>
        <v>0</v>
      </c>
      <c r="EE30" s="18">
        <f t="shared" si="14"/>
        <v>0</v>
      </c>
      <c r="EF30" s="11">
        <f t="shared" si="15"/>
        <v>1523.55</v>
      </c>
      <c r="EG30" s="16">
        <f>+PMKAFAAPAYER[[#This Row],[CHF]]-PMKAFAAPAYER[[#This Row],[T2025]]</f>
        <v>0</v>
      </c>
    </row>
    <row r="31" spans="1:137" x14ac:dyDescent="0.3">
      <c r="A31" s="9">
        <f t="shared" si="16"/>
        <v>26</v>
      </c>
      <c r="B31" s="1" t="s">
        <v>152</v>
      </c>
      <c r="C31" s="37">
        <v>44746</v>
      </c>
      <c r="D31" s="8">
        <v>45748</v>
      </c>
      <c r="E31" s="10">
        <v>0</v>
      </c>
      <c r="F31" s="265">
        <f t="shared" si="2"/>
        <v>45748</v>
      </c>
      <c r="G31" s="139" t="s">
        <v>143</v>
      </c>
      <c r="H31" s="29"/>
      <c r="I31" s="140">
        <v>1523.55</v>
      </c>
      <c r="J31" s="14"/>
      <c r="K31" s="14"/>
      <c r="L31" s="14"/>
      <c r="M31" s="13"/>
      <c r="N31" s="30"/>
      <c r="O31" s="31"/>
      <c r="P31" s="206"/>
      <c r="Q31" s="137"/>
      <c r="R31" s="234"/>
      <c r="S31" s="166">
        <f>IF(PMKAFAAPAYER[[#This Row],[ ]]="Payé",PMKAFAAPAYER[[#This Row],[02.01.2025]],0)</f>
        <v>0</v>
      </c>
      <c r="T31" s="234"/>
      <c r="U31" s="166">
        <f>IF(PMKAFAAPAYER[[#This Row],[ ]]="Payé",PMKAFAAPAYER[[#This Row],[09.01.2025]],0)</f>
        <v>0</v>
      </c>
      <c r="V31" s="234"/>
      <c r="W31" s="166">
        <f>IF(PMKAFAAPAYER[[#This Row],[ ]]="Payé",PMKAFAAPAYER[[#This Row],[16.01.2025]],0)</f>
        <v>0</v>
      </c>
      <c r="X31" s="234"/>
      <c r="Y31" s="166">
        <f>IF(PMKAFAAPAYER[[#This Row],[ ]]="Payé",PMKAFAAPAYER[[#This Row],[23.01.2025]],0)</f>
        <v>0</v>
      </c>
      <c r="Z31" s="234"/>
      <c r="AA31" s="176">
        <f>IF(PMKAFAAPAYER[[#This Row],[ ]]="Payé",PMKAFAAPAYER[[#This Row],[30.01.2025]],0)</f>
        <v>0</v>
      </c>
      <c r="AB31" s="32">
        <f t="shared" si="3"/>
        <v>0</v>
      </c>
      <c r="AC31" s="234"/>
      <c r="AD31" s="166">
        <f>IF(PMKAFAAPAYER[[#This Row],[ ]]="Payé",PMKAFAAPAYER[[#This Row],[06.02.2025]],0)</f>
        <v>0</v>
      </c>
      <c r="AE31" s="234"/>
      <c r="AF31" s="166">
        <f>IF(PMKAFAAPAYER[[#This Row],[ ]]="Payé",PMKAFAAPAYER[[#This Row],[13.02.2025]],0)</f>
        <v>0</v>
      </c>
      <c r="AG31" s="234"/>
      <c r="AH31" s="166">
        <f>IF(PMKAFAAPAYER[[#This Row],[ ]]="Payé",PMKAFAAPAYER[[#This Row],[20.02.2025]],0)</f>
        <v>0</v>
      </c>
      <c r="AI31" s="234"/>
      <c r="AJ31" s="176">
        <f>IF(PMKAFAAPAYER[[#This Row],[ ]]="Payé",PMKAFAAPAYER[[#This Row],[27.02.2025]],0)</f>
        <v>0</v>
      </c>
      <c r="AK31" s="47">
        <f t="shared" si="4"/>
        <v>0</v>
      </c>
      <c r="AL31" s="162"/>
      <c r="AM31" s="166">
        <f>IF(PMKAFAAPAYER[[#This Row],[ ]]="Payé",PMKAFAAPAYER[[#This Row],[05.03.2025]],0)</f>
        <v>0</v>
      </c>
      <c r="AN31" s="161"/>
      <c r="AO31" s="166">
        <f>IF(PMKAFAAPAYER[[#This Row],[ ]]="Payé",PMKAFAAPAYER[[#This Row],[12.03.2025]],0)</f>
        <v>0</v>
      </c>
      <c r="AP31" s="161"/>
      <c r="AQ31" s="166">
        <f>IF(PMKAFAAPAYER[[#This Row],[ ]]="Payé",PMKAFAAPAYER[[#This Row],[19.03.2025]],0)</f>
        <v>0</v>
      </c>
      <c r="AR31" s="161">
        <f>+PMKAFAAPAYER[[#This Row],[CHF]]</f>
        <v>1523.55</v>
      </c>
      <c r="AS31" s="176">
        <f>IF(PMKAFAAPAYER[[#This Row],[ ]]="Payé",PMKAFAAPAYER[[#This Row],[26.03.2025]],0)</f>
        <v>0</v>
      </c>
      <c r="AT31" s="17">
        <f t="shared" si="5"/>
        <v>1523.55</v>
      </c>
      <c r="AU31" s="162"/>
      <c r="AV31" s="166">
        <f>IF(PMKAFAAPAYER[[#This Row],[ ]]="Payé",PMKAFAAPAYER[[#This Row],[02.04.2025]],0)</f>
        <v>0</v>
      </c>
      <c r="AW31" s="161"/>
      <c r="AX31" s="166">
        <f>IF(PMKAFAAPAYER[[#This Row],[ ]]="Payé",PMKAFAAPAYER[[#This Row],[09.04.2025]],0)</f>
        <v>0</v>
      </c>
      <c r="AY31" s="161"/>
      <c r="AZ31" s="166">
        <f>IF(PMKAFAAPAYER[[#This Row],[ ]]="Payé",PMKAFAAPAYER[[#This Row],[16.04.2025]],0)</f>
        <v>0</v>
      </c>
      <c r="BA31" s="161"/>
      <c r="BB31" s="166">
        <f>IF(PMKAFAAPAYER[[#This Row],[ ]]="Payé",PMKAFAAPAYER[[#This Row],[23.04.2025]],0)</f>
        <v>0</v>
      </c>
      <c r="BC31" s="161"/>
      <c r="BD31" s="176">
        <f>IF(PMKAFAAPAYER[[#This Row],[ ]]="Payé",PMKAFAAPAYER[[#This Row],[30.04.2025]],0)</f>
        <v>0</v>
      </c>
      <c r="BE31" s="18">
        <f t="shared" si="6"/>
        <v>0</v>
      </c>
      <c r="BF31" s="162"/>
      <c r="BG31" s="166">
        <f>IF(PMKAFAAPAYER[[#This Row],[ ]]="Payé",PMKAFAAPAYER[[#This Row],[07.05.2025]],0)</f>
        <v>0</v>
      </c>
      <c r="BH31" s="161"/>
      <c r="BI31" s="166">
        <f>IF(PMKAFAAPAYER[[#This Row],[ ]]="Payé",PMKAFAAPAYER[[#This Row],[14.05.2025]],0)</f>
        <v>0</v>
      </c>
      <c r="BJ31" s="161"/>
      <c r="BK31" s="166">
        <f>IF(PMKAFAAPAYER[[#This Row],[ ]]="Payé",PMKAFAAPAYER[[#This Row],[21.05.2025]],0)</f>
        <v>0</v>
      </c>
      <c r="BL31" s="161"/>
      <c r="BM31" s="176">
        <f>IF(PMKAFAAPAYER[[#This Row],[ ]]="Payé",PMKAFAAPAYER[[#This Row],[28.05.2025]],0)</f>
        <v>0</v>
      </c>
      <c r="BN31" s="17">
        <f t="shared" si="7"/>
        <v>0</v>
      </c>
      <c r="BO31" s="162"/>
      <c r="BP31" s="166">
        <f>IF(PMKAFAAPAYER[[#This Row],[ ]]="Payé",PMKAFAAPAYER[[#This Row],[04.06.2025]],0)</f>
        <v>0</v>
      </c>
      <c r="BQ31" s="161"/>
      <c r="BR31" s="166">
        <f>IF(PMKAFAAPAYER[[#This Row],[ ]]="Payé",PMKAFAAPAYER[[#This Row],[11.06.2025]],0)</f>
        <v>0</v>
      </c>
      <c r="BS31" s="161"/>
      <c r="BT31" s="166">
        <f>IF(PMKAFAAPAYER[[#This Row],[ ]]="Payé",PMKAFAAPAYER[[#This Row],[18.06.2025]],0)</f>
        <v>0</v>
      </c>
      <c r="BU31" s="161"/>
      <c r="BV31" s="176">
        <f>IF(PMKAFAAPAYER[[#This Row],[ ]]="Payé",PMKAFAAPAYER[[#This Row],[25.06.2025]],0)</f>
        <v>0</v>
      </c>
      <c r="BW31" s="18">
        <f t="shared" si="8"/>
        <v>0</v>
      </c>
      <c r="BX31" s="162"/>
      <c r="BY31" s="166">
        <f>IF(PMKAFAAPAYER[[#This Row],[ ]]="Payé",PMKAFAAPAYER[[#This Row],[02.07.2025]],0)</f>
        <v>0</v>
      </c>
      <c r="BZ31" s="161"/>
      <c r="CA31" s="166">
        <f>IF(PMKAFAAPAYER[[#This Row],[ ]]="Payé",PMKAFAAPAYER[[#This Row],[09.07.2025]],0)</f>
        <v>0</v>
      </c>
      <c r="CB31" s="161"/>
      <c r="CC31" s="166">
        <f>IF(PMKAFAAPAYER[[#This Row],[ ]]="Payé",PMKAFAAPAYER[[#This Row],[16.07.2025]],0)</f>
        <v>0</v>
      </c>
      <c r="CD31" s="161"/>
      <c r="CE31" s="166">
        <f>IF(PMKAFAAPAYER[[#This Row],[ ]]="Payé",PMKAFAAPAYER[[#This Row],[23.07.2025]],0)</f>
        <v>0</v>
      </c>
      <c r="CF31" s="161"/>
      <c r="CG31" s="176">
        <f>IF(PMKAFAAPAYER[[#This Row],[ ]]="Payé",PMKAFAAPAYER[[#This Row],[30.07.2025]],0)</f>
        <v>0</v>
      </c>
      <c r="CH31" s="17">
        <f t="shared" si="9"/>
        <v>0</v>
      </c>
      <c r="CI31" s="162"/>
      <c r="CJ31" s="166">
        <f>IF(PMKAFAAPAYER[[#This Row],[ ]]="Payé",PMKAFAAPAYER[[#This Row],[06.08.2025]],0)</f>
        <v>0</v>
      </c>
      <c r="CK31" s="161"/>
      <c r="CL31" s="166">
        <f>IF(PMKAFAAPAYER[[#This Row],[ ]]="Payé",PMKAFAAPAYER[[#This Row],[13.08.2025]],0)</f>
        <v>0</v>
      </c>
      <c r="CM31" s="161"/>
      <c r="CN31" s="166">
        <f>IF(PMKAFAAPAYER[[#This Row],[ ]]="Payé",PMKAFAAPAYER[[#This Row],[20.08.2025]],0)</f>
        <v>0</v>
      </c>
      <c r="CO31" s="161"/>
      <c r="CP31" s="176">
        <f>IF(PMKAFAAPAYER[[#This Row],[ ]]="Payé",PMKAFAAPAYER[[#This Row],[27.08.2025]],0)</f>
        <v>0</v>
      </c>
      <c r="CQ31" s="18">
        <f t="shared" si="10"/>
        <v>0</v>
      </c>
      <c r="CR31" s="162"/>
      <c r="CS31" s="166">
        <f>IF(PMKAFAAPAYER[[#This Row],[ ]]="Payé",PMKAFAAPAYER[[#This Row],[03.09.2025]],0)</f>
        <v>0</v>
      </c>
      <c r="CT31" s="161"/>
      <c r="CU31" s="166">
        <f>IF(PMKAFAAPAYER[[#This Row],[ ]]="Payé",PMKAFAAPAYER[[#This Row],[10.09.2025]],0)</f>
        <v>0</v>
      </c>
      <c r="CV31" s="161"/>
      <c r="CW31" s="166">
        <f>IF(PMKAFAAPAYER[[#This Row],[ ]]="Payé",PMKAFAAPAYER[[#This Row],[17.09.2025]],0)</f>
        <v>0</v>
      </c>
      <c r="CX31" s="161"/>
      <c r="CY31" s="176">
        <f>IF(PMKAFAAPAYER[[#This Row],[ ]]="Payé",PMKAFAAPAYER[[#This Row],[24.09.2025]],0)</f>
        <v>0</v>
      </c>
      <c r="CZ31" s="17">
        <f t="shared" si="11"/>
        <v>0</v>
      </c>
      <c r="DA31" s="162"/>
      <c r="DB31" s="166">
        <f>IF(PMKAFAAPAYER[[#This Row],[ ]]="Payé",PMKAFAAPAYER[[#This Row],[01.10.2025]],0)</f>
        <v>0</v>
      </c>
      <c r="DC31" s="161"/>
      <c r="DD31" s="166">
        <f>IF(PMKAFAAPAYER[[#This Row],[ ]]="Payé",PMKAFAAPAYER[[#This Row],[08.10.2025]],0)</f>
        <v>0</v>
      </c>
      <c r="DE31" s="161"/>
      <c r="DF31" s="166">
        <f>IF(PMKAFAAPAYER[[#This Row],[ ]]="Payé",PMKAFAAPAYER[[#This Row],[15.10.2025]],0)</f>
        <v>0</v>
      </c>
      <c r="DG31" s="161"/>
      <c r="DH31" s="166">
        <f>IF(PMKAFAAPAYER[[#This Row],[ ]]="Payé",PMKAFAAPAYER[[#This Row],[22.10.2025]],0)</f>
        <v>0</v>
      </c>
      <c r="DI31" s="161"/>
      <c r="DJ31" s="176">
        <f>IF(PMKAFAAPAYER[[#This Row],[ ]]="Payé",PMKAFAAPAYER[[#This Row],[29.10.2025]],0)</f>
        <v>0</v>
      </c>
      <c r="DK31" s="18">
        <f t="shared" si="12"/>
        <v>0</v>
      </c>
      <c r="DL31" s="162"/>
      <c r="DM31" s="166">
        <f>IF(PMKAFAAPAYER[[#This Row],[ ]]="Payé",PMKAFAAPAYER[[#This Row],[05.11.2025]],0)</f>
        <v>0</v>
      </c>
      <c r="DN31" s="161"/>
      <c r="DO31" s="166">
        <f>IF(PMKAFAAPAYER[[#This Row],[ ]]="Payé",PMKAFAAPAYER[[#This Row],[12.11.2025]],0)</f>
        <v>0</v>
      </c>
      <c r="DP31" s="161"/>
      <c r="DQ31" s="166">
        <f>IF(PMKAFAAPAYER[[#This Row],[ ]]="Payé",PMKAFAAPAYER[[#This Row],[19.11.2025]],0)</f>
        <v>0</v>
      </c>
      <c r="DR31" s="161"/>
      <c r="DS31" s="176">
        <f>IF(PMKAFAAPAYER[[#This Row],[ ]]="Payé",PMKAFAAPAYER[[#This Row],[26.11.2025]],0)</f>
        <v>0</v>
      </c>
      <c r="DT31" s="17">
        <f t="shared" si="13"/>
        <v>0</v>
      </c>
      <c r="DU31" s="162"/>
      <c r="DV31" s="166">
        <f>IF(PMKAFAAPAYER[[#This Row],[ ]]="Payé",PMKAFAAPAYER[[#This Row],[03.12.2025]],0)</f>
        <v>0</v>
      </c>
      <c r="DW31" s="161"/>
      <c r="DX31" s="166">
        <f>IF(PMKAFAAPAYER[[#This Row],[ ]]="Payé",PMKAFAAPAYER[[#This Row],[10.12.2025]],0)</f>
        <v>0</v>
      </c>
      <c r="DY31" s="161"/>
      <c r="DZ31" s="166">
        <f>IF(PMKAFAAPAYER[[#This Row],[ ]]="Payé",PMKAFAAPAYER[[#This Row],[17.12.2025]],0)</f>
        <v>0</v>
      </c>
      <c r="EA31" s="161"/>
      <c r="EB31" s="166">
        <f>IF(PMKAFAAPAYER[[#This Row],[ ]]="Payé",PMKAFAAPAYER[[#This Row],[24.12.2025]],0)</f>
        <v>0</v>
      </c>
      <c r="EC31" s="161"/>
      <c r="ED31" s="176">
        <f>IF(PMKAFAAPAYER[[#This Row],[ ]]="Payé",PMKAFAAPAYER[[#This Row],[31.12.2025]],0)</f>
        <v>0</v>
      </c>
      <c r="EE31" s="18">
        <f t="shared" si="14"/>
        <v>0</v>
      </c>
      <c r="EF31" s="11">
        <f t="shared" si="15"/>
        <v>1523.55</v>
      </c>
      <c r="EG31" s="16">
        <f>+PMKAFAAPAYER[[#This Row],[CHF]]-PMKAFAAPAYER[[#This Row],[T2025]]</f>
        <v>0</v>
      </c>
    </row>
    <row r="32" spans="1:137" x14ac:dyDescent="0.3">
      <c r="A32" s="9">
        <f t="shared" si="16"/>
        <v>27</v>
      </c>
      <c r="B32" s="1" t="s">
        <v>152</v>
      </c>
      <c r="C32" s="37">
        <v>44746</v>
      </c>
      <c r="D32" s="8">
        <v>45778</v>
      </c>
      <c r="E32" s="10">
        <v>0</v>
      </c>
      <c r="F32" s="265">
        <f t="shared" si="2"/>
        <v>45778</v>
      </c>
      <c r="G32" s="139" t="s">
        <v>144</v>
      </c>
      <c r="H32" s="29"/>
      <c r="I32" s="140">
        <v>1523.55</v>
      </c>
      <c r="J32" s="14"/>
      <c r="K32" s="14"/>
      <c r="L32" s="14"/>
      <c r="M32" s="13"/>
      <c r="N32" s="30"/>
      <c r="O32" s="31"/>
      <c r="P32" s="206"/>
      <c r="Q32" s="137"/>
      <c r="R32" s="234"/>
      <c r="S32" s="166">
        <f>IF(PMKAFAAPAYER[[#This Row],[ ]]="Payé",PMKAFAAPAYER[[#This Row],[02.01.2025]],0)</f>
        <v>0</v>
      </c>
      <c r="T32" s="234"/>
      <c r="U32" s="166">
        <f>IF(PMKAFAAPAYER[[#This Row],[ ]]="Payé",PMKAFAAPAYER[[#This Row],[09.01.2025]],0)</f>
        <v>0</v>
      </c>
      <c r="V32" s="234"/>
      <c r="W32" s="166">
        <f>IF(PMKAFAAPAYER[[#This Row],[ ]]="Payé",PMKAFAAPAYER[[#This Row],[16.01.2025]],0)</f>
        <v>0</v>
      </c>
      <c r="X32" s="234"/>
      <c r="Y32" s="166">
        <f>IF(PMKAFAAPAYER[[#This Row],[ ]]="Payé",PMKAFAAPAYER[[#This Row],[23.01.2025]],0)</f>
        <v>0</v>
      </c>
      <c r="Z32" s="234"/>
      <c r="AA32" s="176">
        <f>IF(PMKAFAAPAYER[[#This Row],[ ]]="Payé",PMKAFAAPAYER[[#This Row],[30.01.2025]],0)</f>
        <v>0</v>
      </c>
      <c r="AB32" s="32">
        <f t="shared" si="3"/>
        <v>0</v>
      </c>
      <c r="AC32" s="234"/>
      <c r="AD32" s="166">
        <f>IF(PMKAFAAPAYER[[#This Row],[ ]]="Payé",PMKAFAAPAYER[[#This Row],[06.02.2025]],0)</f>
        <v>0</v>
      </c>
      <c r="AE32" s="234"/>
      <c r="AF32" s="166">
        <f>IF(PMKAFAAPAYER[[#This Row],[ ]]="Payé",PMKAFAAPAYER[[#This Row],[13.02.2025]],0)</f>
        <v>0</v>
      </c>
      <c r="AG32" s="234"/>
      <c r="AH32" s="166">
        <f>IF(PMKAFAAPAYER[[#This Row],[ ]]="Payé",PMKAFAAPAYER[[#This Row],[20.02.2025]],0)</f>
        <v>0</v>
      </c>
      <c r="AI32" s="234"/>
      <c r="AJ32" s="176">
        <f>IF(PMKAFAAPAYER[[#This Row],[ ]]="Payé",PMKAFAAPAYER[[#This Row],[27.02.2025]],0)</f>
        <v>0</v>
      </c>
      <c r="AK32" s="47">
        <f t="shared" si="4"/>
        <v>0</v>
      </c>
      <c r="AL32" s="162"/>
      <c r="AM32" s="166">
        <f>IF(PMKAFAAPAYER[[#This Row],[ ]]="Payé",PMKAFAAPAYER[[#This Row],[05.03.2025]],0)</f>
        <v>0</v>
      </c>
      <c r="AN32" s="161"/>
      <c r="AO32" s="166">
        <f>IF(PMKAFAAPAYER[[#This Row],[ ]]="Payé",PMKAFAAPAYER[[#This Row],[12.03.2025]],0)</f>
        <v>0</v>
      </c>
      <c r="AP32" s="161"/>
      <c r="AQ32" s="166">
        <f>IF(PMKAFAAPAYER[[#This Row],[ ]]="Payé",PMKAFAAPAYER[[#This Row],[19.03.2025]],0)</f>
        <v>0</v>
      </c>
      <c r="AR32" s="161"/>
      <c r="AS32" s="176">
        <f>IF(PMKAFAAPAYER[[#This Row],[ ]]="Payé",PMKAFAAPAYER[[#This Row],[26.03.2025]],0)</f>
        <v>0</v>
      </c>
      <c r="AT32" s="17">
        <f t="shared" si="5"/>
        <v>0</v>
      </c>
      <c r="AU32" s="162"/>
      <c r="AV32" s="166">
        <f>IF(PMKAFAAPAYER[[#This Row],[ ]]="Payé",PMKAFAAPAYER[[#This Row],[02.04.2025]],0)</f>
        <v>0</v>
      </c>
      <c r="AW32" s="161"/>
      <c r="AX32" s="166">
        <f>IF(PMKAFAAPAYER[[#This Row],[ ]]="Payé",PMKAFAAPAYER[[#This Row],[09.04.2025]],0)</f>
        <v>0</v>
      </c>
      <c r="AY32" s="161"/>
      <c r="AZ32" s="166">
        <f>IF(PMKAFAAPAYER[[#This Row],[ ]]="Payé",PMKAFAAPAYER[[#This Row],[16.04.2025]],0)</f>
        <v>0</v>
      </c>
      <c r="BA32" s="161"/>
      <c r="BB32" s="166">
        <f>IF(PMKAFAAPAYER[[#This Row],[ ]]="Payé",PMKAFAAPAYER[[#This Row],[23.04.2025]],0)</f>
        <v>0</v>
      </c>
      <c r="BC32" s="161">
        <f>+PMKAFAAPAYER[[#This Row],[CHF]]</f>
        <v>1523.55</v>
      </c>
      <c r="BD32" s="176">
        <f>IF(PMKAFAAPAYER[[#This Row],[ ]]="Payé",PMKAFAAPAYER[[#This Row],[30.04.2025]],0)</f>
        <v>0</v>
      </c>
      <c r="BE32" s="18">
        <f t="shared" si="6"/>
        <v>1523.55</v>
      </c>
      <c r="BF32" s="162"/>
      <c r="BG32" s="166">
        <f>IF(PMKAFAAPAYER[[#This Row],[ ]]="Payé",PMKAFAAPAYER[[#This Row],[07.05.2025]],0)</f>
        <v>0</v>
      </c>
      <c r="BH32" s="161"/>
      <c r="BI32" s="166">
        <f>IF(PMKAFAAPAYER[[#This Row],[ ]]="Payé",PMKAFAAPAYER[[#This Row],[14.05.2025]],0)</f>
        <v>0</v>
      </c>
      <c r="BJ32" s="161"/>
      <c r="BK32" s="166">
        <f>IF(PMKAFAAPAYER[[#This Row],[ ]]="Payé",PMKAFAAPAYER[[#This Row],[21.05.2025]],0)</f>
        <v>0</v>
      </c>
      <c r="BL32" s="161"/>
      <c r="BM32" s="176">
        <f>IF(PMKAFAAPAYER[[#This Row],[ ]]="Payé",PMKAFAAPAYER[[#This Row],[28.05.2025]],0)</f>
        <v>0</v>
      </c>
      <c r="BN32" s="17">
        <f t="shared" si="7"/>
        <v>0</v>
      </c>
      <c r="BO32" s="162"/>
      <c r="BP32" s="166">
        <f>IF(PMKAFAAPAYER[[#This Row],[ ]]="Payé",PMKAFAAPAYER[[#This Row],[04.06.2025]],0)</f>
        <v>0</v>
      </c>
      <c r="BQ32" s="161"/>
      <c r="BR32" s="166">
        <f>IF(PMKAFAAPAYER[[#This Row],[ ]]="Payé",PMKAFAAPAYER[[#This Row],[11.06.2025]],0)</f>
        <v>0</v>
      </c>
      <c r="BS32" s="161"/>
      <c r="BT32" s="166">
        <f>IF(PMKAFAAPAYER[[#This Row],[ ]]="Payé",PMKAFAAPAYER[[#This Row],[18.06.2025]],0)</f>
        <v>0</v>
      </c>
      <c r="BU32" s="161"/>
      <c r="BV32" s="176">
        <f>IF(PMKAFAAPAYER[[#This Row],[ ]]="Payé",PMKAFAAPAYER[[#This Row],[25.06.2025]],0)</f>
        <v>0</v>
      </c>
      <c r="BW32" s="18">
        <f t="shared" si="8"/>
        <v>0</v>
      </c>
      <c r="BX32" s="162"/>
      <c r="BY32" s="166">
        <f>IF(PMKAFAAPAYER[[#This Row],[ ]]="Payé",PMKAFAAPAYER[[#This Row],[02.07.2025]],0)</f>
        <v>0</v>
      </c>
      <c r="BZ32" s="161"/>
      <c r="CA32" s="166">
        <f>IF(PMKAFAAPAYER[[#This Row],[ ]]="Payé",PMKAFAAPAYER[[#This Row],[09.07.2025]],0)</f>
        <v>0</v>
      </c>
      <c r="CB32" s="161"/>
      <c r="CC32" s="166">
        <f>IF(PMKAFAAPAYER[[#This Row],[ ]]="Payé",PMKAFAAPAYER[[#This Row],[16.07.2025]],0)</f>
        <v>0</v>
      </c>
      <c r="CD32" s="161"/>
      <c r="CE32" s="166">
        <f>IF(PMKAFAAPAYER[[#This Row],[ ]]="Payé",PMKAFAAPAYER[[#This Row],[23.07.2025]],0)</f>
        <v>0</v>
      </c>
      <c r="CF32" s="161"/>
      <c r="CG32" s="176">
        <f>IF(PMKAFAAPAYER[[#This Row],[ ]]="Payé",PMKAFAAPAYER[[#This Row],[30.07.2025]],0)</f>
        <v>0</v>
      </c>
      <c r="CH32" s="17">
        <f t="shared" si="9"/>
        <v>0</v>
      </c>
      <c r="CI32" s="162"/>
      <c r="CJ32" s="166">
        <f>IF(PMKAFAAPAYER[[#This Row],[ ]]="Payé",PMKAFAAPAYER[[#This Row],[06.08.2025]],0)</f>
        <v>0</v>
      </c>
      <c r="CK32" s="161"/>
      <c r="CL32" s="166">
        <f>IF(PMKAFAAPAYER[[#This Row],[ ]]="Payé",PMKAFAAPAYER[[#This Row],[13.08.2025]],0)</f>
        <v>0</v>
      </c>
      <c r="CM32" s="161"/>
      <c r="CN32" s="166">
        <f>IF(PMKAFAAPAYER[[#This Row],[ ]]="Payé",PMKAFAAPAYER[[#This Row],[20.08.2025]],0)</f>
        <v>0</v>
      </c>
      <c r="CO32" s="161"/>
      <c r="CP32" s="176">
        <f>IF(PMKAFAAPAYER[[#This Row],[ ]]="Payé",PMKAFAAPAYER[[#This Row],[27.08.2025]],0)</f>
        <v>0</v>
      </c>
      <c r="CQ32" s="18">
        <f t="shared" si="10"/>
        <v>0</v>
      </c>
      <c r="CR32" s="162"/>
      <c r="CS32" s="166">
        <f>IF(PMKAFAAPAYER[[#This Row],[ ]]="Payé",PMKAFAAPAYER[[#This Row],[03.09.2025]],0)</f>
        <v>0</v>
      </c>
      <c r="CT32" s="161"/>
      <c r="CU32" s="166">
        <f>IF(PMKAFAAPAYER[[#This Row],[ ]]="Payé",PMKAFAAPAYER[[#This Row],[10.09.2025]],0)</f>
        <v>0</v>
      </c>
      <c r="CV32" s="161"/>
      <c r="CW32" s="166">
        <f>IF(PMKAFAAPAYER[[#This Row],[ ]]="Payé",PMKAFAAPAYER[[#This Row],[17.09.2025]],0)</f>
        <v>0</v>
      </c>
      <c r="CX32" s="161"/>
      <c r="CY32" s="176">
        <f>IF(PMKAFAAPAYER[[#This Row],[ ]]="Payé",PMKAFAAPAYER[[#This Row],[24.09.2025]],0)</f>
        <v>0</v>
      </c>
      <c r="CZ32" s="17">
        <f t="shared" si="11"/>
        <v>0</v>
      </c>
      <c r="DA32" s="162"/>
      <c r="DB32" s="166">
        <f>IF(PMKAFAAPAYER[[#This Row],[ ]]="Payé",PMKAFAAPAYER[[#This Row],[01.10.2025]],0)</f>
        <v>0</v>
      </c>
      <c r="DC32" s="161"/>
      <c r="DD32" s="166">
        <f>IF(PMKAFAAPAYER[[#This Row],[ ]]="Payé",PMKAFAAPAYER[[#This Row],[08.10.2025]],0)</f>
        <v>0</v>
      </c>
      <c r="DE32" s="161"/>
      <c r="DF32" s="166">
        <f>IF(PMKAFAAPAYER[[#This Row],[ ]]="Payé",PMKAFAAPAYER[[#This Row],[15.10.2025]],0)</f>
        <v>0</v>
      </c>
      <c r="DG32" s="161"/>
      <c r="DH32" s="166">
        <f>IF(PMKAFAAPAYER[[#This Row],[ ]]="Payé",PMKAFAAPAYER[[#This Row],[22.10.2025]],0)</f>
        <v>0</v>
      </c>
      <c r="DI32" s="161"/>
      <c r="DJ32" s="176">
        <f>IF(PMKAFAAPAYER[[#This Row],[ ]]="Payé",PMKAFAAPAYER[[#This Row],[29.10.2025]],0)</f>
        <v>0</v>
      </c>
      <c r="DK32" s="18">
        <f t="shared" si="12"/>
        <v>0</v>
      </c>
      <c r="DL32" s="162"/>
      <c r="DM32" s="166">
        <f>IF(PMKAFAAPAYER[[#This Row],[ ]]="Payé",PMKAFAAPAYER[[#This Row],[05.11.2025]],0)</f>
        <v>0</v>
      </c>
      <c r="DN32" s="161"/>
      <c r="DO32" s="166">
        <f>IF(PMKAFAAPAYER[[#This Row],[ ]]="Payé",PMKAFAAPAYER[[#This Row],[12.11.2025]],0)</f>
        <v>0</v>
      </c>
      <c r="DP32" s="161"/>
      <c r="DQ32" s="166">
        <f>IF(PMKAFAAPAYER[[#This Row],[ ]]="Payé",PMKAFAAPAYER[[#This Row],[19.11.2025]],0)</f>
        <v>0</v>
      </c>
      <c r="DR32" s="161"/>
      <c r="DS32" s="176">
        <f>IF(PMKAFAAPAYER[[#This Row],[ ]]="Payé",PMKAFAAPAYER[[#This Row],[26.11.2025]],0)</f>
        <v>0</v>
      </c>
      <c r="DT32" s="17">
        <f t="shared" si="13"/>
        <v>0</v>
      </c>
      <c r="DU32" s="162"/>
      <c r="DV32" s="166">
        <f>IF(PMKAFAAPAYER[[#This Row],[ ]]="Payé",PMKAFAAPAYER[[#This Row],[03.12.2025]],0)</f>
        <v>0</v>
      </c>
      <c r="DW32" s="161"/>
      <c r="DX32" s="166">
        <f>IF(PMKAFAAPAYER[[#This Row],[ ]]="Payé",PMKAFAAPAYER[[#This Row],[10.12.2025]],0)</f>
        <v>0</v>
      </c>
      <c r="DY32" s="161"/>
      <c r="DZ32" s="166">
        <f>IF(PMKAFAAPAYER[[#This Row],[ ]]="Payé",PMKAFAAPAYER[[#This Row],[17.12.2025]],0)</f>
        <v>0</v>
      </c>
      <c r="EA32" s="161"/>
      <c r="EB32" s="166">
        <f>IF(PMKAFAAPAYER[[#This Row],[ ]]="Payé",PMKAFAAPAYER[[#This Row],[24.12.2025]],0)</f>
        <v>0</v>
      </c>
      <c r="EC32" s="161"/>
      <c r="ED32" s="176">
        <f>IF(PMKAFAAPAYER[[#This Row],[ ]]="Payé",PMKAFAAPAYER[[#This Row],[31.12.2025]],0)</f>
        <v>0</v>
      </c>
      <c r="EE32" s="18">
        <f t="shared" si="14"/>
        <v>0</v>
      </c>
      <c r="EF32" s="11">
        <f t="shared" si="15"/>
        <v>1523.55</v>
      </c>
      <c r="EG32" s="16">
        <f>+PMKAFAAPAYER[[#This Row],[CHF]]-PMKAFAAPAYER[[#This Row],[T2025]]</f>
        <v>0</v>
      </c>
    </row>
    <row r="33" spans="1:137" x14ac:dyDescent="0.3">
      <c r="A33" s="9">
        <f t="shared" si="16"/>
        <v>28</v>
      </c>
      <c r="B33" s="1" t="s">
        <v>152</v>
      </c>
      <c r="C33" s="37">
        <v>44746</v>
      </c>
      <c r="D33" s="8">
        <v>45809</v>
      </c>
      <c r="E33" s="10">
        <v>0</v>
      </c>
      <c r="F33" s="265">
        <f t="shared" si="2"/>
        <v>45809</v>
      </c>
      <c r="G33" s="139" t="s">
        <v>145</v>
      </c>
      <c r="H33" s="29"/>
      <c r="I33" s="140">
        <v>1523.55</v>
      </c>
      <c r="J33" s="14"/>
      <c r="K33" s="14"/>
      <c r="L33" s="14"/>
      <c r="M33" s="13"/>
      <c r="N33" s="30"/>
      <c r="O33" s="31"/>
      <c r="P33" s="206"/>
      <c r="Q33" s="137"/>
      <c r="R33" s="234"/>
      <c r="S33" s="166">
        <f>IF(PMKAFAAPAYER[[#This Row],[ ]]="Payé",PMKAFAAPAYER[[#This Row],[02.01.2025]],0)</f>
        <v>0</v>
      </c>
      <c r="T33" s="234"/>
      <c r="U33" s="166">
        <f>IF(PMKAFAAPAYER[[#This Row],[ ]]="Payé",PMKAFAAPAYER[[#This Row],[09.01.2025]],0)</f>
        <v>0</v>
      </c>
      <c r="V33" s="234"/>
      <c r="W33" s="166">
        <f>IF(PMKAFAAPAYER[[#This Row],[ ]]="Payé",PMKAFAAPAYER[[#This Row],[16.01.2025]],0)</f>
        <v>0</v>
      </c>
      <c r="X33" s="234"/>
      <c r="Y33" s="166">
        <f>IF(PMKAFAAPAYER[[#This Row],[ ]]="Payé",PMKAFAAPAYER[[#This Row],[23.01.2025]],0)</f>
        <v>0</v>
      </c>
      <c r="Z33" s="234"/>
      <c r="AA33" s="176">
        <f>IF(PMKAFAAPAYER[[#This Row],[ ]]="Payé",PMKAFAAPAYER[[#This Row],[30.01.2025]],0)</f>
        <v>0</v>
      </c>
      <c r="AB33" s="32">
        <f t="shared" si="3"/>
        <v>0</v>
      </c>
      <c r="AC33" s="234"/>
      <c r="AD33" s="166">
        <f>IF(PMKAFAAPAYER[[#This Row],[ ]]="Payé",PMKAFAAPAYER[[#This Row],[06.02.2025]],0)</f>
        <v>0</v>
      </c>
      <c r="AE33" s="234"/>
      <c r="AF33" s="166">
        <f>IF(PMKAFAAPAYER[[#This Row],[ ]]="Payé",PMKAFAAPAYER[[#This Row],[13.02.2025]],0)</f>
        <v>0</v>
      </c>
      <c r="AG33" s="234"/>
      <c r="AH33" s="166">
        <f>IF(PMKAFAAPAYER[[#This Row],[ ]]="Payé",PMKAFAAPAYER[[#This Row],[20.02.2025]],0)</f>
        <v>0</v>
      </c>
      <c r="AI33" s="234"/>
      <c r="AJ33" s="176">
        <f>IF(PMKAFAAPAYER[[#This Row],[ ]]="Payé",PMKAFAAPAYER[[#This Row],[27.02.2025]],0)</f>
        <v>0</v>
      </c>
      <c r="AK33" s="47">
        <f t="shared" si="4"/>
        <v>0</v>
      </c>
      <c r="AL33" s="162"/>
      <c r="AM33" s="166">
        <f>IF(PMKAFAAPAYER[[#This Row],[ ]]="Payé",PMKAFAAPAYER[[#This Row],[05.03.2025]],0)</f>
        <v>0</v>
      </c>
      <c r="AN33" s="161"/>
      <c r="AO33" s="166">
        <f>IF(PMKAFAAPAYER[[#This Row],[ ]]="Payé",PMKAFAAPAYER[[#This Row],[12.03.2025]],0)</f>
        <v>0</v>
      </c>
      <c r="AP33" s="161"/>
      <c r="AQ33" s="166">
        <f>IF(PMKAFAAPAYER[[#This Row],[ ]]="Payé",PMKAFAAPAYER[[#This Row],[19.03.2025]],0)</f>
        <v>0</v>
      </c>
      <c r="AR33" s="161"/>
      <c r="AS33" s="176">
        <f>IF(PMKAFAAPAYER[[#This Row],[ ]]="Payé",PMKAFAAPAYER[[#This Row],[26.03.2025]],0)</f>
        <v>0</v>
      </c>
      <c r="AT33" s="17">
        <f t="shared" si="5"/>
        <v>0</v>
      </c>
      <c r="AU33" s="162"/>
      <c r="AV33" s="166">
        <f>IF(PMKAFAAPAYER[[#This Row],[ ]]="Payé",PMKAFAAPAYER[[#This Row],[02.04.2025]],0)</f>
        <v>0</v>
      </c>
      <c r="AW33" s="161"/>
      <c r="AX33" s="166">
        <f>IF(PMKAFAAPAYER[[#This Row],[ ]]="Payé",PMKAFAAPAYER[[#This Row],[09.04.2025]],0)</f>
        <v>0</v>
      </c>
      <c r="AY33" s="161"/>
      <c r="AZ33" s="166">
        <f>IF(PMKAFAAPAYER[[#This Row],[ ]]="Payé",PMKAFAAPAYER[[#This Row],[16.04.2025]],0)</f>
        <v>0</v>
      </c>
      <c r="BA33" s="161"/>
      <c r="BB33" s="166">
        <f>IF(PMKAFAAPAYER[[#This Row],[ ]]="Payé",PMKAFAAPAYER[[#This Row],[23.04.2025]],0)</f>
        <v>0</v>
      </c>
      <c r="BC33" s="161"/>
      <c r="BD33" s="176">
        <f>IF(PMKAFAAPAYER[[#This Row],[ ]]="Payé",PMKAFAAPAYER[[#This Row],[30.04.2025]],0)</f>
        <v>0</v>
      </c>
      <c r="BE33" s="18">
        <f t="shared" si="6"/>
        <v>0</v>
      </c>
      <c r="BF33" s="162"/>
      <c r="BG33" s="166">
        <f>IF(PMKAFAAPAYER[[#This Row],[ ]]="Payé",PMKAFAAPAYER[[#This Row],[07.05.2025]],0)</f>
        <v>0</v>
      </c>
      <c r="BH33" s="161"/>
      <c r="BI33" s="166">
        <f>IF(PMKAFAAPAYER[[#This Row],[ ]]="Payé",PMKAFAAPAYER[[#This Row],[14.05.2025]],0)</f>
        <v>0</v>
      </c>
      <c r="BJ33" s="161"/>
      <c r="BK33" s="166">
        <f>IF(PMKAFAAPAYER[[#This Row],[ ]]="Payé",PMKAFAAPAYER[[#This Row],[21.05.2025]],0)</f>
        <v>0</v>
      </c>
      <c r="BL33" s="161">
        <f>+PMKAFAAPAYER[[#This Row],[CHF]]</f>
        <v>1523.55</v>
      </c>
      <c r="BM33" s="176">
        <f>IF(PMKAFAAPAYER[[#This Row],[ ]]="Payé",PMKAFAAPAYER[[#This Row],[28.05.2025]],0)</f>
        <v>0</v>
      </c>
      <c r="BN33" s="17">
        <f t="shared" si="7"/>
        <v>1523.55</v>
      </c>
      <c r="BO33" s="162"/>
      <c r="BP33" s="166">
        <f>IF(PMKAFAAPAYER[[#This Row],[ ]]="Payé",PMKAFAAPAYER[[#This Row],[04.06.2025]],0)</f>
        <v>0</v>
      </c>
      <c r="BQ33" s="161"/>
      <c r="BR33" s="166">
        <f>IF(PMKAFAAPAYER[[#This Row],[ ]]="Payé",PMKAFAAPAYER[[#This Row],[11.06.2025]],0)</f>
        <v>0</v>
      </c>
      <c r="BS33" s="161"/>
      <c r="BT33" s="166">
        <f>IF(PMKAFAAPAYER[[#This Row],[ ]]="Payé",PMKAFAAPAYER[[#This Row],[18.06.2025]],0)</f>
        <v>0</v>
      </c>
      <c r="BU33" s="161"/>
      <c r="BV33" s="176">
        <f>IF(PMKAFAAPAYER[[#This Row],[ ]]="Payé",PMKAFAAPAYER[[#This Row],[25.06.2025]],0)</f>
        <v>0</v>
      </c>
      <c r="BW33" s="18">
        <f t="shared" si="8"/>
        <v>0</v>
      </c>
      <c r="BX33" s="162"/>
      <c r="BY33" s="166">
        <f>IF(PMKAFAAPAYER[[#This Row],[ ]]="Payé",PMKAFAAPAYER[[#This Row],[02.07.2025]],0)</f>
        <v>0</v>
      </c>
      <c r="BZ33" s="161"/>
      <c r="CA33" s="166">
        <f>IF(PMKAFAAPAYER[[#This Row],[ ]]="Payé",PMKAFAAPAYER[[#This Row],[09.07.2025]],0)</f>
        <v>0</v>
      </c>
      <c r="CB33" s="161"/>
      <c r="CC33" s="166">
        <f>IF(PMKAFAAPAYER[[#This Row],[ ]]="Payé",PMKAFAAPAYER[[#This Row],[16.07.2025]],0)</f>
        <v>0</v>
      </c>
      <c r="CD33" s="161"/>
      <c r="CE33" s="166">
        <f>IF(PMKAFAAPAYER[[#This Row],[ ]]="Payé",PMKAFAAPAYER[[#This Row],[23.07.2025]],0)</f>
        <v>0</v>
      </c>
      <c r="CF33" s="161"/>
      <c r="CG33" s="176">
        <f>IF(PMKAFAAPAYER[[#This Row],[ ]]="Payé",PMKAFAAPAYER[[#This Row],[30.07.2025]],0)</f>
        <v>0</v>
      </c>
      <c r="CH33" s="17">
        <f t="shared" si="9"/>
        <v>0</v>
      </c>
      <c r="CI33" s="162"/>
      <c r="CJ33" s="166">
        <f>IF(PMKAFAAPAYER[[#This Row],[ ]]="Payé",PMKAFAAPAYER[[#This Row],[06.08.2025]],0)</f>
        <v>0</v>
      </c>
      <c r="CK33" s="161"/>
      <c r="CL33" s="166">
        <f>IF(PMKAFAAPAYER[[#This Row],[ ]]="Payé",PMKAFAAPAYER[[#This Row],[13.08.2025]],0)</f>
        <v>0</v>
      </c>
      <c r="CM33" s="161"/>
      <c r="CN33" s="166">
        <f>IF(PMKAFAAPAYER[[#This Row],[ ]]="Payé",PMKAFAAPAYER[[#This Row],[20.08.2025]],0)</f>
        <v>0</v>
      </c>
      <c r="CO33" s="161"/>
      <c r="CP33" s="176">
        <f>IF(PMKAFAAPAYER[[#This Row],[ ]]="Payé",PMKAFAAPAYER[[#This Row],[27.08.2025]],0)</f>
        <v>0</v>
      </c>
      <c r="CQ33" s="18">
        <f t="shared" si="10"/>
        <v>0</v>
      </c>
      <c r="CR33" s="162"/>
      <c r="CS33" s="166">
        <f>IF(PMKAFAAPAYER[[#This Row],[ ]]="Payé",PMKAFAAPAYER[[#This Row],[03.09.2025]],0)</f>
        <v>0</v>
      </c>
      <c r="CT33" s="161"/>
      <c r="CU33" s="166">
        <f>IF(PMKAFAAPAYER[[#This Row],[ ]]="Payé",PMKAFAAPAYER[[#This Row],[10.09.2025]],0)</f>
        <v>0</v>
      </c>
      <c r="CV33" s="161"/>
      <c r="CW33" s="166">
        <f>IF(PMKAFAAPAYER[[#This Row],[ ]]="Payé",PMKAFAAPAYER[[#This Row],[17.09.2025]],0)</f>
        <v>0</v>
      </c>
      <c r="CX33" s="161"/>
      <c r="CY33" s="176">
        <f>IF(PMKAFAAPAYER[[#This Row],[ ]]="Payé",PMKAFAAPAYER[[#This Row],[24.09.2025]],0)</f>
        <v>0</v>
      </c>
      <c r="CZ33" s="17">
        <f t="shared" si="11"/>
        <v>0</v>
      </c>
      <c r="DA33" s="162"/>
      <c r="DB33" s="166">
        <f>IF(PMKAFAAPAYER[[#This Row],[ ]]="Payé",PMKAFAAPAYER[[#This Row],[01.10.2025]],0)</f>
        <v>0</v>
      </c>
      <c r="DC33" s="161"/>
      <c r="DD33" s="166">
        <f>IF(PMKAFAAPAYER[[#This Row],[ ]]="Payé",PMKAFAAPAYER[[#This Row],[08.10.2025]],0)</f>
        <v>0</v>
      </c>
      <c r="DE33" s="161"/>
      <c r="DF33" s="166">
        <f>IF(PMKAFAAPAYER[[#This Row],[ ]]="Payé",PMKAFAAPAYER[[#This Row],[15.10.2025]],0)</f>
        <v>0</v>
      </c>
      <c r="DG33" s="161"/>
      <c r="DH33" s="166">
        <f>IF(PMKAFAAPAYER[[#This Row],[ ]]="Payé",PMKAFAAPAYER[[#This Row],[22.10.2025]],0)</f>
        <v>0</v>
      </c>
      <c r="DI33" s="161"/>
      <c r="DJ33" s="176">
        <f>IF(PMKAFAAPAYER[[#This Row],[ ]]="Payé",PMKAFAAPAYER[[#This Row],[29.10.2025]],0)</f>
        <v>0</v>
      </c>
      <c r="DK33" s="18">
        <f t="shared" si="12"/>
        <v>0</v>
      </c>
      <c r="DL33" s="162"/>
      <c r="DM33" s="166">
        <f>IF(PMKAFAAPAYER[[#This Row],[ ]]="Payé",PMKAFAAPAYER[[#This Row],[05.11.2025]],0)</f>
        <v>0</v>
      </c>
      <c r="DN33" s="161"/>
      <c r="DO33" s="166">
        <f>IF(PMKAFAAPAYER[[#This Row],[ ]]="Payé",PMKAFAAPAYER[[#This Row],[12.11.2025]],0)</f>
        <v>0</v>
      </c>
      <c r="DP33" s="161"/>
      <c r="DQ33" s="166">
        <f>IF(PMKAFAAPAYER[[#This Row],[ ]]="Payé",PMKAFAAPAYER[[#This Row],[19.11.2025]],0)</f>
        <v>0</v>
      </c>
      <c r="DR33" s="161"/>
      <c r="DS33" s="176">
        <f>IF(PMKAFAAPAYER[[#This Row],[ ]]="Payé",PMKAFAAPAYER[[#This Row],[26.11.2025]],0)</f>
        <v>0</v>
      </c>
      <c r="DT33" s="17">
        <f t="shared" si="13"/>
        <v>0</v>
      </c>
      <c r="DU33" s="162"/>
      <c r="DV33" s="166">
        <f>IF(PMKAFAAPAYER[[#This Row],[ ]]="Payé",PMKAFAAPAYER[[#This Row],[03.12.2025]],0)</f>
        <v>0</v>
      </c>
      <c r="DW33" s="161"/>
      <c r="DX33" s="166">
        <f>IF(PMKAFAAPAYER[[#This Row],[ ]]="Payé",PMKAFAAPAYER[[#This Row],[10.12.2025]],0)</f>
        <v>0</v>
      </c>
      <c r="DY33" s="161"/>
      <c r="DZ33" s="166">
        <f>IF(PMKAFAAPAYER[[#This Row],[ ]]="Payé",PMKAFAAPAYER[[#This Row],[17.12.2025]],0)</f>
        <v>0</v>
      </c>
      <c r="EA33" s="161"/>
      <c r="EB33" s="166">
        <f>IF(PMKAFAAPAYER[[#This Row],[ ]]="Payé",PMKAFAAPAYER[[#This Row],[24.12.2025]],0)</f>
        <v>0</v>
      </c>
      <c r="EC33" s="161"/>
      <c r="ED33" s="176">
        <f>IF(PMKAFAAPAYER[[#This Row],[ ]]="Payé",PMKAFAAPAYER[[#This Row],[31.12.2025]],0)</f>
        <v>0</v>
      </c>
      <c r="EE33" s="18">
        <f t="shared" si="14"/>
        <v>0</v>
      </c>
      <c r="EF33" s="11">
        <f t="shared" si="15"/>
        <v>1523.55</v>
      </c>
      <c r="EG33" s="16">
        <f>+PMKAFAAPAYER[[#This Row],[CHF]]-PMKAFAAPAYER[[#This Row],[T2025]]</f>
        <v>0</v>
      </c>
    </row>
    <row r="34" spans="1:137" x14ac:dyDescent="0.3">
      <c r="A34" s="9">
        <f t="shared" si="16"/>
        <v>29</v>
      </c>
      <c r="B34" s="1" t="s">
        <v>152</v>
      </c>
      <c r="C34" s="37">
        <v>44746</v>
      </c>
      <c r="D34" s="8">
        <v>45839</v>
      </c>
      <c r="E34" s="10">
        <v>0</v>
      </c>
      <c r="F34" s="265">
        <f t="shared" si="2"/>
        <v>45839</v>
      </c>
      <c r="G34" s="139" t="s">
        <v>146</v>
      </c>
      <c r="H34" s="29"/>
      <c r="I34" s="140">
        <v>1523.55</v>
      </c>
      <c r="J34" s="14"/>
      <c r="K34" s="14"/>
      <c r="L34" s="14"/>
      <c r="M34" s="13"/>
      <c r="N34" s="30"/>
      <c r="O34" s="31"/>
      <c r="P34" s="206"/>
      <c r="Q34" s="137"/>
      <c r="R34" s="234"/>
      <c r="S34" s="166">
        <f>IF(PMKAFAAPAYER[[#This Row],[ ]]="Payé",PMKAFAAPAYER[[#This Row],[02.01.2025]],0)</f>
        <v>0</v>
      </c>
      <c r="T34" s="234"/>
      <c r="U34" s="166">
        <f>IF(PMKAFAAPAYER[[#This Row],[ ]]="Payé",PMKAFAAPAYER[[#This Row],[09.01.2025]],0)</f>
        <v>0</v>
      </c>
      <c r="V34" s="234"/>
      <c r="W34" s="166">
        <f>IF(PMKAFAAPAYER[[#This Row],[ ]]="Payé",PMKAFAAPAYER[[#This Row],[16.01.2025]],0)</f>
        <v>0</v>
      </c>
      <c r="X34" s="234"/>
      <c r="Y34" s="166">
        <f>IF(PMKAFAAPAYER[[#This Row],[ ]]="Payé",PMKAFAAPAYER[[#This Row],[23.01.2025]],0)</f>
        <v>0</v>
      </c>
      <c r="Z34" s="234"/>
      <c r="AA34" s="176">
        <f>IF(PMKAFAAPAYER[[#This Row],[ ]]="Payé",PMKAFAAPAYER[[#This Row],[30.01.2025]],0)</f>
        <v>0</v>
      </c>
      <c r="AB34" s="32">
        <f t="shared" si="3"/>
        <v>0</v>
      </c>
      <c r="AC34" s="234"/>
      <c r="AD34" s="166">
        <f>IF(PMKAFAAPAYER[[#This Row],[ ]]="Payé",PMKAFAAPAYER[[#This Row],[06.02.2025]],0)</f>
        <v>0</v>
      </c>
      <c r="AE34" s="234"/>
      <c r="AF34" s="166">
        <f>IF(PMKAFAAPAYER[[#This Row],[ ]]="Payé",PMKAFAAPAYER[[#This Row],[13.02.2025]],0)</f>
        <v>0</v>
      </c>
      <c r="AG34" s="234"/>
      <c r="AH34" s="166">
        <f>IF(PMKAFAAPAYER[[#This Row],[ ]]="Payé",PMKAFAAPAYER[[#This Row],[20.02.2025]],0)</f>
        <v>0</v>
      </c>
      <c r="AI34" s="234"/>
      <c r="AJ34" s="176">
        <f>IF(PMKAFAAPAYER[[#This Row],[ ]]="Payé",PMKAFAAPAYER[[#This Row],[27.02.2025]],0)</f>
        <v>0</v>
      </c>
      <c r="AK34" s="47">
        <f t="shared" si="4"/>
        <v>0</v>
      </c>
      <c r="AL34" s="162"/>
      <c r="AM34" s="166">
        <f>IF(PMKAFAAPAYER[[#This Row],[ ]]="Payé",PMKAFAAPAYER[[#This Row],[05.03.2025]],0)</f>
        <v>0</v>
      </c>
      <c r="AN34" s="161"/>
      <c r="AO34" s="166">
        <f>IF(PMKAFAAPAYER[[#This Row],[ ]]="Payé",PMKAFAAPAYER[[#This Row],[12.03.2025]],0)</f>
        <v>0</v>
      </c>
      <c r="AP34" s="161"/>
      <c r="AQ34" s="166">
        <f>IF(PMKAFAAPAYER[[#This Row],[ ]]="Payé",PMKAFAAPAYER[[#This Row],[19.03.2025]],0)</f>
        <v>0</v>
      </c>
      <c r="AR34" s="161"/>
      <c r="AS34" s="176">
        <f>IF(PMKAFAAPAYER[[#This Row],[ ]]="Payé",PMKAFAAPAYER[[#This Row],[26.03.2025]],0)</f>
        <v>0</v>
      </c>
      <c r="AT34" s="17">
        <f t="shared" si="5"/>
        <v>0</v>
      </c>
      <c r="AU34" s="162"/>
      <c r="AV34" s="166">
        <f>IF(PMKAFAAPAYER[[#This Row],[ ]]="Payé",PMKAFAAPAYER[[#This Row],[02.04.2025]],0)</f>
        <v>0</v>
      </c>
      <c r="AW34" s="161"/>
      <c r="AX34" s="166">
        <f>IF(PMKAFAAPAYER[[#This Row],[ ]]="Payé",PMKAFAAPAYER[[#This Row],[09.04.2025]],0)</f>
        <v>0</v>
      </c>
      <c r="AY34" s="161"/>
      <c r="AZ34" s="166">
        <f>IF(PMKAFAAPAYER[[#This Row],[ ]]="Payé",PMKAFAAPAYER[[#This Row],[16.04.2025]],0)</f>
        <v>0</v>
      </c>
      <c r="BA34" s="161"/>
      <c r="BB34" s="166">
        <f>IF(PMKAFAAPAYER[[#This Row],[ ]]="Payé",PMKAFAAPAYER[[#This Row],[23.04.2025]],0)</f>
        <v>0</v>
      </c>
      <c r="BC34" s="161"/>
      <c r="BD34" s="176">
        <f>IF(PMKAFAAPAYER[[#This Row],[ ]]="Payé",PMKAFAAPAYER[[#This Row],[30.04.2025]],0)</f>
        <v>0</v>
      </c>
      <c r="BE34" s="18">
        <f t="shared" si="6"/>
        <v>0</v>
      </c>
      <c r="BF34" s="162"/>
      <c r="BG34" s="166">
        <f>IF(PMKAFAAPAYER[[#This Row],[ ]]="Payé",PMKAFAAPAYER[[#This Row],[07.05.2025]],0)</f>
        <v>0</v>
      </c>
      <c r="BH34" s="161"/>
      <c r="BI34" s="166">
        <f>IF(PMKAFAAPAYER[[#This Row],[ ]]="Payé",PMKAFAAPAYER[[#This Row],[14.05.2025]],0)</f>
        <v>0</v>
      </c>
      <c r="BJ34" s="161"/>
      <c r="BK34" s="166">
        <f>IF(PMKAFAAPAYER[[#This Row],[ ]]="Payé",PMKAFAAPAYER[[#This Row],[21.05.2025]],0)</f>
        <v>0</v>
      </c>
      <c r="BL34" s="161"/>
      <c r="BM34" s="176">
        <f>IF(PMKAFAAPAYER[[#This Row],[ ]]="Payé",PMKAFAAPAYER[[#This Row],[28.05.2025]],0)</f>
        <v>0</v>
      </c>
      <c r="BN34" s="17">
        <f t="shared" si="7"/>
        <v>0</v>
      </c>
      <c r="BO34" s="162"/>
      <c r="BP34" s="166">
        <f>IF(PMKAFAAPAYER[[#This Row],[ ]]="Payé",PMKAFAAPAYER[[#This Row],[04.06.2025]],0)</f>
        <v>0</v>
      </c>
      <c r="BQ34" s="161"/>
      <c r="BR34" s="166">
        <f>IF(PMKAFAAPAYER[[#This Row],[ ]]="Payé",PMKAFAAPAYER[[#This Row],[11.06.2025]],0)</f>
        <v>0</v>
      </c>
      <c r="BS34" s="161"/>
      <c r="BT34" s="166">
        <f>IF(PMKAFAAPAYER[[#This Row],[ ]]="Payé",PMKAFAAPAYER[[#This Row],[18.06.2025]],0)</f>
        <v>0</v>
      </c>
      <c r="BU34" s="161">
        <f>+PMKAFAAPAYER[[#This Row],[CHF]]</f>
        <v>1523.55</v>
      </c>
      <c r="BV34" s="176">
        <f>IF(PMKAFAAPAYER[[#This Row],[ ]]="Payé",PMKAFAAPAYER[[#This Row],[25.06.2025]],0)</f>
        <v>0</v>
      </c>
      <c r="BW34" s="18">
        <f t="shared" si="8"/>
        <v>1523.55</v>
      </c>
      <c r="BX34" s="162"/>
      <c r="BY34" s="166">
        <f>IF(PMKAFAAPAYER[[#This Row],[ ]]="Payé",PMKAFAAPAYER[[#This Row],[02.07.2025]],0)</f>
        <v>0</v>
      </c>
      <c r="BZ34" s="161"/>
      <c r="CA34" s="166">
        <f>IF(PMKAFAAPAYER[[#This Row],[ ]]="Payé",PMKAFAAPAYER[[#This Row],[09.07.2025]],0)</f>
        <v>0</v>
      </c>
      <c r="CB34" s="161"/>
      <c r="CC34" s="166">
        <f>IF(PMKAFAAPAYER[[#This Row],[ ]]="Payé",PMKAFAAPAYER[[#This Row],[16.07.2025]],0)</f>
        <v>0</v>
      </c>
      <c r="CD34" s="161"/>
      <c r="CE34" s="166">
        <f>IF(PMKAFAAPAYER[[#This Row],[ ]]="Payé",PMKAFAAPAYER[[#This Row],[23.07.2025]],0)</f>
        <v>0</v>
      </c>
      <c r="CF34" s="161"/>
      <c r="CG34" s="176">
        <f>IF(PMKAFAAPAYER[[#This Row],[ ]]="Payé",PMKAFAAPAYER[[#This Row],[30.07.2025]],0)</f>
        <v>0</v>
      </c>
      <c r="CH34" s="17">
        <f t="shared" si="9"/>
        <v>0</v>
      </c>
      <c r="CI34" s="162"/>
      <c r="CJ34" s="166">
        <f>IF(PMKAFAAPAYER[[#This Row],[ ]]="Payé",PMKAFAAPAYER[[#This Row],[06.08.2025]],0)</f>
        <v>0</v>
      </c>
      <c r="CK34" s="161"/>
      <c r="CL34" s="166">
        <f>IF(PMKAFAAPAYER[[#This Row],[ ]]="Payé",PMKAFAAPAYER[[#This Row],[13.08.2025]],0)</f>
        <v>0</v>
      </c>
      <c r="CM34" s="161"/>
      <c r="CN34" s="166">
        <f>IF(PMKAFAAPAYER[[#This Row],[ ]]="Payé",PMKAFAAPAYER[[#This Row],[20.08.2025]],0)</f>
        <v>0</v>
      </c>
      <c r="CO34" s="161"/>
      <c r="CP34" s="176">
        <f>IF(PMKAFAAPAYER[[#This Row],[ ]]="Payé",PMKAFAAPAYER[[#This Row],[27.08.2025]],0)</f>
        <v>0</v>
      </c>
      <c r="CQ34" s="18">
        <f t="shared" si="10"/>
        <v>0</v>
      </c>
      <c r="CR34" s="162"/>
      <c r="CS34" s="166">
        <f>IF(PMKAFAAPAYER[[#This Row],[ ]]="Payé",PMKAFAAPAYER[[#This Row],[03.09.2025]],0)</f>
        <v>0</v>
      </c>
      <c r="CT34" s="161"/>
      <c r="CU34" s="166">
        <f>IF(PMKAFAAPAYER[[#This Row],[ ]]="Payé",PMKAFAAPAYER[[#This Row],[10.09.2025]],0)</f>
        <v>0</v>
      </c>
      <c r="CV34" s="161"/>
      <c r="CW34" s="166">
        <f>IF(PMKAFAAPAYER[[#This Row],[ ]]="Payé",PMKAFAAPAYER[[#This Row],[17.09.2025]],0)</f>
        <v>0</v>
      </c>
      <c r="CX34" s="161"/>
      <c r="CY34" s="176">
        <f>IF(PMKAFAAPAYER[[#This Row],[ ]]="Payé",PMKAFAAPAYER[[#This Row],[24.09.2025]],0)</f>
        <v>0</v>
      </c>
      <c r="CZ34" s="17">
        <f t="shared" si="11"/>
        <v>0</v>
      </c>
      <c r="DA34" s="162"/>
      <c r="DB34" s="166">
        <f>IF(PMKAFAAPAYER[[#This Row],[ ]]="Payé",PMKAFAAPAYER[[#This Row],[01.10.2025]],0)</f>
        <v>0</v>
      </c>
      <c r="DC34" s="161"/>
      <c r="DD34" s="166">
        <f>IF(PMKAFAAPAYER[[#This Row],[ ]]="Payé",PMKAFAAPAYER[[#This Row],[08.10.2025]],0)</f>
        <v>0</v>
      </c>
      <c r="DE34" s="161"/>
      <c r="DF34" s="166">
        <f>IF(PMKAFAAPAYER[[#This Row],[ ]]="Payé",PMKAFAAPAYER[[#This Row],[15.10.2025]],0)</f>
        <v>0</v>
      </c>
      <c r="DG34" s="161"/>
      <c r="DH34" s="166">
        <f>IF(PMKAFAAPAYER[[#This Row],[ ]]="Payé",PMKAFAAPAYER[[#This Row],[22.10.2025]],0)</f>
        <v>0</v>
      </c>
      <c r="DI34" s="161"/>
      <c r="DJ34" s="176">
        <f>IF(PMKAFAAPAYER[[#This Row],[ ]]="Payé",PMKAFAAPAYER[[#This Row],[29.10.2025]],0)</f>
        <v>0</v>
      </c>
      <c r="DK34" s="18">
        <f t="shared" si="12"/>
        <v>0</v>
      </c>
      <c r="DL34" s="162"/>
      <c r="DM34" s="166">
        <f>IF(PMKAFAAPAYER[[#This Row],[ ]]="Payé",PMKAFAAPAYER[[#This Row],[05.11.2025]],0)</f>
        <v>0</v>
      </c>
      <c r="DN34" s="161"/>
      <c r="DO34" s="166">
        <f>IF(PMKAFAAPAYER[[#This Row],[ ]]="Payé",PMKAFAAPAYER[[#This Row],[12.11.2025]],0)</f>
        <v>0</v>
      </c>
      <c r="DP34" s="161"/>
      <c r="DQ34" s="166">
        <f>IF(PMKAFAAPAYER[[#This Row],[ ]]="Payé",PMKAFAAPAYER[[#This Row],[19.11.2025]],0)</f>
        <v>0</v>
      </c>
      <c r="DR34" s="161"/>
      <c r="DS34" s="176">
        <f>IF(PMKAFAAPAYER[[#This Row],[ ]]="Payé",PMKAFAAPAYER[[#This Row],[26.11.2025]],0)</f>
        <v>0</v>
      </c>
      <c r="DT34" s="17">
        <f t="shared" si="13"/>
        <v>0</v>
      </c>
      <c r="DU34" s="162"/>
      <c r="DV34" s="166">
        <f>IF(PMKAFAAPAYER[[#This Row],[ ]]="Payé",PMKAFAAPAYER[[#This Row],[03.12.2025]],0)</f>
        <v>0</v>
      </c>
      <c r="DW34" s="161"/>
      <c r="DX34" s="166">
        <f>IF(PMKAFAAPAYER[[#This Row],[ ]]="Payé",PMKAFAAPAYER[[#This Row],[10.12.2025]],0)</f>
        <v>0</v>
      </c>
      <c r="DY34" s="161"/>
      <c r="DZ34" s="166">
        <f>IF(PMKAFAAPAYER[[#This Row],[ ]]="Payé",PMKAFAAPAYER[[#This Row],[17.12.2025]],0)</f>
        <v>0</v>
      </c>
      <c r="EA34" s="161"/>
      <c r="EB34" s="166">
        <f>IF(PMKAFAAPAYER[[#This Row],[ ]]="Payé",PMKAFAAPAYER[[#This Row],[24.12.2025]],0)</f>
        <v>0</v>
      </c>
      <c r="EC34" s="161"/>
      <c r="ED34" s="176">
        <f>IF(PMKAFAAPAYER[[#This Row],[ ]]="Payé",PMKAFAAPAYER[[#This Row],[31.12.2025]],0)</f>
        <v>0</v>
      </c>
      <c r="EE34" s="18">
        <f t="shared" si="14"/>
        <v>0</v>
      </c>
      <c r="EF34" s="11">
        <f t="shared" si="15"/>
        <v>1523.55</v>
      </c>
      <c r="EG34" s="16">
        <f>+PMKAFAAPAYER[[#This Row],[CHF]]-PMKAFAAPAYER[[#This Row],[T2025]]</f>
        <v>0</v>
      </c>
    </row>
    <row r="35" spans="1:137" x14ac:dyDescent="0.3">
      <c r="A35" s="9">
        <f t="shared" si="16"/>
        <v>30</v>
      </c>
      <c r="B35" s="1" t="s">
        <v>152</v>
      </c>
      <c r="C35" s="37">
        <v>44746</v>
      </c>
      <c r="D35" s="8">
        <v>45870</v>
      </c>
      <c r="E35" s="10">
        <v>0</v>
      </c>
      <c r="F35" s="265">
        <f t="shared" si="2"/>
        <v>45870</v>
      </c>
      <c r="G35" s="139" t="s">
        <v>147</v>
      </c>
      <c r="H35" s="29"/>
      <c r="I35" s="140">
        <v>1523.55</v>
      </c>
      <c r="J35" s="14"/>
      <c r="K35" s="14"/>
      <c r="L35" s="14"/>
      <c r="M35" s="13"/>
      <c r="N35" s="30"/>
      <c r="O35" s="31"/>
      <c r="P35" s="206"/>
      <c r="Q35" s="137"/>
      <c r="R35" s="234"/>
      <c r="S35" s="166">
        <f>IF(PMKAFAAPAYER[[#This Row],[ ]]="Payé",PMKAFAAPAYER[[#This Row],[02.01.2025]],0)</f>
        <v>0</v>
      </c>
      <c r="T35" s="234"/>
      <c r="U35" s="166">
        <f>IF(PMKAFAAPAYER[[#This Row],[ ]]="Payé",PMKAFAAPAYER[[#This Row],[09.01.2025]],0)</f>
        <v>0</v>
      </c>
      <c r="V35" s="234"/>
      <c r="W35" s="166">
        <f>IF(PMKAFAAPAYER[[#This Row],[ ]]="Payé",PMKAFAAPAYER[[#This Row],[16.01.2025]],0)</f>
        <v>0</v>
      </c>
      <c r="X35" s="234"/>
      <c r="Y35" s="166">
        <f>IF(PMKAFAAPAYER[[#This Row],[ ]]="Payé",PMKAFAAPAYER[[#This Row],[23.01.2025]],0)</f>
        <v>0</v>
      </c>
      <c r="Z35" s="234"/>
      <c r="AA35" s="176">
        <f>IF(PMKAFAAPAYER[[#This Row],[ ]]="Payé",PMKAFAAPAYER[[#This Row],[30.01.2025]],0)</f>
        <v>0</v>
      </c>
      <c r="AB35" s="32">
        <f t="shared" si="3"/>
        <v>0</v>
      </c>
      <c r="AC35" s="234"/>
      <c r="AD35" s="166">
        <f>IF(PMKAFAAPAYER[[#This Row],[ ]]="Payé",PMKAFAAPAYER[[#This Row],[06.02.2025]],0)</f>
        <v>0</v>
      </c>
      <c r="AE35" s="234"/>
      <c r="AF35" s="166">
        <f>IF(PMKAFAAPAYER[[#This Row],[ ]]="Payé",PMKAFAAPAYER[[#This Row],[13.02.2025]],0)</f>
        <v>0</v>
      </c>
      <c r="AG35" s="234"/>
      <c r="AH35" s="166">
        <f>IF(PMKAFAAPAYER[[#This Row],[ ]]="Payé",PMKAFAAPAYER[[#This Row],[20.02.2025]],0)</f>
        <v>0</v>
      </c>
      <c r="AI35" s="234"/>
      <c r="AJ35" s="176">
        <f>IF(PMKAFAAPAYER[[#This Row],[ ]]="Payé",PMKAFAAPAYER[[#This Row],[27.02.2025]],0)</f>
        <v>0</v>
      </c>
      <c r="AK35" s="47">
        <f t="shared" si="4"/>
        <v>0</v>
      </c>
      <c r="AL35" s="162"/>
      <c r="AM35" s="166">
        <f>IF(PMKAFAAPAYER[[#This Row],[ ]]="Payé",PMKAFAAPAYER[[#This Row],[05.03.2025]],0)</f>
        <v>0</v>
      </c>
      <c r="AN35" s="161"/>
      <c r="AO35" s="166">
        <f>IF(PMKAFAAPAYER[[#This Row],[ ]]="Payé",PMKAFAAPAYER[[#This Row],[12.03.2025]],0)</f>
        <v>0</v>
      </c>
      <c r="AP35" s="161"/>
      <c r="AQ35" s="166">
        <f>IF(PMKAFAAPAYER[[#This Row],[ ]]="Payé",PMKAFAAPAYER[[#This Row],[19.03.2025]],0)</f>
        <v>0</v>
      </c>
      <c r="AR35" s="161"/>
      <c r="AS35" s="176">
        <f>IF(PMKAFAAPAYER[[#This Row],[ ]]="Payé",PMKAFAAPAYER[[#This Row],[26.03.2025]],0)</f>
        <v>0</v>
      </c>
      <c r="AT35" s="17">
        <f t="shared" si="5"/>
        <v>0</v>
      </c>
      <c r="AU35" s="162"/>
      <c r="AV35" s="166">
        <f>IF(PMKAFAAPAYER[[#This Row],[ ]]="Payé",PMKAFAAPAYER[[#This Row],[02.04.2025]],0)</f>
        <v>0</v>
      </c>
      <c r="AW35" s="161"/>
      <c r="AX35" s="166">
        <f>IF(PMKAFAAPAYER[[#This Row],[ ]]="Payé",PMKAFAAPAYER[[#This Row],[09.04.2025]],0)</f>
        <v>0</v>
      </c>
      <c r="AY35" s="161"/>
      <c r="AZ35" s="166">
        <f>IF(PMKAFAAPAYER[[#This Row],[ ]]="Payé",PMKAFAAPAYER[[#This Row],[16.04.2025]],0)</f>
        <v>0</v>
      </c>
      <c r="BA35" s="161"/>
      <c r="BB35" s="166">
        <f>IF(PMKAFAAPAYER[[#This Row],[ ]]="Payé",PMKAFAAPAYER[[#This Row],[23.04.2025]],0)</f>
        <v>0</v>
      </c>
      <c r="BC35" s="161"/>
      <c r="BD35" s="176">
        <f>IF(PMKAFAAPAYER[[#This Row],[ ]]="Payé",PMKAFAAPAYER[[#This Row],[30.04.2025]],0)</f>
        <v>0</v>
      </c>
      <c r="BE35" s="18">
        <f t="shared" si="6"/>
        <v>0</v>
      </c>
      <c r="BF35" s="162"/>
      <c r="BG35" s="166">
        <f>IF(PMKAFAAPAYER[[#This Row],[ ]]="Payé",PMKAFAAPAYER[[#This Row],[07.05.2025]],0)</f>
        <v>0</v>
      </c>
      <c r="BH35" s="161"/>
      <c r="BI35" s="166">
        <f>IF(PMKAFAAPAYER[[#This Row],[ ]]="Payé",PMKAFAAPAYER[[#This Row],[14.05.2025]],0)</f>
        <v>0</v>
      </c>
      <c r="BJ35" s="161"/>
      <c r="BK35" s="166">
        <f>IF(PMKAFAAPAYER[[#This Row],[ ]]="Payé",PMKAFAAPAYER[[#This Row],[21.05.2025]],0)</f>
        <v>0</v>
      </c>
      <c r="BL35" s="161"/>
      <c r="BM35" s="176">
        <f>IF(PMKAFAAPAYER[[#This Row],[ ]]="Payé",PMKAFAAPAYER[[#This Row],[28.05.2025]],0)</f>
        <v>0</v>
      </c>
      <c r="BN35" s="17">
        <f t="shared" si="7"/>
        <v>0</v>
      </c>
      <c r="BO35" s="162"/>
      <c r="BP35" s="166">
        <f>IF(PMKAFAAPAYER[[#This Row],[ ]]="Payé",PMKAFAAPAYER[[#This Row],[04.06.2025]],0)</f>
        <v>0</v>
      </c>
      <c r="BQ35" s="161"/>
      <c r="BR35" s="166">
        <f>IF(PMKAFAAPAYER[[#This Row],[ ]]="Payé",PMKAFAAPAYER[[#This Row],[11.06.2025]],0)</f>
        <v>0</v>
      </c>
      <c r="BS35" s="161"/>
      <c r="BT35" s="166">
        <f>IF(PMKAFAAPAYER[[#This Row],[ ]]="Payé",PMKAFAAPAYER[[#This Row],[18.06.2025]],0)</f>
        <v>0</v>
      </c>
      <c r="BU35" s="161"/>
      <c r="BV35" s="176">
        <f>IF(PMKAFAAPAYER[[#This Row],[ ]]="Payé",PMKAFAAPAYER[[#This Row],[25.06.2025]],0)</f>
        <v>0</v>
      </c>
      <c r="BW35" s="18">
        <f t="shared" si="8"/>
        <v>0</v>
      </c>
      <c r="BX35" s="162"/>
      <c r="BY35" s="166">
        <f>IF(PMKAFAAPAYER[[#This Row],[ ]]="Payé",PMKAFAAPAYER[[#This Row],[02.07.2025]],0)</f>
        <v>0</v>
      </c>
      <c r="BZ35" s="161"/>
      <c r="CA35" s="166">
        <f>IF(PMKAFAAPAYER[[#This Row],[ ]]="Payé",PMKAFAAPAYER[[#This Row],[09.07.2025]],0)</f>
        <v>0</v>
      </c>
      <c r="CB35" s="161"/>
      <c r="CC35" s="166">
        <f>IF(PMKAFAAPAYER[[#This Row],[ ]]="Payé",PMKAFAAPAYER[[#This Row],[16.07.2025]],0)</f>
        <v>0</v>
      </c>
      <c r="CD35" s="161"/>
      <c r="CE35" s="166">
        <f>IF(PMKAFAAPAYER[[#This Row],[ ]]="Payé",PMKAFAAPAYER[[#This Row],[23.07.2025]],0)</f>
        <v>0</v>
      </c>
      <c r="CF35" s="161">
        <f>+PMKAFAAPAYER[[#This Row],[CHF]]</f>
        <v>1523.55</v>
      </c>
      <c r="CG35" s="176">
        <f>IF(PMKAFAAPAYER[[#This Row],[ ]]="Payé",PMKAFAAPAYER[[#This Row],[30.07.2025]],0)</f>
        <v>0</v>
      </c>
      <c r="CH35" s="17">
        <f t="shared" si="9"/>
        <v>1523.55</v>
      </c>
      <c r="CI35" s="162"/>
      <c r="CJ35" s="166">
        <f>IF(PMKAFAAPAYER[[#This Row],[ ]]="Payé",PMKAFAAPAYER[[#This Row],[06.08.2025]],0)</f>
        <v>0</v>
      </c>
      <c r="CK35" s="161"/>
      <c r="CL35" s="166">
        <f>IF(PMKAFAAPAYER[[#This Row],[ ]]="Payé",PMKAFAAPAYER[[#This Row],[13.08.2025]],0)</f>
        <v>0</v>
      </c>
      <c r="CM35" s="161"/>
      <c r="CN35" s="166">
        <f>IF(PMKAFAAPAYER[[#This Row],[ ]]="Payé",PMKAFAAPAYER[[#This Row],[20.08.2025]],0)</f>
        <v>0</v>
      </c>
      <c r="CO35" s="161"/>
      <c r="CP35" s="176">
        <f>IF(PMKAFAAPAYER[[#This Row],[ ]]="Payé",PMKAFAAPAYER[[#This Row],[27.08.2025]],0)</f>
        <v>0</v>
      </c>
      <c r="CQ35" s="18">
        <f t="shared" si="10"/>
        <v>0</v>
      </c>
      <c r="CR35" s="162"/>
      <c r="CS35" s="166">
        <f>IF(PMKAFAAPAYER[[#This Row],[ ]]="Payé",PMKAFAAPAYER[[#This Row],[03.09.2025]],0)</f>
        <v>0</v>
      </c>
      <c r="CT35" s="161"/>
      <c r="CU35" s="166">
        <f>IF(PMKAFAAPAYER[[#This Row],[ ]]="Payé",PMKAFAAPAYER[[#This Row],[10.09.2025]],0)</f>
        <v>0</v>
      </c>
      <c r="CV35" s="161"/>
      <c r="CW35" s="166">
        <f>IF(PMKAFAAPAYER[[#This Row],[ ]]="Payé",PMKAFAAPAYER[[#This Row],[17.09.2025]],0)</f>
        <v>0</v>
      </c>
      <c r="CX35" s="161"/>
      <c r="CY35" s="176">
        <f>IF(PMKAFAAPAYER[[#This Row],[ ]]="Payé",PMKAFAAPAYER[[#This Row],[24.09.2025]],0)</f>
        <v>0</v>
      </c>
      <c r="CZ35" s="17">
        <f t="shared" si="11"/>
        <v>0</v>
      </c>
      <c r="DA35" s="162"/>
      <c r="DB35" s="166">
        <f>IF(PMKAFAAPAYER[[#This Row],[ ]]="Payé",PMKAFAAPAYER[[#This Row],[01.10.2025]],0)</f>
        <v>0</v>
      </c>
      <c r="DC35" s="161"/>
      <c r="DD35" s="166">
        <f>IF(PMKAFAAPAYER[[#This Row],[ ]]="Payé",PMKAFAAPAYER[[#This Row],[08.10.2025]],0)</f>
        <v>0</v>
      </c>
      <c r="DE35" s="161"/>
      <c r="DF35" s="166">
        <f>IF(PMKAFAAPAYER[[#This Row],[ ]]="Payé",PMKAFAAPAYER[[#This Row],[15.10.2025]],0)</f>
        <v>0</v>
      </c>
      <c r="DG35" s="161"/>
      <c r="DH35" s="166">
        <f>IF(PMKAFAAPAYER[[#This Row],[ ]]="Payé",PMKAFAAPAYER[[#This Row],[22.10.2025]],0)</f>
        <v>0</v>
      </c>
      <c r="DI35" s="161"/>
      <c r="DJ35" s="176">
        <f>IF(PMKAFAAPAYER[[#This Row],[ ]]="Payé",PMKAFAAPAYER[[#This Row],[29.10.2025]],0)</f>
        <v>0</v>
      </c>
      <c r="DK35" s="18">
        <f t="shared" si="12"/>
        <v>0</v>
      </c>
      <c r="DL35" s="162"/>
      <c r="DM35" s="166">
        <f>IF(PMKAFAAPAYER[[#This Row],[ ]]="Payé",PMKAFAAPAYER[[#This Row],[05.11.2025]],0)</f>
        <v>0</v>
      </c>
      <c r="DN35" s="161"/>
      <c r="DO35" s="166">
        <f>IF(PMKAFAAPAYER[[#This Row],[ ]]="Payé",PMKAFAAPAYER[[#This Row],[12.11.2025]],0)</f>
        <v>0</v>
      </c>
      <c r="DP35" s="161"/>
      <c r="DQ35" s="166">
        <f>IF(PMKAFAAPAYER[[#This Row],[ ]]="Payé",PMKAFAAPAYER[[#This Row],[19.11.2025]],0)</f>
        <v>0</v>
      </c>
      <c r="DR35" s="161"/>
      <c r="DS35" s="176">
        <f>IF(PMKAFAAPAYER[[#This Row],[ ]]="Payé",PMKAFAAPAYER[[#This Row],[26.11.2025]],0)</f>
        <v>0</v>
      </c>
      <c r="DT35" s="17">
        <f t="shared" si="13"/>
        <v>0</v>
      </c>
      <c r="DU35" s="162"/>
      <c r="DV35" s="166">
        <f>IF(PMKAFAAPAYER[[#This Row],[ ]]="Payé",PMKAFAAPAYER[[#This Row],[03.12.2025]],0)</f>
        <v>0</v>
      </c>
      <c r="DW35" s="161"/>
      <c r="DX35" s="166">
        <f>IF(PMKAFAAPAYER[[#This Row],[ ]]="Payé",PMKAFAAPAYER[[#This Row],[10.12.2025]],0)</f>
        <v>0</v>
      </c>
      <c r="DY35" s="161"/>
      <c r="DZ35" s="166">
        <f>IF(PMKAFAAPAYER[[#This Row],[ ]]="Payé",PMKAFAAPAYER[[#This Row],[17.12.2025]],0)</f>
        <v>0</v>
      </c>
      <c r="EA35" s="161"/>
      <c r="EB35" s="166">
        <f>IF(PMKAFAAPAYER[[#This Row],[ ]]="Payé",PMKAFAAPAYER[[#This Row],[24.12.2025]],0)</f>
        <v>0</v>
      </c>
      <c r="EC35" s="161"/>
      <c r="ED35" s="176">
        <f>IF(PMKAFAAPAYER[[#This Row],[ ]]="Payé",PMKAFAAPAYER[[#This Row],[31.12.2025]],0)</f>
        <v>0</v>
      </c>
      <c r="EE35" s="18">
        <f t="shared" si="14"/>
        <v>0</v>
      </c>
      <c r="EF35" s="11">
        <f t="shared" si="15"/>
        <v>1523.55</v>
      </c>
      <c r="EG35" s="16">
        <f>+PMKAFAAPAYER[[#This Row],[CHF]]-PMKAFAAPAYER[[#This Row],[T2025]]</f>
        <v>0</v>
      </c>
    </row>
    <row r="36" spans="1:137" x14ac:dyDescent="0.3">
      <c r="A36" s="9">
        <f t="shared" si="16"/>
        <v>31</v>
      </c>
      <c r="B36" s="1" t="s">
        <v>152</v>
      </c>
      <c r="C36" s="37">
        <v>44746</v>
      </c>
      <c r="D36" s="8">
        <v>45901</v>
      </c>
      <c r="E36" s="10">
        <v>0</v>
      </c>
      <c r="F36" s="265">
        <f t="shared" si="2"/>
        <v>45901</v>
      </c>
      <c r="G36" s="139" t="s">
        <v>148</v>
      </c>
      <c r="H36" s="29"/>
      <c r="I36" s="140">
        <v>1523.55</v>
      </c>
      <c r="J36" s="14"/>
      <c r="K36" s="14"/>
      <c r="L36" s="14"/>
      <c r="M36" s="13"/>
      <c r="N36" s="30"/>
      <c r="O36" s="31"/>
      <c r="P36" s="206"/>
      <c r="Q36" s="137"/>
      <c r="R36" s="234"/>
      <c r="S36" s="166">
        <f>IF(PMKAFAAPAYER[[#This Row],[ ]]="Payé",PMKAFAAPAYER[[#This Row],[02.01.2025]],0)</f>
        <v>0</v>
      </c>
      <c r="T36" s="234"/>
      <c r="U36" s="166">
        <f>IF(PMKAFAAPAYER[[#This Row],[ ]]="Payé",PMKAFAAPAYER[[#This Row],[09.01.2025]],0)</f>
        <v>0</v>
      </c>
      <c r="V36" s="234"/>
      <c r="W36" s="166">
        <f>IF(PMKAFAAPAYER[[#This Row],[ ]]="Payé",PMKAFAAPAYER[[#This Row],[16.01.2025]],0)</f>
        <v>0</v>
      </c>
      <c r="X36" s="234"/>
      <c r="Y36" s="166">
        <f>IF(PMKAFAAPAYER[[#This Row],[ ]]="Payé",PMKAFAAPAYER[[#This Row],[23.01.2025]],0)</f>
        <v>0</v>
      </c>
      <c r="Z36" s="234"/>
      <c r="AA36" s="176">
        <f>IF(PMKAFAAPAYER[[#This Row],[ ]]="Payé",PMKAFAAPAYER[[#This Row],[30.01.2025]],0)</f>
        <v>0</v>
      </c>
      <c r="AB36" s="32">
        <f t="shared" si="3"/>
        <v>0</v>
      </c>
      <c r="AC36" s="234"/>
      <c r="AD36" s="166">
        <f>IF(PMKAFAAPAYER[[#This Row],[ ]]="Payé",PMKAFAAPAYER[[#This Row],[06.02.2025]],0)</f>
        <v>0</v>
      </c>
      <c r="AE36" s="234"/>
      <c r="AF36" s="166">
        <f>IF(PMKAFAAPAYER[[#This Row],[ ]]="Payé",PMKAFAAPAYER[[#This Row],[13.02.2025]],0)</f>
        <v>0</v>
      </c>
      <c r="AG36" s="234"/>
      <c r="AH36" s="166">
        <f>IF(PMKAFAAPAYER[[#This Row],[ ]]="Payé",PMKAFAAPAYER[[#This Row],[20.02.2025]],0)</f>
        <v>0</v>
      </c>
      <c r="AI36" s="234"/>
      <c r="AJ36" s="176">
        <f>IF(PMKAFAAPAYER[[#This Row],[ ]]="Payé",PMKAFAAPAYER[[#This Row],[27.02.2025]],0)</f>
        <v>0</v>
      </c>
      <c r="AK36" s="47">
        <f t="shared" si="4"/>
        <v>0</v>
      </c>
      <c r="AL36" s="162"/>
      <c r="AM36" s="166">
        <f>IF(PMKAFAAPAYER[[#This Row],[ ]]="Payé",PMKAFAAPAYER[[#This Row],[05.03.2025]],0)</f>
        <v>0</v>
      </c>
      <c r="AN36" s="161"/>
      <c r="AO36" s="166">
        <f>IF(PMKAFAAPAYER[[#This Row],[ ]]="Payé",PMKAFAAPAYER[[#This Row],[12.03.2025]],0)</f>
        <v>0</v>
      </c>
      <c r="AP36" s="161"/>
      <c r="AQ36" s="166">
        <f>IF(PMKAFAAPAYER[[#This Row],[ ]]="Payé",PMKAFAAPAYER[[#This Row],[19.03.2025]],0)</f>
        <v>0</v>
      </c>
      <c r="AR36" s="161"/>
      <c r="AS36" s="176">
        <f>IF(PMKAFAAPAYER[[#This Row],[ ]]="Payé",PMKAFAAPAYER[[#This Row],[26.03.2025]],0)</f>
        <v>0</v>
      </c>
      <c r="AT36" s="17">
        <f t="shared" si="5"/>
        <v>0</v>
      </c>
      <c r="AU36" s="162"/>
      <c r="AV36" s="166">
        <f>IF(PMKAFAAPAYER[[#This Row],[ ]]="Payé",PMKAFAAPAYER[[#This Row],[02.04.2025]],0)</f>
        <v>0</v>
      </c>
      <c r="AW36" s="161"/>
      <c r="AX36" s="166">
        <f>IF(PMKAFAAPAYER[[#This Row],[ ]]="Payé",PMKAFAAPAYER[[#This Row],[09.04.2025]],0)</f>
        <v>0</v>
      </c>
      <c r="AY36" s="161"/>
      <c r="AZ36" s="166">
        <f>IF(PMKAFAAPAYER[[#This Row],[ ]]="Payé",PMKAFAAPAYER[[#This Row],[16.04.2025]],0)</f>
        <v>0</v>
      </c>
      <c r="BA36" s="161"/>
      <c r="BB36" s="166">
        <f>IF(PMKAFAAPAYER[[#This Row],[ ]]="Payé",PMKAFAAPAYER[[#This Row],[23.04.2025]],0)</f>
        <v>0</v>
      </c>
      <c r="BC36" s="161"/>
      <c r="BD36" s="176">
        <f>IF(PMKAFAAPAYER[[#This Row],[ ]]="Payé",PMKAFAAPAYER[[#This Row],[30.04.2025]],0)</f>
        <v>0</v>
      </c>
      <c r="BE36" s="18">
        <f t="shared" si="6"/>
        <v>0</v>
      </c>
      <c r="BF36" s="162"/>
      <c r="BG36" s="166">
        <f>IF(PMKAFAAPAYER[[#This Row],[ ]]="Payé",PMKAFAAPAYER[[#This Row],[07.05.2025]],0)</f>
        <v>0</v>
      </c>
      <c r="BH36" s="161"/>
      <c r="BI36" s="166">
        <f>IF(PMKAFAAPAYER[[#This Row],[ ]]="Payé",PMKAFAAPAYER[[#This Row],[14.05.2025]],0)</f>
        <v>0</v>
      </c>
      <c r="BJ36" s="161"/>
      <c r="BK36" s="166">
        <f>IF(PMKAFAAPAYER[[#This Row],[ ]]="Payé",PMKAFAAPAYER[[#This Row],[21.05.2025]],0)</f>
        <v>0</v>
      </c>
      <c r="BL36" s="161"/>
      <c r="BM36" s="176">
        <f>IF(PMKAFAAPAYER[[#This Row],[ ]]="Payé",PMKAFAAPAYER[[#This Row],[28.05.2025]],0)</f>
        <v>0</v>
      </c>
      <c r="BN36" s="17">
        <f t="shared" si="7"/>
        <v>0</v>
      </c>
      <c r="BO36" s="162"/>
      <c r="BP36" s="166">
        <f>IF(PMKAFAAPAYER[[#This Row],[ ]]="Payé",PMKAFAAPAYER[[#This Row],[04.06.2025]],0)</f>
        <v>0</v>
      </c>
      <c r="BQ36" s="161"/>
      <c r="BR36" s="166">
        <f>IF(PMKAFAAPAYER[[#This Row],[ ]]="Payé",PMKAFAAPAYER[[#This Row],[11.06.2025]],0)</f>
        <v>0</v>
      </c>
      <c r="BS36" s="161"/>
      <c r="BT36" s="166">
        <f>IF(PMKAFAAPAYER[[#This Row],[ ]]="Payé",PMKAFAAPAYER[[#This Row],[18.06.2025]],0)</f>
        <v>0</v>
      </c>
      <c r="BU36" s="161"/>
      <c r="BV36" s="176">
        <f>IF(PMKAFAAPAYER[[#This Row],[ ]]="Payé",PMKAFAAPAYER[[#This Row],[25.06.2025]],0)</f>
        <v>0</v>
      </c>
      <c r="BW36" s="18">
        <f t="shared" si="8"/>
        <v>0</v>
      </c>
      <c r="BX36" s="162"/>
      <c r="BY36" s="166">
        <f>IF(PMKAFAAPAYER[[#This Row],[ ]]="Payé",PMKAFAAPAYER[[#This Row],[02.07.2025]],0)</f>
        <v>0</v>
      </c>
      <c r="BZ36" s="161"/>
      <c r="CA36" s="166">
        <f>IF(PMKAFAAPAYER[[#This Row],[ ]]="Payé",PMKAFAAPAYER[[#This Row],[09.07.2025]],0)</f>
        <v>0</v>
      </c>
      <c r="CB36" s="161"/>
      <c r="CC36" s="166">
        <f>IF(PMKAFAAPAYER[[#This Row],[ ]]="Payé",PMKAFAAPAYER[[#This Row],[16.07.2025]],0)</f>
        <v>0</v>
      </c>
      <c r="CD36" s="161"/>
      <c r="CE36" s="166">
        <f>IF(PMKAFAAPAYER[[#This Row],[ ]]="Payé",PMKAFAAPAYER[[#This Row],[23.07.2025]],0)</f>
        <v>0</v>
      </c>
      <c r="CF36" s="161"/>
      <c r="CG36" s="176">
        <f>IF(PMKAFAAPAYER[[#This Row],[ ]]="Payé",PMKAFAAPAYER[[#This Row],[30.07.2025]],0)</f>
        <v>0</v>
      </c>
      <c r="CH36" s="17">
        <f t="shared" si="9"/>
        <v>0</v>
      </c>
      <c r="CI36" s="162"/>
      <c r="CJ36" s="166">
        <f>IF(PMKAFAAPAYER[[#This Row],[ ]]="Payé",PMKAFAAPAYER[[#This Row],[06.08.2025]],0)</f>
        <v>0</v>
      </c>
      <c r="CK36" s="161"/>
      <c r="CL36" s="166">
        <f>IF(PMKAFAAPAYER[[#This Row],[ ]]="Payé",PMKAFAAPAYER[[#This Row],[13.08.2025]],0)</f>
        <v>0</v>
      </c>
      <c r="CM36" s="161"/>
      <c r="CN36" s="166">
        <f>IF(PMKAFAAPAYER[[#This Row],[ ]]="Payé",PMKAFAAPAYER[[#This Row],[20.08.2025]],0)</f>
        <v>0</v>
      </c>
      <c r="CO36" s="161">
        <f>+PMKAFAAPAYER[[#This Row],[CHF]]</f>
        <v>1523.55</v>
      </c>
      <c r="CP36" s="176">
        <f>IF(PMKAFAAPAYER[[#This Row],[ ]]="Payé",PMKAFAAPAYER[[#This Row],[27.08.2025]],0)</f>
        <v>0</v>
      </c>
      <c r="CQ36" s="18">
        <f t="shared" si="10"/>
        <v>1523.55</v>
      </c>
      <c r="CR36" s="162"/>
      <c r="CS36" s="166">
        <f>IF(PMKAFAAPAYER[[#This Row],[ ]]="Payé",PMKAFAAPAYER[[#This Row],[03.09.2025]],0)</f>
        <v>0</v>
      </c>
      <c r="CT36" s="161"/>
      <c r="CU36" s="166">
        <f>IF(PMKAFAAPAYER[[#This Row],[ ]]="Payé",PMKAFAAPAYER[[#This Row],[10.09.2025]],0)</f>
        <v>0</v>
      </c>
      <c r="CV36" s="161"/>
      <c r="CW36" s="166">
        <f>IF(PMKAFAAPAYER[[#This Row],[ ]]="Payé",PMKAFAAPAYER[[#This Row],[17.09.2025]],0)</f>
        <v>0</v>
      </c>
      <c r="CX36" s="161"/>
      <c r="CY36" s="176">
        <f>IF(PMKAFAAPAYER[[#This Row],[ ]]="Payé",PMKAFAAPAYER[[#This Row],[24.09.2025]],0)</f>
        <v>0</v>
      </c>
      <c r="CZ36" s="17">
        <f t="shared" si="11"/>
        <v>0</v>
      </c>
      <c r="DA36" s="162"/>
      <c r="DB36" s="166">
        <f>IF(PMKAFAAPAYER[[#This Row],[ ]]="Payé",PMKAFAAPAYER[[#This Row],[01.10.2025]],0)</f>
        <v>0</v>
      </c>
      <c r="DC36" s="161"/>
      <c r="DD36" s="166">
        <f>IF(PMKAFAAPAYER[[#This Row],[ ]]="Payé",PMKAFAAPAYER[[#This Row],[08.10.2025]],0)</f>
        <v>0</v>
      </c>
      <c r="DE36" s="161"/>
      <c r="DF36" s="166">
        <f>IF(PMKAFAAPAYER[[#This Row],[ ]]="Payé",PMKAFAAPAYER[[#This Row],[15.10.2025]],0)</f>
        <v>0</v>
      </c>
      <c r="DG36" s="161"/>
      <c r="DH36" s="166">
        <f>IF(PMKAFAAPAYER[[#This Row],[ ]]="Payé",PMKAFAAPAYER[[#This Row],[22.10.2025]],0)</f>
        <v>0</v>
      </c>
      <c r="DI36" s="161"/>
      <c r="DJ36" s="176">
        <f>IF(PMKAFAAPAYER[[#This Row],[ ]]="Payé",PMKAFAAPAYER[[#This Row],[29.10.2025]],0)</f>
        <v>0</v>
      </c>
      <c r="DK36" s="18">
        <f t="shared" si="12"/>
        <v>0</v>
      </c>
      <c r="DL36" s="162"/>
      <c r="DM36" s="166">
        <f>IF(PMKAFAAPAYER[[#This Row],[ ]]="Payé",PMKAFAAPAYER[[#This Row],[05.11.2025]],0)</f>
        <v>0</v>
      </c>
      <c r="DN36" s="161"/>
      <c r="DO36" s="166">
        <f>IF(PMKAFAAPAYER[[#This Row],[ ]]="Payé",PMKAFAAPAYER[[#This Row],[12.11.2025]],0)</f>
        <v>0</v>
      </c>
      <c r="DP36" s="161"/>
      <c r="DQ36" s="166">
        <f>IF(PMKAFAAPAYER[[#This Row],[ ]]="Payé",PMKAFAAPAYER[[#This Row],[19.11.2025]],0)</f>
        <v>0</v>
      </c>
      <c r="DR36" s="161"/>
      <c r="DS36" s="176">
        <f>IF(PMKAFAAPAYER[[#This Row],[ ]]="Payé",PMKAFAAPAYER[[#This Row],[26.11.2025]],0)</f>
        <v>0</v>
      </c>
      <c r="DT36" s="17">
        <f t="shared" si="13"/>
        <v>0</v>
      </c>
      <c r="DU36" s="162"/>
      <c r="DV36" s="166">
        <f>IF(PMKAFAAPAYER[[#This Row],[ ]]="Payé",PMKAFAAPAYER[[#This Row],[03.12.2025]],0)</f>
        <v>0</v>
      </c>
      <c r="DW36" s="161"/>
      <c r="DX36" s="166">
        <f>IF(PMKAFAAPAYER[[#This Row],[ ]]="Payé",PMKAFAAPAYER[[#This Row],[10.12.2025]],0)</f>
        <v>0</v>
      </c>
      <c r="DY36" s="161"/>
      <c r="DZ36" s="166">
        <f>IF(PMKAFAAPAYER[[#This Row],[ ]]="Payé",PMKAFAAPAYER[[#This Row],[17.12.2025]],0)</f>
        <v>0</v>
      </c>
      <c r="EA36" s="161"/>
      <c r="EB36" s="166">
        <f>IF(PMKAFAAPAYER[[#This Row],[ ]]="Payé",PMKAFAAPAYER[[#This Row],[24.12.2025]],0)</f>
        <v>0</v>
      </c>
      <c r="EC36" s="161"/>
      <c r="ED36" s="176">
        <f>IF(PMKAFAAPAYER[[#This Row],[ ]]="Payé",PMKAFAAPAYER[[#This Row],[31.12.2025]],0)</f>
        <v>0</v>
      </c>
      <c r="EE36" s="18">
        <f t="shared" si="14"/>
        <v>0</v>
      </c>
      <c r="EF36" s="11">
        <f t="shared" si="15"/>
        <v>1523.55</v>
      </c>
      <c r="EG36" s="16">
        <f>+PMKAFAAPAYER[[#This Row],[CHF]]-PMKAFAAPAYER[[#This Row],[T2025]]</f>
        <v>0</v>
      </c>
    </row>
    <row r="37" spans="1:137" x14ac:dyDescent="0.3">
      <c r="A37" s="9">
        <f t="shared" si="16"/>
        <v>32</v>
      </c>
      <c r="B37" s="1" t="s">
        <v>152</v>
      </c>
      <c r="C37" s="37">
        <v>44746</v>
      </c>
      <c r="D37" s="8">
        <v>45931</v>
      </c>
      <c r="E37" s="10">
        <v>0</v>
      </c>
      <c r="F37" s="265">
        <f t="shared" si="2"/>
        <v>45931</v>
      </c>
      <c r="G37" s="139" t="s">
        <v>149</v>
      </c>
      <c r="H37" s="29"/>
      <c r="I37" s="140">
        <v>1523.55</v>
      </c>
      <c r="J37" s="14"/>
      <c r="K37" s="14"/>
      <c r="L37" s="14"/>
      <c r="M37" s="13"/>
      <c r="N37" s="30"/>
      <c r="O37" s="31"/>
      <c r="P37" s="206"/>
      <c r="Q37" s="137"/>
      <c r="R37" s="234"/>
      <c r="S37" s="166">
        <f>IF(PMKAFAAPAYER[[#This Row],[ ]]="Payé",PMKAFAAPAYER[[#This Row],[02.01.2025]],0)</f>
        <v>0</v>
      </c>
      <c r="T37" s="234"/>
      <c r="U37" s="166">
        <f>IF(PMKAFAAPAYER[[#This Row],[ ]]="Payé",PMKAFAAPAYER[[#This Row],[09.01.2025]],0)</f>
        <v>0</v>
      </c>
      <c r="V37" s="234"/>
      <c r="W37" s="166">
        <f>IF(PMKAFAAPAYER[[#This Row],[ ]]="Payé",PMKAFAAPAYER[[#This Row],[16.01.2025]],0)</f>
        <v>0</v>
      </c>
      <c r="X37" s="234"/>
      <c r="Y37" s="166">
        <f>IF(PMKAFAAPAYER[[#This Row],[ ]]="Payé",PMKAFAAPAYER[[#This Row],[23.01.2025]],0)</f>
        <v>0</v>
      </c>
      <c r="Z37" s="234"/>
      <c r="AA37" s="176">
        <f>IF(PMKAFAAPAYER[[#This Row],[ ]]="Payé",PMKAFAAPAYER[[#This Row],[30.01.2025]],0)</f>
        <v>0</v>
      </c>
      <c r="AB37" s="32">
        <f t="shared" si="3"/>
        <v>0</v>
      </c>
      <c r="AC37" s="234"/>
      <c r="AD37" s="166">
        <f>IF(PMKAFAAPAYER[[#This Row],[ ]]="Payé",PMKAFAAPAYER[[#This Row],[06.02.2025]],0)</f>
        <v>0</v>
      </c>
      <c r="AE37" s="234"/>
      <c r="AF37" s="166">
        <f>IF(PMKAFAAPAYER[[#This Row],[ ]]="Payé",PMKAFAAPAYER[[#This Row],[13.02.2025]],0)</f>
        <v>0</v>
      </c>
      <c r="AG37" s="234"/>
      <c r="AH37" s="166">
        <f>IF(PMKAFAAPAYER[[#This Row],[ ]]="Payé",PMKAFAAPAYER[[#This Row],[20.02.2025]],0)</f>
        <v>0</v>
      </c>
      <c r="AI37" s="234"/>
      <c r="AJ37" s="176">
        <f>IF(PMKAFAAPAYER[[#This Row],[ ]]="Payé",PMKAFAAPAYER[[#This Row],[27.02.2025]],0)</f>
        <v>0</v>
      </c>
      <c r="AK37" s="47">
        <f t="shared" si="4"/>
        <v>0</v>
      </c>
      <c r="AL37" s="162"/>
      <c r="AM37" s="166">
        <f>IF(PMKAFAAPAYER[[#This Row],[ ]]="Payé",PMKAFAAPAYER[[#This Row],[05.03.2025]],0)</f>
        <v>0</v>
      </c>
      <c r="AN37" s="161"/>
      <c r="AO37" s="166">
        <f>IF(PMKAFAAPAYER[[#This Row],[ ]]="Payé",PMKAFAAPAYER[[#This Row],[12.03.2025]],0)</f>
        <v>0</v>
      </c>
      <c r="AP37" s="161"/>
      <c r="AQ37" s="166">
        <f>IF(PMKAFAAPAYER[[#This Row],[ ]]="Payé",PMKAFAAPAYER[[#This Row],[19.03.2025]],0)</f>
        <v>0</v>
      </c>
      <c r="AR37" s="161"/>
      <c r="AS37" s="176">
        <f>IF(PMKAFAAPAYER[[#This Row],[ ]]="Payé",PMKAFAAPAYER[[#This Row],[26.03.2025]],0)</f>
        <v>0</v>
      </c>
      <c r="AT37" s="17">
        <f t="shared" si="5"/>
        <v>0</v>
      </c>
      <c r="AU37" s="162"/>
      <c r="AV37" s="166">
        <f>IF(PMKAFAAPAYER[[#This Row],[ ]]="Payé",PMKAFAAPAYER[[#This Row],[02.04.2025]],0)</f>
        <v>0</v>
      </c>
      <c r="AW37" s="161"/>
      <c r="AX37" s="166">
        <f>IF(PMKAFAAPAYER[[#This Row],[ ]]="Payé",PMKAFAAPAYER[[#This Row],[09.04.2025]],0)</f>
        <v>0</v>
      </c>
      <c r="AY37" s="161"/>
      <c r="AZ37" s="166">
        <f>IF(PMKAFAAPAYER[[#This Row],[ ]]="Payé",PMKAFAAPAYER[[#This Row],[16.04.2025]],0)</f>
        <v>0</v>
      </c>
      <c r="BA37" s="161"/>
      <c r="BB37" s="166">
        <f>IF(PMKAFAAPAYER[[#This Row],[ ]]="Payé",PMKAFAAPAYER[[#This Row],[23.04.2025]],0)</f>
        <v>0</v>
      </c>
      <c r="BC37" s="161"/>
      <c r="BD37" s="176">
        <f>IF(PMKAFAAPAYER[[#This Row],[ ]]="Payé",PMKAFAAPAYER[[#This Row],[30.04.2025]],0)</f>
        <v>0</v>
      </c>
      <c r="BE37" s="18">
        <f t="shared" si="6"/>
        <v>0</v>
      </c>
      <c r="BF37" s="162"/>
      <c r="BG37" s="166">
        <f>IF(PMKAFAAPAYER[[#This Row],[ ]]="Payé",PMKAFAAPAYER[[#This Row],[07.05.2025]],0)</f>
        <v>0</v>
      </c>
      <c r="BH37" s="161"/>
      <c r="BI37" s="166">
        <f>IF(PMKAFAAPAYER[[#This Row],[ ]]="Payé",PMKAFAAPAYER[[#This Row],[14.05.2025]],0)</f>
        <v>0</v>
      </c>
      <c r="BJ37" s="161"/>
      <c r="BK37" s="166">
        <f>IF(PMKAFAAPAYER[[#This Row],[ ]]="Payé",PMKAFAAPAYER[[#This Row],[21.05.2025]],0)</f>
        <v>0</v>
      </c>
      <c r="BL37" s="161"/>
      <c r="BM37" s="176">
        <f>IF(PMKAFAAPAYER[[#This Row],[ ]]="Payé",PMKAFAAPAYER[[#This Row],[28.05.2025]],0)</f>
        <v>0</v>
      </c>
      <c r="BN37" s="17">
        <f t="shared" si="7"/>
        <v>0</v>
      </c>
      <c r="BO37" s="162"/>
      <c r="BP37" s="166">
        <f>IF(PMKAFAAPAYER[[#This Row],[ ]]="Payé",PMKAFAAPAYER[[#This Row],[04.06.2025]],0)</f>
        <v>0</v>
      </c>
      <c r="BQ37" s="161"/>
      <c r="BR37" s="166">
        <f>IF(PMKAFAAPAYER[[#This Row],[ ]]="Payé",PMKAFAAPAYER[[#This Row],[11.06.2025]],0)</f>
        <v>0</v>
      </c>
      <c r="BS37" s="161"/>
      <c r="BT37" s="166">
        <f>IF(PMKAFAAPAYER[[#This Row],[ ]]="Payé",PMKAFAAPAYER[[#This Row],[18.06.2025]],0)</f>
        <v>0</v>
      </c>
      <c r="BU37" s="161"/>
      <c r="BV37" s="176">
        <f>IF(PMKAFAAPAYER[[#This Row],[ ]]="Payé",PMKAFAAPAYER[[#This Row],[25.06.2025]],0)</f>
        <v>0</v>
      </c>
      <c r="BW37" s="18">
        <f t="shared" si="8"/>
        <v>0</v>
      </c>
      <c r="BX37" s="162"/>
      <c r="BY37" s="166">
        <f>IF(PMKAFAAPAYER[[#This Row],[ ]]="Payé",PMKAFAAPAYER[[#This Row],[02.07.2025]],0)</f>
        <v>0</v>
      </c>
      <c r="BZ37" s="161"/>
      <c r="CA37" s="166">
        <f>IF(PMKAFAAPAYER[[#This Row],[ ]]="Payé",PMKAFAAPAYER[[#This Row],[09.07.2025]],0)</f>
        <v>0</v>
      </c>
      <c r="CB37" s="161"/>
      <c r="CC37" s="166">
        <f>IF(PMKAFAAPAYER[[#This Row],[ ]]="Payé",PMKAFAAPAYER[[#This Row],[16.07.2025]],0)</f>
        <v>0</v>
      </c>
      <c r="CD37" s="161"/>
      <c r="CE37" s="166">
        <f>IF(PMKAFAAPAYER[[#This Row],[ ]]="Payé",PMKAFAAPAYER[[#This Row],[23.07.2025]],0)</f>
        <v>0</v>
      </c>
      <c r="CF37" s="161"/>
      <c r="CG37" s="176">
        <f>IF(PMKAFAAPAYER[[#This Row],[ ]]="Payé",PMKAFAAPAYER[[#This Row],[30.07.2025]],0)</f>
        <v>0</v>
      </c>
      <c r="CH37" s="17">
        <f t="shared" si="9"/>
        <v>0</v>
      </c>
      <c r="CI37" s="162"/>
      <c r="CJ37" s="166">
        <f>IF(PMKAFAAPAYER[[#This Row],[ ]]="Payé",PMKAFAAPAYER[[#This Row],[06.08.2025]],0)</f>
        <v>0</v>
      </c>
      <c r="CK37" s="161"/>
      <c r="CL37" s="166">
        <f>IF(PMKAFAAPAYER[[#This Row],[ ]]="Payé",PMKAFAAPAYER[[#This Row],[13.08.2025]],0)</f>
        <v>0</v>
      </c>
      <c r="CM37" s="161"/>
      <c r="CN37" s="166">
        <f>IF(PMKAFAAPAYER[[#This Row],[ ]]="Payé",PMKAFAAPAYER[[#This Row],[20.08.2025]],0)</f>
        <v>0</v>
      </c>
      <c r="CO37" s="161"/>
      <c r="CP37" s="176">
        <f>IF(PMKAFAAPAYER[[#This Row],[ ]]="Payé",PMKAFAAPAYER[[#This Row],[27.08.2025]],0)</f>
        <v>0</v>
      </c>
      <c r="CQ37" s="18">
        <f t="shared" si="10"/>
        <v>0</v>
      </c>
      <c r="CR37" s="162"/>
      <c r="CS37" s="166">
        <f>IF(PMKAFAAPAYER[[#This Row],[ ]]="Payé",PMKAFAAPAYER[[#This Row],[03.09.2025]],0)</f>
        <v>0</v>
      </c>
      <c r="CT37" s="161"/>
      <c r="CU37" s="166">
        <f>IF(PMKAFAAPAYER[[#This Row],[ ]]="Payé",PMKAFAAPAYER[[#This Row],[10.09.2025]],0)</f>
        <v>0</v>
      </c>
      <c r="CV37" s="161"/>
      <c r="CW37" s="166">
        <f>IF(PMKAFAAPAYER[[#This Row],[ ]]="Payé",PMKAFAAPAYER[[#This Row],[17.09.2025]],0)</f>
        <v>0</v>
      </c>
      <c r="CX37" s="161">
        <f>+PMKAFAAPAYER[[#This Row],[CHF]]</f>
        <v>1523.55</v>
      </c>
      <c r="CY37" s="176">
        <f>IF(PMKAFAAPAYER[[#This Row],[ ]]="Payé",PMKAFAAPAYER[[#This Row],[24.09.2025]],0)</f>
        <v>0</v>
      </c>
      <c r="CZ37" s="17">
        <f t="shared" si="11"/>
        <v>1523.55</v>
      </c>
      <c r="DA37" s="162"/>
      <c r="DB37" s="166">
        <f>IF(PMKAFAAPAYER[[#This Row],[ ]]="Payé",PMKAFAAPAYER[[#This Row],[01.10.2025]],0)</f>
        <v>0</v>
      </c>
      <c r="DC37" s="161"/>
      <c r="DD37" s="166">
        <f>IF(PMKAFAAPAYER[[#This Row],[ ]]="Payé",PMKAFAAPAYER[[#This Row],[08.10.2025]],0)</f>
        <v>0</v>
      </c>
      <c r="DE37" s="161"/>
      <c r="DF37" s="166">
        <f>IF(PMKAFAAPAYER[[#This Row],[ ]]="Payé",PMKAFAAPAYER[[#This Row],[15.10.2025]],0)</f>
        <v>0</v>
      </c>
      <c r="DG37" s="161"/>
      <c r="DH37" s="166">
        <f>IF(PMKAFAAPAYER[[#This Row],[ ]]="Payé",PMKAFAAPAYER[[#This Row],[22.10.2025]],0)</f>
        <v>0</v>
      </c>
      <c r="DI37" s="161"/>
      <c r="DJ37" s="176">
        <f>IF(PMKAFAAPAYER[[#This Row],[ ]]="Payé",PMKAFAAPAYER[[#This Row],[29.10.2025]],0)</f>
        <v>0</v>
      </c>
      <c r="DK37" s="18">
        <f t="shared" si="12"/>
        <v>0</v>
      </c>
      <c r="DL37" s="162"/>
      <c r="DM37" s="166">
        <f>IF(PMKAFAAPAYER[[#This Row],[ ]]="Payé",PMKAFAAPAYER[[#This Row],[05.11.2025]],0)</f>
        <v>0</v>
      </c>
      <c r="DN37" s="161"/>
      <c r="DO37" s="166">
        <f>IF(PMKAFAAPAYER[[#This Row],[ ]]="Payé",PMKAFAAPAYER[[#This Row],[12.11.2025]],0)</f>
        <v>0</v>
      </c>
      <c r="DP37" s="161"/>
      <c r="DQ37" s="166">
        <f>IF(PMKAFAAPAYER[[#This Row],[ ]]="Payé",PMKAFAAPAYER[[#This Row],[19.11.2025]],0)</f>
        <v>0</v>
      </c>
      <c r="DR37" s="161"/>
      <c r="DS37" s="176">
        <f>IF(PMKAFAAPAYER[[#This Row],[ ]]="Payé",PMKAFAAPAYER[[#This Row],[26.11.2025]],0)</f>
        <v>0</v>
      </c>
      <c r="DT37" s="17">
        <f t="shared" si="13"/>
        <v>0</v>
      </c>
      <c r="DU37" s="162"/>
      <c r="DV37" s="166">
        <f>IF(PMKAFAAPAYER[[#This Row],[ ]]="Payé",PMKAFAAPAYER[[#This Row],[03.12.2025]],0)</f>
        <v>0</v>
      </c>
      <c r="DW37" s="161"/>
      <c r="DX37" s="166">
        <f>IF(PMKAFAAPAYER[[#This Row],[ ]]="Payé",PMKAFAAPAYER[[#This Row],[10.12.2025]],0)</f>
        <v>0</v>
      </c>
      <c r="DY37" s="161"/>
      <c r="DZ37" s="166">
        <f>IF(PMKAFAAPAYER[[#This Row],[ ]]="Payé",PMKAFAAPAYER[[#This Row],[17.12.2025]],0)</f>
        <v>0</v>
      </c>
      <c r="EA37" s="161"/>
      <c r="EB37" s="166">
        <f>IF(PMKAFAAPAYER[[#This Row],[ ]]="Payé",PMKAFAAPAYER[[#This Row],[24.12.2025]],0)</f>
        <v>0</v>
      </c>
      <c r="EC37" s="161"/>
      <c r="ED37" s="176">
        <f>IF(PMKAFAAPAYER[[#This Row],[ ]]="Payé",PMKAFAAPAYER[[#This Row],[31.12.2025]],0)</f>
        <v>0</v>
      </c>
      <c r="EE37" s="18">
        <f t="shared" si="14"/>
        <v>0</v>
      </c>
      <c r="EF37" s="11">
        <f t="shared" si="15"/>
        <v>1523.55</v>
      </c>
      <c r="EG37" s="16">
        <f>+PMKAFAAPAYER[[#This Row],[CHF]]-PMKAFAAPAYER[[#This Row],[T2025]]</f>
        <v>0</v>
      </c>
    </row>
    <row r="38" spans="1:137" x14ac:dyDescent="0.3">
      <c r="A38" s="9">
        <f t="shared" si="16"/>
        <v>33</v>
      </c>
      <c r="B38" s="1" t="s">
        <v>152</v>
      </c>
      <c r="C38" s="37">
        <v>44746</v>
      </c>
      <c r="D38" s="8">
        <v>45962</v>
      </c>
      <c r="E38" s="10">
        <v>0</v>
      </c>
      <c r="F38" s="265">
        <f t="shared" ref="F38:F69" si="17">+D38+E38</f>
        <v>45962</v>
      </c>
      <c r="G38" s="139" t="s">
        <v>150</v>
      </c>
      <c r="H38" s="29"/>
      <c r="I38" s="140">
        <v>1523.55</v>
      </c>
      <c r="J38" s="14"/>
      <c r="K38" s="14"/>
      <c r="L38" s="14"/>
      <c r="M38" s="145"/>
      <c r="N38" s="146"/>
      <c r="O38" s="31"/>
      <c r="P38" s="206"/>
      <c r="Q38" s="137"/>
      <c r="R38" s="234"/>
      <c r="S38" s="166">
        <f>IF(PMKAFAAPAYER[[#This Row],[ ]]="Payé",PMKAFAAPAYER[[#This Row],[02.01.2025]],0)</f>
        <v>0</v>
      </c>
      <c r="T38" s="234"/>
      <c r="U38" s="166">
        <f>IF(PMKAFAAPAYER[[#This Row],[ ]]="Payé",PMKAFAAPAYER[[#This Row],[09.01.2025]],0)</f>
        <v>0</v>
      </c>
      <c r="V38" s="234"/>
      <c r="W38" s="166">
        <f>IF(PMKAFAAPAYER[[#This Row],[ ]]="Payé",PMKAFAAPAYER[[#This Row],[16.01.2025]],0)</f>
        <v>0</v>
      </c>
      <c r="X38" s="234"/>
      <c r="Y38" s="166">
        <f>IF(PMKAFAAPAYER[[#This Row],[ ]]="Payé",PMKAFAAPAYER[[#This Row],[23.01.2025]],0)</f>
        <v>0</v>
      </c>
      <c r="Z38" s="234"/>
      <c r="AA38" s="176">
        <f>IF(PMKAFAAPAYER[[#This Row],[ ]]="Payé",PMKAFAAPAYER[[#This Row],[30.01.2025]],0)</f>
        <v>0</v>
      </c>
      <c r="AB38" s="32">
        <f t="shared" si="3"/>
        <v>0</v>
      </c>
      <c r="AC38" s="234"/>
      <c r="AD38" s="166">
        <f>IF(PMKAFAAPAYER[[#This Row],[ ]]="Payé",PMKAFAAPAYER[[#This Row],[06.02.2025]],0)</f>
        <v>0</v>
      </c>
      <c r="AE38" s="234"/>
      <c r="AF38" s="166">
        <f>IF(PMKAFAAPAYER[[#This Row],[ ]]="Payé",PMKAFAAPAYER[[#This Row],[13.02.2025]],0)</f>
        <v>0</v>
      </c>
      <c r="AG38" s="234"/>
      <c r="AH38" s="166">
        <f>IF(PMKAFAAPAYER[[#This Row],[ ]]="Payé",PMKAFAAPAYER[[#This Row],[20.02.2025]],0)</f>
        <v>0</v>
      </c>
      <c r="AI38" s="234"/>
      <c r="AJ38" s="176">
        <f>IF(PMKAFAAPAYER[[#This Row],[ ]]="Payé",PMKAFAAPAYER[[#This Row],[27.02.2025]],0)</f>
        <v>0</v>
      </c>
      <c r="AK38" s="47">
        <f t="shared" si="4"/>
        <v>0</v>
      </c>
      <c r="AL38" s="162"/>
      <c r="AM38" s="166">
        <f>IF(PMKAFAAPAYER[[#This Row],[ ]]="Payé",PMKAFAAPAYER[[#This Row],[05.03.2025]],0)</f>
        <v>0</v>
      </c>
      <c r="AN38" s="161"/>
      <c r="AO38" s="166">
        <f>IF(PMKAFAAPAYER[[#This Row],[ ]]="Payé",PMKAFAAPAYER[[#This Row],[12.03.2025]],0)</f>
        <v>0</v>
      </c>
      <c r="AP38" s="161"/>
      <c r="AQ38" s="166">
        <f>IF(PMKAFAAPAYER[[#This Row],[ ]]="Payé",PMKAFAAPAYER[[#This Row],[19.03.2025]],0)</f>
        <v>0</v>
      </c>
      <c r="AR38" s="161"/>
      <c r="AS38" s="176">
        <f>IF(PMKAFAAPAYER[[#This Row],[ ]]="Payé",PMKAFAAPAYER[[#This Row],[26.03.2025]],0)</f>
        <v>0</v>
      </c>
      <c r="AT38" s="17">
        <f t="shared" si="5"/>
        <v>0</v>
      </c>
      <c r="AU38" s="162"/>
      <c r="AV38" s="166">
        <f>IF(PMKAFAAPAYER[[#This Row],[ ]]="Payé",PMKAFAAPAYER[[#This Row],[02.04.2025]],0)</f>
        <v>0</v>
      </c>
      <c r="AW38" s="161"/>
      <c r="AX38" s="166">
        <f>IF(PMKAFAAPAYER[[#This Row],[ ]]="Payé",PMKAFAAPAYER[[#This Row],[09.04.2025]],0)</f>
        <v>0</v>
      </c>
      <c r="AY38" s="161"/>
      <c r="AZ38" s="166">
        <f>IF(PMKAFAAPAYER[[#This Row],[ ]]="Payé",PMKAFAAPAYER[[#This Row],[16.04.2025]],0)</f>
        <v>0</v>
      </c>
      <c r="BA38" s="161"/>
      <c r="BB38" s="166">
        <f>IF(PMKAFAAPAYER[[#This Row],[ ]]="Payé",PMKAFAAPAYER[[#This Row],[23.04.2025]],0)</f>
        <v>0</v>
      </c>
      <c r="BC38" s="161"/>
      <c r="BD38" s="176">
        <f>IF(PMKAFAAPAYER[[#This Row],[ ]]="Payé",PMKAFAAPAYER[[#This Row],[30.04.2025]],0)</f>
        <v>0</v>
      </c>
      <c r="BE38" s="18">
        <f t="shared" si="6"/>
        <v>0</v>
      </c>
      <c r="BF38" s="162"/>
      <c r="BG38" s="166">
        <f>IF(PMKAFAAPAYER[[#This Row],[ ]]="Payé",PMKAFAAPAYER[[#This Row],[07.05.2025]],0)</f>
        <v>0</v>
      </c>
      <c r="BH38" s="161"/>
      <c r="BI38" s="166">
        <f>IF(PMKAFAAPAYER[[#This Row],[ ]]="Payé",PMKAFAAPAYER[[#This Row],[14.05.2025]],0)</f>
        <v>0</v>
      </c>
      <c r="BJ38" s="161"/>
      <c r="BK38" s="166">
        <f>IF(PMKAFAAPAYER[[#This Row],[ ]]="Payé",PMKAFAAPAYER[[#This Row],[21.05.2025]],0)</f>
        <v>0</v>
      </c>
      <c r="BL38" s="161"/>
      <c r="BM38" s="176">
        <f>IF(PMKAFAAPAYER[[#This Row],[ ]]="Payé",PMKAFAAPAYER[[#This Row],[28.05.2025]],0)</f>
        <v>0</v>
      </c>
      <c r="BN38" s="17">
        <f t="shared" si="7"/>
        <v>0</v>
      </c>
      <c r="BO38" s="162"/>
      <c r="BP38" s="166">
        <f>IF(PMKAFAAPAYER[[#This Row],[ ]]="Payé",PMKAFAAPAYER[[#This Row],[04.06.2025]],0)</f>
        <v>0</v>
      </c>
      <c r="BQ38" s="161"/>
      <c r="BR38" s="166">
        <f>IF(PMKAFAAPAYER[[#This Row],[ ]]="Payé",PMKAFAAPAYER[[#This Row],[11.06.2025]],0)</f>
        <v>0</v>
      </c>
      <c r="BS38" s="161"/>
      <c r="BT38" s="166">
        <f>IF(PMKAFAAPAYER[[#This Row],[ ]]="Payé",PMKAFAAPAYER[[#This Row],[18.06.2025]],0)</f>
        <v>0</v>
      </c>
      <c r="BU38" s="161"/>
      <c r="BV38" s="176">
        <f>IF(PMKAFAAPAYER[[#This Row],[ ]]="Payé",PMKAFAAPAYER[[#This Row],[25.06.2025]],0)</f>
        <v>0</v>
      </c>
      <c r="BW38" s="18">
        <f t="shared" si="8"/>
        <v>0</v>
      </c>
      <c r="BX38" s="162"/>
      <c r="BY38" s="166">
        <f>IF(PMKAFAAPAYER[[#This Row],[ ]]="Payé",PMKAFAAPAYER[[#This Row],[02.07.2025]],0)</f>
        <v>0</v>
      </c>
      <c r="BZ38" s="161"/>
      <c r="CA38" s="166">
        <f>IF(PMKAFAAPAYER[[#This Row],[ ]]="Payé",PMKAFAAPAYER[[#This Row],[09.07.2025]],0)</f>
        <v>0</v>
      </c>
      <c r="CB38" s="161"/>
      <c r="CC38" s="166">
        <f>IF(PMKAFAAPAYER[[#This Row],[ ]]="Payé",PMKAFAAPAYER[[#This Row],[16.07.2025]],0)</f>
        <v>0</v>
      </c>
      <c r="CD38" s="161"/>
      <c r="CE38" s="166">
        <f>IF(PMKAFAAPAYER[[#This Row],[ ]]="Payé",PMKAFAAPAYER[[#This Row],[23.07.2025]],0)</f>
        <v>0</v>
      </c>
      <c r="CF38" s="161"/>
      <c r="CG38" s="176">
        <f>IF(PMKAFAAPAYER[[#This Row],[ ]]="Payé",PMKAFAAPAYER[[#This Row],[30.07.2025]],0)</f>
        <v>0</v>
      </c>
      <c r="CH38" s="17">
        <f t="shared" si="9"/>
        <v>0</v>
      </c>
      <c r="CI38" s="162"/>
      <c r="CJ38" s="166">
        <f>IF(PMKAFAAPAYER[[#This Row],[ ]]="Payé",PMKAFAAPAYER[[#This Row],[06.08.2025]],0)</f>
        <v>0</v>
      </c>
      <c r="CK38" s="161"/>
      <c r="CL38" s="166">
        <f>IF(PMKAFAAPAYER[[#This Row],[ ]]="Payé",PMKAFAAPAYER[[#This Row],[13.08.2025]],0)</f>
        <v>0</v>
      </c>
      <c r="CM38" s="161"/>
      <c r="CN38" s="166">
        <f>IF(PMKAFAAPAYER[[#This Row],[ ]]="Payé",PMKAFAAPAYER[[#This Row],[20.08.2025]],0)</f>
        <v>0</v>
      </c>
      <c r="CO38" s="161"/>
      <c r="CP38" s="176">
        <f>IF(PMKAFAAPAYER[[#This Row],[ ]]="Payé",PMKAFAAPAYER[[#This Row],[27.08.2025]],0)</f>
        <v>0</v>
      </c>
      <c r="CQ38" s="18">
        <f t="shared" si="10"/>
        <v>0</v>
      </c>
      <c r="CR38" s="162"/>
      <c r="CS38" s="166">
        <f>IF(PMKAFAAPAYER[[#This Row],[ ]]="Payé",PMKAFAAPAYER[[#This Row],[03.09.2025]],0)</f>
        <v>0</v>
      </c>
      <c r="CT38" s="161"/>
      <c r="CU38" s="166">
        <f>IF(PMKAFAAPAYER[[#This Row],[ ]]="Payé",PMKAFAAPAYER[[#This Row],[10.09.2025]],0)</f>
        <v>0</v>
      </c>
      <c r="CV38" s="161"/>
      <c r="CW38" s="166">
        <f>IF(PMKAFAAPAYER[[#This Row],[ ]]="Payé",PMKAFAAPAYER[[#This Row],[17.09.2025]],0)</f>
        <v>0</v>
      </c>
      <c r="CX38" s="161"/>
      <c r="CY38" s="176">
        <f>IF(PMKAFAAPAYER[[#This Row],[ ]]="Payé",PMKAFAAPAYER[[#This Row],[24.09.2025]],0)</f>
        <v>0</v>
      </c>
      <c r="CZ38" s="17">
        <f t="shared" si="11"/>
        <v>0</v>
      </c>
      <c r="DA38" s="162"/>
      <c r="DB38" s="166">
        <f>IF(PMKAFAAPAYER[[#This Row],[ ]]="Payé",PMKAFAAPAYER[[#This Row],[01.10.2025]],0)</f>
        <v>0</v>
      </c>
      <c r="DC38" s="161"/>
      <c r="DD38" s="166">
        <f>IF(PMKAFAAPAYER[[#This Row],[ ]]="Payé",PMKAFAAPAYER[[#This Row],[08.10.2025]],0)</f>
        <v>0</v>
      </c>
      <c r="DE38" s="161"/>
      <c r="DF38" s="166">
        <f>IF(PMKAFAAPAYER[[#This Row],[ ]]="Payé",PMKAFAAPAYER[[#This Row],[15.10.2025]],0)</f>
        <v>0</v>
      </c>
      <c r="DG38" s="161"/>
      <c r="DH38" s="166">
        <f>IF(PMKAFAAPAYER[[#This Row],[ ]]="Payé",PMKAFAAPAYER[[#This Row],[22.10.2025]],0)</f>
        <v>0</v>
      </c>
      <c r="DI38" s="161">
        <f>+PMKAFAAPAYER[[#This Row],[CHF]]</f>
        <v>1523.55</v>
      </c>
      <c r="DJ38" s="176">
        <f>IF(PMKAFAAPAYER[[#This Row],[ ]]="Payé",PMKAFAAPAYER[[#This Row],[29.10.2025]],0)</f>
        <v>0</v>
      </c>
      <c r="DK38" s="18">
        <f t="shared" si="12"/>
        <v>1523.55</v>
      </c>
      <c r="DL38" s="162"/>
      <c r="DM38" s="166">
        <f>IF(PMKAFAAPAYER[[#This Row],[ ]]="Payé",PMKAFAAPAYER[[#This Row],[05.11.2025]],0)</f>
        <v>0</v>
      </c>
      <c r="DN38" s="161"/>
      <c r="DO38" s="166">
        <f>IF(PMKAFAAPAYER[[#This Row],[ ]]="Payé",PMKAFAAPAYER[[#This Row],[12.11.2025]],0)</f>
        <v>0</v>
      </c>
      <c r="DP38" s="161"/>
      <c r="DQ38" s="166">
        <f>IF(PMKAFAAPAYER[[#This Row],[ ]]="Payé",PMKAFAAPAYER[[#This Row],[19.11.2025]],0)</f>
        <v>0</v>
      </c>
      <c r="DR38" s="161"/>
      <c r="DS38" s="176">
        <f>IF(PMKAFAAPAYER[[#This Row],[ ]]="Payé",PMKAFAAPAYER[[#This Row],[26.11.2025]],0)</f>
        <v>0</v>
      </c>
      <c r="DT38" s="17">
        <f t="shared" si="13"/>
        <v>0</v>
      </c>
      <c r="DU38" s="162"/>
      <c r="DV38" s="166">
        <f>IF(PMKAFAAPAYER[[#This Row],[ ]]="Payé",PMKAFAAPAYER[[#This Row],[03.12.2025]],0)</f>
        <v>0</v>
      </c>
      <c r="DW38" s="161"/>
      <c r="DX38" s="166">
        <f>IF(PMKAFAAPAYER[[#This Row],[ ]]="Payé",PMKAFAAPAYER[[#This Row],[10.12.2025]],0)</f>
        <v>0</v>
      </c>
      <c r="DY38" s="161"/>
      <c r="DZ38" s="166">
        <f>IF(PMKAFAAPAYER[[#This Row],[ ]]="Payé",PMKAFAAPAYER[[#This Row],[17.12.2025]],0)</f>
        <v>0</v>
      </c>
      <c r="EA38" s="161"/>
      <c r="EB38" s="166">
        <f>IF(PMKAFAAPAYER[[#This Row],[ ]]="Payé",PMKAFAAPAYER[[#This Row],[24.12.2025]],0)</f>
        <v>0</v>
      </c>
      <c r="EC38" s="161"/>
      <c r="ED38" s="176">
        <f>IF(PMKAFAAPAYER[[#This Row],[ ]]="Payé",PMKAFAAPAYER[[#This Row],[31.12.2025]],0)</f>
        <v>0</v>
      </c>
      <c r="EE38" s="18">
        <f t="shared" si="14"/>
        <v>0</v>
      </c>
      <c r="EF38" s="11">
        <f t="shared" si="15"/>
        <v>1523.55</v>
      </c>
      <c r="EG38" s="16">
        <f>+PMKAFAAPAYER[[#This Row],[CHF]]-PMKAFAAPAYER[[#This Row],[T2025]]</f>
        <v>0</v>
      </c>
    </row>
    <row r="39" spans="1:137" x14ac:dyDescent="0.3">
      <c r="A39" s="9">
        <f t="shared" si="16"/>
        <v>34</v>
      </c>
      <c r="B39" s="1" t="s">
        <v>152</v>
      </c>
      <c r="C39" s="37">
        <v>44746</v>
      </c>
      <c r="D39" s="8">
        <v>45992</v>
      </c>
      <c r="E39" s="10">
        <v>0</v>
      </c>
      <c r="F39" s="265">
        <f t="shared" si="17"/>
        <v>45992</v>
      </c>
      <c r="G39" s="139" t="s">
        <v>151</v>
      </c>
      <c r="H39" s="29"/>
      <c r="I39" s="140">
        <v>1523.55</v>
      </c>
      <c r="J39" s="14"/>
      <c r="K39" s="14"/>
      <c r="L39" s="14"/>
      <c r="M39" s="13"/>
      <c r="N39" s="30"/>
      <c r="O39" s="31"/>
      <c r="P39" s="206"/>
      <c r="Q39" s="137"/>
      <c r="R39" s="234"/>
      <c r="S39" s="166">
        <f>IF(PMKAFAAPAYER[[#This Row],[ ]]="Payé",PMKAFAAPAYER[[#This Row],[02.01.2025]],0)</f>
        <v>0</v>
      </c>
      <c r="T39" s="234"/>
      <c r="U39" s="166">
        <f>IF(PMKAFAAPAYER[[#This Row],[ ]]="Payé",PMKAFAAPAYER[[#This Row],[09.01.2025]],0)</f>
        <v>0</v>
      </c>
      <c r="V39" s="234"/>
      <c r="W39" s="166">
        <f>IF(PMKAFAAPAYER[[#This Row],[ ]]="Payé",PMKAFAAPAYER[[#This Row],[16.01.2025]],0)</f>
        <v>0</v>
      </c>
      <c r="X39" s="234"/>
      <c r="Y39" s="166">
        <f>IF(PMKAFAAPAYER[[#This Row],[ ]]="Payé",PMKAFAAPAYER[[#This Row],[23.01.2025]],0)</f>
        <v>0</v>
      </c>
      <c r="Z39" s="234"/>
      <c r="AA39" s="176">
        <f>IF(PMKAFAAPAYER[[#This Row],[ ]]="Payé",PMKAFAAPAYER[[#This Row],[30.01.2025]],0)</f>
        <v>0</v>
      </c>
      <c r="AB39" s="32">
        <f t="shared" si="3"/>
        <v>0</v>
      </c>
      <c r="AC39" s="234"/>
      <c r="AD39" s="166">
        <f>IF(PMKAFAAPAYER[[#This Row],[ ]]="Payé",PMKAFAAPAYER[[#This Row],[06.02.2025]],0)</f>
        <v>0</v>
      </c>
      <c r="AE39" s="234"/>
      <c r="AF39" s="166">
        <f>IF(PMKAFAAPAYER[[#This Row],[ ]]="Payé",PMKAFAAPAYER[[#This Row],[13.02.2025]],0)</f>
        <v>0</v>
      </c>
      <c r="AG39" s="234"/>
      <c r="AH39" s="166">
        <f>IF(PMKAFAAPAYER[[#This Row],[ ]]="Payé",PMKAFAAPAYER[[#This Row],[20.02.2025]],0)</f>
        <v>0</v>
      </c>
      <c r="AI39" s="234"/>
      <c r="AJ39" s="176">
        <f>IF(PMKAFAAPAYER[[#This Row],[ ]]="Payé",PMKAFAAPAYER[[#This Row],[27.02.2025]],0)</f>
        <v>0</v>
      </c>
      <c r="AK39" s="47">
        <f t="shared" si="4"/>
        <v>0</v>
      </c>
      <c r="AL39" s="162"/>
      <c r="AM39" s="166">
        <f>IF(PMKAFAAPAYER[[#This Row],[ ]]="Payé",PMKAFAAPAYER[[#This Row],[05.03.2025]],0)</f>
        <v>0</v>
      </c>
      <c r="AN39" s="161"/>
      <c r="AO39" s="166">
        <f>IF(PMKAFAAPAYER[[#This Row],[ ]]="Payé",PMKAFAAPAYER[[#This Row],[12.03.2025]],0)</f>
        <v>0</v>
      </c>
      <c r="AP39" s="161"/>
      <c r="AQ39" s="166">
        <f>IF(PMKAFAAPAYER[[#This Row],[ ]]="Payé",PMKAFAAPAYER[[#This Row],[19.03.2025]],0)</f>
        <v>0</v>
      </c>
      <c r="AR39" s="161"/>
      <c r="AS39" s="176">
        <f>IF(PMKAFAAPAYER[[#This Row],[ ]]="Payé",PMKAFAAPAYER[[#This Row],[26.03.2025]],0)</f>
        <v>0</v>
      </c>
      <c r="AT39" s="17">
        <f t="shared" si="5"/>
        <v>0</v>
      </c>
      <c r="AU39" s="162"/>
      <c r="AV39" s="166">
        <f>IF(PMKAFAAPAYER[[#This Row],[ ]]="Payé",PMKAFAAPAYER[[#This Row],[02.04.2025]],0)</f>
        <v>0</v>
      </c>
      <c r="AW39" s="161"/>
      <c r="AX39" s="166">
        <f>IF(PMKAFAAPAYER[[#This Row],[ ]]="Payé",PMKAFAAPAYER[[#This Row],[09.04.2025]],0)</f>
        <v>0</v>
      </c>
      <c r="AY39" s="161"/>
      <c r="AZ39" s="166">
        <f>IF(PMKAFAAPAYER[[#This Row],[ ]]="Payé",PMKAFAAPAYER[[#This Row],[16.04.2025]],0)</f>
        <v>0</v>
      </c>
      <c r="BA39" s="161"/>
      <c r="BB39" s="166">
        <f>IF(PMKAFAAPAYER[[#This Row],[ ]]="Payé",PMKAFAAPAYER[[#This Row],[23.04.2025]],0)</f>
        <v>0</v>
      </c>
      <c r="BC39" s="161"/>
      <c r="BD39" s="176">
        <f>IF(PMKAFAAPAYER[[#This Row],[ ]]="Payé",PMKAFAAPAYER[[#This Row],[30.04.2025]],0)</f>
        <v>0</v>
      </c>
      <c r="BE39" s="18">
        <f t="shared" si="6"/>
        <v>0</v>
      </c>
      <c r="BF39" s="162"/>
      <c r="BG39" s="166">
        <f>IF(PMKAFAAPAYER[[#This Row],[ ]]="Payé",PMKAFAAPAYER[[#This Row],[07.05.2025]],0)</f>
        <v>0</v>
      </c>
      <c r="BH39" s="161"/>
      <c r="BI39" s="166">
        <f>IF(PMKAFAAPAYER[[#This Row],[ ]]="Payé",PMKAFAAPAYER[[#This Row],[14.05.2025]],0)</f>
        <v>0</v>
      </c>
      <c r="BJ39" s="161"/>
      <c r="BK39" s="166">
        <f>IF(PMKAFAAPAYER[[#This Row],[ ]]="Payé",PMKAFAAPAYER[[#This Row],[21.05.2025]],0)</f>
        <v>0</v>
      </c>
      <c r="BL39" s="161"/>
      <c r="BM39" s="176">
        <f>IF(PMKAFAAPAYER[[#This Row],[ ]]="Payé",PMKAFAAPAYER[[#This Row],[28.05.2025]],0)</f>
        <v>0</v>
      </c>
      <c r="BN39" s="17">
        <f t="shared" si="7"/>
        <v>0</v>
      </c>
      <c r="BO39" s="162"/>
      <c r="BP39" s="166">
        <f>IF(PMKAFAAPAYER[[#This Row],[ ]]="Payé",PMKAFAAPAYER[[#This Row],[04.06.2025]],0)</f>
        <v>0</v>
      </c>
      <c r="BQ39" s="161"/>
      <c r="BR39" s="166">
        <f>IF(PMKAFAAPAYER[[#This Row],[ ]]="Payé",PMKAFAAPAYER[[#This Row],[11.06.2025]],0)</f>
        <v>0</v>
      </c>
      <c r="BS39" s="161"/>
      <c r="BT39" s="166">
        <f>IF(PMKAFAAPAYER[[#This Row],[ ]]="Payé",PMKAFAAPAYER[[#This Row],[18.06.2025]],0)</f>
        <v>0</v>
      </c>
      <c r="BU39" s="161"/>
      <c r="BV39" s="176">
        <f>IF(PMKAFAAPAYER[[#This Row],[ ]]="Payé",PMKAFAAPAYER[[#This Row],[25.06.2025]],0)</f>
        <v>0</v>
      </c>
      <c r="BW39" s="18">
        <f t="shared" si="8"/>
        <v>0</v>
      </c>
      <c r="BX39" s="162"/>
      <c r="BY39" s="166">
        <f>IF(PMKAFAAPAYER[[#This Row],[ ]]="Payé",PMKAFAAPAYER[[#This Row],[02.07.2025]],0)</f>
        <v>0</v>
      </c>
      <c r="BZ39" s="161"/>
      <c r="CA39" s="166">
        <f>IF(PMKAFAAPAYER[[#This Row],[ ]]="Payé",PMKAFAAPAYER[[#This Row],[09.07.2025]],0)</f>
        <v>0</v>
      </c>
      <c r="CB39" s="161"/>
      <c r="CC39" s="166">
        <f>IF(PMKAFAAPAYER[[#This Row],[ ]]="Payé",PMKAFAAPAYER[[#This Row],[16.07.2025]],0)</f>
        <v>0</v>
      </c>
      <c r="CD39" s="161"/>
      <c r="CE39" s="166">
        <f>IF(PMKAFAAPAYER[[#This Row],[ ]]="Payé",PMKAFAAPAYER[[#This Row],[23.07.2025]],0)</f>
        <v>0</v>
      </c>
      <c r="CF39" s="161"/>
      <c r="CG39" s="176">
        <f>IF(PMKAFAAPAYER[[#This Row],[ ]]="Payé",PMKAFAAPAYER[[#This Row],[30.07.2025]],0)</f>
        <v>0</v>
      </c>
      <c r="CH39" s="17">
        <f t="shared" si="9"/>
        <v>0</v>
      </c>
      <c r="CI39" s="162"/>
      <c r="CJ39" s="166">
        <f>IF(PMKAFAAPAYER[[#This Row],[ ]]="Payé",PMKAFAAPAYER[[#This Row],[06.08.2025]],0)</f>
        <v>0</v>
      </c>
      <c r="CK39" s="161"/>
      <c r="CL39" s="166">
        <f>IF(PMKAFAAPAYER[[#This Row],[ ]]="Payé",PMKAFAAPAYER[[#This Row],[13.08.2025]],0)</f>
        <v>0</v>
      </c>
      <c r="CM39" s="161"/>
      <c r="CN39" s="166">
        <f>IF(PMKAFAAPAYER[[#This Row],[ ]]="Payé",PMKAFAAPAYER[[#This Row],[20.08.2025]],0)</f>
        <v>0</v>
      </c>
      <c r="CO39" s="161"/>
      <c r="CP39" s="176">
        <f>IF(PMKAFAAPAYER[[#This Row],[ ]]="Payé",PMKAFAAPAYER[[#This Row],[27.08.2025]],0)</f>
        <v>0</v>
      </c>
      <c r="CQ39" s="18">
        <f t="shared" si="10"/>
        <v>0</v>
      </c>
      <c r="CR39" s="162"/>
      <c r="CS39" s="166">
        <f>IF(PMKAFAAPAYER[[#This Row],[ ]]="Payé",PMKAFAAPAYER[[#This Row],[03.09.2025]],0)</f>
        <v>0</v>
      </c>
      <c r="CT39" s="161"/>
      <c r="CU39" s="166">
        <f>IF(PMKAFAAPAYER[[#This Row],[ ]]="Payé",PMKAFAAPAYER[[#This Row],[10.09.2025]],0)</f>
        <v>0</v>
      </c>
      <c r="CV39" s="161"/>
      <c r="CW39" s="166">
        <f>IF(PMKAFAAPAYER[[#This Row],[ ]]="Payé",PMKAFAAPAYER[[#This Row],[17.09.2025]],0)</f>
        <v>0</v>
      </c>
      <c r="CX39" s="161"/>
      <c r="CY39" s="176">
        <f>IF(PMKAFAAPAYER[[#This Row],[ ]]="Payé",PMKAFAAPAYER[[#This Row],[24.09.2025]],0)</f>
        <v>0</v>
      </c>
      <c r="CZ39" s="17">
        <f t="shared" si="11"/>
        <v>0</v>
      </c>
      <c r="DA39" s="162"/>
      <c r="DB39" s="166">
        <f>IF(PMKAFAAPAYER[[#This Row],[ ]]="Payé",PMKAFAAPAYER[[#This Row],[01.10.2025]],0)</f>
        <v>0</v>
      </c>
      <c r="DC39" s="161"/>
      <c r="DD39" s="166">
        <f>IF(PMKAFAAPAYER[[#This Row],[ ]]="Payé",PMKAFAAPAYER[[#This Row],[08.10.2025]],0)</f>
        <v>0</v>
      </c>
      <c r="DE39" s="161"/>
      <c r="DF39" s="166">
        <f>IF(PMKAFAAPAYER[[#This Row],[ ]]="Payé",PMKAFAAPAYER[[#This Row],[15.10.2025]],0)</f>
        <v>0</v>
      </c>
      <c r="DG39" s="161"/>
      <c r="DH39" s="166">
        <f>IF(PMKAFAAPAYER[[#This Row],[ ]]="Payé",PMKAFAAPAYER[[#This Row],[22.10.2025]],0)</f>
        <v>0</v>
      </c>
      <c r="DI39" s="161"/>
      <c r="DJ39" s="176">
        <f>IF(PMKAFAAPAYER[[#This Row],[ ]]="Payé",PMKAFAAPAYER[[#This Row],[29.10.2025]],0)</f>
        <v>0</v>
      </c>
      <c r="DK39" s="18">
        <f t="shared" si="12"/>
        <v>0</v>
      </c>
      <c r="DL39" s="162"/>
      <c r="DM39" s="166">
        <f>IF(PMKAFAAPAYER[[#This Row],[ ]]="Payé",PMKAFAAPAYER[[#This Row],[05.11.2025]],0)</f>
        <v>0</v>
      </c>
      <c r="DN39" s="161"/>
      <c r="DO39" s="166">
        <f>IF(PMKAFAAPAYER[[#This Row],[ ]]="Payé",PMKAFAAPAYER[[#This Row],[12.11.2025]],0)</f>
        <v>0</v>
      </c>
      <c r="DP39" s="161"/>
      <c r="DQ39" s="166">
        <f>IF(PMKAFAAPAYER[[#This Row],[ ]]="Payé",PMKAFAAPAYER[[#This Row],[19.11.2025]],0)</f>
        <v>0</v>
      </c>
      <c r="DR39" s="161">
        <f>+PMKAFAAPAYER[[#This Row],[CHF]]</f>
        <v>1523.55</v>
      </c>
      <c r="DS39" s="176">
        <f>IF(PMKAFAAPAYER[[#This Row],[ ]]="Payé",PMKAFAAPAYER[[#This Row],[26.11.2025]],0)</f>
        <v>0</v>
      </c>
      <c r="DT39" s="17">
        <f t="shared" si="13"/>
        <v>1523.55</v>
      </c>
      <c r="DU39" s="162"/>
      <c r="DV39" s="166">
        <f>IF(PMKAFAAPAYER[[#This Row],[ ]]="Payé",PMKAFAAPAYER[[#This Row],[03.12.2025]],0)</f>
        <v>0</v>
      </c>
      <c r="DW39" s="161"/>
      <c r="DX39" s="166">
        <f>IF(PMKAFAAPAYER[[#This Row],[ ]]="Payé",PMKAFAAPAYER[[#This Row],[10.12.2025]],0)</f>
        <v>0</v>
      </c>
      <c r="DY39" s="161"/>
      <c r="DZ39" s="166">
        <f>IF(PMKAFAAPAYER[[#This Row],[ ]]="Payé",PMKAFAAPAYER[[#This Row],[17.12.2025]],0)</f>
        <v>0</v>
      </c>
      <c r="EA39" s="161"/>
      <c r="EB39" s="166">
        <f>IF(PMKAFAAPAYER[[#This Row],[ ]]="Payé",PMKAFAAPAYER[[#This Row],[24.12.2025]],0)</f>
        <v>0</v>
      </c>
      <c r="EC39" s="161"/>
      <c r="ED39" s="176">
        <f>IF(PMKAFAAPAYER[[#This Row],[ ]]="Payé",PMKAFAAPAYER[[#This Row],[31.12.2025]],0)</f>
        <v>0</v>
      </c>
      <c r="EE39" s="18">
        <f t="shared" si="14"/>
        <v>0</v>
      </c>
      <c r="EF39" s="11">
        <f t="shared" si="15"/>
        <v>1523.55</v>
      </c>
      <c r="EG39" s="16">
        <f>+PMKAFAAPAYER[[#This Row],[CHF]]-PMKAFAAPAYER[[#This Row],[T2025]]</f>
        <v>0</v>
      </c>
    </row>
    <row r="40" spans="1:137" x14ac:dyDescent="0.3">
      <c r="A40" s="9">
        <f t="shared" si="16"/>
        <v>35</v>
      </c>
      <c r="B40" s="1" t="s">
        <v>152</v>
      </c>
      <c r="C40" s="37">
        <v>44746</v>
      </c>
      <c r="D40" s="8">
        <v>46023</v>
      </c>
      <c r="E40" s="10">
        <v>0</v>
      </c>
      <c r="F40" s="265">
        <f t="shared" si="17"/>
        <v>46023</v>
      </c>
      <c r="G40" s="139" t="s">
        <v>153</v>
      </c>
      <c r="H40" s="29"/>
      <c r="I40" s="140">
        <v>1523.55</v>
      </c>
      <c r="J40" s="14"/>
      <c r="K40" s="14"/>
      <c r="L40" s="14"/>
      <c r="M40" s="13"/>
      <c r="N40" s="30"/>
      <c r="O40" s="31"/>
      <c r="P40" s="206"/>
      <c r="Q40" s="137"/>
      <c r="R40" s="234"/>
      <c r="S40" s="166">
        <f>IF(PMKAFAAPAYER[[#This Row],[ ]]="Payé",PMKAFAAPAYER[[#This Row],[02.01.2025]],0)</f>
        <v>0</v>
      </c>
      <c r="T40" s="234"/>
      <c r="U40" s="166">
        <f>IF(PMKAFAAPAYER[[#This Row],[ ]]="Payé",PMKAFAAPAYER[[#This Row],[09.01.2025]],0)</f>
        <v>0</v>
      </c>
      <c r="V40" s="234"/>
      <c r="W40" s="166">
        <f>IF(PMKAFAAPAYER[[#This Row],[ ]]="Payé",PMKAFAAPAYER[[#This Row],[16.01.2025]],0)</f>
        <v>0</v>
      </c>
      <c r="X40" s="234"/>
      <c r="Y40" s="166">
        <f>IF(PMKAFAAPAYER[[#This Row],[ ]]="Payé",PMKAFAAPAYER[[#This Row],[23.01.2025]],0)</f>
        <v>0</v>
      </c>
      <c r="Z40" s="234"/>
      <c r="AA40" s="176">
        <f>IF(PMKAFAAPAYER[[#This Row],[ ]]="Payé",PMKAFAAPAYER[[#This Row],[30.01.2025]],0)</f>
        <v>0</v>
      </c>
      <c r="AB40" s="32">
        <f t="shared" si="3"/>
        <v>0</v>
      </c>
      <c r="AC40" s="234"/>
      <c r="AD40" s="166">
        <f>IF(PMKAFAAPAYER[[#This Row],[ ]]="Payé",PMKAFAAPAYER[[#This Row],[06.02.2025]],0)</f>
        <v>0</v>
      </c>
      <c r="AE40" s="234"/>
      <c r="AF40" s="166">
        <f>IF(PMKAFAAPAYER[[#This Row],[ ]]="Payé",PMKAFAAPAYER[[#This Row],[13.02.2025]],0)</f>
        <v>0</v>
      </c>
      <c r="AG40" s="234"/>
      <c r="AH40" s="166">
        <f>IF(PMKAFAAPAYER[[#This Row],[ ]]="Payé",PMKAFAAPAYER[[#This Row],[20.02.2025]],0)</f>
        <v>0</v>
      </c>
      <c r="AI40" s="234"/>
      <c r="AJ40" s="176">
        <f>IF(PMKAFAAPAYER[[#This Row],[ ]]="Payé",PMKAFAAPAYER[[#This Row],[27.02.2025]],0)</f>
        <v>0</v>
      </c>
      <c r="AK40" s="47">
        <f t="shared" si="4"/>
        <v>0</v>
      </c>
      <c r="AL40" s="162"/>
      <c r="AM40" s="166">
        <f>IF(PMKAFAAPAYER[[#This Row],[ ]]="Payé",PMKAFAAPAYER[[#This Row],[05.03.2025]],0)</f>
        <v>0</v>
      </c>
      <c r="AN40" s="161"/>
      <c r="AO40" s="166">
        <f>IF(PMKAFAAPAYER[[#This Row],[ ]]="Payé",PMKAFAAPAYER[[#This Row],[12.03.2025]],0)</f>
        <v>0</v>
      </c>
      <c r="AP40" s="161"/>
      <c r="AQ40" s="166">
        <f>IF(PMKAFAAPAYER[[#This Row],[ ]]="Payé",PMKAFAAPAYER[[#This Row],[19.03.2025]],0)</f>
        <v>0</v>
      </c>
      <c r="AR40" s="161"/>
      <c r="AS40" s="176">
        <f>IF(PMKAFAAPAYER[[#This Row],[ ]]="Payé",PMKAFAAPAYER[[#This Row],[26.03.2025]],0)</f>
        <v>0</v>
      </c>
      <c r="AT40" s="17">
        <f t="shared" si="5"/>
        <v>0</v>
      </c>
      <c r="AU40" s="162"/>
      <c r="AV40" s="166">
        <f>IF(PMKAFAAPAYER[[#This Row],[ ]]="Payé",PMKAFAAPAYER[[#This Row],[02.04.2025]],0)</f>
        <v>0</v>
      </c>
      <c r="AW40" s="161"/>
      <c r="AX40" s="166">
        <f>IF(PMKAFAAPAYER[[#This Row],[ ]]="Payé",PMKAFAAPAYER[[#This Row],[09.04.2025]],0)</f>
        <v>0</v>
      </c>
      <c r="AY40" s="161"/>
      <c r="AZ40" s="166">
        <f>IF(PMKAFAAPAYER[[#This Row],[ ]]="Payé",PMKAFAAPAYER[[#This Row],[16.04.2025]],0)</f>
        <v>0</v>
      </c>
      <c r="BA40" s="161"/>
      <c r="BB40" s="166">
        <f>IF(PMKAFAAPAYER[[#This Row],[ ]]="Payé",PMKAFAAPAYER[[#This Row],[23.04.2025]],0)</f>
        <v>0</v>
      </c>
      <c r="BC40" s="161"/>
      <c r="BD40" s="176">
        <f>IF(PMKAFAAPAYER[[#This Row],[ ]]="Payé",PMKAFAAPAYER[[#This Row],[30.04.2025]],0)</f>
        <v>0</v>
      </c>
      <c r="BE40" s="18">
        <f t="shared" si="6"/>
        <v>0</v>
      </c>
      <c r="BF40" s="162"/>
      <c r="BG40" s="166">
        <f>IF(PMKAFAAPAYER[[#This Row],[ ]]="Payé",PMKAFAAPAYER[[#This Row],[07.05.2025]],0)</f>
        <v>0</v>
      </c>
      <c r="BH40" s="161"/>
      <c r="BI40" s="166">
        <f>IF(PMKAFAAPAYER[[#This Row],[ ]]="Payé",PMKAFAAPAYER[[#This Row],[14.05.2025]],0)</f>
        <v>0</v>
      </c>
      <c r="BJ40" s="161"/>
      <c r="BK40" s="166">
        <f>IF(PMKAFAAPAYER[[#This Row],[ ]]="Payé",PMKAFAAPAYER[[#This Row],[21.05.2025]],0)</f>
        <v>0</v>
      </c>
      <c r="BL40" s="161"/>
      <c r="BM40" s="176">
        <f>IF(PMKAFAAPAYER[[#This Row],[ ]]="Payé",PMKAFAAPAYER[[#This Row],[28.05.2025]],0)</f>
        <v>0</v>
      </c>
      <c r="BN40" s="17">
        <f t="shared" si="7"/>
        <v>0</v>
      </c>
      <c r="BO40" s="162"/>
      <c r="BP40" s="166">
        <f>IF(PMKAFAAPAYER[[#This Row],[ ]]="Payé",PMKAFAAPAYER[[#This Row],[04.06.2025]],0)</f>
        <v>0</v>
      </c>
      <c r="BQ40" s="161"/>
      <c r="BR40" s="166">
        <f>IF(PMKAFAAPAYER[[#This Row],[ ]]="Payé",PMKAFAAPAYER[[#This Row],[11.06.2025]],0)</f>
        <v>0</v>
      </c>
      <c r="BS40" s="161"/>
      <c r="BT40" s="166">
        <f>IF(PMKAFAAPAYER[[#This Row],[ ]]="Payé",PMKAFAAPAYER[[#This Row],[18.06.2025]],0)</f>
        <v>0</v>
      </c>
      <c r="BU40" s="161"/>
      <c r="BV40" s="176">
        <f>IF(PMKAFAAPAYER[[#This Row],[ ]]="Payé",PMKAFAAPAYER[[#This Row],[25.06.2025]],0)</f>
        <v>0</v>
      </c>
      <c r="BW40" s="18">
        <f t="shared" si="8"/>
        <v>0</v>
      </c>
      <c r="BX40" s="162"/>
      <c r="BY40" s="166">
        <f>IF(PMKAFAAPAYER[[#This Row],[ ]]="Payé",PMKAFAAPAYER[[#This Row],[02.07.2025]],0)</f>
        <v>0</v>
      </c>
      <c r="BZ40" s="161"/>
      <c r="CA40" s="166">
        <f>IF(PMKAFAAPAYER[[#This Row],[ ]]="Payé",PMKAFAAPAYER[[#This Row],[09.07.2025]],0)</f>
        <v>0</v>
      </c>
      <c r="CB40" s="161"/>
      <c r="CC40" s="166">
        <f>IF(PMKAFAAPAYER[[#This Row],[ ]]="Payé",PMKAFAAPAYER[[#This Row],[16.07.2025]],0)</f>
        <v>0</v>
      </c>
      <c r="CD40" s="161"/>
      <c r="CE40" s="166">
        <f>IF(PMKAFAAPAYER[[#This Row],[ ]]="Payé",PMKAFAAPAYER[[#This Row],[23.07.2025]],0)</f>
        <v>0</v>
      </c>
      <c r="CF40" s="161"/>
      <c r="CG40" s="176">
        <f>IF(PMKAFAAPAYER[[#This Row],[ ]]="Payé",PMKAFAAPAYER[[#This Row],[30.07.2025]],0)</f>
        <v>0</v>
      </c>
      <c r="CH40" s="17">
        <f t="shared" si="9"/>
        <v>0</v>
      </c>
      <c r="CI40" s="162"/>
      <c r="CJ40" s="166">
        <f>IF(PMKAFAAPAYER[[#This Row],[ ]]="Payé",PMKAFAAPAYER[[#This Row],[06.08.2025]],0)</f>
        <v>0</v>
      </c>
      <c r="CK40" s="161"/>
      <c r="CL40" s="166">
        <f>IF(PMKAFAAPAYER[[#This Row],[ ]]="Payé",PMKAFAAPAYER[[#This Row],[13.08.2025]],0)</f>
        <v>0</v>
      </c>
      <c r="CM40" s="161"/>
      <c r="CN40" s="166">
        <f>IF(PMKAFAAPAYER[[#This Row],[ ]]="Payé",PMKAFAAPAYER[[#This Row],[20.08.2025]],0)</f>
        <v>0</v>
      </c>
      <c r="CO40" s="161"/>
      <c r="CP40" s="176">
        <f>IF(PMKAFAAPAYER[[#This Row],[ ]]="Payé",PMKAFAAPAYER[[#This Row],[27.08.2025]],0)</f>
        <v>0</v>
      </c>
      <c r="CQ40" s="18">
        <f t="shared" si="10"/>
        <v>0</v>
      </c>
      <c r="CR40" s="162"/>
      <c r="CS40" s="166">
        <f>IF(PMKAFAAPAYER[[#This Row],[ ]]="Payé",PMKAFAAPAYER[[#This Row],[03.09.2025]],0)</f>
        <v>0</v>
      </c>
      <c r="CT40" s="161"/>
      <c r="CU40" s="166">
        <f>IF(PMKAFAAPAYER[[#This Row],[ ]]="Payé",PMKAFAAPAYER[[#This Row],[10.09.2025]],0)</f>
        <v>0</v>
      </c>
      <c r="CV40" s="161"/>
      <c r="CW40" s="166">
        <f>IF(PMKAFAAPAYER[[#This Row],[ ]]="Payé",PMKAFAAPAYER[[#This Row],[17.09.2025]],0)</f>
        <v>0</v>
      </c>
      <c r="CX40" s="161"/>
      <c r="CY40" s="176">
        <f>IF(PMKAFAAPAYER[[#This Row],[ ]]="Payé",PMKAFAAPAYER[[#This Row],[24.09.2025]],0)</f>
        <v>0</v>
      </c>
      <c r="CZ40" s="17">
        <f t="shared" si="11"/>
        <v>0</v>
      </c>
      <c r="DA40" s="162"/>
      <c r="DB40" s="166">
        <f>IF(PMKAFAAPAYER[[#This Row],[ ]]="Payé",PMKAFAAPAYER[[#This Row],[01.10.2025]],0)</f>
        <v>0</v>
      </c>
      <c r="DC40" s="161"/>
      <c r="DD40" s="166">
        <f>IF(PMKAFAAPAYER[[#This Row],[ ]]="Payé",PMKAFAAPAYER[[#This Row],[08.10.2025]],0)</f>
        <v>0</v>
      </c>
      <c r="DE40" s="161"/>
      <c r="DF40" s="166">
        <f>IF(PMKAFAAPAYER[[#This Row],[ ]]="Payé",PMKAFAAPAYER[[#This Row],[15.10.2025]],0)</f>
        <v>0</v>
      </c>
      <c r="DG40" s="161"/>
      <c r="DH40" s="166">
        <f>IF(PMKAFAAPAYER[[#This Row],[ ]]="Payé",PMKAFAAPAYER[[#This Row],[22.10.2025]],0)</f>
        <v>0</v>
      </c>
      <c r="DI40" s="161"/>
      <c r="DJ40" s="176">
        <f>IF(PMKAFAAPAYER[[#This Row],[ ]]="Payé",PMKAFAAPAYER[[#This Row],[29.10.2025]],0)</f>
        <v>0</v>
      </c>
      <c r="DK40" s="18">
        <f t="shared" si="12"/>
        <v>0</v>
      </c>
      <c r="DL40" s="162"/>
      <c r="DM40" s="166">
        <f>IF(PMKAFAAPAYER[[#This Row],[ ]]="Payé",PMKAFAAPAYER[[#This Row],[05.11.2025]],0)</f>
        <v>0</v>
      </c>
      <c r="DN40" s="161"/>
      <c r="DO40" s="166">
        <f>IF(PMKAFAAPAYER[[#This Row],[ ]]="Payé",PMKAFAAPAYER[[#This Row],[12.11.2025]],0)</f>
        <v>0</v>
      </c>
      <c r="DP40" s="161"/>
      <c r="DQ40" s="166">
        <f>IF(PMKAFAAPAYER[[#This Row],[ ]]="Payé",PMKAFAAPAYER[[#This Row],[19.11.2025]],0)</f>
        <v>0</v>
      </c>
      <c r="DR40" s="161"/>
      <c r="DS40" s="176">
        <f>IF(PMKAFAAPAYER[[#This Row],[ ]]="Payé",PMKAFAAPAYER[[#This Row],[26.11.2025]],0)</f>
        <v>0</v>
      </c>
      <c r="DT40" s="17">
        <f t="shared" si="13"/>
        <v>0</v>
      </c>
      <c r="DU40" s="162"/>
      <c r="DV40" s="166">
        <f>IF(PMKAFAAPAYER[[#This Row],[ ]]="Payé",PMKAFAAPAYER[[#This Row],[03.12.2025]],0)</f>
        <v>0</v>
      </c>
      <c r="DW40" s="161"/>
      <c r="DX40" s="166">
        <f>IF(PMKAFAAPAYER[[#This Row],[ ]]="Payé",PMKAFAAPAYER[[#This Row],[10.12.2025]],0)</f>
        <v>0</v>
      </c>
      <c r="DY40" s="161"/>
      <c r="DZ40" s="166">
        <f>IF(PMKAFAAPAYER[[#This Row],[ ]]="Payé",PMKAFAAPAYER[[#This Row],[17.12.2025]],0)</f>
        <v>0</v>
      </c>
      <c r="EA40" s="161"/>
      <c r="EB40" s="166">
        <f>IF(PMKAFAAPAYER[[#This Row],[ ]]="Payé",PMKAFAAPAYER[[#This Row],[24.12.2025]],0)</f>
        <v>0</v>
      </c>
      <c r="EC40" s="161">
        <f>+PMKAFAAPAYER[[#This Row],[CHF]]</f>
        <v>1523.55</v>
      </c>
      <c r="ED40" s="176">
        <f>IF(PMKAFAAPAYER[[#This Row],[ ]]="Payé",PMKAFAAPAYER[[#This Row],[31.12.2025]],0)</f>
        <v>0</v>
      </c>
      <c r="EE40" s="18">
        <f t="shared" si="14"/>
        <v>1523.55</v>
      </c>
      <c r="EF40" s="11">
        <f t="shared" si="15"/>
        <v>1523.55</v>
      </c>
      <c r="EG40" s="16">
        <f>+PMKAFAAPAYER[[#This Row],[CHF]]-PMKAFAAPAYER[[#This Row],[T2025]]</f>
        <v>0</v>
      </c>
    </row>
    <row r="41" spans="1:137" x14ac:dyDescent="0.3">
      <c r="A41" s="9">
        <f t="shared" si="16"/>
        <v>36</v>
      </c>
      <c r="B41" s="1" t="s">
        <v>33</v>
      </c>
      <c r="C41" s="9">
        <v>624033</v>
      </c>
      <c r="D41" s="8">
        <v>45657</v>
      </c>
      <c r="E41" s="10">
        <v>10</v>
      </c>
      <c r="F41" s="265">
        <f t="shared" si="17"/>
        <v>45667</v>
      </c>
      <c r="G41" s="141" t="s">
        <v>45</v>
      </c>
      <c r="H41" s="14"/>
      <c r="I41" s="142">
        <v>530.65</v>
      </c>
      <c r="J41" s="14"/>
      <c r="K41" s="14"/>
      <c r="L41" s="14"/>
      <c r="M41" s="13">
        <v>4042</v>
      </c>
      <c r="N41" s="15">
        <v>2005</v>
      </c>
      <c r="O41" s="22" t="s">
        <v>34</v>
      </c>
      <c r="Q41" s="136"/>
      <c r="R41" s="234"/>
      <c r="S41" s="166">
        <f>IF(PMKAFAAPAYER[[#This Row],[ ]]="Payé",PMKAFAAPAYER[[#This Row],[02.01.2025]],0)</f>
        <v>0</v>
      </c>
      <c r="T41" s="234">
        <f>+PMKAFAAPAYER[[#This Row],[CHF]]</f>
        <v>530.65</v>
      </c>
      <c r="U41" s="166">
        <f>IF(PMKAFAAPAYER[[#This Row],[ ]]="Payé",PMKAFAAPAYER[[#This Row],[09.01.2025]],0)</f>
        <v>0</v>
      </c>
      <c r="V41" s="234"/>
      <c r="W41" s="166">
        <f>IF(PMKAFAAPAYER[[#This Row],[ ]]="Payé",PMKAFAAPAYER[[#This Row],[16.01.2025]],0)</f>
        <v>0</v>
      </c>
      <c r="X41" s="234"/>
      <c r="Y41" s="166">
        <f>IF(PMKAFAAPAYER[[#This Row],[ ]]="Payé",PMKAFAAPAYER[[#This Row],[23.01.2025]],0)</f>
        <v>0</v>
      </c>
      <c r="Z41" s="234"/>
      <c r="AA41" s="176">
        <f>IF(PMKAFAAPAYER[[#This Row],[ ]]="Payé",PMKAFAAPAYER[[#This Row],[30.01.2025]],0)</f>
        <v>0</v>
      </c>
      <c r="AB41" s="32">
        <f t="shared" si="3"/>
        <v>530.65</v>
      </c>
      <c r="AC41" s="234"/>
      <c r="AD41" s="166">
        <f>IF(PMKAFAAPAYER[[#This Row],[ ]]="Payé",PMKAFAAPAYER[[#This Row],[06.02.2025]],0)</f>
        <v>0</v>
      </c>
      <c r="AE41" s="234"/>
      <c r="AF41" s="166">
        <f>IF(PMKAFAAPAYER[[#This Row],[ ]]="Payé",PMKAFAAPAYER[[#This Row],[13.02.2025]],0)</f>
        <v>0</v>
      </c>
      <c r="AG41" s="234"/>
      <c r="AH41" s="166">
        <f>IF(PMKAFAAPAYER[[#This Row],[ ]]="Payé",PMKAFAAPAYER[[#This Row],[20.02.2025]],0)</f>
        <v>0</v>
      </c>
      <c r="AI41" s="234"/>
      <c r="AJ41" s="176">
        <f>IF(PMKAFAAPAYER[[#This Row],[ ]]="Payé",PMKAFAAPAYER[[#This Row],[27.02.2025]],0)</f>
        <v>0</v>
      </c>
      <c r="AK41" s="47">
        <f t="shared" si="4"/>
        <v>0</v>
      </c>
      <c r="AL41" s="162"/>
      <c r="AM41" s="166">
        <f>IF(PMKAFAAPAYER[[#This Row],[ ]]="Payé",PMKAFAAPAYER[[#This Row],[05.03.2025]],0)</f>
        <v>0</v>
      </c>
      <c r="AN41" s="161"/>
      <c r="AO41" s="166">
        <f>IF(PMKAFAAPAYER[[#This Row],[ ]]="Payé",PMKAFAAPAYER[[#This Row],[12.03.2025]],0)</f>
        <v>0</v>
      </c>
      <c r="AP41" s="161"/>
      <c r="AQ41" s="166">
        <f>IF(PMKAFAAPAYER[[#This Row],[ ]]="Payé",PMKAFAAPAYER[[#This Row],[19.03.2025]],0)</f>
        <v>0</v>
      </c>
      <c r="AR41" s="161"/>
      <c r="AS41" s="176">
        <f>IF(PMKAFAAPAYER[[#This Row],[ ]]="Payé",PMKAFAAPAYER[[#This Row],[26.03.2025]],0)</f>
        <v>0</v>
      </c>
      <c r="AT41" s="17">
        <f t="shared" si="5"/>
        <v>0</v>
      </c>
      <c r="AU41" s="162"/>
      <c r="AV41" s="166">
        <f>IF(PMKAFAAPAYER[[#This Row],[ ]]="Payé",PMKAFAAPAYER[[#This Row],[02.04.2025]],0)</f>
        <v>0</v>
      </c>
      <c r="AW41" s="161"/>
      <c r="AX41" s="166">
        <f>IF(PMKAFAAPAYER[[#This Row],[ ]]="Payé",PMKAFAAPAYER[[#This Row],[09.04.2025]],0)</f>
        <v>0</v>
      </c>
      <c r="AY41" s="161"/>
      <c r="AZ41" s="166">
        <f>IF(PMKAFAAPAYER[[#This Row],[ ]]="Payé",PMKAFAAPAYER[[#This Row],[16.04.2025]],0)</f>
        <v>0</v>
      </c>
      <c r="BA41" s="161"/>
      <c r="BB41" s="166">
        <f>IF(PMKAFAAPAYER[[#This Row],[ ]]="Payé",PMKAFAAPAYER[[#This Row],[23.04.2025]],0)</f>
        <v>0</v>
      </c>
      <c r="BC41" s="161"/>
      <c r="BD41" s="176">
        <f>IF(PMKAFAAPAYER[[#This Row],[ ]]="Payé",PMKAFAAPAYER[[#This Row],[30.04.2025]],0)</f>
        <v>0</v>
      </c>
      <c r="BE41" s="18">
        <f t="shared" si="6"/>
        <v>0</v>
      </c>
      <c r="BF41" s="162"/>
      <c r="BG41" s="166">
        <f>IF(PMKAFAAPAYER[[#This Row],[ ]]="Payé",PMKAFAAPAYER[[#This Row],[07.05.2025]],0)</f>
        <v>0</v>
      </c>
      <c r="BH41" s="161"/>
      <c r="BI41" s="166">
        <f>IF(PMKAFAAPAYER[[#This Row],[ ]]="Payé",PMKAFAAPAYER[[#This Row],[14.05.2025]],0)</f>
        <v>0</v>
      </c>
      <c r="BJ41" s="161"/>
      <c r="BK41" s="166">
        <f>IF(PMKAFAAPAYER[[#This Row],[ ]]="Payé",PMKAFAAPAYER[[#This Row],[21.05.2025]],0)</f>
        <v>0</v>
      </c>
      <c r="BL41" s="161"/>
      <c r="BM41" s="176">
        <f>IF(PMKAFAAPAYER[[#This Row],[ ]]="Payé",PMKAFAAPAYER[[#This Row],[28.05.2025]],0)</f>
        <v>0</v>
      </c>
      <c r="BN41" s="17">
        <f t="shared" si="7"/>
        <v>0</v>
      </c>
      <c r="BO41" s="162"/>
      <c r="BP41" s="166">
        <f>IF(PMKAFAAPAYER[[#This Row],[ ]]="Payé",PMKAFAAPAYER[[#This Row],[04.06.2025]],0)</f>
        <v>0</v>
      </c>
      <c r="BQ41" s="161"/>
      <c r="BR41" s="166">
        <f>IF(PMKAFAAPAYER[[#This Row],[ ]]="Payé",PMKAFAAPAYER[[#This Row],[11.06.2025]],0)</f>
        <v>0</v>
      </c>
      <c r="BS41" s="161"/>
      <c r="BT41" s="166">
        <f>IF(PMKAFAAPAYER[[#This Row],[ ]]="Payé",PMKAFAAPAYER[[#This Row],[18.06.2025]],0)</f>
        <v>0</v>
      </c>
      <c r="BU41" s="161"/>
      <c r="BV41" s="176">
        <f>IF(PMKAFAAPAYER[[#This Row],[ ]]="Payé",PMKAFAAPAYER[[#This Row],[25.06.2025]],0)</f>
        <v>0</v>
      </c>
      <c r="BW41" s="18">
        <f t="shared" si="8"/>
        <v>0</v>
      </c>
      <c r="BX41" s="162"/>
      <c r="BY41" s="166">
        <f>IF(PMKAFAAPAYER[[#This Row],[ ]]="Payé",PMKAFAAPAYER[[#This Row],[02.07.2025]],0)</f>
        <v>0</v>
      </c>
      <c r="BZ41" s="161"/>
      <c r="CA41" s="166">
        <f>IF(PMKAFAAPAYER[[#This Row],[ ]]="Payé",PMKAFAAPAYER[[#This Row],[09.07.2025]],0)</f>
        <v>0</v>
      </c>
      <c r="CB41" s="161"/>
      <c r="CC41" s="166">
        <f>IF(PMKAFAAPAYER[[#This Row],[ ]]="Payé",PMKAFAAPAYER[[#This Row],[16.07.2025]],0)</f>
        <v>0</v>
      </c>
      <c r="CD41" s="161"/>
      <c r="CE41" s="166">
        <f>IF(PMKAFAAPAYER[[#This Row],[ ]]="Payé",PMKAFAAPAYER[[#This Row],[23.07.2025]],0)</f>
        <v>0</v>
      </c>
      <c r="CF41" s="161"/>
      <c r="CG41" s="176">
        <f>IF(PMKAFAAPAYER[[#This Row],[ ]]="Payé",PMKAFAAPAYER[[#This Row],[30.07.2025]],0)</f>
        <v>0</v>
      </c>
      <c r="CH41" s="17">
        <f t="shared" si="9"/>
        <v>0</v>
      </c>
      <c r="CI41" s="162"/>
      <c r="CJ41" s="166">
        <f>IF(PMKAFAAPAYER[[#This Row],[ ]]="Payé",PMKAFAAPAYER[[#This Row],[06.08.2025]],0)</f>
        <v>0</v>
      </c>
      <c r="CK41" s="161"/>
      <c r="CL41" s="166">
        <f>IF(PMKAFAAPAYER[[#This Row],[ ]]="Payé",PMKAFAAPAYER[[#This Row],[13.08.2025]],0)</f>
        <v>0</v>
      </c>
      <c r="CM41" s="161"/>
      <c r="CN41" s="166">
        <f>IF(PMKAFAAPAYER[[#This Row],[ ]]="Payé",PMKAFAAPAYER[[#This Row],[20.08.2025]],0)</f>
        <v>0</v>
      </c>
      <c r="CO41" s="161"/>
      <c r="CP41" s="176">
        <f>IF(PMKAFAAPAYER[[#This Row],[ ]]="Payé",PMKAFAAPAYER[[#This Row],[27.08.2025]],0)</f>
        <v>0</v>
      </c>
      <c r="CQ41" s="18">
        <f t="shared" si="10"/>
        <v>0</v>
      </c>
      <c r="CR41" s="162"/>
      <c r="CS41" s="166">
        <f>IF(PMKAFAAPAYER[[#This Row],[ ]]="Payé",PMKAFAAPAYER[[#This Row],[03.09.2025]],0)</f>
        <v>0</v>
      </c>
      <c r="CT41" s="161"/>
      <c r="CU41" s="166">
        <f>IF(PMKAFAAPAYER[[#This Row],[ ]]="Payé",PMKAFAAPAYER[[#This Row],[10.09.2025]],0)</f>
        <v>0</v>
      </c>
      <c r="CV41" s="161"/>
      <c r="CW41" s="166">
        <f>IF(PMKAFAAPAYER[[#This Row],[ ]]="Payé",PMKAFAAPAYER[[#This Row],[17.09.2025]],0)</f>
        <v>0</v>
      </c>
      <c r="CX41" s="161"/>
      <c r="CY41" s="176">
        <f>IF(PMKAFAAPAYER[[#This Row],[ ]]="Payé",PMKAFAAPAYER[[#This Row],[24.09.2025]],0)</f>
        <v>0</v>
      </c>
      <c r="CZ41" s="17">
        <f t="shared" si="11"/>
        <v>0</v>
      </c>
      <c r="DA41" s="162"/>
      <c r="DB41" s="166">
        <f>IF(PMKAFAAPAYER[[#This Row],[ ]]="Payé",PMKAFAAPAYER[[#This Row],[01.10.2025]],0)</f>
        <v>0</v>
      </c>
      <c r="DC41" s="161"/>
      <c r="DD41" s="166">
        <f>IF(PMKAFAAPAYER[[#This Row],[ ]]="Payé",PMKAFAAPAYER[[#This Row],[08.10.2025]],0)</f>
        <v>0</v>
      </c>
      <c r="DE41" s="161"/>
      <c r="DF41" s="166">
        <f>IF(PMKAFAAPAYER[[#This Row],[ ]]="Payé",PMKAFAAPAYER[[#This Row],[15.10.2025]],0)</f>
        <v>0</v>
      </c>
      <c r="DG41" s="161"/>
      <c r="DH41" s="166">
        <f>IF(PMKAFAAPAYER[[#This Row],[ ]]="Payé",PMKAFAAPAYER[[#This Row],[22.10.2025]],0)</f>
        <v>0</v>
      </c>
      <c r="DI41" s="161"/>
      <c r="DJ41" s="176">
        <f>IF(PMKAFAAPAYER[[#This Row],[ ]]="Payé",PMKAFAAPAYER[[#This Row],[29.10.2025]],0)</f>
        <v>0</v>
      </c>
      <c r="DK41" s="18">
        <f t="shared" si="12"/>
        <v>0</v>
      </c>
      <c r="DL41" s="162"/>
      <c r="DM41" s="166">
        <f>IF(PMKAFAAPAYER[[#This Row],[ ]]="Payé",PMKAFAAPAYER[[#This Row],[05.11.2025]],0)</f>
        <v>0</v>
      </c>
      <c r="DN41" s="161"/>
      <c r="DO41" s="166">
        <f>IF(PMKAFAAPAYER[[#This Row],[ ]]="Payé",PMKAFAAPAYER[[#This Row],[12.11.2025]],0)</f>
        <v>0</v>
      </c>
      <c r="DP41" s="161"/>
      <c r="DQ41" s="166">
        <f>IF(PMKAFAAPAYER[[#This Row],[ ]]="Payé",PMKAFAAPAYER[[#This Row],[19.11.2025]],0)</f>
        <v>0</v>
      </c>
      <c r="DR41" s="161"/>
      <c r="DS41" s="176">
        <f>IF(PMKAFAAPAYER[[#This Row],[ ]]="Payé",PMKAFAAPAYER[[#This Row],[26.11.2025]],0)</f>
        <v>0</v>
      </c>
      <c r="DT41" s="17">
        <f t="shared" si="13"/>
        <v>0</v>
      </c>
      <c r="DU41" s="162"/>
      <c r="DV41" s="166">
        <f>IF(PMKAFAAPAYER[[#This Row],[ ]]="Payé",PMKAFAAPAYER[[#This Row],[03.12.2025]],0)</f>
        <v>0</v>
      </c>
      <c r="DW41" s="161"/>
      <c r="DX41" s="166">
        <f>IF(PMKAFAAPAYER[[#This Row],[ ]]="Payé",PMKAFAAPAYER[[#This Row],[10.12.2025]],0)</f>
        <v>0</v>
      </c>
      <c r="DY41" s="161"/>
      <c r="DZ41" s="166">
        <f>IF(PMKAFAAPAYER[[#This Row],[ ]]="Payé",PMKAFAAPAYER[[#This Row],[17.12.2025]],0)</f>
        <v>0</v>
      </c>
      <c r="EA41" s="161"/>
      <c r="EB41" s="166">
        <f>IF(PMKAFAAPAYER[[#This Row],[ ]]="Payé",PMKAFAAPAYER[[#This Row],[24.12.2025]],0)</f>
        <v>0</v>
      </c>
      <c r="EC41" s="161"/>
      <c r="ED41" s="176">
        <f>IF(PMKAFAAPAYER[[#This Row],[ ]]="Payé",PMKAFAAPAYER[[#This Row],[31.12.2025]],0)</f>
        <v>0</v>
      </c>
      <c r="EE41" s="18">
        <f t="shared" si="14"/>
        <v>0</v>
      </c>
      <c r="EF41" s="11">
        <f t="shared" si="15"/>
        <v>530.65</v>
      </c>
      <c r="EG41" s="16">
        <f>+PMKAFAAPAYER[[#This Row],[CHF]]-PMKAFAAPAYER[[#This Row],[T2025]]</f>
        <v>0</v>
      </c>
    </row>
    <row r="42" spans="1:137" x14ac:dyDescent="0.3">
      <c r="A42" s="9">
        <f t="shared" si="16"/>
        <v>37</v>
      </c>
      <c r="B42" s="1" t="s">
        <v>46</v>
      </c>
      <c r="C42" s="9">
        <v>68779</v>
      </c>
      <c r="D42" s="8">
        <v>45657</v>
      </c>
      <c r="E42" s="10">
        <v>30</v>
      </c>
      <c r="F42" s="265">
        <f t="shared" si="17"/>
        <v>45687</v>
      </c>
      <c r="G42" s="141" t="s">
        <v>47</v>
      </c>
      <c r="H42" s="14"/>
      <c r="I42" s="142">
        <v>192.85</v>
      </c>
      <c r="J42" s="14"/>
      <c r="K42" s="14"/>
      <c r="L42" s="14"/>
      <c r="M42" s="13"/>
      <c r="N42" s="15">
        <v>2000</v>
      </c>
      <c r="O42" s="22" t="s">
        <v>48</v>
      </c>
      <c r="Q42" s="136" t="s">
        <v>445</v>
      </c>
      <c r="R42" s="234"/>
      <c r="S42" s="166">
        <f>IF(PMKAFAAPAYER[[#This Row],[ ]]="Payé",PMKAFAAPAYER[[#This Row],[02.01.2025]],0)</f>
        <v>0</v>
      </c>
      <c r="T42" s="234"/>
      <c r="U42" s="166">
        <f>IF(PMKAFAAPAYER[[#This Row],[ ]]="Payé",PMKAFAAPAYER[[#This Row],[09.01.2025]],0)</f>
        <v>0</v>
      </c>
      <c r="V42" s="234"/>
      <c r="W42" s="166">
        <f>IF(PMKAFAAPAYER[[#This Row],[ ]]="Payé",PMKAFAAPAYER[[#This Row],[16.01.2025]],0)</f>
        <v>0</v>
      </c>
      <c r="X42" s="234"/>
      <c r="Y42" s="166">
        <f>IF(PMKAFAAPAYER[[#This Row],[ ]]="Payé",PMKAFAAPAYER[[#This Row],[23.01.2025]],0)</f>
        <v>0</v>
      </c>
      <c r="Z42" s="234">
        <f>+I42</f>
        <v>192.85</v>
      </c>
      <c r="AA42" s="176">
        <f>IF(PMKAFAAPAYER[[#This Row],[ ]]="Payé",PMKAFAAPAYER[[#This Row],[30.01.2025]],0)</f>
        <v>192.85</v>
      </c>
      <c r="AB42" s="32">
        <f t="shared" si="3"/>
        <v>192.85</v>
      </c>
      <c r="AC42" s="234"/>
      <c r="AD42" s="166">
        <f>IF(PMKAFAAPAYER[[#This Row],[ ]]="Payé",PMKAFAAPAYER[[#This Row],[06.02.2025]],0)</f>
        <v>0</v>
      </c>
      <c r="AE42" s="234"/>
      <c r="AF42" s="166">
        <f>IF(PMKAFAAPAYER[[#This Row],[ ]]="Payé",PMKAFAAPAYER[[#This Row],[13.02.2025]],0)</f>
        <v>0</v>
      </c>
      <c r="AG42" s="234"/>
      <c r="AH42" s="166">
        <f>IF(PMKAFAAPAYER[[#This Row],[ ]]="Payé",PMKAFAAPAYER[[#This Row],[20.02.2025]],0)</f>
        <v>0</v>
      </c>
      <c r="AI42" s="234"/>
      <c r="AJ42" s="176">
        <f>IF(PMKAFAAPAYER[[#This Row],[ ]]="Payé",PMKAFAAPAYER[[#This Row],[27.02.2025]],0)</f>
        <v>0</v>
      </c>
      <c r="AK42" s="47">
        <f t="shared" si="4"/>
        <v>0</v>
      </c>
      <c r="AL42" s="162"/>
      <c r="AM42" s="166">
        <f>IF(PMKAFAAPAYER[[#This Row],[ ]]="Payé",PMKAFAAPAYER[[#This Row],[05.03.2025]],0)</f>
        <v>0</v>
      </c>
      <c r="AN42" s="161"/>
      <c r="AO42" s="166">
        <f>IF(PMKAFAAPAYER[[#This Row],[ ]]="Payé",PMKAFAAPAYER[[#This Row],[12.03.2025]],0)</f>
        <v>0</v>
      </c>
      <c r="AP42" s="161"/>
      <c r="AQ42" s="166">
        <f>IF(PMKAFAAPAYER[[#This Row],[ ]]="Payé",PMKAFAAPAYER[[#This Row],[19.03.2025]],0)</f>
        <v>0</v>
      </c>
      <c r="AR42" s="161"/>
      <c r="AS42" s="176">
        <f>IF(PMKAFAAPAYER[[#This Row],[ ]]="Payé",PMKAFAAPAYER[[#This Row],[26.03.2025]],0)</f>
        <v>0</v>
      </c>
      <c r="AT42" s="17">
        <f t="shared" si="5"/>
        <v>0</v>
      </c>
      <c r="AU42" s="162"/>
      <c r="AV42" s="166">
        <f>IF(PMKAFAAPAYER[[#This Row],[ ]]="Payé",PMKAFAAPAYER[[#This Row],[02.04.2025]],0)</f>
        <v>0</v>
      </c>
      <c r="AW42" s="161"/>
      <c r="AX42" s="166">
        <f>IF(PMKAFAAPAYER[[#This Row],[ ]]="Payé",PMKAFAAPAYER[[#This Row],[09.04.2025]],0)</f>
        <v>0</v>
      </c>
      <c r="AY42" s="161"/>
      <c r="AZ42" s="166">
        <f>IF(PMKAFAAPAYER[[#This Row],[ ]]="Payé",PMKAFAAPAYER[[#This Row],[16.04.2025]],0)</f>
        <v>0</v>
      </c>
      <c r="BA42" s="161"/>
      <c r="BB42" s="166">
        <f>IF(PMKAFAAPAYER[[#This Row],[ ]]="Payé",PMKAFAAPAYER[[#This Row],[23.04.2025]],0)</f>
        <v>0</v>
      </c>
      <c r="BC42" s="161"/>
      <c r="BD42" s="176">
        <f>IF(PMKAFAAPAYER[[#This Row],[ ]]="Payé",PMKAFAAPAYER[[#This Row],[30.04.2025]],0)</f>
        <v>0</v>
      </c>
      <c r="BE42" s="18">
        <f t="shared" si="6"/>
        <v>0</v>
      </c>
      <c r="BF42" s="162"/>
      <c r="BG42" s="166">
        <f>IF(PMKAFAAPAYER[[#This Row],[ ]]="Payé",PMKAFAAPAYER[[#This Row],[07.05.2025]],0)</f>
        <v>0</v>
      </c>
      <c r="BH42" s="161"/>
      <c r="BI42" s="166">
        <f>IF(PMKAFAAPAYER[[#This Row],[ ]]="Payé",PMKAFAAPAYER[[#This Row],[14.05.2025]],0)</f>
        <v>0</v>
      </c>
      <c r="BJ42" s="161"/>
      <c r="BK42" s="166">
        <f>IF(PMKAFAAPAYER[[#This Row],[ ]]="Payé",PMKAFAAPAYER[[#This Row],[21.05.2025]],0)</f>
        <v>0</v>
      </c>
      <c r="BL42" s="161"/>
      <c r="BM42" s="176">
        <f>IF(PMKAFAAPAYER[[#This Row],[ ]]="Payé",PMKAFAAPAYER[[#This Row],[28.05.2025]],0)</f>
        <v>0</v>
      </c>
      <c r="BN42" s="17">
        <f t="shared" si="7"/>
        <v>0</v>
      </c>
      <c r="BO42" s="162"/>
      <c r="BP42" s="166">
        <f>IF(PMKAFAAPAYER[[#This Row],[ ]]="Payé",PMKAFAAPAYER[[#This Row],[04.06.2025]],0)</f>
        <v>0</v>
      </c>
      <c r="BQ42" s="161"/>
      <c r="BR42" s="166">
        <f>IF(PMKAFAAPAYER[[#This Row],[ ]]="Payé",PMKAFAAPAYER[[#This Row],[11.06.2025]],0)</f>
        <v>0</v>
      </c>
      <c r="BS42" s="161"/>
      <c r="BT42" s="166">
        <f>IF(PMKAFAAPAYER[[#This Row],[ ]]="Payé",PMKAFAAPAYER[[#This Row],[18.06.2025]],0)</f>
        <v>0</v>
      </c>
      <c r="BU42" s="161"/>
      <c r="BV42" s="176">
        <f>IF(PMKAFAAPAYER[[#This Row],[ ]]="Payé",PMKAFAAPAYER[[#This Row],[25.06.2025]],0)</f>
        <v>0</v>
      </c>
      <c r="BW42" s="18">
        <f t="shared" si="8"/>
        <v>0</v>
      </c>
      <c r="BX42" s="162"/>
      <c r="BY42" s="166">
        <f>IF(PMKAFAAPAYER[[#This Row],[ ]]="Payé",PMKAFAAPAYER[[#This Row],[02.07.2025]],0)</f>
        <v>0</v>
      </c>
      <c r="BZ42" s="161"/>
      <c r="CA42" s="166">
        <f>IF(PMKAFAAPAYER[[#This Row],[ ]]="Payé",PMKAFAAPAYER[[#This Row],[09.07.2025]],0)</f>
        <v>0</v>
      </c>
      <c r="CB42" s="161"/>
      <c r="CC42" s="166">
        <f>IF(PMKAFAAPAYER[[#This Row],[ ]]="Payé",PMKAFAAPAYER[[#This Row],[16.07.2025]],0)</f>
        <v>0</v>
      </c>
      <c r="CD42" s="161"/>
      <c r="CE42" s="166">
        <f>IF(PMKAFAAPAYER[[#This Row],[ ]]="Payé",PMKAFAAPAYER[[#This Row],[23.07.2025]],0)</f>
        <v>0</v>
      </c>
      <c r="CF42" s="161"/>
      <c r="CG42" s="176">
        <f>IF(PMKAFAAPAYER[[#This Row],[ ]]="Payé",PMKAFAAPAYER[[#This Row],[30.07.2025]],0)</f>
        <v>0</v>
      </c>
      <c r="CH42" s="17">
        <f t="shared" si="9"/>
        <v>0</v>
      </c>
      <c r="CI42" s="162"/>
      <c r="CJ42" s="166">
        <f>IF(PMKAFAAPAYER[[#This Row],[ ]]="Payé",PMKAFAAPAYER[[#This Row],[06.08.2025]],0)</f>
        <v>0</v>
      </c>
      <c r="CK42" s="161"/>
      <c r="CL42" s="166">
        <f>IF(PMKAFAAPAYER[[#This Row],[ ]]="Payé",PMKAFAAPAYER[[#This Row],[13.08.2025]],0)</f>
        <v>0</v>
      </c>
      <c r="CM42" s="161"/>
      <c r="CN42" s="166">
        <f>IF(PMKAFAAPAYER[[#This Row],[ ]]="Payé",PMKAFAAPAYER[[#This Row],[20.08.2025]],0)</f>
        <v>0</v>
      </c>
      <c r="CO42" s="161"/>
      <c r="CP42" s="176">
        <f>IF(PMKAFAAPAYER[[#This Row],[ ]]="Payé",PMKAFAAPAYER[[#This Row],[27.08.2025]],0)</f>
        <v>0</v>
      </c>
      <c r="CQ42" s="18">
        <f t="shared" si="10"/>
        <v>0</v>
      </c>
      <c r="CR42" s="162"/>
      <c r="CS42" s="166">
        <f>IF(PMKAFAAPAYER[[#This Row],[ ]]="Payé",PMKAFAAPAYER[[#This Row],[03.09.2025]],0)</f>
        <v>0</v>
      </c>
      <c r="CT42" s="161"/>
      <c r="CU42" s="166">
        <f>IF(PMKAFAAPAYER[[#This Row],[ ]]="Payé",PMKAFAAPAYER[[#This Row],[10.09.2025]],0)</f>
        <v>0</v>
      </c>
      <c r="CV42" s="161"/>
      <c r="CW42" s="166">
        <f>IF(PMKAFAAPAYER[[#This Row],[ ]]="Payé",PMKAFAAPAYER[[#This Row],[17.09.2025]],0)</f>
        <v>0</v>
      </c>
      <c r="CX42" s="161"/>
      <c r="CY42" s="176">
        <f>IF(PMKAFAAPAYER[[#This Row],[ ]]="Payé",PMKAFAAPAYER[[#This Row],[24.09.2025]],0)</f>
        <v>0</v>
      </c>
      <c r="CZ42" s="17">
        <f t="shared" si="11"/>
        <v>0</v>
      </c>
      <c r="DA42" s="162"/>
      <c r="DB42" s="166">
        <f>IF(PMKAFAAPAYER[[#This Row],[ ]]="Payé",PMKAFAAPAYER[[#This Row],[01.10.2025]],0)</f>
        <v>0</v>
      </c>
      <c r="DC42" s="161"/>
      <c r="DD42" s="166">
        <f>IF(PMKAFAAPAYER[[#This Row],[ ]]="Payé",PMKAFAAPAYER[[#This Row],[08.10.2025]],0)</f>
        <v>0</v>
      </c>
      <c r="DE42" s="161"/>
      <c r="DF42" s="166">
        <f>IF(PMKAFAAPAYER[[#This Row],[ ]]="Payé",PMKAFAAPAYER[[#This Row],[15.10.2025]],0)</f>
        <v>0</v>
      </c>
      <c r="DG42" s="161"/>
      <c r="DH42" s="166">
        <f>IF(PMKAFAAPAYER[[#This Row],[ ]]="Payé",PMKAFAAPAYER[[#This Row],[22.10.2025]],0)</f>
        <v>0</v>
      </c>
      <c r="DI42" s="161"/>
      <c r="DJ42" s="176">
        <f>IF(PMKAFAAPAYER[[#This Row],[ ]]="Payé",PMKAFAAPAYER[[#This Row],[29.10.2025]],0)</f>
        <v>0</v>
      </c>
      <c r="DK42" s="18">
        <f t="shared" si="12"/>
        <v>0</v>
      </c>
      <c r="DL42" s="162"/>
      <c r="DM42" s="166">
        <f>IF(PMKAFAAPAYER[[#This Row],[ ]]="Payé",PMKAFAAPAYER[[#This Row],[05.11.2025]],0)</f>
        <v>0</v>
      </c>
      <c r="DN42" s="161"/>
      <c r="DO42" s="166">
        <f>IF(PMKAFAAPAYER[[#This Row],[ ]]="Payé",PMKAFAAPAYER[[#This Row],[12.11.2025]],0)</f>
        <v>0</v>
      </c>
      <c r="DP42" s="161"/>
      <c r="DQ42" s="166">
        <f>IF(PMKAFAAPAYER[[#This Row],[ ]]="Payé",PMKAFAAPAYER[[#This Row],[19.11.2025]],0)</f>
        <v>0</v>
      </c>
      <c r="DR42" s="161"/>
      <c r="DS42" s="176">
        <f>IF(PMKAFAAPAYER[[#This Row],[ ]]="Payé",PMKAFAAPAYER[[#This Row],[26.11.2025]],0)</f>
        <v>0</v>
      </c>
      <c r="DT42" s="17">
        <f t="shared" si="13"/>
        <v>0</v>
      </c>
      <c r="DU42" s="162"/>
      <c r="DV42" s="166">
        <f>IF(PMKAFAAPAYER[[#This Row],[ ]]="Payé",PMKAFAAPAYER[[#This Row],[03.12.2025]],0)</f>
        <v>0</v>
      </c>
      <c r="DW42" s="161"/>
      <c r="DX42" s="166">
        <f>IF(PMKAFAAPAYER[[#This Row],[ ]]="Payé",PMKAFAAPAYER[[#This Row],[10.12.2025]],0)</f>
        <v>0</v>
      </c>
      <c r="DY42" s="161"/>
      <c r="DZ42" s="166">
        <f>IF(PMKAFAAPAYER[[#This Row],[ ]]="Payé",PMKAFAAPAYER[[#This Row],[17.12.2025]],0)</f>
        <v>0</v>
      </c>
      <c r="EA42" s="161"/>
      <c r="EB42" s="166">
        <f>IF(PMKAFAAPAYER[[#This Row],[ ]]="Payé",PMKAFAAPAYER[[#This Row],[24.12.2025]],0)</f>
        <v>0</v>
      </c>
      <c r="EC42" s="161"/>
      <c r="ED42" s="176">
        <f>IF(PMKAFAAPAYER[[#This Row],[ ]]="Payé",PMKAFAAPAYER[[#This Row],[31.12.2025]],0)</f>
        <v>0</v>
      </c>
      <c r="EE42" s="18">
        <f t="shared" si="14"/>
        <v>0</v>
      </c>
      <c r="EF42" s="11">
        <f t="shared" si="15"/>
        <v>192.85</v>
      </c>
      <c r="EG42" s="16">
        <f>+PMKAFAAPAYER[[#This Row],[CHF]]-PMKAFAAPAYER[[#This Row],[T2025]]</f>
        <v>0</v>
      </c>
    </row>
    <row r="43" spans="1:137" x14ac:dyDescent="0.3">
      <c r="A43" s="9">
        <f t="shared" si="16"/>
        <v>38</v>
      </c>
      <c r="B43" s="1" t="s">
        <v>49</v>
      </c>
      <c r="C43" s="9">
        <v>2803341706</v>
      </c>
      <c r="D43" s="8">
        <v>45657</v>
      </c>
      <c r="E43" s="10">
        <v>30</v>
      </c>
      <c r="F43" s="265">
        <f t="shared" si="17"/>
        <v>45687</v>
      </c>
      <c r="G43" s="141" t="s">
        <v>50</v>
      </c>
      <c r="H43" s="14"/>
      <c r="I43" s="142">
        <v>279.64999999999998</v>
      </c>
      <c r="J43" s="14"/>
      <c r="K43" s="14"/>
      <c r="L43" s="14"/>
      <c r="M43" s="13">
        <v>3000</v>
      </c>
      <c r="N43" s="15">
        <v>2000</v>
      </c>
      <c r="O43" s="22">
        <v>241150</v>
      </c>
      <c r="P43" s="205">
        <v>45709</v>
      </c>
      <c r="Q43" s="136" t="s">
        <v>445</v>
      </c>
      <c r="R43" s="234"/>
      <c r="S43" s="166">
        <f>IF(PMKAFAAPAYER[[#This Row],[ ]]="Payé",PMKAFAAPAYER[[#This Row],[02.01.2025]],0)</f>
        <v>0</v>
      </c>
      <c r="T43" s="234"/>
      <c r="U43" s="166">
        <f>IF(PMKAFAAPAYER[[#This Row],[ ]]="Payé",PMKAFAAPAYER[[#This Row],[09.01.2025]],0)</f>
        <v>0</v>
      </c>
      <c r="V43" s="234"/>
      <c r="W43" s="166">
        <f>IF(PMKAFAAPAYER[[#This Row],[ ]]="Payé",PMKAFAAPAYER[[#This Row],[16.01.2025]],0)</f>
        <v>0</v>
      </c>
      <c r="X43" s="234"/>
      <c r="Y43" s="166">
        <f>IF(PMKAFAAPAYER[[#This Row],[ ]]="Payé",PMKAFAAPAYER[[#This Row],[23.01.2025]],0)</f>
        <v>0</v>
      </c>
      <c r="Z43" s="234">
        <f>+I43</f>
        <v>279.64999999999998</v>
      </c>
      <c r="AA43" s="176">
        <f>IF(PMKAFAAPAYER[[#This Row],[ ]]="Payé",PMKAFAAPAYER[[#This Row],[30.01.2025]],0)</f>
        <v>279.64999999999998</v>
      </c>
      <c r="AB43" s="32">
        <f t="shared" si="3"/>
        <v>279.64999999999998</v>
      </c>
      <c r="AC43" s="234"/>
      <c r="AD43" s="166">
        <f>IF(PMKAFAAPAYER[[#This Row],[ ]]="Payé",PMKAFAAPAYER[[#This Row],[06.02.2025]],0)</f>
        <v>0</v>
      </c>
      <c r="AE43" s="234"/>
      <c r="AF43" s="166">
        <f>IF(PMKAFAAPAYER[[#This Row],[ ]]="Payé",PMKAFAAPAYER[[#This Row],[13.02.2025]],0)</f>
        <v>0</v>
      </c>
      <c r="AG43" s="234"/>
      <c r="AH43" s="166">
        <f>IF(PMKAFAAPAYER[[#This Row],[ ]]="Payé",PMKAFAAPAYER[[#This Row],[20.02.2025]],0)</f>
        <v>0</v>
      </c>
      <c r="AI43" s="234"/>
      <c r="AJ43" s="176">
        <f>IF(PMKAFAAPAYER[[#This Row],[ ]]="Payé",PMKAFAAPAYER[[#This Row],[27.02.2025]],0)</f>
        <v>0</v>
      </c>
      <c r="AK43" s="47">
        <f t="shared" si="4"/>
        <v>0</v>
      </c>
      <c r="AL43" s="162"/>
      <c r="AM43" s="166">
        <f>IF(PMKAFAAPAYER[[#This Row],[ ]]="Payé",PMKAFAAPAYER[[#This Row],[05.03.2025]],0)</f>
        <v>0</v>
      </c>
      <c r="AN43" s="161"/>
      <c r="AO43" s="166">
        <f>IF(PMKAFAAPAYER[[#This Row],[ ]]="Payé",PMKAFAAPAYER[[#This Row],[12.03.2025]],0)</f>
        <v>0</v>
      </c>
      <c r="AP43" s="161"/>
      <c r="AQ43" s="166">
        <f>IF(PMKAFAAPAYER[[#This Row],[ ]]="Payé",PMKAFAAPAYER[[#This Row],[19.03.2025]],0)</f>
        <v>0</v>
      </c>
      <c r="AR43" s="161"/>
      <c r="AS43" s="176">
        <f>IF(PMKAFAAPAYER[[#This Row],[ ]]="Payé",PMKAFAAPAYER[[#This Row],[26.03.2025]],0)</f>
        <v>0</v>
      </c>
      <c r="AT43" s="17">
        <f t="shared" si="5"/>
        <v>0</v>
      </c>
      <c r="AU43" s="162"/>
      <c r="AV43" s="166">
        <f>IF(PMKAFAAPAYER[[#This Row],[ ]]="Payé",PMKAFAAPAYER[[#This Row],[02.04.2025]],0)</f>
        <v>0</v>
      </c>
      <c r="AW43" s="161"/>
      <c r="AX43" s="166">
        <f>IF(PMKAFAAPAYER[[#This Row],[ ]]="Payé",PMKAFAAPAYER[[#This Row],[09.04.2025]],0)</f>
        <v>0</v>
      </c>
      <c r="AY43" s="161"/>
      <c r="AZ43" s="166">
        <f>IF(PMKAFAAPAYER[[#This Row],[ ]]="Payé",PMKAFAAPAYER[[#This Row],[16.04.2025]],0)</f>
        <v>0</v>
      </c>
      <c r="BA43" s="161"/>
      <c r="BB43" s="166">
        <f>IF(PMKAFAAPAYER[[#This Row],[ ]]="Payé",PMKAFAAPAYER[[#This Row],[23.04.2025]],0)</f>
        <v>0</v>
      </c>
      <c r="BC43" s="161"/>
      <c r="BD43" s="176">
        <f>IF(PMKAFAAPAYER[[#This Row],[ ]]="Payé",PMKAFAAPAYER[[#This Row],[30.04.2025]],0)</f>
        <v>0</v>
      </c>
      <c r="BE43" s="18">
        <f t="shared" si="6"/>
        <v>0</v>
      </c>
      <c r="BF43" s="162"/>
      <c r="BG43" s="166">
        <f>IF(PMKAFAAPAYER[[#This Row],[ ]]="Payé",PMKAFAAPAYER[[#This Row],[07.05.2025]],0)</f>
        <v>0</v>
      </c>
      <c r="BH43" s="161"/>
      <c r="BI43" s="166">
        <f>IF(PMKAFAAPAYER[[#This Row],[ ]]="Payé",PMKAFAAPAYER[[#This Row],[14.05.2025]],0)</f>
        <v>0</v>
      </c>
      <c r="BJ43" s="161"/>
      <c r="BK43" s="166">
        <f>IF(PMKAFAAPAYER[[#This Row],[ ]]="Payé",PMKAFAAPAYER[[#This Row],[21.05.2025]],0)</f>
        <v>0</v>
      </c>
      <c r="BL43" s="161"/>
      <c r="BM43" s="176">
        <f>IF(PMKAFAAPAYER[[#This Row],[ ]]="Payé",PMKAFAAPAYER[[#This Row],[28.05.2025]],0)</f>
        <v>0</v>
      </c>
      <c r="BN43" s="17">
        <f t="shared" si="7"/>
        <v>0</v>
      </c>
      <c r="BO43" s="162"/>
      <c r="BP43" s="166">
        <f>IF(PMKAFAAPAYER[[#This Row],[ ]]="Payé",PMKAFAAPAYER[[#This Row],[04.06.2025]],0)</f>
        <v>0</v>
      </c>
      <c r="BQ43" s="161"/>
      <c r="BR43" s="166">
        <f>IF(PMKAFAAPAYER[[#This Row],[ ]]="Payé",PMKAFAAPAYER[[#This Row],[11.06.2025]],0)</f>
        <v>0</v>
      </c>
      <c r="BS43" s="161"/>
      <c r="BT43" s="166">
        <f>IF(PMKAFAAPAYER[[#This Row],[ ]]="Payé",PMKAFAAPAYER[[#This Row],[18.06.2025]],0)</f>
        <v>0</v>
      </c>
      <c r="BU43" s="161"/>
      <c r="BV43" s="176">
        <f>IF(PMKAFAAPAYER[[#This Row],[ ]]="Payé",PMKAFAAPAYER[[#This Row],[25.06.2025]],0)</f>
        <v>0</v>
      </c>
      <c r="BW43" s="18">
        <f t="shared" si="8"/>
        <v>0</v>
      </c>
      <c r="BX43" s="162"/>
      <c r="BY43" s="166">
        <f>IF(PMKAFAAPAYER[[#This Row],[ ]]="Payé",PMKAFAAPAYER[[#This Row],[02.07.2025]],0)</f>
        <v>0</v>
      </c>
      <c r="BZ43" s="161"/>
      <c r="CA43" s="166">
        <f>IF(PMKAFAAPAYER[[#This Row],[ ]]="Payé",PMKAFAAPAYER[[#This Row],[09.07.2025]],0)</f>
        <v>0</v>
      </c>
      <c r="CB43" s="161"/>
      <c r="CC43" s="166">
        <f>IF(PMKAFAAPAYER[[#This Row],[ ]]="Payé",PMKAFAAPAYER[[#This Row],[16.07.2025]],0)</f>
        <v>0</v>
      </c>
      <c r="CD43" s="161"/>
      <c r="CE43" s="166">
        <f>IF(PMKAFAAPAYER[[#This Row],[ ]]="Payé",PMKAFAAPAYER[[#This Row],[23.07.2025]],0)</f>
        <v>0</v>
      </c>
      <c r="CF43" s="161"/>
      <c r="CG43" s="176">
        <f>IF(PMKAFAAPAYER[[#This Row],[ ]]="Payé",PMKAFAAPAYER[[#This Row],[30.07.2025]],0)</f>
        <v>0</v>
      </c>
      <c r="CH43" s="17">
        <f t="shared" si="9"/>
        <v>0</v>
      </c>
      <c r="CI43" s="162"/>
      <c r="CJ43" s="166">
        <f>IF(PMKAFAAPAYER[[#This Row],[ ]]="Payé",PMKAFAAPAYER[[#This Row],[06.08.2025]],0)</f>
        <v>0</v>
      </c>
      <c r="CK43" s="161"/>
      <c r="CL43" s="166">
        <f>IF(PMKAFAAPAYER[[#This Row],[ ]]="Payé",PMKAFAAPAYER[[#This Row],[13.08.2025]],0)</f>
        <v>0</v>
      </c>
      <c r="CM43" s="161"/>
      <c r="CN43" s="166">
        <f>IF(PMKAFAAPAYER[[#This Row],[ ]]="Payé",PMKAFAAPAYER[[#This Row],[20.08.2025]],0)</f>
        <v>0</v>
      </c>
      <c r="CO43" s="161"/>
      <c r="CP43" s="176">
        <f>IF(PMKAFAAPAYER[[#This Row],[ ]]="Payé",PMKAFAAPAYER[[#This Row],[27.08.2025]],0)</f>
        <v>0</v>
      </c>
      <c r="CQ43" s="18">
        <f t="shared" si="10"/>
        <v>0</v>
      </c>
      <c r="CR43" s="162"/>
      <c r="CS43" s="166">
        <f>IF(PMKAFAAPAYER[[#This Row],[ ]]="Payé",PMKAFAAPAYER[[#This Row],[03.09.2025]],0)</f>
        <v>0</v>
      </c>
      <c r="CT43" s="161"/>
      <c r="CU43" s="166">
        <f>IF(PMKAFAAPAYER[[#This Row],[ ]]="Payé",PMKAFAAPAYER[[#This Row],[10.09.2025]],0)</f>
        <v>0</v>
      </c>
      <c r="CV43" s="161"/>
      <c r="CW43" s="166">
        <f>IF(PMKAFAAPAYER[[#This Row],[ ]]="Payé",PMKAFAAPAYER[[#This Row],[17.09.2025]],0)</f>
        <v>0</v>
      </c>
      <c r="CX43" s="161"/>
      <c r="CY43" s="176">
        <f>IF(PMKAFAAPAYER[[#This Row],[ ]]="Payé",PMKAFAAPAYER[[#This Row],[24.09.2025]],0)</f>
        <v>0</v>
      </c>
      <c r="CZ43" s="17">
        <f t="shared" si="11"/>
        <v>0</v>
      </c>
      <c r="DA43" s="162"/>
      <c r="DB43" s="166">
        <f>IF(PMKAFAAPAYER[[#This Row],[ ]]="Payé",PMKAFAAPAYER[[#This Row],[01.10.2025]],0)</f>
        <v>0</v>
      </c>
      <c r="DC43" s="161"/>
      <c r="DD43" s="166">
        <f>IF(PMKAFAAPAYER[[#This Row],[ ]]="Payé",PMKAFAAPAYER[[#This Row],[08.10.2025]],0)</f>
        <v>0</v>
      </c>
      <c r="DE43" s="161"/>
      <c r="DF43" s="166">
        <f>IF(PMKAFAAPAYER[[#This Row],[ ]]="Payé",PMKAFAAPAYER[[#This Row],[15.10.2025]],0)</f>
        <v>0</v>
      </c>
      <c r="DG43" s="161"/>
      <c r="DH43" s="166">
        <f>IF(PMKAFAAPAYER[[#This Row],[ ]]="Payé",PMKAFAAPAYER[[#This Row],[22.10.2025]],0)</f>
        <v>0</v>
      </c>
      <c r="DI43" s="161"/>
      <c r="DJ43" s="176">
        <f>IF(PMKAFAAPAYER[[#This Row],[ ]]="Payé",PMKAFAAPAYER[[#This Row],[29.10.2025]],0)</f>
        <v>0</v>
      </c>
      <c r="DK43" s="18">
        <f t="shared" si="12"/>
        <v>0</v>
      </c>
      <c r="DL43" s="162"/>
      <c r="DM43" s="166">
        <f>IF(PMKAFAAPAYER[[#This Row],[ ]]="Payé",PMKAFAAPAYER[[#This Row],[05.11.2025]],0)</f>
        <v>0</v>
      </c>
      <c r="DN43" s="161"/>
      <c r="DO43" s="166">
        <f>IF(PMKAFAAPAYER[[#This Row],[ ]]="Payé",PMKAFAAPAYER[[#This Row],[12.11.2025]],0)</f>
        <v>0</v>
      </c>
      <c r="DP43" s="161"/>
      <c r="DQ43" s="166">
        <f>IF(PMKAFAAPAYER[[#This Row],[ ]]="Payé",PMKAFAAPAYER[[#This Row],[19.11.2025]],0)</f>
        <v>0</v>
      </c>
      <c r="DR43" s="161"/>
      <c r="DS43" s="176">
        <f>IF(PMKAFAAPAYER[[#This Row],[ ]]="Payé",PMKAFAAPAYER[[#This Row],[26.11.2025]],0)</f>
        <v>0</v>
      </c>
      <c r="DT43" s="17">
        <f t="shared" si="13"/>
        <v>0</v>
      </c>
      <c r="DU43" s="162"/>
      <c r="DV43" s="166">
        <f>IF(PMKAFAAPAYER[[#This Row],[ ]]="Payé",PMKAFAAPAYER[[#This Row],[03.12.2025]],0)</f>
        <v>0</v>
      </c>
      <c r="DW43" s="161"/>
      <c r="DX43" s="166">
        <f>IF(PMKAFAAPAYER[[#This Row],[ ]]="Payé",PMKAFAAPAYER[[#This Row],[10.12.2025]],0)</f>
        <v>0</v>
      </c>
      <c r="DY43" s="161"/>
      <c r="DZ43" s="166">
        <f>IF(PMKAFAAPAYER[[#This Row],[ ]]="Payé",PMKAFAAPAYER[[#This Row],[17.12.2025]],0)</f>
        <v>0</v>
      </c>
      <c r="EA43" s="161"/>
      <c r="EB43" s="166">
        <f>IF(PMKAFAAPAYER[[#This Row],[ ]]="Payé",PMKAFAAPAYER[[#This Row],[24.12.2025]],0)</f>
        <v>0</v>
      </c>
      <c r="EC43" s="161"/>
      <c r="ED43" s="176">
        <f>IF(PMKAFAAPAYER[[#This Row],[ ]]="Payé",PMKAFAAPAYER[[#This Row],[31.12.2025]],0)</f>
        <v>0</v>
      </c>
      <c r="EE43" s="18">
        <f t="shared" si="14"/>
        <v>0</v>
      </c>
      <c r="EF43" s="11">
        <f t="shared" si="15"/>
        <v>279.64999999999998</v>
      </c>
      <c r="EG43" s="16">
        <f>+PMKAFAAPAYER[[#This Row],[CHF]]-PMKAFAAPAYER[[#This Row],[T2025]]</f>
        <v>0</v>
      </c>
    </row>
    <row r="44" spans="1:137" x14ac:dyDescent="0.3">
      <c r="A44" s="9">
        <f t="shared" si="16"/>
        <v>39</v>
      </c>
      <c r="B44" s="1" t="s">
        <v>41</v>
      </c>
      <c r="C44" s="9">
        <v>15018846</v>
      </c>
      <c r="D44" s="8">
        <v>45665</v>
      </c>
      <c r="E44" s="10">
        <v>30</v>
      </c>
      <c r="F44" s="265">
        <f t="shared" si="17"/>
        <v>45695</v>
      </c>
      <c r="G44" s="141" t="s">
        <v>345</v>
      </c>
      <c r="H44" s="19" t="s">
        <v>346</v>
      </c>
      <c r="I44" s="142">
        <v>40</v>
      </c>
      <c r="J44" s="14"/>
      <c r="K44" s="14"/>
      <c r="L44" s="14"/>
      <c r="M44" s="13">
        <v>3630</v>
      </c>
      <c r="N44" s="15">
        <v>2000</v>
      </c>
      <c r="O44" s="22" t="s">
        <v>42</v>
      </c>
      <c r="P44" s="205">
        <v>45698</v>
      </c>
      <c r="Q44" s="136" t="s">
        <v>445</v>
      </c>
      <c r="R44" s="234"/>
      <c r="S44" s="166">
        <f>IF(PMKAFAAPAYER[[#This Row],[ ]]="Payé",PMKAFAAPAYER[[#This Row],[02.01.2025]],0)</f>
        <v>0</v>
      </c>
      <c r="T44" s="234"/>
      <c r="U44" s="166">
        <f>IF(PMKAFAAPAYER[[#This Row],[ ]]="Payé",PMKAFAAPAYER[[#This Row],[09.01.2025]],0)</f>
        <v>0</v>
      </c>
      <c r="V44" s="234"/>
      <c r="W44" s="166">
        <f>IF(PMKAFAAPAYER[[#This Row],[ ]]="Payé",PMKAFAAPAYER[[#This Row],[16.01.2025]],0)</f>
        <v>0</v>
      </c>
      <c r="X44" s="234"/>
      <c r="Y44" s="166">
        <f>IF(PMKAFAAPAYER[[#This Row],[ ]]="Payé",PMKAFAAPAYER[[#This Row],[23.01.2025]],0)</f>
        <v>0</v>
      </c>
      <c r="Z44" s="234"/>
      <c r="AA44" s="176">
        <f>IF(PMKAFAAPAYER[[#This Row],[ ]]="Payé",PMKAFAAPAYER[[#This Row],[30.01.2025]],0)</f>
        <v>0</v>
      </c>
      <c r="AB44" s="32">
        <f t="shared" si="3"/>
        <v>0</v>
      </c>
      <c r="AC44" s="234">
        <f>+PMKAFAAPAYER[[#This Row],[CHF]]</f>
        <v>40</v>
      </c>
      <c r="AD44" s="166">
        <f>IF(PMKAFAAPAYER[[#This Row],[ ]]="Payé",PMKAFAAPAYER[[#This Row],[06.02.2025]],0)</f>
        <v>40</v>
      </c>
      <c r="AE44" s="234"/>
      <c r="AF44" s="166">
        <f>IF(PMKAFAAPAYER[[#This Row],[ ]]="Payé",PMKAFAAPAYER[[#This Row],[13.02.2025]],0)</f>
        <v>0</v>
      </c>
      <c r="AG44" s="234"/>
      <c r="AH44" s="166">
        <f>IF(PMKAFAAPAYER[[#This Row],[ ]]="Payé",PMKAFAAPAYER[[#This Row],[20.02.2025]],0)</f>
        <v>0</v>
      </c>
      <c r="AI44" s="234"/>
      <c r="AJ44" s="176">
        <f>IF(PMKAFAAPAYER[[#This Row],[ ]]="Payé",PMKAFAAPAYER[[#This Row],[27.02.2025]],0)</f>
        <v>0</v>
      </c>
      <c r="AK44" s="47">
        <f t="shared" si="4"/>
        <v>40</v>
      </c>
      <c r="AL44" s="162"/>
      <c r="AM44" s="166">
        <f>IF(PMKAFAAPAYER[[#This Row],[ ]]="Payé",PMKAFAAPAYER[[#This Row],[05.03.2025]],0)</f>
        <v>0</v>
      </c>
      <c r="AN44" s="161"/>
      <c r="AO44" s="166">
        <f>IF(PMKAFAAPAYER[[#This Row],[ ]]="Payé",PMKAFAAPAYER[[#This Row],[12.03.2025]],0)</f>
        <v>0</v>
      </c>
      <c r="AP44" s="161"/>
      <c r="AQ44" s="166">
        <f>IF(PMKAFAAPAYER[[#This Row],[ ]]="Payé",PMKAFAAPAYER[[#This Row],[19.03.2025]],0)</f>
        <v>0</v>
      </c>
      <c r="AR44" s="161"/>
      <c r="AS44" s="176">
        <f>IF(PMKAFAAPAYER[[#This Row],[ ]]="Payé",PMKAFAAPAYER[[#This Row],[26.03.2025]],0)</f>
        <v>0</v>
      </c>
      <c r="AT44" s="17">
        <f t="shared" si="5"/>
        <v>0</v>
      </c>
      <c r="AU44" s="162"/>
      <c r="AV44" s="166">
        <f>IF(PMKAFAAPAYER[[#This Row],[ ]]="Payé",PMKAFAAPAYER[[#This Row],[02.04.2025]],0)</f>
        <v>0</v>
      </c>
      <c r="AW44" s="161"/>
      <c r="AX44" s="166">
        <f>IF(PMKAFAAPAYER[[#This Row],[ ]]="Payé",PMKAFAAPAYER[[#This Row],[09.04.2025]],0)</f>
        <v>0</v>
      </c>
      <c r="AY44" s="161"/>
      <c r="AZ44" s="166">
        <f>IF(PMKAFAAPAYER[[#This Row],[ ]]="Payé",PMKAFAAPAYER[[#This Row],[16.04.2025]],0)</f>
        <v>0</v>
      </c>
      <c r="BA44" s="161"/>
      <c r="BB44" s="166">
        <f>IF(PMKAFAAPAYER[[#This Row],[ ]]="Payé",PMKAFAAPAYER[[#This Row],[23.04.2025]],0)</f>
        <v>0</v>
      </c>
      <c r="BC44" s="161"/>
      <c r="BD44" s="176">
        <f>IF(PMKAFAAPAYER[[#This Row],[ ]]="Payé",PMKAFAAPAYER[[#This Row],[30.04.2025]],0)</f>
        <v>0</v>
      </c>
      <c r="BE44" s="18">
        <f t="shared" si="6"/>
        <v>0</v>
      </c>
      <c r="BF44" s="162"/>
      <c r="BG44" s="166">
        <f>IF(PMKAFAAPAYER[[#This Row],[ ]]="Payé",PMKAFAAPAYER[[#This Row],[07.05.2025]],0)</f>
        <v>0</v>
      </c>
      <c r="BH44" s="161"/>
      <c r="BI44" s="166">
        <f>IF(PMKAFAAPAYER[[#This Row],[ ]]="Payé",PMKAFAAPAYER[[#This Row],[14.05.2025]],0)</f>
        <v>0</v>
      </c>
      <c r="BJ44" s="161"/>
      <c r="BK44" s="166">
        <f>IF(PMKAFAAPAYER[[#This Row],[ ]]="Payé",PMKAFAAPAYER[[#This Row],[21.05.2025]],0)</f>
        <v>0</v>
      </c>
      <c r="BL44" s="161"/>
      <c r="BM44" s="176">
        <f>IF(PMKAFAAPAYER[[#This Row],[ ]]="Payé",PMKAFAAPAYER[[#This Row],[28.05.2025]],0)</f>
        <v>0</v>
      </c>
      <c r="BN44" s="17">
        <f t="shared" si="7"/>
        <v>0</v>
      </c>
      <c r="BO44" s="162"/>
      <c r="BP44" s="166">
        <f>IF(PMKAFAAPAYER[[#This Row],[ ]]="Payé",PMKAFAAPAYER[[#This Row],[04.06.2025]],0)</f>
        <v>0</v>
      </c>
      <c r="BQ44" s="161"/>
      <c r="BR44" s="166">
        <f>IF(PMKAFAAPAYER[[#This Row],[ ]]="Payé",PMKAFAAPAYER[[#This Row],[11.06.2025]],0)</f>
        <v>0</v>
      </c>
      <c r="BS44" s="161"/>
      <c r="BT44" s="166">
        <f>IF(PMKAFAAPAYER[[#This Row],[ ]]="Payé",PMKAFAAPAYER[[#This Row],[18.06.2025]],0)</f>
        <v>0</v>
      </c>
      <c r="BU44" s="161"/>
      <c r="BV44" s="176">
        <f>IF(PMKAFAAPAYER[[#This Row],[ ]]="Payé",PMKAFAAPAYER[[#This Row],[25.06.2025]],0)</f>
        <v>0</v>
      </c>
      <c r="BW44" s="18">
        <f t="shared" si="8"/>
        <v>0</v>
      </c>
      <c r="BX44" s="162"/>
      <c r="BY44" s="166">
        <f>IF(PMKAFAAPAYER[[#This Row],[ ]]="Payé",PMKAFAAPAYER[[#This Row],[02.07.2025]],0)</f>
        <v>0</v>
      </c>
      <c r="BZ44" s="161"/>
      <c r="CA44" s="166">
        <f>IF(PMKAFAAPAYER[[#This Row],[ ]]="Payé",PMKAFAAPAYER[[#This Row],[09.07.2025]],0)</f>
        <v>0</v>
      </c>
      <c r="CB44" s="161"/>
      <c r="CC44" s="166">
        <f>IF(PMKAFAAPAYER[[#This Row],[ ]]="Payé",PMKAFAAPAYER[[#This Row],[16.07.2025]],0)</f>
        <v>0</v>
      </c>
      <c r="CD44" s="161"/>
      <c r="CE44" s="166">
        <f>IF(PMKAFAAPAYER[[#This Row],[ ]]="Payé",PMKAFAAPAYER[[#This Row],[23.07.2025]],0)</f>
        <v>0</v>
      </c>
      <c r="CF44" s="161"/>
      <c r="CG44" s="176">
        <f>IF(PMKAFAAPAYER[[#This Row],[ ]]="Payé",PMKAFAAPAYER[[#This Row],[30.07.2025]],0)</f>
        <v>0</v>
      </c>
      <c r="CH44" s="17">
        <f t="shared" si="9"/>
        <v>0</v>
      </c>
      <c r="CI44" s="162"/>
      <c r="CJ44" s="166">
        <f>IF(PMKAFAAPAYER[[#This Row],[ ]]="Payé",PMKAFAAPAYER[[#This Row],[06.08.2025]],0)</f>
        <v>0</v>
      </c>
      <c r="CK44" s="161"/>
      <c r="CL44" s="166">
        <f>IF(PMKAFAAPAYER[[#This Row],[ ]]="Payé",PMKAFAAPAYER[[#This Row],[13.08.2025]],0)</f>
        <v>0</v>
      </c>
      <c r="CM44" s="161"/>
      <c r="CN44" s="166">
        <f>IF(PMKAFAAPAYER[[#This Row],[ ]]="Payé",PMKAFAAPAYER[[#This Row],[20.08.2025]],0)</f>
        <v>0</v>
      </c>
      <c r="CO44" s="161"/>
      <c r="CP44" s="176">
        <f>IF(PMKAFAAPAYER[[#This Row],[ ]]="Payé",PMKAFAAPAYER[[#This Row],[27.08.2025]],0)</f>
        <v>0</v>
      </c>
      <c r="CQ44" s="18">
        <f t="shared" si="10"/>
        <v>0</v>
      </c>
      <c r="CR44" s="162"/>
      <c r="CS44" s="166">
        <f>IF(PMKAFAAPAYER[[#This Row],[ ]]="Payé",PMKAFAAPAYER[[#This Row],[03.09.2025]],0)</f>
        <v>0</v>
      </c>
      <c r="CT44" s="161"/>
      <c r="CU44" s="166">
        <f>IF(PMKAFAAPAYER[[#This Row],[ ]]="Payé",PMKAFAAPAYER[[#This Row],[10.09.2025]],0)</f>
        <v>0</v>
      </c>
      <c r="CV44" s="161"/>
      <c r="CW44" s="166">
        <f>IF(PMKAFAAPAYER[[#This Row],[ ]]="Payé",PMKAFAAPAYER[[#This Row],[17.09.2025]],0)</f>
        <v>0</v>
      </c>
      <c r="CX44" s="161"/>
      <c r="CY44" s="176">
        <f>IF(PMKAFAAPAYER[[#This Row],[ ]]="Payé",PMKAFAAPAYER[[#This Row],[24.09.2025]],0)</f>
        <v>0</v>
      </c>
      <c r="CZ44" s="17">
        <f t="shared" si="11"/>
        <v>0</v>
      </c>
      <c r="DA44" s="162"/>
      <c r="DB44" s="166">
        <f>IF(PMKAFAAPAYER[[#This Row],[ ]]="Payé",PMKAFAAPAYER[[#This Row],[01.10.2025]],0)</f>
        <v>0</v>
      </c>
      <c r="DC44" s="161"/>
      <c r="DD44" s="166">
        <f>IF(PMKAFAAPAYER[[#This Row],[ ]]="Payé",PMKAFAAPAYER[[#This Row],[08.10.2025]],0)</f>
        <v>0</v>
      </c>
      <c r="DE44" s="161"/>
      <c r="DF44" s="166">
        <f>IF(PMKAFAAPAYER[[#This Row],[ ]]="Payé",PMKAFAAPAYER[[#This Row],[15.10.2025]],0)</f>
        <v>0</v>
      </c>
      <c r="DG44" s="161"/>
      <c r="DH44" s="166">
        <f>IF(PMKAFAAPAYER[[#This Row],[ ]]="Payé",PMKAFAAPAYER[[#This Row],[22.10.2025]],0)</f>
        <v>0</v>
      </c>
      <c r="DI44" s="161"/>
      <c r="DJ44" s="176">
        <f>IF(PMKAFAAPAYER[[#This Row],[ ]]="Payé",PMKAFAAPAYER[[#This Row],[29.10.2025]],0)</f>
        <v>0</v>
      </c>
      <c r="DK44" s="18">
        <f t="shared" si="12"/>
        <v>0</v>
      </c>
      <c r="DL44" s="162"/>
      <c r="DM44" s="166">
        <f>IF(PMKAFAAPAYER[[#This Row],[ ]]="Payé",PMKAFAAPAYER[[#This Row],[05.11.2025]],0)</f>
        <v>0</v>
      </c>
      <c r="DN44" s="161"/>
      <c r="DO44" s="166">
        <f>IF(PMKAFAAPAYER[[#This Row],[ ]]="Payé",PMKAFAAPAYER[[#This Row],[12.11.2025]],0)</f>
        <v>0</v>
      </c>
      <c r="DP44" s="161"/>
      <c r="DQ44" s="166">
        <f>IF(PMKAFAAPAYER[[#This Row],[ ]]="Payé",PMKAFAAPAYER[[#This Row],[19.11.2025]],0)</f>
        <v>0</v>
      </c>
      <c r="DR44" s="161"/>
      <c r="DS44" s="176">
        <f>IF(PMKAFAAPAYER[[#This Row],[ ]]="Payé",PMKAFAAPAYER[[#This Row],[26.11.2025]],0)</f>
        <v>0</v>
      </c>
      <c r="DT44" s="17">
        <f t="shared" si="13"/>
        <v>0</v>
      </c>
      <c r="DU44" s="162"/>
      <c r="DV44" s="166">
        <f>IF(PMKAFAAPAYER[[#This Row],[ ]]="Payé",PMKAFAAPAYER[[#This Row],[03.12.2025]],0)</f>
        <v>0</v>
      </c>
      <c r="DW44" s="161"/>
      <c r="DX44" s="166">
        <f>IF(PMKAFAAPAYER[[#This Row],[ ]]="Payé",PMKAFAAPAYER[[#This Row],[10.12.2025]],0)</f>
        <v>0</v>
      </c>
      <c r="DY44" s="161"/>
      <c r="DZ44" s="166">
        <f>IF(PMKAFAAPAYER[[#This Row],[ ]]="Payé",PMKAFAAPAYER[[#This Row],[17.12.2025]],0)</f>
        <v>0</v>
      </c>
      <c r="EA44" s="161"/>
      <c r="EB44" s="166">
        <f>IF(PMKAFAAPAYER[[#This Row],[ ]]="Payé",PMKAFAAPAYER[[#This Row],[24.12.2025]],0)</f>
        <v>0</v>
      </c>
      <c r="EC44" s="161"/>
      <c r="ED44" s="176">
        <f>IF(PMKAFAAPAYER[[#This Row],[ ]]="Payé",PMKAFAAPAYER[[#This Row],[31.12.2025]],0)</f>
        <v>0</v>
      </c>
      <c r="EE44" s="18">
        <f t="shared" si="14"/>
        <v>0</v>
      </c>
      <c r="EF44" s="11">
        <f t="shared" si="15"/>
        <v>40</v>
      </c>
      <c r="EG44" s="16">
        <f>+PMKAFAAPAYER[[#This Row],[CHF]]-PMKAFAAPAYER[[#This Row],[T2025]]</f>
        <v>0</v>
      </c>
    </row>
    <row r="45" spans="1:137" x14ac:dyDescent="0.3">
      <c r="A45" s="9">
        <f t="shared" si="16"/>
        <v>40</v>
      </c>
      <c r="B45" s="1" t="s">
        <v>51</v>
      </c>
      <c r="C45" s="9" t="s">
        <v>52</v>
      </c>
      <c r="D45" s="8">
        <v>45668</v>
      </c>
      <c r="E45" s="10">
        <v>0</v>
      </c>
      <c r="F45" s="265">
        <f t="shared" si="17"/>
        <v>45668</v>
      </c>
      <c r="G45" s="139" t="s">
        <v>53</v>
      </c>
      <c r="H45" s="19" t="s">
        <v>516</v>
      </c>
      <c r="I45" s="140">
        <v>2701.4</v>
      </c>
      <c r="J45" s="14"/>
      <c r="K45" s="14"/>
      <c r="L45" s="14"/>
      <c r="M45" s="13"/>
      <c r="N45" s="15">
        <v>2000</v>
      </c>
      <c r="O45" s="22" t="s">
        <v>58</v>
      </c>
      <c r="Q45" s="136"/>
      <c r="R45" s="234"/>
      <c r="S45" s="166">
        <f>IF(PMKAFAAPAYER[[#This Row],[ ]]="Payé",PMKAFAAPAYER[[#This Row],[02.01.2025]],0)</f>
        <v>0</v>
      </c>
      <c r="T45" s="234">
        <f>+I45</f>
        <v>2701.4</v>
      </c>
      <c r="U45" s="166">
        <f>IF(PMKAFAAPAYER[[#This Row],[ ]]="Payé",PMKAFAAPAYER[[#This Row],[09.01.2025]],0)</f>
        <v>0</v>
      </c>
      <c r="V45" s="234"/>
      <c r="W45" s="166">
        <f>IF(PMKAFAAPAYER[[#This Row],[ ]]="Payé",PMKAFAAPAYER[[#This Row],[16.01.2025]],0)</f>
        <v>0</v>
      </c>
      <c r="X45" s="234"/>
      <c r="Y45" s="166">
        <f>IF(PMKAFAAPAYER[[#This Row],[ ]]="Payé",PMKAFAAPAYER[[#This Row],[23.01.2025]],0)</f>
        <v>0</v>
      </c>
      <c r="Z45" s="234"/>
      <c r="AA45" s="176">
        <f>IF(PMKAFAAPAYER[[#This Row],[ ]]="Payé",PMKAFAAPAYER[[#This Row],[30.01.2025]],0)</f>
        <v>0</v>
      </c>
      <c r="AB45" s="32">
        <f t="shared" si="3"/>
        <v>2701.4</v>
      </c>
      <c r="AC45" s="234"/>
      <c r="AD45" s="166">
        <f>IF(PMKAFAAPAYER[[#This Row],[ ]]="Payé",PMKAFAAPAYER[[#This Row],[06.02.2025]],0)</f>
        <v>0</v>
      </c>
      <c r="AE45" s="234"/>
      <c r="AF45" s="166">
        <f>IF(PMKAFAAPAYER[[#This Row],[ ]]="Payé",PMKAFAAPAYER[[#This Row],[13.02.2025]],0)</f>
        <v>0</v>
      </c>
      <c r="AG45" s="234"/>
      <c r="AH45" s="166">
        <f>IF(PMKAFAAPAYER[[#This Row],[ ]]="Payé",PMKAFAAPAYER[[#This Row],[20.02.2025]],0)</f>
        <v>0</v>
      </c>
      <c r="AI45" s="234"/>
      <c r="AJ45" s="176">
        <f>IF(PMKAFAAPAYER[[#This Row],[ ]]="Payé",PMKAFAAPAYER[[#This Row],[27.02.2025]],0)</f>
        <v>0</v>
      </c>
      <c r="AK45" s="47">
        <f t="shared" si="4"/>
        <v>0</v>
      </c>
      <c r="AL45" s="162"/>
      <c r="AM45" s="166">
        <f>IF(PMKAFAAPAYER[[#This Row],[ ]]="Payé",PMKAFAAPAYER[[#This Row],[05.03.2025]],0)</f>
        <v>0</v>
      </c>
      <c r="AN45" s="161"/>
      <c r="AO45" s="166">
        <f>IF(PMKAFAAPAYER[[#This Row],[ ]]="Payé",PMKAFAAPAYER[[#This Row],[12.03.2025]],0)</f>
        <v>0</v>
      </c>
      <c r="AP45" s="161"/>
      <c r="AQ45" s="166">
        <f>IF(PMKAFAAPAYER[[#This Row],[ ]]="Payé",PMKAFAAPAYER[[#This Row],[19.03.2025]],0)</f>
        <v>0</v>
      </c>
      <c r="AR45" s="161"/>
      <c r="AS45" s="176">
        <f>IF(PMKAFAAPAYER[[#This Row],[ ]]="Payé",PMKAFAAPAYER[[#This Row],[26.03.2025]],0)</f>
        <v>0</v>
      </c>
      <c r="AT45" s="17">
        <f t="shared" si="5"/>
        <v>0</v>
      </c>
      <c r="AU45" s="162"/>
      <c r="AV45" s="166">
        <f>IF(PMKAFAAPAYER[[#This Row],[ ]]="Payé",PMKAFAAPAYER[[#This Row],[02.04.2025]],0)</f>
        <v>0</v>
      </c>
      <c r="AW45" s="161"/>
      <c r="AX45" s="166">
        <f>IF(PMKAFAAPAYER[[#This Row],[ ]]="Payé",PMKAFAAPAYER[[#This Row],[09.04.2025]],0)</f>
        <v>0</v>
      </c>
      <c r="AY45" s="161"/>
      <c r="AZ45" s="166">
        <f>IF(PMKAFAAPAYER[[#This Row],[ ]]="Payé",PMKAFAAPAYER[[#This Row],[16.04.2025]],0)</f>
        <v>0</v>
      </c>
      <c r="BA45" s="161"/>
      <c r="BB45" s="166">
        <f>IF(PMKAFAAPAYER[[#This Row],[ ]]="Payé",PMKAFAAPAYER[[#This Row],[23.04.2025]],0)</f>
        <v>0</v>
      </c>
      <c r="BC45" s="161"/>
      <c r="BD45" s="176">
        <f>IF(PMKAFAAPAYER[[#This Row],[ ]]="Payé",PMKAFAAPAYER[[#This Row],[30.04.2025]],0)</f>
        <v>0</v>
      </c>
      <c r="BE45" s="18">
        <f t="shared" si="6"/>
        <v>0</v>
      </c>
      <c r="BF45" s="162"/>
      <c r="BG45" s="166">
        <f>IF(PMKAFAAPAYER[[#This Row],[ ]]="Payé",PMKAFAAPAYER[[#This Row],[07.05.2025]],0)</f>
        <v>0</v>
      </c>
      <c r="BH45" s="161"/>
      <c r="BI45" s="166">
        <f>IF(PMKAFAAPAYER[[#This Row],[ ]]="Payé",PMKAFAAPAYER[[#This Row],[14.05.2025]],0)</f>
        <v>0</v>
      </c>
      <c r="BJ45" s="161"/>
      <c r="BK45" s="166">
        <f>IF(PMKAFAAPAYER[[#This Row],[ ]]="Payé",PMKAFAAPAYER[[#This Row],[21.05.2025]],0)</f>
        <v>0</v>
      </c>
      <c r="BL45" s="161"/>
      <c r="BM45" s="176">
        <f>IF(PMKAFAAPAYER[[#This Row],[ ]]="Payé",PMKAFAAPAYER[[#This Row],[28.05.2025]],0)</f>
        <v>0</v>
      </c>
      <c r="BN45" s="17">
        <f t="shared" si="7"/>
        <v>0</v>
      </c>
      <c r="BO45" s="162"/>
      <c r="BP45" s="166">
        <f>IF(PMKAFAAPAYER[[#This Row],[ ]]="Payé",PMKAFAAPAYER[[#This Row],[04.06.2025]],0)</f>
        <v>0</v>
      </c>
      <c r="BQ45" s="161"/>
      <c r="BR45" s="166">
        <f>IF(PMKAFAAPAYER[[#This Row],[ ]]="Payé",PMKAFAAPAYER[[#This Row],[11.06.2025]],0)</f>
        <v>0</v>
      </c>
      <c r="BS45" s="161"/>
      <c r="BT45" s="166">
        <f>IF(PMKAFAAPAYER[[#This Row],[ ]]="Payé",PMKAFAAPAYER[[#This Row],[18.06.2025]],0)</f>
        <v>0</v>
      </c>
      <c r="BU45" s="161"/>
      <c r="BV45" s="176">
        <f>IF(PMKAFAAPAYER[[#This Row],[ ]]="Payé",PMKAFAAPAYER[[#This Row],[25.06.2025]],0)</f>
        <v>0</v>
      </c>
      <c r="BW45" s="18">
        <f t="shared" si="8"/>
        <v>0</v>
      </c>
      <c r="BX45" s="162"/>
      <c r="BY45" s="166">
        <f>IF(PMKAFAAPAYER[[#This Row],[ ]]="Payé",PMKAFAAPAYER[[#This Row],[02.07.2025]],0)</f>
        <v>0</v>
      </c>
      <c r="BZ45" s="161"/>
      <c r="CA45" s="166">
        <f>IF(PMKAFAAPAYER[[#This Row],[ ]]="Payé",PMKAFAAPAYER[[#This Row],[09.07.2025]],0)</f>
        <v>0</v>
      </c>
      <c r="CB45" s="161"/>
      <c r="CC45" s="166">
        <f>IF(PMKAFAAPAYER[[#This Row],[ ]]="Payé",PMKAFAAPAYER[[#This Row],[16.07.2025]],0)</f>
        <v>0</v>
      </c>
      <c r="CD45" s="161"/>
      <c r="CE45" s="166">
        <f>IF(PMKAFAAPAYER[[#This Row],[ ]]="Payé",PMKAFAAPAYER[[#This Row],[23.07.2025]],0)</f>
        <v>0</v>
      </c>
      <c r="CF45" s="161"/>
      <c r="CG45" s="176">
        <f>IF(PMKAFAAPAYER[[#This Row],[ ]]="Payé",PMKAFAAPAYER[[#This Row],[30.07.2025]],0)</f>
        <v>0</v>
      </c>
      <c r="CH45" s="17">
        <f t="shared" si="9"/>
        <v>0</v>
      </c>
      <c r="CI45" s="162"/>
      <c r="CJ45" s="166">
        <f>IF(PMKAFAAPAYER[[#This Row],[ ]]="Payé",PMKAFAAPAYER[[#This Row],[06.08.2025]],0)</f>
        <v>0</v>
      </c>
      <c r="CK45" s="161"/>
      <c r="CL45" s="166">
        <f>IF(PMKAFAAPAYER[[#This Row],[ ]]="Payé",PMKAFAAPAYER[[#This Row],[13.08.2025]],0)</f>
        <v>0</v>
      </c>
      <c r="CM45" s="161"/>
      <c r="CN45" s="166">
        <f>IF(PMKAFAAPAYER[[#This Row],[ ]]="Payé",PMKAFAAPAYER[[#This Row],[20.08.2025]],0)</f>
        <v>0</v>
      </c>
      <c r="CO45" s="161"/>
      <c r="CP45" s="176">
        <f>IF(PMKAFAAPAYER[[#This Row],[ ]]="Payé",PMKAFAAPAYER[[#This Row],[27.08.2025]],0)</f>
        <v>0</v>
      </c>
      <c r="CQ45" s="18">
        <f t="shared" si="10"/>
        <v>0</v>
      </c>
      <c r="CR45" s="162"/>
      <c r="CS45" s="166">
        <f>IF(PMKAFAAPAYER[[#This Row],[ ]]="Payé",PMKAFAAPAYER[[#This Row],[03.09.2025]],0)</f>
        <v>0</v>
      </c>
      <c r="CT45" s="161"/>
      <c r="CU45" s="166">
        <f>IF(PMKAFAAPAYER[[#This Row],[ ]]="Payé",PMKAFAAPAYER[[#This Row],[10.09.2025]],0)</f>
        <v>0</v>
      </c>
      <c r="CV45" s="161"/>
      <c r="CW45" s="166">
        <f>IF(PMKAFAAPAYER[[#This Row],[ ]]="Payé",PMKAFAAPAYER[[#This Row],[17.09.2025]],0)</f>
        <v>0</v>
      </c>
      <c r="CX45" s="161"/>
      <c r="CY45" s="176">
        <f>IF(PMKAFAAPAYER[[#This Row],[ ]]="Payé",PMKAFAAPAYER[[#This Row],[24.09.2025]],0)</f>
        <v>0</v>
      </c>
      <c r="CZ45" s="17">
        <f t="shared" si="11"/>
        <v>0</v>
      </c>
      <c r="DA45" s="162"/>
      <c r="DB45" s="166">
        <f>IF(PMKAFAAPAYER[[#This Row],[ ]]="Payé",PMKAFAAPAYER[[#This Row],[01.10.2025]],0)</f>
        <v>0</v>
      </c>
      <c r="DC45" s="161"/>
      <c r="DD45" s="166">
        <f>IF(PMKAFAAPAYER[[#This Row],[ ]]="Payé",PMKAFAAPAYER[[#This Row],[08.10.2025]],0)</f>
        <v>0</v>
      </c>
      <c r="DE45" s="161"/>
      <c r="DF45" s="166">
        <f>IF(PMKAFAAPAYER[[#This Row],[ ]]="Payé",PMKAFAAPAYER[[#This Row],[15.10.2025]],0)</f>
        <v>0</v>
      </c>
      <c r="DG45" s="161"/>
      <c r="DH45" s="166">
        <f>IF(PMKAFAAPAYER[[#This Row],[ ]]="Payé",PMKAFAAPAYER[[#This Row],[22.10.2025]],0)</f>
        <v>0</v>
      </c>
      <c r="DI45" s="161"/>
      <c r="DJ45" s="176">
        <f>IF(PMKAFAAPAYER[[#This Row],[ ]]="Payé",PMKAFAAPAYER[[#This Row],[29.10.2025]],0)</f>
        <v>0</v>
      </c>
      <c r="DK45" s="18">
        <f t="shared" si="12"/>
        <v>0</v>
      </c>
      <c r="DL45" s="162"/>
      <c r="DM45" s="166">
        <f>IF(PMKAFAAPAYER[[#This Row],[ ]]="Payé",PMKAFAAPAYER[[#This Row],[05.11.2025]],0)</f>
        <v>0</v>
      </c>
      <c r="DN45" s="161"/>
      <c r="DO45" s="166">
        <f>IF(PMKAFAAPAYER[[#This Row],[ ]]="Payé",PMKAFAAPAYER[[#This Row],[12.11.2025]],0)</f>
        <v>0</v>
      </c>
      <c r="DP45" s="161"/>
      <c r="DQ45" s="166">
        <f>IF(PMKAFAAPAYER[[#This Row],[ ]]="Payé",PMKAFAAPAYER[[#This Row],[19.11.2025]],0)</f>
        <v>0</v>
      </c>
      <c r="DR45" s="161"/>
      <c r="DS45" s="176">
        <f>IF(PMKAFAAPAYER[[#This Row],[ ]]="Payé",PMKAFAAPAYER[[#This Row],[26.11.2025]],0)</f>
        <v>0</v>
      </c>
      <c r="DT45" s="17">
        <f t="shared" si="13"/>
        <v>0</v>
      </c>
      <c r="DU45" s="162"/>
      <c r="DV45" s="166">
        <f>IF(PMKAFAAPAYER[[#This Row],[ ]]="Payé",PMKAFAAPAYER[[#This Row],[03.12.2025]],0)</f>
        <v>0</v>
      </c>
      <c r="DW45" s="161"/>
      <c r="DX45" s="166">
        <f>IF(PMKAFAAPAYER[[#This Row],[ ]]="Payé",PMKAFAAPAYER[[#This Row],[10.12.2025]],0)</f>
        <v>0</v>
      </c>
      <c r="DY45" s="161"/>
      <c r="DZ45" s="166">
        <f>IF(PMKAFAAPAYER[[#This Row],[ ]]="Payé",PMKAFAAPAYER[[#This Row],[17.12.2025]],0)</f>
        <v>0</v>
      </c>
      <c r="EA45" s="161"/>
      <c r="EB45" s="166">
        <f>IF(PMKAFAAPAYER[[#This Row],[ ]]="Payé",PMKAFAAPAYER[[#This Row],[24.12.2025]],0)</f>
        <v>0</v>
      </c>
      <c r="EC45" s="161"/>
      <c r="ED45" s="176">
        <f>IF(PMKAFAAPAYER[[#This Row],[ ]]="Payé",PMKAFAAPAYER[[#This Row],[31.12.2025]],0)</f>
        <v>0</v>
      </c>
      <c r="EE45" s="18">
        <f t="shared" si="14"/>
        <v>0</v>
      </c>
      <c r="EF45" s="11">
        <f t="shared" si="15"/>
        <v>2701.4</v>
      </c>
      <c r="EG45" s="16">
        <f>+PMKAFAAPAYER[[#This Row],[CHF]]-PMKAFAAPAYER[[#This Row],[T2025]]</f>
        <v>0</v>
      </c>
    </row>
    <row r="46" spans="1:137" x14ac:dyDescent="0.3">
      <c r="A46" s="9">
        <f t="shared" si="16"/>
        <v>41</v>
      </c>
      <c r="B46" s="1" t="s">
        <v>54</v>
      </c>
      <c r="C46" s="9" t="s">
        <v>55</v>
      </c>
      <c r="D46" s="8">
        <v>45639</v>
      </c>
      <c r="E46" s="10">
        <v>30</v>
      </c>
      <c r="F46" s="265">
        <f t="shared" si="17"/>
        <v>45669</v>
      </c>
      <c r="G46" s="139" t="s">
        <v>56</v>
      </c>
      <c r="H46" s="19" t="s">
        <v>57</v>
      </c>
      <c r="I46" s="140">
        <v>41.25</v>
      </c>
      <c r="J46" s="14"/>
      <c r="K46" s="14"/>
      <c r="L46" s="14"/>
      <c r="M46" s="13"/>
      <c r="N46" s="15">
        <v>2005</v>
      </c>
      <c r="O46" s="22" t="s">
        <v>43</v>
      </c>
      <c r="P46" s="205">
        <v>45709</v>
      </c>
      <c r="Q46" s="136" t="s">
        <v>445</v>
      </c>
      <c r="R46" s="234"/>
      <c r="S46" s="166">
        <f>IF(PMKAFAAPAYER[[#This Row],[ ]]="Payé",PMKAFAAPAYER[[#This Row],[02.01.2025]],0)</f>
        <v>0</v>
      </c>
      <c r="T46" s="234">
        <f>+PMKAFAAPAYER[[#This Row],[CHF]]</f>
        <v>41.25</v>
      </c>
      <c r="U46" s="166">
        <f>IF(PMKAFAAPAYER[[#This Row],[ ]]="Payé",PMKAFAAPAYER[[#This Row],[09.01.2025]],0)</f>
        <v>41.25</v>
      </c>
      <c r="V46" s="234"/>
      <c r="W46" s="166">
        <f>IF(PMKAFAAPAYER[[#This Row],[ ]]="Payé",PMKAFAAPAYER[[#This Row],[16.01.2025]],0)</f>
        <v>0</v>
      </c>
      <c r="X46" s="234"/>
      <c r="Y46" s="166">
        <f>IF(PMKAFAAPAYER[[#This Row],[ ]]="Payé",PMKAFAAPAYER[[#This Row],[23.01.2025]],0)</f>
        <v>0</v>
      </c>
      <c r="Z46" s="234"/>
      <c r="AA46" s="176">
        <f>IF(PMKAFAAPAYER[[#This Row],[ ]]="Payé",PMKAFAAPAYER[[#This Row],[30.01.2025]],0)</f>
        <v>0</v>
      </c>
      <c r="AB46" s="32">
        <f t="shared" si="3"/>
        <v>41.25</v>
      </c>
      <c r="AC46" s="234"/>
      <c r="AD46" s="166">
        <f>IF(PMKAFAAPAYER[[#This Row],[ ]]="Payé",PMKAFAAPAYER[[#This Row],[06.02.2025]],0)</f>
        <v>0</v>
      </c>
      <c r="AE46" s="234"/>
      <c r="AF46" s="166">
        <f>IF(PMKAFAAPAYER[[#This Row],[ ]]="Payé",PMKAFAAPAYER[[#This Row],[13.02.2025]],0)</f>
        <v>0</v>
      </c>
      <c r="AG46" s="234"/>
      <c r="AH46" s="166">
        <f>IF(PMKAFAAPAYER[[#This Row],[ ]]="Payé",PMKAFAAPAYER[[#This Row],[20.02.2025]],0)</f>
        <v>0</v>
      </c>
      <c r="AI46" s="234"/>
      <c r="AJ46" s="176">
        <f>IF(PMKAFAAPAYER[[#This Row],[ ]]="Payé",PMKAFAAPAYER[[#This Row],[27.02.2025]],0)</f>
        <v>0</v>
      </c>
      <c r="AK46" s="47">
        <f t="shared" si="4"/>
        <v>0</v>
      </c>
      <c r="AL46" s="162"/>
      <c r="AM46" s="166">
        <f>IF(PMKAFAAPAYER[[#This Row],[ ]]="Payé",PMKAFAAPAYER[[#This Row],[05.03.2025]],0)</f>
        <v>0</v>
      </c>
      <c r="AN46" s="161"/>
      <c r="AO46" s="166">
        <f>IF(PMKAFAAPAYER[[#This Row],[ ]]="Payé",PMKAFAAPAYER[[#This Row],[12.03.2025]],0)</f>
        <v>0</v>
      </c>
      <c r="AP46" s="161"/>
      <c r="AQ46" s="166">
        <f>IF(PMKAFAAPAYER[[#This Row],[ ]]="Payé",PMKAFAAPAYER[[#This Row],[19.03.2025]],0)</f>
        <v>0</v>
      </c>
      <c r="AR46" s="161"/>
      <c r="AS46" s="176">
        <f>IF(PMKAFAAPAYER[[#This Row],[ ]]="Payé",PMKAFAAPAYER[[#This Row],[26.03.2025]],0)</f>
        <v>0</v>
      </c>
      <c r="AT46" s="17">
        <f t="shared" si="5"/>
        <v>0</v>
      </c>
      <c r="AU46" s="162"/>
      <c r="AV46" s="166">
        <f>IF(PMKAFAAPAYER[[#This Row],[ ]]="Payé",PMKAFAAPAYER[[#This Row],[02.04.2025]],0)</f>
        <v>0</v>
      </c>
      <c r="AW46" s="161"/>
      <c r="AX46" s="166">
        <f>IF(PMKAFAAPAYER[[#This Row],[ ]]="Payé",PMKAFAAPAYER[[#This Row],[09.04.2025]],0)</f>
        <v>0</v>
      </c>
      <c r="AY46" s="161"/>
      <c r="AZ46" s="166">
        <f>IF(PMKAFAAPAYER[[#This Row],[ ]]="Payé",PMKAFAAPAYER[[#This Row],[16.04.2025]],0)</f>
        <v>0</v>
      </c>
      <c r="BA46" s="161"/>
      <c r="BB46" s="166">
        <f>IF(PMKAFAAPAYER[[#This Row],[ ]]="Payé",PMKAFAAPAYER[[#This Row],[23.04.2025]],0)</f>
        <v>0</v>
      </c>
      <c r="BC46" s="161"/>
      <c r="BD46" s="176">
        <f>IF(PMKAFAAPAYER[[#This Row],[ ]]="Payé",PMKAFAAPAYER[[#This Row],[30.04.2025]],0)</f>
        <v>0</v>
      </c>
      <c r="BE46" s="18">
        <f t="shared" si="6"/>
        <v>0</v>
      </c>
      <c r="BF46" s="162"/>
      <c r="BG46" s="166">
        <f>IF(PMKAFAAPAYER[[#This Row],[ ]]="Payé",PMKAFAAPAYER[[#This Row],[07.05.2025]],0)</f>
        <v>0</v>
      </c>
      <c r="BH46" s="161"/>
      <c r="BI46" s="166">
        <f>IF(PMKAFAAPAYER[[#This Row],[ ]]="Payé",PMKAFAAPAYER[[#This Row],[14.05.2025]],0)</f>
        <v>0</v>
      </c>
      <c r="BJ46" s="161"/>
      <c r="BK46" s="166">
        <f>IF(PMKAFAAPAYER[[#This Row],[ ]]="Payé",PMKAFAAPAYER[[#This Row],[21.05.2025]],0)</f>
        <v>0</v>
      </c>
      <c r="BL46" s="161"/>
      <c r="BM46" s="176">
        <f>IF(PMKAFAAPAYER[[#This Row],[ ]]="Payé",PMKAFAAPAYER[[#This Row],[28.05.2025]],0)</f>
        <v>0</v>
      </c>
      <c r="BN46" s="17">
        <f t="shared" si="7"/>
        <v>0</v>
      </c>
      <c r="BO46" s="162"/>
      <c r="BP46" s="166">
        <f>IF(PMKAFAAPAYER[[#This Row],[ ]]="Payé",PMKAFAAPAYER[[#This Row],[04.06.2025]],0)</f>
        <v>0</v>
      </c>
      <c r="BQ46" s="161"/>
      <c r="BR46" s="166">
        <f>IF(PMKAFAAPAYER[[#This Row],[ ]]="Payé",PMKAFAAPAYER[[#This Row],[11.06.2025]],0)</f>
        <v>0</v>
      </c>
      <c r="BS46" s="161"/>
      <c r="BT46" s="166">
        <f>IF(PMKAFAAPAYER[[#This Row],[ ]]="Payé",PMKAFAAPAYER[[#This Row],[18.06.2025]],0)</f>
        <v>0</v>
      </c>
      <c r="BU46" s="161"/>
      <c r="BV46" s="176">
        <f>IF(PMKAFAAPAYER[[#This Row],[ ]]="Payé",PMKAFAAPAYER[[#This Row],[25.06.2025]],0)</f>
        <v>0</v>
      </c>
      <c r="BW46" s="18">
        <f t="shared" si="8"/>
        <v>0</v>
      </c>
      <c r="BX46" s="162"/>
      <c r="BY46" s="166">
        <f>IF(PMKAFAAPAYER[[#This Row],[ ]]="Payé",PMKAFAAPAYER[[#This Row],[02.07.2025]],0)</f>
        <v>0</v>
      </c>
      <c r="BZ46" s="161"/>
      <c r="CA46" s="166">
        <f>IF(PMKAFAAPAYER[[#This Row],[ ]]="Payé",PMKAFAAPAYER[[#This Row],[09.07.2025]],0)</f>
        <v>0</v>
      </c>
      <c r="CB46" s="161"/>
      <c r="CC46" s="166">
        <f>IF(PMKAFAAPAYER[[#This Row],[ ]]="Payé",PMKAFAAPAYER[[#This Row],[16.07.2025]],0)</f>
        <v>0</v>
      </c>
      <c r="CD46" s="161"/>
      <c r="CE46" s="166">
        <f>IF(PMKAFAAPAYER[[#This Row],[ ]]="Payé",PMKAFAAPAYER[[#This Row],[23.07.2025]],0)</f>
        <v>0</v>
      </c>
      <c r="CF46" s="161"/>
      <c r="CG46" s="176">
        <f>IF(PMKAFAAPAYER[[#This Row],[ ]]="Payé",PMKAFAAPAYER[[#This Row],[30.07.2025]],0)</f>
        <v>0</v>
      </c>
      <c r="CH46" s="17">
        <f t="shared" si="9"/>
        <v>0</v>
      </c>
      <c r="CI46" s="162"/>
      <c r="CJ46" s="166">
        <f>IF(PMKAFAAPAYER[[#This Row],[ ]]="Payé",PMKAFAAPAYER[[#This Row],[06.08.2025]],0)</f>
        <v>0</v>
      </c>
      <c r="CK46" s="161"/>
      <c r="CL46" s="166">
        <f>IF(PMKAFAAPAYER[[#This Row],[ ]]="Payé",PMKAFAAPAYER[[#This Row],[13.08.2025]],0)</f>
        <v>0</v>
      </c>
      <c r="CM46" s="161"/>
      <c r="CN46" s="166">
        <f>IF(PMKAFAAPAYER[[#This Row],[ ]]="Payé",PMKAFAAPAYER[[#This Row],[20.08.2025]],0)</f>
        <v>0</v>
      </c>
      <c r="CO46" s="161"/>
      <c r="CP46" s="176">
        <f>IF(PMKAFAAPAYER[[#This Row],[ ]]="Payé",PMKAFAAPAYER[[#This Row],[27.08.2025]],0)</f>
        <v>0</v>
      </c>
      <c r="CQ46" s="18">
        <f t="shared" si="10"/>
        <v>0</v>
      </c>
      <c r="CR46" s="162"/>
      <c r="CS46" s="166">
        <f>IF(PMKAFAAPAYER[[#This Row],[ ]]="Payé",PMKAFAAPAYER[[#This Row],[03.09.2025]],0)</f>
        <v>0</v>
      </c>
      <c r="CT46" s="161"/>
      <c r="CU46" s="166">
        <f>IF(PMKAFAAPAYER[[#This Row],[ ]]="Payé",PMKAFAAPAYER[[#This Row],[10.09.2025]],0)</f>
        <v>0</v>
      </c>
      <c r="CV46" s="161"/>
      <c r="CW46" s="166">
        <f>IF(PMKAFAAPAYER[[#This Row],[ ]]="Payé",PMKAFAAPAYER[[#This Row],[17.09.2025]],0)</f>
        <v>0</v>
      </c>
      <c r="CX46" s="161"/>
      <c r="CY46" s="176">
        <f>IF(PMKAFAAPAYER[[#This Row],[ ]]="Payé",PMKAFAAPAYER[[#This Row],[24.09.2025]],0)</f>
        <v>0</v>
      </c>
      <c r="CZ46" s="17">
        <f t="shared" si="11"/>
        <v>0</v>
      </c>
      <c r="DA46" s="162"/>
      <c r="DB46" s="166">
        <f>IF(PMKAFAAPAYER[[#This Row],[ ]]="Payé",PMKAFAAPAYER[[#This Row],[01.10.2025]],0)</f>
        <v>0</v>
      </c>
      <c r="DC46" s="161"/>
      <c r="DD46" s="166">
        <f>IF(PMKAFAAPAYER[[#This Row],[ ]]="Payé",PMKAFAAPAYER[[#This Row],[08.10.2025]],0)</f>
        <v>0</v>
      </c>
      <c r="DE46" s="161"/>
      <c r="DF46" s="166">
        <f>IF(PMKAFAAPAYER[[#This Row],[ ]]="Payé",PMKAFAAPAYER[[#This Row],[15.10.2025]],0)</f>
        <v>0</v>
      </c>
      <c r="DG46" s="161"/>
      <c r="DH46" s="166">
        <f>IF(PMKAFAAPAYER[[#This Row],[ ]]="Payé",PMKAFAAPAYER[[#This Row],[22.10.2025]],0)</f>
        <v>0</v>
      </c>
      <c r="DI46" s="161"/>
      <c r="DJ46" s="176">
        <f>IF(PMKAFAAPAYER[[#This Row],[ ]]="Payé",PMKAFAAPAYER[[#This Row],[29.10.2025]],0)</f>
        <v>0</v>
      </c>
      <c r="DK46" s="18">
        <f t="shared" si="12"/>
        <v>0</v>
      </c>
      <c r="DL46" s="162"/>
      <c r="DM46" s="166">
        <f>IF(PMKAFAAPAYER[[#This Row],[ ]]="Payé",PMKAFAAPAYER[[#This Row],[05.11.2025]],0)</f>
        <v>0</v>
      </c>
      <c r="DN46" s="161"/>
      <c r="DO46" s="166">
        <f>IF(PMKAFAAPAYER[[#This Row],[ ]]="Payé",PMKAFAAPAYER[[#This Row],[12.11.2025]],0)</f>
        <v>0</v>
      </c>
      <c r="DP46" s="161"/>
      <c r="DQ46" s="166">
        <f>IF(PMKAFAAPAYER[[#This Row],[ ]]="Payé",PMKAFAAPAYER[[#This Row],[19.11.2025]],0)</f>
        <v>0</v>
      </c>
      <c r="DR46" s="161"/>
      <c r="DS46" s="176">
        <f>IF(PMKAFAAPAYER[[#This Row],[ ]]="Payé",PMKAFAAPAYER[[#This Row],[26.11.2025]],0)</f>
        <v>0</v>
      </c>
      <c r="DT46" s="17">
        <f t="shared" si="13"/>
        <v>0</v>
      </c>
      <c r="DU46" s="162"/>
      <c r="DV46" s="166">
        <f>IF(PMKAFAAPAYER[[#This Row],[ ]]="Payé",PMKAFAAPAYER[[#This Row],[03.12.2025]],0)</f>
        <v>0</v>
      </c>
      <c r="DW46" s="161"/>
      <c r="DX46" s="166">
        <f>IF(PMKAFAAPAYER[[#This Row],[ ]]="Payé",PMKAFAAPAYER[[#This Row],[10.12.2025]],0)</f>
        <v>0</v>
      </c>
      <c r="DY46" s="161"/>
      <c r="DZ46" s="166">
        <f>IF(PMKAFAAPAYER[[#This Row],[ ]]="Payé",PMKAFAAPAYER[[#This Row],[17.12.2025]],0)</f>
        <v>0</v>
      </c>
      <c r="EA46" s="161"/>
      <c r="EB46" s="166">
        <f>IF(PMKAFAAPAYER[[#This Row],[ ]]="Payé",PMKAFAAPAYER[[#This Row],[24.12.2025]],0)</f>
        <v>0</v>
      </c>
      <c r="EC46" s="161"/>
      <c r="ED46" s="176">
        <f>IF(PMKAFAAPAYER[[#This Row],[ ]]="Payé",PMKAFAAPAYER[[#This Row],[31.12.2025]],0)</f>
        <v>0</v>
      </c>
      <c r="EE46" s="18">
        <f t="shared" si="14"/>
        <v>0</v>
      </c>
      <c r="EF46" s="11">
        <f t="shared" si="15"/>
        <v>41.25</v>
      </c>
      <c r="EG46" s="16">
        <f>+PMKAFAAPAYER[[#This Row],[CHF]]-PMKAFAAPAYER[[#This Row],[T2025]]</f>
        <v>0</v>
      </c>
    </row>
    <row r="47" spans="1:137" x14ac:dyDescent="0.3">
      <c r="A47" s="9">
        <f t="shared" si="16"/>
        <v>42</v>
      </c>
      <c r="B47" s="1" t="s">
        <v>89</v>
      </c>
      <c r="C47" s="9" t="s">
        <v>105</v>
      </c>
      <c r="D47" s="8">
        <v>45614</v>
      </c>
      <c r="E47" s="10">
        <v>43</v>
      </c>
      <c r="F47" s="265">
        <f t="shared" si="17"/>
        <v>45657</v>
      </c>
      <c r="G47" s="141" t="s">
        <v>100</v>
      </c>
      <c r="H47" s="14"/>
      <c r="I47" s="142">
        <v>236.74</v>
      </c>
      <c r="J47" s="14"/>
      <c r="K47" s="14"/>
      <c r="L47" s="14"/>
      <c r="N47" s="15"/>
      <c r="P47" s="205">
        <v>16.100000000000001</v>
      </c>
      <c r="Q47" s="3" t="s">
        <v>445</v>
      </c>
      <c r="R47" s="234">
        <f>+PMKAFAAPAYER[[#This Row],[CHF]]</f>
        <v>236.74</v>
      </c>
      <c r="S47" s="166">
        <f>IF(PMKAFAAPAYER[[#This Row],[ ]]="Payé",PMKAFAAPAYER[[#This Row],[02.01.2025]],0)</f>
        <v>236.74</v>
      </c>
      <c r="T47" s="234"/>
      <c r="U47" s="166">
        <f>IF(PMKAFAAPAYER[[#This Row],[ ]]="Payé",PMKAFAAPAYER[[#This Row],[09.01.2025]],0)</f>
        <v>0</v>
      </c>
      <c r="V47" s="234"/>
      <c r="W47" s="166">
        <f>IF(PMKAFAAPAYER[[#This Row],[ ]]="Payé",PMKAFAAPAYER[[#This Row],[16.01.2025]],0)</f>
        <v>0</v>
      </c>
      <c r="X47" s="234"/>
      <c r="Y47" s="166">
        <f>IF(PMKAFAAPAYER[[#This Row],[ ]]="Payé",PMKAFAAPAYER[[#This Row],[23.01.2025]],0)</f>
        <v>0</v>
      </c>
      <c r="Z47" s="234"/>
      <c r="AA47" s="176">
        <f>IF(PMKAFAAPAYER[[#This Row],[ ]]="Payé",PMKAFAAPAYER[[#This Row],[30.01.2025]],0)</f>
        <v>0</v>
      </c>
      <c r="AB47" s="32">
        <f t="shared" si="3"/>
        <v>236.74</v>
      </c>
      <c r="AC47" s="234"/>
      <c r="AD47" s="166">
        <f>IF(PMKAFAAPAYER[[#This Row],[ ]]="Payé",PMKAFAAPAYER[[#This Row],[06.02.2025]],0)</f>
        <v>0</v>
      </c>
      <c r="AE47" s="234"/>
      <c r="AF47" s="166">
        <f>IF(PMKAFAAPAYER[[#This Row],[ ]]="Payé",PMKAFAAPAYER[[#This Row],[13.02.2025]],0)</f>
        <v>0</v>
      </c>
      <c r="AG47" s="234"/>
      <c r="AH47" s="166">
        <f>IF(PMKAFAAPAYER[[#This Row],[ ]]="Payé",PMKAFAAPAYER[[#This Row],[20.02.2025]],0)</f>
        <v>0</v>
      </c>
      <c r="AI47" s="234"/>
      <c r="AJ47" s="176">
        <f>IF(PMKAFAAPAYER[[#This Row],[ ]]="Payé",PMKAFAAPAYER[[#This Row],[27.02.2025]],0)</f>
        <v>0</v>
      </c>
      <c r="AK47" s="47">
        <f t="shared" si="4"/>
        <v>0</v>
      </c>
      <c r="AL47" s="162"/>
      <c r="AM47" s="166">
        <f>IF(PMKAFAAPAYER[[#This Row],[ ]]="Payé",PMKAFAAPAYER[[#This Row],[05.03.2025]],0)</f>
        <v>0</v>
      </c>
      <c r="AN47" s="161"/>
      <c r="AO47" s="166">
        <f>IF(PMKAFAAPAYER[[#This Row],[ ]]="Payé",PMKAFAAPAYER[[#This Row],[12.03.2025]],0)</f>
        <v>0</v>
      </c>
      <c r="AP47" s="161"/>
      <c r="AQ47" s="166">
        <f>IF(PMKAFAAPAYER[[#This Row],[ ]]="Payé",PMKAFAAPAYER[[#This Row],[19.03.2025]],0)</f>
        <v>0</v>
      </c>
      <c r="AR47" s="161"/>
      <c r="AS47" s="176">
        <f>IF(PMKAFAAPAYER[[#This Row],[ ]]="Payé",PMKAFAAPAYER[[#This Row],[26.03.2025]],0)</f>
        <v>0</v>
      </c>
      <c r="AT47" s="17">
        <f t="shared" si="5"/>
        <v>0</v>
      </c>
      <c r="AU47" s="162"/>
      <c r="AV47" s="166">
        <f>IF(PMKAFAAPAYER[[#This Row],[ ]]="Payé",PMKAFAAPAYER[[#This Row],[02.04.2025]],0)</f>
        <v>0</v>
      </c>
      <c r="AW47" s="161"/>
      <c r="AX47" s="166">
        <f>IF(PMKAFAAPAYER[[#This Row],[ ]]="Payé",PMKAFAAPAYER[[#This Row],[09.04.2025]],0)</f>
        <v>0</v>
      </c>
      <c r="AY47" s="161"/>
      <c r="AZ47" s="166">
        <f>IF(PMKAFAAPAYER[[#This Row],[ ]]="Payé",PMKAFAAPAYER[[#This Row],[16.04.2025]],0)</f>
        <v>0</v>
      </c>
      <c r="BA47" s="161"/>
      <c r="BB47" s="166">
        <f>IF(PMKAFAAPAYER[[#This Row],[ ]]="Payé",PMKAFAAPAYER[[#This Row],[23.04.2025]],0)</f>
        <v>0</v>
      </c>
      <c r="BC47" s="161"/>
      <c r="BD47" s="176">
        <f>IF(PMKAFAAPAYER[[#This Row],[ ]]="Payé",PMKAFAAPAYER[[#This Row],[30.04.2025]],0)</f>
        <v>0</v>
      </c>
      <c r="BE47" s="18">
        <f t="shared" si="6"/>
        <v>0</v>
      </c>
      <c r="BF47" s="162"/>
      <c r="BG47" s="166">
        <f>IF(PMKAFAAPAYER[[#This Row],[ ]]="Payé",PMKAFAAPAYER[[#This Row],[07.05.2025]],0)</f>
        <v>0</v>
      </c>
      <c r="BH47" s="161"/>
      <c r="BI47" s="166">
        <f>IF(PMKAFAAPAYER[[#This Row],[ ]]="Payé",PMKAFAAPAYER[[#This Row],[14.05.2025]],0)</f>
        <v>0</v>
      </c>
      <c r="BJ47" s="161"/>
      <c r="BK47" s="166">
        <f>IF(PMKAFAAPAYER[[#This Row],[ ]]="Payé",PMKAFAAPAYER[[#This Row],[21.05.2025]],0)</f>
        <v>0</v>
      </c>
      <c r="BL47" s="161"/>
      <c r="BM47" s="176">
        <f>IF(PMKAFAAPAYER[[#This Row],[ ]]="Payé",PMKAFAAPAYER[[#This Row],[28.05.2025]],0)</f>
        <v>0</v>
      </c>
      <c r="BN47" s="17">
        <f t="shared" si="7"/>
        <v>0</v>
      </c>
      <c r="BO47" s="162"/>
      <c r="BP47" s="166">
        <f>IF(PMKAFAAPAYER[[#This Row],[ ]]="Payé",PMKAFAAPAYER[[#This Row],[04.06.2025]],0)</f>
        <v>0</v>
      </c>
      <c r="BQ47" s="161"/>
      <c r="BR47" s="166">
        <f>IF(PMKAFAAPAYER[[#This Row],[ ]]="Payé",PMKAFAAPAYER[[#This Row],[11.06.2025]],0)</f>
        <v>0</v>
      </c>
      <c r="BS47" s="161"/>
      <c r="BT47" s="166">
        <f>IF(PMKAFAAPAYER[[#This Row],[ ]]="Payé",PMKAFAAPAYER[[#This Row],[18.06.2025]],0)</f>
        <v>0</v>
      </c>
      <c r="BU47" s="161"/>
      <c r="BV47" s="176">
        <f>IF(PMKAFAAPAYER[[#This Row],[ ]]="Payé",PMKAFAAPAYER[[#This Row],[25.06.2025]],0)</f>
        <v>0</v>
      </c>
      <c r="BW47" s="18">
        <f t="shared" si="8"/>
        <v>0</v>
      </c>
      <c r="BX47" s="162"/>
      <c r="BY47" s="166">
        <f>IF(PMKAFAAPAYER[[#This Row],[ ]]="Payé",PMKAFAAPAYER[[#This Row],[02.07.2025]],0)</f>
        <v>0</v>
      </c>
      <c r="BZ47" s="161"/>
      <c r="CA47" s="166">
        <f>IF(PMKAFAAPAYER[[#This Row],[ ]]="Payé",PMKAFAAPAYER[[#This Row],[09.07.2025]],0)</f>
        <v>0</v>
      </c>
      <c r="CB47" s="161"/>
      <c r="CC47" s="166">
        <f>IF(PMKAFAAPAYER[[#This Row],[ ]]="Payé",PMKAFAAPAYER[[#This Row],[16.07.2025]],0)</f>
        <v>0</v>
      </c>
      <c r="CD47" s="161"/>
      <c r="CE47" s="166">
        <f>IF(PMKAFAAPAYER[[#This Row],[ ]]="Payé",PMKAFAAPAYER[[#This Row],[23.07.2025]],0)</f>
        <v>0</v>
      </c>
      <c r="CF47" s="161"/>
      <c r="CG47" s="176">
        <f>IF(PMKAFAAPAYER[[#This Row],[ ]]="Payé",PMKAFAAPAYER[[#This Row],[30.07.2025]],0)</f>
        <v>0</v>
      </c>
      <c r="CH47" s="17">
        <f t="shared" si="9"/>
        <v>0</v>
      </c>
      <c r="CI47" s="162"/>
      <c r="CJ47" s="166">
        <f>IF(PMKAFAAPAYER[[#This Row],[ ]]="Payé",PMKAFAAPAYER[[#This Row],[06.08.2025]],0)</f>
        <v>0</v>
      </c>
      <c r="CK47" s="161"/>
      <c r="CL47" s="166">
        <f>IF(PMKAFAAPAYER[[#This Row],[ ]]="Payé",PMKAFAAPAYER[[#This Row],[13.08.2025]],0)</f>
        <v>0</v>
      </c>
      <c r="CM47" s="161"/>
      <c r="CN47" s="166">
        <f>IF(PMKAFAAPAYER[[#This Row],[ ]]="Payé",PMKAFAAPAYER[[#This Row],[20.08.2025]],0)</f>
        <v>0</v>
      </c>
      <c r="CO47" s="161"/>
      <c r="CP47" s="176">
        <f>IF(PMKAFAAPAYER[[#This Row],[ ]]="Payé",PMKAFAAPAYER[[#This Row],[27.08.2025]],0)</f>
        <v>0</v>
      </c>
      <c r="CQ47" s="18">
        <f t="shared" si="10"/>
        <v>0</v>
      </c>
      <c r="CR47" s="162"/>
      <c r="CS47" s="166">
        <f>IF(PMKAFAAPAYER[[#This Row],[ ]]="Payé",PMKAFAAPAYER[[#This Row],[03.09.2025]],0)</f>
        <v>0</v>
      </c>
      <c r="CT47" s="161"/>
      <c r="CU47" s="166">
        <f>IF(PMKAFAAPAYER[[#This Row],[ ]]="Payé",PMKAFAAPAYER[[#This Row],[10.09.2025]],0)</f>
        <v>0</v>
      </c>
      <c r="CV47" s="161"/>
      <c r="CW47" s="166">
        <f>IF(PMKAFAAPAYER[[#This Row],[ ]]="Payé",PMKAFAAPAYER[[#This Row],[17.09.2025]],0)</f>
        <v>0</v>
      </c>
      <c r="CX47" s="161"/>
      <c r="CY47" s="176">
        <f>IF(PMKAFAAPAYER[[#This Row],[ ]]="Payé",PMKAFAAPAYER[[#This Row],[24.09.2025]],0)</f>
        <v>0</v>
      </c>
      <c r="CZ47" s="17">
        <f t="shared" si="11"/>
        <v>0</v>
      </c>
      <c r="DA47" s="162"/>
      <c r="DB47" s="166">
        <f>IF(PMKAFAAPAYER[[#This Row],[ ]]="Payé",PMKAFAAPAYER[[#This Row],[01.10.2025]],0)</f>
        <v>0</v>
      </c>
      <c r="DC47" s="161"/>
      <c r="DD47" s="166">
        <f>IF(PMKAFAAPAYER[[#This Row],[ ]]="Payé",PMKAFAAPAYER[[#This Row],[08.10.2025]],0)</f>
        <v>0</v>
      </c>
      <c r="DE47" s="161"/>
      <c r="DF47" s="166">
        <f>IF(PMKAFAAPAYER[[#This Row],[ ]]="Payé",PMKAFAAPAYER[[#This Row],[15.10.2025]],0)</f>
        <v>0</v>
      </c>
      <c r="DG47" s="161"/>
      <c r="DH47" s="166">
        <f>IF(PMKAFAAPAYER[[#This Row],[ ]]="Payé",PMKAFAAPAYER[[#This Row],[22.10.2025]],0)</f>
        <v>0</v>
      </c>
      <c r="DI47" s="161"/>
      <c r="DJ47" s="176">
        <f>IF(PMKAFAAPAYER[[#This Row],[ ]]="Payé",PMKAFAAPAYER[[#This Row],[29.10.2025]],0)</f>
        <v>0</v>
      </c>
      <c r="DK47" s="18">
        <f t="shared" si="12"/>
        <v>0</v>
      </c>
      <c r="DL47" s="162"/>
      <c r="DM47" s="166">
        <f>IF(PMKAFAAPAYER[[#This Row],[ ]]="Payé",PMKAFAAPAYER[[#This Row],[05.11.2025]],0)</f>
        <v>0</v>
      </c>
      <c r="DN47" s="161"/>
      <c r="DO47" s="166">
        <f>IF(PMKAFAAPAYER[[#This Row],[ ]]="Payé",PMKAFAAPAYER[[#This Row],[12.11.2025]],0)</f>
        <v>0</v>
      </c>
      <c r="DP47" s="161"/>
      <c r="DQ47" s="166">
        <f>IF(PMKAFAAPAYER[[#This Row],[ ]]="Payé",PMKAFAAPAYER[[#This Row],[19.11.2025]],0)</f>
        <v>0</v>
      </c>
      <c r="DR47" s="161"/>
      <c r="DS47" s="176">
        <f>IF(PMKAFAAPAYER[[#This Row],[ ]]="Payé",PMKAFAAPAYER[[#This Row],[26.11.2025]],0)</f>
        <v>0</v>
      </c>
      <c r="DT47" s="17">
        <f t="shared" si="13"/>
        <v>0</v>
      </c>
      <c r="DU47" s="162"/>
      <c r="DV47" s="166">
        <f>IF(PMKAFAAPAYER[[#This Row],[ ]]="Payé",PMKAFAAPAYER[[#This Row],[03.12.2025]],0)</f>
        <v>0</v>
      </c>
      <c r="DW47" s="161"/>
      <c r="DX47" s="166">
        <f>IF(PMKAFAAPAYER[[#This Row],[ ]]="Payé",PMKAFAAPAYER[[#This Row],[10.12.2025]],0)</f>
        <v>0</v>
      </c>
      <c r="DY47" s="161"/>
      <c r="DZ47" s="166">
        <f>IF(PMKAFAAPAYER[[#This Row],[ ]]="Payé",PMKAFAAPAYER[[#This Row],[17.12.2025]],0)</f>
        <v>0</v>
      </c>
      <c r="EA47" s="161"/>
      <c r="EB47" s="166">
        <f>IF(PMKAFAAPAYER[[#This Row],[ ]]="Payé",PMKAFAAPAYER[[#This Row],[24.12.2025]],0)</f>
        <v>0</v>
      </c>
      <c r="EC47" s="161"/>
      <c r="ED47" s="176">
        <f>IF(PMKAFAAPAYER[[#This Row],[ ]]="Payé",PMKAFAAPAYER[[#This Row],[31.12.2025]],0)</f>
        <v>0</v>
      </c>
      <c r="EE47" s="18">
        <f t="shared" si="14"/>
        <v>0</v>
      </c>
      <c r="EF47" s="11">
        <f t="shared" si="15"/>
        <v>236.74</v>
      </c>
      <c r="EG47" s="16">
        <f>+PMKAFAAPAYER[[#This Row],[CHF]]-PMKAFAAPAYER[[#This Row],[T2025]]</f>
        <v>0</v>
      </c>
    </row>
    <row r="48" spans="1:137" x14ac:dyDescent="0.3">
      <c r="A48" s="9">
        <f t="shared" si="16"/>
        <v>43</v>
      </c>
      <c r="B48" s="1" t="s">
        <v>63</v>
      </c>
      <c r="C48" s="9" t="s">
        <v>67</v>
      </c>
      <c r="D48" s="8">
        <v>45653</v>
      </c>
      <c r="E48" s="10">
        <v>30</v>
      </c>
      <c r="F48" s="265">
        <f t="shared" si="17"/>
        <v>45683</v>
      </c>
      <c r="G48" s="141" t="s">
        <v>64</v>
      </c>
      <c r="H48" s="14"/>
      <c r="I48" s="142">
        <v>250.55</v>
      </c>
      <c r="J48" s="14"/>
      <c r="K48" s="14"/>
      <c r="L48" s="28"/>
      <c r="M48" s="13"/>
      <c r="N48" s="15">
        <v>2005</v>
      </c>
      <c r="P48" s="205">
        <v>45709</v>
      </c>
      <c r="Q48" s="136" t="s">
        <v>445</v>
      </c>
      <c r="R48" s="234"/>
      <c r="S48" s="166">
        <f>IF(PMKAFAAPAYER[[#This Row],[ ]]="Payé",PMKAFAAPAYER[[#This Row],[02.01.2025]],0)</f>
        <v>0</v>
      </c>
      <c r="T48" s="234"/>
      <c r="U48" s="166">
        <f>IF(PMKAFAAPAYER[[#This Row],[ ]]="Payé",PMKAFAAPAYER[[#This Row],[09.01.2025]],0)</f>
        <v>0</v>
      </c>
      <c r="V48" s="234"/>
      <c r="W48" s="166">
        <f>IF(PMKAFAAPAYER[[#This Row],[ ]]="Payé",PMKAFAAPAYER[[#This Row],[16.01.2025]],0)</f>
        <v>0</v>
      </c>
      <c r="X48" s="234"/>
      <c r="Y48" s="166">
        <f>IF(PMKAFAAPAYER[[#This Row],[ ]]="Payé",PMKAFAAPAYER[[#This Row],[23.01.2025]],0)</f>
        <v>0</v>
      </c>
      <c r="Z48" s="234">
        <f>+PMKAFAAPAYER[[#This Row],[CHF]]</f>
        <v>250.55</v>
      </c>
      <c r="AA48" s="176">
        <f>IF(PMKAFAAPAYER[[#This Row],[ ]]="Payé",PMKAFAAPAYER[[#This Row],[30.01.2025]],0)</f>
        <v>250.55</v>
      </c>
      <c r="AB48" s="32">
        <f t="shared" si="3"/>
        <v>250.55</v>
      </c>
      <c r="AC48" s="234"/>
      <c r="AD48" s="166">
        <f>IF(PMKAFAAPAYER[[#This Row],[ ]]="Payé",PMKAFAAPAYER[[#This Row],[06.02.2025]],0)</f>
        <v>0</v>
      </c>
      <c r="AE48" s="234"/>
      <c r="AF48" s="166">
        <f>IF(PMKAFAAPAYER[[#This Row],[ ]]="Payé",PMKAFAAPAYER[[#This Row],[13.02.2025]],0)</f>
        <v>0</v>
      </c>
      <c r="AG48" s="234"/>
      <c r="AH48" s="166">
        <f>IF(PMKAFAAPAYER[[#This Row],[ ]]="Payé",PMKAFAAPAYER[[#This Row],[20.02.2025]],0)</f>
        <v>0</v>
      </c>
      <c r="AI48" s="234"/>
      <c r="AJ48" s="176">
        <f>IF(PMKAFAAPAYER[[#This Row],[ ]]="Payé",PMKAFAAPAYER[[#This Row],[27.02.2025]],0)</f>
        <v>0</v>
      </c>
      <c r="AK48" s="47">
        <f t="shared" si="4"/>
        <v>0</v>
      </c>
      <c r="AL48" s="162"/>
      <c r="AM48" s="166">
        <f>IF(PMKAFAAPAYER[[#This Row],[ ]]="Payé",PMKAFAAPAYER[[#This Row],[05.03.2025]],0)</f>
        <v>0</v>
      </c>
      <c r="AN48" s="161"/>
      <c r="AO48" s="166">
        <f>IF(PMKAFAAPAYER[[#This Row],[ ]]="Payé",PMKAFAAPAYER[[#This Row],[12.03.2025]],0)</f>
        <v>0</v>
      </c>
      <c r="AP48" s="161"/>
      <c r="AQ48" s="166">
        <f>IF(PMKAFAAPAYER[[#This Row],[ ]]="Payé",PMKAFAAPAYER[[#This Row],[19.03.2025]],0)</f>
        <v>0</v>
      </c>
      <c r="AR48" s="161"/>
      <c r="AS48" s="176">
        <f>IF(PMKAFAAPAYER[[#This Row],[ ]]="Payé",PMKAFAAPAYER[[#This Row],[26.03.2025]],0)</f>
        <v>0</v>
      </c>
      <c r="AT48" s="17">
        <f t="shared" si="5"/>
        <v>0</v>
      </c>
      <c r="AU48" s="162"/>
      <c r="AV48" s="166">
        <f>IF(PMKAFAAPAYER[[#This Row],[ ]]="Payé",PMKAFAAPAYER[[#This Row],[02.04.2025]],0)</f>
        <v>0</v>
      </c>
      <c r="AW48" s="161"/>
      <c r="AX48" s="166">
        <f>IF(PMKAFAAPAYER[[#This Row],[ ]]="Payé",PMKAFAAPAYER[[#This Row],[09.04.2025]],0)</f>
        <v>0</v>
      </c>
      <c r="AY48" s="161"/>
      <c r="AZ48" s="166">
        <f>IF(PMKAFAAPAYER[[#This Row],[ ]]="Payé",PMKAFAAPAYER[[#This Row],[16.04.2025]],0)</f>
        <v>0</v>
      </c>
      <c r="BA48" s="161"/>
      <c r="BB48" s="166">
        <f>IF(PMKAFAAPAYER[[#This Row],[ ]]="Payé",PMKAFAAPAYER[[#This Row],[23.04.2025]],0)</f>
        <v>0</v>
      </c>
      <c r="BC48" s="161"/>
      <c r="BD48" s="176">
        <f>IF(PMKAFAAPAYER[[#This Row],[ ]]="Payé",PMKAFAAPAYER[[#This Row],[30.04.2025]],0)</f>
        <v>0</v>
      </c>
      <c r="BE48" s="18">
        <f t="shared" si="6"/>
        <v>0</v>
      </c>
      <c r="BF48" s="162"/>
      <c r="BG48" s="166">
        <f>IF(PMKAFAAPAYER[[#This Row],[ ]]="Payé",PMKAFAAPAYER[[#This Row],[07.05.2025]],0)</f>
        <v>0</v>
      </c>
      <c r="BH48" s="161"/>
      <c r="BI48" s="166">
        <f>IF(PMKAFAAPAYER[[#This Row],[ ]]="Payé",PMKAFAAPAYER[[#This Row],[14.05.2025]],0)</f>
        <v>0</v>
      </c>
      <c r="BJ48" s="161"/>
      <c r="BK48" s="166">
        <f>IF(PMKAFAAPAYER[[#This Row],[ ]]="Payé",PMKAFAAPAYER[[#This Row],[21.05.2025]],0)</f>
        <v>0</v>
      </c>
      <c r="BL48" s="161"/>
      <c r="BM48" s="176">
        <f>IF(PMKAFAAPAYER[[#This Row],[ ]]="Payé",PMKAFAAPAYER[[#This Row],[28.05.2025]],0)</f>
        <v>0</v>
      </c>
      <c r="BN48" s="17">
        <f t="shared" si="7"/>
        <v>0</v>
      </c>
      <c r="BO48" s="162"/>
      <c r="BP48" s="166">
        <f>IF(PMKAFAAPAYER[[#This Row],[ ]]="Payé",PMKAFAAPAYER[[#This Row],[04.06.2025]],0)</f>
        <v>0</v>
      </c>
      <c r="BQ48" s="161"/>
      <c r="BR48" s="166">
        <f>IF(PMKAFAAPAYER[[#This Row],[ ]]="Payé",PMKAFAAPAYER[[#This Row],[11.06.2025]],0)</f>
        <v>0</v>
      </c>
      <c r="BS48" s="161"/>
      <c r="BT48" s="166">
        <f>IF(PMKAFAAPAYER[[#This Row],[ ]]="Payé",PMKAFAAPAYER[[#This Row],[18.06.2025]],0)</f>
        <v>0</v>
      </c>
      <c r="BU48" s="161"/>
      <c r="BV48" s="176">
        <f>IF(PMKAFAAPAYER[[#This Row],[ ]]="Payé",PMKAFAAPAYER[[#This Row],[25.06.2025]],0)</f>
        <v>0</v>
      </c>
      <c r="BW48" s="18">
        <f t="shared" si="8"/>
        <v>0</v>
      </c>
      <c r="BX48" s="162"/>
      <c r="BY48" s="166">
        <f>IF(PMKAFAAPAYER[[#This Row],[ ]]="Payé",PMKAFAAPAYER[[#This Row],[02.07.2025]],0)</f>
        <v>0</v>
      </c>
      <c r="BZ48" s="161"/>
      <c r="CA48" s="166">
        <f>IF(PMKAFAAPAYER[[#This Row],[ ]]="Payé",PMKAFAAPAYER[[#This Row],[09.07.2025]],0)</f>
        <v>0</v>
      </c>
      <c r="CB48" s="161"/>
      <c r="CC48" s="166">
        <f>IF(PMKAFAAPAYER[[#This Row],[ ]]="Payé",PMKAFAAPAYER[[#This Row],[16.07.2025]],0)</f>
        <v>0</v>
      </c>
      <c r="CD48" s="161"/>
      <c r="CE48" s="166">
        <f>IF(PMKAFAAPAYER[[#This Row],[ ]]="Payé",PMKAFAAPAYER[[#This Row],[23.07.2025]],0)</f>
        <v>0</v>
      </c>
      <c r="CF48" s="161"/>
      <c r="CG48" s="176">
        <f>IF(PMKAFAAPAYER[[#This Row],[ ]]="Payé",PMKAFAAPAYER[[#This Row],[30.07.2025]],0)</f>
        <v>0</v>
      </c>
      <c r="CH48" s="17">
        <f t="shared" si="9"/>
        <v>0</v>
      </c>
      <c r="CI48" s="162"/>
      <c r="CJ48" s="166">
        <f>IF(PMKAFAAPAYER[[#This Row],[ ]]="Payé",PMKAFAAPAYER[[#This Row],[06.08.2025]],0)</f>
        <v>0</v>
      </c>
      <c r="CK48" s="161"/>
      <c r="CL48" s="166">
        <f>IF(PMKAFAAPAYER[[#This Row],[ ]]="Payé",PMKAFAAPAYER[[#This Row],[13.08.2025]],0)</f>
        <v>0</v>
      </c>
      <c r="CM48" s="161"/>
      <c r="CN48" s="166">
        <f>IF(PMKAFAAPAYER[[#This Row],[ ]]="Payé",PMKAFAAPAYER[[#This Row],[20.08.2025]],0)</f>
        <v>0</v>
      </c>
      <c r="CO48" s="161"/>
      <c r="CP48" s="176">
        <f>IF(PMKAFAAPAYER[[#This Row],[ ]]="Payé",PMKAFAAPAYER[[#This Row],[27.08.2025]],0)</f>
        <v>0</v>
      </c>
      <c r="CQ48" s="18">
        <f t="shared" si="10"/>
        <v>0</v>
      </c>
      <c r="CR48" s="162"/>
      <c r="CS48" s="166">
        <f>IF(PMKAFAAPAYER[[#This Row],[ ]]="Payé",PMKAFAAPAYER[[#This Row],[03.09.2025]],0)</f>
        <v>0</v>
      </c>
      <c r="CT48" s="161"/>
      <c r="CU48" s="166">
        <f>IF(PMKAFAAPAYER[[#This Row],[ ]]="Payé",PMKAFAAPAYER[[#This Row],[10.09.2025]],0)</f>
        <v>0</v>
      </c>
      <c r="CV48" s="161"/>
      <c r="CW48" s="166">
        <f>IF(PMKAFAAPAYER[[#This Row],[ ]]="Payé",PMKAFAAPAYER[[#This Row],[17.09.2025]],0)</f>
        <v>0</v>
      </c>
      <c r="CX48" s="161"/>
      <c r="CY48" s="176">
        <f>IF(PMKAFAAPAYER[[#This Row],[ ]]="Payé",PMKAFAAPAYER[[#This Row],[24.09.2025]],0)</f>
        <v>0</v>
      </c>
      <c r="CZ48" s="17">
        <f t="shared" si="11"/>
        <v>0</v>
      </c>
      <c r="DA48" s="162"/>
      <c r="DB48" s="166">
        <f>IF(PMKAFAAPAYER[[#This Row],[ ]]="Payé",PMKAFAAPAYER[[#This Row],[01.10.2025]],0)</f>
        <v>0</v>
      </c>
      <c r="DC48" s="161"/>
      <c r="DD48" s="166">
        <f>IF(PMKAFAAPAYER[[#This Row],[ ]]="Payé",PMKAFAAPAYER[[#This Row],[08.10.2025]],0)</f>
        <v>0</v>
      </c>
      <c r="DE48" s="161"/>
      <c r="DF48" s="166">
        <f>IF(PMKAFAAPAYER[[#This Row],[ ]]="Payé",PMKAFAAPAYER[[#This Row],[15.10.2025]],0)</f>
        <v>0</v>
      </c>
      <c r="DG48" s="161"/>
      <c r="DH48" s="166">
        <f>IF(PMKAFAAPAYER[[#This Row],[ ]]="Payé",PMKAFAAPAYER[[#This Row],[22.10.2025]],0)</f>
        <v>0</v>
      </c>
      <c r="DI48" s="161"/>
      <c r="DJ48" s="176">
        <f>IF(PMKAFAAPAYER[[#This Row],[ ]]="Payé",PMKAFAAPAYER[[#This Row],[29.10.2025]],0)</f>
        <v>0</v>
      </c>
      <c r="DK48" s="18">
        <f t="shared" si="12"/>
        <v>0</v>
      </c>
      <c r="DL48" s="162"/>
      <c r="DM48" s="166">
        <f>IF(PMKAFAAPAYER[[#This Row],[ ]]="Payé",PMKAFAAPAYER[[#This Row],[05.11.2025]],0)</f>
        <v>0</v>
      </c>
      <c r="DN48" s="161"/>
      <c r="DO48" s="166">
        <f>IF(PMKAFAAPAYER[[#This Row],[ ]]="Payé",PMKAFAAPAYER[[#This Row],[12.11.2025]],0)</f>
        <v>0</v>
      </c>
      <c r="DP48" s="161"/>
      <c r="DQ48" s="166">
        <f>IF(PMKAFAAPAYER[[#This Row],[ ]]="Payé",PMKAFAAPAYER[[#This Row],[19.11.2025]],0)</f>
        <v>0</v>
      </c>
      <c r="DR48" s="161"/>
      <c r="DS48" s="176">
        <f>IF(PMKAFAAPAYER[[#This Row],[ ]]="Payé",PMKAFAAPAYER[[#This Row],[26.11.2025]],0)</f>
        <v>0</v>
      </c>
      <c r="DT48" s="17">
        <f t="shared" si="13"/>
        <v>0</v>
      </c>
      <c r="DU48" s="162"/>
      <c r="DV48" s="166">
        <f>IF(PMKAFAAPAYER[[#This Row],[ ]]="Payé",PMKAFAAPAYER[[#This Row],[03.12.2025]],0)</f>
        <v>0</v>
      </c>
      <c r="DW48" s="161"/>
      <c r="DX48" s="166">
        <f>IF(PMKAFAAPAYER[[#This Row],[ ]]="Payé",PMKAFAAPAYER[[#This Row],[10.12.2025]],0)</f>
        <v>0</v>
      </c>
      <c r="DY48" s="161"/>
      <c r="DZ48" s="166">
        <f>IF(PMKAFAAPAYER[[#This Row],[ ]]="Payé",PMKAFAAPAYER[[#This Row],[17.12.2025]],0)</f>
        <v>0</v>
      </c>
      <c r="EA48" s="161"/>
      <c r="EB48" s="166">
        <f>IF(PMKAFAAPAYER[[#This Row],[ ]]="Payé",PMKAFAAPAYER[[#This Row],[24.12.2025]],0)</f>
        <v>0</v>
      </c>
      <c r="EC48" s="161"/>
      <c r="ED48" s="176">
        <f>IF(PMKAFAAPAYER[[#This Row],[ ]]="Payé",PMKAFAAPAYER[[#This Row],[31.12.2025]],0)</f>
        <v>0</v>
      </c>
      <c r="EE48" s="18">
        <f t="shared" si="14"/>
        <v>0</v>
      </c>
      <c r="EF48" s="11">
        <f t="shared" si="15"/>
        <v>250.55</v>
      </c>
      <c r="EG48" s="16">
        <f>+PMKAFAAPAYER[[#This Row],[CHF]]-PMKAFAAPAYER[[#This Row],[T2025]]</f>
        <v>0</v>
      </c>
    </row>
    <row r="49" spans="1:137" x14ac:dyDescent="0.3">
      <c r="A49" s="9">
        <f t="shared" si="16"/>
        <v>44</v>
      </c>
      <c r="B49" s="1" t="s">
        <v>63</v>
      </c>
      <c r="C49" s="9" t="s">
        <v>66</v>
      </c>
      <c r="D49" s="8">
        <v>45653</v>
      </c>
      <c r="E49" s="10">
        <v>30</v>
      </c>
      <c r="F49" s="265">
        <f t="shared" si="17"/>
        <v>45683</v>
      </c>
      <c r="G49" s="141" t="s">
        <v>68</v>
      </c>
      <c r="H49" s="14"/>
      <c r="I49" s="142">
        <v>117.35</v>
      </c>
      <c r="J49" s="14"/>
      <c r="K49" s="14"/>
      <c r="L49" s="14"/>
      <c r="M49" s="13"/>
      <c r="N49" s="15">
        <v>2005</v>
      </c>
      <c r="P49" s="205">
        <v>45709</v>
      </c>
      <c r="Q49" s="136" t="s">
        <v>445</v>
      </c>
      <c r="R49" s="234"/>
      <c r="S49" s="166">
        <f>IF(PMKAFAAPAYER[[#This Row],[ ]]="Payé",PMKAFAAPAYER[[#This Row],[02.01.2025]],0)</f>
        <v>0</v>
      </c>
      <c r="T49" s="234"/>
      <c r="U49" s="166">
        <f>IF(PMKAFAAPAYER[[#This Row],[ ]]="Payé",PMKAFAAPAYER[[#This Row],[09.01.2025]],0)</f>
        <v>0</v>
      </c>
      <c r="V49" s="234"/>
      <c r="W49" s="166">
        <f>IF(PMKAFAAPAYER[[#This Row],[ ]]="Payé",PMKAFAAPAYER[[#This Row],[16.01.2025]],0)</f>
        <v>0</v>
      </c>
      <c r="X49" s="234"/>
      <c r="Y49" s="166">
        <f>IF(PMKAFAAPAYER[[#This Row],[ ]]="Payé",PMKAFAAPAYER[[#This Row],[23.01.2025]],0)</f>
        <v>0</v>
      </c>
      <c r="Z49" s="234">
        <f>+PMKAFAAPAYER[[#This Row],[CHF]]</f>
        <v>117.35</v>
      </c>
      <c r="AA49" s="176">
        <f>IF(PMKAFAAPAYER[[#This Row],[ ]]="Payé",PMKAFAAPAYER[[#This Row],[30.01.2025]],0)</f>
        <v>117.35</v>
      </c>
      <c r="AB49" s="32">
        <f t="shared" si="3"/>
        <v>117.35</v>
      </c>
      <c r="AC49" s="234"/>
      <c r="AD49" s="166">
        <f>IF(PMKAFAAPAYER[[#This Row],[ ]]="Payé",PMKAFAAPAYER[[#This Row],[06.02.2025]],0)</f>
        <v>0</v>
      </c>
      <c r="AE49" s="234"/>
      <c r="AF49" s="166">
        <f>IF(PMKAFAAPAYER[[#This Row],[ ]]="Payé",PMKAFAAPAYER[[#This Row],[13.02.2025]],0)</f>
        <v>0</v>
      </c>
      <c r="AG49" s="234"/>
      <c r="AH49" s="166">
        <f>IF(PMKAFAAPAYER[[#This Row],[ ]]="Payé",PMKAFAAPAYER[[#This Row],[20.02.2025]],0)</f>
        <v>0</v>
      </c>
      <c r="AI49" s="234"/>
      <c r="AJ49" s="176">
        <f>IF(PMKAFAAPAYER[[#This Row],[ ]]="Payé",PMKAFAAPAYER[[#This Row],[27.02.2025]],0)</f>
        <v>0</v>
      </c>
      <c r="AK49" s="47">
        <f t="shared" si="4"/>
        <v>0</v>
      </c>
      <c r="AL49" s="162"/>
      <c r="AM49" s="166">
        <f>IF(PMKAFAAPAYER[[#This Row],[ ]]="Payé",PMKAFAAPAYER[[#This Row],[05.03.2025]],0)</f>
        <v>0</v>
      </c>
      <c r="AN49" s="161"/>
      <c r="AO49" s="166">
        <f>IF(PMKAFAAPAYER[[#This Row],[ ]]="Payé",PMKAFAAPAYER[[#This Row],[12.03.2025]],0)</f>
        <v>0</v>
      </c>
      <c r="AP49" s="161"/>
      <c r="AQ49" s="166">
        <f>IF(PMKAFAAPAYER[[#This Row],[ ]]="Payé",PMKAFAAPAYER[[#This Row],[19.03.2025]],0)</f>
        <v>0</v>
      </c>
      <c r="AR49" s="161"/>
      <c r="AS49" s="176">
        <f>IF(PMKAFAAPAYER[[#This Row],[ ]]="Payé",PMKAFAAPAYER[[#This Row],[26.03.2025]],0)</f>
        <v>0</v>
      </c>
      <c r="AT49" s="17">
        <f t="shared" si="5"/>
        <v>0</v>
      </c>
      <c r="AU49" s="162"/>
      <c r="AV49" s="166">
        <f>IF(PMKAFAAPAYER[[#This Row],[ ]]="Payé",PMKAFAAPAYER[[#This Row],[02.04.2025]],0)</f>
        <v>0</v>
      </c>
      <c r="AW49" s="161"/>
      <c r="AX49" s="166">
        <f>IF(PMKAFAAPAYER[[#This Row],[ ]]="Payé",PMKAFAAPAYER[[#This Row],[09.04.2025]],0)</f>
        <v>0</v>
      </c>
      <c r="AY49" s="161"/>
      <c r="AZ49" s="166">
        <f>IF(PMKAFAAPAYER[[#This Row],[ ]]="Payé",PMKAFAAPAYER[[#This Row],[16.04.2025]],0)</f>
        <v>0</v>
      </c>
      <c r="BA49" s="161"/>
      <c r="BB49" s="166">
        <f>IF(PMKAFAAPAYER[[#This Row],[ ]]="Payé",PMKAFAAPAYER[[#This Row],[23.04.2025]],0)</f>
        <v>0</v>
      </c>
      <c r="BC49" s="161"/>
      <c r="BD49" s="176">
        <f>IF(PMKAFAAPAYER[[#This Row],[ ]]="Payé",PMKAFAAPAYER[[#This Row],[30.04.2025]],0)</f>
        <v>0</v>
      </c>
      <c r="BE49" s="18">
        <f t="shared" si="6"/>
        <v>0</v>
      </c>
      <c r="BF49" s="162"/>
      <c r="BG49" s="166">
        <f>IF(PMKAFAAPAYER[[#This Row],[ ]]="Payé",PMKAFAAPAYER[[#This Row],[07.05.2025]],0)</f>
        <v>0</v>
      </c>
      <c r="BH49" s="161"/>
      <c r="BI49" s="166">
        <f>IF(PMKAFAAPAYER[[#This Row],[ ]]="Payé",PMKAFAAPAYER[[#This Row],[14.05.2025]],0)</f>
        <v>0</v>
      </c>
      <c r="BJ49" s="161"/>
      <c r="BK49" s="166">
        <f>IF(PMKAFAAPAYER[[#This Row],[ ]]="Payé",PMKAFAAPAYER[[#This Row],[21.05.2025]],0)</f>
        <v>0</v>
      </c>
      <c r="BL49" s="161"/>
      <c r="BM49" s="176">
        <f>IF(PMKAFAAPAYER[[#This Row],[ ]]="Payé",PMKAFAAPAYER[[#This Row],[28.05.2025]],0)</f>
        <v>0</v>
      </c>
      <c r="BN49" s="17">
        <f t="shared" si="7"/>
        <v>0</v>
      </c>
      <c r="BO49" s="162"/>
      <c r="BP49" s="166">
        <f>IF(PMKAFAAPAYER[[#This Row],[ ]]="Payé",PMKAFAAPAYER[[#This Row],[04.06.2025]],0)</f>
        <v>0</v>
      </c>
      <c r="BQ49" s="161"/>
      <c r="BR49" s="166">
        <f>IF(PMKAFAAPAYER[[#This Row],[ ]]="Payé",PMKAFAAPAYER[[#This Row],[11.06.2025]],0)</f>
        <v>0</v>
      </c>
      <c r="BS49" s="161"/>
      <c r="BT49" s="166">
        <f>IF(PMKAFAAPAYER[[#This Row],[ ]]="Payé",PMKAFAAPAYER[[#This Row],[18.06.2025]],0)</f>
        <v>0</v>
      </c>
      <c r="BU49" s="161"/>
      <c r="BV49" s="176">
        <f>IF(PMKAFAAPAYER[[#This Row],[ ]]="Payé",PMKAFAAPAYER[[#This Row],[25.06.2025]],0)</f>
        <v>0</v>
      </c>
      <c r="BW49" s="18">
        <f t="shared" si="8"/>
        <v>0</v>
      </c>
      <c r="BX49" s="162"/>
      <c r="BY49" s="166">
        <f>IF(PMKAFAAPAYER[[#This Row],[ ]]="Payé",PMKAFAAPAYER[[#This Row],[02.07.2025]],0)</f>
        <v>0</v>
      </c>
      <c r="BZ49" s="161"/>
      <c r="CA49" s="166">
        <f>IF(PMKAFAAPAYER[[#This Row],[ ]]="Payé",PMKAFAAPAYER[[#This Row],[09.07.2025]],0)</f>
        <v>0</v>
      </c>
      <c r="CB49" s="161"/>
      <c r="CC49" s="166">
        <f>IF(PMKAFAAPAYER[[#This Row],[ ]]="Payé",PMKAFAAPAYER[[#This Row],[16.07.2025]],0)</f>
        <v>0</v>
      </c>
      <c r="CD49" s="161"/>
      <c r="CE49" s="166">
        <f>IF(PMKAFAAPAYER[[#This Row],[ ]]="Payé",PMKAFAAPAYER[[#This Row],[23.07.2025]],0)</f>
        <v>0</v>
      </c>
      <c r="CF49" s="161"/>
      <c r="CG49" s="176">
        <f>IF(PMKAFAAPAYER[[#This Row],[ ]]="Payé",PMKAFAAPAYER[[#This Row],[30.07.2025]],0)</f>
        <v>0</v>
      </c>
      <c r="CH49" s="17">
        <f t="shared" si="9"/>
        <v>0</v>
      </c>
      <c r="CI49" s="162"/>
      <c r="CJ49" s="166">
        <f>IF(PMKAFAAPAYER[[#This Row],[ ]]="Payé",PMKAFAAPAYER[[#This Row],[06.08.2025]],0)</f>
        <v>0</v>
      </c>
      <c r="CK49" s="161"/>
      <c r="CL49" s="166">
        <f>IF(PMKAFAAPAYER[[#This Row],[ ]]="Payé",PMKAFAAPAYER[[#This Row],[13.08.2025]],0)</f>
        <v>0</v>
      </c>
      <c r="CM49" s="161"/>
      <c r="CN49" s="166">
        <f>IF(PMKAFAAPAYER[[#This Row],[ ]]="Payé",PMKAFAAPAYER[[#This Row],[20.08.2025]],0)</f>
        <v>0</v>
      </c>
      <c r="CO49" s="161"/>
      <c r="CP49" s="176">
        <f>IF(PMKAFAAPAYER[[#This Row],[ ]]="Payé",PMKAFAAPAYER[[#This Row],[27.08.2025]],0)</f>
        <v>0</v>
      </c>
      <c r="CQ49" s="18">
        <f t="shared" si="10"/>
        <v>0</v>
      </c>
      <c r="CR49" s="162"/>
      <c r="CS49" s="166">
        <f>IF(PMKAFAAPAYER[[#This Row],[ ]]="Payé",PMKAFAAPAYER[[#This Row],[03.09.2025]],0)</f>
        <v>0</v>
      </c>
      <c r="CT49" s="161"/>
      <c r="CU49" s="166">
        <f>IF(PMKAFAAPAYER[[#This Row],[ ]]="Payé",PMKAFAAPAYER[[#This Row],[10.09.2025]],0)</f>
        <v>0</v>
      </c>
      <c r="CV49" s="161"/>
      <c r="CW49" s="166">
        <f>IF(PMKAFAAPAYER[[#This Row],[ ]]="Payé",PMKAFAAPAYER[[#This Row],[17.09.2025]],0)</f>
        <v>0</v>
      </c>
      <c r="CX49" s="161"/>
      <c r="CY49" s="176">
        <f>IF(PMKAFAAPAYER[[#This Row],[ ]]="Payé",PMKAFAAPAYER[[#This Row],[24.09.2025]],0)</f>
        <v>0</v>
      </c>
      <c r="CZ49" s="17">
        <f t="shared" si="11"/>
        <v>0</v>
      </c>
      <c r="DA49" s="162"/>
      <c r="DB49" s="166">
        <f>IF(PMKAFAAPAYER[[#This Row],[ ]]="Payé",PMKAFAAPAYER[[#This Row],[01.10.2025]],0)</f>
        <v>0</v>
      </c>
      <c r="DC49" s="161"/>
      <c r="DD49" s="166">
        <f>IF(PMKAFAAPAYER[[#This Row],[ ]]="Payé",PMKAFAAPAYER[[#This Row],[08.10.2025]],0)</f>
        <v>0</v>
      </c>
      <c r="DE49" s="161"/>
      <c r="DF49" s="166">
        <f>IF(PMKAFAAPAYER[[#This Row],[ ]]="Payé",PMKAFAAPAYER[[#This Row],[15.10.2025]],0)</f>
        <v>0</v>
      </c>
      <c r="DG49" s="161"/>
      <c r="DH49" s="166">
        <f>IF(PMKAFAAPAYER[[#This Row],[ ]]="Payé",PMKAFAAPAYER[[#This Row],[22.10.2025]],0)</f>
        <v>0</v>
      </c>
      <c r="DI49" s="161"/>
      <c r="DJ49" s="176">
        <f>IF(PMKAFAAPAYER[[#This Row],[ ]]="Payé",PMKAFAAPAYER[[#This Row],[29.10.2025]],0)</f>
        <v>0</v>
      </c>
      <c r="DK49" s="18">
        <f t="shared" si="12"/>
        <v>0</v>
      </c>
      <c r="DL49" s="162"/>
      <c r="DM49" s="166">
        <f>IF(PMKAFAAPAYER[[#This Row],[ ]]="Payé",PMKAFAAPAYER[[#This Row],[05.11.2025]],0)</f>
        <v>0</v>
      </c>
      <c r="DN49" s="161"/>
      <c r="DO49" s="166">
        <f>IF(PMKAFAAPAYER[[#This Row],[ ]]="Payé",PMKAFAAPAYER[[#This Row],[12.11.2025]],0)</f>
        <v>0</v>
      </c>
      <c r="DP49" s="161"/>
      <c r="DQ49" s="166">
        <f>IF(PMKAFAAPAYER[[#This Row],[ ]]="Payé",PMKAFAAPAYER[[#This Row],[19.11.2025]],0)</f>
        <v>0</v>
      </c>
      <c r="DR49" s="161"/>
      <c r="DS49" s="176">
        <f>IF(PMKAFAAPAYER[[#This Row],[ ]]="Payé",PMKAFAAPAYER[[#This Row],[26.11.2025]],0)</f>
        <v>0</v>
      </c>
      <c r="DT49" s="17">
        <f t="shared" si="13"/>
        <v>0</v>
      </c>
      <c r="DU49" s="162"/>
      <c r="DV49" s="166">
        <f>IF(PMKAFAAPAYER[[#This Row],[ ]]="Payé",PMKAFAAPAYER[[#This Row],[03.12.2025]],0)</f>
        <v>0</v>
      </c>
      <c r="DW49" s="161"/>
      <c r="DX49" s="166">
        <f>IF(PMKAFAAPAYER[[#This Row],[ ]]="Payé",PMKAFAAPAYER[[#This Row],[10.12.2025]],0)</f>
        <v>0</v>
      </c>
      <c r="DY49" s="161"/>
      <c r="DZ49" s="166">
        <f>IF(PMKAFAAPAYER[[#This Row],[ ]]="Payé",PMKAFAAPAYER[[#This Row],[17.12.2025]],0)</f>
        <v>0</v>
      </c>
      <c r="EA49" s="161"/>
      <c r="EB49" s="166">
        <f>IF(PMKAFAAPAYER[[#This Row],[ ]]="Payé",PMKAFAAPAYER[[#This Row],[24.12.2025]],0)</f>
        <v>0</v>
      </c>
      <c r="EC49" s="161"/>
      <c r="ED49" s="176">
        <f>IF(PMKAFAAPAYER[[#This Row],[ ]]="Payé",PMKAFAAPAYER[[#This Row],[31.12.2025]],0)</f>
        <v>0</v>
      </c>
      <c r="EE49" s="18">
        <f t="shared" si="14"/>
        <v>0</v>
      </c>
      <c r="EF49" s="11">
        <f t="shared" si="15"/>
        <v>117.35</v>
      </c>
      <c r="EG49" s="16">
        <f>+PMKAFAAPAYER[[#This Row],[CHF]]-PMKAFAAPAYER[[#This Row],[T2025]]</f>
        <v>0</v>
      </c>
    </row>
    <row r="50" spans="1:137" x14ac:dyDescent="0.3">
      <c r="A50" s="9">
        <f t="shared" si="16"/>
        <v>45</v>
      </c>
      <c r="B50" s="1" t="s">
        <v>40</v>
      </c>
      <c r="C50" s="9" t="s">
        <v>69</v>
      </c>
      <c r="D50" s="8">
        <v>45664</v>
      </c>
      <c r="E50" s="10">
        <v>21</v>
      </c>
      <c r="F50" s="265">
        <f t="shared" si="17"/>
        <v>45685</v>
      </c>
      <c r="G50" s="139" t="s">
        <v>70</v>
      </c>
      <c r="H50" s="14"/>
      <c r="I50" s="140">
        <v>171</v>
      </c>
      <c r="J50" s="14"/>
      <c r="K50" s="14"/>
      <c r="L50" s="14"/>
      <c r="N50" s="15"/>
      <c r="P50" s="205">
        <v>45698</v>
      </c>
      <c r="Q50" s="3" t="s">
        <v>445</v>
      </c>
      <c r="R50" s="234"/>
      <c r="S50" s="166">
        <f>IF(PMKAFAAPAYER[[#This Row],[ ]]="Payé",PMKAFAAPAYER[[#This Row],[02.01.2025]],0)</f>
        <v>0</v>
      </c>
      <c r="T50" s="234"/>
      <c r="U50" s="166">
        <f>IF(PMKAFAAPAYER[[#This Row],[ ]]="Payé",PMKAFAAPAYER[[#This Row],[09.01.2025]],0)</f>
        <v>0</v>
      </c>
      <c r="V50" s="234"/>
      <c r="W50" s="166">
        <f>IF(PMKAFAAPAYER[[#This Row],[ ]]="Payé",PMKAFAAPAYER[[#This Row],[16.01.2025]],0)</f>
        <v>0</v>
      </c>
      <c r="X50" s="234"/>
      <c r="Y50" s="166">
        <f>IF(PMKAFAAPAYER[[#This Row],[ ]]="Payé",PMKAFAAPAYER[[#This Row],[23.01.2025]],0)</f>
        <v>0</v>
      </c>
      <c r="Z50" s="234">
        <f>+PMKAFAAPAYER[[#This Row],[CHF]]</f>
        <v>171</v>
      </c>
      <c r="AA50" s="176">
        <f>IF(PMKAFAAPAYER[[#This Row],[ ]]="Payé",PMKAFAAPAYER[[#This Row],[30.01.2025]],0)</f>
        <v>171</v>
      </c>
      <c r="AB50" s="32">
        <f t="shared" si="3"/>
        <v>171</v>
      </c>
      <c r="AC50" s="234"/>
      <c r="AD50" s="166">
        <f>IF(PMKAFAAPAYER[[#This Row],[ ]]="Payé",PMKAFAAPAYER[[#This Row],[06.02.2025]],0)</f>
        <v>0</v>
      </c>
      <c r="AE50" s="234"/>
      <c r="AF50" s="166">
        <f>IF(PMKAFAAPAYER[[#This Row],[ ]]="Payé",PMKAFAAPAYER[[#This Row],[13.02.2025]],0)</f>
        <v>0</v>
      </c>
      <c r="AG50" s="234"/>
      <c r="AH50" s="166">
        <f>IF(PMKAFAAPAYER[[#This Row],[ ]]="Payé",PMKAFAAPAYER[[#This Row],[20.02.2025]],0)</f>
        <v>0</v>
      </c>
      <c r="AI50" s="234"/>
      <c r="AJ50" s="176">
        <f>IF(PMKAFAAPAYER[[#This Row],[ ]]="Payé",PMKAFAAPAYER[[#This Row],[27.02.2025]],0)</f>
        <v>0</v>
      </c>
      <c r="AK50" s="47">
        <f t="shared" si="4"/>
        <v>0</v>
      </c>
      <c r="AL50" s="162"/>
      <c r="AM50" s="166">
        <f>IF(PMKAFAAPAYER[[#This Row],[ ]]="Payé",PMKAFAAPAYER[[#This Row],[05.03.2025]],0)</f>
        <v>0</v>
      </c>
      <c r="AN50" s="161"/>
      <c r="AO50" s="166">
        <f>IF(PMKAFAAPAYER[[#This Row],[ ]]="Payé",PMKAFAAPAYER[[#This Row],[12.03.2025]],0)</f>
        <v>0</v>
      </c>
      <c r="AP50" s="161"/>
      <c r="AQ50" s="166">
        <f>IF(PMKAFAAPAYER[[#This Row],[ ]]="Payé",PMKAFAAPAYER[[#This Row],[19.03.2025]],0)</f>
        <v>0</v>
      </c>
      <c r="AR50" s="161"/>
      <c r="AS50" s="176">
        <f>IF(PMKAFAAPAYER[[#This Row],[ ]]="Payé",PMKAFAAPAYER[[#This Row],[26.03.2025]],0)</f>
        <v>0</v>
      </c>
      <c r="AT50" s="17">
        <f t="shared" si="5"/>
        <v>0</v>
      </c>
      <c r="AU50" s="162"/>
      <c r="AV50" s="166">
        <f>IF(PMKAFAAPAYER[[#This Row],[ ]]="Payé",PMKAFAAPAYER[[#This Row],[02.04.2025]],0)</f>
        <v>0</v>
      </c>
      <c r="AW50" s="161"/>
      <c r="AX50" s="166">
        <f>IF(PMKAFAAPAYER[[#This Row],[ ]]="Payé",PMKAFAAPAYER[[#This Row],[09.04.2025]],0)</f>
        <v>0</v>
      </c>
      <c r="AY50" s="161"/>
      <c r="AZ50" s="166">
        <f>IF(PMKAFAAPAYER[[#This Row],[ ]]="Payé",PMKAFAAPAYER[[#This Row],[16.04.2025]],0)</f>
        <v>0</v>
      </c>
      <c r="BA50" s="161"/>
      <c r="BB50" s="166">
        <f>IF(PMKAFAAPAYER[[#This Row],[ ]]="Payé",PMKAFAAPAYER[[#This Row],[23.04.2025]],0)</f>
        <v>0</v>
      </c>
      <c r="BC50" s="161"/>
      <c r="BD50" s="176">
        <f>IF(PMKAFAAPAYER[[#This Row],[ ]]="Payé",PMKAFAAPAYER[[#This Row],[30.04.2025]],0)</f>
        <v>0</v>
      </c>
      <c r="BE50" s="18">
        <f t="shared" si="6"/>
        <v>0</v>
      </c>
      <c r="BF50" s="162"/>
      <c r="BG50" s="166">
        <f>IF(PMKAFAAPAYER[[#This Row],[ ]]="Payé",PMKAFAAPAYER[[#This Row],[07.05.2025]],0)</f>
        <v>0</v>
      </c>
      <c r="BH50" s="161"/>
      <c r="BI50" s="166">
        <f>IF(PMKAFAAPAYER[[#This Row],[ ]]="Payé",PMKAFAAPAYER[[#This Row],[14.05.2025]],0)</f>
        <v>0</v>
      </c>
      <c r="BJ50" s="161"/>
      <c r="BK50" s="166">
        <f>IF(PMKAFAAPAYER[[#This Row],[ ]]="Payé",PMKAFAAPAYER[[#This Row],[21.05.2025]],0)</f>
        <v>0</v>
      </c>
      <c r="BL50" s="161"/>
      <c r="BM50" s="176">
        <f>IF(PMKAFAAPAYER[[#This Row],[ ]]="Payé",PMKAFAAPAYER[[#This Row],[28.05.2025]],0)</f>
        <v>0</v>
      </c>
      <c r="BN50" s="17">
        <f t="shared" si="7"/>
        <v>0</v>
      </c>
      <c r="BO50" s="162"/>
      <c r="BP50" s="166">
        <f>IF(PMKAFAAPAYER[[#This Row],[ ]]="Payé",PMKAFAAPAYER[[#This Row],[04.06.2025]],0)</f>
        <v>0</v>
      </c>
      <c r="BQ50" s="161"/>
      <c r="BR50" s="166">
        <f>IF(PMKAFAAPAYER[[#This Row],[ ]]="Payé",PMKAFAAPAYER[[#This Row],[11.06.2025]],0)</f>
        <v>0</v>
      </c>
      <c r="BS50" s="161"/>
      <c r="BT50" s="166">
        <f>IF(PMKAFAAPAYER[[#This Row],[ ]]="Payé",PMKAFAAPAYER[[#This Row],[18.06.2025]],0)</f>
        <v>0</v>
      </c>
      <c r="BU50" s="161"/>
      <c r="BV50" s="176">
        <f>IF(PMKAFAAPAYER[[#This Row],[ ]]="Payé",PMKAFAAPAYER[[#This Row],[25.06.2025]],0)</f>
        <v>0</v>
      </c>
      <c r="BW50" s="18">
        <f t="shared" si="8"/>
        <v>0</v>
      </c>
      <c r="BX50" s="162"/>
      <c r="BY50" s="166">
        <f>IF(PMKAFAAPAYER[[#This Row],[ ]]="Payé",PMKAFAAPAYER[[#This Row],[02.07.2025]],0)</f>
        <v>0</v>
      </c>
      <c r="BZ50" s="161"/>
      <c r="CA50" s="166">
        <f>IF(PMKAFAAPAYER[[#This Row],[ ]]="Payé",PMKAFAAPAYER[[#This Row],[09.07.2025]],0)</f>
        <v>0</v>
      </c>
      <c r="CB50" s="161"/>
      <c r="CC50" s="166">
        <f>IF(PMKAFAAPAYER[[#This Row],[ ]]="Payé",PMKAFAAPAYER[[#This Row],[16.07.2025]],0)</f>
        <v>0</v>
      </c>
      <c r="CD50" s="161"/>
      <c r="CE50" s="166">
        <f>IF(PMKAFAAPAYER[[#This Row],[ ]]="Payé",PMKAFAAPAYER[[#This Row],[23.07.2025]],0)</f>
        <v>0</v>
      </c>
      <c r="CF50" s="161"/>
      <c r="CG50" s="176">
        <f>IF(PMKAFAAPAYER[[#This Row],[ ]]="Payé",PMKAFAAPAYER[[#This Row],[30.07.2025]],0)</f>
        <v>0</v>
      </c>
      <c r="CH50" s="17">
        <f t="shared" si="9"/>
        <v>0</v>
      </c>
      <c r="CI50" s="162"/>
      <c r="CJ50" s="166">
        <f>IF(PMKAFAAPAYER[[#This Row],[ ]]="Payé",PMKAFAAPAYER[[#This Row],[06.08.2025]],0)</f>
        <v>0</v>
      </c>
      <c r="CK50" s="161"/>
      <c r="CL50" s="166">
        <f>IF(PMKAFAAPAYER[[#This Row],[ ]]="Payé",PMKAFAAPAYER[[#This Row],[13.08.2025]],0)</f>
        <v>0</v>
      </c>
      <c r="CM50" s="161"/>
      <c r="CN50" s="166">
        <f>IF(PMKAFAAPAYER[[#This Row],[ ]]="Payé",PMKAFAAPAYER[[#This Row],[20.08.2025]],0)</f>
        <v>0</v>
      </c>
      <c r="CO50" s="161"/>
      <c r="CP50" s="176">
        <f>IF(PMKAFAAPAYER[[#This Row],[ ]]="Payé",PMKAFAAPAYER[[#This Row],[27.08.2025]],0)</f>
        <v>0</v>
      </c>
      <c r="CQ50" s="18">
        <f t="shared" si="10"/>
        <v>0</v>
      </c>
      <c r="CR50" s="162"/>
      <c r="CS50" s="166">
        <f>IF(PMKAFAAPAYER[[#This Row],[ ]]="Payé",PMKAFAAPAYER[[#This Row],[03.09.2025]],0)</f>
        <v>0</v>
      </c>
      <c r="CT50" s="161"/>
      <c r="CU50" s="166">
        <f>IF(PMKAFAAPAYER[[#This Row],[ ]]="Payé",PMKAFAAPAYER[[#This Row],[10.09.2025]],0)</f>
        <v>0</v>
      </c>
      <c r="CV50" s="161"/>
      <c r="CW50" s="166">
        <f>IF(PMKAFAAPAYER[[#This Row],[ ]]="Payé",PMKAFAAPAYER[[#This Row],[17.09.2025]],0)</f>
        <v>0</v>
      </c>
      <c r="CX50" s="161"/>
      <c r="CY50" s="176">
        <f>IF(PMKAFAAPAYER[[#This Row],[ ]]="Payé",PMKAFAAPAYER[[#This Row],[24.09.2025]],0)</f>
        <v>0</v>
      </c>
      <c r="CZ50" s="17">
        <f t="shared" si="11"/>
        <v>0</v>
      </c>
      <c r="DA50" s="162"/>
      <c r="DB50" s="166">
        <f>IF(PMKAFAAPAYER[[#This Row],[ ]]="Payé",PMKAFAAPAYER[[#This Row],[01.10.2025]],0)</f>
        <v>0</v>
      </c>
      <c r="DC50" s="161"/>
      <c r="DD50" s="166">
        <f>IF(PMKAFAAPAYER[[#This Row],[ ]]="Payé",PMKAFAAPAYER[[#This Row],[08.10.2025]],0)</f>
        <v>0</v>
      </c>
      <c r="DE50" s="161"/>
      <c r="DF50" s="166">
        <f>IF(PMKAFAAPAYER[[#This Row],[ ]]="Payé",PMKAFAAPAYER[[#This Row],[15.10.2025]],0)</f>
        <v>0</v>
      </c>
      <c r="DG50" s="161"/>
      <c r="DH50" s="166">
        <f>IF(PMKAFAAPAYER[[#This Row],[ ]]="Payé",PMKAFAAPAYER[[#This Row],[22.10.2025]],0)</f>
        <v>0</v>
      </c>
      <c r="DI50" s="161"/>
      <c r="DJ50" s="176">
        <f>IF(PMKAFAAPAYER[[#This Row],[ ]]="Payé",PMKAFAAPAYER[[#This Row],[29.10.2025]],0)</f>
        <v>0</v>
      </c>
      <c r="DK50" s="18">
        <f t="shared" si="12"/>
        <v>0</v>
      </c>
      <c r="DL50" s="162"/>
      <c r="DM50" s="166">
        <f>IF(PMKAFAAPAYER[[#This Row],[ ]]="Payé",PMKAFAAPAYER[[#This Row],[05.11.2025]],0)</f>
        <v>0</v>
      </c>
      <c r="DN50" s="161"/>
      <c r="DO50" s="166">
        <f>IF(PMKAFAAPAYER[[#This Row],[ ]]="Payé",PMKAFAAPAYER[[#This Row],[12.11.2025]],0)</f>
        <v>0</v>
      </c>
      <c r="DP50" s="161"/>
      <c r="DQ50" s="166">
        <f>IF(PMKAFAAPAYER[[#This Row],[ ]]="Payé",PMKAFAAPAYER[[#This Row],[19.11.2025]],0)</f>
        <v>0</v>
      </c>
      <c r="DR50" s="161"/>
      <c r="DS50" s="176">
        <f>IF(PMKAFAAPAYER[[#This Row],[ ]]="Payé",PMKAFAAPAYER[[#This Row],[26.11.2025]],0)</f>
        <v>0</v>
      </c>
      <c r="DT50" s="17">
        <f t="shared" si="13"/>
        <v>0</v>
      </c>
      <c r="DU50" s="162"/>
      <c r="DV50" s="166">
        <f>IF(PMKAFAAPAYER[[#This Row],[ ]]="Payé",PMKAFAAPAYER[[#This Row],[03.12.2025]],0)</f>
        <v>0</v>
      </c>
      <c r="DW50" s="161"/>
      <c r="DX50" s="166">
        <f>IF(PMKAFAAPAYER[[#This Row],[ ]]="Payé",PMKAFAAPAYER[[#This Row],[10.12.2025]],0)</f>
        <v>0</v>
      </c>
      <c r="DY50" s="161"/>
      <c r="DZ50" s="166">
        <f>IF(PMKAFAAPAYER[[#This Row],[ ]]="Payé",PMKAFAAPAYER[[#This Row],[17.12.2025]],0)</f>
        <v>0</v>
      </c>
      <c r="EA50" s="161"/>
      <c r="EB50" s="166">
        <f>IF(PMKAFAAPAYER[[#This Row],[ ]]="Payé",PMKAFAAPAYER[[#This Row],[24.12.2025]],0)</f>
        <v>0</v>
      </c>
      <c r="EC50" s="161"/>
      <c r="ED50" s="176">
        <f>IF(PMKAFAAPAYER[[#This Row],[ ]]="Payé",PMKAFAAPAYER[[#This Row],[31.12.2025]],0)</f>
        <v>0</v>
      </c>
      <c r="EE50" s="18">
        <f t="shared" si="14"/>
        <v>0</v>
      </c>
      <c r="EF50" s="11">
        <f t="shared" si="15"/>
        <v>171</v>
      </c>
      <c r="EG50" s="16">
        <f>+PMKAFAAPAYER[[#This Row],[CHF]]-PMKAFAAPAYER[[#This Row],[T2025]]</f>
        <v>0</v>
      </c>
    </row>
    <row r="51" spans="1:137" x14ac:dyDescent="0.3">
      <c r="A51" s="9">
        <f t="shared" si="16"/>
        <v>46</v>
      </c>
      <c r="B51" s="1" t="s">
        <v>89</v>
      </c>
      <c r="C51" s="9" t="s">
        <v>106</v>
      </c>
      <c r="D51" s="8">
        <v>45617</v>
      </c>
      <c r="E51" s="10">
        <v>40</v>
      </c>
      <c r="F51" s="265">
        <f t="shared" si="17"/>
        <v>45657</v>
      </c>
      <c r="G51" s="141" t="s">
        <v>100</v>
      </c>
      <c r="H51" s="14"/>
      <c r="I51" s="142">
        <v>31.35</v>
      </c>
      <c r="J51" s="14"/>
      <c r="K51" s="14"/>
      <c r="L51" s="14"/>
      <c r="N51" s="15"/>
      <c r="P51" s="205">
        <v>16.100000000000001</v>
      </c>
      <c r="Q51" s="3" t="s">
        <v>445</v>
      </c>
      <c r="R51" s="234">
        <f>+PMKAFAAPAYER[[#This Row],[CHF]]</f>
        <v>31.35</v>
      </c>
      <c r="S51" s="166">
        <f>IF(PMKAFAAPAYER[[#This Row],[ ]]="Payé",PMKAFAAPAYER[[#This Row],[02.01.2025]],0)</f>
        <v>31.35</v>
      </c>
      <c r="T51" s="234"/>
      <c r="U51" s="166">
        <f>IF(PMKAFAAPAYER[[#This Row],[ ]]="Payé",PMKAFAAPAYER[[#This Row],[09.01.2025]],0)</f>
        <v>0</v>
      </c>
      <c r="V51" s="234"/>
      <c r="W51" s="166">
        <f>IF(PMKAFAAPAYER[[#This Row],[ ]]="Payé",PMKAFAAPAYER[[#This Row],[16.01.2025]],0)</f>
        <v>0</v>
      </c>
      <c r="X51" s="234"/>
      <c r="Y51" s="166">
        <f>IF(PMKAFAAPAYER[[#This Row],[ ]]="Payé",PMKAFAAPAYER[[#This Row],[23.01.2025]],0)</f>
        <v>0</v>
      </c>
      <c r="Z51" s="234"/>
      <c r="AA51" s="176">
        <f>IF(PMKAFAAPAYER[[#This Row],[ ]]="Payé",PMKAFAAPAYER[[#This Row],[30.01.2025]],0)</f>
        <v>0</v>
      </c>
      <c r="AB51" s="32">
        <f t="shared" si="3"/>
        <v>31.35</v>
      </c>
      <c r="AC51" s="234"/>
      <c r="AD51" s="166">
        <f>IF(PMKAFAAPAYER[[#This Row],[ ]]="Payé",PMKAFAAPAYER[[#This Row],[06.02.2025]],0)</f>
        <v>0</v>
      </c>
      <c r="AE51" s="234"/>
      <c r="AF51" s="166">
        <f>IF(PMKAFAAPAYER[[#This Row],[ ]]="Payé",PMKAFAAPAYER[[#This Row],[13.02.2025]],0)</f>
        <v>0</v>
      </c>
      <c r="AG51" s="234"/>
      <c r="AH51" s="166">
        <f>IF(PMKAFAAPAYER[[#This Row],[ ]]="Payé",PMKAFAAPAYER[[#This Row],[20.02.2025]],0)</f>
        <v>0</v>
      </c>
      <c r="AI51" s="234"/>
      <c r="AJ51" s="176">
        <f>IF(PMKAFAAPAYER[[#This Row],[ ]]="Payé",PMKAFAAPAYER[[#This Row],[27.02.2025]],0)</f>
        <v>0</v>
      </c>
      <c r="AK51" s="47">
        <f t="shared" si="4"/>
        <v>0</v>
      </c>
      <c r="AL51" s="162"/>
      <c r="AM51" s="166">
        <f>IF(PMKAFAAPAYER[[#This Row],[ ]]="Payé",PMKAFAAPAYER[[#This Row],[05.03.2025]],0)</f>
        <v>0</v>
      </c>
      <c r="AN51" s="161"/>
      <c r="AO51" s="166">
        <f>IF(PMKAFAAPAYER[[#This Row],[ ]]="Payé",PMKAFAAPAYER[[#This Row],[12.03.2025]],0)</f>
        <v>0</v>
      </c>
      <c r="AP51" s="161"/>
      <c r="AQ51" s="166">
        <f>IF(PMKAFAAPAYER[[#This Row],[ ]]="Payé",PMKAFAAPAYER[[#This Row],[19.03.2025]],0)</f>
        <v>0</v>
      </c>
      <c r="AR51" s="161"/>
      <c r="AS51" s="176">
        <f>IF(PMKAFAAPAYER[[#This Row],[ ]]="Payé",PMKAFAAPAYER[[#This Row],[26.03.2025]],0)</f>
        <v>0</v>
      </c>
      <c r="AT51" s="17">
        <f t="shared" si="5"/>
        <v>0</v>
      </c>
      <c r="AU51" s="162"/>
      <c r="AV51" s="166">
        <f>IF(PMKAFAAPAYER[[#This Row],[ ]]="Payé",PMKAFAAPAYER[[#This Row],[02.04.2025]],0)</f>
        <v>0</v>
      </c>
      <c r="AW51" s="161"/>
      <c r="AX51" s="166">
        <f>IF(PMKAFAAPAYER[[#This Row],[ ]]="Payé",PMKAFAAPAYER[[#This Row],[09.04.2025]],0)</f>
        <v>0</v>
      </c>
      <c r="AY51" s="161"/>
      <c r="AZ51" s="166">
        <f>IF(PMKAFAAPAYER[[#This Row],[ ]]="Payé",PMKAFAAPAYER[[#This Row],[16.04.2025]],0)</f>
        <v>0</v>
      </c>
      <c r="BA51" s="161"/>
      <c r="BB51" s="166">
        <f>IF(PMKAFAAPAYER[[#This Row],[ ]]="Payé",PMKAFAAPAYER[[#This Row],[23.04.2025]],0)</f>
        <v>0</v>
      </c>
      <c r="BC51" s="161"/>
      <c r="BD51" s="176">
        <f>IF(PMKAFAAPAYER[[#This Row],[ ]]="Payé",PMKAFAAPAYER[[#This Row],[30.04.2025]],0)</f>
        <v>0</v>
      </c>
      <c r="BE51" s="18">
        <f t="shared" si="6"/>
        <v>0</v>
      </c>
      <c r="BF51" s="162"/>
      <c r="BG51" s="166">
        <f>IF(PMKAFAAPAYER[[#This Row],[ ]]="Payé",PMKAFAAPAYER[[#This Row],[07.05.2025]],0)</f>
        <v>0</v>
      </c>
      <c r="BH51" s="161"/>
      <c r="BI51" s="166">
        <f>IF(PMKAFAAPAYER[[#This Row],[ ]]="Payé",PMKAFAAPAYER[[#This Row],[14.05.2025]],0)</f>
        <v>0</v>
      </c>
      <c r="BJ51" s="161"/>
      <c r="BK51" s="166">
        <f>IF(PMKAFAAPAYER[[#This Row],[ ]]="Payé",PMKAFAAPAYER[[#This Row],[21.05.2025]],0)</f>
        <v>0</v>
      </c>
      <c r="BL51" s="161"/>
      <c r="BM51" s="176">
        <f>IF(PMKAFAAPAYER[[#This Row],[ ]]="Payé",PMKAFAAPAYER[[#This Row],[28.05.2025]],0)</f>
        <v>0</v>
      </c>
      <c r="BN51" s="17">
        <f t="shared" si="7"/>
        <v>0</v>
      </c>
      <c r="BO51" s="162"/>
      <c r="BP51" s="166">
        <f>IF(PMKAFAAPAYER[[#This Row],[ ]]="Payé",PMKAFAAPAYER[[#This Row],[04.06.2025]],0)</f>
        <v>0</v>
      </c>
      <c r="BQ51" s="161"/>
      <c r="BR51" s="166">
        <f>IF(PMKAFAAPAYER[[#This Row],[ ]]="Payé",PMKAFAAPAYER[[#This Row],[11.06.2025]],0)</f>
        <v>0</v>
      </c>
      <c r="BS51" s="161"/>
      <c r="BT51" s="166">
        <f>IF(PMKAFAAPAYER[[#This Row],[ ]]="Payé",PMKAFAAPAYER[[#This Row],[18.06.2025]],0)</f>
        <v>0</v>
      </c>
      <c r="BU51" s="161"/>
      <c r="BV51" s="176">
        <f>IF(PMKAFAAPAYER[[#This Row],[ ]]="Payé",PMKAFAAPAYER[[#This Row],[25.06.2025]],0)</f>
        <v>0</v>
      </c>
      <c r="BW51" s="18">
        <f t="shared" si="8"/>
        <v>0</v>
      </c>
      <c r="BX51" s="162"/>
      <c r="BY51" s="166">
        <f>IF(PMKAFAAPAYER[[#This Row],[ ]]="Payé",PMKAFAAPAYER[[#This Row],[02.07.2025]],0)</f>
        <v>0</v>
      </c>
      <c r="BZ51" s="161"/>
      <c r="CA51" s="166">
        <f>IF(PMKAFAAPAYER[[#This Row],[ ]]="Payé",PMKAFAAPAYER[[#This Row],[09.07.2025]],0)</f>
        <v>0</v>
      </c>
      <c r="CB51" s="161"/>
      <c r="CC51" s="166">
        <f>IF(PMKAFAAPAYER[[#This Row],[ ]]="Payé",PMKAFAAPAYER[[#This Row],[16.07.2025]],0)</f>
        <v>0</v>
      </c>
      <c r="CD51" s="161"/>
      <c r="CE51" s="166">
        <f>IF(PMKAFAAPAYER[[#This Row],[ ]]="Payé",PMKAFAAPAYER[[#This Row],[23.07.2025]],0)</f>
        <v>0</v>
      </c>
      <c r="CF51" s="161"/>
      <c r="CG51" s="176">
        <f>IF(PMKAFAAPAYER[[#This Row],[ ]]="Payé",PMKAFAAPAYER[[#This Row],[30.07.2025]],0)</f>
        <v>0</v>
      </c>
      <c r="CH51" s="17">
        <f t="shared" si="9"/>
        <v>0</v>
      </c>
      <c r="CI51" s="162"/>
      <c r="CJ51" s="166">
        <f>IF(PMKAFAAPAYER[[#This Row],[ ]]="Payé",PMKAFAAPAYER[[#This Row],[06.08.2025]],0)</f>
        <v>0</v>
      </c>
      <c r="CK51" s="161"/>
      <c r="CL51" s="166">
        <f>IF(PMKAFAAPAYER[[#This Row],[ ]]="Payé",PMKAFAAPAYER[[#This Row],[13.08.2025]],0)</f>
        <v>0</v>
      </c>
      <c r="CM51" s="161"/>
      <c r="CN51" s="166">
        <f>IF(PMKAFAAPAYER[[#This Row],[ ]]="Payé",PMKAFAAPAYER[[#This Row],[20.08.2025]],0)</f>
        <v>0</v>
      </c>
      <c r="CO51" s="161"/>
      <c r="CP51" s="176">
        <f>IF(PMKAFAAPAYER[[#This Row],[ ]]="Payé",PMKAFAAPAYER[[#This Row],[27.08.2025]],0)</f>
        <v>0</v>
      </c>
      <c r="CQ51" s="18">
        <f t="shared" si="10"/>
        <v>0</v>
      </c>
      <c r="CR51" s="162"/>
      <c r="CS51" s="166">
        <f>IF(PMKAFAAPAYER[[#This Row],[ ]]="Payé",PMKAFAAPAYER[[#This Row],[03.09.2025]],0)</f>
        <v>0</v>
      </c>
      <c r="CT51" s="161"/>
      <c r="CU51" s="166">
        <f>IF(PMKAFAAPAYER[[#This Row],[ ]]="Payé",PMKAFAAPAYER[[#This Row],[10.09.2025]],0)</f>
        <v>0</v>
      </c>
      <c r="CV51" s="161"/>
      <c r="CW51" s="166">
        <f>IF(PMKAFAAPAYER[[#This Row],[ ]]="Payé",PMKAFAAPAYER[[#This Row],[17.09.2025]],0)</f>
        <v>0</v>
      </c>
      <c r="CX51" s="161"/>
      <c r="CY51" s="176">
        <f>IF(PMKAFAAPAYER[[#This Row],[ ]]="Payé",PMKAFAAPAYER[[#This Row],[24.09.2025]],0)</f>
        <v>0</v>
      </c>
      <c r="CZ51" s="17">
        <f t="shared" si="11"/>
        <v>0</v>
      </c>
      <c r="DA51" s="162"/>
      <c r="DB51" s="166">
        <f>IF(PMKAFAAPAYER[[#This Row],[ ]]="Payé",PMKAFAAPAYER[[#This Row],[01.10.2025]],0)</f>
        <v>0</v>
      </c>
      <c r="DC51" s="161"/>
      <c r="DD51" s="166">
        <f>IF(PMKAFAAPAYER[[#This Row],[ ]]="Payé",PMKAFAAPAYER[[#This Row],[08.10.2025]],0)</f>
        <v>0</v>
      </c>
      <c r="DE51" s="161"/>
      <c r="DF51" s="166">
        <f>IF(PMKAFAAPAYER[[#This Row],[ ]]="Payé",PMKAFAAPAYER[[#This Row],[15.10.2025]],0)</f>
        <v>0</v>
      </c>
      <c r="DG51" s="161"/>
      <c r="DH51" s="166">
        <f>IF(PMKAFAAPAYER[[#This Row],[ ]]="Payé",PMKAFAAPAYER[[#This Row],[22.10.2025]],0)</f>
        <v>0</v>
      </c>
      <c r="DI51" s="161"/>
      <c r="DJ51" s="176">
        <f>IF(PMKAFAAPAYER[[#This Row],[ ]]="Payé",PMKAFAAPAYER[[#This Row],[29.10.2025]],0)</f>
        <v>0</v>
      </c>
      <c r="DK51" s="18">
        <f t="shared" si="12"/>
        <v>0</v>
      </c>
      <c r="DL51" s="162"/>
      <c r="DM51" s="166">
        <f>IF(PMKAFAAPAYER[[#This Row],[ ]]="Payé",PMKAFAAPAYER[[#This Row],[05.11.2025]],0)</f>
        <v>0</v>
      </c>
      <c r="DN51" s="161"/>
      <c r="DO51" s="166">
        <f>IF(PMKAFAAPAYER[[#This Row],[ ]]="Payé",PMKAFAAPAYER[[#This Row],[12.11.2025]],0)</f>
        <v>0</v>
      </c>
      <c r="DP51" s="161"/>
      <c r="DQ51" s="166">
        <f>IF(PMKAFAAPAYER[[#This Row],[ ]]="Payé",PMKAFAAPAYER[[#This Row],[19.11.2025]],0)</f>
        <v>0</v>
      </c>
      <c r="DR51" s="161"/>
      <c r="DS51" s="176">
        <f>IF(PMKAFAAPAYER[[#This Row],[ ]]="Payé",PMKAFAAPAYER[[#This Row],[26.11.2025]],0)</f>
        <v>0</v>
      </c>
      <c r="DT51" s="17">
        <f t="shared" si="13"/>
        <v>0</v>
      </c>
      <c r="DU51" s="162"/>
      <c r="DV51" s="166">
        <f>IF(PMKAFAAPAYER[[#This Row],[ ]]="Payé",PMKAFAAPAYER[[#This Row],[03.12.2025]],0)</f>
        <v>0</v>
      </c>
      <c r="DW51" s="161"/>
      <c r="DX51" s="166">
        <f>IF(PMKAFAAPAYER[[#This Row],[ ]]="Payé",PMKAFAAPAYER[[#This Row],[10.12.2025]],0)</f>
        <v>0</v>
      </c>
      <c r="DY51" s="161"/>
      <c r="DZ51" s="166">
        <f>IF(PMKAFAAPAYER[[#This Row],[ ]]="Payé",PMKAFAAPAYER[[#This Row],[17.12.2025]],0)</f>
        <v>0</v>
      </c>
      <c r="EA51" s="161"/>
      <c r="EB51" s="166">
        <f>IF(PMKAFAAPAYER[[#This Row],[ ]]="Payé",PMKAFAAPAYER[[#This Row],[24.12.2025]],0)</f>
        <v>0</v>
      </c>
      <c r="EC51" s="161"/>
      <c r="ED51" s="176">
        <f>IF(PMKAFAAPAYER[[#This Row],[ ]]="Payé",PMKAFAAPAYER[[#This Row],[31.12.2025]],0)</f>
        <v>0</v>
      </c>
      <c r="EE51" s="18">
        <f t="shared" si="14"/>
        <v>0</v>
      </c>
      <c r="EF51" s="11">
        <f t="shared" si="15"/>
        <v>31.35</v>
      </c>
      <c r="EG51" s="16">
        <f>+PMKAFAAPAYER[[#This Row],[CHF]]-PMKAFAAPAYER[[#This Row],[T2025]]</f>
        <v>0</v>
      </c>
    </row>
    <row r="52" spans="1:137" x14ac:dyDescent="0.3">
      <c r="A52" s="9">
        <f t="shared" si="16"/>
        <v>47</v>
      </c>
      <c r="B52" s="1" t="s">
        <v>33</v>
      </c>
      <c r="C52" s="9">
        <v>622686</v>
      </c>
      <c r="D52" s="8">
        <v>45652</v>
      </c>
      <c r="E52" s="10">
        <v>10</v>
      </c>
      <c r="F52" s="265">
        <f t="shared" si="17"/>
        <v>45662</v>
      </c>
      <c r="G52" s="141" t="s">
        <v>72</v>
      </c>
      <c r="H52" s="14"/>
      <c r="I52" s="142">
        <v>502.75</v>
      </c>
      <c r="J52" s="14"/>
      <c r="K52" s="14"/>
      <c r="L52" s="14"/>
      <c r="N52" s="15"/>
      <c r="Q52" s="3"/>
      <c r="R52" s="234"/>
      <c r="S52" s="166">
        <f>IF(PMKAFAAPAYER[[#This Row],[ ]]="Payé",PMKAFAAPAYER[[#This Row],[02.01.2025]],0)</f>
        <v>0</v>
      </c>
      <c r="T52" s="234">
        <f>+PMKAFAAPAYER[[#This Row],[CHF]]</f>
        <v>502.75</v>
      </c>
      <c r="U52" s="166">
        <f>IF(PMKAFAAPAYER[[#This Row],[ ]]="Payé",PMKAFAAPAYER[[#This Row],[09.01.2025]],0)</f>
        <v>0</v>
      </c>
      <c r="V52" s="234"/>
      <c r="W52" s="166">
        <f>IF(PMKAFAAPAYER[[#This Row],[ ]]="Payé",PMKAFAAPAYER[[#This Row],[16.01.2025]],0)</f>
        <v>0</v>
      </c>
      <c r="X52" s="234"/>
      <c r="Y52" s="166">
        <f>IF(PMKAFAAPAYER[[#This Row],[ ]]="Payé",PMKAFAAPAYER[[#This Row],[23.01.2025]],0)</f>
        <v>0</v>
      </c>
      <c r="Z52" s="234"/>
      <c r="AA52" s="176">
        <f>IF(PMKAFAAPAYER[[#This Row],[ ]]="Payé",PMKAFAAPAYER[[#This Row],[30.01.2025]],0)</f>
        <v>0</v>
      </c>
      <c r="AB52" s="32">
        <f t="shared" si="3"/>
        <v>502.75</v>
      </c>
      <c r="AC52" s="234"/>
      <c r="AD52" s="166">
        <f>IF(PMKAFAAPAYER[[#This Row],[ ]]="Payé",PMKAFAAPAYER[[#This Row],[06.02.2025]],0)</f>
        <v>0</v>
      </c>
      <c r="AE52" s="234"/>
      <c r="AF52" s="166">
        <f>IF(PMKAFAAPAYER[[#This Row],[ ]]="Payé",PMKAFAAPAYER[[#This Row],[13.02.2025]],0)</f>
        <v>0</v>
      </c>
      <c r="AG52" s="234"/>
      <c r="AH52" s="166">
        <f>IF(PMKAFAAPAYER[[#This Row],[ ]]="Payé",PMKAFAAPAYER[[#This Row],[20.02.2025]],0)</f>
        <v>0</v>
      </c>
      <c r="AI52" s="234"/>
      <c r="AJ52" s="176">
        <f>IF(PMKAFAAPAYER[[#This Row],[ ]]="Payé",PMKAFAAPAYER[[#This Row],[27.02.2025]],0)</f>
        <v>0</v>
      </c>
      <c r="AK52" s="47">
        <f t="shared" si="4"/>
        <v>0</v>
      </c>
      <c r="AL52" s="162"/>
      <c r="AM52" s="166">
        <f>IF(PMKAFAAPAYER[[#This Row],[ ]]="Payé",PMKAFAAPAYER[[#This Row],[05.03.2025]],0)</f>
        <v>0</v>
      </c>
      <c r="AN52" s="161"/>
      <c r="AO52" s="166">
        <f>IF(PMKAFAAPAYER[[#This Row],[ ]]="Payé",PMKAFAAPAYER[[#This Row],[12.03.2025]],0)</f>
        <v>0</v>
      </c>
      <c r="AP52" s="161"/>
      <c r="AQ52" s="166">
        <f>IF(PMKAFAAPAYER[[#This Row],[ ]]="Payé",PMKAFAAPAYER[[#This Row],[19.03.2025]],0)</f>
        <v>0</v>
      </c>
      <c r="AR52" s="161"/>
      <c r="AS52" s="176">
        <f>IF(PMKAFAAPAYER[[#This Row],[ ]]="Payé",PMKAFAAPAYER[[#This Row],[26.03.2025]],0)</f>
        <v>0</v>
      </c>
      <c r="AT52" s="17">
        <f t="shared" si="5"/>
        <v>0</v>
      </c>
      <c r="AU52" s="162"/>
      <c r="AV52" s="166">
        <f>IF(PMKAFAAPAYER[[#This Row],[ ]]="Payé",PMKAFAAPAYER[[#This Row],[02.04.2025]],0)</f>
        <v>0</v>
      </c>
      <c r="AW52" s="161"/>
      <c r="AX52" s="166">
        <f>IF(PMKAFAAPAYER[[#This Row],[ ]]="Payé",PMKAFAAPAYER[[#This Row],[09.04.2025]],0)</f>
        <v>0</v>
      </c>
      <c r="AY52" s="161"/>
      <c r="AZ52" s="166">
        <f>IF(PMKAFAAPAYER[[#This Row],[ ]]="Payé",PMKAFAAPAYER[[#This Row],[16.04.2025]],0)</f>
        <v>0</v>
      </c>
      <c r="BA52" s="161"/>
      <c r="BB52" s="166">
        <f>IF(PMKAFAAPAYER[[#This Row],[ ]]="Payé",PMKAFAAPAYER[[#This Row],[23.04.2025]],0)</f>
        <v>0</v>
      </c>
      <c r="BC52" s="161"/>
      <c r="BD52" s="176">
        <f>IF(PMKAFAAPAYER[[#This Row],[ ]]="Payé",PMKAFAAPAYER[[#This Row],[30.04.2025]],0)</f>
        <v>0</v>
      </c>
      <c r="BE52" s="18">
        <f t="shared" si="6"/>
        <v>0</v>
      </c>
      <c r="BF52" s="162"/>
      <c r="BG52" s="166">
        <f>IF(PMKAFAAPAYER[[#This Row],[ ]]="Payé",PMKAFAAPAYER[[#This Row],[07.05.2025]],0)</f>
        <v>0</v>
      </c>
      <c r="BH52" s="161"/>
      <c r="BI52" s="166">
        <f>IF(PMKAFAAPAYER[[#This Row],[ ]]="Payé",PMKAFAAPAYER[[#This Row],[14.05.2025]],0)</f>
        <v>0</v>
      </c>
      <c r="BJ52" s="161"/>
      <c r="BK52" s="166">
        <f>IF(PMKAFAAPAYER[[#This Row],[ ]]="Payé",PMKAFAAPAYER[[#This Row],[21.05.2025]],0)</f>
        <v>0</v>
      </c>
      <c r="BL52" s="161"/>
      <c r="BM52" s="176">
        <f>IF(PMKAFAAPAYER[[#This Row],[ ]]="Payé",PMKAFAAPAYER[[#This Row],[28.05.2025]],0)</f>
        <v>0</v>
      </c>
      <c r="BN52" s="17">
        <f t="shared" si="7"/>
        <v>0</v>
      </c>
      <c r="BO52" s="162"/>
      <c r="BP52" s="166">
        <f>IF(PMKAFAAPAYER[[#This Row],[ ]]="Payé",PMKAFAAPAYER[[#This Row],[04.06.2025]],0)</f>
        <v>0</v>
      </c>
      <c r="BQ52" s="161"/>
      <c r="BR52" s="166">
        <f>IF(PMKAFAAPAYER[[#This Row],[ ]]="Payé",PMKAFAAPAYER[[#This Row],[11.06.2025]],0)</f>
        <v>0</v>
      </c>
      <c r="BS52" s="161"/>
      <c r="BT52" s="166">
        <f>IF(PMKAFAAPAYER[[#This Row],[ ]]="Payé",PMKAFAAPAYER[[#This Row],[18.06.2025]],0)</f>
        <v>0</v>
      </c>
      <c r="BU52" s="161"/>
      <c r="BV52" s="176">
        <f>IF(PMKAFAAPAYER[[#This Row],[ ]]="Payé",PMKAFAAPAYER[[#This Row],[25.06.2025]],0)</f>
        <v>0</v>
      </c>
      <c r="BW52" s="18">
        <f t="shared" si="8"/>
        <v>0</v>
      </c>
      <c r="BX52" s="162"/>
      <c r="BY52" s="166">
        <f>IF(PMKAFAAPAYER[[#This Row],[ ]]="Payé",PMKAFAAPAYER[[#This Row],[02.07.2025]],0)</f>
        <v>0</v>
      </c>
      <c r="BZ52" s="161"/>
      <c r="CA52" s="166">
        <f>IF(PMKAFAAPAYER[[#This Row],[ ]]="Payé",PMKAFAAPAYER[[#This Row],[09.07.2025]],0)</f>
        <v>0</v>
      </c>
      <c r="CB52" s="161"/>
      <c r="CC52" s="166">
        <f>IF(PMKAFAAPAYER[[#This Row],[ ]]="Payé",PMKAFAAPAYER[[#This Row],[16.07.2025]],0)</f>
        <v>0</v>
      </c>
      <c r="CD52" s="161"/>
      <c r="CE52" s="166">
        <f>IF(PMKAFAAPAYER[[#This Row],[ ]]="Payé",PMKAFAAPAYER[[#This Row],[23.07.2025]],0)</f>
        <v>0</v>
      </c>
      <c r="CF52" s="161"/>
      <c r="CG52" s="176">
        <f>IF(PMKAFAAPAYER[[#This Row],[ ]]="Payé",PMKAFAAPAYER[[#This Row],[30.07.2025]],0)</f>
        <v>0</v>
      </c>
      <c r="CH52" s="17">
        <f t="shared" si="9"/>
        <v>0</v>
      </c>
      <c r="CI52" s="162"/>
      <c r="CJ52" s="166">
        <f>IF(PMKAFAAPAYER[[#This Row],[ ]]="Payé",PMKAFAAPAYER[[#This Row],[06.08.2025]],0)</f>
        <v>0</v>
      </c>
      <c r="CK52" s="161"/>
      <c r="CL52" s="166">
        <f>IF(PMKAFAAPAYER[[#This Row],[ ]]="Payé",PMKAFAAPAYER[[#This Row],[13.08.2025]],0)</f>
        <v>0</v>
      </c>
      <c r="CM52" s="161"/>
      <c r="CN52" s="166">
        <f>IF(PMKAFAAPAYER[[#This Row],[ ]]="Payé",PMKAFAAPAYER[[#This Row],[20.08.2025]],0)</f>
        <v>0</v>
      </c>
      <c r="CO52" s="161"/>
      <c r="CP52" s="176">
        <f>IF(PMKAFAAPAYER[[#This Row],[ ]]="Payé",PMKAFAAPAYER[[#This Row],[27.08.2025]],0)</f>
        <v>0</v>
      </c>
      <c r="CQ52" s="18">
        <f t="shared" si="10"/>
        <v>0</v>
      </c>
      <c r="CR52" s="162"/>
      <c r="CS52" s="166">
        <f>IF(PMKAFAAPAYER[[#This Row],[ ]]="Payé",PMKAFAAPAYER[[#This Row],[03.09.2025]],0)</f>
        <v>0</v>
      </c>
      <c r="CT52" s="161"/>
      <c r="CU52" s="166">
        <f>IF(PMKAFAAPAYER[[#This Row],[ ]]="Payé",PMKAFAAPAYER[[#This Row],[10.09.2025]],0)</f>
        <v>0</v>
      </c>
      <c r="CV52" s="161"/>
      <c r="CW52" s="166">
        <f>IF(PMKAFAAPAYER[[#This Row],[ ]]="Payé",PMKAFAAPAYER[[#This Row],[17.09.2025]],0)</f>
        <v>0</v>
      </c>
      <c r="CX52" s="161"/>
      <c r="CY52" s="176">
        <f>IF(PMKAFAAPAYER[[#This Row],[ ]]="Payé",PMKAFAAPAYER[[#This Row],[24.09.2025]],0)</f>
        <v>0</v>
      </c>
      <c r="CZ52" s="17">
        <f t="shared" si="11"/>
        <v>0</v>
      </c>
      <c r="DA52" s="162"/>
      <c r="DB52" s="166">
        <f>IF(PMKAFAAPAYER[[#This Row],[ ]]="Payé",PMKAFAAPAYER[[#This Row],[01.10.2025]],0)</f>
        <v>0</v>
      </c>
      <c r="DC52" s="161"/>
      <c r="DD52" s="166">
        <f>IF(PMKAFAAPAYER[[#This Row],[ ]]="Payé",PMKAFAAPAYER[[#This Row],[08.10.2025]],0)</f>
        <v>0</v>
      </c>
      <c r="DE52" s="161"/>
      <c r="DF52" s="166">
        <f>IF(PMKAFAAPAYER[[#This Row],[ ]]="Payé",PMKAFAAPAYER[[#This Row],[15.10.2025]],0)</f>
        <v>0</v>
      </c>
      <c r="DG52" s="161"/>
      <c r="DH52" s="166">
        <f>IF(PMKAFAAPAYER[[#This Row],[ ]]="Payé",PMKAFAAPAYER[[#This Row],[22.10.2025]],0)</f>
        <v>0</v>
      </c>
      <c r="DI52" s="161"/>
      <c r="DJ52" s="176">
        <f>IF(PMKAFAAPAYER[[#This Row],[ ]]="Payé",PMKAFAAPAYER[[#This Row],[29.10.2025]],0)</f>
        <v>0</v>
      </c>
      <c r="DK52" s="18">
        <f t="shared" si="12"/>
        <v>0</v>
      </c>
      <c r="DL52" s="162"/>
      <c r="DM52" s="166">
        <f>IF(PMKAFAAPAYER[[#This Row],[ ]]="Payé",PMKAFAAPAYER[[#This Row],[05.11.2025]],0)</f>
        <v>0</v>
      </c>
      <c r="DN52" s="161"/>
      <c r="DO52" s="166">
        <f>IF(PMKAFAAPAYER[[#This Row],[ ]]="Payé",PMKAFAAPAYER[[#This Row],[12.11.2025]],0)</f>
        <v>0</v>
      </c>
      <c r="DP52" s="161"/>
      <c r="DQ52" s="166">
        <f>IF(PMKAFAAPAYER[[#This Row],[ ]]="Payé",PMKAFAAPAYER[[#This Row],[19.11.2025]],0)</f>
        <v>0</v>
      </c>
      <c r="DR52" s="161"/>
      <c r="DS52" s="176">
        <f>IF(PMKAFAAPAYER[[#This Row],[ ]]="Payé",PMKAFAAPAYER[[#This Row],[26.11.2025]],0)</f>
        <v>0</v>
      </c>
      <c r="DT52" s="17">
        <f t="shared" si="13"/>
        <v>0</v>
      </c>
      <c r="DU52" s="162"/>
      <c r="DV52" s="166">
        <f>IF(PMKAFAAPAYER[[#This Row],[ ]]="Payé",PMKAFAAPAYER[[#This Row],[03.12.2025]],0)</f>
        <v>0</v>
      </c>
      <c r="DW52" s="161"/>
      <c r="DX52" s="166">
        <f>IF(PMKAFAAPAYER[[#This Row],[ ]]="Payé",PMKAFAAPAYER[[#This Row],[10.12.2025]],0)</f>
        <v>0</v>
      </c>
      <c r="DY52" s="161"/>
      <c r="DZ52" s="166">
        <f>IF(PMKAFAAPAYER[[#This Row],[ ]]="Payé",PMKAFAAPAYER[[#This Row],[17.12.2025]],0)</f>
        <v>0</v>
      </c>
      <c r="EA52" s="161"/>
      <c r="EB52" s="166">
        <f>IF(PMKAFAAPAYER[[#This Row],[ ]]="Payé",PMKAFAAPAYER[[#This Row],[24.12.2025]],0)</f>
        <v>0</v>
      </c>
      <c r="EC52" s="161"/>
      <c r="ED52" s="176">
        <f>IF(PMKAFAAPAYER[[#This Row],[ ]]="Payé",PMKAFAAPAYER[[#This Row],[31.12.2025]],0)</f>
        <v>0</v>
      </c>
      <c r="EE52" s="18">
        <f t="shared" si="14"/>
        <v>0</v>
      </c>
      <c r="EF52" s="11">
        <f t="shared" si="15"/>
        <v>502.75</v>
      </c>
      <c r="EG52" s="16">
        <f>+PMKAFAAPAYER[[#This Row],[CHF]]-PMKAFAAPAYER[[#This Row],[T2025]]</f>
        <v>0</v>
      </c>
    </row>
    <row r="53" spans="1:137" x14ac:dyDescent="0.3">
      <c r="A53" s="9">
        <f t="shared" si="16"/>
        <v>48</v>
      </c>
      <c r="B53" s="1" t="s">
        <v>51</v>
      </c>
      <c r="C53" s="9">
        <v>80</v>
      </c>
      <c r="D53" s="8">
        <v>45644</v>
      </c>
      <c r="E53" s="10">
        <v>30</v>
      </c>
      <c r="F53" s="265">
        <f t="shared" si="17"/>
        <v>45674</v>
      </c>
      <c r="G53" s="139" t="s">
        <v>74</v>
      </c>
      <c r="H53" s="19" t="s">
        <v>73</v>
      </c>
      <c r="I53" s="140">
        <v>25.1</v>
      </c>
      <c r="J53" s="14"/>
      <c r="K53" s="14"/>
      <c r="L53" s="14"/>
      <c r="N53" s="15"/>
      <c r="P53" s="205">
        <v>45709</v>
      </c>
      <c r="Q53" s="3" t="s">
        <v>445</v>
      </c>
      <c r="R53" s="234"/>
      <c r="S53" s="166">
        <f>IF(PMKAFAAPAYER[[#This Row],[ ]]="Payé",PMKAFAAPAYER[[#This Row],[02.01.2025]],0)</f>
        <v>0</v>
      </c>
      <c r="T53" s="234"/>
      <c r="U53" s="166">
        <f>IF(PMKAFAAPAYER[[#This Row],[ ]]="Payé",PMKAFAAPAYER[[#This Row],[09.01.2025]],0)</f>
        <v>0</v>
      </c>
      <c r="V53" s="234">
        <f>+PMKAFAAPAYER[[#This Row],[CHF]]</f>
        <v>25.1</v>
      </c>
      <c r="W53" s="166">
        <f>IF(PMKAFAAPAYER[[#This Row],[ ]]="Payé",PMKAFAAPAYER[[#This Row],[16.01.2025]],0)</f>
        <v>25.1</v>
      </c>
      <c r="X53" s="234"/>
      <c r="Y53" s="166">
        <f>IF(PMKAFAAPAYER[[#This Row],[ ]]="Payé",PMKAFAAPAYER[[#This Row],[23.01.2025]],0)</f>
        <v>0</v>
      </c>
      <c r="Z53" s="234"/>
      <c r="AA53" s="176">
        <f>IF(PMKAFAAPAYER[[#This Row],[ ]]="Payé",PMKAFAAPAYER[[#This Row],[30.01.2025]],0)</f>
        <v>0</v>
      </c>
      <c r="AB53" s="32">
        <f t="shared" si="3"/>
        <v>25.1</v>
      </c>
      <c r="AC53" s="234"/>
      <c r="AD53" s="166">
        <f>IF(PMKAFAAPAYER[[#This Row],[ ]]="Payé",PMKAFAAPAYER[[#This Row],[06.02.2025]],0)</f>
        <v>0</v>
      </c>
      <c r="AE53" s="234"/>
      <c r="AF53" s="166">
        <f>IF(PMKAFAAPAYER[[#This Row],[ ]]="Payé",PMKAFAAPAYER[[#This Row],[13.02.2025]],0)</f>
        <v>0</v>
      </c>
      <c r="AG53" s="234"/>
      <c r="AH53" s="166">
        <f>IF(PMKAFAAPAYER[[#This Row],[ ]]="Payé",PMKAFAAPAYER[[#This Row],[20.02.2025]],0)</f>
        <v>0</v>
      </c>
      <c r="AI53" s="234"/>
      <c r="AJ53" s="176">
        <f>IF(PMKAFAAPAYER[[#This Row],[ ]]="Payé",PMKAFAAPAYER[[#This Row],[27.02.2025]],0)</f>
        <v>0</v>
      </c>
      <c r="AK53" s="47">
        <f t="shared" si="4"/>
        <v>0</v>
      </c>
      <c r="AL53" s="162"/>
      <c r="AM53" s="166">
        <f>IF(PMKAFAAPAYER[[#This Row],[ ]]="Payé",PMKAFAAPAYER[[#This Row],[05.03.2025]],0)</f>
        <v>0</v>
      </c>
      <c r="AN53" s="161"/>
      <c r="AO53" s="166">
        <f>IF(PMKAFAAPAYER[[#This Row],[ ]]="Payé",PMKAFAAPAYER[[#This Row],[12.03.2025]],0)</f>
        <v>0</v>
      </c>
      <c r="AP53" s="161"/>
      <c r="AQ53" s="166">
        <f>IF(PMKAFAAPAYER[[#This Row],[ ]]="Payé",PMKAFAAPAYER[[#This Row],[19.03.2025]],0)</f>
        <v>0</v>
      </c>
      <c r="AR53" s="161"/>
      <c r="AS53" s="176">
        <f>IF(PMKAFAAPAYER[[#This Row],[ ]]="Payé",PMKAFAAPAYER[[#This Row],[26.03.2025]],0)</f>
        <v>0</v>
      </c>
      <c r="AT53" s="17">
        <f t="shared" si="5"/>
        <v>0</v>
      </c>
      <c r="AU53" s="162"/>
      <c r="AV53" s="166">
        <f>IF(PMKAFAAPAYER[[#This Row],[ ]]="Payé",PMKAFAAPAYER[[#This Row],[02.04.2025]],0)</f>
        <v>0</v>
      </c>
      <c r="AW53" s="161"/>
      <c r="AX53" s="166">
        <f>IF(PMKAFAAPAYER[[#This Row],[ ]]="Payé",PMKAFAAPAYER[[#This Row],[09.04.2025]],0)</f>
        <v>0</v>
      </c>
      <c r="AY53" s="161"/>
      <c r="AZ53" s="166">
        <f>IF(PMKAFAAPAYER[[#This Row],[ ]]="Payé",PMKAFAAPAYER[[#This Row],[16.04.2025]],0)</f>
        <v>0</v>
      </c>
      <c r="BA53" s="161"/>
      <c r="BB53" s="166">
        <f>IF(PMKAFAAPAYER[[#This Row],[ ]]="Payé",PMKAFAAPAYER[[#This Row],[23.04.2025]],0)</f>
        <v>0</v>
      </c>
      <c r="BC53" s="161"/>
      <c r="BD53" s="176">
        <f>IF(PMKAFAAPAYER[[#This Row],[ ]]="Payé",PMKAFAAPAYER[[#This Row],[30.04.2025]],0)</f>
        <v>0</v>
      </c>
      <c r="BE53" s="18">
        <f t="shared" si="6"/>
        <v>0</v>
      </c>
      <c r="BF53" s="162"/>
      <c r="BG53" s="166">
        <f>IF(PMKAFAAPAYER[[#This Row],[ ]]="Payé",PMKAFAAPAYER[[#This Row],[07.05.2025]],0)</f>
        <v>0</v>
      </c>
      <c r="BH53" s="161"/>
      <c r="BI53" s="166">
        <f>IF(PMKAFAAPAYER[[#This Row],[ ]]="Payé",PMKAFAAPAYER[[#This Row],[14.05.2025]],0)</f>
        <v>0</v>
      </c>
      <c r="BJ53" s="161"/>
      <c r="BK53" s="166">
        <f>IF(PMKAFAAPAYER[[#This Row],[ ]]="Payé",PMKAFAAPAYER[[#This Row],[21.05.2025]],0)</f>
        <v>0</v>
      </c>
      <c r="BL53" s="161"/>
      <c r="BM53" s="176">
        <f>IF(PMKAFAAPAYER[[#This Row],[ ]]="Payé",PMKAFAAPAYER[[#This Row],[28.05.2025]],0)</f>
        <v>0</v>
      </c>
      <c r="BN53" s="17">
        <f t="shared" si="7"/>
        <v>0</v>
      </c>
      <c r="BO53" s="162"/>
      <c r="BP53" s="166">
        <f>IF(PMKAFAAPAYER[[#This Row],[ ]]="Payé",PMKAFAAPAYER[[#This Row],[04.06.2025]],0)</f>
        <v>0</v>
      </c>
      <c r="BQ53" s="161"/>
      <c r="BR53" s="166">
        <f>IF(PMKAFAAPAYER[[#This Row],[ ]]="Payé",PMKAFAAPAYER[[#This Row],[11.06.2025]],0)</f>
        <v>0</v>
      </c>
      <c r="BS53" s="161"/>
      <c r="BT53" s="166">
        <f>IF(PMKAFAAPAYER[[#This Row],[ ]]="Payé",PMKAFAAPAYER[[#This Row],[18.06.2025]],0)</f>
        <v>0</v>
      </c>
      <c r="BU53" s="161"/>
      <c r="BV53" s="176">
        <f>IF(PMKAFAAPAYER[[#This Row],[ ]]="Payé",PMKAFAAPAYER[[#This Row],[25.06.2025]],0)</f>
        <v>0</v>
      </c>
      <c r="BW53" s="18">
        <f t="shared" si="8"/>
        <v>0</v>
      </c>
      <c r="BX53" s="162"/>
      <c r="BY53" s="166">
        <f>IF(PMKAFAAPAYER[[#This Row],[ ]]="Payé",PMKAFAAPAYER[[#This Row],[02.07.2025]],0)</f>
        <v>0</v>
      </c>
      <c r="BZ53" s="161"/>
      <c r="CA53" s="166">
        <f>IF(PMKAFAAPAYER[[#This Row],[ ]]="Payé",PMKAFAAPAYER[[#This Row],[09.07.2025]],0)</f>
        <v>0</v>
      </c>
      <c r="CB53" s="161"/>
      <c r="CC53" s="166">
        <f>IF(PMKAFAAPAYER[[#This Row],[ ]]="Payé",PMKAFAAPAYER[[#This Row],[16.07.2025]],0)</f>
        <v>0</v>
      </c>
      <c r="CD53" s="161"/>
      <c r="CE53" s="166">
        <f>IF(PMKAFAAPAYER[[#This Row],[ ]]="Payé",PMKAFAAPAYER[[#This Row],[23.07.2025]],0)</f>
        <v>0</v>
      </c>
      <c r="CF53" s="161"/>
      <c r="CG53" s="176">
        <f>IF(PMKAFAAPAYER[[#This Row],[ ]]="Payé",PMKAFAAPAYER[[#This Row],[30.07.2025]],0)</f>
        <v>0</v>
      </c>
      <c r="CH53" s="17">
        <f t="shared" si="9"/>
        <v>0</v>
      </c>
      <c r="CI53" s="162"/>
      <c r="CJ53" s="166">
        <f>IF(PMKAFAAPAYER[[#This Row],[ ]]="Payé",PMKAFAAPAYER[[#This Row],[06.08.2025]],0)</f>
        <v>0</v>
      </c>
      <c r="CK53" s="161"/>
      <c r="CL53" s="166">
        <f>IF(PMKAFAAPAYER[[#This Row],[ ]]="Payé",PMKAFAAPAYER[[#This Row],[13.08.2025]],0)</f>
        <v>0</v>
      </c>
      <c r="CM53" s="161"/>
      <c r="CN53" s="166">
        <f>IF(PMKAFAAPAYER[[#This Row],[ ]]="Payé",PMKAFAAPAYER[[#This Row],[20.08.2025]],0)</f>
        <v>0</v>
      </c>
      <c r="CO53" s="161"/>
      <c r="CP53" s="176">
        <f>IF(PMKAFAAPAYER[[#This Row],[ ]]="Payé",PMKAFAAPAYER[[#This Row],[27.08.2025]],0)</f>
        <v>0</v>
      </c>
      <c r="CQ53" s="18">
        <f t="shared" si="10"/>
        <v>0</v>
      </c>
      <c r="CR53" s="162"/>
      <c r="CS53" s="166">
        <f>IF(PMKAFAAPAYER[[#This Row],[ ]]="Payé",PMKAFAAPAYER[[#This Row],[03.09.2025]],0)</f>
        <v>0</v>
      </c>
      <c r="CT53" s="161"/>
      <c r="CU53" s="166">
        <f>IF(PMKAFAAPAYER[[#This Row],[ ]]="Payé",PMKAFAAPAYER[[#This Row],[10.09.2025]],0)</f>
        <v>0</v>
      </c>
      <c r="CV53" s="161"/>
      <c r="CW53" s="166">
        <f>IF(PMKAFAAPAYER[[#This Row],[ ]]="Payé",PMKAFAAPAYER[[#This Row],[17.09.2025]],0)</f>
        <v>0</v>
      </c>
      <c r="CX53" s="161"/>
      <c r="CY53" s="176">
        <f>IF(PMKAFAAPAYER[[#This Row],[ ]]="Payé",PMKAFAAPAYER[[#This Row],[24.09.2025]],0)</f>
        <v>0</v>
      </c>
      <c r="CZ53" s="17">
        <f t="shared" si="11"/>
        <v>0</v>
      </c>
      <c r="DA53" s="162"/>
      <c r="DB53" s="166">
        <f>IF(PMKAFAAPAYER[[#This Row],[ ]]="Payé",PMKAFAAPAYER[[#This Row],[01.10.2025]],0)</f>
        <v>0</v>
      </c>
      <c r="DC53" s="161"/>
      <c r="DD53" s="166">
        <f>IF(PMKAFAAPAYER[[#This Row],[ ]]="Payé",PMKAFAAPAYER[[#This Row],[08.10.2025]],0)</f>
        <v>0</v>
      </c>
      <c r="DE53" s="161"/>
      <c r="DF53" s="166">
        <f>IF(PMKAFAAPAYER[[#This Row],[ ]]="Payé",PMKAFAAPAYER[[#This Row],[15.10.2025]],0)</f>
        <v>0</v>
      </c>
      <c r="DG53" s="161"/>
      <c r="DH53" s="166">
        <f>IF(PMKAFAAPAYER[[#This Row],[ ]]="Payé",PMKAFAAPAYER[[#This Row],[22.10.2025]],0)</f>
        <v>0</v>
      </c>
      <c r="DI53" s="161"/>
      <c r="DJ53" s="176">
        <f>IF(PMKAFAAPAYER[[#This Row],[ ]]="Payé",PMKAFAAPAYER[[#This Row],[29.10.2025]],0)</f>
        <v>0</v>
      </c>
      <c r="DK53" s="18">
        <f t="shared" si="12"/>
        <v>0</v>
      </c>
      <c r="DL53" s="162"/>
      <c r="DM53" s="166">
        <f>IF(PMKAFAAPAYER[[#This Row],[ ]]="Payé",PMKAFAAPAYER[[#This Row],[05.11.2025]],0)</f>
        <v>0</v>
      </c>
      <c r="DN53" s="161"/>
      <c r="DO53" s="166">
        <f>IF(PMKAFAAPAYER[[#This Row],[ ]]="Payé",PMKAFAAPAYER[[#This Row],[12.11.2025]],0)</f>
        <v>0</v>
      </c>
      <c r="DP53" s="161"/>
      <c r="DQ53" s="166">
        <f>IF(PMKAFAAPAYER[[#This Row],[ ]]="Payé",PMKAFAAPAYER[[#This Row],[19.11.2025]],0)</f>
        <v>0</v>
      </c>
      <c r="DR53" s="161"/>
      <c r="DS53" s="176">
        <f>IF(PMKAFAAPAYER[[#This Row],[ ]]="Payé",PMKAFAAPAYER[[#This Row],[26.11.2025]],0)</f>
        <v>0</v>
      </c>
      <c r="DT53" s="17">
        <f t="shared" si="13"/>
        <v>0</v>
      </c>
      <c r="DU53" s="162"/>
      <c r="DV53" s="166">
        <f>IF(PMKAFAAPAYER[[#This Row],[ ]]="Payé",PMKAFAAPAYER[[#This Row],[03.12.2025]],0)</f>
        <v>0</v>
      </c>
      <c r="DW53" s="161"/>
      <c r="DX53" s="166">
        <f>IF(PMKAFAAPAYER[[#This Row],[ ]]="Payé",PMKAFAAPAYER[[#This Row],[10.12.2025]],0)</f>
        <v>0</v>
      </c>
      <c r="DY53" s="161"/>
      <c r="DZ53" s="166">
        <f>IF(PMKAFAAPAYER[[#This Row],[ ]]="Payé",PMKAFAAPAYER[[#This Row],[17.12.2025]],0)</f>
        <v>0</v>
      </c>
      <c r="EA53" s="161"/>
      <c r="EB53" s="166">
        <f>IF(PMKAFAAPAYER[[#This Row],[ ]]="Payé",PMKAFAAPAYER[[#This Row],[24.12.2025]],0)</f>
        <v>0</v>
      </c>
      <c r="EC53" s="161"/>
      <c r="ED53" s="176">
        <f>IF(PMKAFAAPAYER[[#This Row],[ ]]="Payé",PMKAFAAPAYER[[#This Row],[31.12.2025]],0)</f>
        <v>0</v>
      </c>
      <c r="EE53" s="18">
        <f t="shared" si="14"/>
        <v>0</v>
      </c>
      <c r="EF53" s="11">
        <f t="shared" si="15"/>
        <v>25.1</v>
      </c>
      <c r="EG53" s="16">
        <f>+PMKAFAAPAYER[[#This Row],[CHF]]-PMKAFAAPAYER[[#This Row],[T2025]]</f>
        <v>0</v>
      </c>
    </row>
    <row r="54" spans="1:137" x14ac:dyDescent="0.3">
      <c r="A54" s="9">
        <f t="shared" si="16"/>
        <v>49</v>
      </c>
      <c r="B54" s="1" t="s">
        <v>27</v>
      </c>
      <c r="C54" s="9">
        <v>55</v>
      </c>
      <c r="D54" s="8">
        <v>45660</v>
      </c>
      <c r="E54" s="10">
        <v>20</v>
      </c>
      <c r="F54" s="265">
        <f t="shared" si="17"/>
        <v>45680</v>
      </c>
      <c r="G54" s="141" t="s">
        <v>76</v>
      </c>
      <c r="H54" s="14"/>
      <c r="I54" s="142">
        <v>41.55</v>
      </c>
      <c r="J54" s="14"/>
      <c r="K54" s="14"/>
      <c r="L54" s="14"/>
      <c r="N54" s="15"/>
      <c r="P54" s="205">
        <v>45709</v>
      </c>
      <c r="Q54" s="3" t="s">
        <v>445</v>
      </c>
      <c r="R54" s="234"/>
      <c r="S54" s="166">
        <f>IF(PMKAFAAPAYER[[#This Row],[ ]]="Payé",PMKAFAAPAYER[[#This Row],[02.01.2025]],0)</f>
        <v>0</v>
      </c>
      <c r="T54" s="234"/>
      <c r="U54" s="166">
        <f>IF(PMKAFAAPAYER[[#This Row],[ ]]="Payé",PMKAFAAPAYER[[#This Row],[09.01.2025]],0)</f>
        <v>0</v>
      </c>
      <c r="V54" s="234"/>
      <c r="W54" s="166">
        <f>IF(PMKAFAAPAYER[[#This Row],[ ]]="Payé",PMKAFAAPAYER[[#This Row],[16.01.2025]],0)</f>
        <v>0</v>
      </c>
      <c r="X54" s="234">
        <f>+PMKAFAAPAYER[[#This Row],[CHF]]</f>
        <v>41.55</v>
      </c>
      <c r="Y54" s="166">
        <f>IF(PMKAFAAPAYER[[#This Row],[ ]]="Payé",PMKAFAAPAYER[[#This Row],[23.01.2025]],0)</f>
        <v>41.55</v>
      </c>
      <c r="Z54" s="234"/>
      <c r="AA54" s="176">
        <f>IF(PMKAFAAPAYER[[#This Row],[ ]]="Payé",PMKAFAAPAYER[[#This Row],[30.01.2025]],0)</f>
        <v>0</v>
      </c>
      <c r="AB54" s="32">
        <f t="shared" si="3"/>
        <v>41.55</v>
      </c>
      <c r="AC54" s="234"/>
      <c r="AD54" s="166">
        <f>IF(PMKAFAAPAYER[[#This Row],[ ]]="Payé",PMKAFAAPAYER[[#This Row],[06.02.2025]],0)</f>
        <v>0</v>
      </c>
      <c r="AE54" s="234"/>
      <c r="AF54" s="166">
        <f>IF(PMKAFAAPAYER[[#This Row],[ ]]="Payé",PMKAFAAPAYER[[#This Row],[13.02.2025]],0)</f>
        <v>0</v>
      </c>
      <c r="AG54" s="234"/>
      <c r="AH54" s="166">
        <f>IF(PMKAFAAPAYER[[#This Row],[ ]]="Payé",PMKAFAAPAYER[[#This Row],[20.02.2025]],0)</f>
        <v>0</v>
      </c>
      <c r="AI54" s="234"/>
      <c r="AJ54" s="176">
        <f>IF(PMKAFAAPAYER[[#This Row],[ ]]="Payé",PMKAFAAPAYER[[#This Row],[27.02.2025]],0)</f>
        <v>0</v>
      </c>
      <c r="AK54" s="47">
        <f t="shared" si="4"/>
        <v>0</v>
      </c>
      <c r="AL54" s="162"/>
      <c r="AM54" s="166">
        <f>IF(PMKAFAAPAYER[[#This Row],[ ]]="Payé",PMKAFAAPAYER[[#This Row],[05.03.2025]],0)</f>
        <v>0</v>
      </c>
      <c r="AN54" s="161"/>
      <c r="AO54" s="166">
        <f>IF(PMKAFAAPAYER[[#This Row],[ ]]="Payé",PMKAFAAPAYER[[#This Row],[12.03.2025]],0)</f>
        <v>0</v>
      </c>
      <c r="AP54" s="161"/>
      <c r="AQ54" s="166">
        <f>IF(PMKAFAAPAYER[[#This Row],[ ]]="Payé",PMKAFAAPAYER[[#This Row],[19.03.2025]],0)</f>
        <v>0</v>
      </c>
      <c r="AR54" s="161"/>
      <c r="AS54" s="176">
        <f>IF(PMKAFAAPAYER[[#This Row],[ ]]="Payé",PMKAFAAPAYER[[#This Row],[26.03.2025]],0)</f>
        <v>0</v>
      </c>
      <c r="AT54" s="17">
        <f t="shared" si="5"/>
        <v>0</v>
      </c>
      <c r="AU54" s="162"/>
      <c r="AV54" s="166">
        <f>IF(PMKAFAAPAYER[[#This Row],[ ]]="Payé",PMKAFAAPAYER[[#This Row],[02.04.2025]],0)</f>
        <v>0</v>
      </c>
      <c r="AW54" s="161"/>
      <c r="AX54" s="166">
        <f>IF(PMKAFAAPAYER[[#This Row],[ ]]="Payé",PMKAFAAPAYER[[#This Row],[09.04.2025]],0)</f>
        <v>0</v>
      </c>
      <c r="AY54" s="161"/>
      <c r="AZ54" s="166">
        <f>IF(PMKAFAAPAYER[[#This Row],[ ]]="Payé",PMKAFAAPAYER[[#This Row],[16.04.2025]],0)</f>
        <v>0</v>
      </c>
      <c r="BA54" s="161"/>
      <c r="BB54" s="166">
        <f>IF(PMKAFAAPAYER[[#This Row],[ ]]="Payé",PMKAFAAPAYER[[#This Row],[23.04.2025]],0)</f>
        <v>0</v>
      </c>
      <c r="BC54" s="161"/>
      <c r="BD54" s="176">
        <f>IF(PMKAFAAPAYER[[#This Row],[ ]]="Payé",PMKAFAAPAYER[[#This Row],[30.04.2025]],0)</f>
        <v>0</v>
      </c>
      <c r="BE54" s="18">
        <f t="shared" si="6"/>
        <v>0</v>
      </c>
      <c r="BF54" s="162"/>
      <c r="BG54" s="166">
        <f>IF(PMKAFAAPAYER[[#This Row],[ ]]="Payé",PMKAFAAPAYER[[#This Row],[07.05.2025]],0)</f>
        <v>0</v>
      </c>
      <c r="BH54" s="161"/>
      <c r="BI54" s="166">
        <f>IF(PMKAFAAPAYER[[#This Row],[ ]]="Payé",PMKAFAAPAYER[[#This Row],[14.05.2025]],0)</f>
        <v>0</v>
      </c>
      <c r="BJ54" s="161"/>
      <c r="BK54" s="166">
        <f>IF(PMKAFAAPAYER[[#This Row],[ ]]="Payé",PMKAFAAPAYER[[#This Row],[21.05.2025]],0)</f>
        <v>0</v>
      </c>
      <c r="BL54" s="161"/>
      <c r="BM54" s="176">
        <f>IF(PMKAFAAPAYER[[#This Row],[ ]]="Payé",PMKAFAAPAYER[[#This Row],[28.05.2025]],0)</f>
        <v>0</v>
      </c>
      <c r="BN54" s="17">
        <f t="shared" si="7"/>
        <v>0</v>
      </c>
      <c r="BO54" s="162"/>
      <c r="BP54" s="166">
        <f>IF(PMKAFAAPAYER[[#This Row],[ ]]="Payé",PMKAFAAPAYER[[#This Row],[04.06.2025]],0)</f>
        <v>0</v>
      </c>
      <c r="BQ54" s="161"/>
      <c r="BR54" s="166">
        <f>IF(PMKAFAAPAYER[[#This Row],[ ]]="Payé",PMKAFAAPAYER[[#This Row],[11.06.2025]],0)</f>
        <v>0</v>
      </c>
      <c r="BS54" s="161"/>
      <c r="BT54" s="166">
        <f>IF(PMKAFAAPAYER[[#This Row],[ ]]="Payé",PMKAFAAPAYER[[#This Row],[18.06.2025]],0)</f>
        <v>0</v>
      </c>
      <c r="BU54" s="161"/>
      <c r="BV54" s="176">
        <f>IF(PMKAFAAPAYER[[#This Row],[ ]]="Payé",PMKAFAAPAYER[[#This Row],[25.06.2025]],0)</f>
        <v>0</v>
      </c>
      <c r="BW54" s="18">
        <f t="shared" si="8"/>
        <v>0</v>
      </c>
      <c r="BX54" s="162"/>
      <c r="BY54" s="166">
        <f>IF(PMKAFAAPAYER[[#This Row],[ ]]="Payé",PMKAFAAPAYER[[#This Row],[02.07.2025]],0)</f>
        <v>0</v>
      </c>
      <c r="BZ54" s="161"/>
      <c r="CA54" s="166">
        <f>IF(PMKAFAAPAYER[[#This Row],[ ]]="Payé",PMKAFAAPAYER[[#This Row],[09.07.2025]],0)</f>
        <v>0</v>
      </c>
      <c r="CB54" s="161"/>
      <c r="CC54" s="166">
        <f>IF(PMKAFAAPAYER[[#This Row],[ ]]="Payé",PMKAFAAPAYER[[#This Row],[16.07.2025]],0)</f>
        <v>0</v>
      </c>
      <c r="CD54" s="161"/>
      <c r="CE54" s="166">
        <f>IF(PMKAFAAPAYER[[#This Row],[ ]]="Payé",PMKAFAAPAYER[[#This Row],[23.07.2025]],0)</f>
        <v>0</v>
      </c>
      <c r="CF54" s="161"/>
      <c r="CG54" s="176">
        <f>IF(PMKAFAAPAYER[[#This Row],[ ]]="Payé",PMKAFAAPAYER[[#This Row],[30.07.2025]],0)</f>
        <v>0</v>
      </c>
      <c r="CH54" s="17">
        <f t="shared" si="9"/>
        <v>0</v>
      </c>
      <c r="CI54" s="162"/>
      <c r="CJ54" s="166">
        <f>IF(PMKAFAAPAYER[[#This Row],[ ]]="Payé",PMKAFAAPAYER[[#This Row],[06.08.2025]],0)</f>
        <v>0</v>
      </c>
      <c r="CK54" s="161"/>
      <c r="CL54" s="166">
        <f>IF(PMKAFAAPAYER[[#This Row],[ ]]="Payé",PMKAFAAPAYER[[#This Row],[13.08.2025]],0)</f>
        <v>0</v>
      </c>
      <c r="CM54" s="161"/>
      <c r="CN54" s="166">
        <f>IF(PMKAFAAPAYER[[#This Row],[ ]]="Payé",PMKAFAAPAYER[[#This Row],[20.08.2025]],0)</f>
        <v>0</v>
      </c>
      <c r="CO54" s="161"/>
      <c r="CP54" s="176">
        <f>IF(PMKAFAAPAYER[[#This Row],[ ]]="Payé",PMKAFAAPAYER[[#This Row],[27.08.2025]],0)</f>
        <v>0</v>
      </c>
      <c r="CQ54" s="18">
        <f t="shared" si="10"/>
        <v>0</v>
      </c>
      <c r="CR54" s="162"/>
      <c r="CS54" s="166">
        <f>IF(PMKAFAAPAYER[[#This Row],[ ]]="Payé",PMKAFAAPAYER[[#This Row],[03.09.2025]],0)</f>
        <v>0</v>
      </c>
      <c r="CT54" s="161"/>
      <c r="CU54" s="166">
        <f>IF(PMKAFAAPAYER[[#This Row],[ ]]="Payé",PMKAFAAPAYER[[#This Row],[10.09.2025]],0)</f>
        <v>0</v>
      </c>
      <c r="CV54" s="161"/>
      <c r="CW54" s="166">
        <f>IF(PMKAFAAPAYER[[#This Row],[ ]]="Payé",PMKAFAAPAYER[[#This Row],[17.09.2025]],0)</f>
        <v>0</v>
      </c>
      <c r="CX54" s="161"/>
      <c r="CY54" s="176">
        <f>IF(PMKAFAAPAYER[[#This Row],[ ]]="Payé",PMKAFAAPAYER[[#This Row],[24.09.2025]],0)</f>
        <v>0</v>
      </c>
      <c r="CZ54" s="17">
        <f t="shared" si="11"/>
        <v>0</v>
      </c>
      <c r="DA54" s="162"/>
      <c r="DB54" s="166">
        <f>IF(PMKAFAAPAYER[[#This Row],[ ]]="Payé",PMKAFAAPAYER[[#This Row],[01.10.2025]],0)</f>
        <v>0</v>
      </c>
      <c r="DC54" s="161"/>
      <c r="DD54" s="166">
        <f>IF(PMKAFAAPAYER[[#This Row],[ ]]="Payé",PMKAFAAPAYER[[#This Row],[08.10.2025]],0)</f>
        <v>0</v>
      </c>
      <c r="DE54" s="161"/>
      <c r="DF54" s="166">
        <f>IF(PMKAFAAPAYER[[#This Row],[ ]]="Payé",PMKAFAAPAYER[[#This Row],[15.10.2025]],0)</f>
        <v>0</v>
      </c>
      <c r="DG54" s="161"/>
      <c r="DH54" s="166">
        <f>IF(PMKAFAAPAYER[[#This Row],[ ]]="Payé",PMKAFAAPAYER[[#This Row],[22.10.2025]],0)</f>
        <v>0</v>
      </c>
      <c r="DI54" s="161"/>
      <c r="DJ54" s="176">
        <f>IF(PMKAFAAPAYER[[#This Row],[ ]]="Payé",PMKAFAAPAYER[[#This Row],[29.10.2025]],0)</f>
        <v>0</v>
      </c>
      <c r="DK54" s="18">
        <f t="shared" si="12"/>
        <v>0</v>
      </c>
      <c r="DL54" s="162"/>
      <c r="DM54" s="166">
        <f>IF(PMKAFAAPAYER[[#This Row],[ ]]="Payé",PMKAFAAPAYER[[#This Row],[05.11.2025]],0)</f>
        <v>0</v>
      </c>
      <c r="DN54" s="161"/>
      <c r="DO54" s="166">
        <f>IF(PMKAFAAPAYER[[#This Row],[ ]]="Payé",PMKAFAAPAYER[[#This Row],[12.11.2025]],0)</f>
        <v>0</v>
      </c>
      <c r="DP54" s="161"/>
      <c r="DQ54" s="166">
        <f>IF(PMKAFAAPAYER[[#This Row],[ ]]="Payé",PMKAFAAPAYER[[#This Row],[19.11.2025]],0)</f>
        <v>0</v>
      </c>
      <c r="DR54" s="161"/>
      <c r="DS54" s="176">
        <f>IF(PMKAFAAPAYER[[#This Row],[ ]]="Payé",PMKAFAAPAYER[[#This Row],[26.11.2025]],0)</f>
        <v>0</v>
      </c>
      <c r="DT54" s="17">
        <f t="shared" si="13"/>
        <v>0</v>
      </c>
      <c r="DU54" s="162"/>
      <c r="DV54" s="166">
        <f>IF(PMKAFAAPAYER[[#This Row],[ ]]="Payé",PMKAFAAPAYER[[#This Row],[03.12.2025]],0)</f>
        <v>0</v>
      </c>
      <c r="DW54" s="161"/>
      <c r="DX54" s="166">
        <f>IF(PMKAFAAPAYER[[#This Row],[ ]]="Payé",PMKAFAAPAYER[[#This Row],[10.12.2025]],0)</f>
        <v>0</v>
      </c>
      <c r="DY54" s="161"/>
      <c r="DZ54" s="166">
        <f>IF(PMKAFAAPAYER[[#This Row],[ ]]="Payé",PMKAFAAPAYER[[#This Row],[17.12.2025]],0)</f>
        <v>0</v>
      </c>
      <c r="EA54" s="161"/>
      <c r="EB54" s="166">
        <f>IF(PMKAFAAPAYER[[#This Row],[ ]]="Payé",PMKAFAAPAYER[[#This Row],[24.12.2025]],0)</f>
        <v>0</v>
      </c>
      <c r="EC54" s="161"/>
      <c r="ED54" s="176">
        <f>IF(PMKAFAAPAYER[[#This Row],[ ]]="Payé",PMKAFAAPAYER[[#This Row],[31.12.2025]],0)</f>
        <v>0</v>
      </c>
      <c r="EE54" s="18">
        <f t="shared" si="14"/>
        <v>0</v>
      </c>
      <c r="EF54" s="11">
        <f t="shared" si="15"/>
        <v>41.55</v>
      </c>
      <c r="EG54" s="16">
        <f>+PMKAFAAPAYER[[#This Row],[CHF]]-PMKAFAAPAYER[[#This Row],[T2025]]</f>
        <v>0</v>
      </c>
    </row>
    <row r="55" spans="1:137" x14ac:dyDescent="0.3">
      <c r="A55" s="9">
        <f t="shared" si="16"/>
        <v>50</v>
      </c>
      <c r="B55" s="1" t="s">
        <v>77</v>
      </c>
      <c r="C55" s="9">
        <v>1524554148</v>
      </c>
      <c r="D55" s="8">
        <v>45658</v>
      </c>
      <c r="E55" s="10">
        <v>30</v>
      </c>
      <c r="F55" s="265">
        <f t="shared" si="17"/>
        <v>45688</v>
      </c>
      <c r="G55" s="141" t="s">
        <v>78</v>
      </c>
      <c r="H55" s="14"/>
      <c r="I55" s="142">
        <v>72.95</v>
      </c>
      <c r="J55" s="14"/>
      <c r="K55" s="14"/>
      <c r="L55" s="14"/>
      <c r="N55" s="15"/>
      <c r="P55" s="205">
        <v>45708</v>
      </c>
      <c r="Q55" s="3" t="s">
        <v>523</v>
      </c>
      <c r="R55" s="234"/>
      <c r="S55" s="166">
        <f>IF(PMKAFAAPAYER[[#This Row],[ ]]="Payé",PMKAFAAPAYER[[#This Row],[02.01.2025]],0)</f>
        <v>0</v>
      </c>
      <c r="T55" s="234"/>
      <c r="U55" s="166">
        <f>IF(PMKAFAAPAYER[[#This Row],[ ]]="Payé",PMKAFAAPAYER[[#This Row],[09.01.2025]],0)</f>
        <v>0</v>
      </c>
      <c r="V55" s="234"/>
      <c r="W55" s="166">
        <f>IF(PMKAFAAPAYER[[#This Row],[ ]]="Payé",PMKAFAAPAYER[[#This Row],[16.01.2025]],0)</f>
        <v>0</v>
      </c>
      <c r="X55" s="234"/>
      <c r="Y55" s="166">
        <f>IF(PMKAFAAPAYER[[#This Row],[ ]]="Payé",PMKAFAAPAYER[[#This Row],[23.01.2025]],0)</f>
        <v>0</v>
      </c>
      <c r="Z55" s="234">
        <f>+PMKAFAAPAYER[[#This Row],[CHF]]</f>
        <v>72.95</v>
      </c>
      <c r="AA55" s="176">
        <f>IF(PMKAFAAPAYER[[#This Row],[ ]]="Payé",PMKAFAAPAYER[[#This Row],[30.01.2025]],0)</f>
        <v>72.95</v>
      </c>
      <c r="AB55" s="32">
        <f t="shared" si="3"/>
        <v>72.95</v>
      </c>
      <c r="AC55" s="234"/>
      <c r="AD55" s="166">
        <f>IF(PMKAFAAPAYER[[#This Row],[ ]]="Payé",PMKAFAAPAYER[[#This Row],[06.02.2025]],0)</f>
        <v>0</v>
      </c>
      <c r="AE55" s="234"/>
      <c r="AF55" s="166">
        <f>IF(PMKAFAAPAYER[[#This Row],[ ]]="Payé",PMKAFAAPAYER[[#This Row],[13.02.2025]],0)</f>
        <v>0</v>
      </c>
      <c r="AG55" s="234"/>
      <c r="AH55" s="166">
        <f>IF(PMKAFAAPAYER[[#This Row],[ ]]="Payé",PMKAFAAPAYER[[#This Row],[20.02.2025]],0)</f>
        <v>0</v>
      </c>
      <c r="AI55" s="234"/>
      <c r="AJ55" s="176">
        <f>IF(PMKAFAAPAYER[[#This Row],[ ]]="Payé",PMKAFAAPAYER[[#This Row],[27.02.2025]],0)</f>
        <v>0</v>
      </c>
      <c r="AK55" s="47">
        <f t="shared" si="4"/>
        <v>0</v>
      </c>
      <c r="AL55" s="162"/>
      <c r="AM55" s="166">
        <f>IF(PMKAFAAPAYER[[#This Row],[ ]]="Payé",PMKAFAAPAYER[[#This Row],[05.03.2025]],0)</f>
        <v>0</v>
      </c>
      <c r="AN55" s="161"/>
      <c r="AO55" s="166">
        <f>IF(PMKAFAAPAYER[[#This Row],[ ]]="Payé",PMKAFAAPAYER[[#This Row],[12.03.2025]],0)</f>
        <v>0</v>
      </c>
      <c r="AP55" s="161"/>
      <c r="AQ55" s="166">
        <f>IF(PMKAFAAPAYER[[#This Row],[ ]]="Payé",PMKAFAAPAYER[[#This Row],[19.03.2025]],0)</f>
        <v>0</v>
      </c>
      <c r="AR55" s="161"/>
      <c r="AS55" s="176">
        <f>IF(PMKAFAAPAYER[[#This Row],[ ]]="Payé",PMKAFAAPAYER[[#This Row],[26.03.2025]],0)</f>
        <v>0</v>
      </c>
      <c r="AT55" s="17">
        <f t="shared" si="5"/>
        <v>0</v>
      </c>
      <c r="AU55" s="162"/>
      <c r="AV55" s="166">
        <f>IF(PMKAFAAPAYER[[#This Row],[ ]]="Payé",PMKAFAAPAYER[[#This Row],[02.04.2025]],0)</f>
        <v>0</v>
      </c>
      <c r="AW55" s="161"/>
      <c r="AX55" s="166">
        <f>IF(PMKAFAAPAYER[[#This Row],[ ]]="Payé",PMKAFAAPAYER[[#This Row],[09.04.2025]],0)</f>
        <v>0</v>
      </c>
      <c r="AY55" s="161"/>
      <c r="AZ55" s="166">
        <f>IF(PMKAFAAPAYER[[#This Row],[ ]]="Payé",PMKAFAAPAYER[[#This Row],[16.04.2025]],0)</f>
        <v>0</v>
      </c>
      <c r="BA55" s="161"/>
      <c r="BB55" s="166">
        <f>IF(PMKAFAAPAYER[[#This Row],[ ]]="Payé",PMKAFAAPAYER[[#This Row],[23.04.2025]],0)</f>
        <v>0</v>
      </c>
      <c r="BC55" s="161"/>
      <c r="BD55" s="176">
        <f>IF(PMKAFAAPAYER[[#This Row],[ ]]="Payé",PMKAFAAPAYER[[#This Row],[30.04.2025]],0)</f>
        <v>0</v>
      </c>
      <c r="BE55" s="18">
        <f t="shared" si="6"/>
        <v>0</v>
      </c>
      <c r="BF55" s="162"/>
      <c r="BG55" s="166">
        <f>IF(PMKAFAAPAYER[[#This Row],[ ]]="Payé",PMKAFAAPAYER[[#This Row],[07.05.2025]],0)</f>
        <v>0</v>
      </c>
      <c r="BH55" s="161"/>
      <c r="BI55" s="166">
        <f>IF(PMKAFAAPAYER[[#This Row],[ ]]="Payé",PMKAFAAPAYER[[#This Row],[14.05.2025]],0)</f>
        <v>0</v>
      </c>
      <c r="BJ55" s="161"/>
      <c r="BK55" s="166">
        <f>IF(PMKAFAAPAYER[[#This Row],[ ]]="Payé",PMKAFAAPAYER[[#This Row],[21.05.2025]],0)</f>
        <v>0</v>
      </c>
      <c r="BL55" s="161"/>
      <c r="BM55" s="176">
        <f>IF(PMKAFAAPAYER[[#This Row],[ ]]="Payé",PMKAFAAPAYER[[#This Row],[28.05.2025]],0)</f>
        <v>0</v>
      </c>
      <c r="BN55" s="17">
        <f t="shared" si="7"/>
        <v>0</v>
      </c>
      <c r="BO55" s="162"/>
      <c r="BP55" s="166">
        <f>IF(PMKAFAAPAYER[[#This Row],[ ]]="Payé",PMKAFAAPAYER[[#This Row],[04.06.2025]],0)</f>
        <v>0</v>
      </c>
      <c r="BQ55" s="161"/>
      <c r="BR55" s="166">
        <f>IF(PMKAFAAPAYER[[#This Row],[ ]]="Payé",PMKAFAAPAYER[[#This Row],[11.06.2025]],0)</f>
        <v>0</v>
      </c>
      <c r="BS55" s="161"/>
      <c r="BT55" s="166">
        <f>IF(PMKAFAAPAYER[[#This Row],[ ]]="Payé",PMKAFAAPAYER[[#This Row],[18.06.2025]],0)</f>
        <v>0</v>
      </c>
      <c r="BU55" s="161"/>
      <c r="BV55" s="176">
        <f>IF(PMKAFAAPAYER[[#This Row],[ ]]="Payé",PMKAFAAPAYER[[#This Row],[25.06.2025]],0)</f>
        <v>0</v>
      </c>
      <c r="BW55" s="18">
        <f t="shared" si="8"/>
        <v>0</v>
      </c>
      <c r="BX55" s="162"/>
      <c r="BY55" s="166">
        <f>IF(PMKAFAAPAYER[[#This Row],[ ]]="Payé",PMKAFAAPAYER[[#This Row],[02.07.2025]],0)</f>
        <v>0</v>
      </c>
      <c r="BZ55" s="161"/>
      <c r="CA55" s="166">
        <f>IF(PMKAFAAPAYER[[#This Row],[ ]]="Payé",PMKAFAAPAYER[[#This Row],[09.07.2025]],0)</f>
        <v>0</v>
      </c>
      <c r="CB55" s="161"/>
      <c r="CC55" s="166">
        <f>IF(PMKAFAAPAYER[[#This Row],[ ]]="Payé",PMKAFAAPAYER[[#This Row],[16.07.2025]],0)</f>
        <v>0</v>
      </c>
      <c r="CD55" s="161"/>
      <c r="CE55" s="166">
        <f>IF(PMKAFAAPAYER[[#This Row],[ ]]="Payé",PMKAFAAPAYER[[#This Row],[23.07.2025]],0)</f>
        <v>0</v>
      </c>
      <c r="CF55" s="161"/>
      <c r="CG55" s="176">
        <f>IF(PMKAFAAPAYER[[#This Row],[ ]]="Payé",PMKAFAAPAYER[[#This Row],[30.07.2025]],0)</f>
        <v>0</v>
      </c>
      <c r="CH55" s="17">
        <f t="shared" si="9"/>
        <v>0</v>
      </c>
      <c r="CI55" s="162"/>
      <c r="CJ55" s="166">
        <f>IF(PMKAFAAPAYER[[#This Row],[ ]]="Payé",PMKAFAAPAYER[[#This Row],[06.08.2025]],0)</f>
        <v>0</v>
      </c>
      <c r="CK55" s="161"/>
      <c r="CL55" s="166">
        <f>IF(PMKAFAAPAYER[[#This Row],[ ]]="Payé",PMKAFAAPAYER[[#This Row],[13.08.2025]],0)</f>
        <v>0</v>
      </c>
      <c r="CM55" s="161"/>
      <c r="CN55" s="166">
        <f>IF(PMKAFAAPAYER[[#This Row],[ ]]="Payé",PMKAFAAPAYER[[#This Row],[20.08.2025]],0)</f>
        <v>0</v>
      </c>
      <c r="CO55" s="161"/>
      <c r="CP55" s="176">
        <f>IF(PMKAFAAPAYER[[#This Row],[ ]]="Payé",PMKAFAAPAYER[[#This Row],[27.08.2025]],0)</f>
        <v>0</v>
      </c>
      <c r="CQ55" s="18">
        <f t="shared" si="10"/>
        <v>0</v>
      </c>
      <c r="CR55" s="162"/>
      <c r="CS55" s="166">
        <f>IF(PMKAFAAPAYER[[#This Row],[ ]]="Payé",PMKAFAAPAYER[[#This Row],[03.09.2025]],0)</f>
        <v>0</v>
      </c>
      <c r="CT55" s="161"/>
      <c r="CU55" s="166">
        <f>IF(PMKAFAAPAYER[[#This Row],[ ]]="Payé",PMKAFAAPAYER[[#This Row],[10.09.2025]],0)</f>
        <v>0</v>
      </c>
      <c r="CV55" s="161"/>
      <c r="CW55" s="166">
        <f>IF(PMKAFAAPAYER[[#This Row],[ ]]="Payé",PMKAFAAPAYER[[#This Row],[17.09.2025]],0)</f>
        <v>0</v>
      </c>
      <c r="CX55" s="161"/>
      <c r="CY55" s="176">
        <f>IF(PMKAFAAPAYER[[#This Row],[ ]]="Payé",PMKAFAAPAYER[[#This Row],[24.09.2025]],0)</f>
        <v>0</v>
      </c>
      <c r="CZ55" s="17">
        <f t="shared" si="11"/>
        <v>0</v>
      </c>
      <c r="DA55" s="162"/>
      <c r="DB55" s="166">
        <f>IF(PMKAFAAPAYER[[#This Row],[ ]]="Payé",PMKAFAAPAYER[[#This Row],[01.10.2025]],0)</f>
        <v>0</v>
      </c>
      <c r="DC55" s="161"/>
      <c r="DD55" s="166">
        <f>IF(PMKAFAAPAYER[[#This Row],[ ]]="Payé",PMKAFAAPAYER[[#This Row],[08.10.2025]],0)</f>
        <v>0</v>
      </c>
      <c r="DE55" s="161"/>
      <c r="DF55" s="166">
        <f>IF(PMKAFAAPAYER[[#This Row],[ ]]="Payé",PMKAFAAPAYER[[#This Row],[15.10.2025]],0)</f>
        <v>0</v>
      </c>
      <c r="DG55" s="161"/>
      <c r="DH55" s="166">
        <f>IF(PMKAFAAPAYER[[#This Row],[ ]]="Payé",PMKAFAAPAYER[[#This Row],[22.10.2025]],0)</f>
        <v>0</v>
      </c>
      <c r="DI55" s="161"/>
      <c r="DJ55" s="176">
        <f>IF(PMKAFAAPAYER[[#This Row],[ ]]="Payé",PMKAFAAPAYER[[#This Row],[29.10.2025]],0)</f>
        <v>0</v>
      </c>
      <c r="DK55" s="18">
        <f t="shared" si="12"/>
        <v>0</v>
      </c>
      <c r="DL55" s="162"/>
      <c r="DM55" s="166">
        <f>IF(PMKAFAAPAYER[[#This Row],[ ]]="Payé",PMKAFAAPAYER[[#This Row],[05.11.2025]],0)</f>
        <v>0</v>
      </c>
      <c r="DN55" s="161"/>
      <c r="DO55" s="166">
        <f>IF(PMKAFAAPAYER[[#This Row],[ ]]="Payé",PMKAFAAPAYER[[#This Row],[12.11.2025]],0)</f>
        <v>0</v>
      </c>
      <c r="DP55" s="161"/>
      <c r="DQ55" s="166">
        <f>IF(PMKAFAAPAYER[[#This Row],[ ]]="Payé",PMKAFAAPAYER[[#This Row],[19.11.2025]],0)</f>
        <v>0</v>
      </c>
      <c r="DR55" s="161"/>
      <c r="DS55" s="176">
        <f>IF(PMKAFAAPAYER[[#This Row],[ ]]="Payé",PMKAFAAPAYER[[#This Row],[26.11.2025]],0)</f>
        <v>0</v>
      </c>
      <c r="DT55" s="17">
        <f t="shared" si="13"/>
        <v>0</v>
      </c>
      <c r="DU55" s="162"/>
      <c r="DV55" s="166">
        <f>IF(PMKAFAAPAYER[[#This Row],[ ]]="Payé",PMKAFAAPAYER[[#This Row],[03.12.2025]],0)</f>
        <v>0</v>
      </c>
      <c r="DW55" s="161"/>
      <c r="DX55" s="166">
        <f>IF(PMKAFAAPAYER[[#This Row],[ ]]="Payé",PMKAFAAPAYER[[#This Row],[10.12.2025]],0)</f>
        <v>0</v>
      </c>
      <c r="DY55" s="161"/>
      <c r="DZ55" s="166">
        <f>IF(PMKAFAAPAYER[[#This Row],[ ]]="Payé",PMKAFAAPAYER[[#This Row],[17.12.2025]],0)</f>
        <v>0</v>
      </c>
      <c r="EA55" s="161"/>
      <c r="EB55" s="166">
        <f>IF(PMKAFAAPAYER[[#This Row],[ ]]="Payé",PMKAFAAPAYER[[#This Row],[24.12.2025]],0)</f>
        <v>0</v>
      </c>
      <c r="EC55" s="161"/>
      <c r="ED55" s="176">
        <f>IF(PMKAFAAPAYER[[#This Row],[ ]]="Payé",PMKAFAAPAYER[[#This Row],[31.12.2025]],0)</f>
        <v>0</v>
      </c>
      <c r="EE55" s="18">
        <f t="shared" si="14"/>
        <v>0</v>
      </c>
      <c r="EF55" s="11">
        <f t="shared" si="15"/>
        <v>72.95</v>
      </c>
      <c r="EG55" s="16">
        <f>+PMKAFAAPAYER[[#This Row],[CHF]]-PMKAFAAPAYER[[#This Row],[T2025]]</f>
        <v>0</v>
      </c>
    </row>
    <row r="56" spans="1:137" x14ac:dyDescent="0.3">
      <c r="A56" s="9">
        <f t="shared" si="16"/>
        <v>51</v>
      </c>
      <c r="B56" s="1" t="s">
        <v>79</v>
      </c>
      <c r="C56" s="9">
        <v>11286309</v>
      </c>
      <c r="D56" s="8">
        <v>45660</v>
      </c>
      <c r="E56" s="10">
        <v>28</v>
      </c>
      <c r="F56" s="265">
        <f t="shared" si="17"/>
        <v>45688</v>
      </c>
      <c r="G56" s="141" t="s">
        <v>80</v>
      </c>
      <c r="H56" s="14"/>
      <c r="I56" s="142">
        <v>866</v>
      </c>
      <c r="J56" s="14"/>
      <c r="K56" s="14"/>
      <c r="L56" s="14"/>
      <c r="N56" s="15"/>
      <c r="P56" s="205">
        <v>31.1</v>
      </c>
      <c r="Q56" s="3" t="s">
        <v>445</v>
      </c>
      <c r="R56" s="234"/>
      <c r="S56" s="166">
        <f>IF(PMKAFAAPAYER[[#This Row],[ ]]="Payé",PMKAFAAPAYER[[#This Row],[02.01.2025]],0)</f>
        <v>0</v>
      </c>
      <c r="T56" s="234"/>
      <c r="U56" s="166">
        <f>IF(PMKAFAAPAYER[[#This Row],[ ]]="Payé",PMKAFAAPAYER[[#This Row],[09.01.2025]],0)</f>
        <v>0</v>
      </c>
      <c r="V56" s="234"/>
      <c r="W56" s="166">
        <f>IF(PMKAFAAPAYER[[#This Row],[ ]]="Payé",PMKAFAAPAYER[[#This Row],[16.01.2025]],0)</f>
        <v>0</v>
      </c>
      <c r="X56" s="234"/>
      <c r="Y56" s="166">
        <f>IF(PMKAFAAPAYER[[#This Row],[ ]]="Payé",PMKAFAAPAYER[[#This Row],[23.01.2025]],0)</f>
        <v>0</v>
      </c>
      <c r="Z56" s="234">
        <f>+PMKAFAAPAYER[[#This Row],[CHF]]</f>
        <v>866</v>
      </c>
      <c r="AA56" s="176">
        <f>IF(PMKAFAAPAYER[[#This Row],[ ]]="Payé",PMKAFAAPAYER[[#This Row],[30.01.2025]],0)</f>
        <v>866</v>
      </c>
      <c r="AB56" s="32">
        <f t="shared" si="3"/>
        <v>866</v>
      </c>
      <c r="AC56" s="234"/>
      <c r="AD56" s="166">
        <f>IF(PMKAFAAPAYER[[#This Row],[ ]]="Payé",PMKAFAAPAYER[[#This Row],[06.02.2025]],0)</f>
        <v>0</v>
      </c>
      <c r="AE56" s="234"/>
      <c r="AF56" s="166">
        <f>IF(PMKAFAAPAYER[[#This Row],[ ]]="Payé",PMKAFAAPAYER[[#This Row],[13.02.2025]],0)</f>
        <v>0</v>
      </c>
      <c r="AG56" s="234"/>
      <c r="AH56" s="166">
        <f>IF(PMKAFAAPAYER[[#This Row],[ ]]="Payé",PMKAFAAPAYER[[#This Row],[20.02.2025]],0)</f>
        <v>0</v>
      </c>
      <c r="AI56" s="234"/>
      <c r="AJ56" s="176">
        <f>IF(PMKAFAAPAYER[[#This Row],[ ]]="Payé",PMKAFAAPAYER[[#This Row],[27.02.2025]],0)</f>
        <v>0</v>
      </c>
      <c r="AK56" s="47">
        <f t="shared" si="4"/>
        <v>0</v>
      </c>
      <c r="AL56" s="162"/>
      <c r="AM56" s="166">
        <f>IF(PMKAFAAPAYER[[#This Row],[ ]]="Payé",PMKAFAAPAYER[[#This Row],[05.03.2025]],0)</f>
        <v>0</v>
      </c>
      <c r="AN56" s="161"/>
      <c r="AO56" s="166">
        <f>IF(PMKAFAAPAYER[[#This Row],[ ]]="Payé",PMKAFAAPAYER[[#This Row],[12.03.2025]],0)</f>
        <v>0</v>
      </c>
      <c r="AP56" s="161"/>
      <c r="AQ56" s="166">
        <f>IF(PMKAFAAPAYER[[#This Row],[ ]]="Payé",PMKAFAAPAYER[[#This Row],[19.03.2025]],0)</f>
        <v>0</v>
      </c>
      <c r="AR56" s="161"/>
      <c r="AS56" s="176">
        <f>IF(PMKAFAAPAYER[[#This Row],[ ]]="Payé",PMKAFAAPAYER[[#This Row],[26.03.2025]],0)</f>
        <v>0</v>
      </c>
      <c r="AT56" s="17">
        <f t="shared" si="5"/>
        <v>0</v>
      </c>
      <c r="AU56" s="162"/>
      <c r="AV56" s="166">
        <f>IF(PMKAFAAPAYER[[#This Row],[ ]]="Payé",PMKAFAAPAYER[[#This Row],[02.04.2025]],0)</f>
        <v>0</v>
      </c>
      <c r="AW56" s="161"/>
      <c r="AX56" s="166">
        <f>IF(PMKAFAAPAYER[[#This Row],[ ]]="Payé",PMKAFAAPAYER[[#This Row],[09.04.2025]],0)</f>
        <v>0</v>
      </c>
      <c r="AY56" s="161"/>
      <c r="AZ56" s="166">
        <f>IF(PMKAFAAPAYER[[#This Row],[ ]]="Payé",PMKAFAAPAYER[[#This Row],[16.04.2025]],0)</f>
        <v>0</v>
      </c>
      <c r="BA56" s="161"/>
      <c r="BB56" s="166">
        <f>IF(PMKAFAAPAYER[[#This Row],[ ]]="Payé",PMKAFAAPAYER[[#This Row],[23.04.2025]],0)</f>
        <v>0</v>
      </c>
      <c r="BC56" s="161"/>
      <c r="BD56" s="176">
        <f>IF(PMKAFAAPAYER[[#This Row],[ ]]="Payé",PMKAFAAPAYER[[#This Row],[30.04.2025]],0)</f>
        <v>0</v>
      </c>
      <c r="BE56" s="18">
        <f t="shared" si="6"/>
        <v>0</v>
      </c>
      <c r="BF56" s="162"/>
      <c r="BG56" s="166">
        <f>IF(PMKAFAAPAYER[[#This Row],[ ]]="Payé",PMKAFAAPAYER[[#This Row],[07.05.2025]],0)</f>
        <v>0</v>
      </c>
      <c r="BH56" s="161"/>
      <c r="BI56" s="166">
        <f>IF(PMKAFAAPAYER[[#This Row],[ ]]="Payé",PMKAFAAPAYER[[#This Row],[14.05.2025]],0)</f>
        <v>0</v>
      </c>
      <c r="BJ56" s="161"/>
      <c r="BK56" s="166">
        <f>IF(PMKAFAAPAYER[[#This Row],[ ]]="Payé",PMKAFAAPAYER[[#This Row],[21.05.2025]],0)</f>
        <v>0</v>
      </c>
      <c r="BL56" s="161"/>
      <c r="BM56" s="176">
        <f>IF(PMKAFAAPAYER[[#This Row],[ ]]="Payé",PMKAFAAPAYER[[#This Row],[28.05.2025]],0)</f>
        <v>0</v>
      </c>
      <c r="BN56" s="17">
        <f t="shared" si="7"/>
        <v>0</v>
      </c>
      <c r="BO56" s="162"/>
      <c r="BP56" s="166">
        <f>IF(PMKAFAAPAYER[[#This Row],[ ]]="Payé",PMKAFAAPAYER[[#This Row],[04.06.2025]],0)</f>
        <v>0</v>
      </c>
      <c r="BQ56" s="161"/>
      <c r="BR56" s="166">
        <f>IF(PMKAFAAPAYER[[#This Row],[ ]]="Payé",PMKAFAAPAYER[[#This Row],[11.06.2025]],0)</f>
        <v>0</v>
      </c>
      <c r="BS56" s="161"/>
      <c r="BT56" s="166">
        <f>IF(PMKAFAAPAYER[[#This Row],[ ]]="Payé",PMKAFAAPAYER[[#This Row],[18.06.2025]],0)</f>
        <v>0</v>
      </c>
      <c r="BU56" s="161"/>
      <c r="BV56" s="176">
        <f>IF(PMKAFAAPAYER[[#This Row],[ ]]="Payé",PMKAFAAPAYER[[#This Row],[25.06.2025]],0)</f>
        <v>0</v>
      </c>
      <c r="BW56" s="18">
        <f t="shared" si="8"/>
        <v>0</v>
      </c>
      <c r="BX56" s="162"/>
      <c r="BY56" s="166">
        <f>IF(PMKAFAAPAYER[[#This Row],[ ]]="Payé",PMKAFAAPAYER[[#This Row],[02.07.2025]],0)</f>
        <v>0</v>
      </c>
      <c r="BZ56" s="161"/>
      <c r="CA56" s="166">
        <f>IF(PMKAFAAPAYER[[#This Row],[ ]]="Payé",PMKAFAAPAYER[[#This Row],[09.07.2025]],0)</f>
        <v>0</v>
      </c>
      <c r="CB56" s="161"/>
      <c r="CC56" s="166">
        <f>IF(PMKAFAAPAYER[[#This Row],[ ]]="Payé",PMKAFAAPAYER[[#This Row],[16.07.2025]],0)</f>
        <v>0</v>
      </c>
      <c r="CD56" s="161"/>
      <c r="CE56" s="166">
        <f>IF(PMKAFAAPAYER[[#This Row],[ ]]="Payé",PMKAFAAPAYER[[#This Row],[23.07.2025]],0)</f>
        <v>0</v>
      </c>
      <c r="CF56" s="161"/>
      <c r="CG56" s="176">
        <f>IF(PMKAFAAPAYER[[#This Row],[ ]]="Payé",PMKAFAAPAYER[[#This Row],[30.07.2025]],0)</f>
        <v>0</v>
      </c>
      <c r="CH56" s="17">
        <f t="shared" si="9"/>
        <v>0</v>
      </c>
      <c r="CI56" s="162"/>
      <c r="CJ56" s="166">
        <f>IF(PMKAFAAPAYER[[#This Row],[ ]]="Payé",PMKAFAAPAYER[[#This Row],[06.08.2025]],0)</f>
        <v>0</v>
      </c>
      <c r="CK56" s="161"/>
      <c r="CL56" s="166">
        <f>IF(PMKAFAAPAYER[[#This Row],[ ]]="Payé",PMKAFAAPAYER[[#This Row],[13.08.2025]],0)</f>
        <v>0</v>
      </c>
      <c r="CM56" s="161"/>
      <c r="CN56" s="166">
        <f>IF(PMKAFAAPAYER[[#This Row],[ ]]="Payé",PMKAFAAPAYER[[#This Row],[20.08.2025]],0)</f>
        <v>0</v>
      </c>
      <c r="CO56" s="161"/>
      <c r="CP56" s="176">
        <f>IF(PMKAFAAPAYER[[#This Row],[ ]]="Payé",PMKAFAAPAYER[[#This Row],[27.08.2025]],0)</f>
        <v>0</v>
      </c>
      <c r="CQ56" s="18">
        <f t="shared" si="10"/>
        <v>0</v>
      </c>
      <c r="CR56" s="162"/>
      <c r="CS56" s="166">
        <f>IF(PMKAFAAPAYER[[#This Row],[ ]]="Payé",PMKAFAAPAYER[[#This Row],[03.09.2025]],0)</f>
        <v>0</v>
      </c>
      <c r="CT56" s="161"/>
      <c r="CU56" s="166">
        <f>IF(PMKAFAAPAYER[[#This Row],[ ]]="Payé",PMKAFAAPAYER[[#This Row],[10.09.2025]],0)</f>
        <v>0</v>
      </c>
      <c r="CV56" s="161"/>
      <c r="CW56" s="166">
        <f>IF(PMKAFAAPAYER[[#This Row],[ ]]="Payé",PMKAFAAPAYER[[#This Row],[17.09.2025]],0)</f>
        <v>0</v>
      </c>
      <c r="CX56" s="161"/>
      <c r="CY56" s="176">
        <f>IF(PMKAFAAPAYER[[#This Row],[ ]]="Payé",PMKAFAAPAYER[[#This Row],[24.09.2025]],0)</f>
        <v>0</v>
      </c>
      <c r="CZ56" s="17">
        <f t="shared" si="11"/>
        <v>0</v>
      </c>
      <c r="DA56" s="162"/>
      <c r="DB56" s="166">
        <f>IF(PMKAFAAPAYER[[#This Row],[ ]]="Payé",PMKAFAAPAYER[[#This Row],[01.10.2025]],0)</f>
        <v>0</v>
      </c>
      <c r="DC56" s="161"/>
      <c r="DD56" s="166">
        <f>IF(PMKAFAAPAYER[[#This Row],[ ]]="Payé",PMKAFAAPAYER[[#This Row],[08.10.2025]],0)</f>
        <v>0</v>
      </c>
      <c r="DE56" s="161"/>
      <c r="DF56" s="166">
        <f>IF(PMKAFAAPAYER[[#This Row],[ ]]="Payé",PMKAFAAPAYER[[#This Row],[15.10.2025]],0)</f>
        <v>0</v>
      </c>
      <c r="DG56" s="161"/>
      <c r="DH56" s="166">
        <f>IF(PMKAFAAPAYER[[#This Row],[ ]]="Payé",PMKAFAAPAYER[[#This Row],[22.10.2025]],0)</f>
        <v>0</v>
      </c>
      <c r="DI56" s="161"/>
      <c r="DJ56" s="176">
        <f>IF(PMKAFAAPAYER[[#This Row],[ ]]="Payé",PMKAFAAPAYER[[#This Row],[29.10.2025]],0)</f>
        <v>0</v>
      </c>
      <c r="DK56" s="18">
        <f t="shared" si="12"/>
        <v>0</v>
      </c>
      <c r="DL56" s="162"/>
      <c r="DM56" s="166">
        <f>IF(PMKAFAAPAYER[[#This Row],[ ]]="Payé",PMKAFAAPAYER[[#This Row],[05.11.2025]],0)</f>
        <v>0</v>
      </c>
      <c r="DN56" s="161"/>
      <c r="DO56" s="166">
        <f>IF(PMKAFAAPAYER[[#This Row],[ ]]="Payé",PMKAFAAPAYER[[#This Row],[12.11.2025]],0)</f>
        <v>0</v>
      </c>
      <c r="DP56" s="161"/>
      <c r="DQ56" s="166">
        <f>IF(PMKAFAAPAYER[[#This Row],[ ]]="Payé",PMKAFAAPAYER[[#This Row],[19.11.2025]],0)</f>
        <v>0</v>
      </c>
      <c r="DR56" s="161"/>
      <c r="DS56" s="176">
        <f>IF(PMKAFAAPAYER[[#This Row],[ ]]="Payé",PMKAFAAPAYER[[#This Row],[26.11.2025]],0)</f>
        <v>0</v>
      </c>
      <c r="DT56" s="17">
        <f t="shared" si="13"/>
        <v>0</v>
      </c>
      <c r="DU56" s="162"/>
      <c r="DV56" s="166">
        <f>IF(PMKAFAAPAYER[[#This Row],[ ]]="Payé",PMKAFAAPAYER[[#This Row],[03.12.2025]],0)</f>
        <v>0</v>
      </c>
      <c r="DW56" s="161"/>
      <c r="DX56" s="166">
        <f>IF(PMKAFAAPAYER[[#This Row],[ ]]="Payé",PMKAFAAPAYER[[#This Row],[10.12.2025]],0)</f>
        <v>0</v>
      </c>
      <c r="DY56" s="161"/>
      <c r="DZ56" s="166">
        <f>IF(PMKAFAAPAYER[[#This Row],[ ]]="Payé",PMKAFAAPAYER[[#This Row],[17.12.2025]],0)</f>
        <v>0</v>
      </c>
      <c r="EA56" s="161"/>
      <c r="EB56" s="166">
        <f>IF(PMKAFAAPAYER[[#This Row],[ ]]="Payé",PMKAFAAPAYER[[#This Row],[24.12.2025]],0)</f>
        <v>0</v>
      </c>
      <c r="EC56" s="161"/>
      <c r="ED56" s="176">
        <f>IF(PMKAFAAPAYER[[#This Row],[ ]]="Payé",PMKAFAAPAYER[[#This Row],[31.12.2025]],0)</f>
        <v>0</v>
      </c>
      <c r="EE56" s="18">
        <f t="shared" si="14"/>
        <v>0</v>
      </c>
      <c r="EF56" s="11">
        <f t="shared" si="15"/>
        <v>866</v>
      </c>
      <c r="EG56" s="16">
        <f>+PMKAFAAPAYER[[#This Row],[CHF]]-PMKAFAAPAYER[[#This Row],[T2025]]</f>
        <v>0</v>
      </c>
    </row>
    <row r="57" spans="1:137" x14ac:dyDescent="0.3">
      <c r="A57" s="9">
        <f t="shared" si="16"/>
        <v>52</v>
      </c>
      <c r="B57" s="1" t="s">
        <v>81</v>
      </c>
      <c r="C57" s="9">
        <v>1588</v>
      </c>
      <c r="D57" s="8">
        <v>45658</v>
      </c>
      <c r="E57" s="10">
        <v>30</v>
      </c>
      <c r="F57" s="265">
        <f t="shared" si="17"/>
        <v>45688</v>
      </c>
      <c r="G57" s="139">
        <v>1.25</v>
      </c>
      <c r="H57" s="14"/>
      <c r="I57" s="140">
        <v>512.39</v>
      </c>
      <c r="J57" s="14"/>
      <c r="K57" s="14"/>
      <c r="L57" s="14"/>
      <c r="N57" s="15"/>
      <c r="P57" s="205">
        <v>45698</v>
      </c>
      <c r="Q57" s="3" t="s">
        <v>445</v>
      </c>
      <c r="R57" s="234"/>
      <c r="S57" s="166">
        <f>IF(PMKAFAAPAYER[[#This Row],[ ]]="Payé",PMKAFAAPAYER[[#This Row],[02.01.2025]],0)</f>
        <v>0</v>
      </c>
      <c r="T57" s="234"/>
      <c r="U57" s="166">
        <f>IF(PMKAFAAPAYER[[#This Row],[ ]]="Payé",PMKAFAAPAYER[[#This Row],[09.01.2025]],0)</f>
        <v>0</v>
      </c>
      <c r="V57" s="234"/>
      <c r="W57" s="166">
        <f>IF(PMKAFAAPAYER[[#This Row],[ ]]="Payé",PMKAFAAPAYER[[#This Row],[16.01.2025]],0)</f>
        <v>0</v>
      </c>
      <c r="X57" s="234"/>
      <c r="Y57" s="166">
        <f>IF(PMKAFAAPAYER[[#This Row],[ ]]="Payé",PMKAFAAPAYER[[#This Row],[23.01.2025]],0)</f>
        <v>0</v>
      </c>
      <c r="Z57" s="234">
        <f>+PMKAFAAPAYER[[#This Row],[CHF]]</f>
        <v>512.39</v>
      </c>
      <c r="AA57" s="176">
        <f>IF(PMKAFAAPAYER[[#This Row],[ ]]="Payé",PMKAFAAPAYER[[#This Row],[30.01.2025]],0)</f>
        <v>512.39</v>
      </c>
      <c r="AB57" s="32">
        <f t="shared" si="3"/>
        <v>512.39</v>
      </c>
      <c r="AC57" s="234"/>
      <c r="AD57" s="166">
        <f>IF(PMKAFAAPAYER[[#This Row],[ ]]="Payé",PMKAFAAPAYER[[#This Row],[06.02.2025]],0)</f>
        <v>0</v>
      </c>
      <c r="AE57" s="234"/>
      <c r="AF57" s="166">
        <f>IF(PMKAFAAPAYER[[#This Row],[ ]]="Payé",PMKAFAAPAYER[[#This Row],[13.02.2025]],0)</f>
        <v>0</v>
      </c>
      <c r="AG57" s="234"/>
      <c r="AH57" s="166">
        <f>IF(PMKAFAAPAYER[[#This Row],[ ]]="Payé",PMKAFAAPAYER[[#This Row],[20.02.2025]],0)</f>
        <v>0</v>
      </c>
      <c r="AI57" s="234"/>
      <c r="AJ57" s="176">
        <f>IF(PMKAFAAPAYER[[#This Row],[ ]]="Payé",PMKAFAAPAYER[[#This Row],[27.02.2025]],0)</f>
        <v>0</v>
      </c>
      <c r="AK57" s="47">
        <f t="shared" si="4"/>
        <v>0</v>
      </c>
      <c r="AL57" s="162"/>
      <c r="AM57" s="166">
        <f>IF(PMKAFAAPAYER[[#This Row],[ ]]="Payé",PMKAFAAPAYER[[#This Row],[05.03.2025]],0)</f>
        <v>0</v>
      </c>
      <c r="AN57" s="161"/>
      <c r="AO57" s="166">
        <f>IF(PMKAFAAPAYER[[#This Row],[ ]]="Payé",PMKAFAAPAYER[[#This Row],[12.03.2025]],0)</f>
        <v>0</v>
      </c>
      <c r="AP57" s="161"/>
      <c r="AQ57" s="166">
        <f>IF(PMKAFAAPAYER[[#This Row],[ ]]="Payé",PMKAFAAPAYER[[#This Row],[19.03.2025]],0)</f>
        <v>0</v>
      </c>
      <c r="AR57" s="161"/>
      <c r="AS57" s="176">
        <f>IF(PMKAFAAPAYER[[#This Row],[ ]]="Payé",PMKAFAAPAYER[[#This Row],[26.03.2025]],0)</f>
        <v>0</v>
      </c>
      <c r="AT57" s="17">
        <f t="shared" si="5"/>
        <v>0</v>
      </c>
      <c r="AU57" s="162"/>
      <c r="AV57" s="166">
        <f>IF(PMKAFAAPAYER[[#This Row],[ ]]="Payé",PMKAFAAPAYER[[#This Row],[02.04.2025]],0)</f>
        <v>0</v>
      </c>
      <c r="AW57" s="161"/>
      <c r="AX57" s="166">
        <f>IF(PMKAFAAPAYER[[#This Row],[ ]]="Payé",PMKAFAAPAYER[[#This Row],[09.04.2025]],0)</f>
        <v>0</v>
      </c>
      <c r="AY57" s="161"/>
      <c r="AZ57" s="166">
        <f>IF(PMKAFAAPAYER[[#This Row],[ ]]="Payé",PMKAFAAPAYER[[#This Row],[16.04.2025]],0)</f>
        <v>0</v>
      </c>
      <c r="BA57" s="161"/>
      <c r="BB57" s="166">
        <f>IF(PMKAFAAPAYER[[#This Row],[ ]]="Payé",PMKAFAAPAYER[[#This Row],[23.04.2025]],0)</f>
        <v>0</v>
      </c>
      <c r="BC57" s="161"/>
      <c r="BD57" s="176">
        <f>IF(PMKAFAAPAYER[[#This Row],[ ]]="Payé",PMKAFAAPAYER[[#This Row],[30.04.2025]],0)</f>
        <v>0</v>
      </c>
      <c r="BE57" s="18">
        <f t="shared" si="6"/>
        <v>0</v>
      </c>
      <c r="BF57" s="162"/>
      <c r="BG57" s="166">
        <f>IF(PMKAFAAPAYER[[#This Row],[ ]]="Payé",PMKAFAAPAYER[[#This Row],[07.05.2025]],0)</f>
        <v>0</v>
      </c>
      <c r="BH57" s="161"/>
      <c r="BI57" s="166">
        <f>IF(PMKAFAAPAYER[[#This Row],[ ]]="Payé",PMKAFAAPAYER[[#This Row],[14.05.2025]],0)</f>
        <v>0</v>
      </c>
      <c r="BJ57" s="161"/>
      <c r="BK57" s="166">
        <f>IF(PMKAFAAPAYER[[#This Row],[ ]]="Payé",PMKAFAAPAYER[[#This Row],[21.05.2025]],0)</f>
        <v>0</v>
      </c>
      <c r="BL57" s="161"/>
      <c r="BM57" s="176">
        <f>IF(PMKAFAAPAYER[[#This Row],[ ]]="Payé",PMKAFAAPAYER[[#This Row],[28.05.2025]],0)</f>
        <v>0</v>
      </c>
      <c r="BN57" s="17">
        <f t="shared" si="7"/>
        <v>0</v>
      </c>
      <c r="BO57" s="162"/>
      <c r="BP57" s="166">
        <f>IF(PMKAFAAPAYER[[#This Row],[ ]]="Payé",PMKAFAAPAYER[[#This Row],[04.06.2025]],0)</f>
        <v>0</v>
      </c>
      <c r="BQ57" s="161"/>
      <c r="BR57" s="166">
        <f>IF(PMKAFAAPAYER[[#This Row],[ ]]="Payé",PMKAFAAPAYER[[#This Row],[11.06.2025]],0)</f>
        <v>0</v>
      </c>
      <c r="BS57" s="161"/>
      <c r="BT57" s="166">
        <f>IF(PMKAFAAPAYER[[#This Row],[ ]]="Payé",PMKAFAAPAYER[[#This Row],[18.06.2025]],0)</f>
        <v>0</v>
      </c>
      <c r="BU57" s="161"/>
      <c r="BV57" s="176">
        <f>IF(PMKAFAAPAYER[[#This Row],[ ]]="Payé",PMKAFAAPAYER[[#This Row],[25.06.2025]],0)</f>
        <v>0</v>
      </c>
      <c r="BW57" s="18">
        <f t="shared" si="8"/>
        <v>0</v>
      </c>
      <c r="BX57" s="162"/>
      <c r="BY57" s="166">
        <f>IF(PMKAFAAPAYER[[#This Row],[ ]]="Payé",PMKAFAAPAYER[[#This Row],[02.07.2025]],0)</f>
        <v>0</v>
      </c>
      <c r="BZ57" s="161"/>
      <c r="CA57" s="166">
        <f>IF(PMKAFAAPAYER[[#This Row],[ ]]="Payé",PMKAFAAPAYER[[#This Row],[09.07.2025]],0)</f>
        <v>0</v>
      </c>
      <c r="CB57" s="161"/>
      <c r="CC57" s="166">
        <f>IF(PMKAFAAPAYER[[#This Row],[ ]]="Payé",PMKAFAAPAYER[[#This Row],[16.07.2025]],0)</f>
        <v>0</v>
      </c>
      <c r="CD57" s="161"/>
      <c r="CE57" s="166">
        <f>IF(PMKAFAAPAYER[[#This Row],[ ]]="Payé",PMKAFAAPAYER[[#This Row],[23.07.2025]],0)</f>
        <v>0</v>
      </c>
      <c r="CF57" s="161"/>
      <c r="CG57" s="176">
        <f>IF(PMKAFAAPAYER[[#This Row],[ ]]="Payé",PMKAFAAPAYER[[#This Row],[30.07.2025]],0)</f>
        <v>0</v>
      </c>
      <c r="CH57" s="17">
        <f t="shared" si="9"/>
        <v>0</v>
      </c>
      <c r="CI57" s="162"/>
      <c r="CJ57" s="166">
        <f>IF(PMKAFAAPAYER[[#This Row],[ ]]="Payé",PMKAFAAPAYER[[#This Row],[06.08.2025]],0)</f>
        <v>0</v>
      </c>
      <c r="CK57" s="161"/>
      <c r="CL57" s="166">
        <f>IF(PMKAFAAPAYER[[#This Row],[ ]]="Payé",PMKAFAAPAYER[[#This Row],[13.08.2025]],0)</f>
        <v>0</v>
      </c>
      <c r="CM57" s="161"/>
      <c r="CN57" s="166">
        <f>IF(PMKAFAAPAYER[[#This Row],[ ]]="Payé",PMKAFAAPAYER[[#This Row],[20.08.2025]],0)</f>
        <v>0</v>
      </c>
      <c r="CO57" s="161"/>
      <c r="CP57" s="176">
        <f>IF(PMKAFAAPAYER[[#This Row],[ ]]="Payé",PMKAFAAPAYER[[#This Row],[27.08.2025]],0)</f>
        <v>0</v>
      </c>
      <c r="CQ57" s="18">
        <f t="shared" si="10"/>
        <v>0</v>
      </c>
      <c r="CR57" s="162"/>
      <c r="CS57" s="166">
        <f>IF(PMKAFAAPAYER[[#This Row],[ ]]="Payé",PMKAFAAPAYER[[#This Row],[03.09.2025]],0)</f>
        <v>0</v>
      </c>
      <c r="CT57" s="161"/>
      <c r="CU57" s="166">
        <f>IF(PMKAFAAPAYER[[#This Row],[ ]]="Payé",PMKAFAAPAYER[[#This Row],[10.09.2025]],0)</f>
        <v>0</v>
      </c>
      <c r="CV57" s="161"/>
      <c r="CW57" s="166">
        <f>IF(PMKAFAAPAYER[[#This Row],[ ]]="Payé",PMKAFAAPAYER[[#This Row],[17.09.2025]],0)</f>
        <v>0</v>
      </c>
      <c r="CX57" s="161"/>
      <c r="CY57" s="176">
        <f>IF(PMKAFAAPAYER[[#This Row],[ ]]="Payé",PMKAFAAPAYER[[#This Row],[24.09.2025]],0)</f>
        <v>0</v>
      </c>
      <c r="CZ57" s="17">
        <f t="shared" si="11"/>
        <v>0</v>
      </c>
      <c r="DA57" s="162"/>
      <c r="DB57" s="166">
        <f>IF(PMKAFAAPAYER[[#This Row],[ ]]="Payé",PMKAFAAPAYER[[#This Row],[01.10.2025]],0)</f>
        <v>0</v>
      </c>
      <c r="DC57" s="161"/>
      <c r="DD57" s="166">
        <f>IF(PMKAFAAPAYER[[#This Row],[ ]]="Payé",PMKAFAAPAYER[[#This Row],[08.10.2025]],0)</f>
        <v>0</v>
      </c>
      <c r="DE57" s="161"/>
      <c r="DF57" s="166">
        <f>IF(PMKAFAAPAYER[[#This Row],[ ]]="Payé",PMKAFAAPAYER[[#This Row],[15.10.2025]],0)</f>
        <v>0</v>
      </c>
      <c r="DG57" s="161"/>
      <c r="DH57" s="166">
        <f>IF(PMKAFAAPAYER[[#This Row],[ ]]="Payé",PMKAFAAPAYER[[#This Row],[22.10.2025]],0)</f>
        <v>0</v>
      </c>
      <c r="DI57" s="161"/>
      <c r="DJ57" s="176">
        <f>IF(PMKAFAAPAYER[[#This Row],[ ]]="Payé",PMKAFAAPAYER[[#This Row],[29.10.2025]],0)</f>
        <v>0</v>
      </c>
      <c r="DK57" s="18">
        <f t="shared" si="12"/>
        <v>0</v>
      </c>
      <c r="DL57" s="162"/>
      <c r="DM57" s="166">
        <f>IF(PMKAFAAPAYER[[#This Row],[ ]]="Payé",PMKAFAAPAYER[[#This Row],[05.11.2025]],0)</f>
        <v>0</v>
      </c>
      <c r="DN57" s="161"/>
      <c r="DO57" s="166">
        <f>IF(PMKAFAAPAYER[[#This Row],[ ]]="Payé",PMKAFAAPAYER[[#This Row],[12.11.2025]],0)</f>
        <v>0</v>
      </c>
      <c r="DP57" s="161"/>
      <c r="DQ57" s="166">
        <f>IF(PMKAFAAPAYER[[#This Row],[ ]]="Payé",PMKAFAAPAYER[[#This Row],[19.11.2025]],0)</f>
        <v>0</v>
      </c>
      <c r="DR57" s="161"/>
      <c r="DS57" s="176">
        <f>IF(PMKAFAAPAYER[[#This Row],[ ]]="Payé",PMKAFAAPAYER[[#This Row],[26.11.2025]],0)</f>
        <v>0</v>
      </c>
      <c r="DT57" s="17">
        <f t="shared" si="13"/>
        <v>0</v>
      </c>
      <c r="DU57" s="162"/>
      <c r="DV57" s="166">
        <f>IF(PMKAFAAPAYER[[#This Row],[ ]]="Payé",PMKAFAAPAYER[[#This Row],[03.12.2025]],0)</f>
        <v>0</v>
      </c>
      <c r="DW57" s="161"/>
      <c r="DX57" s="166">
        <f>IF(PMKAFAAPAYER[[#This Row],[ ]]="Payé",PMKAFAAPAYER[[#This Row],[10.12.2025]],0)</f>
        <v>0</v>
      </c>
      <c r="DY57" s="161"/>
      <c r="DZ57" s="166">
        <f>IF(PMKAFAAPAYER[[#This Row],[ ]]="Payé",PMKAFAAPAYER[[#This Row],[17.12.2025]],0)</f>
        <v>0</v>
      </c>
      <c r="EA57" s="161"/>
      <c r="EB57" s="166">
        <f>IF(PMKAFAAPAYER[[#This Row],[ ]]="Payé",PMKAFAAPAYER[[#This Row],[24.12.2025]],0)</f>
        <v>0</v>
      </c>
      <c r="EC57" s="161"/>
      <c r="ED57" s="176">
        <f>IF(PMKAFAAPAYER[[#This Row],[ ]]="Payé",PMKAFAAPAYER[[#This Row],[31.12.2025]],0)</f>
        <v>0</v>
      </c>
      <c r="EE57" s="18">
        <f t="shared" si="14"/>
        <v>0</v>
      </c>
      <c r="EF57" s="11">
        <f t="shared" si="15"/>
        <v>512.39</v>
      </c>
      <c r="EG57" s="16">
        <f>+PMKAFAAPAYER[[#This Row],[CHF]]-PMKAFAAPAYER[[#This Row],[T2025]]</f>
        <v>0</v>
      </c>
    </row>
    <row r="58" spans="1:137" x14ac:dyDescent="0.3">
      <c r="A58" s="9">
        <f t="shared" si="16"/>
        <v>53</v>
      </c>
      <c r="B58" s="1" t="s">
        <v>39</v>
      </c>
      <c r="C58" s="9" t="s">
        <v>82</v>
      </c>
      <c r="D58" s="8">
        <v>45663</v>
      </c>
      <c r="E58" s="10">
        <v>15</v>
      </c>
      <c r="F58" s="265">
        <f t="shared" si="17"/>
        <v>45678</v>
      </c>
      <c r="G58" s="139" t="s">
        <v>83</v>
      </c>
      <c r="H58" s="14"/>
      <c r="I58" s="140">
        <v>3414.32</v>
      </c>
      <c r="J58" s="14"/>
      <c r="K58" s="14"/>
      <c r="L58" s="14"/>
      <c r="N58" s="15"/>
      <c r="P58" s="205">
        <v>17.100000000000001</v>
      </c>
      <c r="Q58" s="3" t="s">
        <v>445</v>
      </c>
      <c r="R58" s="234"/>
      <c r="S58" s="166">
        <f>IF(PMKAFAAPAYER[[#This Row],[ ]]="Payé",PMKAFAAPAYER[[#This Row],[02.01.2025]],0)</f>
        <v>0</v>
      </c>
      <c r="T58" s="234">
        <f>+PMKAFAAPAYER[[#This Row],[CHF]]</f>
        <v>3414.32</v>
      </c>
      <c r="U58" s="166">
        <f>IF(PMKAFAAPAYER[[#This Row],[ ]]="Payé",PMKAFAAPAYER[[#This Row],[09.01.2025]],0)</f>
        <v>3414.32</v>
      </c>
      <c r="V58" s="234"/>
      <c r="W58" s="166">
        <f>IF(PMKAFAAPAYER[[#This Row],[ ]]="Payé",PMKAFAAPAYER[[#This Row],[16.01.2025]],0)</f>
        <v>0</v>
      </c>
      <c r="X58" s="234"/>
      <c r="Y58" s="166">
        <f>IF(PMKAFAAPAYER[[#This Row],[ ]]="Payé",PMKAFAAPAYER[[#This Row],[23.01.2025]],0)</f>
        <v>0</v>
      </c>
      <c r="Z58" s="234"/>
      <c r="AA58" s="176">
        <f>IF(PMKAFAAPAYER[[#This Row],[ ]]="Payé",PMKAFAAPAYER[[#This Row],[30.01.2025]],0)</f>
        <v>0</v>
      </c>
      <c r="AB58" s="32">
        <f t="shared" si="3"/>
        <v>3414.32</v>
      </c>
      <c r="AC58" s="234"/>
      <c r="AD58" s="166">
        <f>IF(PMKAFAAPAYER[[#This Row],[ ]]="Payé",PMKAFAAPAYER[[#This Row],[06.02.2025]],0)</f>
        <v>0</v>
      </c>
      <c r="AE58" s="234"/>
      <c r="AF58" s="166">
        <f>IF(PMKAFAAPAYER[[#This Row],[ ]]="Payé",PMKAFAAPAYER[[#This Row],[13.02.2025]],0)</f>
        <v>0</v>
      </c>
      <c r="AG58" s="234"/>
      <c r="AH58" s="166">
        <f>IF(PMKAFAAPAYER[[#This Row],[ ]]="Payé",PMKAFAAPAYER[[#This Row],[20.02.2025]],0)</f>
        <v>0</v>
      </c>
      <c r="AI58" s="234"/>
      <c r="AJ58" s="176">
        <f>IF(PMKAFAAPAYER[[#This Row],[ ]]="Payé",PMKAFAAPAYER[[#This Row],[27.02.2025]],0)</f>
        <v>0</v>
      </c>
      <c r="AK58" s="47">
        <f t="shared" si="4"/>
        <v>0</v>
      </c>
      <c r="AL58" s="162"/>
      <c r="AM58" s="166">
        <f>IF(PMKAFAAPAYER[[#This Row],[ ]]="Payé",PMKAFAAPAYER[[#This Row],[05.03.2025]],0)</f>
        <v>0</v>
      </c>
      <c r="AN58" s="161"/>
      <c r="AO58" s="166">
        <f>IF(PMKAFAAPAYER[[#This Row],[ ]]="Payé",PMKAFAAPAYER[[#This Row],[12.03.2025]],0)</f>
        <v>0</v>
      </c>
      <c r="AP58" s="161"/>
      <c r="AQ58" s="166">
        <f>IF(PMKAFAAPAYER[[#This Row],[ ]]="Payé",PMKAFAAPAYER[[#This Row],[19.03.2025]],0)</f>
        <v>0</v>
      </c>
      <c r="AR58" s="161"/>
      <c r="AS58" s="176">
        <f>IF(PMKAFAAPAYER[[#This Row],[ ]]="Payé",PMKAFAAPAYER[[#This Row],[26.03.2025]],0)</f>
        <v>0</v>
      </c>
      <c r="AT58" s="17">
        <f t="shared" si="5"/>
        <v>0</v>
      </c>
      <c r="AU58" s="162"/>
      <c r="AV58" s="166">
        <f>IF(PMKAFAAPAYER[[#This Row],[ ]]="Payé",PMKAFAAPAYER[[#This Row],[02.04.2025]],0)</f>
        <v>0</v>
      </c>
      <c r="AW58" s="161"/>
      <c r="AX58" s="166">
        <f>IF(PMKAFAAPAYER[[#This Row],[ ]]="Payé",PMKAFAAPAYER[[#This Row],[09.04.2025]],0)</f>
        <v>0</v>
      </c>
      <c r="AY58" s="161"/>
      <c r="AZ58" s="166">
        <f>IF(PMKAFAAPAYER[[#This Row],[ ]]="Payé",PMKAFAAPAYER[[#This Row],[16.04.2025]],0)</f>
        <v>0</v>
      </c>
      <c r="BA58" s="161"/>
      <c r="BB58" s="166">
        <f>IF(PMKAFAAPAYER[[#This Row],[ ]]="Payé",PMKAFAAPAYER[[#This Row],[23.04.2025]],0)</f>
        <v>0</v>
      </c>
      <c r="BC58" s="161"/>
      <c r="BD58" s="176">
        <f>IF(PMKAFAAPAYER[[#This Row],[ ]]="Payé",PMKAFAAPAYER[[#This Row],[30.04.2025]],0)</f>
        <v>0</v>
      </c>
      <c r="BE58" s="18">
        <f t="shared" si="6"/>
        <v>0</v>
      </c>
      <c r="BF58" s="162"/>
      <c r="BG58" s="166">
        <f>IF(PMKAFAAPAYER[[#This Row],[ ]]="Payé",PMKAFAAPAYER[[#This Row],[07.05.2025]],0)</f>
        <v>0</v>
      </c>
      <c r="BH58" s="161"/>
      <c r="BI58" s="166">
        <f>IF(PMKAFAAPAYER[[#This Row],[ ]]="Payé",PMKAFAAPAYER[[#This Row],[14.05.2025]],0)</f>
        <v>0</v>
      </c>
      <c r="BJ58" s="161"/>
      <c r="BK58" s="166">
        <f>IF(PMKAFAAPAYER[[#This Row],[ ]]="Payé",PMKAFAAPAYER[[#This Row],[21.05.2025]],0)</f>
        <v>0</v>
      </c>
      <c r="BL58" s="161"/>
      <c r="BM58" s="176">
        <f>IF(PMKAFAAPAYER[[#This Row],[ ]]="Payé",PMKAFAAPAYER[[#This Row],[28.05.2025]],0)</f>
        <v>0</v>
      </c>
      <c r="BN58" s="17">
        <f t="shared" si="7"/>
        <v>0</v>
      </c>
      <c r="BO58" s="162"/>
      <c r="BP58" s="166">
        <f>IF(PMKAFAAPAYER[[#This Row],[ ]]="Payé",PMKAFAAPAYER[[#This Row],[04.06.2025]],0)</f>
        <v>0</v>
      </c>
      <c r="BQ58" s="161"/>
      <c r="BR58" s="166">
        <f>IF(PMKAFAAPAYER[[#This Row],[ ]]="Payé",PMKAFAAPAYER[[#This Row],[11.06.2025]],0)</f>
        <v>0</v>
      </c>
      <c r="BS58" s="161"/>
      <c r="BT58" s="166">
        <f>IF(PMKAFAAPAYER[[#This Row],[ ]]="Payé",PMKAFAAPAYER[[#This Row],[18.06.2025]],0)</f>
        <v>0</v>
      </c>
      <c r="BU58" s="161"/>
      <c r="BV58" s="176">
        <f>IF(PMKAFAAPAYER[[#This Row],[ ]]="Payé",PMKAFAAPAYER[[#This Row],[25.06.2025]],0)</f>
        <v>0</v>
      </c>
      <c r="BW58" s="18">
        <f t="shared" si="8"/>
        <v>0</v>
      </c>
      <c r="BX58" s="162"/>
      <c r="BY58" s="166">
        <f>IF(PMKAFAAPAYER[[#This Row],[ ]]="Payé",PMKAFAAPAYER[[#This Row],[02.07.2025]],0)</f>
        <v>0</v>
      </c>
      <c r="BZ58" s="161"/>
      <c r="CA58" s="166">
        <f>IF(PMKAFAAPAYER[[#This Row],[ ]]="Payé",PMKAFAAPAYER[[#This Row],[09.07.2025]],0)</f>
        <v>0</v>
      </c>
      <c r="CB58" s="161"/>
      <c r="CC58" s="166">
        <f>IF(PMKAFAAPAYER[[#This Row],[ ]]="Payé",PMKAFAAPAYER[[#This Row],[16.07.2025]],0)</f>
        <v>0</v>
      </c>
      <c r="CD58" s="161"/>
      <c r="CE58" s="166">
        <f>IF(PMKAFAAPAYER[[#This Row],[ ]]="Payé",PMKAFAAPAYER[[#This Row],[23.07.2025]],0)</f>
        <v>0</v>
      </c>
      <c r="CF58" s="161"/>
      <c r="CG58" s="176">
        <f>IF(PMKAFAAPAYER[[#This Row],[ ]]="Payé",PMKAFAAPAYER[[#This Row],[30.07.2025]],0)</f>
        <v>0</v>
      </c>
      <c r="CH58" s="17">
        <f t="shared" si="9"/>
        <v>0</v>
      </c>
      <c r="CI58" s="162"/>
      <c r="CJ58" s="166">
        <f>IF(PMKAFAAPAYER[[#This Row],[ ]]="Payé",PMKAFAAPAYER[[#This Row],[06.08.2025]],0)</f>
        <v>0</v>
      </c>
      <c r="CK58" s="161"/>
      <c r="CL58" s="166">
        <f>IF(PMKAFAAPAYER[[#This Row],[ ]]="Payé",PMKAFAAPAYER[[#This Row],[13.08.2025]],0)</f>
        <v>0</v>
      </c>
      <c r="CM58" s="161"/>
      <c r="CN58" s="166">
        <f>IF(PMKAFAAPAYER[[#This Row],[ ]]="Payé",PMKAFAAPAYER[[#This Row],[20.08.2025]],0)</f>
        <v>0</v>
      </c>
      <c r="CO58" s="161"/>
      <c r="CP58" s="176">
        <f>IF(PMKAFAAPAYER[[#This Row],[ ]]="Payé",PMKAFAAPAYER[[#This Row],[27.08.2025]],0)</f>
        <v>0</v>
      </c>
      <c r="CQ58" s="18">
        <f t="shared" si="10"/>
        <v>0</v>
      </c>
      <c r="CR58" s="162"/>
      <c r="CS58" s="166">
        <f>IF(PMKAFAAPAYER[[#This Row],[ ]]="Payé",PMKAFAAPAYER[[#This Row],[03.09.2025]],0)</f>
        <v>0</v>
      </c>
      <c r="CT58" s="161"/>
      <c r="CU58" s="166">
        <f>IF(PMKAFAAPAYER[[#This Row],[ ]]="Payé",PMKAFAAPAYER[[#This Row],[10.09.2025]],0)</f>
        <v>0</v>
      </c>
      <c r="CV58" s="161"/>
      <c r="CW58" s="166">
        <f>IF(PMKAFAAPAYER[[#This Row],[ ]]="Payé",PMKAFAAPAYER[[#This Row],[17.09.2025]],0)</f>
        <v>0</v>
      </c>
      <c r="CX58" s="161"/>
      <c r="CY58" s="176">
        <f>IF(PMKAFAAPAYER[[#This Row],[ ]]="Payé",PMKAFAAPAYER[[#This Row],[24.09.2025]],0)</f>
        <v>0</v>
      </c>
      <c r="CZ58" s="17">
        <f t="shared" si="11"/>
        <v>0</v>
      </c>
      <c r="DA58" s="162"/>
      <c r="DB58" s="166">
        <f>IF(PMKAFAAPAYER[[#This Row],[ ]]="Payé",PMKAFAAPAYER[[#This Row],[01.10.2025]],0)</f>
        <v>0</v>
      </c>
      <c r="DC58" s="161"/>
      <c r="DD58" s="166">
        <f>IF(PMKAFAAPAYER[[#This Row],[ ]]="Payé",PMKAFAAPAYER[[#This Row],[08.10.2025]],0)</f>
        <v>0</v>
      </c>
      <c r="DE58" s="161"/>
      <c r="DF58" s="166">
        <f>IF(PMKAFAAPAYER[[#This Row],[ ]]="Payé",PMKAFAAPAYER[[#This Row],[15.10.2025]],0)</f>
        <v>0</v>
      </c>
      <c r="DG58" s="161"/>
      <c r="DH58" s="166">
        <f>IF(PMKAFAAPAYER[[#This Row],[ ]]="Payé",PMKAFAAPAYER[[#This Row],[22.10.2025]],0)</f>
        <v>0</v>
      </c>
      <c r="DI58" s="161"/>
      <c r="DJ58" s="176">
        <f>IF(PMKAFAAPAYER[[#This Row],[ ]]="Payé",PMKAFAAPAYER[[#This Row],[29.10.2025]],0)</f>
        <v>0</v>
      </c>
      <c r="DK58" s="18">
        <f t="shared" si="12"/>
        <v>0</v>
      </c>
      <c r="DL58" s="162"/>
      <c r="DM58" s="166">
        <f>IF(PMKAFAAPAYER[[#This Row],[ ]]="Payé",PMKAFAAPAYER[[#This Row],[05.11.2025]],0)</f>
        <v>0</v>
      </c>
      <c r="DN58" s="161"/>
      <c r="DO58" s="166">
        <f>IF(PMKAFAAPAYER[[#This Row],[ ]]="Payé",PMKAFAAPAYER[[#This Row],[12.11.2025]],0)</f>
        <v>0</v>
      </c>
      <c r="DP58" s="161"/>
      <c r="DQ58" s="166">
        <f>IF(PMKAFAAPAYER[[#This Row],[ ]]="Payé",PMKAFAAPAYER[[#This Row],[19.11.2025]],0)</f>
        <v>0</v>
      </c>
      <c r="DR58" s="161"/>
      <c r="DS58" s="176">
        <f>IF(PMKAFAAPAYER[[#This Row],[ ]]="Payé",PMKAFAAPAYER[[#This Row],[26.11.2025]],0)</f>
        <v>0</v>
      </c>
      <c r="DT58" s="17">
        <f t="shared" si="13"/>
        <v>0</v>
      </c>
      <c r="DU58" s="162"/>
      <c r="DV58" s="166">
        <f>IF(PMKAFAAPAYER[[#This Row],[ ]]="Payé",PMKAFAAPAYER[[#This Row],[03.12.2025]],0)</f>
        <v>0</v>
      </c>
      <c r="DW58" s="161"/>
      <c r="DX58" s="166">
        <f>IF(PMKAFAAPAYER[[#This Row],[ ]]="Payé",PMKAFAAPAYER[[#This Row],[10.12.2025]],0)</f>
        <v>0</v>
      </c>
      <c r="DY58" s="161"/>
      <c r="DZ58" s="166">
        <f>IF(PMKAFAAPAYER[[#This Row],[ ]]="Payé",PMKAFAAPAYER[[#This Row],[17.12.2025]],0)</f>
        <v>0</v>
      </c>
      <c r="EA58" s="161"/>
      <c r="EB58" s="166">
        <f>IF(PMKAFAAPAYER[[#This Row],[ ]]="Payé",PMKAFAAPAYER[[#This Row],[24.12.2025]],0)</f>
        <v>0</v>
      </c>
      <c r="EC58" s="161"/>
      <c r="ED58" s="176">
        <f>IF(PMKAFAAPAYER[[#This Row],[ ]]="Payé",PMKAFAAPAYER[[#This Row],[31.12.2025]],0)</f>
        <v>0</v>
      </c>
      <c r="EE58" s="18">
        <f t="shared" si="14"/>
        <v>0</v>
      </c>
      <c r="EF58" s="11">
        <f t="shared" si="15"/>
        <v>3414.32</v>
      </c>
      <c r="EG58" s="16">
        <f>+PMKAFAAPAYER[[#This Row],[CHF]]-PMKAFAAPAYER[[#This Row],[T2025]]</f>
        <v>0</v>
      </c>
    </row>
    <row r="59" spans="1:137" x14ac:dyDescent="0.3">
      <c r="A59" s="9">
        <f t="shared" si="16"/>
        <v>54</v>
      </c>
      <c r="B59" s="1" t="s">
        <v>86</v>
      </c>
      <c r="C59" s="9" t="s">
        <v>84</v>
      </c>
      <c r="D59" s="8">
        <v>45638</v>
      </c>
      <c r="E59" s="10">
        <v>30</v>
      </c>
      <c r="F59" s="265">
        <f t="shared" si="17"/>
        <v>45668</v>
      </c>
      <c r="G59" s="141" t="s">
        <v>85</v>
      </c>
      <c r="H59" s="14"/>
      <c r="I59" s="142">
        <v>3491.65</v>
      </c>
      <c r="J59" s="14"/>
      <c r="K59" s="14"/>
      <c r="L59" s="14"/>
      <c r="N59" s="15"/>
      <c r="P59" s="205">
        <v>45705</v>
      </c>
      <c r="Q59" s="3" t="s">
        <v>445</v>
      </c>
      <c r="R59" s="234"/>
      <c r="S59" s="166">
        <f>IF(PMKAFAAPAYER[[#This Row],[ ]]="Payé",PMKAFAAPAYER[[#This Row],[02.01.2025]],0)</f>
        <v>0</v>
      </c>
      <c r="T59" s="234">
        <f>+PMKAFAAPAYER[[#This Row],[CHF]]</f>
        <v>3491.65</v>
      </c>
      <c r="U59" s="166">
        <f>IF(PMKAFAAPAYER[[#This Row],[ ]]="Payé",PMKAFAAPAYER[[#This Row],[09.01.2025]],0)</f>
        <v>3491.65</v>
      </c>
      <c r="V59" s="234"/>
      <c r="W59" s="166">
        <f>IF(PMKAFAAPAYER[[#This Row],[ ]]="Payé",PMKAFAAPAYER[[#This Row],[16.01.2025]],0)</f>
        <v>0</v>
      </c>
      <c r="X59" s="234"/>
      <c r="Y59" s="166">
        <f>IF(PMKAFAAPAYER[[#This Row],[ ]]="Payé",PMKAFAAPAYER[[#This Row],[23.01.2025]],0)</f>
        <v>0</v>
      </c>
      <c r="Z59" s="234"/>
      <c r="AA59" s="176">
        <f>IF(PMKAFAAPAYER[[#This Row],[ ]]="Payé",PMKAFAAPAYER[[#This Row],[30.01.2025]],0)</f>
        <v>0</v>
      </c>
      <c r="AB59" s="32">
        <f t="shared" si="3"/>
        <v>3491.65</v>
      </c>
      <c r="AC59" s="234"/>
      <c r="AD59" s="166">
        <f>IF(PMKAFAAPAYER[[#This Row],[ ]]="Payé",PMKAFAAPAYER[[#This Row],[06.02.2025]],0)</f>
        <v>0</v>
      </c>
      <c r="AE59" s="234"/>
      <c r="AF59" s="166">
        <f>IF(PMKAFAAPAYER[[#This Row],[ ]]="Payé",PMKAFAAPAYER[[#This Row],[13.02.2025]],0)</f>
        <v>0</v>
      </c>
      <c r="AG59" s="234"/>
      <c r="AH59" s="166">
        <f>IF(PMKAFAAPAYER[[#This Row],[ ]]="Payé",PMKAFAAPAYER[[#This Row],[20.02.2025]],0)</f>
        <v>0</v>
      </c>
      <c r="AI59" s="234"/>
      <c r="AJ59" s="176">
        <f>IF(PMKAFAAPAYER[[#This Row],[ ]]="Payé",PMKAFAAPAYER[[#This Row],[27.02.2025]],0)</f>
        <v>0</v>
      </c>
      <c r="AK59" s="47">
        <f t="shared" si="4"/>
        <v>0</v>
      </c>
      <c r="AL59" s="162"/>
      <c r="AM59" s="166">
        <f>IF(PMKAFAAPAYER[[#This Row],[ ]]="Payé",PMKAFAAPAYER[[#This Row],[05.03.2025]],0)</f>
        <v>0</v>
      </c>
      <c r="AN59" s="161"/>
      <c r="AO59" s="166">
        <f>IF(PMKAFAAPAYER[[#This Row],[ ]]="Payé",PMKAFAAPAYER[[#This Row],[12.03.2025]],0)</f>
        <v>0</v>
      </c>
      <c r="AP59" s="161"/>
      <c r="AQ59" s="166">
        <f>IF(PMKAFAAPAYER[[#This Row],[ ]]="Payé",PMKAFAAPAYER[[#This Row],[19.03.2025]],0)</f>
        <v>0</v>
      </c>
      <c r="AR59" s="161"/>
      <c r="AS59" s="176">
        <f>IF(PMKAFAAPAYER[[#This Row],[ ]]="Payé",PMKAFAAPAYER[[#This Row],[26.03.2025]],0)</f>
        <v>0</v>
      </c>
      <c r="AT59" s="17">
        <f t="shared" si="5"/>
        <v>0</v>
      </c>
      <c r="AU59" s="162"/>
      <c r="AV59" s="166">
        <f>IF(PMKAFAAPAYER[[#This Row],[ ]]="Payé",PMKAFAAPAYER[[#This Row],[02.04.2025]],0)</f>
        <v>0</v>
      </c>
      <c r="AW59" s="161"/>
      <c r="AX59" s="166">
        <f>IF(PMKAFAAPAYER[[#This Row],[ ]]="Payé",PMKAFAAPAYER[[#This Row],[09.04.2025]],0)</f>
        <v>0</v>
      </c>
      <c r="AY59" s="161"/>
      <c r="AZ59" s="166">
        <f>IF(PMKAFAAPAYER[[#This Row],[ ]]="Payé",PMKAFAAPAYER[[#This Row],[16.04.2025]],0)</f>
        <v>0</v>
      </c>
      <c r="BA59" s="161"/>
      <c r="BB59" s="166">
        <f>IF(PMKAFAAPAYER[[#This Row],[ ]]="Payé",PMKAFAAPAYER[[#This Row],[23.04.2025]],0)</f>
        <v>0</v>
      </c>
      <c r="BC59" s="161"/>
      <c r="BD59" s="176">
        <f>IF(PMKAFAAPAYER[[#This Row],[ ]]="Payé",PMKAFAAPAYER[[#This Row],[30.04.2025]],0)</f>
        <v>0</v>
      </c>
      <c r="BE59" s="18">
        <f t="shared" si="6"/>
        <v>0</v>
      </c>
      <c r="BF59" s="162"/>
      <c r="BG59" s="166">
        <f>IF(PMKAFAAPAYER[[#This Row],[ ]]="Payé",PMKAFAAPAYER[[#This Row],[07.05.2025]],0)</f>
        <v>0</v>
      </c>
      <c r="BH59" s="161"/>
      <c r="BI59" s="166">
        <f>IF(PMKAFAAPAYER[[#This Row],[ ]]="Payé",PMKAFAAPAYER[[#This Row],[14.05.2025]],0)</f>
        <v>0</v>
      </c>
      <c r="BJ59" s="161"/>
      <c r="BK59" s="166">
        <f>IF(PMKAFAAPAYER[[#This Row],[ ]]="Payé",PMKAFAAPAYER[[#This Row],[21.05.2025]],0)</f>
        <v>0</v>
      </c>
      <c r="BL59" s="161"/>
      <c r="BM59" s="176">
        <f>IF(PMKAFAAPAYER[[#This Row],[ ]]="Payé",PMKAFAAPAYER[[#This Row],[28.05.2025]],0)</f>
        <v>0</v>
      </c>
      <c r="BN59" s="17">
        <f t="shared" si="7"/>
        <v>0</v>
      </c>
      <c r="BO59" s="162"/>
      <c r="BP59" s="166">
        <f>IF(PMKAFAAPAYER[[#This Row],[ ]]="Payé",PMKAFAAPAYER[[#This Row],[04.06.2025]],0)</f>
        <v>0</v>
      </c>
      <c r="BQ59" s="161"/>
      <c r="BR59" s="166">
        <f>IF(PMKAFAAPAYER[[#This Row],[ ]]="Payé",PMKAFAAPAYER[[#This Row],[11.06.2025]],0)</f>
        <v>0</v>
      </c>
      <c r="BS59" s="161"/>
      <c r="BT59" s="166">
        <f>IF(PMKAFAAPAYER[[#This Row],[ ]]="Payé",PMKAFAAPAYER[[#This Row],[18.06.2025]],0)</f>
        <v>0</v>
      </c>
      <c r="BU59" s="161"/>
      <c r="BV59" s="176">
        <f>IF(PMKAFAAPAYER[[#This Row],[ ]]="Payé",PMKAFAAPAYER[[#This Row],[25.06.2025]],0)</f>
        <v>0</v>
      </c>
      <c r="BW59" s="18">
        <f t="shared" si="8"/>
        <v>0</v>
      </c>
      <c r="BX59" s="162"/>
      <c r="BY59" s="166">
        <f>IF(PMKAFAAPAYER[[#This Row],[ ]]="Payé",PMKAFAAPAYER[[#This Row],[02.07.2025]],0)</f>
        <v>0</v>
      </c>
      <c r="BZ59" s="161"/>
      <c r="CA59" s="166">
        <f>IF(PMKAFAAPAYER[[#This Row],[ ]]="Payé",PMKAFAAPAYER[[#This Row],[09.07.2025]],0)</f>
        <v>0</v>
      </c>
      <c r="CB59" s="161"/>
      <c r="CC59" s="166">
        <f>IF(PMKAFAAPAYER[[#This Row],[ ]]="Payé",PMKAFAAPAYER[[#This Row],[16.07.2025]],0)</f>
        <v>0</v>
      </c>
      <c r="CD59" s="161"/>
      <c r="CE59" s="166">
        <f>IF(PMKAFAAPAYER[[#This Row],[ ]]="Payé",PMKAFAAPAYER[[#This Row],[23.07.2025]],0)</f>
        <v>0</v>
      </c>
      <c r="CF59" s="161"/>
      <c r="CG59" s="176">
        <f>IF(PMKAFAAPAYER[[#This Row],[ ]]="Payé",PMKAFAAPAYER[[#This Row],[30.07.2025]],0)</f>
        <v>0</v>
      </c>
      <c r="CH59" s="17">
        <f t="shared" si="9"/>
        <v>0</v>
      </c>
      <c r="CI59" s="162"/>
      <c r="CJ59" s="166">
        <f>IF(PMKAFAAPAYER[[#This Row],[ ]]="Payé",PMKAFAAPAYER[[#This Row],[06.08.2025]],0)</f>
        <v>0</v>
      </c>
      <c r="CK59" s="161"/>
      <c r="CL59" s="166">
        <f>IF(PMKAFAAPAYER[[#This Row],[ ]]="Payé",PMKAFAAPAYER[[#This Row],[13.08.2025]],0)</f>
        <v>0</v>
      </c>
      <c r="CM59" s="161"/>
      <c r="CN59" s="166">
        <f>IF(PMKAFAAPAYER[[#This Row],[ ]]="Payé",PMKAFAAPAYER[[#This Row],[20.08.2025]],0)</f>
        <v>0</v>
      </c>
      <c r="CO59" s="161"/>
      <c r="CP59" s="176">
        <f>IF(PMKAFAAPAYER[[#This Row],[ ]]="Payé",PMKAFAAPAYER[[#This Row],[27.08.2025]],0)</f>
        <v>0</v>
      </c>
      <c r="CQ59" s="18">
        <f t="shared" si="10"/>
        <v>0</v>
      </c>
      <c r="CR59" s="162"/>
      <c r="CS59" s="166">
        <f>IF(PMKAFAAPAYER[[#This Row],[ ]]="Payé",PMKAFAAPAYER[[#This Row],[03.09.2025]],0)</f>
        <v>0</v>
      </c>
      <c r="CT59" s="161"/>
      <c r="CU59" s="166">
        <f>IF(PMKAFAAPAYER[[#This Row],[ ]]="Payé",PMKAFAAPAYER[[#This Row],[10.09.2025]],0)</f>
        <v>0</v>
      </c>
      <c r="CV59" s="161"/>
      <c r="CW59" s="166">
        <f>IF(PMKAFAAPAYER[[#This Row],[ ]]="Payé",PMKAFAAPAYER[[#This Row],[17.09.2025]],0)</f>
        <v>0</v>
      </c>
      <c r="CX59" s="161"/>
      <c r="CY59" s="176">
        <f>IF(PMKAFAAPAYER[[#This Row],[ ]]="Payé",PMKAFAAPAYER[[#This Row],[24.09.2025]],0)</f>
        <v>0</v>
      </c>
      <c r="CZ59" s="17">
        <f t="shared" si="11"/>
        <v>0</v>
      </c>
      <c r="DA59" s="162"/>
      <c r="DB59" s="166">
        <f>IF(PMKAFAAPAYER[[#This Row],[ ]]="Payé",PMKAFAAPAYER[[#This Row],[01.10.2025]],0)</f>
        <v>0</v>
      </c>
      <c r="DC59" s="161"/>
      <c r="DD59" s="166">
        <f>IF(PMKAFAAPAYER[[#This Row],[ ]]="Payé",PMKAFAAPAYER[[#This Row],[08.10.2025]],0)</f>
        <v>0</v>
      </c>
      <c r="DE59" s="161"/>
      <c r="DF59" s="166">
        <f>IF(PMKAFAAPAYER[[#This Row],[ ]]="Payé",PMKAFAAPAYER[[#This Row],[15.10.2025]],0)</f>
        <v>0</v>
      </c>
      <c r="DG59" s="161"/>
      <c r="DH59" s="166">
        <f>IF(PMKAFAAPAYER[[#This Row],[ ]]="Payé",PMKAFAAPAYER[[#This Row],[22.10.2025]],0)</f>
        <v>0</v>
      </c>
      <c r="DI59" s="161"/>
      <c r="DJ59" s="176">
        <f>IF(PMKAFAAPAYER[[#This Row],[ ]]="Payé",PMKAFAAPAYER[[#This Row],[29.10.2025]],0)</f>
        <v>0</v>
      </c>
      <c r="DK59" s="18">
        <f t="shared" si="12"/>
        <v>0</v>
      </c>
      <c r="DL59" s="162"/>
      <c r="DM59" s="166">
        <f>IF(PMKAFAAPAYER[[#This Row],[ ]]="Payé",PMKAFAAPAYER[[#This Row],[05.11.2025]],0)</f>
        <v>0</v>
      </c>
      <c r="DN59" s="161"/>
      <c r="DO59" s="166">
        <f>IF(PMKAFAAPAYER[[#This Row],[ ]]="Payé",PMKAFAAPAYER[[#This Row],[12.11.2025]],0)</f>
        <v>0</v>
      </c>
      <c r="DP59" s="161"/>
      <c r="DQ59" s="166">
        <f>IF(PMKAFAAPAYER[[#This Row],[ ]]="Payé",PMKAFAAPAYER[[#This Row],[19.11.2025]],0)</f>
        <v>0</v>
      </c>
      <c r="DR59" s="161"/>
      <c r="DS59" s="176">
        <f>IF(PMKAFAAPAYER[[#This Row],[ ]]="Payé",PMKAFAAPAYER[[#This Row],[26.11.2025]],0)</f>
        <v>0</v>
      </c>
      <c r="DT59" s="17">
        <f t="shared" si="13"/>
        <v>0</v>
      </c>
      <c r="DU59" s="162"/>
      <c r="DV59" s="166">
        <f>IF(PMKAFAAPAYER[[#This Row],[ ]]="Payé",PMKAFAAPAYER[[#This Row],[03.12.2025]],0)</f>
        <v>0</v>
      </c>
      <c r="DW59" s="161"/>
      <c r="DX59" s="166">
        <f>IF(PMKAFAAPAYER[[#This Row],[ ]]="Payé",PMKAFAAPAYER[[#This Row],[10.12.2025]],0)</f>
        <v>0</v>
      </c>
      <c r="DY59" s="161"/>
      <c r="DZ59" s="166">
        <f>IF(PMKAFAAPAYER[[#This Row],[ ]]="Payé",PMKAFAAPAYER[[#This Row],[17.12.2025]],0)</f>
        <v>0</v>
      </c>
      <c r="EA59" s="161"/>
      <c r="EB59" s="166">
        <f>IF(PMKAFAAPAYER[[#This Row],[ ]]="Payé",PMKAFAAPAYER[[#This Row],[24.12.2025]],0)</f>
        <v>0</v>
      </c>
      <c r="EC59" s="161"/>
      <c r="ED59" s="176">
        <f>IF(PMKAFAAPAYER[[#This Row],[ ]]="Payé",PMKAFAAPAYER[[#This Row],[31.12.2025]],0)</f>
        <v>0</v>
      </c>
      <c r="EE59" s="18">
        <f t="shared" si="14"/>
        <v>0</v>
      </c>
      <c r="EF59" s="11">
        <f t="shared" si="15"/>
        <v>3491.65</v>
      </c>
      <c r="EG59" s="16">
        <f>+PMKAFAAPAYER[[#This Row],[CHF]]-PMKAFAAPAYER[[#This Row],[T2025]]</f>
        <v>0</v>
      </c>
    </row>
    <row r="60" spans="1:137" x14ac:dyDescent="0.3">
      <c r="A60" s="9">
        <f t="shared" si="16"/>
        <v>55</v>
      </c>
      <c r="B60" s="1" t="s">
        <v>92</v>
      </c>
      <c r="C60" s="37">
        <v>45624</v>
      </c>
      <c r="D60" s="8">
        <v>45624</v>
      </c>
      <c r="E60" s="10">
        <v>20</v>
      </c>
      <c r="F60" s="265">
        <f t="shared" si="17"/>
        <v>45644</v>
      </c>
      <c r="G60" s="141" t="s">
        <v>94</v>
      </c>
      <c r="H60" s="14"/>
      <c r="I60" s="142">
        <v>480</v>
      </c>
      <c r="J60" s="14"/>
      <c r="K60" s="14"/>
      <c r="L60" s="14"/>
      <c r="N60" s="15"/>
      <c r="P60" s="205">
        <v>16.100000000000001</v>
      </c>
      <c r="Q60" s="3" t="s">
        <v>445</v>
      </c>
      <c r="R60" s="234">
        <f>+PMKAFAAPAYER[[#This Row],[CHF]]</f>
        <v>480</v>
      </c>
      <c r="S60" s="166">
        <f>IF(PMKAFAAPAYER[[#This Row],[ ]]="Payé",PMKAFAAPAYER[[#This Row],[02.01.2025]],0)</f>
        <v>480</v>
      </c>
      <c r="T60" s="234"/>
      <c r="U60" s="166">
        <f>IF(PMKAFAAPAYER[[#This Row],[ ]]="Payé",PMKAFAAPAYER[[#This Row],[09.01.2025]],0)</f>
        <v>0</v>
      </c>
      <c r="V60" s="234"/>
      <c r="W60" s="166">
        <f>IF(PMKAFAAPAYER[[#This Row],[ ]]="Payé",PMKAFAAPAYER[[#This Row],[16.01.2025]],0)</f>
        <v>0</v>
      </c>
      <c r="X60" s="234"/>
      <c r="Y60" s="166">
        <f>IF(PMKAFAAPAYER[[#This Row],[ ]]="Payé",PMKAFAAPAYER[[#This Row],[23.01.2025]],0)</f>
        <v>0</v>
      </c>
      <c r="Z60" s="234"/>
      <c r="AA60" s="176">
        <f>IF(PMKAFAAPAYER[[#This Row],[ ]]="Payé",PMKAFAAPAYER[[#This Row],[30.01.2025]],0)</f>
        <v>0</v>
      </c>
      <c r="AB60" s="32">
        <f t="shared" si="3"/>
        <v>480</v>
      </c>
      <c r="AC60" s="234"/>
      <c r="AD60" s="166">
        <f>IF(PMKAFAAPAYER[[#This Row],[ ]]="Payé",PMKAFAAPAYER[[#This Row],[06.02.2025]],0)</f>
        <v>0</v>
      </c>
      <c r="AE60" s="234"/>
      <c r="AF60" s="166">
        <f>IF(PMKAFAAPAYER[[#This Row],[ ]]="Payé",PMKAFAAPAYER[[#This Row],[13.02.2025]],0)</f>
        <v>0</v>
      </c>
      <c r="AG60" s="234"/>
      <c r="AH60" s="166">
        <f>IF(PMKAFAAPAYER[[#This Row],[ ]]="Payé",PMKAFAAPAYER[[#This Row],[20.02.2025]],0)</f>
        <v>0</v>
      </c>
      <c r="AI60" s="234"/>
      <c r="AJ60" s="176">
        <f>IF(PMKAFAAPAYER[[#This Row],[ ]]="Payé",PMKAFAAPAYER[[#This Row],[27.02.2025]],0)</f>
        <v>0</v>
      </c>
      <c r="AK60" s="47">
        <f t="shared" si="4"/>
        <v>0</v>
      </c>
      <c r="AL60" s="162"/>
      <c r="AM60" s="166">
        <f>IF(PMKAFAAPAYER[[#This Row],[ ]]="Payé",PMKAFAAPAYER[[#This Row],[05.03.2025]],0)</f>
        <v>0</v>
      </c>
      <c r="AN60" s="161"/>
      <c r="AO60" s="166">
        <f>IF(PMKAFAAPAYER[[#This Row],[ ]]="Payé",PMKAFAAPAYER[[#This Row],[12.03.2025]],0)</f>
        <v>0</v>
      </c>
      <c r="AP60" s="161"/>
      <c r="AQ60" s="166">
        <f>IF(PMKAFAAPAYER[[#This Row],[ ]]="Payé",PMKAFAAPAYER[[#This Row],[19.03.2025]],0)</f>
        <v>0</v>
      </c>
      <c r="AR60" s="161"/>
      <c r="AS60" s="176">
        <f>IF(PMKAFAAPAYER[[#This Row],[ ]]="Payé",PMKAFAAPAYER[[#This Row],[26.03.2025]],0)</f>
        <v>0</v>
      </c>
      <c r="AT60" s="17">
        <f t="shared" si="5"/>
        <v>0</v>
      </c>
      <c r="AU60" s="162"/>
      <c r="AV60" s="166">
        <f>IF(PMKAFAAPAYER[[#This Row],[ ]]="Payé",PMKAFAAPAYER[[#This Row],[02.04.2025]],0)</f>
        <v>0</v>
      </c>
      <c r="AW60" s="161"/>
      <c r="AX60" s="166">
        <f>IF(PMKAFAAPAYER[[#This Row],[ ]]="Payé",PMKAFAAPAYER[[#This Row],[09.04.2025]],0)</f>
        <v>0</v>
      </c>
      <c r="AY60" s="161"/>
      <c r="AZ60" s="166">
        <f>IF(PMKAFAAPAYER[[#This Row],[ ]]="Payé",PMKAFAAPAYER[[#This Row],[16.04.2025]],0)</f>
        <v>0</v>
      </c>
      <c r="BA60" s="161"/>
      <c r="BB60" s="166">
        <f>IF(PMKAFAAPAYER[[#This Row],[ ]]="Payé",PMKAFAAPAYER[[#This Row],[23.04.2025]],0)</f>
        <v>0</v>
      </c>
      <c r="BC60" s="161"/>
      <c r="BD60" s="176">
        <f>IF(PMKAFAAPAYER[[#This Row],[ ]]="Payé",PMKAFAAPAYER[[#This Row],[30.04.2025]],0)</f>
        <v>0</v>
      </c>
      <c r="BE60" s="18">
        <f t="shared" si="6"/>
        <v>0</v>
      </c>
      <c r="BF60" s="162"/>
      <c r="BG60" s="166">
        <f>IF(PMKAFAAPAYER[[#This Row],[ ]]="Payé",PMKAFAAPAYER[[#This Row],[07.05.2025]],0)</f>
        <v>0</v>
      </c>
      <c r="BH60" s="161"/>
      <c r="BI60" s="166">
        <f>IF(PMKAFAAPAYER[[#This Row],[ ]]="Payé",PMKAFAAPAYER[[#This Row],[14.05.2025]],0)</f>
        <v>0</v>
      </c>
      <c r="BJ60" s="161"/>
      <c r="BK60" s="166">
        <f>IF(PMKAFAAPAYER[[#This Row],[ ]]="Payé",PMKAFAAPAYER[[#This Row],[21.05.2025]],0)</f>
        <v>0</v>
      </c>
      <c r="BL60" s="161"/>
      <c r="BM60" s="176">
        <f>IF(PMKAFAAPAYER[[#This Row],[ ]]="Payé",PMKAFAAPAYER[[#This Row],[28.05.2025]],0)</f>
        <v>0</v>
      </c>
      <c r="BN60" s="17">
        <f t="shared" si="7"/>
        <v>0</v>
      </c>
      <c r="BO60" s="162"/>
      <c r="BP60" s="166">
        <f>IF(PMKAFAAPAYER[[#This Row],[ ]]="Payé",PMKAFAAPAYER[[#This Row],[04.06.2025]],0)</f>
        <v>0</v>
      </c>
      <c r="BQ60" s="161"/>
      <c r="BR60" s="166">
        <f>IF(PMKAFAAPAYER[[#This Row],[ ]]="Payé",PMKAFAAPAYER[[#This Row],[11.06.2025]],0)</f>
        <v>0</v>
      </c>
      <c r="BS60" s="161"/>
      <c r="BT60" s="166">
        <f>IF(PMKAFAAPAYER[[#This Row],[ ]]="Payé",PMKAFAAPAYER[[#This Row],[18.06.2025]],0)</f>
        <v>0</v>
      </c>
      <c r="BU60" s="161"/>
      <c r="BV60" s="176">
        <f>IF(PMKAFAAPAYER[[#This Row],[ ]]="Payé",PMKAFAAPAYER[[#This Row],[25.06.2025]],0)</f>
        <v>0</v>
      </c>
      <c r="BW60" s="18">
        <f t="shared" si="8"/>
        <v>0</v>
      </c>
      <c r="BX60" s="162"/>
      <c r="BY60" s="166">
        <f>IF(PMKAFAAPAYER[[#This Row],[ ]]="Payé",PMKAFAAPAYER[[#This Row],[02.07.2025]],0)</f>
        <v>0</v>
      </c>
      <c r="BZ60" s="161"/>
      <c r="CA60" s="166">
        <f>IF(PMKAFAAPAYER[[#This Row],[ ]]="Payé",PMKAFAAPAYER[[#This Row],[09.07.2025]],0)</f>
        <v>0</v>
      </c>
      <c r="CB60" s="161"/>
      <c r="CC60" s="166">
        <f>IF(PMKAFAAPAYER[[#This Row],[ ]]="Payé",PMKAFAAPAYER[[#This Row],[16.07.2025]],0)</f>
        <v>0</v>
      </c>
      <c r="CD60" s="161"/>
      <c r="CE60" s="166">
        <f>IF(PMKAFAAPAYER[[#This Row],[ ]]="Payé",PMKAFAAPAYER[[#This Row],[23.07.2025]],0)</f>
        <v>0</v>
      </c>
      <c r="CF60" s="161"/>
      <c r="CG60" s="176">
        <f>IF(PMKAFAAPAYER[[#This Row],[ ]]="Payé",PMKAFAAPAYER[[#This Row],[30.07.2025]],0)</f>
        <v>0</v>
      </c>
      <c r="CH60" s="17">
        <f t="shared" si="9"/>
        <v>0</v>
      </c>
      <c r="CI60" s="162"/>
      <c r="CJ60" s="166">
        <f>IF(PMKAFAAPAYER[[#This Row],[ ]]="Payé",PMKAFAAPAYER[[#This Row],[06.08.2025]],0)</f>
        <v>0</v>
      </c>
      <c r="CK60" s="161"/>
      <c r="CL60" s="166">
        <f>IF(PMKAFAAPAYER[[#This Row],[ ]]="Payé",PMKAFAAPAYER[[#This Row],[13.08.2025]],0)</f>
        <v>0</v>
      </c>
      <c r="CM60" s="161"/>
      <c r="CN60" s="166">
        <f>IF(PMKAFAAPAYER[[#This Row],[ ]]="Payé",PMKAFAAPAYER[[#This Row],[20.08.2025]],0)</f>
        <v>0</v>
      </c>
      <c r="CO60" s="161"/>
      <c r="CP60" s="176">
        <f>IF(PMKAFAAPAYER[[#This Row],[ ]]="Payé",PMKAFAAPAYER[[#This Row],[27.08.2025]],0)</f>
        <v>0</v>
      </c>
      <c r="CQ60" s="18">
        <f t="shared" si="10"/>
        <v>0</v>
      </c>
      <c r="CR60" s="162"/>
      <c r="CS60" s="166">
        <f>IF(PMKAFAAPAYER[[#This Row],[ ]]="Payé",PMKAFAAPAYER[[#This Row],[03.09.2025]],0)</f>
        <v>0</v>
      </c>
      <c r="CT60" s="161"/>
      <c r="CU60" s="166">
        <f>IF(PMKAFAAPAYER[[#This Row],[ ]]="Payé",PMKAFAAPAYER[[#This Row],[10.09.2025]],0)</f>
        <v>0</v>
      </c>
      <c r="CV60" s="161"/>
      <c r="CW60" s="166">
        <f>IF(PMKAFAAPAYER[[#This Row],[ ]]="Payé",PMKAFAAPAYER[[#This Row],[17.09.2025]],0)</f>
        <v>0</v>
      </c>
      <c r="CX60" s="161"/>
      <c r="CY60" s="176">
        <f>IF(PMKAFAAPAYER[[#This Row],[ ]]="Payé",PMKAFAAPAYER[[#This Row],[24.09.2025]],0)</f>
        <v>0</v>
      </c>
      <c r="CZ60" s="17">
        <f t="shared" si="11"/>
        <v>0</v>
      </c>
      <c r="DA60" s="162"/>
      <c r="DB60" s="166">
        <f>IF(PMKAFAAPAYER[[#This Row],[ ]]="Payé",PMKAFAAPAYER[[#This Row],[01.10.2025]],0)</f>
        <v>0</v>
      </c>
      <c r="DC60" s="161"/>
      <c r="DD60" s="166">
        <f>IF(PMKAFAAPAYER[[#This Row],[ ]]="Payé",PMKAFAAPAYER[[#This Row],[08.10.2025]],0)</f>
        <v>0</v>
      </c>
      <c r="DE60" s="161"/>
      <c r="DF60" s="166">
        <f>IF(PMKAFAAPAYER[[#This Row],[ ]]="Payé",PMKAFAAPAYER[[#This Row],[15.10.2025]],0)</f>
        <v>0</v>
      </c>
      <c r="DG60" s="161"/>
      <c r="DH60" s="166">
        <f>IF(PMKAFAAPAYER[[#This Row],[ ]]="Payé",PMKAFAAPAYER[[#This Row],[22.10.2025]],0)</f>
        <v>0</v>
      </c>
      <c r="DI60" s="161"/>
      <c r="DJ60" s="176">
        <f>IF(PMKAFAAPAYER[[#This Row],[ ]]="Payé",PMKAFAAPAYER[[#This Row],[29.10.2025]],0)</f>
        <v>0</v>
      </c>
      <c r="DK60" s="18">
        <f t="shared" si="12"/>
        <v>0</v>
      </c>
      <c r="DL60" s="162"/>
      <c r="DM60" s="166">
        <f>IF(PMKAFAAPAYER[[#This Row],[ ]]="Payé",PMKAFAAPAYER[[#This Row],[05.11.2025]],0)</f>
        <v>0</v>
      </c>
      <c r="DN60" s="161"/>
      <c r="DO60" s="166">
        <f>IF(PMKAFAAPAYER[[#This Row],[ ]]="Payé",PMKAFAAPAYER[[#This Row],[12.11.2025]],0)</f>
        <v>0</v>
      </c>
      <c r="DP60" s="161"/>
      <c r="DQ60" s="166">
        <f>IF(PMKAFAAPAYER[[#This Row],[ ]]="Payé",PMKAFAAPAYER[[#This Row],[19.11.2025]],0)</f>
        <v>0</v>
      </c>
      <c r="DR60" s="161"/>
      <c r="DS60" s="176">
        <f>IF(PMKAFAAPAYER[[#This Row],[ ]]="Payé",PMKAFAAPAYER[[#This Row],[26.11.2025]],0)</f>
        <v>0</v>
      </c>
      <c r="DT60" s="17">
        <f t="shared" si="13"/>
        <v>0</v>
      </c>
      <c r="DU60" s="162"/>
      <c r="DV60" s="166">
        <f>IF(PMKAFAAPAYER[[#This Row],[ ]]="Payé",PMKAFAAPAYER[[#This Row],[03.12.2025]],0)</f>
        <v>0</v>
      </c>
      <c r="DW60" s="161"/>
      <c r="DX60" s="166">
        <f>IF(PMKAFAAPAYER[[#This Row],[ ]]="Payé",PMKAFAAPAYER[[#This Row],[10.12.2025]],0)</f>
        <v>0</v>
      </c>
      <c r="DY60" s="161"/>
      <c r="DZ60" s="166">
        <f>IF(PMKAFAAPAYER[[#This Row],[ ]]="Payé",PMKAFAAPAYER[[#This Row],[17.12.2025]],0)</f>
        <v>0</v>
      </c>
      <c r="EA60" s="161"/>
      <c r="EB60" s="166">
        <f>IF(PMKAFAAPAYER[[#This Row],[ ]]="Payé",PMKAFAAPAYER[[#This Row],[24.12.2025]],0)</f>
        <v>0</v>
      </c>
      <c r="EC60" s="161"/>
      <c r="ED60" s="176">
        <f>IF(PMKAFAAPAYER[[#This Row],[ ]]="Payé",PMKAFAAPAYER[[#This Row],[31.12.2025]],0)</f>
        <v>0</v>
      </c>
      <c r="EE60" s="18">
        <f t="shared" si="14"/>
        <v>0</v>
      </c>
      <c r="EF60" s="11">
        <f t="shared" si="15"/>
        <v>480</v>
      </c>
      <c r="EG60" s="16">
        <f>+PMKAFAAPAYER[[#This Row],[CHF]]-PMKAFAAPAYER[[#This Row],[T2025]]</f>
        <v>0</v>
      </c>
    </row>
    <row r="61" spans="1:137" x14ac:dyDescent="0.3">
      <c r="A61" s="9">
        <f t="shared" si="16"/>
        <v>56</v>
      </c>
      <c r="B61" s="1" t="s">
        <v>87</v>
      </c>
      <c r="C61" s="9">
        <v>2020107277</v>
      </c>
      <c r="D61" s="8">
        <v>45626</v>
      </c>
      <c r="E61" s="10">
        <v>30</v>
      </c>
      <c r="F61" s="265">
        <f t="shared" si="17"/>
        <v>45656</v>
      </c>
      <c r="G61" s="141" t="s">
        <v>88</v>
      </c>
      <c r="H61" s="14"/>
      <c r="I61" s="142">
        <v>42.4</v>
      </c>
      <c r="J61" s="14"/>
      <c r="K61" s="14"/>
      <c r="L61" s="14"/>
      <c r="N61" s="15"/>
      <c r="P61" s="205">
        <v>16.100000000000001</v>
      </c>
      <c r="Q61" s="3" t="s">
        <v>445</v>
      </c>
      <c r="R61" s="234">
        <f>+PMKAFAAPAYER[[#This Row],[CHF]]</f>
        <v>42.4</v>
      </c>
      <c r="S61" s="166">
        <f>IF(PMKAFAAPAYER[[#This Row],[ ]]="Payé",PMKAFAAPAYER[[#This Row],[02.01.2025]],0)</f>
        <v>42.4</v>
      </c>
      <c r="T61" s="234"/>
      <c r="U61" s="166">
        <f>IF(PMKAFAAPAYER[[#This Row],[ ]]="Payé",PMKAFAAPAYER[[#This Row],[09.01.2025]],0)</f>
        <v>0</v>
      </c>
      <c r="V61" s="234"/>
      <c r="W61" s="166">
        <f>IF(PMKAFAAPAYER[[#This Row],[ ]]="Payé",PMKAFAAPAYER[[#This Row],[16.01.2025]],0)</f>
        <v>0</v>
      </c>
      <c r="X61" s="234"/>
      <c r="Y61" s="166">
        <f>IF(PMKAFAAPAYER[[#This Row],[ ]]="Payé",PMKAFAAPAYER[[#This Row],[23.01.2025]],0)</f>
        <v>0</v>
      </c>
      <c r="Z61" s="234"/>
      <c r="AA61" s="176">
        <f>IF(PMKAFAAPAYER[[#This Row],[ ]]="Payé",PMKAFAAPAYER[[#This Row],[30.01.2025]],0)</f>
        <v>0</v>
      </c>
      <c r="AB61" s="32">
        <f t="shared" si="3"/>
        <v>42.4</v>
      </c>
      <c r="AC61" s="234"/>
      <c r="AD61" s="166">
        <f>IF(PMKAFAAPAYER[[#This Row],[ ]]="Payé",PMKAFAAPAYER[[#This Row],[06.02.2025]],0)</f>
        <v>0</v>
      </c>
      <c r="AE61" s="234"/>
      <c r="AF61" s="166">
        <f>IF(PMKAFAAPAYER[[#This Row],[ ]]="Payé",PMKAFAAPAYER[[#This Row],[13.02.2025]],0)</f>
        <v>0</v>
      </c>
      <c r="AG61" s="234"/>
      <c r="AH61" s="166">
        <f>IF(PMKAFAAPAYER[[#This Row],[ ]]="Payé",PMKAFAAPAYER[[#This Row],[20.02.2025]],0)</f>
        <v>0</v>
      </c>
      <c r="AI61" s="234"/>
      <c r="AJ61" s="176">
        <f>IF(PMKAFAAPAYER[[#This Row],[ ]]="Payé",PMKAFAAPAYER[[#This Row],[27.02.2025]],0)</f>
        <v>0</v>
      </c>
      <c r="AK61" s="47">
        <f t="shared" si="4"/>
        <v>0</v>
      </c>
      <c r="AL61" s="162"/>
      <c r="AM61" s="166">
        <f>IF(PMKAFAAPAYER[[#This Row],[ ]]="Payé",PMKAFAAPAYER[[#This Row],[05.03.2025]],0)</f>
        <v>0</v>
      </c>
      <c r="AN61" s="161"/>
      <c r="AO61" s="166">
        <f>IF(PMKAFAAPAYER[[#This Row],[ ]]="Payé",PMKAFAAPAYER[[#This Row],[12.03.2025]],0)</f>
        <v>0</v>
      </c>
      <c r="AP61" s="161"/>
      <c r="AQ61" s="166">
        <f>IF(PMKAFAAPAYER[[#This Row],[ ]]="Payé",PMKAFAAPAYER[[#This Row],[19.03.2025]],0)</f>
        <v>0</v>
      </c>
      <c r="AR61" s="161"/>
      <c r="AS61" s="176">
        <f>IF(PMKAFAAPAYER[[#This Row],[ ]]="Payé",PMKAFAAPAYER[[#This Row],[26.03.2025]],0)</f>
        <v>0</v>
      </c>
      <c r="AT61" s="17">
        <f t="shared" si="5"/>
        <v>0</v>
      </c>
      <c r="AU61" s="162"/>
      <c r="AV61" s="166">
        <f>IF(PMKAFAAPAYER[[#This Row],[ ]]="Payé",PMKAFAAPAYER[[#This Row],[02.04.2025]],0)</f>
        <v>0</v>
      </c>
      <c r="AW61" s="161"/>
      <c r="AX61" s="166">
        <f>IF(PMKAFAAPAYER[[#This Row],[ ]]="Payé",PMKAFAAPAYER[[#This Row],[09.04.2025]],0)</f>
        <v>0</v>
      </c>
      <c r="AY61" s="161"/>
      <c r="AZ61" s="166">
        <f>IF(PMKAFAAPAYER[[#This Row],[ ]]="Payé",PMKAFAAPAYER[[#This Row],[16.04.2025]],0)</f>
        <v>0</v>
      </c>
      <c r="BA61" s="161"/>
      <c r="BB61" s="166">
        <f>IF(PMKAFAAPAYER[[#This Row],[ ]]="Payé",PMKAFAAPAYER[[#This Row],[23.04.2025]],0)</f>
        <v>0</v>
      </c>
      <c r="BC61" s="161"/>
      <c r="BD61" s="176">
        <f>IF(PMKAFAAPAYER[[#This Row],[ ]]="Payé",PMKAFAAPAYER[[#This Row],[30.04.2025]],0)</f>
        <v>0</v>
      </c>
      <c r="BE61" s="18">
        <f t="shared" si="6"/>
        <v>0</v>
      </c>
      <c r="BF61" s="162"/>
      <c r="BG61" s="166">
        <f>IF(PMKAFAAPAYER[[#This Row],[ ]]="Payé",PMKAFAAPAYER[[#This Row],[07.05.2025]],0)</f>
        <v>0</v>
      </c>
      <c r="BH61" s="161"/>
      <c r="BI61" s="166">
        <f>IF(PMKAFAAPAYER[[#This Row],[ ]]="Payé",PMKAFAAPAYER[[#This Row],[14.05.2025]],0)</f>
        <v>0</v>
      </c>
      <c r="BJ61" s="161"/>
      <c r="BK61" s="166">
        <f>IF(PMKAFAAPAYER[[#This Row],[ ]]="Payé",PMKAFAAPAYER[[#This Row],[21.05.2025]],0)</f>
        <v>0</v>
      </c>
      <c r="BL61" s="161"/>
      <c r="BM61" s="176">
        <f>IF(PMKAFAAPAYER[[#This Row],[ ]]="Payé",PMKAFAAPAYER[[#This Row],[28.05.2025]],0)</f>
        <v>0</v>
      </c>
      <c r="BN61" s="17">
        <f t="shared" si="7"/>
        <v>0</v>
      </c>
      <c r="BO61" s="162"/>
      <c r="BP61" s="166">
        <f>IF(PMKAFAAPAYER[[#This Row],[ ]]="Payé",PMKAFAAPAYER[[#This Row],[04.06.2025]],0)</f>
        <v>0</v>
      </c>
      <c r="BQ61" s="161"/>
      <c r="BR61" s="166">
        <f>IF(PMKAFAAPAYER[[#This Row],[ ]]="Payé",PMKAFAAPAYER[[#This Row],[11.06.2025]],0)</f>
        <v>0</v>
      </c>
      <c r="BS61" s="161"/>
      <c r="BT61" s="166">
        <f>IF(PMKAFAAPAYER[[#This Row],[ ]]="Payé",PMKAFAAPAYER[[#This Row],[18.06.2025]],0)</f>
        <v>0</v>
      </c>
      <c r="BU61" s="161"/>
      <c r="BV61" s="176">
        <f>IF(PMKAFAAPAYER[[#This Row],[ ]]="Payé",PMKAFAAPAYER[[#This Row],[25.06.2025]],0)</f>
        <v>0</v>
      </c>
      <c r="BW61" s="18">
        <f t="shared" si="8"/>
        <v>0</v>
      </c>
      <c r="BX61" s="162"/>
      <c r="BY61" s="166">
        <f>IF(PMKAFAAPAYER[[#This Row],[ ]]="Payé",PMKAFAAPAYER[[#This Row],[02.07.2025]],0)</f>
        <v>0</v>
      </c>
      <c r="BZ61" s="161"/>
      <c r="CA61" s="166">
        <f>IF(PMKAFAAPAYER[[#This Row],[ ]]="Payé",PMKAFAAPAYER[[#This Row],[09.07.2025]],0)</f>
        <v>0</v>
      </c>
      <c r="CB61" s="161"/>
      <c r="CC61" s="166">
        <f>IF(PMKAFAAPAYER[[#This Row],[ ]]="Payé",PMKAFAAPAYER[[#This Row],[16.07.2025]],0)</f>
        <v>0</v>
      </c>
      <c r="CD61" s="161"/>
      <c r="CE61" s="166">
        <f>IF(PMKAFAAPAYER[[#This Row],[ ]]="Payé",PMKAFAAPAYER[[#This Row],[23.07.2025]],0)</f>
        <v>0</v>
      </c>
      <c r="CF61" s="161"/>
      <c r="CG61" s="176">
        <f>IF(PMKAFAAPAYER[[#This Row],[ ]]="Payé",PMKAFAAPAYER[[#This Row],[30.07.2025]],0)</f>
        <v>0</v>
      </c>
      <c r="CH61" s="17">
        <f t="shared" si="9"/>
        <v>0</v>
      </c>
      <c r="CI61" s="162"/>
      <c r="CJ61" s="166">
        <f>IF(PMKAFAAPAYER[[#This Row],[ ]]="Payé",PMKAFAAPAYER[[#This Row],[06.08.2025]],0)</f>
        <v>0</v>
      </c>
      <c r="CK61" s="161"/>
      <c r="CL61" s="166">
        <f>IF(PMKAFAAPAYER[[#This Row],[ ]]="Payé",PMKAFAAPAYER[[#This Row],[13.08.2025]],0)</f>
        <v>0</v>
      </c>
      <c r="CM61" s="161"/>
      <c r="CN61" s="166">
        <f>IF(PMKAFAAPAYER[[#This Row],[ ]]="Payé",PMKAFAAPAYER[[#This Row],[20.08.2025]],0)</f>
        <v>0</v>
      </c>
      <c r="CO61" s="161"/>
      <c r="CP61" s="176">
        <f>IF(PMKAFAAPAYER[[#This Row],[ ]]="Payé",PMKAFAAPAYER[[#This Row],[27.08.2025]],0)</f>
        <v>0</v>
      </c>
      <c r="CQ61" s="18">
        <f t="shared" si="10"/>
        <v>0</v>
      </c>
      <c r="CR61" s="162"/>
      <c r="CS61" s="166">
        <f>IF(PMKAFAAPAYER[[#This Row],[ ]]="Payé",PMKAFAAPAYER[[#This Row],[03.09.2025]],0)</f>
        <v>0</v>
      </c>
      <c r="CT61" s="161"/>
      <c r="CU61" s="166">
        <f>IF(PMKAFAAPAYER[[#This Row],[ ]]="Payé",PMKAFAAPAYER[[#This Row],[10.09.2025]],0)</f>
        <v>0</v>
      </c>
      <c r="CV61" s="161"/>
      <c r="CW61" s="166">
        <f>IF(PMKAFAAPAYER[[#This Row],[ ]]="Payé",PMKAFAAPAYER[[#This Row],[17.09.2025]],0)</f>
        <v>0</v>
      </c>
      <c r="CX61" s="161"/>
      <c r="CY61" s="176">
        <f>IF(PMKAFAAPAYER[[#This Row],[ ]]="Payé",PMKAFAAPAYER[[#This Row],[24.09.2025]],0)</f>
        <v>0</v>
      </c>
      <c r="CZ61" s="17">
        <f t="shared" si="11"/>
        <v>0</v>
      </c>
      <c r="DA61" s="162"/>
      <c r="DB61" s="166">
        <f>IF(PMKAFAAPAYER[[#This Row],[ ]]="Payé",PMKAFAAPAYER[[#This Row],[01.10.2025]],0)</f>
        <v>0</v>
      </c>
      <c r="DC61" s="161"/>
      <c r="DD61" s="166">
        <f>IF(PMKAFAAPAYER[[#This Row],[ ]]="Payé",PMKAFAAPAYER[[#This Row],[08.10.2025]],0)</f>
        <v>0</v>
      </c>
      <c r="DE61" s="161"/>
      <c r="DF61" s="166">
        <f>IF(PMKAFAAPAYER[[#This Row],[ ]]="Payé",PMKAFAAPAYER[[#This Row],[15.10.2025]],0)</f>
        <v>0</v>
      </c>
      <c r="DG61" s="161"/>
      <c r="DH61" s="166">
        <f>IF(PMKAFAAPAYER[[#This Row],[ ]]="Payé",PMKAFAAPAYER[[#This Row],[22.10.2025]],0)</f>
        <v>0</v>
      </c>
      <c r="DI61" s="161"/>
      <c r="DJ61" s="176">
        <f>IF(PMKAFAAPAYER[[#This Row],[ ]]="Payé",PMKAFAAPAYER[[#This Row],[29.10.2025]],0)</f>
        <v>0</v>
      </c>
      <c r="DK61" s="18">
        <f t="shared" si="12"/>
        <v>0</v>
      </c>
      <c r="DL61" s="162"/>
      <c r="DM61" s="166">
        <f>IF(PMKAFAAPAYER[[#This Row],[ ]]="Payé",PMKAFAAPAYER[[#This Row],[05.11.2025]],0)</f>
        <v>0</v>
      </c>
      <c r="DN61" s="161"/>
      <c r="DO61" s="166">
        <f>IF(PMKAFAAPAYER[[#This Row],[ ]]="Payé",PMKAFAAPAYER[[#This Row],[12.11.2025]],0)</f>
        <v>0</v>
      </c>
      <c r="DP61" s="161"/>
      <c r="DQ61" s="166">
        <f>IF(PMKAFAAPAYER[[#This Row],[ ]]="Payé",PMKAFAAPAYER[[#This Row],[19.11.2025]],0)</f>
        <v>0</v>
      </c>
      <c r="DR61" s="161"/>
      <c r="DS61" s="176">
        <f>IF(PMKAFAAPAYER[[#This Row],[ ]]="Payé",PMKAFAAPAYER[[#This Row],[26.11.2025]],0)</f>
        <v>0</v>
      </c>
      <c r="DT61" s="17">
        <f t="shared" si="13"/>
        <v>0</v>
      </c>
      <c r="DU61" s="162"/>
      <c r="DV61" s="166">
        <f>IF(PMKAFAAPAYER[[#This Row],[ ]]="Payé",PMKAFAAPAYER[[#This Row],[03.12.2025]],0)</f>
        <v>0</v>
      </c>
      <c r="DW61" s="161"/>
      <c r="DX61" s="166">
        <f>IF(PMKAFAAPAYER[[#This Row],[ ]]="Payé",PMKAFAAPAYER[[#This Row],[10.12.2025]],0)</f>
        <v>0</v>
      </c>
      <c r="DY61" s="161"/>
      <c r="DZ61" s="166">
        <f>IF(PMKAFAAPAYER[[#This Row],[ ]]="Payé",PMKAFAAPAYER[[#This Row],[17.12.2025]],0)</f>
        <v>0</v>
      </c>
      <c r="EA61" s="161"/>
      <c r="EB61" s="166">
        <f>IF(PMKAFAAPAYER[[#This Row],[ ]]="Payé",PMKAFAAPAYER[[#This Row],[24.12.2025]],0)</f>
        <v>0</v>
      </c>
      <c r="EC61" s="161"/>
      <c r="ED61" s="176">
        <f>IF(PMKAFAAPAYER[[#This Row],[ ]]="Payé",PMKAFAAPAYER[[#This Row],[31.12.2025]],0)</f>
        <v>0</v>
      </c>
      <c r="EE61" s="18">
        <f t="shared" si="14"/>
        <v>0</v>
      </c>
      <c r="EF61" s="11">
        <f t="shared" si="15"/>
        <v>42.4</v>
      </c>
      <c r="EG61" s="16">
        <f>+PMKAFAAPAYER[[#This Row],[CHF]]-PMKAFAAPAYER[[#This Row],[T2025]]</f>
        <v>0</v>
      </c>
    </row>
    <row r="62" spans="1:137" x14ac:dyDescent="0.3">
      <c r="A62" s="9">
        <f t="shared" si="16"/>
        <v>57</v>
      </c>
      <c r="B62" s="1" t="s">
        <v>92</v>
      </c>
      <c r="C62" s="9">
        <v>45656</v>
      </c>
      <c r="D62" s="8">
        <v>45656</v>
      </c>
      <c r="E62" s="10">
        <v>20</v>
      </c>
      <c r="F62" s="265">
        <f t="shared" si="17"/>
        <v>45676</v>
      </c>
      <c r="G62" s="141" t="s">
        <v>93</v>
      </c>
      <c r="H62" s="14"/>
      <c r="I62" s="142">
        <v>480</v>
      </c>
      <c r="J62" s="14"/>
      <c r="K62" s="14"/>
      <c r="L62" s="14"/>
      <c r="N62" s="15"/>
      <c r="P62" s="205">
        <v>45708</v>
      </c>
      <c r="Q62" s="3" t="s">
        <v>445</v>
      </c>
      <c r="R62" s="234"/>
      <c r="S62" s="166">
        <f>IF(PMKAFAAPAYER[[#This Row],[ ]]="Payé",PMKAFAAPAYER[[#This Row],[02.01.2025]],0)</f>
        <v>0</v>
      </c>
      <c r="T62" s="234"/>
      <c r="U62" s="166">
        <f>IF(PMKAFAAPAYER[[#This Row],[ ]]="Payé",PMKAFAAPAYER[[#This Row],[09.01.2025]],0)</f>
        <v>0</v>
      </c>
      <c r="V62" s="234">
        <f>+PMKAFAAPAYER[[#This Row],[CHF]]</f>
        <v>480</v>
      </c>
      <c r="W62" s="166">
        <f>IF(PMKAFAAPAYER[[#This Row],[ ]]="Payé",PMKAFAAPAYER[[#This Row],[16.01.2025]],0)</f>
        <v>480</v>
      </c>
      <c r="X62" s="234"/>
      <c r="Y62" s="166">
        <f>IF(PMKAFAAPAYER[[#This Row],[ ]]="Payé",PMKAFAAPAYER[[#This Row],[23.01.2025]],0)</f>
        <v>0</v>
      </c>
      <c r="Z62" s="234"/>
      <c r="AA62" s="176">
        <f>IF(PMKAFAAPAYER[[#This Row],[ ]]="Payé",PMKAFAAPAYER[[#This Row],[30.01.2025]],0)</f>
        <v>0</v>
      </c>
      <c r="AB62" s="32">
        <f t="shared" si="3"/>
        <v>480</v>
      </c>
      <c r="AC62" s="234"/>
      <c r="AD62" s="166">
        <f>IF(PMKAFAAPAYER[[#This Row],[ ]]="Payé",PMKAFAAPAYER[[#This Row],[06.02.2025]],0)</f>
        <v>0</v>
      </c>
      <c r="AE62" s="234"/>
      <c r="AF62" s="166">
        <f>IF(PMKAFAAPAYER[[#This Row],[ ]]="Payé",PMKAFAAPAYER[[#This Row],[13.02.2025]],0)</f>
        <v>0</v>
      </c>
      <c r="AG62" s="234"/>
      <c r="AH62" s="166">
        <f>IF(PMKAFAAPAYER[[#This Row],[ ]]="Payé",PMKAFAAPAYER[[#This Row],[20.02.2025]],0)</f>
        <v>0</v>
      </c>
      <c r="AI62" s="234"/>
      <c r="AJ62" s="176">
        <f>IF(PMKAFAAPAYER[[#This Row],[ ]]="Payé",PMKAFAAPAYER[[#This Row],[27.02.2025]],0)</f>
        <v>0</v>
      </c>
      <c r="AK62" s="47">
        <f t="shared" si="4"/>
        <v>0</v>
      </c>
      <c r="AL62" s="162"/>
      <c r="AM62" s="166">
        <f>IF(PMKAFAAPAYER[[#This Row],[ ]]="Payé",PMKAFAAPAYER[[#This Row],[05.03.2025]],0)</f>
        <v>0</v>
      </c>
      <c r="AN62" s="161"/>
      <c r="AO62" s="166">
        <f>IF(PMKAFAAPAYER[[#This Row],[ ]]="Payé",PMKAFAAPAYER[[#This Row],[12.03.2025]],0)</f>
        <v>0</v>
      </c>
      <c r="AP62" s="161"/>
      <c r="AQ62" s="166">
        <f>IF(PMKAFAAPAYER[[#This Row],[ ]]="Payé",PMKAFAAPAYER[[#This Row],[19.03.2025]],0)</f>
        <v>0</v>
      </c>
      <c r="AR62" s="161"/>
      <c r="AS62" s="176">
        <f>IF(PMKAFAAPAYER[[#This Row],[ ]]="Payé",PMKAFAAPAYER[[#This Row],[26.03.2025]],0)</f>
        <v>0</v>
      </c>
      <c r="AT62" s="17">
        <f t="shared" si="5"/>
        <v>0</v>
      </c>
      <c r="AU62" s="162"/>
      <c r="AV62" s="166">
        <f>IF(PMKAFAAPAYER[[#This Row],[ ]]="Payé",PMKAFAAPAYER[[#This Row],[02.04.2025]],0)</f>
        <v>0</v>
      </c>
      <c r="AW62" s="161"/>
      <c r="AX62" s="166">
        <f>IF(PMKAFAAPAYER[[#This Row],[ ]]="Payé",PMKAFAAPAYER[[#This Row],[09.04.2025]],0)</f>
        <v>0</v>
      </c>
      <c r="AY62" s="161"/>
      <c r="AZ62" s="166">
        <f>IF(PMKAFAAPAYER[[#This Row],[ ]]="Payé",PMKAFAAPAYER[[#This Row],[16.04.2025]],0)</f>
        <v>0</v>
      </c>
      <c r="BA62" s="161"/>
      <c r="BB62" s="166">
        <f>IF(PMKAFAAPAYER[[#This Row],[ ]]="Payé",PMKAFAAPAYER[[#This Row],[23.04.2025]],0)</f>
        <v>0</v>
      </c>
      <c r="BC62" s="161"/>
      <c r="BD62" s="176">
        <f>IF(PMKAFAAPAYER[[#This Row],[ ]]="Payé",PMKAFAAPAYER[[#This Row],[30.04.2025]],0)</f>
        <v>0</v>
      </c>
      <c r="BE62" s="18">
        <f t="shared" si="6"/>
        <v>0</v>
      </c>
      <c r="BF62" s="162"/>
      <c r="BG62" s="166">
        <f>IF(PMKAFAAPAYER[[#This Row],[ ]]="Payé",PMKAFAAPAYER[[#This Row],[07.05.2025]],0)</f>
        <v>0</v>
      </c>
      <c r="BH62" s="161"/>
      <c r="BI62" s="166">
        <f>IF(PMKAFAAPAYER[[#This Row],[ ]]="Payé",PMKAFAAPAYER[[#This Row],[14.05.2025]],0)</f>
        <v>0</v>
      </c>
      <c r="BJ62" s="161"/>
      <c r="BK62" s="166">
        <f>IF(PMKAFAAPAYER[[#This Row],[ ]]="Payé",PMKAFAAPAYER[[#This Row],[21.05.2025]],0)</f>
        <v>0</v>
      </c>
      <c r="BL62" s="161"/>
      <c r="BM62" s="176">
        <f>IF(PMKAFAAPAYER[[#This Row],[ ]]="Payé",PMKAFAAPAYER[[#This Row],[28.05.2025]],0)</f>
        <v>0</v>
      </c>
      <c r="BN62" s="17">
        <f t="shared" si="7"/>
        <v>0</v>
      </c>
      <c r="BO62" s="162"/>
      <c r="BP62" s="166">
        <f>IF(PMKAFAAPAYER[[#This Row],[ ]]="Payé",PMKAFAAPAYER[[#This Row],[04.06.2025]],0)</f>
        <v>0</v>
      </c>
      <c r="BQ62" s="161"/>
      <c r="BR62" s="166">
        <f>IF(PMKAFAAPAYER[[#This Row],[ ]]="Payé",PMKAFAAPAYER[[#This Row],[11.06.2025]],0)</f>
        <v>0</v>
      </c>
      <c r="BS62" s="161"/>
      <c r="BT62" s="166">
        <f>IF(PMKAFAAPAYER[[#This Row],[ ]]="Payé",PMKAFAAPAYER[[#This Row],[18.06.2025]],0)</f>
        <v>0</v>
      </c>
      <c r="BU62" s="161"/>
      <c r="BV62" s="176">
        <f>IF(PMKAFAAPAYER[[#This Row],[ ]]="Payé",PMKAFAAPAYER[[#This Row],[25.06.2025]],0)</f>
        <v>0</v>
      </c>
      <c r="BW62" s="18">
        <f t="shared" si="8"/>
        <v>0</v>
      </c>
      <c r="BX62" s="162"/>
      <c r="BY62" s="166">
        <f>IF(PMKAFAAPAYER[[#This Row],[ ]]="Payé",PMKAFAAPAYER[[#This Row],[02.07.2025]],0)</f>
        <v>0</v>
      </c>
      <c r="BZ62" s="161"/>
      <c r="CA62" s="166">
        <f>IF(PMKAFAAPAYER[[#This Row],[ ]]="Payé",PMKAFAAPAYER[[#This Row],[09.07.2025]],0)</f>
        <v>0</v>
      </c>
      <c r="CB62" s="161"/>
      <c r="CC62" s="166">
        <f>IF(PMKAFAAPAYER[[#This Row],[ ]]="Payé",PMKAFAAPAYER[[#This Row],[16.07.2025]],0)</f>
        <v>0</v>
      </c>
      <c r="CD62" s="161"/>
      <c r="CE62" s="166">
        <f>IF(PMKAFAAPAYER[[#This Row],[ ]]="Payé",PMKAFAAPAYER[[#This Row],[23.07.2025]],0)</f>
        <v>0</v>
      </c>
      <c r="CF62" s="161"/>
      <c r="CG62" s="176">
        <f>IF(PMKAFAAPAYER[[#This Row],[ ]]="Payé",PMKAFAAPAYER[[#This Row],[30.07.2025]],0)</f>
        <v>0</v>
      </c>
      <c r="CH62" s="17">
        <f t="shared" si="9"/>
        <v>0</v>
      </c>
      <c r="CI62" s="162"/>
      <c r="CJ62" s="166">
        <f>IF(PMKAFAAPAYER[[#This Row],[ ]]="Payé",PMKAFAAPAYER[[#This Row],[06.08.2025]],0)</f>
        <v>0</v>
      </c>
      <c r="CK62" s="161"/>
      <c r="CL62" s="166">
        <f>IF(PMKAFAAPAYER[[#This Row],[ ]]="Payé",PMKAFAAPAYER[[#This Row],[13.08.2025]],0)</f>
        <v>0</v>
      </c>
      <c r="CM62" s="161"/>
      <c r="CN62" s="166">
        <f>IF(PMKAFAAPAYER[[#This Row],[ ]]="Payé",PMKAFAAPAYER[[#This Row],[20.08.2025]],0)</f>
        <v>0</v>
      </c>
      <c r="CO62" s="161"/>
      <c r="CP62" s="176">
        <f>IF(PMKAFAAPAYER[[#This Row],[ ]]="Payé",PMKAFAAPAYER[[#This Row],[27.08.2025]],0)</f>
        <v>0</v>
      </c>
      <c r="CQ62" s="18">
        <f t="shared" si="10"/>
        <v>0</v>
      </c>
      <c r="CR62" s="162"/>
      <c r="CS62" s="166">
        <f>IF(PMKAFAAPAYER[[#This Row],[ ]]="Payé",PMKAFAAPAYER[[#This Row],[03.09.2025]],0)</f>
        <v>0</v>
      </c>
      <c r="CT62" s="161"/>
      <c r="CU62" s="166">
        <f>IF(PMKAFAAPAYER[[#This Row],[ ]]="Payé",PMKAFAAPAYER[[#This Row],[10.09.2025]],0)</f>
        <v>0</v>
      </c>
      <c r="CV62" s="161"/>
      <c r="CW62" s="166">
        <f>IF(PMKAFAAPAYER[[#This Row],[ ]]="Payé",PMKAFAAPAYER[[#This Row],[17.09.2025]],0)</f>
        <v>0</v>
      </c>
      <c r="CX62" s="161"/>
      <c r="CY62" s="176">
        <f>IF(PMKAFAAPAYER[[#This Row],[ ]]="Payé",PMKAFAAPAYER[[#This Row],[24.09.2025]],0)</f>
        <v>0</v>
      </c>
      <c r="CZ62" s="17">
        <f t="shared" si="11"/>
        <v>0</v>
      </c>
      <c r="DA62" s="162"/>
      <c r="DB62" s="166">
        <f>IF(PMKAFAAPAYER[[#This Row],[ ]]="Payé",PMKAFAAPAYER[[#This Row],[01.10.2025]],0)</f>
        <v>0</v>
      </c>
      <c r="DC62" s="161"/>
      <c r="DD62" s="166">
        <f>IF(PMKAFAAPAYER[[#This Row],[ ]]="Payé",PMKAFAAPAYER[[#This Row],[08.10.2025]],0)</f>
        <v>0</v>
      </c>
      <c r="DE62" s="161"/>
      <c r="DF62" s="166">
        <f>IF(PMKAFAAPAYER[[#This Row],[ ]]="Payé",PMKAFAAPAYER[[#This Row],[15.10.2025]],0)</f>
        <v>0</v>
      </c>
      <c r="DG62" s="161"/>
      <c r="DH62" s="166">
        <f>IF(PMKAFAAPAYER[[#This Row],[ ]]="Payé",PMKAFAAPAYER[[#This Row],[22.10.2025]],0)</f>
        <v>0</v>
      </c>
      <c r="DI62" s="161"/>
      <c r="DJ62" s="176">
        <f>IF(PMKAFAAPAYER[[#This Row],[ ]]="Payé",PMKAFAAPAYER[[#This Row],[29.10.2025]],0)</f>
        <v>0</v>
      </c>
      <c r="DK62" s="18">
        <f t="shared" si="12"/>
        <v>0</v>
      </c>
      <c r="DL62" s="162"/>
      <c r="DM62" s="166">
        <f>IF(PMKAFAAPAYER[[#This Row],[ ]]="Payé",PMKAFAAPAYER[[#This Row],[05.11.2025]],0)</f>
        <v>0</v>
      </c>
      <c r="DN62" s="161"/>
      <c r="DO62" s="166">
        <f>IF(PMKAFAAPAYER[[#This Row],[ ]]="Payé",PMKAFAAPAYER[[#This Row],[12.11.2025]],0)</f>
        <v>0</v>
      </c>
      <c r="DP62" s="161"/>
      <c r="DQ62" s="166">
        <f>IF(PMKAFAAPAYER[[#This Row],[ ]]="Payé",PMKAFAAPAYER[[#This Row],[19.11.2025]],0)</f>
        <v>0</v>
      </c>
      <c r="DR62" s="161"/>
      <c r="DS62" s="176">
        <f>IF(PMKAFAAPAYER[[#This Row],[ ]]="Payé",PMKAFAAPAYER[[#This Row],[26.11.2025]],0)</f>
        <v>0</v>
      </c>
      <c r="DT62" s="17">
        <f t="shared" si="13"/>
        <v>0</v>
      </c>
      <c r="DU62" s="162"/>
      <c r="DV62" s="166">
        <f>IF(PMKAFAAPAYER[[#This Row],[ ]]="Payé",PMKAFAAPAYER[[#This Row],[03.12.2025]],0)</f>
        <v>0</v>
      </c>
      <c r="DW62" s="161"/>
      <c r="DX62" s="166">
        <f>IF(PMKAFAAPAYER[[#This Row],[ ]]="Payé",PMKAFAAPAYER[[#This Row],[10.12.2025]],0)</f>
        <v>0</v>
      </c>
      <c r="DY62" s="161"/>
      <c r="DZ62" s="166">
        <f>IF(PMKAFAAPAYER[[#This Row],[ ]]="Payé",PMKAFAAPAYER[[#This Row],[17.12.2025]],0)</f>
        <v>0</v>
      </c>
      <c r="EA62" s="161"/>
      <c r="EB62" s="166">
        <f>IF(PMKAFAAPAYER[[#This Row],[ ]]="Payé",PMKAFAAPAYER[[#This Row],[24.12.2025]],0)</f>
        <v>0</v>
      </c>
      <c r="EC62" s="161"/>
      <c r="ED62" s="176">
        <f>IF(PMKAFAAPAYER[[#This Row],[ ]]="Payé",PMKAFAAPAYER[[#This Row],[31.12.2025]],0)</f>
        <v>0</v>
      </c>
      <c r="EE62" s="18">
        <f t="shared" si="14"/>
        <v>0</v>
      </c>
      <c r="EF62" s="11">
        <f t="shared" si="15"/>
        <v>480</v>
      </c>
      <c r="EG62" s="16">
        <f>+PMKAFAAPAYER[[#This Row],[CHF]]-PMKAFAAPAYER[[#This Row],[T2025]]</f>
        <v>0</v>
      </c>
    </row>
    <row r="63" spans="1:137" x14ac:dyDescent="0.3">
      <c r="A63" s="9">
        <f t="shared" si="16"/>
        <v>58</v>
      </c>
      <c r="B63" s="1" t="s">
        <v>60</v>
      </c>
      <c r="C63" s="9">
        <v>18470</v>
      </c>
      <c r="D63" s="8">
        <v>45628</v>
      </c>
      <c r="E63" s="10">
        <v>30</v>
      </c>
      <c r="F63" s="265">
        <f t="shared" si="17"/>
        <v>45658</v>
      </c>
      <c r="G63" s="139" t="s">
        <v>61</v>
      </c>
      <c r="H63" s="14"/>
      <c r="I63" s="140">
        <v>1291.8</v>
      </c>
      <c r="J63" s="14"/>
      <c r="K63" s="14"/>
      <c r="L63" s="14"/>
      <c r="M63" s="13"/>
      <c r="N63" s="15">
        <v>2005</v>
      </c>
      <c r="O63" s="22" t="s">
        <v>62</v>
      </c>
      <c r="P63" s="205">
        <v>24.1</v>
      </c>
      <c r="Q63" s="136" t="s">
        <v>445</v>
      </c>
      <c r="R63" s="234">
        <f>+PMKAFAAPAYER[[#This Row],[CHF]]</f>
        <v>1291.8</v>
      </c>
      <c r="S63" s="166">
        <f>IF(PMKAFAAPAYER[[#This Row],[ ]]="Payé",PMKAFAAPAYER[[#This Row],[02.01.2025]],0)</f>
        <v>1291.8</v>
      </c>
      <c r="T63" s="234"/>
      <c r="U63" s="166">
        <f>IF(PMKAFAAPAYER[[#This Row],[ ]]="Payé",PMKAFAAPAYER[[#This Row],[09.01.2025]],0)</f>
        <v>0</v>
      </c>
      <c r="V63" s="234"/>
      <c r="W63" s="166">
        <f>IF(PMKAFAAPAYER[[#This Row],[ ]]="Payé",PMKAFAAPAYER[[#This Row],[16.01.2025]],0)</f>
        <v>0</v>
      </c>
      <c r="X63" s="234"/>
      <c r="Y63" s="166">
        <f>IF(PMKAFAAPAYER[[#This Row],[ ]]="Payé",PMKAFAAPAYER[[#This Row],[23.01.2025]],0)</f>
        <v>0</v>
      </c>
      <c r="Z63" s="234"/>
      <c r="AA63" s="176">
        <f>IF(PMKAFAAPAYER[[#This Row],[ ]]="Payé",PMKAFAAPAYER[[#This Row],[30.01.2025]],0)</f>
        <v>0</v>
      </c>
      <c r="AB63" s="32">
        <f t="shared" si="3"/>
        <v>1291.8</v>
      </c>
      <c r="AC63" s="234"/>
      <c r="AD63" s="166">
        <f>IF(PMKAFAAPAYER[[#This Row],[ ]]="Payé",PMKAFAAPAYER[[#This Row],[06.02.2025]],0)</f>
        <v>0</v>
      </c>
      <c r="AE63" s="234"/>
      <c r="AF63" s="166">
        <f>IF(PMKAFAAPAYER[[#This Row],[ ]]="Payé",PMKAFAAPAYER[[#This Row],[13.02.2025]],0)</f>
        <v>0</v>
      </c>
      <c r="AG63" s="234"/>
      <c r="AH63" s="166">
        <f>IF(PMKAFAAPAYER[[#This Row],[ ]]="Payé",PMKAFAAPAYER[[#This Row],[20.02.2025]],0)</f>
        <v>0</v>
      </c>
      <c r="AI63" s="234"/>
      <c r="AJ63" s="176">
        <f>IF(PMKAFAAPAYER[[#This Row],[ ]]="Payé",PMKAFAAPAYER[[#This Row],[27.02.2025]],0)</f>
        <v>0</v>
      </c>
      <c r="AK63" s="47">
        <f t="shared" si="4"/>
        <v>0</v>
      </c>
      <c r="AL63" s="162"/>
      <c r="AM63" s="166">
        <f>IF(PMKAFAAPAYER[[#This Row],[ ]]="Payé",PMKAFAAPAYER[[#This Row],[05.03.2025]],0)</f>
        <v>0</v>
      </c>
      <c r="AN63" s="161"/>
      <c r="AO63" s="166">
        <f>IF(PMKAFAAPAYER[[#This Row],[ ]]="Payé",PMKAFAAPAYER[[#This Row],[12.03.2025]],0)</f>
        <v>0</v>
      </c>
      <c r="AP63" s="161"/>
      <c r="AQ63" s="166">
        <f>IF(PMKAFAAPAYER[[#This Row],[ ]]="Payé",PMKAFAAPAYER[[#This Row],[19.03.2025]],0)</f>
        <v>0</v>
      </c>
      <c r="AR63" s="161"/>
      <c r="AS63" s="176">
        <f>IF(PMKAFAAPAYER[[#This Row],[ ]]="Payé",PMKAFAAPAYER[[#This Row],[26.03.2025]],0)</f>
        <v>0</v>
      </c>
      <c r="AT63" s="17">
        <f t="shared" si="5"/>
        <v>0</v>
      </c>
      <c r="AU63" s="162"/>
      <c r="AV63" s="166">
        <f>IF(PMKAFAAPAYER[[#This Row],[ ]]="Payé",PMKAFAAPAYER[[#This Row],[02.04.2025]],0)</f>
        <v>0</v>
      </c>
      <c r="AW63" s="161"/>
      <c r="AX63" s="166">
        <f>IF(PMKAFAAPAYER[[#This Row],[ ]]="Payé",PMKAFAAPAYER[[#This Row],[09.04.2025]],0)</f>
        <v>0</v>
      </c>
      <c r="AY63" s="161"/>
      <c r="AZ63" s="166">
        <f>IF(PMKAFAAPAYER[[#This Row],[ ]]="Payé",PMKAFAAPAYER[[#This Row],[16.04.2025]],0)</f>
        <v>0</v>
      </c>
      <c r="BA63" s="161"/>
      <c r="BB63" s="166">
        <f>IF(PMKAFAAPAYER[[#This Row],[ ]]="Payé",PMKAFAAPAYER[[#This Row],[23.04.2025]],0)</f>
        <v>0</v>
      </c>
      <c r="BC63" s="161"/>
      <c r="BD63" s="176">
        <f>IF(PMKAFAAPAYER[[#This Row],[ ]]="Payé",PMKAFAAPAYER[[#This Row],[30.04.2025]],0)</f>
        <v>0</v>
      </c>
      <c r="BE63" s="18">
        <f t="shared" si="6"/>
        <v>0</v>
      </c>
      <c r="BF63" s="162"/>
      <c r="BG63" s="166">
        <f>IF(PMKAFAAPAYER[[#This Row],[ ]]="Payé",PMKAFAAPAYER[[#This Row],[07.05.2025]],0)</f>
        <v>0</v>
      </c>
      <c r="BH63" s="161"/>
      <c r="BI63" s="166">
        <f>IF(PMKAFAAPAYER[[#This Row],[ ]]="Payé",PMKAFAAPAYER[[#This Row],[14.05.2025]],0)</f>
        <v>0</v>
      </c>
      <c r="BJ63" s="161"/>
      <c r="BK63" s="166">
        <f>IF(PMKAFAAPAYER[[#This Row],[ ]]="Payé",PMKAFAAPAYER[[#This Row],[21.05.2025]],0)</f>
        <v>0</v>
      </c>
      <c r="BL63" s="161"/>
      <c r="BM63" s="176">
        <f>IF(PMKAFAAPAYER[[#This Row],[ ]]="Payé",PMKAFAAPAYER[[#This Row],[28.05.2025]],0)</f>
        <v>0</v>
      </c>
      <c r="BN63" s="17">
        <f t="shared" si="7"/>
        <v>0</v>
      </c>
      <c r="BO63" s="162"/>
      <c r="BP63" s="166">
        <f>IF(PMKAFAAPAYER[[#This Row],[ ]]="Payé",PMKAFAAPAYER[[#This Row],[04.06.2025]],0)</f>
        <v>0</v>
      </c>
      <c r="BQ63" s="161"/>
      <c r="BR63" s="166">
        <f>IF(PMKAFAAPAYER[[#This Row],[ ]]="Payé",PMKAFAAPAYER[[#This Row],[11.06.2025]],0)</f>
        <v>0</v>
      </c>
      <c r="BS63" s="161"/>
      <c r="BT63" s="166">
        <f>IF(PMKAFAAPAYER[[#This Row],[ ]]="Payé",PMKAFAAPAYER[[#This Row],[18.06.2025]],0)</f>
        <v>0</v>
      </c>
      <c r="BU63" s="161"/>
      <c r="BV63" s="176">
        <f>IF(PMKAFAAPAYER[[#This Row],[ ]]="Payé",PMKAFAAPAYER[[#This Row],[25.06.2025]],0)</f>
        <v>0</v>
      </c>
      <c r="BW63" s="18">
        <f t="shared" si="8"/>
        <v>0</v>
      </c>
      <c r="BX63" s="162"/>
      <c r="BY63" s="166">
        <f>IF(PMKAFAAPAYER[[#This Row],[ ]]="Payé",PMKAFAAPAYER[[#This Row],[02.07.2025]],0)</f>
        <v>0</v>
      </c>
      <c r="BZ63" s="161"/>
      <c r="CA63" s="166">
        <f>IF(PMKAFAAPAYER[[#This Row],[ ]]="Payé",PMKAFAAPAYER[[#This Row],[09.07.2025]],0)</f>
        <v>0</v>
      </c>
      <c r="CB63" s="161"/>
      <c r="CC63" s="166">
        <f>IF(PMKAFAAPAYER[[#This Row],[ ]]="Payé",PMKAFAAPAYER[[#This Row],[16.07.2025]],0)</f>
        <v>0</v>
      </c>
      <c r="CD63" s="161"/>
      <c r="CE63" s="166">
        <f>IF(PMKAFAAPAYER[[#This Row],[ ]]="Payé",PMKAFAAPAYER[[#This Row],[23.07.2025]],0)</f>
        <v>0</v>
      </c>
      <c r="CF63" s="161"/>
      <c r="CG63" s="176">
        <f>IF(PMKAFAAPAYER[[#This Row],[ ]]="Payé",PMKAFAAPAYER[[#This Row],[30.07.2025]],0)</f>
        <v>0</v>
      </c>
      <c r="CH63" s="17">
        <f t="shared" si="9"/>
        <v>0</v>
      </c>
      <c r="CI63" s="162"/>
      <c r="CJ63" s="166">
        <f>IF(PMKAFAAPAYER[[#This Row],[ ]]="Payé",PMKAFAAPAYER[[#This Row],[06.08.2025]],0)</f>
        <v>0</v>
      </c>
      <c r="CK63" s="161"/>
      <c r="CL63" s="166">
        <f>IF(PMKAFAAPAYER[[#This Row],[ ]]="Payé",PMKAFAAPAYER[[#This Row],[13.08.2025]],0)</f>
        <v>0</v>
      </c>
      <c r="CM63" s="161"/>
      <c r="CN63" s="166">
        <f>IF(PMKAFAAPAYER[[#This Row],[ ]]="Payé",PMKAFAAPAYER[[#This Row],[20.08.2025]],0)</f>
        <v>0</v>
      </c>
      <c r="CO63" s="161"/>
      <c r="CP63" s="176">
        <f>IF(PMKAFAAPAYER[[#This Row],[ ]]="Payé",PMKAFAAPAYER[[#This Row],[27.08.2025]],0)</f>
        <v>0</v>
      </c>
      <c r="CQ63" s="18">
        <f t="shared" si="10"/>
        <v>0</v>
      </c>
      <c r="CR63" s="162"/>
      <c r="CS63" s="166">
        <f>IF(PMKAFAAPAYER[[#This Row],[ ]]="Payé",PMKAFAAPAYER[[#This Row],[03.09.2025]],0)</f>
        <v>0</v>
      </c>
      <c r="CT63" s="161"/>
      <c r="CU63" s="166">
        <f>IF(PMKAFAAPAYER[[#This Row],[ ]]="Payé",PMKAFAAPAYER[[#This Row],[10.09.2025]],0)</f>
        <v>0</v>
      </c>
      <c r="CV63" s="161"/>
      <c r="CW63" s="166">
        <f>IF(PMKAFAAPAYER[[#This Row],[ ]]="Payé",PMKAFAAPAYER[[#This Row],[17.09.2025]],0)</f>
        <v>0</v>
      </c>
      <c r="CX63" s="161"/>
      <c r="CY63" s="176">
        <f>IF(PMKAFAAPAYER[[#This Row],[ ]]="Payé",PMKAFAAPAYER[[#This Row],[24.09.2025]],0)</f>
        <v>0</v>
      </c>
      <c r="CZ63" s="17">
        <f t="shared" si="11"/>
        <v>0</v>
      </c>
      <c r="DA63" s="162"/>
      <c r="DB63" s="166">
        <f>IF(PMKAFAAPAYER[[#This Row],[ ]]="Payé",PMKAFAAPAYER[[#This Row],[01.10.2025]],0)</f>
        <v>0</v>
      </c>
      <c r="DC63" s="161"/>
      <c r="DD63" s="166">
        <f>IF(PMKAFAAPAYER[[#This Row],[ ]]="Payé",PMKAFAAPAYER[[#This Row],[08.10.2025]],0)</f>
        <v>0</v>
      </c>
      <c r="DE63" s="161"/>
      <c r="DF63" s="166">
        <f>IF(PMKAFAAPAYER[[#This Row],[ ]]="Payé",PMKAFAAPAYER[[#This Row],[15.10.2025]],0)</f>
        <v>0</v>
      </c>
      <c r="DG63" s="161"/>
      <c r="DH63" s="166">
        <f>IF(PMKAFAAPAYER[[#This Row],[ ]]="Payé",PMKAFAAPAYER[[#This Row],[22.10.2025]],0)</f>
        <v>0</v>
      </c>
      <c r="DI63" s="161"/>
      <c r="DJ63" s="176">
        <f>IF(PMKAFAAPAYER[[#This Row],[ ]]="Payé",PMKAFAAPAYER[[#This Row],[29.10.2025]],0)</f>
        <v>0</v>
      </c>
      <c r="DK63" s="18">
        <f t="shared" si="12"/>
        <v>0</v>
      </c>
      <c r="DL63" s="162"/>
      <c r="DM63" s="166">
        <f>IF(PMKAFAAPAYER[[#This Row],[ ]]="Payé",PMKAFAAPAYER[[#This Row],[05.11.2025]],0)</f>
        <v>0</v>
      </c>
      <c r="DN63" s="161"/>
      <c r="DO63" s="166">
        <f>IF(PMKAFAAPAYER[[#This Row],[ ]]="Payé",PMKAFAAPAYER[[#This Row],[12.11.2025]],0)</f>
        <v>0</v>
      </c>
      <c r="DP63" s="161"/>
      <c r="DQ63" s="166">
        <f>IF(PMKAFAAPAYER[[#This Row],[ ]]="Payé",PMKAFAAPAYER[[#This Row],[19.11.2025]],0)</f>
        <v>0</v>
      </c>
      <c r="DR63" s="161"/>
      <c r="DS63" s="176">
        <f>IF(PMKAFAAPAYER[[#This Row],[ ]]="Payé",PMKAFAAPAYER[[#This Row],[26.11.2025]],0)</f>
        <v>0</v>
      </c>
      <c r="DT63" s="17">
        <f t="shared" si="13"/>
        <v>0</v>
      </c>
      <c r="DU63" s="162"/>
      <c r="DV63" s="166">
        <f>IF(PMKAFAAPAYER[[#This Row],[ ]]="Payé",PMKAFAAPAYER[[#This Row],[03.12.2025]],0)</f>
        <v>0</v>
      </c>
      <c r="DW63" s="161"/>
      <c r="DX63" s="166">
        <f>IF(PMKAFAAPAYER[[#This Row],[ ]]="Payé",PMKAFAAPAYER[[#This Row],[10.12.2025]],0)</f>
        <v>0</v>
      </c>
      <c r="DY63" s="161"/>
      <c r="DZ63" s="166">
        <f>IF(PMKAFAAPAYER[[#This Row],[ ]]="Payé",PMKAFAAPAYER[[#This Row],[17.12.2025]],0)</f>
        <v>0</v>
      </c>
      <c r="EA63" s="161"/>
      <c r="EB63" s="166">
        <f>IF(PMKAFAAPAYER[[#This Row],[ ]]="Payé",PMKAFAAPAYER[[#This Row],[24.12.2025]],0)</f>
        <v>0</v>
      </c>
      <c r="EC63" s="161"/>
      <c r="ED63" s="176">
        <f>IF(PMKAFAAPAYER[[#This Row],[ ]]="Payé",PMKAFAAPAYER[[#This Row],[31.12.2025]],0)</f>
        <v>0</v>
      </c>
      <c r="EE63" s="18">
        <f t="shared" si="14"/>
        <v>0</v>
      </c>
      <c r="EF63" s="11">
        <f t="shared" si="15"/>
        <v>1291.8</v>
      </c>
      <c r="EG63" s="16">
        <f>+PMKAFAAPAYER[[#This Row],[CHF]]-PMKAFAAPAYER[[#This Row],[T2025]]</f>
        <v>0</v>
      </c>
    </row>
    <row r="64" spans="1:137" x14ac:dyDescent="0.3">
      <c r="A64" s="9">
        <f t="shared" si="16"/>
        <v>59</v>
      </c>
      <c r="B64" s="1" t="s">
        <v>44</v>
      </c>
      <c r="C64" s="9">
        <v>20241219</v>
      </c>
      <c r="D64" s="8">
        <v>45645</v>
      </c>
      <c r="E64" s="10">
        <v>30</v>
      </c>
      <c r="F64" s="265">
        <f t="shared" si="17"/>
        <v>45675</v>
      </c>
      <c r="G64" s="141" t="s">
        <v>95</v>
      </c>
      <c r="H64" s="14"/>
      <c r="I64" s="142">
        <v>3053.85</v>
      </c>
      <c r="J64" s="14"/>
      <c r="K64" s="14"/>
      <c r="L64" s="14"/>
      <c r="N64" s="15"/>
      <c r="P64" s="205">
        <v>30.1</v>
      </c>
      <c r="Q64" s="3" t="s">
        <v>445</v>
      </c>
      <c r="R64" s="234"/>
      <c r="S64" s="166">
        <f>IF(PMKAFAAPAYER[[#This Row],[ ]]="Payé",PMKAFAAPAYER[[#This Row],[02.01.2025]],0)</f>
        <v>0</v>
      </c>
      <c r="T64" s="234"/>
      <c r="U64" s="166">
        <f>IF(PMKAFAAPAYER[[#This Row],[ ]]="Payé",PMKAFAAPAYER[[#This Row],[09.01.2025]],0)</f>
        <v>0</v>
      </c>
      <c r="V64" s="234">
        <f>+PMKAFAAPAYER[[#This Row],[CHF]]</f>
        <v>3053.85</v>
      </c>
      <c r="W64" s="166">
        <f>IF(PMKAFAAPAYER[[#This Row],[ ]]="Payé",PMKAFAAPAYER[[#This Row],[16.01.2025]],0)</f>
        <v>3053.85</v>
      </c>
      <c r="X64" s="234"/>
      <c r="Y64" s="166">
        <f>IF(PMKAFAAPAYER[[#This Row],[ ]]="Payé",PMKAFAAPAYER[[#This Row],[23.01.2025]],0)</f>
        <v>0</v>
      </c>
      <c r="Z64" s="234"/>
      <c r="AA64" s="176">
        <f>IF(PMKAFAAPAYER[[#This Row],[ ]]="Payé",PMKAFAAPAYER[[#This Row],[30.01.2025]],0)</f>
        <v>0</v>
      </c>
      <c r="AB64" s="32">
        <f t="shared" si="3"/>
        <v>3053.85</v>
      </c>
      <c r="AC64" s="234"/>
      <c r="AD64" s="166">
        <f>IF(PMKAFAAPAYER[[#This Row],[ ]]="Payé",PMKAFAAPAYER[[#This Row],[06.02.2025]],0)</f>
        <v>0</v>
      </c>
      <c r="AE64" s="234"/>
      <c r="AF64" s="166">
        <f>IF(PMKAFAAPAYER[[#This Row],[ ]]="Payé",PMKAFAAPAYER[[#This Row],[13.02.2025]],0)</f>
        <v>0</v>
      </c>
      <c r="AG64" s="234"/>
      <c r="AH64" s="166">
        <f>IF(PMKAFAAPAYER[[#This Row],[ ]]="Payé",PMKAFAAPAYER[[#This Row],[20.02.2025]],0)</f>
        <v>0</v>
      </c>
      <c r="AI64" s="234"/>
      <c r="AJ64" s="176">
        <f>IF(PMKAFAAPAYER[[#This Row],[ ]]="Payé",PMKAFAAPAYER[[#This Row],[27.02.2025]],0)</f>
        <v>0</v>
      </c>
      <c r="AK64" s="47">
        <f t="shared" si="4"/>
        <v>0</v>
      </c>
      <c r="AL64" s="162"/>
      <c r="AM64" s="166">
        <f>IF(PMKAFAAPAYER[[#This Row],[ ]]="Payé",PMKAFAAPAYER[[#This Row],[05.03.2025]],0)</f>
        <v>0</v>
      </c>
      <c r="AN64" s="161"/>
      <c r="AO64" s="166">
        <f>IF(PMKAFAAPAYER[[#This Row],[ ]]="Payé",PMKAFAAPAYER[[#This Row],[12.03.2025]],0)</f>
        <v>0</v>
      </c>
      <c r="AP64" s="161"/>
      <c r="AQ64" s="166">
        <f>IF(PMKAFAAPAYER[[#This Row],[ ]]="Payé",PMKAFAAPAYER[[#This Row],[19.03.2025]],0)</f>
        <v>0</v>
      </c>
      <c r="AR64" s="161"/>
      <c r="AS64" s="176">
        <f>IF(PMKAFAAPAYER[[#This Row],[ ]]="Payé",PMKAFAAPAYER[[#This Row],[26.03.2025]],0)</f>
        <v>0</v>
      </c>
      <c r="AT64" s="17">
        <f t="shared" si="5"/>
        <v>0</v>
      </c>
      <c r="AU64" s="162"/>
      <c r="AV64" s="166">
        <f>IF(PMKAFAAPAYER[[#This Row],[ ]]="Payé",PMKAFAAPAYER[[#This Row],[02.04.2025]],0)</f>
        <v>0</v>
      </c>
      <c r="AW64" s="161"/>
      <c r="AX64" s="166">
        <f>IF(PMKAFAAPAYER[[#This Row],[ ]]="Payé",PMKAFAAPAYER[[#This Row],[09.04.2025]],0)</f>
        <v>0</v>
      </c>
      <c r="AY64" s="161"/>
      <c r="AZ64" s="166">
        <f>IF(PMKAFAAPAYER[[#This Row],[ ]]="Payé",PMKAFAAPAYER[[#This Row],[16.04.2025]],0)</f>
        <v>0</v>
      </c>
      <c r="BA64" s="161"/>
      <c r="BB64" s="166">
        <f>IF(PMKAFAAPAYER[[#This Row],[ ]]="Payé",PMKAFAAPAYER[[#This Row],[23.04.2025]],0)</f>
        <v>0</v>
      </c>
      <c r="BC64" s="161"/>
      <c r="BD64" s="176">
        <f>IF(PMKAFAAPAYER[[#This Row],[ ]]="Payé",PMKAFAAPAYER[[#This Row],[30.04.2025]],0)</f>
        <v>0</v>
      </c>
      <c r="BE64" s="18">
        <f t="shared" si="6"/>
        <v>0</v>
      </c>
      <c r="BF64" s="162"/>
      <c r="BG64" s="166">
        <f>IF(PMKAFAAPAYER[[#This Row],[ ]]="Payé",PMKAFAAPAYER[[#This Row],[07.05.2025]],0)</f>
        <v>0</v>
      </c>
      <c r="BH64" s="161"/>
      <c r="BI64" s="166">
        <f>IF(PMKAFAAPAYER[[#This Row],[ ]]="Payé",PMKAFAAPAYER[[#This Row],[14.05.2025]],0)</f>
        <v>0</v>
      </c>
      <c r="BJ64" s="161"/>
      <c r="BK64" s="166">
        <f>IF(PMKAFAAPAYER[[#This Row],[ ]]="Payé",PMKAFAAPAYER[[#This Row],[21.05.2025]],0)</f>
        <v>0</v>
      </c>
      <c r="BL64" s="161"/>
      <c r="BM64" s="176">
        <f>IF(PMKAFAAPAYER[[#This Row],[ ]]="Payé",PMKAFAAPAYER[[#This Row],[28.05.2025]],0)</f>
        <v>0</v>
      </c>
      <c r="BN64" s="17">
        <f t="shared" si="7"/>
        <v>0</v>
      </c>
      <c r="BO64" s="162"/>
      <c r="BP64" s="166">
        <f>IF(PMKAFAAPAYER[[#This Row],[ ]]="Payé",PMKAFAAPAYER[[#This Row],[04.06.2025]],0)</f>
        <v>0</v>
      </c>
      <c r="BQ64" s="161"/>
      <c r="BR64" s="166">
        <f>IF(PMKAFAAPAYER[[#This Row],[ ]]="Payé",PMKAFAAPAYER[[#This Row],[11.06.2025]],0)</f>
        <v>0</v>
      </c>
      <c r="BS64" s="161"/>
      <c r="BT64" s="166">
        <f>IF(PMKAFAAPAYER[[#This Row],[ ]]="Payé",PMKAFAAPAYER[[#This Row],[18.06.2025]],0)</f>
        <v>0</v>
      </c>
      <c r="BU64" s="161"/>
      <c r="BV64" s="176">
        <f>IF(PMKAFAAPAYER[[#This Row],[ ]]="Payé",PMKAFAAPAYER[[#This Row],[25.06.2025]],0)</f>
        <v>0</v>
      </c>
      <c r="BW64" s="18">
        <f t="shared" si="8"/>
        <v>0</v>
      </c>
      <c r="BX64" s="162"/>
      <c r="BY64" s="166">
        <f>IF(PMKAFAAPAYER[[#This Row],[ ]]="Payé",PMKAFAAPAYER[[#This Row],[02.07.2025]],0)</f>
        <v>0</v>
      </c>
      <c r="BZ64" s="161"/>
      <c r="CA64" s="166">
        <f>IF(PMKAFAAPAYER[[#This Row],[ ]]="Payé",PMKAFAAPAYER[[#This Row],[09.07.2025]],0)</f>
        <v>0</v>
      </c>
      <c r="CB64" s="161"/>
      <c r="CC64" s="166">
        <f>IF(PMKAFAAPAYER[[#This Row],[ ]]="Payé",PMKAFAAPAYER[[#This Row],[16.07.2025]],0)</f>
        <v>0</v>
      </c>
      <c r="CD64" s="161"/>
      <c r="CE64" s="166">
        <f>IF(PMKAFAAPAYER[[#This Row],[ ]]="Payé",PMKAFAAPAYER[[#This Row],[23.07.2025]],0)</f>
        <v>0</v>
      </c>
      <c r="CF64" s="161"/>
      <c r="CG64" s="176">
        <f>IF(PMKAFAAPAYER[[#This Row],[ ]]="Payé",PMKAFAAPAYER[[#This Row],[30.07.2025]],0)</f>
        <v>0</v>
      </c>
      <c r="CH64" s="17">
        <f t="shared" si="9"/>
        <v>0</v>
      </c>
      <c r="CI64" s="162"/>
      <c r="CJ64" s="166">
        <f>IF(PMKAFAAPAYER[[#This Row],[ ]]="Payé",PMKAFAAPAYER[[#This Row],[06.08.2025]],0)</f>
        <v>0</v>
      </c>
      <c r="CK64" s="161"/>
      <c r="CL64" s="166">
        <f>IF(PMKAFAAPAYER[[#This Row],[ ]]="Payé",PMKAFAAPAYER[[#This Row],[13.08.2025]],0)</f>
        <v>0</v>
      </c>
      <c r="CM64" s="161"/>
      <c r="CN64" s="166">
        <f>IF(PMKAFAAPAYER[[#This Row],[ ]]="Payé",PMKAFAAPAYER[[#This Row],[20.08.2025]],0)</f>
        <v>0</v>
      </c>
      <c r="CO64" s="161"/>
      <c r="CP64" s="176">
        <f>IF(PMKAFAAPAYER[[#This Row],[ ]]="Payé",PMKAFAAPAYER[[#This Row],[27.08.2025]],0)</f>
        <v>0</v>
      </c>
      <c r="CQ64" s="18">
        <f t="shared" si="10"/>
        <v>0</v>
      </c>
      <c r="CR64" s="162"/>
      <c r="CS64" s="166">
        <f>IF(PMKAFAAPAYER[[#This Row],[ ]]="Payé",PMKAFAAPAYER[[#This Row],[03.09.2025]],0)</f>
        <v>0</v>
      </c>
      <c r="CT64" s="161"/>
      <c r="CU64" s="166">
        <f>IF(PMKAFAAPAYER[[#This Row],[ ]]="Payé",PMKAFAAPAYER[[#This Row],[10.09.2025]],0)</f>
        <v>0</v>
      </c>
      <c r="CV64" s="161"/>
      <c r="CW64" s="166">
        <f>IF(PMKAFAAPAYER[[#This Row],[ ]]="Payé",PMKAFAAPAYER[[#This Row],[17.09.2025]],0)</f>
        <v>0</v>
      </c>
      <c r="CX64" s="161"/>
      <c r="CY64" s="176">
        <f>IF(PMKAFAAPAYER[[#This Row],[ ]]="Payé",PMKAFAAPAYER[[#This Row],[24.09.2025]],0)</f>
        <v>0</v>
      </c>
      <c r="CZ64" s="17">
        <f t="shared" si="11"/>
        <v>0</v>
      </c>
      <c r="DA64" s="162"/>
      <c r="DB64" s="166">
        <f>IF(PMKAFAAPAYER[[#This Row],[ ]]="Payé",PMKAFAAPAYER[[#This Row],[01.10.2025]],0)</f>
        <v>0</v>
      </c>
      <c r="DC64" s="161"/>
      <c r="DD64" s="166">
        <f>IF(PMKAFAAPAYER[[#This Row],[ ]]="Payé",PMKAFAAPAYER[[#This Row],[08.10.2025]],0)</f>
        <v>0</v>
      </c>
      <c r="DE64" s="161"/>
      <c r="DF64" s="166">
        <f>IF(PMKAFAAPAYER[[#This Row],[ ]]="Payé",PMKAFAAPAYER[[#This Row],[15.10.2025]],0)</f>
        <v>0</v>
      </c>
      <c r="DG64" s="161"/>
      <c r="DH64" s="166">
        <f>IF(PMKAFAAPAYER[[#This Row],[ ]]="Payé",PMKAFAAPAYER[[#This Row],[22.10.2025]],0)</f>
        <v>0</v>
      </c>
      <c r="DI64" s="161"/>
      <c r="DJ64" s="176">
        <f>IF(PMKAFAAPAYER[[#This Row],[ ]]="Payé",PMKAFAAPAYER[[#This Row],[29.10.2025]],0)</f>
        <v>0</v>
      </c>
      <c r="DK64" s="18">
        <f t="shared" si="12"/>
        <v>0</v>
      </c>
      <c r="DL64" s="162"/>
      <c r="DM64" s="166">
        <f>IF(PMKAFAAPAYER[[#This Row],[ ]]="Payé",PMKAFAAPAYER[[#This Row],[05.11.2025]],0)</f>
        <v>0</v>
      </c>
      <c r="DN64" s="161"/>
      <c r="DO64" s="166">
        <f>IF(PMKAFAAPAYER[[#This Row],[ ]]="Payé",PMKAFAAPAYER[[#This Row],[12.11.2025]],0)</f>
        <v>0</v>
      </c>
      <c r="DP64" s="161"/>
      <c r="DQ64" s="166">
        <f>IF(PMKAFAAPAYER[[#This Row],[ ]]="Payé",PMKAFAAPAYER[[#This Row],[19.11.2025]],0)</f>
        <v>0</v>
      </c>
      <c r="DR64" s="161"/>
      <c r="DS64" s="176">
        <f>IF(PMKAFAAPAYER[[#This Row],[ ]]="Payé",PMKAFAAPAYER[[#This Row],[26.11.2025]],0)</f>
        <v>0</v>
      </c>
      <c r="DT64" s="17">
        <f t="shared" si="13"/>
        <v>0</v>
      </c>
      <c r="DU64" s="162"/>
      <c r="DV64" s="166">
        <f>IF(PMKAFAAPAYER[[#This Row],[ ]]="Payé",PMKAFAAPAYER[[#This Row],[03.12.2025]],0)</f>
        <v>0</v>
      </c>
      <c r="DW64" s="161"/>
      <c r="DX64" s="166">
        <f>IF(PMKAFAAPAYER[[#This Row],[ ]]="Payé",PMKAFAAPAYER[[#This Row],[10.12.2025]],0)</f>
        <v>0</v>
      </c>
      <c r="DY64" s="161"/>
      <c r="DZ64" s="166">
        <f>IF(PMKAFAAPAYER[[#This Row],[ ]]="Payé",PMKAFAAPAYER[[#This Row],[17.12.2025]],0)</f>
        <v>0</v>
      </c>
      <c r="EA64" s="161"/>
      <c r="EB64" s="166">
        <f>IF(PMKAFAAPAYER[[#This Row],[ ]]="Payé",PMKAFAAPAYER[[#This Row],[24.12.2025]],0)</f>
        <v>0</v>
      </c>
      <c r="EC64" s="161"/>
      <c r="ED64" s="176">
        <f>IF(PMKAFAAPAYER[[#This Row],[ ]]="Payé",PMKAFAAPAYER[[#This Row],[31.12.2025]],0)</f>
        <v>0</v>
      </c>
      <c r="EE64" s="18">
        <f t="shared" si="14"/>
        <v>0</v>
      </c>
      <c r="EF64" s="11">
        <f t="shared" si="15"/>
        <v>3053.85</v>
      </c>
      <c r="EG64" s="16">
        <f>+PMKAFAAPAYER[[#This Row],[CHF]]-PMKAFAAPAYER[[#This Row],[T2025]]</f>
        <v>0</v>
      </c>
    </row>
    <row r="65" spans="1:137" x14ac:dyDescent="0.3">
      <c r="A65" s="9">
        <f t="shared" si="16"/>
        <v>60</v>
      </c>
      <c r="B65" s="1" t="s">
        <v>33</v>
      </c>
      <c r="C65" s="9">
        <v>621200</v>
      </c>
      <c r="D65" s="8">
        <v>45632</v>
      </c>
      <c r="E65" s="10">
        <v>10</v>
      </c>
      <c r="F65" s="265">
        <f t="shared" si="17"/>
        <v>45642</v>
      </c>
      <c r="G65" s="141" t="s">
        <v>139</v>
      </c>
      <c r="H65" s="9" t="s">
        <v>140</v>
      </c>
      <c r="I65" s="142">
        <v>3333.1</v>
      </c>
      <c r="J65" s="14"/>
      <c r="K65" s="14"/>
      <c r="L65" s="14"/>
      <c r="M65" s="13"/>
      <c r="N65" s="15"/>
      <c r="P65" s="205">
        <v>24.1</v>
      </c>
      <c r="Q65" s="136" t="s">
        <v>445</v>
      </c>
      <c r="R65" s="234">
        <f>+PMKAFAAPAYER[[#This Row],[CHF]]</f>
        <v>3333.1</v>
      </c>
      <c r="S65" s="166">
        <f>IF(PMKAFAAPAYER[[#This Row],[ ]]="Payé",PMKAFAAPAYER[[#This Row],[02.01.2025]],0)</f>
        <v>3333.1</v>
      </c>
      <c r="T65" s="234"/>
      <c r="U65" s="166">
        <f>IF(PMKAFAAPAYER[[#This Row],[ ]]="Payé",PMKAFAAPAYER[[#This Row],[09.01.2025]],0)</f>
        <v>0</v>
      </c>
      <c r="V65" s="234"/>
      <c r="W65" s="166">
        <f>IF(PMKAFAAPAYER[[#This Row],[ ]]="Payé",PMKAFAAPAYER[[#This Row],[16.01.2025]],0)</f>
        <v>0</v>
      </c>
      <c r="X65" s="234"/>
      <c r="Y65" s="166">
        <f>IF(PMKAFAAPAYER[[#This Row],[ ]]="Payé",PMKAFAAPAYER[[#This Row],[23.01.2025]],0)</f>
        <v>0</v>
      </c>
      <c r="Z65" s="234"/>
      <c r="AA65" s="176">
        <f>IF(PMKAFAAPAYER[[#This Row],[ ]]="Payé",PMKAFAAPAYER[[#This Row],[30.01.2025]],0)</f>
        <v>0</v>
      </c>
      <c r="AB65" s="32">
        <f t="shared" si="3"/>
        <v>3333.1</v>
      </c>
      <c r="AC65" s="234"/>
      <c r="AD65" s="166">
        <f>IF(PMKAFAAPAYER[[#This Row],[ ]]="Payé",PMKAFAAPAYER[[#This Row],[06.02.2025]],0)</f>
        <v>0</v>
      </c>
      <c r="AE65" s="234"/>
      <c r="AF65" s="166">
        <f>IF(PMKAFAAPAYER[[#This Row],[ ]]="Payé",PMKAFAAPAYER[[#This Row],[13.02.2025]],0)</f>
        <v>0</v>
      </c>
      <c r="AG65" s="234"/>
      <c r="AH65" s="166">
        <f>IF(PMKAFAAPAYER[[#This Row],[ ]]="Payé",PMKAFAAPAYER[[#This Row],[20.02.2025]],0)</f>
        <v>0</v>
      </c>
      <c r="AI65" s="234"/>
      <c r="AJ65" s="176">
        <f>IF(PMKAFAAPAYER[[#This Row],[ ]]="Payé",PMKAFAAPAYER[[#This Row],[27.02.2025]],0)</f>
        <v>0</v>
      </c>
      <c r="AK65" s="47">
        <f t="shared" si="4"/>
        <v>0</v>
      </c>
      <c r="AL65" s="162"/>
      <c r="AM65" s="166">
        <f>IF(PMKAFAAPAYER[[#This Row],[ ]]="Payé",PMKAFAAPAYER[[#This Row],[05.03.2025]],0)</f>
        <v>0</v>
      </c>
      <c r="AN65" s="161"/>
      <c r="AO65" s="166">
        <f>IF(PMKAFAAPAYER[[#This Row],[ ]]="Payé",PMKAFAAPAYER[[#This Row],[12.03.2025]],0)</f>
        <v>0</v>
      </c>
      <c r="AP65" s="161"/>
      <c r="AQ65" s="166">
        <f>IF(PMKAFAAPAYER[[#This Row],[ ]]="Payé",PMKAFAAPAYER[[#This Row],[19.03.2025]],0)</f>
        <v>0</v>
      </c>
      <c r="AR65" s="161"/>
      <c r="AS65" s="176">
        <f>IF(PMKAFAAPAYER[[#This Row],[ ]]="Payé",PMKAFAAPAYER[[#This Row],[26.03.2025]],0)</f>
        <v>0</v>
      </c>
      <c r="AT65" s="17">
        <f t="shared" si="5"/>
        <v>0</v>
      </c>
      <c r="AU65" s="162"/>
      <c r="AV65" s="166">
        <f>IF(PMKAFAAPAYER[[#This Row],[ ]]="Payé",PMKAFAAPAYER[[#This Row],[02.04.2025]],0)</f>
        <v>0</v>
      </c>
      <c r="AW65" s="161"/>
      <c r="AX65" s="166">
        <f>IF(PMKAFAAPAYER[[#This Row],[ ]]="Payé",PMKAFAAPAYER[[#This Row],[09.04.2025]],0)</f>
        <v>0</v>
      </c>
      <c r="AY65" s="161"/>
      <c r="AZ65" s="166">
        <f>IF(PMKAFAAPAYER[[#This Row],[ ]]="Payé",PMKAFAAPAYER[[#This Row],[16.04.2025]],0)</f>
        <v>0</v>
      </c>
      <c r="BA65" s="161"/>
      <c r="BB65" s="166">
        <f>IF(PMKAFAAPAYER[[#This Row],[ ]]="Payé",PMKAFAAPAYER[[#This Row],[23.04.2025]],0)</f>
        <v>0</v>
      </c>
      <c r="BC65" s="161"/>
      <c r="BD65" s="176">
        <f>IF(PMKAFAAPAYER[[#This Row],[ ]]="Payé",PMKAFAAPAYER[[#This Row],[30.04.2025]],0)</f>
        <v>0</v>
      </c>
      <c r="BE65" s="18">
        <f t="shared" si="6"/>
        <v>0</v>
      </c>
      <c r="BF65" s="162"/>
      <c r="BG65" s="166">
        <f>IF(PMKAFAAPAYER[[#This Row],[ ]]="Payé",PMKAFAAPAYER[[#This Row],[07.05.2025]],0)</f>
        <v>0</v>
      </c>
      <c r="BH65" s="161"/>
      <c r="BI65" s="166">
        <f>IF(PMKAFAAPAYER[[#This Row],[ ]]="Payé",PMKAFAAPAYER[[#This Row],[14.05.2025]],0)</f>
        <v>0</v>
      </c>
      <c r="BJ65" s="161"/>
      <c r="BK65" s="166">
        <f>IF(PMKAFAAPAYER[[#This Row],[ ]]="Payé",PMKAFAAPAYER[[#This Row],[21.05.2025]],0)</f>
        <v>0</v>
      </c>
      <c r="BL65" s="161"/>
      <c r="BM65" s="176">
        <f>IF(PMKAFAAPAYER[[#This Row],[ ]]="Payé",PMKAFAAPAYER[[#This Row],[28.05.2025]],0)</f>
        <v>0</v>
      </c>
      <c r="BN65" s="17">
        <f t="shared" si="7"/>
        <v>0</v>
      </c>
      <c r="BO65" s="162"/>
      <c r="BP65" s="166">
        <f>IF(PMKAFAAPAYER[[#This Row],[ ]]="Payé",PMKAFAAPAYER[[#This Row],[04.06.2025]],0)</f>
        <v>0</v>
      </c>
      <c r="BQ65" s="161"/>
      <c r="BR65" s="166">
        <f>IF(PMKAFAAPAYER[[#This Row],[ ]]="Payé",PMKAFAAPAYER[[#This Row],[11.06.2025]],0)</f>
        <v>0</v>
      </c>
      <c r="BS65" s="161"/>
      <c r="BT65" s="166">
        <f>IF(PMKAFAAPAYER[[#This Row],[ ]]="Payé",PMKAFAAPAYER[[#This Row],[18.06.2025]],0)</f>
        <v>0</v>
      </c>
      <c r="BU65" s="161"/>
      <c r="BV65" s="176">
        <f>IF(PMKAFAAPAYER[[#This Row],[ ]]="Payé",PMKAFAAPAYER[[#This Row],[25.06.2025]],0)</f>
        <v>0</v>
      </c>
      <c r="BW65" s="18">
        <f t="shared" si="8"/>
        <v>0</v>
      </c>
      <c r="BX65" s="162"/>
      <c r="BY65" s="166">
        <f>IF(PMKAFAAPAYER[[#This Row],[ ]]="Payé",PMKAFAAPAYER[[#This Row],[02.07.2025]],0)</f>
        <v>0</v>
      </c>
      <c r="BZ65" s="161"/>
      <c r="CA65" s="166">
        <f>IF(PMKAFAAPAYER[[#This Row],[ ]]="Payé",PMKAFAAPAYER[[#This Row],[09.07.2025]],0)</f>
        <v>0</v>
      </c>
      <c r="CB65" s="161"/>
      <c r="CC65" s="166">
        <f>IF(PMKAFAAPAYER[[#This Row],[ ]]="Payé",PMKAFAAPAYER[[#This Row],[16.07.2025]],0)</f>
        <v>0</v>
      </c>
      <c r="CD65" s="161"/>
      <c r="CE65" s="166">
        <f>IF(PMKAFAAPAYER[[#This Row],[ ]]="Payé",PMKAFAAPAYER[[#This Row],[23.07.2025]],0)</f>
        <v>0</v>
      </c>
      <c r="CF65" s="161"/>
      <c r="CG65" s="176">
        <f>IF(PMKAFAAPAYER[[#This Row],[ ]]="Payé",PMKAFAAPAYER[[#This Row],[30.07.2025]],0)</f>
        <v>0</v>
      </c>
      <c r="CH65" s="17">
        <f t="shared" si="9"/>
        <v>0</v>
      </c>
      <c r="CI65" s="162"/>
      <c r="CJ65" s="166">
        <f>IF(PMKAFAAPAYER[[#This Row],[ ]]="Payé",PMKAFAAPAYER[[#This Row],[06.08.2025]],0)</f>
        <v>0</v>
      </c>
      <c r="CK65" s="161"/>
      <c r="CL65" s="166">
        <f>IF(PMKAFAAPAYER[[#This Row],[ ]]="Payé",PMKAFAAPAYER[[#This Row],[13.08.2025]],0)</f>
        <v>0</v>
      </c>
      <c r="CM65" s="161"/>
      <c r="CN65" s="166">
        <f>IF(PMKAFAAPAYER[[#This Row],[ ]]="Payé",PMKAFAAPAYER[[#This Row],[20.08.2025]],0)</f>
        <v>0</v>
      </c>
      <c r="CO65" s="161"/>
      <c r="CP65" s="176">
        <f>IF(PMKAFAAPAYER[[#This Row],[ ]]="Payé",PMKAFAAPAYER[[#This Row],[27.08.2025]],0)</f>
        <v>0</v>
      </c>
      <c r="CQ65" s="18">
        <f t="shared" si="10"/>
        <v>0</v>
      </c>
      <c r="CR65" s="162"/>
      <c r="CS65" s="166">
        <f>IF(PMKAFAAPAYER[[#This Row],[ ]]="Payé",PMKAFAAPAYER[[#This Row],[03.09.2025]],0)</f>
        <v>0</v>
      </c>
      <c r="CT65" s="161"/>
      <c r="CU65" s="166">
        <f>IF(PMKAFAAPAYER[[#This Row],[ ]]="Payé",PMKAFAAPAYER[[#This Row],[10.09.2025]],0)</f>
        <v>0</v>
      </c>
      <c r="CV65" s="161"/>
      <c r="CW65" s="166">
        <f>IF(PMKAFAAPAYER[[#This Row],[ ]]="Payé",PMKAFAAPAYER[[#This Row],[17.09.2025]],0)</f>
        <v>0</v>
      </c>
      <c r="CX65" s="161"/>
      <c r="CY65" s="176">
        <f>IF(PMKAFAAPAYER[[#This Row],[ ]]="Payé",PMKAFAAPAYER[[#This Row],[24.09.2025]],0)</f>
        <v>0</v>
      </c>
      <c r="CZ65" s="17">
        <f t="shared" si="11"/>
        <v>0</v>
      </c>
      <c r="DA65" s="162"/>
      <c r="DB65" s="166">
        <f>IF(PMKAFAAPAYER[[#This Row],[ ]]="Payé",PMKAFAAPAYER[[#This Row],[01.10.2025]],0)</f>
        <v>0</v>
      </c>
      <c r="DC65" s="161"/>
      <c r="DD65" s="166">
        <f>IF(PMKAFAAPAYER[[#This Row],[ ]]="Payé",PMKAFAAPAYER[[#This Row],[08.10.2025]],0)</f>
        <v>0</v>
      </c>
      <c r="DE65" s="161"/>
      <c r="DF65" s="166">
        <f>IF(PMKAFAAPAYER[[#This Row],[ ]]="Payé",PMKAFAAPAYER[[#This Row],[15.10.2025]],0)</f>
        <v>0</v>
      </c>
      <c r="DG65" s="161"/>
      <c r="DH65" s="166">
        <f>IF(PMKAFAAPAYER[[#This Row],[ ]]="Payé",PMKAFAAPAYER[[#This Row],[22.10.2025]],0)</f>
        <v>0</v>
      </c>
      <c r="DI65" s="161"/>
      <c r="DJ65" s="176">
        <f>IF(PMKAFAAPAYER[[#This Row],[ ]]="Payé",PMKAFAAPAYER[[#This Row],[29.10.2025]],0)</f>
        <v>0</v>
      </c>
      <c r="DK65" s="18">
        <f t="shared" si="12"/>
        <v>0</v>
      </c>
      <c r="DL65" s="162"/>
      <c r="DM65" s="166">
        <f>IF(PMKAFAAPAYER[[#This Row],[ ]]="Payé",PMKAFAAPAYER[[#This Row],[05.11.2025]],0)</f>
        <v>0</v>
      </c>
      <c r="DN65" s="161"/>
      <c r="DO65" s="166">
        <f>IF(PMKAFAAPAYER[[#This Row],[ ]]="Payé",PMKAFAAPAYER[[#This Row],[12.11.2025]],0)</f>
        <v>0</v>
      </c>
      <c r="DP65" s="161"/>
      <c r="DQ65" s="166">
        <f>IF(PMKAFAAPAYER[[#This Row],[ ]]="Payé",PMKAFAAPAYER[[#This Row],[19.11.2025]],0)</f>
        <v>0</v>
      </c>
      <c r="DR65" s="161"/>
      <c r="DS65" s="176">
        <f>IF(PMKAFAAPAYER[[#This Row],[ ]]="Payé",PMKAFAAPAYER[[#This Row],[26.11.2025]],0)</f>
        <v>0</v>
      </c>
      <c r="DT65" s="17">
        <f t="shared" si="13"/>
        <v>0</v>
      </c>
      <c r="DU65" s="162"/>
      <c r="DV65" s="166">
        <f>IF(PMKAFAAPAYER[[#This Row],[ ]]="Payé",PMKAFAAPAYER[[#This Row],[03.12.2025]],0)</f>
        <v>0</v>
      </c>
      <c r="DW65" s="161"/>
      <c r="DX65" s="166">
        <f>IF(PMKAFAAPAYER[[#This Row],[ ]]="Payé",PMKAFAAPAYER[[#This Row],[10.12.2025]],0)</f>
        <v>0</v>
      </c>
      <c r="DY65" s="161"/>
      <c r="DZ65" s="166">
        <f>IF(PMKAFAAPAYER[[#This Row],[ ]]="Payé",PMKAFAAPAYER[[#This Row],[17.12.2025]],0)</f>
        <v>0</v>
      </c>
      <c r="EA65" s="161"/>
      <c r="EB65" s="166">
        <f>IF(PMKAFAAPAYER[[#This Row],[ ]]="Payé",PMKAFAAPAYER[[#This Row],[24.12.2025]],0)</f>
        <v>0</v>
      </c>
      <c r="EC65" s="161"/>
      <c r="ED65" s="176">
        <f>IF(PMKAFAAPAYER[[#This Row],[ ]]="Payé",PMKAFAAPAYER[[#This Row],[31.12.2025]],0)</f>
        <v>0</v>
      </c>
      <c r="EE65" s="18">
        <f t="shared" si="14"/>
        <v>0</v>
      </c>
      <c r="EF65" s="11">
        <f t="shared" si="15"/>
        <v>3333.1</v>
      </c>
      <c r="EG65" s="16">
        <f>+PMKAFAAPAYER[[#This Row],[CHF]]-PMKAFAAPAYER[[#This Row],[T2025]]</f>
        <v>0</v>
      </c>
    </row>
    <row r="66" spans="1:137" x14ac:dyDescent="0.3">
      <c r="A66" s="9">
        <f t="shared" si="16"/>
        <v>61</v>
      </c>
      <c r="B66" s="1" t="s">
        <v>41</v>
      </c>
      <c r="C66" s="9">
        <v>15009118</v>
      </c>
      <c r="D66" s="8">
        <v>45635</v>
      </c>
      <c r="E66" s="10">
        <v>30</v>
      </c>
      <c r="F66" s="265">
        <f t="shared" si="17"/>
        <v>45665</v>
      </c>
      <c r="G66" s="141" t="s">
        <v>345</v>
      </c>
      <c r="H66" s="9">
        <v>27.11</v>
      </c>
      <c r="I66" s="142">
        <v>40</v>
      </c>
      <c r="J66" s="14"/>
      <c r="K66" s="14"/>
      <c r="L66" s="14"/>
      <c r="M66" s="13"/>
      <c r="N66" s="15"/>
      <c r="P66" s="205">
        <v>16.100000000000001</v>
      </c>
      <c r="Q66" s="136" t="s">
        <v>445</v>
      </c>
      <c r="R66" s="234">
        <f>+PMKAFAAPAYER[[#This Row],[CHF]]</f>
        <v>40</v>
      </c>
      <c r="S66" s="166">
        <f>IF(PMKAFAAPAYER[[#This Row],[ ]]="Payé",PMKAFAAPAYER[[#This Row],[02.01.2025]],0)</f>
        <v>40</v>
      </c>
      <c r="T66" s="234"/>
      <c r="U66" s="166">
        <f>IF(PMKAFAAPAYER[[#This Row],[ ]]="Payé",PMKAFAAPAYER[[#This Row],[09.01.2025]],0)</f>
        <v>0</v>
      </c>
      <c r="V66" s="234"/>
      <c r="W66" s="166">
        <f>IF(PMKAFAAPAYER[[#This Row],[ ]]="Payé",PMKAFAAPAYER[[#This Row],[16.01.2025]],0)</f>
        <v>0</v>
      </c>
      <c r="X66" s="234"/>
      <c r="Y66" s="166">
        <f>IF(PMKAFAAPAYER[[#This Row],[ ]]="Payé",PMKAFAAPAYER[[#This Row],[23.01.2025]],0)</f>
        <v>0</v>
      </c>
      <c r="Z66" s="234"/>
      <c r="AA66" s="176">
        <f>IF(PMKAFAAPAYER[[#This Row],[ ]]="Payé",PMKAFAAPAYER[[#This Row],[30.01.2025]],0)</f>
        <v>0</v>
      </c>
      <c r="AB66" s="32">
        <f t="shared" si="3"/>
        <v>40</v>
      </c>
      <c r="AC66" s="234"/>
      <c r="AD66" s="166">
        <f>IF(PMKAFAAPAYER[[#This Row],[ ]]="Payé",PMKAFAAPAYER[[#This Row],[06.02.2025]],0)</f>
        <v>0</v>
      </c>
      <c r="AE66" s="234"/>
      <c r="AF66" s="166">
        <f>IF(PMKAFAAPAYER[[#This Row],[ ]]="Payé",PMKAFAAPAYER[[#This Row],[13.02.2025]],0)</f>
        <v>0</v>
      </c>
      <c r="AG66" s="234"/>
      <c r="AH66" s="166">
        <f>IF(PMKAFAAPAYER[[#This Row],[ ]]="Payé",PMKAFAAPAYER[[#This Row],[20.02.2025]],0)</f>
        <v>0</v>
      </c>
      <c r="AI66" s="234"/>
      <c r="AJ66" s="176">
        <f>IF(PMKAFAAPAYER[[#This Row],[ ]]="Payé",PMKAFAAPAYER[[#This Row],[27.02.2025]],0)</f>
        <v>0</v>
      </c>
      <c r="AK66" s="47">
        <f t="shared" si="4"/>
        <v>0</v>
      </c>
      <c r="AL66" s="162"/>
      <c r="AM66" s="166">
        <f>IF(PMKAFAAPAYER[[#This Row],[ ]]="Payé",PMKAFAAPAYER[[#This Row],[05.03.2025]],0)</f>
        <v>0</v>
      </c>
      <c r="AN66" s="161"/>
      <c r="AO66" s="166">
        <f>IF(PMKAFAAPAYER[[#This Row],[ ]]="Payé",PMKAFAAPAYER[[#This Row],[12.03.2025]],0)</f>
        <v>0</v>
      </c>
      <c r="AP66" s="161"/>
      <c r="AQ66" s="166">
        <f>IF(PMKAFAAPAYER[[#This Row],[ ]]="Payé",PMKAFAAPAYER[[#This Row],[19.03.2025]],0)</f>
        <v>0</v>
      </c>
      <c r="AR66" s="161"/>
      <c r="AS66" s="176">
        <f>IF(PMKAFAAPAYER[[#This Row],[ ]]="Payé",PMKAFAAPAYER[[#This Row],[26.03.2025]],0)</f>
        <v>0</v>
      </c>
      <c r="AT66" s="17">
        <f t="shared" si="5"/>
        <v>0</v>
      </c>
      <c r="AU66" s="162"/>
      <c r="AV66" s="166">
        <f>IF(PMKAFAAPAYER[[#This Row],[ ]]="Payé",PMKAFAAPAYER[[#This Row],[02.04.2025]],0)</f>
        <v>0</v>
      </c>
      <c r="AW66" s="161"/>
      <c r="AX66" s="166">
        <f>IF(PMKAFAAPAYER[[#This Row],[ ]]="Payé",PMKAFAAPAYER[[#This Row],[09.04.2025]],0)</f>
        <v>0</v>
      </c>
      <c r="AY66" s="161"/>
      <c r="AZ66" s="166">
        <f>IF(PMKAFAAPAYER[[#This Row],[ ]]="Payé",PMKAFAAPAYER[[#This Row],[16.04.2025]],0)</f>
        <v>0</v>
      </c>
      <c r="BA66" s="161"/>
      <c r="BB66" s="166">
        <f>IF(PMKAFAAPAYER[[#This Row],[ ]]="Payé",PMKAFAAPAYER[[#This Row],[23.04.2025]],0)</f>
        <v>0</v>
      </c>
      <c r="BC66" s="161"/>
      <c r="BD66" s="176">
        <f>IF(PMKAFAAPAYER[[#This Row],[ ]]="Payé",PMKAFAAPAYER[[#This Row],[30.04.2025]],0)</f>
        <v>0</v>
      </c>
      <c r="BE66" s="18">
        <f t="shared" si="6"/>
        <v>0</v>
      </c>
      <c r="BF66" s="162"/>
      <c r="BG66" s="166">
        <f>IF(PMKAFAAPAYER[[#This Row],[ ]]="Payé",PMKAFAAPAYER[[#This Row],[07.05.2025]],0)</f>
        <v>0</v>
      </c>
      <c r="BH66" s="161"/>
      <c r="BI66" s="166">
        <f>IF(PMKAFAAPAYER[[#This Row],[ ]]="Payé",PMKAFAAPAYER[[#This Row],[14.05.2025]],0)</f>
        <v>0</v>
      </c>
      <c r="BJ66" s="161"/>
      <c r="BK66" s="166">
        <f>IF(PMKAFAAPAYER[[#This Row],[ ]]="Payé",PMKAFAAPAYER[[#This Row],[21.05.2025]],0)</f>
        <v>0</v>
      </c>
      <c r="BL66" s="161"/>
      <c r="BM66" s="176">
        <f>IF(PMKAFAAPAYER[[#This Row],[ ]]="Payé",PMKAFAAPAYER[[#This Row],[28.05.2025]],0)</f>
        <v>0</v>
      </c>
      <c r="BN66" s="17">
        <f t="shared" si="7"/>
        <v>0</v>
      </c>
      <c r="BO66" s="162"/>
      <c r="BP66" s="166">
        <f>IF(PMKAFAAPAYER[[#This Row],[ ]]="Payé",PMKAFAAPAYER[[#This Row],[04.06.2025]],0)</f>
        <v>0</v>
      </c>
      <c r="BQ66" s="161"/>
      <c r="BR66" s="166">
        <f>IF(PMKAFAAPAYER[[#This Row],[ ]]="Payé",PMKAFAAPAYER[[#This Row],[11.06.2025]],0)</f>
        <v>0</v>
      </c>
      <c r="BS66" s="161"/>
      <c r="BT66" s="166">
        <f>IF(PMKAFAAPAYER[[#This Row],[ ]]="Payé",PMKAFAAPAYER[[#This Row],[18.06.2025]],0)</f>
        <v>0</v>
      </c>
      <c r="BU66" s="161"/>
      <c r="BV66" s="176">
        <f>IF(PMKAFAAPAYER[[#This Row],[ ]]="Payé",PMKAFAAPAYER[[#This Row],[25.06.2025]],0)</f>
        <v>0</v>
      </c>
      <c r="BW66" s="18">
        <f t="shared" si="8"/>
        <v>0</v>
      </c>
      <c r="BX66" s="162"/>
      <c r="BY66" s="166">
        <f>IF(PMKAFAAPAYER[[#This Row],[ ]]="Payé",PMKAFAAPAYER[[#This Row],[02.07.2025]],0)</f>
        <v>0</v>
      </c>
      <c r="BZ66" s="161"/>
      <c r="CA66" s="166">
        <f>IF(PMKAFAAPAYER[[#This Row],[ ]]="Payé",PMKAFAAPAYER[[#This Row],[09.07.2025]],0)</f>
        <v>0</v>
      </c>
      <c r="CB66" s="161"/>
      <c r="CC66" s="166">
        <f>IF(PMKAFAAPAYER[[#This Row],[ ]]="Payé",PMKAFAAPAYER[[#This Row],[16.07.2025]],0)</f>
        <v>0</v>
      </c>
      <c r="CD66" s="161"/>
      <c r="CE66" s="166">
        <f>IF(PMKAFAAPAYER[[#This Row],[ ]]="Payé",PMKAFAAPAYER[[#This Row],[23.07.2025]],0)</f>
        <v>0</v>
      </c>
      <c r="CF66" s="161"/>
      <c r="CG66" s="176">
        <f>IF(PMKAFAAPAYER[[#This Row],[ ]]="Payé",PMKAFAAPAYER[[#This Row],[30.07.2025]],0)</f>
        <v>0</v>
      </c>
      <c r="CH66" s="17">
        <f t="shared" si="9"/>
        <v>0</v>
      </c>
      <c r="CI66" s="162"/>
      <c r="CJ66" s="166">
        <f>IF(PMKAFAAPAYER[[#This Row],[ ]]="Payé",PMKAFAAPAYER[[#This Row],[06.08.2025]],0)</f>
        <v>0</v>
      </c>
      <c r="CK66" s="161"/>
      <c r="CL66" s="166">
        <f>IF(PMKAFAAPAYER[[#This Row],[ ]]="Payé",PMKAFAAPAYER[[#This Row],[13.08.2025]],0)</f>
        <v>0</v>
      </c>
      <c r="CM66" s="161"/>
      <c r="CN66" s="166">
        <f>IF(PMKAFAAPAYER[[#This Row],[ ]]="Payé",PMKAFAAPAYER[[#This Row],[20.08.2025]],0)</f>
        <v>0</v>
      </c>
      <c r="CO66" s="161"/>
      <c r="CP66" s="176">
        <f>IF(PMKAFAAPAYER[[#This Row],[ ]]="Payé",PMKAFAAPAYER[[#This Row],[27.08.2025]],0)</f>
        <v>0</v>
      </c>
      <c r="CQ66" s="18">
        <f t="shared" si="10"/>
        <v>0</v>
      </c>
      <c r="CR66" s="162"/>
      <c r="CS66" s="166">
        <f>IF(PMKAFAAPAYER[[#This Row],[ ]]="Payé",PMKAFAAPAYER[[#This Row],[03.09.2025]],0)</f>
        <v>0</v>
      </c>
      <c r="CT66" s="161"/>
      <c r="CU66" s="166">
        <f>IF(PMKAFAAPAYER[[#This Row],[ ]]="Payé",PMKAFAAPAYER[[#This Row],[10.09.2025]],0)</f>
        <v>0</v>
      </c>
      <c r="CV66" s="161"/>
      <c r="CW66" s="166">
        <f>IF(PMKAFAAPAYER[[#This Row],[ ]]="Payé",PMKAFAAPAYER[[#This Row],[17.09.2025]],0)</f>
        <v>0</v>
      </c>
      <c r="CX66" s="161"/>
      <c r="CY66" s="176">
        <f>IF(PMKAFAAPAYER[[#This Row],[ ]]="Payé",PMKAFAAPAYER[[#This Row],[24.09.2025]],0)</f>
        <v>0</v>
      </c>
      <c r="CZ66" s="17">
        <f t="shared" si="11"/>
        <v>0</v>
      </c>
      <c r="DA66" s="162"/>
      <c r="DB66" s="166">
        <f>IF(PMKAFAAPAYER[[#This Row],[ ]]="Payé",PMKAFAAPAYER[[#This Row],[01.10.2025]],0)</f>
        <v>0</v>
      </c>
      <c r="DC66" s="161"/>
      <c r="DD66" s="166">
        <f>IF(PMKAFAAPAYER[[#This Row],[ ]]="Payé",PMKAFAAPAYER[[#This Row],[08.10.2025]],0)</f>
        <v>0</v>
      </c>
      <c r="DE66" s="161"/>
      <c r="DF66" s="166">
        <f>IF(PMKAFAAPAYER[[#This Row],[ ]]="Payé",PMKAFAAPAYER[[#This Row],[15.10.2025]],0)</f>
        <v>0</v>
      </c>
      <c r="DG66" s="161"/>
      <c r="DH66" s="166">
        <f>IF(PMKAFAAPAYER[[#This Row],[ ]]="Payé",PMKAFAAPAYER[[#This Row],[22.10.2025]],0)</f>
        <v>0</v>
      </c>
      <c r="DI66" s="161"/>
      <c r="DJ66" s="176">
        <f>IF(PMKAFAAPAYER[[#This Row],[ ]]="Payé",PMKAFAAPAYER[[#This Row],[29.10.2025]],0)</f>
        <v>0</v>
      </c>
      <c r="DK66" s="18">
        <f t="shared" si="12"/>
        <v>0</v>
      </c>
      <c r="DL66" s="162"/>
      <c r="DM66" s="166">
        <f>IF(PMKAFAAPAYER[[#This Row],[ ]]="Payé",PMKAFAAPAYER[[#This Row],[05.11.2025]],0)</f>
        <v>0</v>
      </c>
      <c r="DN66" s="161"/>
      <c r="DO66" s="166">
        <f>IF(PMKAFAAPAYER[[#This Row],[ ]]="Payé",PMKAFAAPAYER[[#This Row],[12.11.2025]],0)</f>
        <v>0</v>
      </c>
      <c r="DP66" s="161"/>
      <c r="DQ66" s="166">
        <f>IF(PMKAFAAPAYER[[#This Row],[ ]]="Payé",PMKAFAAPAYER[[#This Row],[19.11.2025]],0)</f>
        <v>0</v>
      </c>
      <c r="DR66" s="161"/>
      <c r="DS66" s="176">
        <f>IF(PMKAFAAPAYER[[#This Row],[ ]]="Payé",PMKAFAAPAYER[[#This Row],[26.11.2025]],0)</f>
        <v>0</v>
      </c>
      <c r="DT66" s="17">
        <f t="shared" si="13"/>
        <v>0</v>
      </c>
      <c r="DU66" s="162"/>
      <c r="DV66" s="166">
        <f>IF(PMKAFAAPAYER[[#This Row],[ ]]="Payé",PMKAFAAPAYER[[#This Row],[03.12.2025]],0)</f>
        <v>0</v>
      </c>
      <c r="DW66" s="161"/>
      <c r="DX66" s="166">
        <f>IF(PMKAFAAPAYER[[#This Row],[ ]]="Payé",PMKAFAAPAYER[[#This Row],[10.12.2025]],0)</f>
        <v>0</v>
      </c>
      <c r="DY66" s="161"/>
      <c r="DZ66" s="166">
        <f>IF(PMKAFAAPAYER[[#This Row],[ ]]="Payé",PMKAFAAPAYER[[#This Row],[17.12.2025]],0)</f>
        <v>0</v>
      </c>
      <c r="EA66" s="161"/>
      <c r="EB66" s="166">
        <f>IF(PMKAFAAPAYER[[#This Row],[ ]]="Payé",PMKAFAAPAYER[[#This Row],[24.12.2025]],0)</f>
        <v>0</v>
      </c>
      <c r="EC66" s="161"/>
      <c r="ED66" s="176">
        <f>IF(PMKAFAAPAYER[[#This Row],[ ]]="Payé",PMKAFAAPAYER[[#This Row],[31.12.2025]],0)</f>
        <v>0</v>
      </c>
      <c r="EE66" s="18">
        <f t="shared" si="14"/>
        <v>0</v>
      </c>
      <c r="EF66" s="11">
        <f t="shared" si="15"/>
        <v>40</v>
      </c>
      <c r="EG66" s="16">
        <f>+PMKAFAAPAYER[[#This Row],[CHF]]-PMKAFAAPAYER[[#This Row],[T2025]]</f>
        <v>0</v>
      </c>
    </row>
    <row r="67" spans="1:137" x14ac:dyDescent="0.3">
      <c r="A67" s="9">
        <f t="shared" si="16"/>
        <v>62</v>
      </c>
      <c r="B67" s="1" t="s">
        <v>33</v>
      </c>
      <c r="C67" s="9">
        <v>622260</v>
      </c>
      <c r="D67" s="8">
        <v>45644</v>
      </c>
      <c r="E67" s="10">
        <v>10</v>
      </c>
      <c r="F67" s="265">
        <f t="shared" si="17"/>
        <v>45654</v>
      </c>
      <c r="G67" s="141" t="s">
        <v>71</v>
      </c>
      <c r="H67" s="14"/>
      <c r="I67" s="142">
        <v>1079.95</v>
      </c>
      <c r="J67" s="14"/>
      <c r="K67" s="14"/>
      <c r="L67" s="14"/>
      <c r="N67" s="15"/>
      <c r="P67" s="205">
        <v>45709</v>
      </c>
      <c r="Q67" s="3" t="s">
        <v>445</v>
      </c>
      <c r="R67" s="234">
        <f>+PMKAFAAPAYER[[#This Row],[CHF]]</f>
        <v>1079.95</v>
      </c>
      <c r="S67" s="166">
        <f>IF(PMKAFAAPAYER[[#This Row],[ ]]="Payé",PMKAFAAPAYER[[#This Row],[02.01.2025]],0)</f>
        <v>1079.95</v>
      </c>
      <c r="T67" s="234"/>
      <c r="U67" s="166">
        <f>IF(PMKAFAAPAYER[[#This Row],[ ]]="Payé",PMKAFAAPAYER[[#This Row],[09.01.2025]],0)</f>
        <v>0</v>
      </c>
      <c r="V67" s="234"/>
      <c r="W67" s="166">
        <f>IF(PMKAFAAPAYER[[#This Row],[ ]]="Payé",PMKAFAAPAYER[[#This Row],[16.01.2025]],0)</f>
        <v>0</v>
      </c>
      <c r="X67" s="234"/>
      <c r="Y67" s="166">
        <f>IF(PMKAFAAPAYER[[#This Row],[ ]]="Payé",PMKAFAAPAYER[[#This Row],[23.01.2025]],0)</f>
        <v>0</v>
      </c>
      <c r="Z67" s="234"/>
      <c r="AA67" s="176">
        <f>IF(PMKAFAAPAYER[[#This Row],[ ]]="Payé",PMKAFAAPAYER[[#This Row],[30.01.2025]],0)</f>
        <v>0</v>
      </c>
      <c r="AB67" s="32">
        <f t="shared" si="3"/>
        <v>1079.95</v>
      </c>
      <c r="AC67" s="234"/>
      <c r="AD67" s="166">
        <f>IF(PMKAFAAPAYER[[#This Row],[ ]]="Payé",PMKAFAAPAYER[[#This Row],[06.02.2025]],0)</f>
        <v>0</v>
      </c>
      <c r="AE67" s="234"/>
      <c r="AF67" s="166">
        <f>IF(PMKAFAAPAYER[[#This Row],[ ]]="Payé",PMKAFAAPAYER[[#This Row],[13.02.2025]],0)</f>
        <v>0</v>
      </c>
      <c r="AG67" s="234"/>
      <c r="AH67" s="166">
        <f>IF(PMKAFAAPAYER[[#This Row],[ ]]="Payé",PMKAFAAPAYER[[#This Row],[20.02.2025]],0)</f>
        <v>0</v>
      </c>
      <c r="AI67" s="234"/>
      <c r="AJ67" s="176">
        <f>IF(PMKAFAAPAYER[[#This Row],[ ]]="Payé",PMKAFAAPAYER[[#This Row],[27.02.2025]],0)</f>
        <v>0</v>
      </c>
      <c r="AK67" s="47">
        <f t="shared" si="4"/>
        <v>0</v>
      </c>
      <c r="AL67" s="162"/>
      <c r="AM67" s="166">
        <f>IF(PMKAFAAPAYER[[#This Row],[ ]]="Payé",PMKAFAAPAYER[[#This Row],[05.03.2025]],0)</f>
        <v>0</v>
      </c>
      <c r="AN67" s="161"/>
      <c r="AO67" s="166">
        <f>IF(PMKAFAAPAYER[[#This Row],[ ]]="Payé",PMKAFAAPAYER[[#This Row],[12.03.2025]],0)</f>
        <v>0</v>
      </c>
      <c r="AP67" s="161"/>
      <c r="AQ67" s="166">
        <f>IF(PMKAFAAPAYER[[#This Row],[ ]]="Payé",PMKAFAAPAYER[[#This Row],[19.03.2025]],0)</f>
        <v>0</v>
      </c>
      <c r="AR67" s="161"/>
      <c r="AS67" s="176">
        <f>IF(PMKAFAAPAYER[[#This Row],[ ]]="Payé",PMKAFAAPAYER[[#This Row],[26.03.2025]],0)</f>
        <v>0</v>
      </c>
      <c r="AT67" s="17">
        <f t="shared" si="5"/>
        <v>0</v>
      </c>
      <c r="AU67" s="162"/>
      <c r="AV67" s="166">
        <f>IF(PMKAFAAPAYER[[#This Row],[ ]]="Payé",PMKAFAAPAYER[[#This Row],[02.04.2025]],0)</f>
        <v>0</v>
      </c>
      <c r="AW67" s="161"/>
      <c r="AX67" s="166">
        <f>IF(PMKAFAAPAYER[[#This Row],[ ]]="Payé",PMKAFAAPAYER[[#This Row],[09.04.2025]],0)</f>
        <v>0</v>
      </c>
      <c r="AY67" s="161"/>
      <c r="AZ67" s="166">
        <f>IF(PMKAFAAPAYER[[#This Row],[ ]]="Payé",PMKAFAAPAYER[[#This Row],[16.04.2025]],0)</f>
        <v>0</v>
      </c>
      <c r="BA67" s="161"/>
      <c r="BB67" s="166">
        <f>IF(PMKAFAAPAYER[[#This Row],[ ]]="Payé",PMKAFAAPAYER[[#This Row],[23.04.2025]],0)</f>
        <v>0</v>
      </c>
      <c r="BC67" s="161"/>
      <c r="BD67" s="176">
        <f>IF(PMKAFAAPAYER[[#This Row],[ ]]="Payé",PMKAFAAPAYER[[#This Row],[30.04.2025]],0)</f>
        <v>0</v>
      </c>
      <c r="BE67" s="18">
        <f t="shared" si="6"/>
        <v>0</v>
      </c>
      <c r="BF67" s="162"/>
      <c r="BG67" s="166">
        <f>IF(PMKAFAAPAYER[[#This Row],[ ]]="Payé",PMKAFAAPAYER[[#This Row],[07.05.2025]],0)</f>
        <v>0</v>
      </c>
      <c r="BH67" s="161"/>
      <c r="BI67" s="166">
        <f>IF(PMKAFAAPAYER[[#This Row],[ ]]="Payé",PMKAFAAPAYER[[#This Row],[14.05.2025]],0)</f>
        <v>0</v>
      </c>
      <c r="BJ67" s="161"/>
      <c r="BK67" s="166">
        <f>IF(PMKAFAAPAYER[[#This Row],[ ]]="Payé",PMKAFAAPAYER[[#This Row],[21.05.2025]],0)</f>
        <v>0</v>
      </c>
      <c r="BL67" s="161"/>
      <c r="BM67" s="176">
        <f>IF(PMKAFAAPAYER[[#This Row],[ ]]="Payé",PMKAFAAPAYER[[#This Row],[28.05.2025]],0)</f>
        <v>0</v>
      </c>
      <c r="BN67" s="17">
        <f t="shared" si="7"/>
        <v>0</v>
      </c>
      <c r="BO67" s="162"/>
      <c r="BP67" s="166">
        <f>IF(PMKAFAAPAYER[[#This Row],[ ]]="Payé",PMKAFAAPAYER[[#This Row],[04.06.2025]],0)</f>
        <v>0</v>
      </c>
      <c r="BQ67" s="161"/>
      <c r="BR67" s="166">
        <f>IF(PMKAFAAPAYER[[#This Row],[ ]]="Payé",PMKAFAAPAYER[[#This Row],[11.06.2025]],0)</f>
        <v>0</v>
      </c>
      <c r="BS67" s="161"/>
      <c r="BT67" s="166">
        <f>IF(PMKAFAAPAYER[[#This Row],[ ]]="Payé",PMKAFAAPAYER[[#This Row],[18.06.2025]],0)</f>
        <v>0</v>
      </c>
      <c r="BU67" s="161"/>
      <c r="BV67" s="176">
        <f>IF(PMKAFAAPAYER[[#This Row],[ ]]="Payé",PMKAFAAPAYER[[#This Row],[25.06.2025]],0)</f>
        <v>0</v>
      </c>
      <c r="BW67" s="18">
        <f t="shared" si="8"/>
        <v>0</v>
      </c>
      <c r="BX67" s="162"/>
      <c r="BY67" s="166">
        <f>IF(PMKAFAAPAYER[[#This Row],[ ]]="Payé",PMKAFAAPAYER[[#This Row],[02.07.2025]],0)</f>
        <v>0</v>
      </c>
      <c r="BZ67" s="161"/>
      <c r="CA67" s="166">
        <f>IF(PMKAFAAPAYER[[#This Row],[ ]]="Payé",PMKAFAAPAYER[[#This Row],[09.07.2025]],0)</f>
        <v>0</v>
      </c>
      <c r="CB67" s="161"/>
      <c r="CC67" s="166">
        <f>IF(PMKAFAAPAYER[[#This Row],[ ]]="Payé",PMKAFAAPAYER[[#This Row],[16.07.2025]],0)</f>
        <v>0</v>
      </c>
      <c r="CD67" s="161"/>
      <c r="CE67" s="166">
        <f>IF(PMKAFAAPAYER[[#This Row],[ ]]="Payé",PMKAFAAPAYER[[#This Row],[23.07.2025]],0)</f>
        <v>0</v>
      </c>
      <c r="CF67" s="161"/>
      <c r="CG67" s="176">
        <f>IF(PMKAFAAPAYER[[#This Row],[ ]]="Payé",PMKAFAAPAYER[[#This Row],[30.07.2025]],0)</f>
        <v>0</v>
      </c>
      <c r="CH67" s="17">
        <f t="shared" si="9"/>
        <v>0</v>
      </c>
      <c r="CI67" s="162"/>
      <c r="CJ67" s="166">
        <f>IF(PMKAFAAPAYER[[#This Row],[ ]]="Payé",PMKAFAAPAYER[[#This Row],[06.08.2025]],0)</f>
        <v>0</v>
      </c>
      <c r="CK67" s="161"/>
      <c r="CL67" s="166">
        <f>IF(PMKAFAAPAYER[[#This Row],[ ]]="Payé",PMKAFAAPAYER[[#This Row],[13.08.2025]],0)</f>
        <v>0</v>
      </c>
      <c r="CM67" s="161"/>
      <c r="CN67" s="166">
        <f>IF(PMKAFAAPAYER[[#This Row],[ ]]="Payé",PMKAFAAPAYER[[#This Row],[20.08.2025]],0)</f>
        <v>0</v>
      </c>
      <c r="CO67" s="161"/>
      <c r="CP67" s="176">
        <f>IF(PMKAFAAPAYER[[#This Row],[ ]]="Payé",PMKAFAAPAYER[[#This Row],[27.08.2025]],0)</f>
        <v>0</v>
      </c>
      <c r="CQ67" s="18">
        <f t="shared" si="10"/>
        <v>0</v>
      </c>
      <c r="CR67" s="162"/>
      <c r="CS67" s="166">
        <f>IF(PMKAFAAPAYER[[#This Row],[ ]]="Payé",PMKAFAAPAYER[[#This Row],[03.09.2025]],0)</f>
        <v>0</v>
      </c>
      <c r="CT67" s="161"/>
      <c r="CU67" s="166">
        <f>IF(PMKAFAAPAYER[[#This Row],[ ]]="Payé",PMKAFAAPAYER[[#This Row],[10.09.2025]],0)</f>
        <v>0</v>
      </c>
      <c r="CV67" s="161"/>
      <c r="CW67" s="166">
        <f>IF(PMKAFAAPAYER[[#This Row],[ ]]="Payé",PMKAFAAPAYER[[#This Row],[17.09.2025]],0)</f>
        <v>0</v>
      </c>
      <c r="CX67" s="161"/>
      <c r="CY67" s="176">
        <f>IF(PMKAFAAPAYER[[#This Row],[ ]]="Payé",PMKAFAAPAYER[[#This Row],[24.09.2025]],0)</f>
        <v>0</v>
      </c>
      <c r="CZ67" s="17">
        <f t="shared" si="11"/>
        <v>0</v>
      </c>
      <c r="DA67" s="162"/>
      <c r="DB67" s="166">
        <f>IF(PMKAFAAPAYER[[#This Row],[ ]]="Payé",PMKAFAAPAYER[[#This Row],[01.10.2025]],0)</f>
        <v>0</v>
      </c>
      <c r="DC67" s="161"/>
      <c r="DD67" s="166">
        <f>IF(PMKAFAAPAYER[[#This Row],[ ]]="Payé",PMKAFAAPAYER[[#This Row],[08.10.2025]],0)</f>
        <v>0</v>
      </c>
      <c r="DE67" s="161"/>
      <c r="DF67" s="166">
        <f>IF(PMKAFAAPAYER[[#This Row],[ ]]="Payé",PMKAFAAPAYER[[#This Row],[15.10.2025]],0)</f>
        <v>0</v>
      </c>
      <c r="DG67" s="161"/>
      <c r="DH67" s="166">
        <f>IF(PMKAFAAPAYER[[#This Row],[ ]]="Payé",PMKAFAAPAYER[[#This Row],[22.10.2025]],0)</f>
        <v>0</v>
      </c>
      <c r="DI67" s="161"/>
      <c r="DJ67" s="176">
        <f>IF(PMKAFAAPAYER[[#This Row],[ ]]="Payé",PMKAFAAPAYER[[#This Row],[29.10.2025]],0)</f>
        <v>0</v>
      </c>
      <c r="DK67" s="18">
        <f t="shared" si="12"/>
        <v>0</v>
      </c>
      <c r="DL67" s="162"/>
      <c r="DM67" s="166">
        <f>IF(PMKAFAAPAYER[[#This Row],[ ]]="Payé",PMKAFAAPAYER[[#This Row],[05.11.2025]],0)</f>
        <v>0</v>
      </c>
      <c r="DN67" s="161"/>
      <c r="DO67" s="166">
        <f>IF(PMKAFAAPAYER[[#This Row],[ ]]="Payé",PMKAFAAPAYER[[#This Row],[12.11.2025]],0)</f>
        <v>0</v>
      </c>
      <c r="DP67" s="161"/>
      <c r="DQ67" s="166">
        <f>IF(PMKAFAAPAYER[[#This Row],[ ]]="Payé",PMKAFAAPAYER[[#This Row],[19.11.2025]],0)</f>
        <v>0</v>
      </c>
      <c r="DR67" s="161"/>
      <c r="DS67" s="176">
        <f>IF(PMKAFAAPAYER[[#This Row],[ ]]="Payé",PMKAFAAPAYER[[#This Row],[26.11.2025]],0)</f>
        <v>0</v>
      </c>
      <c r="DT67" s="17">
        <f t="shared" si="13"/>
        <v>0</v>
      </c>
      <c r="DU67" s="162"/>
      <c r="DV67" s="166">
        <f>IF(PMKAFAAPAYER[[#This Row],[ ]]="Payé",PMKAFAAPAYER[[#This Row],[03.12.2025]],0)</f>
        <v>0</v>
      </c>
      <c r="DW67" s="161"/>
      <c r="DX67" s="166">
        <f>IF(PMKAFAAPAYER[[#This Row],[ ]]="Payé",PMKAFAAPAYER[[#This Row],[10.12.2025]],0)</f>
        <v>0</v>
      </c>
      <c r="DY67" s="161"/>
      <c r="DZ67" s="166">
        <f>IF(PMKAFAAPAYER[[#This Row],[ ]]="Payé",PMKAFAAPAYER[[#This Row],[17.12.2025]],0)</f>
        <v>0</v>
      </c>
      <c r="EA67" s="161"/>
      <c r="EB67" s="166">
        <f>IF(PMKAFAAPAYER[[#This Row],[ ]]="Payé",PMKAFAAPAYER[[#This Row],[24.12.2025]],0)</f>
        <v>0</v>
      </c>
      <c r="EC67" s="161"/>
      <c r="ED67" s="176">
        <f>IF(PMKAFAAPAYER[[#This Row],[ ]]="Payé",PMKAFAAPAYER[[#This Row],[31.12.2025]],0)</f>
        <v>0</v>
      </c>
      <c r="EE67" s="18">
        <f t="shared" si="14"/>
        <v>0</v>
      </c>
      <c r="EF67" s="11">
        <f t="shared" si="15"/>
        <v>1079.95</v>
      </c>
      <c r="EG67" s="16">
        <f>+PMKAFAAPAYER[[#This Row],[CHF]]-PMKAFAAPAYER[[#This Row],[T2025]]</f>
        <v>0</v>
      </c>
    </row>
    <row r="68" spans="1:137" x14ac:dyDescent="0.3">
      <c r="A68" s="9">
        <f t="shared" si="16"/>
        <v>63</v>
      </c>
      <c r="B68" s="1" t="s">
        <v>96</v>
      </c>
      <c r="C68" s="9">
        <v>22405201</v>
      </c>
      <c r="D68" s="8">
        <v>45646</v>
      </c>
      <c r="E68" s="10">
        <v>10</v>
      </c>
      <c r="F68" s="265">
        <f t="shared" si="17"/>
        <v>45656</v>
      </c>
      <c r="G68" s="139" t="s">
        <v>97</v>
      </c>
      <c r="H68" s="14"/>
      <c r="I68" s="140">
        <v>79.150000000000006</v>
      </c>
      <c r="J68" s="14"/>
      <c r="K68" s="14"/>
      <c r="L68" s="14"/>
      <c r="N68" s="15"/>
      <c r="P68" s="205">
        <v>45698</v>
      </c>
      <c r="Q68" s="3" t="s">
        <v>445</v>
      </c>
      <c r="R68" s="234">
        <f>+PMKAFAAPAYER[[#This Row],[CHF]]</f>
        <v>79.150000000000006</v>
      </c>
      <c r="S68" s="166">
        <f>IF(PMKAFAAPAYER[[#This Row],[ ]]="Payé",PMKAFAAPAYER[[#This Row],[02.01.2025]],0)</f>
        <v>79.150000000000006</v>
      </c>
      <c r="T68" s="234"/>
      <c r="U68" s="166">
        <f>IF(PMKAFAAPAYER[[#This Row],[ ]]="Payé",PMKAFAAPAYER[[#This Row],[09.01.2025]],0)</f>
        <v>0</v>
      </c>
      <c r="V68" s="234"/>
      <c r="W68" s="166">
        <f>IF(PMKAFAAPAYER[[#This Row],[ ]]="Payé",PMKAFAAPAYER[[#This Row],[16.01.2025]],0)</f>
        <v>0</v>
      </c>
      <c r="X68" s="234"/>
      <c r="Y68" s="166">
        <f>IF(PMKAFAAPAYER[[#This Row],[ ]]="Payé",PMKAFAAPAYER[[#This Row],[23.01.2025]],0)</f>
        <v>0</v>
      </c>
      <c r="Z68" s="234"/>
      <c r="AA68" s="176">
        <f>IF(PMKAFAAPAYER[[#This Row],[ ]]="Payé",PMKAFAAPAYER[[#This Row],[30.01.2025]],0)</f>
        <v>0</v>
      </c>
      <c r="AB68" s="32">
        <f t="shared" si="3"/>
        <v>79.150000000000006</v>
      </c>
      <c r="AC68" s="234"/>
      <c r="AD68" s="166">
        <f>IF(PMKAFAAPAYER[[#This Row],[ ]]="Payé",PMKAFAAPAYER[[#This Row],[06.02.2025]],0)</f>
        <v>0</v>
      </c>
      <c r="AE68" s="234"/>
      <c r="AF68" s="166">
        <f>IF(PMKAFAAPAYER[[#This Row],[ ]]="Payé",PMKAFAAPAYER[[#This Row],[13.02.2025]],0)</f>
        <v>0</v>
      </c>
      <c r="AG68" s="234"/>
      <c r="AH68" s="166">
        <f>IF(PMKAFAAPAYER[[#This Row],[ ]]="Payé",PMKAFAAPAYER[[#This Row],[20.02.2025]],0)</f>
        <v>0</v>
      </c>
      <c r="AI68" s="234"/>
      <c r="AJ68" s="176">
        <f>IF(PMKAFAAPAYER[[#This Row],[ ]]="Payé",PMKAFAAPAYER[[#This Row],[27.02.2025]],0)</f>
        <v>0</v>
      </c>
      <c r="AK68" s="47">
        <f t="shared" si="4"/>
        <v>0</v>
      </c>
      <c r="AL68" s="162"/>
      <c r="AM68" s="166">
        <f>IF(PMKAFAAPAYER[[#This Row],[ ]]="Payé",PMKAFAAPAYER[[#This Row],[05.03.2025]],0)</f>
        <v>0</v>
      </c>
      <c r="AN68" s="161"/>
      <c r="AO68" s="166">
        <f>IF(PMKAFAAPAYER[[#This Row],[ ]]="Payé",PMKAFAAPAYER[[#This Row],[12.03.2025]],0)</f>
        <v>0</v>
      </c>
      <c r="AP68" s="161"/>
      <c r="AQ68" s="166">
        <f>IF(PMKAFAAPAYER[[#This Row],[ ]]="Payé",PMKAFAAPAYER[[#This Row],[19.03.2025]],0)</f>
        <v>0</v>
      </c>
      <c r="AR68" s="161"/>
      <c r="AS68" s="176">
        <f>IF(PMKAFAAPAYER[[#This Row],[ ]]="Payé",PMKAFAAPAYER[[#This Row],[26.03.2025]],0)</f>
        <v>0</v>
      </c>
      <c r="AT68" s="17">
        <f t="shared" si="5"/>
        <v>0</v>
      </c>
      <c r="AU68" s="162"/>
      <c r="AV68" s="166">
        <f>IF(PMKAFAAPAYER[[#This Row],[ ]]="Payé",PMKAFAAPAYER[[#This Row],[02.04.2025]],0)</f>
        <v>0</v>
      </c>
      <c r="AW68" s="161"/>
      <c r="AX68" s="166">
        <f>IF(PMKAFAAPAYER[[#This Row],[ ]]="Payé",PMKAFAAPAYER[[#This Row],[09.04.2025]],0)</f>
        <v>0</v>
      </c>
      <c r="AY68" s="161"/>
      <c r="AZ68" s="166">
        <f>IF(PMKAFAAPAYER[[#This Row],[ ]]="Payé",PMKAFAAPAYER[[#This Row],[16.04.2025]],0)</f>
        <v>0</v>
      </c>
      <c r="BA68" s="161"/>
      <c r="BB68" s="166">
        <f>IF(PMKAFAAPAYER[[#This Row],[ ]]="Payé",PMKAFAAPAYER[[#This Row],[23.04.2025]],0)</f>
        <v>0</v>
      </c>
      <c r="BC68" s="161"/>
      <c r="BD68" s="176">
        <f>IF(PMKAFAAPAYER[[#This Row],[ ]]="Payé",PMKAFAAPAYER[[#This Row],[30.04.2025]],0)</f>
        <v>0</v>
      </c>
      <c r="BE68" s="18">
        <f t="shared" si="6"/>
        <v>0</v>
      </c>
      <c r="BF68" s="162"/>
      <c r="BG68" s="166">
        <f>IF(PMKAFAAPAYER[[#This Row],[ ]]="Payé",PMKAFAAPAYER[[#This Row],[07.05.2025]],0)</f>
        <v>0</v>
      </c>
      <c r="BH68" s="161"/>
      <c r="BI68" s="166">
        <f>IF(PMKAFAAPAYER[[#This Row],[ ]]="Payé",PMKAFAAPAYER[[#This Row],[14.05.2025]],0)</f>
        <v>0</v>
      </c>
      <c r="BJ68" s="161"/>
      <c r="BK68" s="166">
        <f>IF(PMKAFAAPAYER[[#This Row],[ ]]="Payé",PMKAFAAPAYER[[#This Row],[21.05.2025]],0)</f>
        <v>0</v>
      </c>
      <c r="BL68" s="161"/>
      <c r="BM68" s="176">
        <f>IF(PMKAFAAPAYER[[#This Row],[ ]]="Payé",PMKAFAAPAYER[[#This Row],[28.05.2025]],0)</f>
        <v>0</v>
      </c>
      <c r="BN68" s="17">
        <f t="shared" si="7"/>
        <v>0</v>
      </c>
      <c r="BO68" s="162"/>
      <c r="BP68" s="166">
        <f>IF(PMKAFAAPAYER[[#This Row],[ ]]="Payé",PMKAFAAPAYER[[#This Row],[04.06.2025]],0)</f>
        <v>0</v>
      </c>
      <c r="BQ68" s="161"/>
      <c r="BR68" s="166">
        <f>IF(PMKAFAAPAYER[[#This Row],[ ]]="Payé",PMKAFAAPAYER[[#This Row],[11.06.2025]],0)</f>
        <v>0</v>
      </c>
      <c r="BS68" s="161"/>
      <c r="BT68" s="166">
        <f>IF(PMKAFAAPAYER[[#This Row],[ ]]="Payé",PMKAFAAPAYER[[#This Row],[18.06.2025]],0)</f>
        <v>0</v>
      </c>
      <c r="BU68" s="161"/>
      <c r="BV68" s="176">
        <f>IF(PMKAFAAPAYER[[#This Row],[ ]]="Payé",PMKAFAAPAYER[[#This Row],[25.06.2025]],0)</f>
        <v>0</v>
      </c>
      <c r="BW68" s="18">
        <f t="shared" si="8"/>
        <v>0</v>
      </c>
      <c r="BX68" s="162"/>
      <c r="BY68" s="166">
        <f>IF(PMKAFAAPAYER[[#This Row],[ ]]="Payé",PMKAFAAPAYER[[#This Row],[02.07.2025]],0)</f>
        <v>0</v>
      </c>
      <c r="BZ68" s="161"/>
      <c r="CA68" s="166">
        <f>IF(PMKAFAAPAYER[[#This Row],[ ]]="Payé",PMKAFAAPAYER[[#This Row],[09.07.2025]],0)</f>
        <v>0</v>
      </c>
      <c r="CB68" s="161"/>
      <c r="CC68" s="166">
        <f>IF(PMKAFAAPAYER[[#This Row],[ ]]="Payé",PMKAFAAPAYER[[#This Row],[16.07.2025]],0)</f>
        <v>0</v>
      </c>
      <c r="CD68" s="161"/>
      <c r="CE68" s="166">
        <f>IF(PMKAFAAPAYER[[#This Row],[ ]]="Payé",PMKAFAAPAYER[[#This Row],[23.07.2025]],0)</f>
        <v>0</v>
      </c>
      <c r="CF68" s="161"/>
      <c r="CG68" s="176">
        <f>IF(PMKAFAAPAYER[[#This Row],[ ]]="Payé",PMKAFAAPAYER[[#This Row],[30.07.2025]],0)</f>
        <v>0</v>
      </c>
      <c r="CH68" s="17">
        <f t="shared" si="9"/>
        <v>0</v>
      </c>
      <c r="CI68" s="162"/>
      <c r="CJ68" s="166">
        <f>IF(PMKAFAAPAYER[[#This Row],[ ]]="Payé",PMKAFAAPAYER[[#This Row],[06.08.2025]],0)</f>
        <v>0</v>
      </c>
      <c r="CK68" s="161"/>
      <c r="CL68" s="166">
        <f>IF(PMKAFAAPAYER[[#This Row],[ ]]="Payé",PMKAFAAPAYER[[#This Row],[13.08.2025]],0)</f>
        <v>0</v>
      </c>
      <c r="CM68" s="161"/>
      <c r="CN68" s="166">
        <f>IF(PMKAFAAPAYER[[#This Row],[ ]]="Payé",PMKAFAAPAYER[[#This Row],[20.08.2025]],0)</f>
        <v>0</v>
      </c>
      <c r="CO68" s="161"/>
      <c r="CP68" s="176">
        <f>IF(PMKAFAAPAYER[[#This Row],[ ]]="Payé",PMKAFAAPAYER[[#This Row],[27.08.2025]],0)</f>
        <v>0</v>
      </c>
      <c r="CQ68" s="18">
        <f t="shared" si="10"/>
        <v>0</v>
      </c>
      <c r="CR68" s="162"/>
      <c r="CS68" s="166">
        <f>IF(PMKAFAAPAYER[[#This Row],[ ]]="Payé",PMKAFAAPAYER[[#This Row],[03.09.2025]],0)</f>
        <v>0</v>
      </c>
      <c r="CT68" s="161"/>
      <c r="CU68" s="166">
        <f>IF(PMKAFAAPAYER[[#This Row],[ ]]="Payé",PMKAFAAPAYER[[#This Row],[10.09.2025]],0)</f>
        <v>0</v>
      </c>
      <c r="CV68" s="161"/>
      <c r="CW68" s="166">
        <f>IF(PMKAFAAPAYER[[#This Row],[ ]]="Payé",PMKAFAAPAYER[[#This Row],[17.09.2025]],0)</f>
        <v>0</v>
      </c>
      <c r="CX68" s="161"/>
      <c r="CY68" s="176">
        <f>IF(PMKAFAAPAYER[[#This Row],[ ]]="Payé",PMKAFAAPAYER[[#This Row],[24.09.2025]],0)</f>
        <v>0</v>
      </c>
      <c r="CZ68" s="17">
        <f t="shared" si="11"/>
        <v>0</v>
      </c>
      <c r="DA68" s="162"/>
      <c r="DB68" s="166">
        <f>IF(PMKAFAAPAYER[[#This Row],[ ]]="Payé",PMKAFAAPAYER[[#This Row],[01.10.2025]],0)</f>
        <v>0</v>
      </c>
      <c r="DC68" s="161"/>
      <c r="DD68" s="166">
        <f>IF(PMKAFAAPAYER[[#This Row],[ ]]="Payé",PMKAFAAPAYER[[#This Row],[08.10.2025]],0)</f>
        <v>0</v>
      </c>
      <c r="DE68" s="161"/>
      <c r="DF68" s="166">
        <f>IF(PMKAFAAPAYER[[#This Row],[ ]]="Payé",PMKAFAAPAYER[[#This Row],[15.10.2025]],0)</f>
        <v>0</v>
      </c>
      <c r="DG68" s="161"/>
      <c r="DH68" s="166">
        <f>IF(PMKAFAAPAYER[[#This Row],[ ]]="Payé",PMKAFAAPAYER[[#This Row],[22.10.2025]],0)</f>
        <v>0</v>
      </c>
      <c r="DI68" s="161"/>
      <c r="DJ68" s="176">
        <f>IF(PMKAFAAPAYER[[#This Row],[ ]]="Payé",PMKAFAAPAYER[[#This Row],[29.10.2025]],0)</f>
        <v>0</v>
      </c>
      <c r="DK68" s="18">
        <f t="shared" si="12"/>
        <v>0</v>
      </c>
      <c r="DL68" s="162"/>
      <c r="DM68" s="166">
        <f>IF(PMKAFAAPAYER[[#This Row],[ ]]="Payé",PMKAFAAPAYER[[#This Row],[05.11.2025]],0)</f>
        <v>0</v>
      </c>
      <c r="DN68" s="161"/>
      <c r="DO68" s="166">
        <f>IF(PMKAFAAPAYER[[#This Row],[ ]]="Payé",PMKAFAAPAYER[[#This Row],[12.11.2025]],0)</f>
        <v>0</v>
      </c>
      <c r="DP68" s="161"/>
      <c r="DQ68" s="166">
        <f>IF(PMKAFAAPAYER[[#This Row],[ ]]="Payé",PMKAFAAPAYER[[#This Row],[19.11.2025]],0)</f>
        <v>0</v>
      </c>
      <c r="DR68" s="161"/>
      <c r="DS68" s="176">
        <f>IF(PMKAFAAPAYER[[#This Row],[ ]]="Payé",PMKAFAAPAYER[[#This Row],[26.11.2025]],0)</f>
        <v>0</v>
      </c>
      <c r="DT68" s="17">
        <f t="shared" si="13"/>
        <v>0</v>
      </c>
      <c r="DU68" s="162"/>
      <c r="DV68" s="166">
        <f>IF(PMKAFAAPAYER[[#This Row],[ ]]="Payé",PMKAFAAPAYER[[#This Row],[03.12.2025]],0)</f>
        <v>0</v>
      </c>
      <c r="DW68" s="161"/>
      <c r="DX68" s="166">
        <f>IF(PMKAFAAPAYER[[#This Row],[ ]]="Payé",PMKAFAAPAYER[[#This Row],[10.12.2025]],0)</f>
        <v>0</v>
      </c>
      <c r="DY68" s="161"/>
      <c r="DZ68" s="166">
        <f>IF(PMKAFAAPAYER[[#This Row],[ ]]="Payé",PMKAFAAPAYER[[#This Row],[17.12.2025]],0)</f>
        <v>0</v>
      </c>
      <c r="EA68" s="161"/>
      <c r="EB68" s="166">
        <f>IF(PMKAFAAPAYER[[#This Row],[ ]]="Payé",PMKAFAAPAYER[[#This Row],[24.12.2025]],0)</f>
        <v>0</v>
      </c>
      <c r="EC68" s="161"/>
      <c r="ED68" s="176">
        <f>IF(PMKAFAAPAYER[[#This Row],[ ]]="Payé",PMKAFAAPAYER[[#This Row],[31.12.2025]],0)</f>
        <v>0</v>
      </c>
      <c r="EE68" s="18">
        <f t="shared" si="14"/>
        <v>0</v>
      </c>
      <c r="EF68" s="11">
        <f t="shared" si="15"/>
        <v>79.150000000000006</v>
      </c>
      <c r="EG68" s="16">
        <f>+PMKAFAAPAYER[[#This Row],[CHF]]-PMKAFAAPAYER[[#This Row],[T2025]]</f>
        <v>0</v>
      </c>
    </row>
    <row r="69" spans="1:137" x14ac:dyDescent="0.3">
      <c r="A69" s="9">
        <f t="shared" si="16"/>
        <v>64</v>
      </c>
      <c r="B69" s="1" t="s">
        <v>96</v>
      </c>
      <c r="C69" s="9">
        <v>22405151</v>
      </c>
      <c r="D69" s="8">
        <v>45649</v>
      </c>
      <c r="E69" s="10">
        <v>10</v>
      </c>
      <c r="F69" s="265">
        <f t="shared" si="17"/>
        <v>45659</v>
      </c>
      <c r="G69" s="141" t="s">
        <v>98</v>
      </c>
      <c r="H69" s="14"/>
      <c r="I69" s="142">
        <v>282.14999999999998</v>
      </c>
      <c r="J69" s="14"/>
      <c r="K69" s="14"/>
      <c r="L69" s="14"/>
      <c r="N69" s="15"/>
      <c r="P69" s="205">
        <v>45708</v>
      </c>
      <c r="Q69" s="3" t="s">
        <v>445</v>
      </c>
      <c r="R69" s="234">
        <f>+PMKAFAAPAYER[[#This Row],[CHF]]</f>
        <v>282.14999999999998</v>
      </c>
      <c r="S69" s="166">
        <f>IF(PMKAFAAPAYER[[#This Row],[ ]]="Payé",PMKAFAAPAYER[[#This Row],[02.01.2025]],0)</f>
        <v>282.14999999999998</v>
      </c>
      <c r="T69" s="234"/>
      <c r="U69" s="166">
        <f>IF(PMKAFAAPAYER[[#This Row],[ ]]="Payé",PMKAFAAPAYER[[#This Row],[09.01.2025]],0)</f>
        <v>0</v>
      </c>
      <c r="V69" s="234"/>
      <c r="W69" s="166">
        <f>IF(PMKAFAAPAYER[[#This Row],[ ]]="Payé",PMKAFAAPAYER[[#This Row],[16.01.2025]],0)</f>
        <v>0</v>
      </c>
      <c r="X69" s="234"/>
      <c r="Y69" s="166">
        <f>IF(PMKAFAAPAYER[[#This Row],[ ]]="Payé",PMKAFAAPAYER[[#This Row],[23.01.2025]],0)</f>
        <v>0</v>
      </c>
      <c r="Z69" s="234"/>
      <c r="AA69" s="176">
        <f>IF(PMKAFAAPAYER[[#This Row],[ ]]="Payé",PMKAFAAPAYER[[#This Row],[30.01.2025]],0)</f>
        <v>0</v>
      </c>
      <c r="AB69" s="32">
        <f t="shared" si="3"/>
        <v>282.14999999999998</v>
      </c>
      <c r="AC69" s="234"/>
      <c r="AD69" s="166">
        <f>IF(PMKAFAAPAYER[[#This Row],[ ]]="Payé",PMKAFAAPAYER[[#This Row],[06.02.2025]],0)</f>
        <v>0</v>
      </c>
      <c r="AE69" s="234"/>
      <c r="AF69" s="166">
        <f>IF(PMKAFAAPAYER[[#This Row],[ ]]="Payé",PMKAFAAPAYER[[#This Row],[13.02.2025]],0)</f>
        <v>0</v>
      </c>
      <c r="AG69" s="234"/>
      <c r="AH69" s="166">
        <f>IF(PMKAFAAPAYER[[#This Row],[ ]]="Payé",PMKAFAAPAYER[[#This Row],[20.02.2025]],0)</f>
        <v>0</v>
      </c>
      <c r="AI69" s="234"/>
      <c r="AJ69" s="176">
        <f>IF(PMKAFAAPAYER[[#This Row],[ ]]="Payé",PMKAFAAPAYER[[#This Row],[27.02.2025]],0)</f>
        <v>0</v>
      </c>
      <c r="AK69" s="47">
        <f t="shared" si="4"/>
        <v>0</v>
      </c>
      <c r="AL69" s="162"/>
      <c r="AM69" s="166">
        <f>IF(PMKAFAAPAYER[[#This Row],[ ]]="Payé",PMKAFAAPAYER[[#This Row],[05.03.2025]],0)</f>
        <v>0</v>
      </c>
      <c r="AN69" s="161"/>
      <c r="AO69" s="166">
        <f>IF(PMKAFAAPAYER[[#This Row],[ ]]="Payé",PMKAFAAPAYER[[#This Row],[12.03.2025]],0)</f>
        <v>0</v>
      </c>
      <c r="AP69" s="161"/>
      <c r="AQ69" s="166">
        <f>IF(PMKAFAAPAYER[[#This Row],[ ]]="Payé",PMKAFAAPAYER[[#This Row],[19.03.2025]],0)</f>
        <v>0</v>
      </c>
      <c r="AR69" s="161"/>
      <c r="AS69" s="176">
        <f>IF(PMKAFAAPAYER[[#This Row],[ ]]="Payé",PMKAFAAPAYER[[#This Row],[26.03.2025]],0)</f>
        <v>0</v>
      </c>
      <c r="AT69" s="17">
        <f t="shared" si="5"/>
        <v>0</v>
      </c>
      <c r="AU69" s="162"/>
      <c r="AV69" s="166">
        <f>IF(PMKAFAAPAYER[[#This Row],[ ]]="Payé",PMKAFAAPAYER[[#This Row],[02.04.2025]],0)</f>
        <v>0</v>
      </c>
      <c r="AW69" s="161"/>
      <c r="AX69" s="166">
        <f>IF(PMKAFAAPAYER[[#This Row],[ ]]="Payé",PMKAFAAPAYER[[#This Row],[09.04.2025]],0)</f>
        <v>0</v>
      </c>
      <c r="AY69" s="161"/>
      <c r="AZ69" s="166">
        <f>IF(PMKAFAAPAYER[[#This Row],[ ]]="Payé",PMKAFAAPAYER[[#This Row],[16.04.2025]],0)</f>
        <v>0</v>
      </c>
      <c r="BA69" s="161"/>
      <c r="BB69" s="166">
        <f>IF(PMKAFAAPAYER[[#This Row],[ ]]="Payé",PMKAFAAPAYER[[#This Row],[23.04.2025]],0)</f>
        <v>0</v>
      </c>
      <c r="BC69" s="161"/>
      <c r="BD69" s="176">
        <f>IF(PMKAFAAPAYER[[#This Row],[ ]]="Payé",PMKAFAAPAYER[[#This Row],[30.04.2025]],0)</f>
        <v>0</v>
      </c>
      <c r="BE69" s="18">
        <f t="shared" si="6"/>
        <v>0</v>
      </c>
      <c r="BF69" s="162"/>
      <c r="BG69" s="166">
        <f>IF(PMKAFAAPAYER[[#This Row],[ ]]="Payé",PMKAFAAPAYER[[#This Row],[07.05.2025]],0)</f>
        <v>0</v>
      </c>
      <c r="BH69" s="161"/>
      <c r="BI69" s="166">
        <f>IF(PMKAFAAPAYER[[#This Row],[ ]]="Payé",PMKAFAAPAYER[[#This Row],[14.05.2025]],0)</f>
        <v>0</v>
      </c>
      <c r="BJ69" s="161"/>
      <c r="BK69" s="166">
        <f>IF(PMKAFAAPAYER[[#This Row],[ ]]="Payé",PMKAFAAPAYER[[#This Row],[21.05.2025]],0)</f>
        <v>0</v>
      </c>
      <c r="BL69" s="161"/>
      <c r="BM69" s="176">
        <f>IF(PMKAFAAPAYER[[#This Row],[ ]]="Payé",PMKAFAAPAYER[[#This Row],[28.05.2025]],0)</f>
        <v>0</v>
      </c>
      <c r="BN69" s="17">
        <f t="shared" si="7"/>
        <v>0</v>
      </c>
      <c r="BO69" s="162"/>
      <c r="BP69" s="166">
        <f>IF(PMKAFAAPAYER[[#This Row],[ ]]="Payé",PMKAFAAPAYER[[#This Row],[04.06.2025]],0)</f>
        <v>0</v>
      </c>
      <c r="BQ69" s="161"/>
      <c r="BR69" s="166">
        <f>IF(PMKAFAAPAYER[[#This Row],[ ]]="Payé",PMKAFAAPAYER[[#This Row],[11.06.2025]],0)</f>
        <v>0</v>
      </c>
      <c r="BS69" s="161"/>
      <c r="BT69" s="166">
        <f>IF(PMKAFAAPAYER[[#This Row],[ ]]="Payé",PMKAFAAPAYER[[#This Row],[18.06.2025]],0)</f>
        <v>0</v>
      </c>
      <c r="BU69" s="161"/>
      <c r="BV69" s="176">
        <f>IF(PMKAFAAPAYER[[#This Row],[ ]]="Payé",PMKAFAAPAYER[[#This Row],[25.06.2025]],0)</f>
        <v>0</v>
      </c>
      <c r="BW69" s="18">
        <f t="shared" si="8"/>
        <v>0</v>
      </c>
      <c r="BX69" s="162"/>
      <c r="BY69" s="166">
        <f>IF(PMKAFAAPAYER[[#This Row],[ ]]="Payé",PMKAFAAPAYER[[#This Row],[02.07.2025]],0)</f>
        <v>0</v>
      </c>
      <c r="BZ69" s="161"/>
      <c r="CA69" s="166">
        <f>IF(PMKAFAAPAYER[[#This Row],[ ]]="Payé",PMKAFAAPAYER[[#This Row],[09.07.2025]],0)</f>
        <v>0</v>
      </c>
      <c r="CB69" s="161"/>
      <c r="CC69" s="166">
        <f>IF(PMKAFAAPAYER[[#This Row],[ ]]="Payé",PMKAFAAPAYER[[#This Row],[16.07.2025]],0)</f>
        <v>0</v>
      </c>
      <c r="CD69" s="161"/>
      <c r="CE69" s="166">
        <f>IF(PMKAFAAPAYER[[#This Row],[ ]]="Payé",PMKAFAAPAYER[[#This Row],[23.07.2025]],0)</f>
        <v>0</v>
      </c>
      <c r="CF69" s="161"/>
      <c r="CG69" s="176">
        <f>IF(PMKAFAAPAYER[[#This Row],[ ]]="Payé",PMKAFAAPAYER[[#This Row],[30.07.2025]],0)</f>
        <v>0</v>
      </c>
      <c r="CH69" s="17">
        <f t="shared" si="9"/>
        <v>0</v>
      </c>
      <c r="CI69" s="162"/>
      <c r="CJ69" s="166">
        <f>IF(PMKAFAAPAYER[[#This Row],[ ]]="Payé",PMKAFAAPAYER[[#This Row],[06.08.2025]],0)</f>
        <v>0</v>
      </c>
      <c r="CK69" s="161"/>
      <c r="CL69" s="166">
        <f>IF(PMKAFAAPAYER[[#This Row],[ ]]="Payé",PMKAFAAPAYER[[#This Row],[13.08.2025]],0)</f>
        <v>0</v>
      </c>
      <c r="CM69" s="161"/>
      <c r="CN69" s="166">
        <f>IF(PMKAFAAPAYER[[#This Row],[ ]]="Payé",PMKAFAAPAYER[[#This Row],[20.08.2025]],0)</f>
        <v>0</v>
      </c>
      <c r="CO69" s="161"/>
      <c r="CP69" s="176">
        <f>IF(PMKAFAAPAYER[[#This Row],[ ]]="Payé",PMKAFAAPAYER[[#This Row],[27.08.2025]],0)</f>
        <v>0</v>
      </c>
      <c r="CQ69" s="18">
        <f t="shared" si="10"/>
        <v>0</v>
      </c>
      <c r="CR69" s="162"/>
      <c r="CS69" s="166">
        <f>IF(PMKAFAAPAYER[[#This Row],[ ]]="Payé",PMKAFAAPAYER[[#This Row],[03.09.2025]],0)</f>
        <v>0</v>
      </c>
      <c r="CT69" s="161"/>
      <c r="CU69" s="166">
        <f>IF(PMKAFAAPAYER[[#This Row],[ ]]="Payé",PMKAFAAPAYER[[#This Row],[10.09.2025]],0)</f>
        <v>0</v>
      </c>
      <c r="CV69" s="161"/>
      <c r="CW69" s="166">
        <f>IF(PMKAFAAPAYER[[#This Row],[ ]]="Payé",PMKAFAAPAYER[[#This Row],[17.09.2025]],0)</f>
        <v>0</v>
      </c>
      <c r="CX69" s="161"/>
      <c r="CY69" s="176">
        <f>IF(PMKAFAAPAYER[[#This Row],[ ]]="Payé",PMKAFAAPAYER[[#This Row],[24.09.2025]],0)</f>
        <v>0</v>
      </c>
      <c r="CZ69" s="17">
        <f t="shared" si="11"/>
        <v>0</v>
      </c>
      <c r="DA69" s="162"/>
      <c r="DB69" s="166">
        <f>IF(PMKAFAAPAYER[[#This Row],[ ]]="Payé",PMKAFAAPAYER[[#This Row],[01.10.2025]],0)</f>
        <v>0</v>
      </c>
      <c r="DC69" s="161"/>
      <c r="DD69" s="166">
        <f>IF(PMKAFAAPAYER[[#This Row],[ ]]="Payé",PMKAFAAPAYER[[#This Row],[08.10.2025]],0)</f>
        <v>0</v>
      </c>
      <c r="DE69" s="161"/>
      <c r="DF69" s="166">
        <f>IF(PMKAFAAPAYER[[#This Row],[ ]]="Payé",PMKAFAAPAYER[[#This Row],[15.10.2025]],0)</f>
        <v>0</v>
      </c>
      <c r="DG69" s="161"/>
      <c r="DH69" s="166">
        <f>IF(PMKAFAAPAYER[[#This Row],[ ]]="Payé",PMKAFAAPAYER[[#This Row],[22.10.2025]],0)</f>
        <v>0</v>
      </c>
      <c r="DI69" s="161"/>
      <c r="DJ69" s="176">
        <f>IF(PMKAFAAPAYER[[#This Row],[ ]]="Payé",PMKAFAAPAYER[[#This Row],[29.10.2025]],0)</f>
        <v>0</v>
      </c>
      <c r="DK69" s="18">
        <f t="shared" si="12"/>
        <v>0</v>
      </c>
      <c r="DL69" s="162"/>
      <c r="DM69" s="166">
        <f>IF(PMKAFAAPAYER[[#This Row],[ ]]="Payé",PMKAFAAPAYER[[#This Row],[05.11.2025]],0)</f>
        <v>0</v>
      </c>
      <c r="DN69" s="161"/>
      <c r="DO69" s="166">
        <f>IF(PMKAFAAPAYER[[#This Row],[ ]]="Payé",PMKAFAAPAYER[[#This Row],[12.11.2025]],0)</f>
        <v>0</v>
      </c>
      <c r="DP69" s="161"/>
      <c r="DQ69" s="166">
        <f>IF(PMKAFAAPAYER[[#This Row],[ ]]="Payé",PMKAFAAPAYER[[#This Row],[19.11.2025]],0)</f>
        <v>0</v>
      </c>
      <c r="DR69" s="161"/>
      <c r="DS69" s="176">
        <f>IF(PMKAFAAPAYER[[#This Row],[ ]]="Payé",PMKAFAAPAYER[[#This Row],[26.11.2025]],0)</f>
        <v>0</v>
      </c>
      <c r="DT69" s="17">
        <f t="shared" si="13"/>
        <v>0</v>
      </c>
      <c r="DU69" s="162"/>
      <c r="DV69" s="166">
        <f>IF(PMKAFAAPAYER[[#This Row],[ ]]="Payé",PMKAFAAPAYER[[#This Row],[03.12.2025]],0)</f>
        <v>0</v>
      </c>
      <c r="DW69" s="161"/>
      <c r="DX69" s="166">
        <f>IF(PMKAFAAPAYER[[#This Row],[ ]]="Payé",PMKAFAAPAYER[[#This Row],[10.12.2025]],0)</f>
        <v>0</v>
      </c>
      <c r="DY69" s="161"/>
      <c r="DZ69" s="166">
        <f>IF(PMKAFAAPAYER[[#This Row],[ ]]="Payé",PMKAFAAPAYER[[#This Row],[17.12.2025]],0)</f>
        <v>0</v>
      </c>
      <c r="EA69" s="161"/>
      <c r="EB69" s="166">
        <f>IF(PMKAFAAPAYER[[#This Row],[ ]]="Payé",PMKAFAAPAYER[[#This Row],[24.12.2025]],0)</f>
        <v>0</v>
      </c>
      <c r="EC69" s="161"/>
      <c r="ED69" s="176">
        <f>IF(PMKAFAAPAYER[[#This Row],[ ]]="Payé",PMKAFAAPAYER[[#This Row],[31.12.2025]],0)</f>
        <v>0</v>
      </c>
      <c r="EE69" s="18">
        <f t="shared" si="14"/>
        <v>0</v>
      </c>
      <c r="EF69" s="11">
        <f t="shared" si="15"/>
        <v>282.14999999999998</v>
      </c>
      <c r="EG69" s="16">
        <f>+PMKAFAAPAYER[[#This Row],[CHF]]-PMKAFAAPAYER[[#This Row],[T2025]]</f>
        <v>0</v>
      </c>
    </row>
    <row r="70" spans="1:137" x14ac:dyDescent="0.3">
      <c r="A70" s="9">
        <f t="shared" si="16"/>
        <v>65</v>
      </c>
      <c r="B70" s="1" t="s">
        <v>109</v>
      </c>
      <c r="C70" s="9">
        <v>45610</v>
      </c>
      <c r="D70" s="8">
        <v>45658</v>
      </c>
      <c r="E70" s="10">
        <v>0</v>
      </c>
      <c r="F70" s="265">
        <f t="shared" ref="F70:F101" si="18">+D70+E70</f>
        <v>45658</v>
      </c>
      <c r="G70" s="139" t="s">
        <v>110</v>
      </c>
      <c r="H70" s="29"/>
      <c r="I70" s="140">
        <v>11585</v>
      </c>
      <c r="J70" s="14"/>
      <c r="K70" s="14"/>
      <c r="L70" s="14"/>
      <c r="M70" s="145"/>
      <c r="N70" s="146"/>
      <c r="O70" s="31"/>
      <c r="P70" s="205">
        <v>16.100000000000001</v>
      </c>
      <c r="Q70" s="137" t="s">
        <v>445</v>
      </c>
      <c r="R70" s="234">
        <f>+PMKAFAAPAYER[[#This Row],[CHF]]</f>
        <v>11585</v>
      </c>
      <c r="S70" s="166">
        <f>IF(PMKAFAAPAYER[[#This Row],[ ]]="Payé",PMKAFAAPAYER[[#This Row],[02.01.2025]],0)</f>
        <v>11585</v>
      </c>
      <c r="T70" s="234"/>
      <c r="U70" s="166">
        <f>IF(PMKAFAAPAYER[[#This Row],[ ]]="Payé",PMKAFAAPAYER[[#This Row],[09.01.2025]],0)</f>
        <v>0</v>
      </c>
      <c r="V70" s="234"/>
      <c r="W70" s="166">
        <f>IF(PMKAFAAPAYER[[#This Row],[ ]]="Payé",PMKAFAAPAYER[[#This Row],[16.01.2025]],0)</f>
        <v>0</v>
      </c>
      <c r="X70" s="234"/>
      <c r="Y70" s="166">
        <f>IF(PMKAFAAPAYER[[#This Row],[ ]]="Payé",PMKAFAAPAYER[[#This Row],[23.01.2025]],0)</f>
        <v>0</v>
      </c>
      <c r="Z70" s="234"/>
      <c r="AA70" s="176">
        <f>IF(PMKAFAAPAYER[[#This Row],[ ]]="Payé",PMKAFAAPAYER[[#This Row],[30.01.2025]],0)</f>
        <v>0</v>
      </c>
      <c r="AB70" s="32">
        <f t="shared" ref="AB70:AB133" si="19">SUM(R70,T70,V70,X70,Z70)</f>
        <v>11585</v>
      </c>
      <c r="AC70" s="234"/>
      <c r="AD70" s="166">
        <f>IF(PMKAFAAPAYER[[#This Row],[ ]]="Payé",PMKAFAAPAYER[[#This Row],[06.02.2025]],0)</f>
        <v>0</v>
      </c>
      <c r="AE70" s="234"/>
      <c r="AF70" s="166">
        <f>IF(PMKAFAAPAYER[[#This Row],[ ]]="Payé",PMKAFAAPAYER[[#This Row],[13.02.2025]],0)</f>
        <v>0</v>
      </c>
      <c r="AG70" s="234"/>
      <c r="AH70" s="166">
        <f>IF(PMKAFAAPAYER[[#This Row],[ ]]="Payé",PMKAFAAPAYER[[#This Row],[20.02.2025]],0)</f>
        <v>0</v>
      </c>
      <c r="AI70" s="234"/>
      <c r="AJ70" s="176">
        <f>IF(PMKAFAAPAYER[[#This Row],[ ]]="Payé",PMKAFAAPAYER[[#This Row],[27.02.2025]],0)</f>
        <v>0</v>
      </c>
      <c r="AK70" s="47">
        <f t="shared" ref="AK70:AK133" si="20">SUM(AC70,AE70,AG70,AI70)</f>
        <v>0</v>
      </c>
      <c r="AL70" s="162"/>
      <c r="AM70" s="166">
        <f>IF(PMKAFAAPAYER[[#This Row],[ ]]="Payé",PMKAFAAPAYER[[#This Row],[05.03.2025]],0)</f>
        <v>0</v>
      </c>
      <c r="AN70" s="161"/>
      <c r="AO70" s="166">
        <f>IF(PMKAFAAPAYER[[#This Row],[ ]]="Payé",PMKAFAAPAYER[[#This Row],[12.03.2025]],0)</f>
        <v>0</v>
      </c>
      <c r="AP70" s="161"/>
      <c r="AQ70" s="166">
        <f>IF(PMKAFAAPAYER[[#This Row],[ ]]="Payé",PMKAFAAPAYER[[#This Row],[19.03.2025]],0)</f>
        <v>0</v>
      </c>
      <c r="AR70" s="161"/>
      <c r="AS70" s="176">
        <f>IF(PMKAFAAPAYER[[#This Row],[ ]]="Payé",PMKAFAAPAYER[[#This Row],[26.03.2025]],0)</f>
        <v>0</v>
      </c>
      <c r="AT70" s="17">
        <f t="shared" ref="AT70:AT133" si="21">SUM(AL70,AN70,AP70,AR70)</f>
        <v>0</v>
      </c>
      <c r="AU70" s="162"/>
      <c r="AV70" s="166">
        <f>IF(PMKAFAAPAYER[[#This Row],[ ]]="Payé",PMKAFAAPAYER[[#This Row],[02.04.2025]],0)</f>
        <v>0</v>
      </c>
      <c r="AW70" s="161"/>
      <c r="AX70" s="166">
        <f>IF(PMKAFAAPAYER[[#This Row],[ ]]="Payé",PMKAFAAPAYER[[#This Row],[09.04.2025]],0)</f>
        <v>0</v>
      </c>
      <c r="AY70" s="161"/>
      <c r="AZ70" s="166">
        <f>IF(PMKAFAAPAYER[[#This Row],[ ]]="Payé",PMKAFAAPAYER[[#This Row],[16.04.2025]],0)</f>
        <v>0</v>
      </c>
      <c r="BA70" s="161"/>
      <c r="BB70" s="166">
        <f>IF(PMKAFAAPAYER[[#This Row],[ ]]="Payé",PMKAFAAPAYER[[#This Row],[23.04.2025]],0)</f>
        <v>0</v>
      </c>
      <c r="BC70" s="161"/>
      <c r="BD70" s="176">
        <f>IF(PMKAFAAPAYER[[#This Row],[ ]]="Payé",PMKAFAAPAYER[[#This Row],[30.04.2025]],0)</f>
        <v>0</v>
      </c>
      <c r="BE70" s="18">
        <f t="shared" ref="BE70:BE133" si="22">SUM(AU70,AW70,AY70,BA70,BC70)</f>
        <v>0</v>
      </c>
      <c r="BF70" s="162"/>
      <c r="BG70" s="166">
        <f>IF(PMKAFAAPAYER[[#This Row],[ ]]="Payé",PMKAFAAPAYER[[#This Row],[07.05.2025]],0)</f>
        <v>0</v>
      </c>
      <c r="BH70" s="161"/>
      <c r="BI70" s="166">
        <f>IF(PMKAFAAPAYER[[#This Row],[ ]]="Payé",PMKAFAAPAYER[[#This Row],[14.05.2025]],0)</f>
        <v>0</v>
      </c>
      <c r="BJ70" s="161"/>
      <c r="BK70" s="166">
        <f>IF(PMKAFAAPAYER[[#This Row],[ ]]="Payé",PMKAFAAPAYER[[#This Row],[21.05.2025]],0)</f>
        <v>0</v>
      </c>
      <c r="BL70" s="161"/>
      <c r="BM70" s="176">
        <f>IF(PMKAFAAPAYER[[#This Row],[ ]]="Payé",PMKAFAAPAYER[[#This Row],[28.05.2025]],0)</f>
        <v>0</v>
      </c>
      <c r="BN70" s="17">
        <f t="shared" ref="BN70:BN133" si="23">SUM(BF70,BH70,BJ70,BL70)</f>
        <v>0</v>
      </c>
      <c r="BO70" s="162"/>
      <c r="BP70" s="166">
        <f>IF(PMKAFAAPAYER[[#This Row],[ ]]="Payé",PMKAFAAPAYER[[#This Row],[04.06.2025]],0)</f>
        <v>0</v>
      </c>
      <c r="BQ70" s="161"/>
      <c r="BR70" s="166">
        <f>IF(PMKAFAAPAYER[[#This Row],[ ]]="Payé",PMKAFAAPAYER[[#This Row],[11.06.2025]],0)</f>
        <v>0</v>
      </c>
      <c r="BS70" s="161"/>
      <c r="BT70" s="166">
        <f>IF(PMKAFAAPAYER[[#This Row],[ ]]="Payé",PMKAFAAPAYER[[#This Row],[18.06.2025]],0)</f>
        <v>0</v>
      </c>
      <c r="BU70" s="161"/>
      <c r="BV70" s="176">
        <f>IF(PMKAFAAPAYER[[#This Row],[ ]]="Payé",PMKAFAAPAYER[[#This Row],[25.06.2025]],0)</f>
        <v>0</v>
      </c>
      <c r="BW70" s="18">
        <f t="shared" ref="BW70:BW133" si="24">SUM(BO70,BQ70,BS70,BU70)</f>
        <v>0</v>
      </c>
      <c r="BX70" s="162"/>
      <c r="BY70" s="166">
        <f>IF(PMKAFAAPAYER[[#This Row],[ ]]="Payé",PMKAFAAPAYER[[#This Row],[02.07.2025]],0)</f>
        <v>0</v>
      </c>
      <c r="BZ70" s="161"/>
      <c r="CA70" s="166">
        <f>IF(PMKAFAAPAYER[[#This Row],[ ]]="Payé",PMKAFAAPAYER[[#This Row],[09.07.2025]],0)</f>
        <v>0</v>
      </c>
      <c r="CB70" s="161"/>
      <c r="CC70" s="166">
        <f>IF(PMKAFAAPAYER[[#This Row],[ ]]="Payé",PMKAFAAPAYER[[#This Row],[16.07.2025]],0)</f>
        <v>0</v>
      </c>
      <c r="CD70" s="161"/>
      <c r="CE70" s="166">
        <f>IF(PMKAFAAPAYER[[#This Row],[ ]]="Payé",PMKAFAAPAYER[[#This Row],[23.07.2025]],0)</f>
        <v>0</v>
      </c>
      <c r="CF70" s="161"/>
      <c r="CG70" s="176">
        <f>IF(PMKAFAAPAYER[[#This Row],[ ]]="Payé",PMKAFAAPAYER[[#This Row],[30.07.2025]],0)</f>
        <v>0</v>
      </c>
      <c r="CH70" s="17">
        <f t="shared" ref="CH70:CH133" si="25">SUM(BX70,BZ70,CB70,CD70,CF70)</f>
        <v>0</v>
      </c>
      <c r="CI70" s="162"/>
      <c r="CJ70" s="166">
        <f>IF(PMKAFAAPAYER[[#This Row],[ ]]="Payé",PMKAFAAPAYER[[#This Row],[06.08.2025]],0)</f>
        <v>0</v>
      </c>
      <c r="CK70" s="161"/>
      <c r="CL70" s="166">
        <f>IF(PMKAFAAPAYER[[#This Row],[ ]]="Payé",PMKAFAAPAYER[[#This Row],[13.08.2025]],0)</f>
        <v>0</v>
      </c>
      <c r="CM70" s="161"/>
      <c r="CN70" s="166">
        <f>IF(PMKAFAAPAYER[[#This Row],[ ]]="Payé",PMKAFAAPAYER[[#This Row],[20.08.2025]],0)</f>
        <v>0</v>
      </c>
      <c r="CO70" s="161"/>
      <c r="CP70" s="176">
        <f>IF(PMKAFAAPAYER[[#This Row],[ ]]="Payé",PMKAFAAPAYER[[#This Row],[27.08.2025]],0)</f>
        <v>0</v>
      </c>
      <c r="CQ70" s="18">
        <f t="shared" ref="CQ70:CQ133" si="26">SUM(CI70,CK70,CM70,CO70)</f>
        <v>0</v>
      </c>
      <c r="CR70" s="162"/>
      <c r="CS70" s="166">
        <f>IF(PMKAFAAPAYER[[#This Row],[ ]]="Payé",PMKAFAAPAYER[[#This Row],[03.09.2025]],0)</f>
        <v>0</v>
      </c>
      <c r="CT70" s="161"/>
      <c r="CU70" s="166">
        <f>IF(PMKAFAAPAYER[[#This Row],[ ]]="Payé",PMKAFAAPAYER[[#This Row],[10.09.2025]],0)</f>
        <v>0</v>
      </c>
      <c r="CV70" s="161"/>
      <c r="CW70" s="166">
        <f>IF(PMKAFAAPAYER[[#This Row],[ ]]="Payé",PMKAFAAPAYER[[#This Row],[17.09.2025]],0)</f>
        <v>0</v>
      </c>
      <c r="CX70" s="161"/>
      <c r="CY70" s="176">
        <f>IF(PMKAFAAPAYER[[#This Row],[ ]]="Payé",PMKAFAAPAYER[[#This Row],[24.09.2025]],0)</f>
        <v>0</v>
      </c>
      <c r="CZ70" s="17">
        <f t="shared" ref="CZ70:CZ133" si="27">SUM(CR70,CT70,CV70,CX70)</f>
        <v>0</v>
      </c>
      <c r="DA70" s="162"/>
      <c r="DB70" s="166">
        <f>IF(PMKAFAAPAYER[[#This Row],[ ]]="Payé",PMKAFAAPAYER[[#This Row],[01.10.2025]],0)</f>
        <v>0</v>
      </c>
      <c r="DC70" s="161"/>
      <c r="DD70" s="166">
        <f>IF(PMKAFAAPAYER[[#This Row],[ ]]="Payé",PMKAFAAPAYER[[#This Row],[08.10.2025]],0)</f>
        <v>0</v>
      </c>
      <c r="DE70" s="161"/>
      <c r="DF70" s="166">
        <f>IF(PMKAFAAPAYER[[#This Row],[ ]]="Payé",PMKAFAAPAYER[[#This Row],[15.10.2025]],0)</f>
        <v>0</v>
      </c>
      <c r="DG70" s="161"/>
      <c r="DH70" s="166">
        <f>IF(PMKAFAAPAYER[[#This Row],[ ]]="Payé",PMKAFAAPAYER[[#This Row],[22.10.2025]],0)</f>
        <v>0</v>
      </c>
      <c r="DI70" s="161"/>
      <c r="DJ70" s="176">
        <f>IF(PMKAFAAPAYER[[#This Row],[ ]]="Payé",PMKAFAAPAYER[[#This Row],[29.10.2025]],0)</f>
        <v>0</v>
      </c>
      <c r="DK70" s="18">
        <f t="shared" ref="DK70:DK133" si="28">SUM(DA70,DC70,DE70,DG70,DI70)</f>
        <v>0</v>
      </c>
      <c r="DL70" s="162"/>
      <c r="DM70" s="166">
        <f>IF(PMKAFAAPAYER[[#This Row],[ ]]="Payé",PMKAFAAPAYER[[#This Row],[05.11.2025]],0)</f>
        <v>0</v>
      </c>
      <c r="DN70" s="161"/>
      <c r="DO70" s="166">
        <f>IF(PMKAFAAPAYER[[#This Row],[ ]]="Payé",PMKAFAAPAYER[[#This Row],[12.11.2025]],0)</f>
        <v>0</v>
      </c>
      <c r="DP70" s="161"/>
      <c r="DQ70" s="166">
        <f>IF(PMKAFAAPAYER[[#This Row],[ ]]="Payé",PMKAFAAPAYER[[#This Row],[19.11.2025]],0)</f>
        <v>0</v>
      </c>
      <c r="DR70" s="161"/>
      <c r="DS70" s="176">
        <f>IF(PMKAFAAPAYER[[#This Row],[ ]]="Payé",PMKAFAAPAYER[[#This Row],[26.11.2025]],0)</f>
        <v>0</v>
      </c>
      <c r="DT70" s="17">
        <f t="shared" ref="DT70:DT133" si="29">SUM(DL70,DN70,DP70,DR70)</f>
        <v>0</v>
      </c>
      <c r="DU70" s="162"/>
      <c r="DV70" s="166">
        <f>IF(PMKAFAAPAYER[[#This Row],[ ]]="Payé",PMKAFAAPAYER[[#This Row],[03.12.2025]],0)</f>
        <v>0</v>
      </c>
      <c r="DW70" s="161"/>
      <c r="DX70" s="166">
        <f>IF(PMKAFAAPAYER[[#This Row],[ ]]="Payé",PMKAFAAPAYER[[#This Row],[10.12.2025]],0)</f>
        <v>0</v>
      </c>
      <c r="DY70" s="161"/>
      <c r="DZ70" s="166">
        <f>IF(PMKAFAAPAYER[[#This Row],[ ]]="Payé",PMKAFAAPAYER[[#This Row],[17.12.2025]],0)</f>
        <v>0</v>
      </c>
      <c r="EA70" s="161"/>
      <c r="EB70" s="166">
        <f>IF(PMKAFAAPAYER[[#This Row],[ ]]="Payé",PMKAFAAPAYER[[#This Row],[24.12.2025]],0)</f>
        <v>0</v>
      </c>
      <c r="EC70" s="161"/>
      <c r="ED70" s="176">
        <f>IF(PMKAFAAPAYER[[#This Row],[ ]]="Payé",PMKAFAAPAYER[[#This Row],[31.12.2025]],0)</f>
        <v>0</v>
      </c>
      <c r="EE70" s="18">
        <f t="shared" ref="EE70:EE133" si="30">SUM(DU70,DW70,DY70,EA70,EC70)</f>
        <v>0</v>
      </c>
      <c r="EF70" s="11">
        <f t="shared" ref="EF70:EF133" si="31">SUM(AB70,AK70,AT70,BE70,BN70,BW70,CH70,CQ70,CZ70,DK70,DT70,EE70)</f>
        <v>11585</v>
      </c>
      <c r="EG70" s="16">
        <f>+PMKAFAAPAYER[[#This Row],[CHF]]-PMKAFAAPAYER[[#This Row],[T2025]]</f>
        <v>0</v>
      </c>
    </row>
    <row r="71" spans="1:137" x14ac:dyDescent="0.3">
      <c r="A71" s="9">
        <f t="shared" ref="A71:A134" si="32">+A70+1</f>
        <v>66</v>
      </c>
      <c r="B71" s="1" t="s">
        <v>107</v>
      </c>
      <c r="C71" s="9">
        <v>243019864</v>
      </c>
      <c r="D71" s="8">
        <v>45657</v>
      </c>
      <c r="E71" s="10">
        <v>30</v>
      </c>
      <c r="F71" s="265">
        <f t="shared" si="18"/>
        <v>45687</v>
      </c>
      <c r="G71" s="141" t="s">
        <v>108</v>
      </c>
      <c r="H71" s="14"/>
      <c r="I71" s="142">
        <v>118.78</v>
      </c>
      <c r="J71" s="14"/>
      <c r="K71" s="14"/>
      <c r="L71" s="14"/>
      <c r="N71" s="15"/>
      <c r="P71" s="205">
        <v>45698</v>
      </c>
      <c r="Q71" s="3" t="s">
        <v>445</v>
      </c>
      <c r="R71" s="234"/>
      <c r="S71" s="166">
        <f>IF(PMKAFAAPAYER[[#This Row],[ ]]="Payé",PMKAFAAPAYER[[#This Row],[02.01.2025]],0)</f>
        <v>0</v>
      </c>
      <c r="T71" s="234"/>
      <c r="U71" s="166">
        <f>IF(PMKAFAAPAYER[[#This Row],[ ]]="Payé",PMKAFAAPAYER[[#This Row],[09.01.2025]],0)</f>
        <v>0</v>
      </c>
      <c r="V71" s="234"/>
      <c r="W71" s="166">
        <f>IF(PMKAFAAPAYER[[#This Row],[ ]]="Payé",PMKAFAAPAYER[[#This Row],[16.01.2025]],0)</f>
        <v>0</v>
      </c>
      <c r="X71" s="234"/>
      <c r="Y71" s="166">
        <f>IF(PMKAFAAPAYER[[#This Row],[ ]]="Payé",PMKAFAAPAYER[[#This Row],[23.01.2025]],0)</f>
        <v>0</v>
      </c>
      <c r="Z71" s="234">
        <f>+PMKAFAAPAYER[[#This Row],[CHF]]</f>
        <v>118.78</v>
      </c>
      <c r="AA71" s="176">
        <f>IF(PMKAFAAPAYER[[#This Row],[ ]]="Payé",PMKAFAAPAYER[[#This Row],[30.01.2025]],0)</f>
        <v>118.78</v>
      </c>
      <c r="AB71" s="32">
        <f t="shared" si="19"/>
        <v>118.78</v>
      </c>
      <c r="AC71" s="234"/>
      <c r="AD71" s="166">
        <f>IF(PMKAFAAPAYER[[#This Row],[ ]]="Payé",PMKAFAAPAYER[[#This Row],[06.02.2025]],0)</f>
        <v>0</v>
      </c>
      <c r="AE71" s="234"/>
      <c r="AF71" s="166">
        <f>IF(PMKAFAAPAYER[[#This Row],[ ]]="Payé",PMKAFAAPAYER[[#This Row],[13.02.2025]],0)</f>
        <v>0</v>
      </c>
      <c r="AG71" s="234"/>
      <c r="AH71" s="166">
        <f>IF(PMKAFAAPAYER[[#This Row],[ ]]="Payé",PMKAFAAPAYER[[#This Row],[20.02.2025]],0)</f>
        <v>0</v>
      </c>
      <c r="AI71" s="234"/>
      <c r="AJ71" s="176">
        <f>IF(PMKAFAAPAYER[[#This Row],[ ]]="Payé",PMKAFAAPAYER[[#This Row],[27.02.2025]],0)</f>
        <v>0</v>
      </c>
      <c r="AK71" s="47">
        <f t="shared" si="20"/>
        <v>0</v>
      </c>
      <c r="AL71" s="162"/>
      <c r="AM71" s="166">
        <f>IF(PMKAFAAPAYER[[#This Row],[ ]]="Payé",PMKAFAAPAYER[[#This Row],[05.03.2025]],0)</f>
        <v>0</v>
      </c>
      <c r="AN71" s="161"/>
      <c r="AO71" s="166">
        <f>IF(PMKAFAAPAYER[[#This Row],[ ]]="Payé",PMKAFAAPAYER[[#This Row],[12.03.2025]],0)</f>
        <v>0</v>
      </c>
      <c r="AP71" s="161"/>
      <c r="AQ71" s="166">
        <f>IF(PMKAFAAPAYER[[#This Row],[ ]]="Payé",PMKAFAAPAYER[[#This Row],[19.03.2025]],0)</f>
        <v>0</v>
      </c>
      <c r="AR71" s="161"/>
      <c r="AS71" s="176">
        <f>IF(PMKAFAAPAYER[[#This Row],[ ]]="Payé",PMKAFAAPAYER[[#This Row],[26.03.2025]],0)</f>
        <v>0</v>
      </c>
      <c r="AT71" s="17">
        <f t="shared" si="21"/>
        <v>0</v>
      </c>
      <c r="AU71" s="162"/>
      <c r="AV71" s="166">
        <f>IF(PMKAFAAPAYER[[#This Row],[ ]]="Payé",PMKAFAAPAYER[[#This Row],[02.04.2025]],0)</f>
        <v>0</v>
      </c>
      <c r="AW71" s="161"/>
      <c r="AX71" s="166">
        <f>IF(PMKAFAAPAYER[[#This Row],[ ]]="Payé",PMKAFAAPAYER[[#This Row],[09.04.2025]],0)</f>
        <v>0</v>
      </c>
      <c r="AY71" s="161"/>
      <c r="AZ71" s="166">
        <f>IF(PMKAFAAPAYER[[#This Row],[ ]]="Payé",PMKAFAAPAYER[[#This Row],[16.04.2025]],0)</f>
        <v>0</v>
      </c>
      <c r="BA71" s="161"/>
      <c r="BB71" s="166">
        <f>IF(PMKAFAAPAYER[[#This Row],[ ]]="Payé",PMKAFAAPAYER[[#This Row],[23.04.2025]],0)</f>
        <v>0</v>
      </c>
      <c r="BC71" s="161"/>
      <c r="BD71" s="176">
        <f>IF(PMKAFAAPAYER[[#This Row],[ ]]="Payé",PMKAFAAPAYER[[#This Row],[30.04.2025]],0)</f>
        <v>0</v>
      </c>
      <c r="BE71" s="18">
        <f t="shared" si="22"/>
        <v>0</v>
      </c>
      <c r="BF71" s="162"/>
      <c r="BG71" s="166">
        <f>IF(PMKAFAAPAYER[[#This Row],[ ]]="Payé",PMKAFAAPAYER[[#This Row],[07.05.2025]],0)</f>
        <v>0</v>
      </c>
      <c r="BH71" s="161"/>
      <c r="BI71" s="166">
        <f>IF(PMKAFAAPAYER[[#This Row],[ ]]="Payé",PMKAFAAPAYER[[#This Row],[14.05.2025]],0)</f>
        <v>0</v>
      </c>
      <c r="BJ71" s="161"/>
      <c r="BK71" s="166">
        <f>IF(PMKAFAAPAYER[[#This Row],[ ]]="Payé",PMKAFAAPAYER[[#This Row],[21.05.2025]],0)</f>
        <v>0</v>
      </c>
      <c r="BL71" s="161"/>
      <c r="BM71" s="176">
        <f>IF(PMKAFAAPAYER[[#This Row],[ ]]="Payé",PMKAFAAPAYER[[#This Row],[28.05.2025]],0)</f>
        <v>0</v>
      </c>
      <c r="BN71" s="17">
        <f t="shared" si="23"/>
        <v>0</v>
      </c>
      <c r="BO71" s="162"/>
      <c r="BP71" s="166">
        <f>IF(PMKAFAAPAYER[[#This Row],[ ]]="Payé",PMKAFAAPAYER[[#This Row],[04.06.2025]],0)</f>
        <v>0</v>
      </c>
      <c r="BQ71" s="161"/>
      <c r="BR71" s="166">
        <f>IF(PMKAFAAPAYER[[#This Row],[ ]]="Payé",PMKAFAAPAYER[[#This Row],[11.06.2025]],0)</f>
        <v>0</v>
      </c>
      <c r="BS71" s="161"/>
      <c r="BT71" s="166">
        <f>IF(PMKAFAAPAYER[[#This Row],[ ]]="Payé",PMKAFAAPAYER[[#This Row],[18.06.2025]],0)</f>
        <v>0</v>
      </c>
      <c r="BU71" s="161"/>
      <c r="BV71" s="176">
        <f>IF(PMKAFAAPAYER[[#This Row],[ ]]="Payé",PMKAFAAPAYER[[#This Row],[25.06.2025]],0)</f>
        <v>0</v>
      </c>
      <c r="BW71" s="18">
        <f t="shared" si="24"/>
        <v>0</v>
      </c>
      <c r="BX71" s="162"/>
      <c r="BY71" s="166">
        <f>IF(PMKAFAAPAYER[[#This Row],[ ]]="Payé",PMKAFAAPAYER[[#This Row],[02.07.2025]],0)</f>
        <v>0</v>
      </c>
      <c r="BZ71" s="161"/>
      <c r="CA71" s="166">
        <f>IF(PMKAFAAPAYER[[#This Row],[ ]]="Payé",PMKAFAAPAYER[[#This Row],[09.07.2025]],0)</f>
        <v>0</v>
      </c>
      <c r="CB71" s="161"/>
      <c r="CC71" s="166">
        <f>IF(PMKAFAAPAYER[[#This Row],[ ]]="Payé",PMKAFAAPAYER[[#This Row],[16.07.2025]],0)</f>
        <v>0</v>
      </c>
      <c r="CD71" s="161"/>
      <c r="CE71" s="166">
        <f>IF(PMKAFAAPAYER[[#This Row],[ ]]="Payé",PMKAFAAPAYER[[#This Row],[23.07.2025]],0)</f>
        <v>0</v>
      </c>
      <c r="CF71" s="161"/>
      <c r="CG71" s="176">
        <f>IF(PMKAFAAPAYER[[#This Row],[ ]]="Payé",PMKAFAAPAYER[[#This Row],[30.07.2025]],0)</f>
        <v>0</v>
      </c>
      <c r="CH71" s="17">
        <f t="shared" si="25"/>
        <v>0</v>
      </c>
      <c r="CI71" s="162"/>
      <c r="CJ71" s="166">
        <f>IF(PMKAFAAPAYER[[#This Row],[ ]]="Payé",PMKAFAAPAYER[[#This Row],[06.08.2025]],0)</f>
        <v>0</v>
      </c>
      <c r="CK71" s="161"/>
      <c r="CL71" s="166">
        <f>IF(PMKAFAAPAYER[[#This Row],[ ]]="Payé",PMKAFAAPAYER[[#This Row],[13.08.2025]],0)</f>
        <v>0</v>
      </c>
      <c r="CM71" s="161"/>
      <c r="CN71" s="166">
        <f>IF(PMKAFAAPAYER[[#This Row],[ ]]="Payé",PMKAFAAPAYER[[#This Row],[20.08.2025]],0)</f>
        <v>0</v>
      </c>
      <c r="CO71" s="161"/>
      <c r="CP71" s="176">
        <f>IF(PMKAFAAPAYER[[#This Row],[ ]]="Payé",PMKAFAAPAYER[[#This Row],[27.08.2025]],0)</f>
        <v>0</v>
      </c>
      <c r="CQ71" s="18">
        <f t="shared" si="26"/>
        <v>0</v>
      </c>
      <c r="CR71" s="162"/>
      <c r="CS71" s="166">
        <f>IF(PMKAFAAPAYER[[#This Row],[ ]]="Payé",PMKAFAAPAYER[[#This Row],[03.09.2025]],0)</f>
        <v>0</v>
      </c>
      <c r="CT71" s="161"/>
      <c r="CU71" s="166">
        <f>IF(PMKAFAAPAYER[[#This Row],[ ]]="Payé",PMKAFAAPAYER[[#This Row],[10.09.2025]],0)</f>
        <v>0</v>
      </c>
      <c r="CV71" s="161"/>
      <c r="CW71" s="166">
        <f>IF(PMKAFAAPAYER[[#This Row],[ ]]="Payé",PMKAFAAPAYER[[#This Row],[17.09.2025]],0)</f>
        <v>0</v>
      </c>
      <c r="CX71" s="161"/>
      <c r="CY71" s="176">
        <f>IF(PMKAFAAPAYER[[#This Row],[ ]]="Payé",PMKAFAAPAYER[[#This Row],[24.09.2025]],0)</f>
        <v>0</v>
      </c>
      <c r="CZ71" s="17">
        <f t="shared" si="27"/>
        <v>0</v>
      </c>
      <c r="DA71" s="162"/>
      <c r="DB71" s="166">
        <f>IF(PMKAFAAPAYER[[#This Row],[ ]]="Payé",PMKAFAAPAYER[[#This Row],[01.10.2025]],0)</f>
        <v>0</v>
      </c>
      <c r="DC71" s="161"/>
      <c r="DD71" s="166">
        <f>IF(PMKAFAAPAYER[[#This Row],[ ]]="Payé",PMKAFAAPAYER[[#This Row],[08.10.2025]],0)</f>
        <v>0</v>
      </c>
      <c r="DE71" s="161"/>
      <c r="DF71" s="166">
        <f>IF(PMKAFAAPAYER[[#This Row],[ ]]="Payé",PMKAFAAPAYER[[#This Row],[15.10.2025]],0)</f>
        <v>0</v>
      </c>
      <c r="DG71" s="161"/>
      <c r="DH71" s="166">
        <f>IF(PMKAFAAPAYER[[#This Row],[ ]]="Payé",PMKAFAAPAYER[[#This Row],[22.10.2025]],0)</f>
        <v>0</v>
      </c>
      <c r="DI71" s="161"/>
      <c r="DJ71" s="176">
        <f>IF(PMKAFAAPAYER[[#This Row],[ ]]="Payé",PMKAFAAPAYER[[#This Row],[29.10.2025]],0)</f>
        <v>0</v>
      </c>
      <c r="DK71" s="18">
        <f t="shared" si="28"/>
        <v>0</v>
      </c>
      <c r="DL71" s="162"/>
      <c r="DM71" s="166">
        <f>IF(PMKAFAAPAYER[[#This Row],[ ]]="Payé",PMKAFAAPAYER[[#This Row],[05.11.2025]],0)</f>
        <v>0</v>
      </c>
      <c r="DN71" s="161"/>
      <c r="DO71" s="166">
        <f>IF(PMKAFAAPAYER[[#This Row],[ ]]="Payé",PMKAFAAPAYER[[#This Row],[12.11.2025]],0)</f>
        <v>0</v>
      </c>
      <c r="DP71" s="161"/>
      <c r="DQ71" s="166">
        <f>IF(PMKAFAAPAYER[[#This Row],[ ]]="Payé",PMKAFAAPAYER[[#This Row],[19.11.2025]],0)</f>
        <v>0</v>
      </c>
      <c r="DR71" s="161"/>
      <c r="DS71" s="176">
        <f>IF(PMKAFAAPAYER[[#This Row],[ ]]="Payé",PMKAFAAPAYER[[#This Row],[26.11.2025]],0)</f>
        <v>0</v>
      </c>
      <c r="DT71" s="17">
        <f t="shared" si="29"/>
        <v>0</v>
      </c>
      <c r="DU71" s="162"/>
      <c r="DV71" s="166">
        <f>IF(PMKAFAAPAYER[[#This Row],[ ]]="Payé",PMKAFAAPAYER[[#This Row],[03.12.2025]],0)</f>
        <v>0</v>
      </c>
      <c r="DW71" s="161"/>
      <c r="DX71" s="166">
        <f>IF(PMKAFAAPAYER[[#This Row],[ ]]="Payé",PMKAFAAPAYER[[#This Row],[10.12.2025]],0)</f>
        <v>0</v>
      </c>
      <c r="DY71" s="161"/>
      <c r="DZ71" s="166">
        <f>IF(PMKAFAAPAYER[[#This Row],[ ]]="Payé",PMKAFAAPAYER[[#This Row],[17.12.2025]],0)</f>
        <v>0</v>
      </c>
      <c r="EA71" s="161"/>
      <c r="EB71" s="166">
        <f>IF(PMKAFAAPAYER[[#This Row],[ ]]="Payé",PMKAFAAPAYER[[#This Row],[24.12.2025]],0)</f>
        <v>0</v>
      </c>
      <c r="EC71" s="161"/>
      <c r="ED71" s="176">
        <f>IF(PMKAFAAPAYER[[#This Row],[ ]]="Payé",PMKAFAAPAYER[[#This Row],[31.12.2025]],0)</f>
        <v>0</v>
      </c>
      <c r="EE71" s="18">
        <f t="shared" si="30"/>
        <v>0</v>
      </c>
      <c r="EF71" s="11">
        <f t="shared" si="31"/>
        <v>118.78</v>
      </c>
      <c r="EG71" s="16">
        <f>+PMKAFAAPAYER[[#This Row],[CHF]]-PMKAFAAPAYER[[#This Row],[T2025]]</f>
        <v>0</v>
      </c>
    </row>
    <row r="72" spans="1:137" x14ac:dyDescent="0.3">
      <c r="A72" s="9">
        <f t="shared" si="32"/>
        <v>67</v>
      </c>
      <c r="B72" s="1" t="s">
        <v>122</v>
      </c>
      <c r="C72" s="9">
        <v>616.04</v>
      </c>
      <c r="D72" s="8">
        <v>45372</v>
      </c>
      <c r="E72" s="10">
        <v>370</v>
      </c>
      <c r="F72" s="265">
        <f t="shared" si="18"/>
        <v>45742</v>
      </c>
      <c r="G72" s="139" t="s">
        <v>123</v>
      </c>
      <c r="H72" s="14"/>
      <c r="I72" s="140">
        <v>5423</v>
      </c>
      <c r="J72" s="14"/>
      <c r="K72" s="14"/>
      <c r="L72" s="14"/>
      <c r="N72" s="15"/>
      <c r="Q72" s="3"/>
      <c r="R72" s="234"/>
      <c r="S72" s="166">
        <f>IF(PMKAFAAPAYER[[#This Row],[ ]]="Payé",PMKAFAAPAYER[[#This Row],[02.01.2025]],0)</f>
        <v>0</v>
      </c>
      <c r="T72" s="234"/>
      <c r="U72" s="166">
        <f>IF(PMKAFAAPAYER[[#This Row],[ ]]="Payé",PMKAFAAPAYER[[#This Row],[09.01.2025]],0)</f>
        <v>0</v>
      </c>
      <c r="V72" s="234"/>
      <c r="W72" s="166">
        <f>IF(PMKAFAAPAYER[[#This Row],[ ]]="Payé",PMKAFAAPAYER[[#This Row],[16.01.2025]],0)</f>
        <v>0</v>
      </c>
      <c r="X72" s="234"/>
      <c r="Y72" s="166">
        <f>IF(PMKAFAAPAYER[[#This Row],[ ]]="Payé",PMKAFAAPAYER[[#This Row],[23.01.2025]],0)</f>
        <v>0</v>
      </c>
      <c r="Z72" s="234"/>
      <c r="AA72" s="176">
        <f>IF(PMKAFAAPAYER[[#This Row],[ ]]="Payé",PMKAFAAPAYER[[#This Row],[30.01.2025]],0)</f>
        <v>0</v>
      </c>
      <c r="AB72" s="32">
        <f t="shared" si="19"/>
        <v>0</v>
      </c>
      <c r="AC72" s="234"/>
      <c r="AD72" s="166">
        <f>IF(PMKAFAAPAYER[[#This Row],[ ]]="Payé",PMKAFAAPAYER[[#This Row],[06.02.2025]],0)</f>
        <v>0</v>
      </c>
      <c r="AE72" s="234"/>
      <c r="AF72" s="166">
        <f>IF(PMKAFAAPAYER[[#This Row],[ ]]="Payé",PMKAFAAPAYER[[#This Row],[13.02.2025]],0)</f>
        <v>0</v>
      </c>
      <c r="AG72" s="234"/>
      <c r="AH72" s="166">
        <f>IF(PMKAFAAPAYER[[#This Row],[ ]]="Payé",PMKAFAAPAYER[[#This Row],[20.02.2025]],0)</f>
        <v>0</v>
      </c>
      <c r="AI72" s="234"/>
      <c r="AJ72" s="176">
        <f>IF(PMKAFAAPAYER[[#This Row],[ ]]="Payé",PMKAFAAPAYER[[#This Row],[27.02.2025]],0)</f>
        <v>0</v>
      </c>
      <c r="AK72" s="47">
        <f t="shared" si="20"/>
        <v>0</v>
      </c>
      <c r="AL72" s="162"/>
      <c r="AM72" s="166">
        <f>IF(PMKAFAAPAYER[[#This Row],[ ]]="Payé",PMKAFAAPAYER[[#This Row],[05.03.2025]],0)</f>
        <v>0</v>
      </c>
      <c r="AN72" s="161"/>
      <c r="AO72" s="166">
        <f>IF(PMKAFAAPAYER[[#This Row],[ ]]="Payé",PMKAFAAPAYER[[#This Row],[12.03.2025]],0)</f>
        <v>0</v>
      </c>
      <c r="AP72" s="161"/>
      <c r="AQ72" s="166">
        <f>IF(PMKAFAAPAYER[[#This Row],[ ]]="Payé",PMKAFAAPAYER[[#This Row],[19.03.2025]],0)</f>
        <v>0</v>
      </c>
      <c r="AR72" s="161">
        <f>+PMKAFAAPAYER[[#This Row],[CHF]]</f>
        <v>5423</v>
      </c>
      <c r="AS72" s="176">
        <f>IF(PMKAFAAPAYER[[#This Row],[ ]]="Payé",PMKAFAAPAYER[[#This Row],[26.03.2025]],0)</f>
        <v>0</v>
      </c>
      <c r="AT72" s="17">
        <f t="shared" si="21"/>
        <v>5423</v>
      </c>
      <c r="AU72" s="162"/>
      <c r="AV72" s="166">
        <f>IF(PMKAFAAPAYER[[#This Row],[ ]]="Payé",PMKAFAAPAYER[[#This Row],[02.04.2025]],0)</f>
        <v>0</v>
      </c>
      <c r="AW72" s="161"/>
      <c r="AX72" s="166">
        <f>IF(PMKAFAAPAYER[[#This Row],[ ]]="Payé",PMKAFAAPAYER[[#This Row],[09.04.2025]],0)</f>
        <v>0</v>
      </c>
      <c r="AY72" s="161"/>
      <c r="AZ72" s="166">
        <f>IF(PMKAFAAPAYER[[#This Row],[ ]]="Payé",PMKAFAAPAYER[[#This Row],[16.04.2025]],0)</f>
        <v>0</v>
      </c>
      <c r="BA72" s="161"/>
      <c r="BB72" s="166">
        <f>IF(PMKAFAAPAYER[[#This Row],[ ]]="Payé",PMKAFAAPAYER[[#This Row],[23.04.2025]],0)</f>
        <v>0</v>
      </c>
      <c r="BC72" s="161"/>
      <c r="BD72" s="176">
        <f>IF(PMKAFAAPAYER[[#This Row],[ ]]="Payé",PMKAFAAPAYER[[#This Row],[30.04.2025]],0)</f>
        <v>0</v>
      </c>
      <c r="BE72" s="18">
        <f t="shared" si="22"/>
        <v>0</v>
      </c>
      <c r="BF72" s="162"/>
      <c r="BG72" s="166">
        <f>IF(PMKAFAAPAYER[[#This Row],[ ]]="Payé",PMKAFAAPAYER[[#This Row],[07.05.2025]],0)</f>
        <v>0</v>
      </c>
      <c r="BH72" s="161"/>
      <c r="BI72" s="166">
        <f>IF(PMKAFAAPAYER[[#This Row],[ ]]="Payé",PMKAFAAPAYER[[#This Row],[14.05.2025]],0)</f>
        <v>0</v>
      </c>
      <c r="BJ72" s="161"/>
      <c r="BK72" s="166">
        <f>IF(PMKAFAAPAYER[[#This Row],[ ]]="Payé",PMKAFAAPAYER[[#This Row],[21.05.2025]],0)</f>
        <v>0</v>
      </c>
      <c r="BL72" s="161"/>
      <c r="BM72" s="176">
        <f>IF(PMKAFAAPAYER[[#This Row],[ ]]="Payé",PMKAFAAPAYER[[#This Row],[28.05.2025]],0)</f>
        <v>0</v>
      </c>
      <c r="BN72" s="17">
        <f t="shared" si="23"/>
        <v>0</v>
      </c>
      <c r="BO72" s="162"/>
      <c r="BP72" s="166">
        <f>IF(PMKAFAAPAYER[[#This Row],[ ]]="Payé",PMKAFAAPAYER[[#This Row],[04.06.2025]],0)</f>
        <v>0</v>
      </c>
      <c r="BQ72" s="161"/>
      <c r="BR72" s="166">
        <f>IF(PMKAFAAPAYER[[#This Row],[ ]]="Payé",PMKAFAAPAYER[[#This Row],[11.06.2025]],0)</f>
        <v>0</v>
      </c>
      <c r="BS72" s="161"/>
      <c r="BT72" s="166">
        <f>IF(PMKAFAAPAYER[[#This Row],[ ]]="Payé",PMKAFAAPAYER[[#This Row],[18.06.2025]],0)</f>
        <v>0</v>
      </c>
      <c r="BU72" s="161"/>
      <c r="BV72" s="176">
        <f>IF(PMKAFAAPAYER[[#This Row],[ ]]="Payé",PMKAFAAPAYER[[#This Row],[25.06.2025]],0)</f>
        <v>0</v>
      </c>
      <c r="BW72" s="18">
        <f t="shared" si="24"/>
        <v>0</v>
      </c>
      <c r="BX72" s="162"/>
      <c r="BY72" s="166">
        <f>IF(PMKAFAAPAYER[[#This Row],[ ]]="Payé",PMKAFAAPAYER[[#This Row],[02.07.2025]],0)</f>
        <v>0</v>
      </c>
      <c r="BZ72" s="161"/>
      <c r="CA72" s="166">
        <f>IF(PMKAFAAPAYER[[#This Row],[ ]]="Payé",PMKAFAAPAYER[[#This Row],[09.07.2025]],0)</f>
        <v>0</v>
      </c>
      <c r="CB72" s="161"/>
      <c r="CC72" s="166">
        <f>IF(PMKAFAAPAYER[[#This Row],[ ]]="Payé",PMKAFAAPAYER[[#This Row],[16.07.2025]],0)</f>
        <v>0</v>
      </c>
      <c r="CD72" s="161"/>
      <c r="CE72" s="166">
        <f>IF(PMKAFAAPAYER[[#This Row],[ ]]="Payé",PMKAFAAPAYER[[#This Row],[23.07.2025]],0)</f>
        <v>0</v>
      </c>
      <c r="CF72" s="161"/>
      <c r="CG72" s="176">
        <f>IF(PMKAFAAPAYER[[#This Row],[ ]]="Payé",PMKAFAAPAYER[[#This Row],[30.07.2025]],0)</f>
        <v>0</v>
      </c>
      <c r="CH72" s="17">
        <f t="shared" si="25"/>
        <v>0</v>
      </c>
      <c r="CI72" s="162"/>
      <c r="CJ72" s="166">
        <f>IF(PMKAFAAPAYER[[#This Row],[ ]]="Payé",PMKAFAAPAYER[[#This Row],[06.08.2025]],0)</f>
        <v>0</v>
      </c>
      <c r="CK72" s="161"/>
      <c r="CL72" s="166">
        <f>IF(PMKAFAAPAYER[[#This Row],[ ]]="Payé",PMKAFAAPAYER[[#This Row],[13.08.2025]],0)</f>
        <v>0</v>
      </c>
      <c r="CM72" s="161"/>
      <c r="CN72" s="166">
        <f>IF(PMKAFAAPAYER[[#This Row],[ ]]="Payé",PMKAFAAPAYER[[#This Row],[20.08.2025]],0)</f>
        <v>0</v>
      </c>
      <c r="CO72" s="161"/>
      <c r="CP72" s="176">
        <f>IF(PMKAFAAPAYER[[#This Row],[ ]]="Payé",PMKAFAAPAYER[[#This Row],[27.08.2025]],0)</f>
        <v>0</v>
      </c>
      <c r="CQ72" s="18">
        <f t="shared" si="26"/>
        <v>0</v>
      </c>
      <c r="CR72" s="162"/>
      <c r="CS72" s="166">
        <f>IF(PMKAFAAPAYER[[#This Row],[ ]]="Payé",PMKAFAAPAYER[[#This Row],[03.09.2025]],0)</f>
        <v>0</v>
      </c>
      <c r="CT72" s="161"/>
      <c r="CU72" s="166">
        <f>IF(PMKAFAAPAYER[[#This Row],[ ]]="Payé",PMKAFAAPAYER[[#This Row],[10.09.2025]],0)</f>
        <v>0</v>
      </c>
      <c r="CV72" s="161"/>
      <c r="CW72" s="166">
        <f>IF(PMKAFAAPAYER[[#This Row],[ ]]="Payé",PMKAFAAPAYER[[#This Row],[17.09.2025]],0)</f>
        <v>0</v>
      </c>
      <c r="CX72" s="161"/>
      <c r="CY72" s="176">
        <f>IF(PMKAFAAPAYER[[#This Row],[ ]]="Payé",PMKAFAAPAYER[[#This Row],[24.09.2025]],0)</f>
        <v>0</v>
      </c>
      <c r="CZ72" s="17">
        <f t="shared" si="27"/>
        <v>0</v>
      </c>
      <c r="DA72" s="162"/>
      <c r="DB72" s="166">
        <f>IF(PMKAFAAPAYER[[#This Row],[ ]]="Payé",PMKAFAAPAYER[[#This Row],[01.10.2025]],0)</f>
        <v>0</v>
      </c>
      <c r="DC72" s="161"/>
      <c r="DD72" s="166">
        <f>IF(PMKAFAAPAYER[[#This Row],[ ]]="Payé",PMKAFAAPAYER[[#This Row],[08.10.2025]],0)</f>
        <v>0</v>
      </c>
      <c r="DE72" s="161"/>
      <c r="DF72" s="166">
        <f>IF(PMKAFAAPAYER[[#This Row],[ ]]="Payé",PMKAFAAPAYER[[#This Row],[15.10.2025]],0)</f>
        <v>0</v>
      </c>
      <c r="DG72" s="161"/>
      <c r="DH72" s="166">
        <f>IF(PMKAFAAPAYER[[#This Row],[ ]]="Payé",PMKAFAAPAYER[[#This Row],[22.10.2025]],0)</f>
        <v>0</v>
      </c>
      <c r="DI72" s="161"/>
      <c r="DJ72" s="176">
        <f>IF(PMKAFAAPAYER[[#This Row],[ ]]="Payé",PMKAFAAPAYER[[#This Row],[29.10.2025]],0)</f>
        <v>0</v>
      </c>
      <c r="DK72" s="18">
        <f t="shared" si="28"/>
        <v>0</v>
      </c>
      <c r="DL72" s="162"/>
      <c r="DM72" s="166">
        <f>IF(PMKAFAAPAYER[[#This Row],[ ]]="Payé",PMKAFAAPAYER[[#This Row],[05.11.2025]],0)</f>
        <v>0</v>
      </c>
      <c r="DN72" s="161"/>
      <c r="DO72" s="166">
        <f>IF(PMKAFAAPAYER[[#This Row],[ ]]="Payé",PMKAFAAPAYER[[#This Row],[12.11.2025]],0)</f>
        <v>0</v>
      </c>
      <c r="DP72" s="161"/>
      <c r="DQ72" s="166">
        <f>IF(PMKAFAAPAYER[[#This Row],[ ]]="Payé",PMKAFAAPAYER[[#This Row],[19.11.2025]],0)</f>
        <v>0</v>
      </c>
      <c r="DR72" s="161"/>
      <c r="DS72" s="176">
        <f>IF(PMKAFAAPAYER[[#This Row],[ ]]="Payé",PMKAFAAPAYER[[#This Row],[26.11.2025]],0)</f>
        <v>0</v>
      </c>
      <c r="DT72" s="17">
        <f t="shared" si="29"/>
        <v>0</v>
      </c>
      <c r="DU72" s="162"/>
      <c r="DV72" s="166">
        <f>IF(PMKAFAAPAYER[[#This Row],[ ]]="Payé",PMKAFAAPAYER[[#This Row],[03.12.2025]],0)</f>
        <v>0</v>
      </c>
      <c r="DW72" s="161"/>
      <c r="DX72" s="166">
        <f>IF(PMKAFAAPAYER[[#This Row],[ ]]="Payé",PMKAFAAPAYER[[#This Row],[10.12.2025]],0)</f>
        <v>0</v>
      </c>
      <c r="DY72" s="161"/>
      <c r="DZ72" s="166">
        <f>IF(PMKAFAAPAYER[[#This Row],[ ]]="Payé",PMKAFAAPAYER[[#This Row],[17.12.2025]],0)</f>
        <v>0</v>
      </c>
      <c r="EA72" s="161"/>
      <c r="EB72" s="166">
        <f>IF(PMKAFAAPAYER[[#This Row],[ ]]="Payé",PMKAFAAPAYER[[#This Row],[24.12.2025]],0)</f>
        <v>0</v>
      </c>
      <c r="EC72" s="161"/>
      <c r="ED72" s="176">
        <f>IF(PMKAFAAPAYER[[#This Row],[ ]]="Payé",PMKAFAAPAYER[[#This Row],[31.12.2025]],0)</f>
        <v>0</v>
      </c>
      <c r="EE72" s="18">
        <f t="shared" si="30"/>
        <v>0</v>
      </c>
      <c r="EF72" s="11">
        <f t="shared" si="31"/>
        <v>5423</v>
      </c>
      <c r="EG72" s="16">
        <f>+PMKAFAAPAYER[[#This Row],[CHF]]-PMKAFAAPAYER[[#This Row],[T2025]]</f>
        <v>0</v>
      </c>
    </row>
    <row r="73" spans="1:137" x14ac:dyDescent="0.3">
      <c r="A73" s="9">
        <f t="shared" si="32"/>
        <v>68</v>
      </c>
      <c r="B73" s="1" t="s">
        <v>125</v>
      </c>
      <c r="C73" s="9" t="s">
        <v>306</v>
      </c>
      <c r="D73" s="8">
        <v>45670</v>
      </c>
      <c r="E73" s="10">
        <v>60</v>
      </c>
      <c r="F73" s="265">
        <f t="shared" si="18"/>
        <v>45730</v>
      </c>
      <c r="G73" s="139" t="s">
        <v>307</v>
      </c>
      <c r="H73" s="9">
        <v>3904</v>
      </c>
      <c r="I73" s="140">
        <v>2176.5500000000002</v>
      </c>
      <c r="J73" s="14"/>
      <c r="K73" s="14"/>
      <c r="L73" s="14"/>
      <c r="M73" s="148"/>
      <c r="N73" s="194"/>
      <c r="Q73" s="3"/>
      <c r="R73" s="234"/>
      <c r="S73" s="166">
        <f>IF(PMKAFAAPAYER[[#This Row],[ ]]="Payé",PMKAFAAPAYER[[#This Row],[02.01.2025]],0)</f>
        <v>0</v>
      </c>
      <c r="T73" s="234"/>
      <c r="U73" s="166">
        <f>IF(PMKAFAAPAYER[[#This Row],[ ]]="Payé",PMKAFAAPAYER[[#This Row],[09.01.2025]],0)</f>
        <v>0</v>
      </c>
      <c r="V73" s="234"/>
      <c r="W73" s="166">
        <f>IF(PMKAFAAPAYER[[#This Row],[ ]]="Payé",PMKAFAAPAYER[[#This Row],[16.01.2025]],0)</f>
        <v>0</v>
      </c>
      <c r="X73" s="234"/>
      <c r="Y73" s="166">
        <f>IF(PMKAFAAPAYER[[#This Row],[ ]]="Payé",PMKAFAAPAYER[[#This Row],[23.01.2025]],0)</f>
        <v>0</v>
      </c>
      <c r="Z73" s="234"/>
      <c r="AA73" s="176">
        <f>IF(PMKAFAAPAYER[[#This Row],[ ]]="Payé",PMKAFAAPAYER[[#This Row],[30.01.2025]],0)</f>
        <v>0</v>
      </c>
      <c r="AB73" s="32">
        <f t="shared" si="19"/>
        <v>0</v>
      </c>
      <c r="AC73" s="234"/>
      <c r="AD73" s="166">
        <f>IF(PMKAFAAPAYER[[#This Row],[ ]]="Payé",PMKAFAAPAYER[[#This Row],[06.02.2025]],0)</f>
        <v>0</v>
      </c>
      <c r="AE73" s="234"/>
      <c r="AF73" s="166">
        <f>IF(PMKAFAAPAYER[[#This Row],[ ]]="Payé",PMKAFAAPAYER[[#This Row],[13.02.2025]],0)</f>
        <v>0</v>
      </c>
      <c r="AG73" s="234"/>
      <c r="AH73" s="166">
        <f>IF(PMKAFAAPAYER[[#This Row],[ ]]="Payé",PMKAFAAPAYER[[#This Row],[20.02.2025]],0)</f>
        <v>0</v>
      </c>
      <c r="AI73" s="234"/>
      <c r="AJ73" s="176">
        <f>IF(PMKAFAAPAYER[[#This Row],[ ]]="Payé",PMKAFAAPAYER[[#This Row],[27.02.2025]],0)</f>
        <v>0</v>
      </c>
      <c r="AK73" s="47">
        <f t="shared" si="20"/>
        <v>0</v>
      </c>
      <c r="AL73" s="162"/>
      <c r="AM73" s="166">
        <f>IF(PMKAFAAPAYER[[#This Row],[ ]]="Payé",PMKAFAAPAYER[[#This Row],[05.03.2025]],0)</f>
        <v>0</v>
      </c>
      <c r="AN73" s="161">
        <f>+PMKAFAAPAYER[[#This Row],[CHF]]</f>
        <v>2176.5500000000002</v>
      </c>
      <c r="AO73" s="166">
        <f>IF(PMKAFAAPAYER[[#This Row],[ ]]="Payé",PMKAFAAPAYER[[#This Row],[12.03.2025]],0)</f>
        <v>0</v>
      </c>
      <c r="AP73" s="161"/>
      <c r="AQ73" s="166">
        <f>IF(PMKAFAAPAYER[[#This Row],[ ]]="Payé",PMKAFAAPAYER[[#This Row],[19.03.2025]],0)</f>
        <v>0</v>
      </c>
      <c r="AR73" s="161"/>
      <c r="AS73" s="176">
        <f>IF(PMKAFAAPAYER[[#This Row],[ ]]="Payé",PMKAFAAPAYER[[#This Row],[26.03.2025]],0)</f>
        <v>0</v>
      </c>
      <c r="AT73" s="17">
        <f t="shared" si="21"/>
        <v>2176.5500000000002</v>
      </c>
      <c r="AU73" s="162"/>
      <c r="AV73" s="166">
        <f>IF(PMKAFAAPAYER[[#This Row],[ ]]="Payé",PMKAFAAPAYER[[#This Row],[02.04.2025]],0)</f>
        <v>0</v>
      </c>
      <c r="AW73" s="161"/>
      <c r="AX73" s="166">
        <f>IF(PMKAFAAPAYER[[#This Row],[ ]]="Payé",PMKAFAAPAYER[[#This Row],[09.04.2025]],0)</f>
        <v>0</v>
      </c>
      <c r="AY73" s="161"/>
      <c r="AZ73" s="166">
        <f>IF(PMKAFAAPAYER[[#This Row],[ ]]="Payé",PMKAFAAPAYER[[#This Row],[16.04.2025]],0)</f>
        <v>0</v>
      </c>
      <c r="BA73" s="161"/>
      <c r="BB73" s="166">
        <f>IF(PMKAFAAPAYER[[#This Row],[ ]]="Payé",PMKAFAAPAYER[[#This Row],[23.04.2025]],0)</f>
        <v>0</v>
      </c>
      <c r="BC73" s="161"/>
      <c r="BD73" s="176">
        <f>IF(PMKAFAAPAYER[[#This Row],[ ]]="Payé",PMKAFAAPAYER[[#This Row],[30.04.2025]],0)</f>
        <v>0</v>
      </c>
      <c r="BE73" s="18">
        <f t="shared" si="22"/>
        <v>0</v>
      </c>
      <c r="BF73" s="162"/>
      <c r="BG73" s="166">
        <f>IF(PMKAFAAPAYER[[#This Row],[ ]]="Payé",PMKAFAAPAYER[[#This Row],[07.05.2025]],0)</f>
        <v>0</v>
      </c>
      <c r="BH73" s="161"/>
      <c r="BI73" s="166">
        <f>IF(PMKAFAAPAYER[[#This Row],[ ]]="Payé",PMKAFAAPAYER[[#This Row],[14.05.2025]],0)</f>
        <v>0</v>
      </c>
      <c r="BJ73" s="161"/>
      <c r="BK73" s="166">
        <f>IF(PMKAFAAPAYER[[#This Row],[ ]]="Payé",PMKAFAAPAYER[[#This Row],[21.05.2025]],0)</f>
        <v>0</v>
      </c>
      <c r="BL73" s="161"/>
      <c r="BM73" s="176">
        <f>IF(PMKAFAAPAYER[[#This Row],[ ]]="Payé",PMKAFAAPAYER[[#This Row],[28.05.2025]],0)</f>
        <v>0</v>
      </c>
      <c r="BN73" s="17">
        <f t="shared" si="23"/>
        <v>0</v>
      </c>
      <c r="BO73" s="162"/>
      <c r="BP73" s="166">
        <f>IF(PMKAFAAPAYER[[#This Row],[ ]]="Payé",PMKAFAAPAYER[[#This Row],[04.06.2025]],0)</f>
        <v>0</v>
      </c>
      <c r="BQ73" s="161"/>
      <c r="BR73" s="166">
        <f>IF(PMKAFAAPAYER[[#This Row],[ ]]="Payé",PMKAFAAPAYER[[#This Row],[11.06.2025]],0)</f>
        <v>0</v>
      </c>
      <c r="BS73" s="161"/>
      <c r="BT73" s="166">
        <f>IF(PMKAFAAPAYER[[#This Row],[ ]]="Payé",PMKAFAAPAYER[[#This Row],[18.06.2025]],0)</f>
        <v>0</v>
      </c>
      <c r="BU73" s="161"/>
      <c r="BV73" s="176">
        <f>IF(PMKAFAAPAYER[[#This Row],[ ]]="Payé",PMKAFAAPAYER[[#This Row],[25.06.2025]],0)</f>
        <v>0</v>
      </c>
      <c r="BW73" s="18">
        <f t="shared" si="24"/>
        <v>0</v>
      </c>
      <c r="BX73" s="162"/>
      <c r="BY73" s="166">
        <f>IF(PMKAFAAPAYER[[#This Row],[ ]]="Payé",PMKAFAAPAYER[[#This Row],[02.07.2025]],0)</f>
        <v>0</v>
      </c>
      <c r="BZ73" s="161"/>
      <c r="CA73" s="166">
        <f>IF(PMKAFAAPAYER[[#This Row],[ ]]="Payé",PMKAFAAPAYER[[#This Row],[09.07.2025]],0)</f>
        <v>0</v>
      </c>
      <c r="CB73" s="161"/>
      <c r="CC73" s="166">
        <f>IF(PMKAFAAPAYER[[#This Row],[ ]]="Payé",PMKAFAAPAYER[[#This Row],[16.07.2025]],0)</f>
        <v>0</v>
      </c>
      <c r="CD73" s="161"/>
      <c r="CE73" s="166">
        <f>IF(PMKAFAAPAYER[[#This Row],[ ]]="Payé",PMKAFAAPAYER[[#This Row],[23.07.2025]],0)</f>
        <v>0</v>
      </c>
      <c r="CF73" s="161"/>
      <c r="CG73" s="176">
        <f>IF(PMKAFAAPAYER[[#This Row],[ ]]="Payé",PMKAFAAPAYER[[#This Row],[30.07.2025]],0)</f>
        <v>0</v>
      </c>
      <c r="CH73" s="17">
        <f t="shared" si="25"/>
        <v>0</v>
      </c>
      <c r="CI73" s="162"/>
      <c r="CJ73" s="166">
        <f>IF(PMKAFAAPAYER[[#This Row],[ ]]="Payé",PMKAFAAPAYER[[#This Row],[06.08.2025]],0)</f>
        <v>0</v>
      </c>
      <c r="CK73" s="161"/>
      <c r="CL73" s="166">
        <f>IF(PMKAFAAPAYER[[#This Row],[ ]]="Payé",PMKAFAAPAYER[[#This Row],[13.08.2025]],0)</f>
        <v>0</v>
      </c>
      <c r="CM73" s="161"/>
      <c r="CN73" s="166">
        <f>IF(PMKAFAAPAYER[[#This Row],[ ]]="Payé",PMKAFAAPAYER[[#This Row],[20.08.2025]],0)</f>
        <v>0</v>
      </c>
      <c r="CO73" s="161"/>
      <c r="CP73" s="176">
        <f>IF(PMKAFAAPAYER[[#This Row],[ ]]="Payé",PMKAFAAPAYER[[#This Row],[27.08.2025]],0)</f>
        <v>0</v>
      </c>
      <c r="CQ73" s="18">
        <f t="shared" si="26"/>
        <v>0</v>
      </c>
      <c r="CR73" s="162"/>
      <c r="CS73" s="166">
        <f>IF(PMKAFAAPAYER[[#This Row],[ ]]="Payé",PMKAFAAPAYER[[#This Row],[03.09.2025]],0)</f>
        <v>0</v>
      </c>
      <c r="CT73" s="161"/>
      <c r="CU73" s="166">
        <f>IF(PMKAFAAPAYER[[#This Row],[ ]]="Payé",PMKAFAAPAYER[[#This Row],[10.09.2025]],0)</f>
        <v>0</v>
      </c>
      <c r="CV73" s="161"/>
      <c r="CW73" s="166">
        <f>IF(PMKAFAAPAYER[[#This Row],[ ]]="Payé",PMKAFAAPAYER[[#This Row],[17.09.2025]],0)</f>
        <v>0</v>
      </c>
      <c r="CX73" s="161"/>
      <c r="CY73" s="176">
        <f>IF(PMKAFAAPAYER[[#This Row],[ ]]="Payé",PMKAFAAPAYER[[#This Row],[24.09.2025]],0)</f>
        <v>0</v>
      </c>
      <c r="CZ73" s="17">
        <f t="shared" si="27"/>
        <v>0</v>
      </c>
      <c r="DA73" s="162"/>
      <c r="DB73" s="166">
        <f>IF(PMKAFAAPAYER[[#This Row],[ ]]="Payé",PMKAFAAPAYER[[#This Row],[01.10.2025]],0)</f>
        <v>0</v>
      </c>
      <c r="DC73" s="161"/>
      <c r="DD73" s="166">
        <f>IF(PMKAFAAPAYER[[#This Row],[ ]]="Payé",PMKAFAAPAYER[[#This Row],[08.10.2025]],0)</f>
        <v>0</v>
      </c>
      <c r="DE73" s="161"/>
      <c r="DF73" s="166">
        <f>IF(PMKAFAAPAYER[[#This Row],[ ]]="Payé",PMKAFAAPAYER[[#This Row],[15.10.2025]],0)</f>
        <v>0</v>
      </c>
      <c r="DG73" s="161"/>
      <c r="DH73" s="166">
        <f>IF(PMKAFAAPAYER[[#This Row],[ ]]="Payé",PMKAFAAPAYER[[#This Row],[22.10.2025]],0)</f>
        <v>0</v>
      </c>
      <c r="DI73" s="161"/>
      <c r="DJ73" s="176">
        <f>IF(PMKAFAAPAYER[[#This Row],[ ]]="Payé",PMKAFAAPAYER[[#This Row],[29.10.2025]],0)</f>
        <v>0</v>
      </c>
      <c r="DK73" s="18">
        <f t="shared" si="28"/>
        <v>0</v>
      </c>
      <c r="DL73" s="162"/>
      <c r="DM73" s="166">
        <f>IF(PMKAFAAPAYER[[#This Row],[ ]]="Payé",PMKAFAAPAYER[[#This Row],[05.11.2025]],0)</f>
        <v>0</v>
      </c>
      <c r="DN73" s="161"/>
      <c r="DO73" s="166">
        <f>IF(PMKAFAAPAYER[[#This Row],[ ]]="Payé",PMKAFAAPAYER[[#This Row],[12.11.2025]],0)</f>
        <v>0</v>
      </c>
      <c r="DP73" s="161"/>
      <c r="DQ73" s="166">
        <f>IF(PMKAFAAPAYER[[#This Row],[ ]]="Payé",PMKAFAAPAYER[[#This Row],[19.11.2025]],0)</f>
        <v>0</v>
      </c>
      <c r="DR73" s="161"/>
      <c r="DS73" s="176">
        <f>IF(PMKAFAAPAYER[[#This Row],[ ]]="Payé",PMKAFAAPAYER[[#This Row],[26.11.2025]],0)</f>
        <v>0</v>
      </c>
      <c r="DT73" s="17">
        <f t="shared" si="29"/>
        <v>0</v>
      </c>
      <c r="DU73" s="162"/>
      <c r="DV73" s="166">
        <f>IF(PMKAFAAPAYER[[#This Row],[ ]]="Payé",PMKAFAAPAYER[[#This Row],[03.12.2025]],0)</f>
        <v>0</v>
      </c>
      <c r="DW73" s="161"/>
      <c r="DX73" s="166">
        <f>IF(PMKAFAAPAYER[[#This Row],[ ]]="Payé",PMKAFAAPAYER[[#This Row],[10.12.2025]],0)</f>
        <v>0</v>
      </c>
      <c r="DY73" s="161"/>
      <c r="DZ73" s="166">
        <f>IF(PMKAFAAPAYER[[#This Row],[ ]]="Payé",PMKAFAAPAYER[[#This Row],[17.12.2025]],0)</f>
        <v>0</v>
      </c>
      <c r="EA73" s="161"/>
      <c r="EB73" s="166">
        <f>IF(PMKAFAAPAYER[[#This Row],[ ]]="Payé",PMKAFAAPAYER[[#This Row],[24.12.2025]],0)</f>
        <v>0</v>
      </c>
      <c r="EC73" s="161"/>
      <c r="ED73" s="176">
        <f>IF(PMKAFAAPAYER[[#This Row],[ ]]="Payé",PMKAFAAPAYER[[#This Row],[31.12.2025]],0)</f>
        <v>0</v>
      </c>
      <c r="EE73" s="18">
        <f t="shared" si="30"/>
        <v>0</v>
      </c>
      <c r="EF73" s="11">
        <f t="shared" si="31"/>
        <v>2176.5500000000002</v>
      </c>
      <c r="EG73" s="16">
        <f>+PMKAFAAPAYER[[#This Row],[CHF]]-PMKAFAAPAYER[[#This Row],[T2025]]</f>
        <v>0</v>
      </c>
    </row>
    <row r="74" spans="1:137" x14ac:dyDescent="0.3">
      <c r="A74" s="9">
        <f t="shared" si="32"/>
        <v>69</v>
      </c>
      <c r="B74" s="1" t="s">
        <v>125</v>
      </c>
      <c r="C74" s="9" t="s">
        <v>308</v>
      </c>
      <c r="D74" s="8">
        <v>45672</v>
      </c>
      <c r="E74" s="10">
        <v>60</v>
      </c>
      <c r="F74" s="265">
        <f t="shared" si="18"/>
        <v>45732</v>
      </c>
      <c r="G74" s="139" t="s">
        <v>309</v>
      </c>
      <c r="H74" s="9">
        <v>3920</v>
      </c>
      <c r="I74" s="140">
        <v>397.7</v>
      </c>
      <c r="J74" s="14"/>
      <c r="K74" s="14"/>
      <c r="L74" s="14"/>
      <c r="N74" s="15"/>
      <c r="Q74" s="3"/>
      <c r="R74" s="234"/>
      <c r="S74" s="166">
        <f>IF(PMKAFAAPAYER[[#This Row],[ ]]="Payé",PMKAFAAPAYER[[#This Row],[02.01.2025]],0)</f>
        <v>0</v>
      </c>
      <c r="T74" s="234"/>
      <c r="U74" s="166">
        <f>IF(PMKAFAAPAYER[[#This Row],[ ]]="Payé",PMKAFAAPAYER[[#This Row],[09.01.2025]],0)</f>
        <v>0</v>
      </c>
      <c r="V74" s="234"/>
      <c r="W74" s="166">
        <f>IF(PMKAFAAPAYER[[#This Row],[ ]]="Payé",PMKAFAAPAYER[[#This Row],[16.01.2025]],0)</f>
        <v>0</v>
      </c>
      <c r="X74" s="234"/>
      <c r="Y74" s="166">
        <f>IF(PMKAFAAPAYER[[#This Row],[ ]]="Payé",PMKAFAAPAYER[[#This Row],[23.01.2025]],0)</f>
        <v>0</v>
      </c>
      <c r="Z74" s="234"/>
      <c r="AA74" s="176">
        <f>IF(PMKAFAAPAYER[[#This Row],[ ]]="Payé",PMKAFAAPAYER[[#This Row],[30.01.2025]],0)</f>
        <v>0</v>
      </c>
      <c r="AB74" s="32">
        <f t="shared" si="19"/>
        <v>0</v>
      </c>
      <c r="AC74" s="234"/>
      <c r="AD74" s="166">
        <f>IF(PMKAFAAPAYER[[#This Row],[ ]]="Payé",PMKAFAAPAYER[[#This Row],[06.02.2025]],0)</f>
        <v>0</v>
      </c>
      <c r="AE74" s="234"/>
      <c r="AF74" s="166">
        <f>IF(PMKAFAAPAYER[[#This Row],[ ]]="Payé",PMKAFAAPAYER[[#This Row],[13.02.2025]],0)</f>
        <v>0</v>
      </c>
      <c r="AG74" s="234"/>
      <c r="AH74" s="166">
        <f>IF(PMKAFAAPAYER[[#This Row],[ ]]="Payé",PMKAFAAPAYER[[#This Row],[20.02.2025]],0)</f>
        <v>0</v>
      </c>
      <c r="AI74" s="234"/>
      <c r="AJ74" s="176">
        <f>IF(PMKAFAAPAYER[[#This Row],[ ]]="Payé",PMKAFAAPAYER[[#This Row],[27.02.2025]],0)</f>
        <v>0</v>
      </c>
      <c r="AK74" s="47">
        <f t="shared" si="20"/>
        <v>0</v>
      </c>
      <c r="AL74" s="162"/>
      <c r="AM74" s="166">
        <f>IF(PMKAFAAPAYER[[#This Row],[ ]]="Payé",PMKAFAAPAYER[[#This Row],[05.03.2025]],0)</f>
        <v>0</v>
      </c>
      <c r="AN74" s="161"/>
      <c r="AO74" s="166">
        <f>IF(PMKAFAAPAYER[[#This Row],[ ]]="Payé",PMKAFAAPAYER[[#This Row],[12.03.2025]],0)</f>
        <v>0</v>
      </c>
      <c r="AP74" s="161">
        <f>+PMKAFAAPAYER[[#This Row],[CHF]]</f>
        <v>397.7</v>
      </c>
      <c r="AQ74" s="166">
        <f>IF(PMKAFAAPAYER[[#This Row],[ ]]="Payé",PMKAFAAPAYER[[#This Row],[19.03.2025]],0)</f>
        <v>0</v>
      </c>
      <c r="AR74" s="161"/>
      <c r="AS74" s="176">
        <f>IF(PMKAFAAPAYER[[#This Row],[ ]]="Payé",PMKAFAAPAYER[[#This Row],[26.03.2025]],0)</f>
        <v>0</v>
      </c>
      <c r="AT74" s="17">
        <f t="shared" si="21"/>
        <v>397.7</v>
      </c>
      <c r="AU74" s="162"/>
      <c r="AV74" s="166">
        <f>IF(PMKAFAAPAYER[[#This Row],[ ]]="Payé",PMKAFAAPAYER[[#This Row],[02.04.2025]],0)</f>
        <v>0</v>
      </c>
      <c r="AW74" s="161"/>
      <c r="AX74" s="166">
        <f>IF(PMKAFAAPAYER[[#This Row],[ ]]="Payé",PMKAFAAPAYER[[#This Row],[09.04.2025]],0)</f>
        <v>0</v>
      </c>
      <c r="AY74" s="161"/>
      <c r="AZ74" s="166">
        <f>IF(PMKAFAAPAYER[[#This Row],[ ]]="Payé",PMKAFAAPAYER[[#This Row],[16.04.2025]],0)</f>
        <v>0</v>
      </c>
      <c r="BA74" s="161"/>
      <c r="BB74" s="166">
        <f>IF(PMKAFAAPAYER[[#This Row],[ ]]="Payé",PMKAFAAPAYER[[#This Row],[23.04.2025]],0)</f>
        <v>0</v>
      </c>
      <c r="BC74" s="161"/>
      <c r="BD74" s="176">
        <f>IF(PMKAFAAPAYER[[#This Row],[ ]]="Payé",PMKAFAAPAYER[[#This Row],[30.04.2025]],0)</f>
        <v>0</v>
      </c>
      <c r="BE74" s="18">
        <f t="shared" si="22"/>
        <v>0</v>
      </c>
      <c r="BF74" s="162"/>
      <c r="BG74" s="166">
        <f>IF(PMKAFAAPAYER[[#This Row],[ ]]="Payé",PMKAFAAPAYER[[#This Row],[07.05.2025]],0)</f>
        <v>0</v>
      </c>
      <c r="BH74" s="161"/>
      <c r="BI74" s="166">
        <f>IF(PMKAFAAPAYER[[#This Row],[ ]]="Payé",PMKAFAAPAYER[[#This Row],[14.05.2025]],0)</f>
        <v>0</v>
      </c>
      <c r="BJ74" s="161"/>
      <c r="BK74" s="166">
        <f>IF(PMKAFAAPAYER[[#This Row],[ ]]="Payé",PMKAFAAPAYER[[#This Row],[21.05.2025]],0)</f>
        <v>0</v>
      </c>
      <c r="BL74" s="161"/>
      <c r="BM74" s="176">
        <f>IF(PMKAFAAPAYER[[#This Row],[ ]]="Payé",PMKAFAAPAYER[[#This Row],[28.05.2025]],0)</f>
        <v>0</v>
      </c>
      <c r="BN74" s="17">
        <f t="shared" si="23"/>
        <v>0</v>
      </c>
      <c r="BO74" s="162"/>
      <c r="BP74" s="166">
        <f>IF(PMKAFAAPAYER[[#This Row],[ ]]="Payé",PMKAFAAPAYER[[#This Row],[04.06.2025]],0)</f>
        <v>0</v>
      </c>
      <c r="BQ74" s="161"/>
      <c r="BR74" s="166">
        <f>IF(PMKAFAAPAYER[[#This Row],[ ]]="Payé",PMKAFAAPAYER[[#This Row],[11.06.2025]],0)</f>
        <v>0</v>
      </c>
      <c r="BS74" s="161"/>
      <c r="BT74" s="166">
        <f>IF(PMKAFAAPAYER[[#This Row],[ ]]="Payé",PMKAFAAPAYER[[#This Row],[18.06.2025]],0)</f>
        <v>0</v>
      </c>
      <c r="BU74" s="161"/>
      <c r="BV74" s="176">
        <f>IF(PMKAFAAPAYER[[#This Row],[ ]]="Payé",PMKAFAAPAYER[[#This Row],[25.06.2025]],0)</f>
        <v>0</v>
      </c>
      <c r="BW74" s="18">
        <f t="shared" si="24"/>
        <v>0</v>
      </c>
      <c r="BX74" s="162"/>
      <c r="BY74" s="166">
        <f>IF(PMKAFAAPAYER[[#This Row],[ ]]="Payé",PMKAFAAPAYER[[#This Row],[02.07.2025]],0)</f>
        <v>0</v>
      </c>
      <c r="BZ74" s="161"/>
      <c r="CA74" s="166">
        <f>IF(PMKAFAAPAYER[[#This Row],[ ]]="Payé",PMKAFAAPAYER[[#This Row],[09.07.2025]],0)</f>
        <v>0</v>
      </c>
      <c r="CB74" s="161"/>
      <c r="CC74" s="166">
        <f>IF(PMKAFAAPAYER[[#This Row],[ ]]="Payé",PMKAFAAPAYER[[#This Row],[16.07.2025]],0)</f>
        <v>0</v>
      </c>
      <c r="CD74" s="161"/>
      <c r="CE74" s="166">
        <f>IF(PMKAFAAPAYER[[#This Row],[ ]]="Payé",PMKAFAAPAYER[[#This Row],[23.07.2025]],0)</f>
        <v>0</v>
      </c>
      <c r="CF74" s="161"/>
      <c r="CG74" s="176">
        <f>IF(PMKAFAAPAYER[[#This Row],[ ]]="Payé",PMKAFAAPAYER[[#This Row],[30.07.2025]],0)</f>
        <v>0</v>
      </c>
      <c r="CH74" s="17">
        <f t="shared" si="25"/>
        <v>0</v>
      </c>
      <c r="CI74" s="162"/>
      <c r="CJ74" s="166">
        <f>IF(PMKAFAAPAYER[[#This Row],[ ]]="Payé",PMKAFAAPAYER[[#This Row],[06.08.2025]],0)</f>
        <v>0</v>
      </c>
      <c r="CK74" s="161"/>
      <c r="CL74" s="166">
        <f>IF(PMKAFAAPAYER[[#This Row],[ ]]="Payé",PMKAFAAPAYER[[#This Row],[13.08.2025]],0)</f>
        <v>0</v>
      </c>
      <c r="CM74" s="161"/>
      <c r="CN74" s="166">
        <f>IF(PMKAFAAPAYER[[#This Row],[ ]]="Payé",PMKAFAAPAYER[[#This Row],[20.08.2025]],0)</f>
        <v>0</v>
      </c>
      <c r="CO74" s="161"/>
      <c r="CP74" s="176">
        <f>IF(PMKAFAAPAYER[[#This Row],[ ]]="Payé",PMKAFAAPAYER[[#This Row],[27.08.2025]],0)</f>
        <v>0</v>
      </c>
      <c r="CQ74" s="18">
        <f t="shared" si="26"/>
        <v>0</v>
      </c>
      <c r="CR74" s="162"/>
      <c r="CS74" s="166">
        <f>IF(PMKAFAAPAYER[[#This Row],[ ]]="Payé",PMKAFAAPAYER[[#This Row],[03.09.2025]],0)</f>
        <v>0</v>
      </c>
      <c r="CT74" s="161"/>
      <c r="CU74" s="166">
        <f>IF(PMKAFAAPAYER[[#This Row],[ ]]="Payé",PMKAFAAPAYER[[#This Row],[10.09.2025]],0)</f>
        <v>0</v>
      </c>
      <c r="CV74" s="161"/>
      <c r="CW74" s="166">
        <f>IF(PMKAFAAPAYER[[#This Row],[ ]]="Payé",PMKAFAAPAYER[[#This Row],[17.09.2025]],0)</f>
        <v>0</v>
      </c>
      <c r="CX74" s="161"/>
      <c r="CY74" s="176">
        <f>IF(PMKAFAAPAYER[[#This Row],[ ]]="Payé",PMKAFAAPAYER[[#This Row],[24.09.2025]],0)</f>
        <v>0</v>
      </c>
      <c r="CZ74" s="17">
        <f t="shared" si="27"/>
        <v>0</v>
      </c>
      <c r="DA74" s="162"/>
      <c r="DB74" s="166">
        <f>IF(PMKAFAAPAYER[[#This Row],[ ]]="Payé",PMKAFAAPAYER[[#This Row],[01.10.2025]],0)</f>
        <v>0</v>
      </c>
      <c r="DC74" s="161"/>
      <c r="DD74" s="166">
        <f>IF(PMKAFAAPAYER[[#This Row],[ ]]="Payé",PMKAFAAPAYER[[#This Row],[08.10.2025]],0)</f>
        <v>0</v>
      </c>
      <c r="DE74" s="161"/>
      <c r="DF74" s="166">
        <f>IF(PMKAFAAPAYER[[#This Row],[ ]]="Payé",PMKAFAAPAYER[[#This Row],[15.10.2025]],0)</f>
        <v>0</v>
      </c>
      <c r="DG74" s="161"/>
      <c r="DH74" s="166">
        <f>IF(PMKAFAAPAYER[[#This Row],[ ]]="Payé",PMKAFAAPAYER[[#This Row],[22.10.2025]],0)</f>
        <v>0</v>
      </c>
      <c r="DI74" s="161"/>
      <c r="DJ74" s="176">
        <f>IF(PMKAFAAPAYER[[#This Row],[ ]]="Payé",PMKAFAAPAYER[[#This Row],[29.10.2025]],0)</f>
        <v>0</v>
      </c>
      <c r="DK74" s="18">
        <f t="shared" si="28"/>
        <v>0</v>
      </c>
      <c r="DL74" s="162"/>
      <c r="DM74" s="166">
        <f>IF(PMKAFAAPAYER[[#This Row],[ ]]="Payé",PMKAFAAPAYER[[#This Row],[05.11.2025]],0)</f>
        <v>0</v>
      </c>
      <c r="DN74" s="161"/>
      <c r="DO74" s="166">
        <f>IF(PMKAFAAPAYER[[#This Row],[ ]]="Payé",PMKAFAAPAYER[[#This Row],[12.11.2025]],0)</f>
        <v>0</v>
      </c>
      <c r="DP74" s="161"/>
      <c r="DQ74" s="166">
        <f>IF(PMKAFAAPAYER[[#This Row],[ ]]="Payé",PMKAFAAPAYER[[#This Row],[19.11.2025]],0)</f>
        <v>0</v>
      </c>
      <c r="DR74" s="161"/>
      <c r="DS74" s="176">
        <f>IF(PMKAFAAPAYER[[#This Row],[ ]]="Payé",PMKAFAAPAYER[[#This Row],[26.11.2025]],0)</f>
        <v>0</v>
      </c>
      <c r="DT74" s="17">
        <f t="shared" si="29"/>
        <v>0</v>
      </c>
      <c r="DU74" s="162"/>
      <c r="DV74" s="166">
        <f>IF(PMKAFAAPAYER[[#This Row],[ ]]="Payé",PMKAFAAPAYER[[#This Row],[03.12.2025]],0)</f>
        <v>0</v>
      </c>
      <c r="DW74" s="161"/>
      <c r="DX74" s="166">
        <f>IF(PMKAFAAPAYER[[#This Row],[ ]]="Payé",PMKAFAAPAYER[[#This Row],[10.12.2025]],0)</f>
        <v>0</v>
      </c>
      <c r="DY74" s="161"/>
      <c r="DZ74" s="166">
        <f>IF(PMKAFAAPAYER[[#This Row],[ ]]="Payé",PMKAFAAPAYER[[#This Row],[17.12.2025]],0)</f>
        <v>0</v>
      </c>
      <c r="EA74" s="161"/>
      <c r="EB74" s="166">
        <f>IF(PMKAFAAPAYER[[#This Row],[ ]]="Payé",PMKAFAAPAYER[[#This Row],[24.12.2025]],0)</f>
        <v>0</v>
      </c>
      <c r="EC74" s="161"/>
      <c r="ED74" s="176">
        <f>IF(PMKAFAAPAYER[[#This Row],[ ]]="Payé",PMKAFAAPAYER[[#This Row],[31.12.2025]],0)</f>
        <v>0</v>
      </c>
      <c r="EE74" s="18">
        <f t="shared" si="30"/>
        <v>0</v>
      </c>
      <c r="EF74" s="11">
        <f t="shared" si="31"/>
        <v>397.7</v>
      </c>
      <c r="EG74" s="16">
        <f>+PMKAFAAPAYER[[#This Row],[CHF]]-PMKAFAAPAYER[[#This Row],[T2025]]</f>
        <v>0</v>
      </c>
    </row>
    <row r="75" spans="1:137" x14ac:dyDescent="0.3">
      <c r="A75" s="9">
        <f t="shared" si="32"/>
        <v>70</v>
      </c>
      <c r="B75" s="1" t="s">
        <v>125</v>
      </c>
      <c r="C75" s="9" t="s">
        <v>310</v>
      </c>
      <c r="D75" s="8">
        <v>45642</v>
      </c>
      <c r="E75" s="10">
        <v>60</v>
      </c>
      <c r="F75" s="265">
        <f t="shared" si="18"/>
        <v>45702</v>
      </c>
      <c r="G75" s="139" t="s">
        <v>311</v>
      </c>
      <c r="H75" s="9">
        <v>3891</v>
      </c>
      <c r="I75" s="140">
        <v>2525.4</v>
      </c>
      <c r="J75" s="14"/>
      <c r="K75" s="14"/>
      <c r="L75" s="14"/>
      <c r="N75" s="15"/>
      <c r="Q75" s="3"/>
      <c r="R75" s="234"/>
      <c r="S75" s="166">
        <f>IF(PMKAFAAPAYER[[#This Row],[ ]]="Payé",PMKAFAAPAYER[[#This Row],[02.01.2025]],0)</f>
        <v>0</v>
      </c>
      <c r="T75" s="234"/>
      <c r="U75" s="166">
        <f>IF(PMKAFAAPAYER[[#This Row],[ ]]="Payé",PMKAFAAPAYER[[#This Row],[09.01.2025]],0)</f>
        <v>0</v>
      </c>
      <c r="V75" s="234"/>
      <c r="W75" s="166">
        <f>IF(PMKAFAAPAYER[[#This Row],[ ]]="Payé",PMKAFAAPAYER[[#This Row],[16.01.2025]],0)</f>
        <v>0</v>
      </c>
      <c r="X75" s="234"/>
      <c r="Y75" s="166">
        <f>IF(PMKAFAAPAYER[[#This Row],[ ]]="Payé",PMKAFAAPAYER[[#This Row],[23.01.2025]],0)</f>
        <v>0</v>
      </c>
      <c r="Z75" s="234"/>
      <c r="AA75" s="176">
        <f>IF(PMKAFAAPAYER[[#This Row],[ ]]="Payé",PMKAFAAPAYER[[#This Row],[30.01.2025]],0)</f>
        <v>0</v>
      </c>
      <c r="AB75" s="32">
        <f t="shared" si="19"/>
        <v>0</v>
      </c>
      <c r="AC75" s="234">
        <f>+PMKAFAAPAYER[[#This Row],[CHF]]</f>
        <v>2525.4</v>
      </c>
      <c r="AD75" s="166">
        <f>IF(PMKAFAAPAYER[[#This Row],[ ]]="Payé",PMKAFAAPAYER[[#This Row],[06.02.2025]],0)</f>
        <v>0</v>
      </c>
      <c r="AE75" s="234"/>
      <c r="AF75" s="166">
        <f>IF(PMKAFAAPAYER[[#This Row],[ ]]="Payé",PMKAFAAPAYER[[#This Row],[13.02.2025]],0)</f>
        <v>0</v>
      </c>
      <c r="AG75" s="234"/>
      <c r="AH75" s="166">
        <f>IF(PMKAFAAPAYER[[#This Row],[ ]]="Payé",PMKAFAAPAYER[[#This Row],[20.02.2025]],0)</f>
        <v>0</v>
      </c>
      <c r="AI75" s="234"/>
      <c r="AJ75" s="176">
        <f>IF(PMKAFAAPAYER[[#This Row],[ ]]="Payé",PMKAFAAPAYER[[#This Row],[27.02.2025]],0)</f>
        <v>0</v>
      </c>
      <c r="AK75" s="47">
        <f t="shared" si="20"/>
        <v>2525.4</v>
      </c>
      <c r="AL75" s="162"/>
      <c r="AM75" s="166">
        <f>IF(PMKAFAAPAYER[[#This Row],[ ]]="Payé",PMKAFAAPAYER[[#This Row],[05.03.2025]],0)</f>
        <v>0</v>
      </c>
      <c r="AN75" s="161"/>
      <c r="AO75" s="166">
        <f>IF(PMKAFAAPAYER[[#This Row],[ ]]="Payé",PMKAFAAPAYER[[#This Row],[12.03.2025]],0)</f>
        <v>0</v>
      </c>
      <c r="AP75" s="161"/>
      <c r="AQ75" s="166">
        <f>IF(PMKAFAAPAYER[[#This Row],[ ]]="Payé",PMKAFAAPAYER[[#This Row],[19.03.2025]],0)</f>
        <v>0</v>
      </c>
      <c r="AR75" s="161"/>
      <c r="AS75" s="176">
        <f>IF(PMKAFAAPAYER[[#This Row],[ ]]="Payé",PMKAFAAPAYER[[#This Row],[26.03.2025]],0)</f>
        <v>0</v>
      </c>
      <c r="AT75" s="17">
        <f t="shared" si="21"/>
        <v>0</v>
      </c>
      <c r="AU75" s="162"/>
      <c r="AV75" s="166">
        <f>IF(PMKAFAAPAYER[[#This Row],[ ]]="Payé",PMKAFAAPAYER[[#This Row],[02.04.2025]],0)</f>
        <v>0</v>
      </c>
      <c r="AW75" s="161"/>
      <c r="AX75" s="166">
        <f>IF(PMKAFAAPAYER[[#This Row],[ ]]="Payé",PMKAFAAPAYER[[#This Row],[09.04.2025]],0)</f>
        <v>0</v>
      </c>
      <c r="AY75" s="161"/>
      <c r="AZ75" s="166">
        <f>IF(PMKAFAAPAYER[[#This Row],[ ]]="Payé",PMKAFAAPAYER[[#This Row],[16.04.2025]],0)</f>
        <v>0</v>
      </c>
      <c r="BA75" s="161"/>
      <c r="BB75" s="166">
        <f>IF(PMKAFAAPAYER[[#This Row],[ ]]="Payé",PMKAFAAPAYER[[#This Row],[23.04.2025]],0)</f>
        <v>0</v>
      </c>
      <c r="BC75" s="161"/>
      <c r="BD75" s="176">
        <f>IF(PMKAFAAPAYER[[#This Row],[ ]]="Payé",PMKAFAAPAYER[[#This Row],[30.04.2025]],0)</f>
        <v>0</v>
      </c>
      <c r="BE75" s="18">
        <f t="shared" si="22"/>
        <v>0</v>
      </c>
      <c r="BF75" s="162"/>
      <c r="BG75" s="166">
        <f>IF(PMKAFAAPAYER[[#This Row],[ ]]="Payé",PMKAFAAPAYER[[#This Row],[07.05.2025]],0)</f>
        <v>0</v>
      </c>
      <c r="BH75" s="161"/>
      <c r="BI75" s="166">
        <f>IF(PMKAFAAPAYER[[#This Row],[ ]]="Payé",PMKAFAAPAYER[[#This Row],[14.05.2025]],0)</f>
        <v>0</v>
      </c>
      <c r="BJ75" s="161"/>
      <c r="BK75" s="166">
        <f>IF(PMKAFAAPAYER[[#This Row],[ ]]="Payé",PMKAFAAPAYER[[#This Row],[21.05.2025]],0)</f>
        <v>0</v>
      </c>
      <c r="BL75" s="161"/>
      <c r="BM75" s="176">
        <f>IF(PMKAFAAPAYER[[#This Row],[ ]]="Payé",PMKAFAAPAYER[[#This Row],[28.05.2025]],0)</f>
        <v>0</v>
      </c>
      <c r="BN75" s="17">
        <f t="shared" si="23"/>
        <v>0</v>
      </c>
      <c r="BO75" s="162"/>
      <c r="BP75" s="166">
        <f>IF(PMKAFAAPAYER[[#This Row],[ ]]="Payé",PMKAFAAPAYER[[#This Row],[04.06.2025]],0)</f>
        <v>0</v>
      </c>
      <c r="BQ75" s="161"/>
      <c r="BR75" s="166">
        <f>IF(PMKAFAAPAYER[[#This Row],[ ]]="Payé",PMKAFAAPAYER[[#This Row],[11.06.2025]],0)</f>
        <v>0</v>
      </c>
      <c r="BS75" s="161"/>
      <c r="BT75" s="166">
        <f>IF(PMKAFAAPAYER[[#This Row],[ ]]="Payé",PMKAFAAPAYER[[#This Row],[18.06.2025]],0)</f>
        <v>0</v>
      </c>
      <c r="BU75" s="161"/>
      <c r="BV75" s="176">
        <f>IF(PMKAFAAPAYER[[#This Row],[ ]]="Payé",PMKAFAAPAYER[[#This Row],[25.06.2025]],0)</f>
        <v>0</v>
      </c>
      <c r="BW75" s="18">
        <f t="shared" si="24"/>
        <v>0</v>
      </c>
      <c r="BX75" s="162"/>
      <c r="BY75" s="166">
        <f>IF(PMKAFAAPAYER[[#This Row],[ ]]="Payé",PMKAFAAPAYER[[#This Row],[02.07.2025]],0)</f>
        <v>0</v>
      </c>
      <c r="BZ75" s="161"/>
      <c r="CA75" s="166">
        <f>IF(PMKAFAAPAYER[[#This Row],[ ]]="Payé",PMKAFAAPAYER[[#This Row],[09.07.2025]],0)</f>
        <v>0</v>
      </c>
      <c r="CB75" s="161"/>
      <c r="CC75" s="166">
        <f>IF(PMKAFAAPAYER[[#This Row],[ ]]="Payé",PMKAFAAPAYER[[#This Row],[16.07.2025]],0)</f>
        <v>0</v>
      </c>
      <c r="CD75" s="161"/>
      <c r="CE75" s="166">
        <f>IF(PMKAFAAPAYER[[#This Row],[ ]]="Payé",PMKAFAAPAYER[[#This Row],[23.07.2025]],0)</f>
        <v>0</v>
      </c>
      <c r="CF75" s="161"/>
      <c r="CG75" s="176">
        <f>IF(PMKAFAAPAYER[[#This Row],[ ]]="Payé",PMKAFAAPAYER[[#This Row],[30.07.2025]],0)</f>
        <v>0</v>
      </c>
      <c r="CH75" s="17">
        <f t="shared" si="25"/>
        <v>0</v>
      </c>
      <c r="CI75" s="162"/>
      <c r="CJ75" s="166">
        <f>IF(PMKAFAAPAYER[[#This Row],[ ]]="Payé",PMKAFAAPAYER[[#This Row],[06.08.2025]],0)</f>
        <v>0</v>
      </c>
      <c r="CK75" s="161"/>
      <c r="CL75" s="166">
        <f>IF(PMKAFAAPAYER[[#This Row],[ ]]="Payé",PMKAFAAPAYER[[#This Row],[13.08.2025]],0)</f>
        <v>0</v>
      </c>
      <c r="CM75" s="161"/>
      <c r="CN75" s="166">
        <f>IF(PMKAFAAPAYER[[#This Row],[ ]]="Payé",PMKAFAAPAYER[[#This Row],[20.08.2025]],0)</f>
        <v>0</v>
      </c>
      <c r="CO75" s="161"/>
      <c r="CP75" s="176">
        <f>IF(PMKAFAAPAYER[[#This Row],[ ]]="Payé",PMKAFAAPAYER[[#This Row],[27.08.2025]],0)</f>
        <v>0</v>
      </c>
      <c r="CQ75" s="18">
        <f t="shared" si="26"/>
        <v>0</v>
      </c>
      <c r="CR75" s="162"/>
      <c r="CS75" s="166">
        <f>IF(PMKAFAAPAYER[[#This Row],[ ]]="Payé",PMKAFAAPAYER[[#This Row],[03.09.2025]],0)</f>
        <v>0</v>
      </c>
      <c r="CT75" s="161"/>
      <c r="CU75" s="166">
        <f>IF(PMKAFAAPAYER[[#This Row],[ ]]="Payé",PMKAFAAPAYER[[#This Row],[10.09.2025]],0)</f>
        <v>0</v>
      </c>
      <c r="CV75" s="161"/>
      <c r="CW75" s="166">
        <f>IF(PMKAFAAPAYER[[#This Row],[ ]]="Payé",PMKAFAAPAYER[[#This Row],[17.09.2025]],0)</f>
        <v>0</v>
      </c>
      <c r="CX75" s="161"/>
      <c r="CY75" s="176">
        <f>IF(PMKAFAAPAYER[[#This Row],[ ]]="Payé",PMKAFAAPAYER[[#This Row],[24.09.2025]],0)</f>
        <v>0</v>
      </c>
      <c r="CZ75" s="17">
        <f t="shared" si="27"/>
        <v>0</v>
      </c>
      <c r="DA75" s="162"/>
      <c r="DB75" s="166">
        <f>IF(PMKAFAAPAYER[[#This Row],[ ]]="Payé",PMKAFAAPAYER[[#This Row],[01.10.2025]],0)</f>
        <v>0</v>
      </c>
      <c r="DC75" s="161"/>
      <c r="DD75" s="166">
        <f>IF(PMKAFAAPAYER[[#This Row],[ ]]="Payé",PMKAFAAPAYER[[#This Row],[08.10.2025]],0)</f>
        <v>0</v>
      </c>
      <c r="DE75" s="161"/>
      <c r="DF75" s="166">
        <f>IF(PMKAFAAPAYER[[#This Row],[ ]]="Payé",PMKAFAAPAYER[[#This Row],[15.10.2025]],0)</f>
        <v>0</v>
      </c>
      <c r="DG75" s="161"/>
      <c r="DH75" s="166">
        <f>IF(PMKAFAAPAYER[[#This Row],[ ]]="Payé",PMKAFAAPAYER[[#This Row],[22.10.2025]],0)</f>
        <v>0</v>
      </c>
      <c r="DI75" s="161"/>
      <c r="DJ75" s="176">
        <f>IF(PMKAFAAPAYER[[#This Row],[ ]]="Payé",PMKAFAAPAYER[[#This Row],[29.10.2025]],0)</f>
        <v>0</v>
      </c>
      <c r="DK75" s="18">
        <f t="shared" si="28"/>
        <v>0</v>
      </c>
      <c r="DL75" s="162"/>
      <c r="DM75" s="166">
        <f>IF(PMKAFAAPAYER[[#This Row],[ ]]="Payé",PMKAFAAPAYER[[#This Row],[05.11.2025]],0)</f>
        <v>0</v>
      </c>
      <c r="DN75" s="161"/>
      <c r="DO75" s="166">
        <f>IF(PMKAFAAPAYER[[#This Row],[ ]]="Payé",PMKAFAAPAYER[[#This Row],[12.11.2025]],0)</f>
        <v>0</v>
      </c>
      <c r="DP75" s="161"/>
      <c r="DQ75" s="166">
        <f>IF(PMKAFAAPAYER[[#This Row],[ ]]="Payé",PMKAFAAPAYER[[#This Row],[19.11.2025]],0)</f>
        <v>0</v>
      </c>
      <c r="DR75" s="161"/>
      <c r="DS75" s="176">
        <f>IF(PMKAFAAPAYER[[#This Row],[ ]]="Payé",PMKAFAAPAYER[[#This Row],[26.11.2025]],0)</f>
        <v>0</v>
      </c>
      <c r="DT75" s="17">
        <f t="shared" si="29"/>
        <v>0</v>
      </c>
      <c r="DU75" s="162"/>
      <c r="DV75" s="166">
        <f>IF(PMKAFAAPAYER[[#This Row],[ ]]="Payé",PMKAFAAPAYER[[#This Row],[03.12.2025]],0)</f>
        <v>0</v>
      </c>
      <c r="DW75" s="161"/>
      <c r="DX75" s="166">
        <f>IF(PMKAFAAPAYER[[#This Row],[ ]]="Payé",PMKAFAAPAYER[[#This Row],[10.12.2025]],0)</f>
        <v>0</v>
      </c>
      <c r="DY75" s="161"/>
      <c r="DZ75" s="166">
        <f>IF(PMKAFAAPAYER[[#This Row],[ ]]="Payé",PMKAFAAPAYER[[#This Row],[17.12.2025]],0)</f>
        <v>0</v>
      </c>
      <c r="EA75" s="161"/>
      <c r="EB75" s="166">
        <f>IF(PMKAFAAPAYER[[#This Row],[ ]]="Payé",PMKAFAAPAYER[[#This Row],[24.12.2025]],0)</f>
        <v>0</v>
      </c>
      <c r="EC75" s="161"/>
      <c r="ED75" s="176">
        <f>IF(PMKAFAAPAYER[[#This Row],[ ]]="Payé",PMKAFAAPAYER[[#This Row],[31.12.2025]],0)</f>
        <v>0</v>
      </c>
      <c r="EE75" s="18">
        <f t="shared" si="30"/>
        <v>0</v>
      </c>
      <c r="EF75" s="11">
        <f t="shared" si="31"/>
        <v>2525.4</v>
      </c>
      <c r="EG75" s="16">
        <f>+PMKAFAAPAYER[[#This Row],[CHF]]-PMKAFAAPAYER[[#This Row],[T2025]]</f>
        <v>0</v>
      </c>
    </row>
    <row r="76" spans="1:137" x14ac:dyDescent="0.3">
      <c r="A76" s="9">
        <f t="shared" si="32"/>
        <v>71</v>
      </c>
      <c r="B76" s="1" t="s">
        <v>125</v>
      </c>
      <c r="C76" s="9" t="s">
        <v>312</v>
      </c>
      <c r="D76" s="8">
        <v>45635</v>
      </c>
      <c r="E76" s="10">
        <v>60</v>
      </c>
      <c r="F76" s="265">
        <f t="shared" si="18"/>
        <v>45695</v>
      </c>
      <c r="G76" s="139" t="s">
        <v>313</v>
      </c>
      <c r="H76" s="9" t="s">
        <v>314</v>
      </c>
      <c r="I76" s="140">
        <v>2430.5</v>
      </c>
      <c r="J76" s="14"/>
      <c r="K76" s="14"/>
      <c r="L76" s="14"/>
      <c r="N76" s="15"/>
      <c r="Q76" s="3"/>
      <c r="R76" s="234"/>
      <c r="S76" s="166">
        <f>IF(PMKAFAAPAYER[[#This Row],[ ]]="Payé",PMKAFAAPAYER[[#This Row],[02.01.2025]],0)</f>
        <v>0</v>
      </c>
      <c r="T76" s="234"/>
      <c r="U76" s="166">
        <f>IF(PMKAFAAPAYER[[#This Row],[ ]]="Payé",PMKAFAAPAYER[[#This Row],[09.01.2025]],0)</f>
        <v>0</v>
      </c>
      <c r="V76" s="234"/>
      <c r="W76" s="166">
        <f>IF(PMKAFAAPAYER[[#This Row],[ ]]="Payé",PMKAFAAPAYER[[#This Row],[16.01.2025]],0)</f>
        <v>0</v>
      </c>
      <c r="X76" s="234"/>
      <c r="Y76" s="166">
        <f>IF(PMKAFAAPAYER[[#This Row],[ ]]="Payé",PMKAFAAPAYER[[#This Row],[23.01.2025]],0)</f>
        <v>0</v>
      </c>
      <c r="Z76" s="234"/>
      <c r="AA76" s="176">
        <f>IF(PMKAFAAPAYER[[#This Row],[ ]]="Payé",PMKAFAAPAYER[[#This Row],[30.01.2025]],0)</f>
        <v>0</v>
      </c>
      <c r="AB76" s="32">
        <f t="shared" si="19"/>
        <v>0</v>
      </c>
      <c r="AC76" s="234">
        <f>+PMKAFAAPAYER[[#This Row],[CHF]]</f>
        <v>2430.5</v>
      </c>
      <c r="AD76" s="166">
        <f>IF(PMKAFAAPAYER[[#This Row],[ ]]="Payé",PMKAFAAPAYER[[#This Row],[06.02.2025]],0)</f>
        <v>0</v>
      </c>
      <c r="AE76" s="234"/>
      <c r="AF76" s="166">
        <f>IF(PMKAFAAPAYER[[#This Row],[ ]]="Payé",PMKAFAAPAYER[[#This Row],[13.02.2025]],0)</f>
        <v>0</v>
      </c>
      <c r="AG76" s="234"/>
      <c r="AH76" s="166">
        <f>IF(PMKAFAAPAYER[[#This Row],[ ]]="Payé",PMKAFAAPAYER[[#This Row],[20.02.2025]],0)</f>
        <v>0</v>
      </c>
      <c r="AI76" s="234"/>
      <c r="AJ76" s="176">
        <f>IF(PMKAFAAPAYER[[#This Row],[ ]]="Payé",PMKAFAAPAYER[[#This Row],[27.02.2025]],0)</f>
        <v>0</v>
      </c>
      <c r="AK76" s="47">
        <f t="shared" si="20"/>
        <v>2430.5</v>
      </c>
      <c r="AL76" s="162"/>
      <c r="AM76" s="166">
        <f>IF(PMKAFAAPAYER[[#This Row],[ ]]="Payé",PMKAFAAPAYER[[#This Row],[05.03.2025]],0)</f>
        <v>0</v>
      </c>
      <c r="AN76" s="161"/>
      <c r="AO76" s="166">
        <f>IF(PMKAFAAPAYER[[#This Row],[ ]]="Payé",PMKAFAAPAYER[[#This Row],[12.03.2025]],0)</f>
        <v>0</v>
      </c>
      <c r="AP76" s="161"/>
      <c r="AQ76" s="166">
        <f>IF(PMKAFAAPAYER[[#This Row],[ ]]="Payé",PMKAFAAPAYER[[#This Row],[19.03.2025]],0)</f>
        <v>0</v>
      </c>
      <c r="AR76" s="161"/>
      <c r="AS76" s="176">
        <f>IF(PMKAFAAPAYER[[#This Row],[ ]]="Payé",PMKAFAAPAYER[[#This Row],[26.03.2025]],0)</f>
        <v>0</v>
      </c>
      <c r="AT76" s="17">
        <f t="shared" si="21"/>
        <v>0</v>
      </c>
      <c r="AU76" s="162"/>
      <c r="AV76" s="166">
        <f>IF(PMKAFAAPAYER[[#This Row],[ ]]="Payé",PMKAFAAPAYER[[#This Row],[02.04.2025]],0)</f>
        <v>0</v>
      </c>
      <c r="AW76" s="161"/>
      <c r="AX76" s="166">
        <f>IF(PMKAFAAPAYER[[#This Row],[ ]]="Payé",PMKAFAAPAYER[[#This Row],[09.04.2025]],0)</f>
        <v>0</v>
      </c>
      <c r="AY76" s="161"/>
      <c r="AZ76" s="166">
        <f>IF(PMKAFAAPAYER[[#This Row],[ ]]="Payé",PMKAFAAPAYER[[#This Row],[16.04.2025]],0)</f>
        <v>0</v>
      </c>
      <c r="BA76" s="161"/>
      <c r="BB76" s="166">
        <f>IF(PMKAFAAPAYER[[#This Row],[ ]]="Payé",PMKAFAAPAYER[[#This Row],[23.04.2025]],0)</f>
        <v>0</v>
      </c>
      <c r="BC76" s="161"/>
      <c r="BD76" s="176">
        <f>IF(PMKAFAAPAYER[[#This Row],[ ]]="Payé",PMKAFAAPAYER[[#This Row],[30.04.2025]],0)</f>
        <v>0</v>
      </c>
      <c r="BE76" s="18">
        <f t="shared" si="22"/>
        <v>0</v>
      </c>
      <c r="BF76" s="162"/>
      <c r="BG76" s="166">
        <f>IF(PMKAFAAPAYER[[#This Row],[ ]]="Payé",PMKAFAAPAYER[[#This Row],[07.05.2025]],0)</f>
        <v>0</v>
      </c>
      <c r="BH76" s="161"/>
      <c r="BI76" s="166">
        <f>IF(PMKAFAAPAYER[[#This Row],[ ]]="Payé",PMKAFAAPAYER[[#This Row],[14.05.2025]],0)</f>
        <v>0</v>
      </c>
      <c r="BJ76" s="161"/>
      <c r="BK76" s="166">
        <f>IF(PMKAFAAPAYER[[#This Row],[ ]]="Payé",PMKAFAAPAYER[[#This Row],[21.05.2025]],0)</f>
        <v>0</v>
      </c>
      <c r="BL76" s="161"/>
      <c r="BM76" s="176">
        <f>IF(PMKAFAAPAYER[[#This Row],[ ]]="Payé",PMKAFAAPAYER[[#This Row],[28.05.2025]],0)</f>
        <v>0</v>
      </c>
      <c r="BN76" s="17">
        <f t="shared" si="23"/>
        <v>0</v>
      </c>
      <c r="BO76" s="162"/>
      <c r="BP76" s="166">
        <f>IF(PMKAFAAPAYER[[#This Row],[ ]]="Payé",PMKAFAAPAYER[[#This Row],[04.06.2025]],0)</f>
        <v>0</v>
      </c>
      <c r="BQ76" s="161"/>
      <c r="BR76" s="166">
        <f>IF(PMKAFAAPAYER[[#This Row],[ ]]="Payé",PMKAFAAPAYER[[#This Row],[11.06.2025]],0)</f>
        <v>0</v>
      </c>
      <c r="BS76" s="161"/>
      <c r="BT76" s="166">
        <f>IF(PMKAFAAPAYER[[#This Row],[ ]]="Payé",PMKAFAAPAYER[[#This Row],[18.06.2025]],0)</f>
        <v>0</v>
      </c>
      <c r="BU76" s="161"/>
      <c r="BV76" s="176">
        <f>IF(PMKAFAAPAYER[[#This Row],[ ]]="Payé",PMKAFAAPAYER[[#This Row],[25.06.2025]],0)</f>
        <v>0</v>
      </c>
      <c r="BW76" s="18">
        <f t="shared" si="24"/>
        <v>0</v>
      </c>
      <c r="BX76" s="162"/>
      <c r="BY76" s="166">
        <f>IF(PMKAFAAPAYER[[#This Row],[ ]]="Payé",PMKAFAAPAYER[[#This Row],[02.07.2025]],0)</f>
        <v>0</v>
      </c>
      <c r="BZ76" s="161"/>
      <c r="CA76" s="166">
        <f>IF(PMKAFAAPAYER[[#This Row],[ ]]="Payé",PMKAFAAPAYER[[#This Row],[09.07.2025]],0)</f>
        <v>0</v>
      </c>
      <c r="CB76" s="161"/>
      <c r="CC76" s="166">
        <f>IF(PMKAFAAPAYER[[#This Row],[ ]]="Payé",PMKAFAAPAYER[[#This Row],[16.07.2025]],0)</f>
        <v>0</v>
      </c>
      <c r="CD76" s="161"/>
      <c r="CE76" s="166">
        <f>IF(PMKAFAAPAYER[[#This Row],[ ]]="Payé",PMKAFAAPAYER[[#This Row],[23.07.2025]],0)</f>
        <v>0</v>
      </c>
      <c r="CF76" s="161"/>
      <c r="CG76" s="176">
        <f>IF(PMKAFAAPAYER[[#This Row],[ ]]="Payé",PMKAFAAPAYER[[#This Row],[30.07.2025]],0)</f>
        <v>0</v>
      </c>
      <c r="CH76" s="17">
        <f t="shared" si="25"/>
        <v>0</v>
      </c>
      <c r="CI76" s="162"/>
      <c r="CJ76" s="166">
        <f>IF(PMKAFAAPAYER[[#This Row],[ ]]="Payé",PMKAFAAPAYER[[#This Row],[06.08.2025]],0)</f>
        <v>0</v>
      </c>
      <c r="CK76" s="161"/>
      <c r="CL76" s="166">
        <f>IF(PMKAFAAPAYER[[#This Row],[ ]]="Payé",PMKAFAAPAYER[[#This Row],[13.08.2025]],0)</f>
        <v>0</v>
      </c>
      <c r="CM76" s="161"/>
      <c r="CN76" s="166">
        <f>IF(PMKAFAAPAYER[[#This Row],[ ]]="Payé",PMKAFAAPAYER[[#This Row],[20.08.2025]],0)</f>
        <v>0</v>
      </c>
      <c r="CO76" s="161"/>
      <c r="CP76" s="176">
        <f>IF(PMKAFAAPAYER[[#This Row],[ ]]="Payé",PMKAFAAPAYER[[#This Row],[27.08.2025]],0)</f>
        <v>0</v>
      </c>
      <c r="CQ76" s="18">
        <f t="shared" si="26"/>
        <v>0</v>
      </c>
      <c r="CR76" s="162"/>
      <c r="CS76" s="166">
        <f>IF(PMKAFAAPAYER[[#This Row],[ ]]="Payé",PMKAFAAPAYER[[#This Row],[03.09.2025]],0)</f>
        <v>0</v>
      </c>
      <c r="CT76" s="161"/>
      <c r="CU76" s="166">
        <f>IF(PMKAFAAPAYER[[#This Row],[ ]]="Payé",PMKAFAAPAYER[[#This Row],[10.09.2025]],0)</f>
        <v>0</v>
      </c>
      <c r="CV76" s="161"/>
      <c r="CW76" s="166">
        <f>IF(PMKAFAAPAYER[[#This Row],[ ]]="Payé",PMKAFAAPAYER[[#This Row],[17.09.2025]],0)</f>
        <v>0</v>
      </c>
      <c r="CX76" s="161"/>
      <c r="CY76" s="176">
        <f>IF(PMKAFAAPAYER[[#This Row],[ ]]="Payé",PMKAFAAPAYER[[#This Row],[24.09.2025]],0)</f>
        <v>0</v>
      </c>
      <c r="CZ76" s="17">
        <f t="shared" si="27"/>
        <v>0</v>
      </c>
      <c r="DA76" s="162"/>
      <c r="DB76" s="166">
        <f>IF(PMKAFAAPAYER[[#This Row],[ ]]="Payé",PMKAFAAPAYER[[#This Row],[01.10.2025]],0)</f>
        <v>0</v>
      </c>
      <c r="DC76" s="161"/>
      <c r="DD76" s="166">
        <f>IF(PMKAFAAPAYER[[#This Row],[ ]]="Payé",PMKAFAAPAYER[[#This Row],[08.10.2025]],0)</f>
        <v>0</v>
      </c>
      <c r="DE76" s="161"/>
      <c r="DF76" s="166">
        <f>IF(PMKAFAAPAYER[[#This Row],[ ]]="Payé",PMKAFAAPAYER[[#This Row],[15.10.2025]],0)</f>
        <v>0</v>
      </c>
      <c r="DG76" s="161"/>
      <c r="DH76" s="166">
        <f>IF(PMKAFAAPAYER[[#This Row],[ ]]="Payé",PMKAFAAPAYER[[#This Row],[22.10.2025]],0)</f>
        <v>0</v>
      </c>
      <c r="DI76" s="161"/>
      <c r="DJ76" s="176">
        <f>IF(PMKAFAAPAYER[[#This Row],[ ]]="Payé",PMKAFAAPAYER[[#This Row],[29.10.2025]],0)</f>
        <v>0</v>
      </c>
      <c r="DK76" s="18">
        <f t="shared" si="28"/>
        <v>0</v>
      </c>
      <c r="DL76" s="162"/>
      <c r="DM76" s="166">
        <f>IF(PMKAFAAPAYER[[#This Row],[ ]]="Payé",PMKAFAAPAYER[[#This Row],[05.11.2025]],0)</f>
        <v>0</v>
      </c>
      <c r="DN76" s="161"/>
      <c r="DO76" s="166">
        <f>IF(PMKAFAAPAYER[[#This Row],[ ]]="Payé",PMKAFAAPAYER[[#This Row],[12.11.2025]],0)</f>
        <v>0</v>
      </c>
      <c r="DP76" s="161"/>
      <c r="DQ76" s="166">
        <f>IF(PMKAFAAPAYER[[#This Row],[ ]]="Payé",PMKAFAAPAYER[[#This Row],[19.11.2025]],0)</f>
        <v>0</v>
      </c>
      <c r="DR76" s="161"/>
      <c r="DS76" s="176">
        <f>IF(PMKAFAAPAYER[[#This Row],[ ]]="Payé",PMKAFAAPAYER[[#This Row],[26.11.2025]],0)</f>
        <v>0</v>
      </c>
      <c r="DT76" s="17">
        <f t="shared" si="29"/>
        <v>0</v>
      </c>
      <c r="DU76" s="162"/>
      <c r="DV76" s="166">
        <f>IF(PMKAFAAPAYER[[#This Row],[ ]]="Payé",PMKAFAAPAYER[[#This Row],[03.12.2025]],0)</f>
        <v>0</v>
      </c>
      <c r="DW76" s="161"/>
      <c r="DX76" s="166">
        <f>IF(PMKAFAAPAYER[[#This Row],[ ]]="Payé",PMKAFAAPAYER[[#This Row],[10.12.2025]],0)</f>
        <v>0</v>
      </c>
      <c r="DY76" s="161"/>
      <c r="DZ76" s="166">
        <f>IF(PMKAFAAPAYER[[#This Row],[ ]]="Payé",PMKAFAAPAYER[[#This Row],[17.12.2025]],0)</f>
        <v>0</v>
      </c>
      <c r="EA76" s="161"/>
      <c r="EB76" s="166">
        <f>IF(PMKAFAAPAYER[[#This Row],[ ]]="Payé",PMKAFAAPAYER[[#This Row],[24.12.2025]],0)</f>
        <v>0</v>
      </c>
      <c r="EC76" s="161"/>
      <c r="ED76" s="176">
        <f>IF(PMKAFAAPAYER[[#This Row],[ ]]="Payé",PMKAFAAPAYER[[#This Row],[31.12.2025]],0)</f>
        <v>0</v>
      </c>
      <c r="EE76" s="18">
        <f t="shared" si="30"/>
        <v>0</v>
      </c>
      <c r="EF76" s="11">
        <f t="shared" si="31"/>
        <v>2430.5</v>
      </c>
      <c r="EG76" s="16">
        <f>+PMKAFAAPAYER[[#This Row],[CHF]]-PMKAFAAPAYER[[#This Row],[T2025]]</f>
        <v>0</v>
      </c>
    </row>
    <row r="77" spans="1:137" x14ac:dyDescent="0.3">
      <c r="A77" s="9">
        <f t="shared" si="32"/>
        <v>72</v>
      </c>
      <c r="B77" s="1" t="s">
        <v>24</v>
      </c>
      <c r="C77" s="9">
        <v>12</v>
      </c>
      <c r="D77" s="8">
        <v>45658</v>
      </c>
      <c r="E77" s="10">
        <v>20</v>
      </c>
      <c r="F77" s="265">
        <f t="shared" si="18"/>
        <v>45678</v>
      </c>
      <c r="G77" s="139" t="s">
        <v>294</v>
      </c>
      <c r="H77" s="14"/>
      <c r="I77" s="140">
        <v>2334.9499999999998</v>
      </c>
      <c r="J77" s="14"/>
      <c r="K77" s="14"/>
      <c r="L77" s="14"/>
      <c r="N77" s="15"/>
      <c r="P77" s="205">
        <v>31.1</v>
      </c>
      <c r="Q77" s="3" t="s">
        <v>445</v>
      </c>
      <c r="R77" s="234"/>
      <c r="S77" s="166">
        <f>IF(PMKAFAAPAYER[[#This Row],[ ]]="Payé",PMKAFAAPAYER[[#This Row],[02.01.2025]],0)</f>
        <v>0</v>
      </c>
      <c r="T77" s="234"/>
      <c r="U77" s="166">
        <f>IF(PMKAFAAPAYER[[#This Row],[ ]]="Payé",PMKAFAAPAYER[[#This Row],[09.01.2025]],0)</f>
        <v>0</v>
      </c>
      <c r="V77" s="234"/>
      <c r="W77" s="166">
        <f>IF(PMKAFAAPAYER[[#This Row],[ ]]="Payé",PMKAFAAPAYER[[#This Row],[16.01.2025]],0)</f>
        <v>0</v>
      </c>
      <c r="X77" s="234"/>
      <c r="Y77" s="166">
        <f>IF(PMKAFAAPAYER[[#This Row],[ ]]="Payé",PMKAFAAPAYER[[#This Row],[23.01.2025]],0)</f>
        <v>0</v>
      </c>
      <c r="Z77" s="234">
        <f>+PMKAFAAPAYER[[#This Row],[CHF]]</f>
        <v>2334.9499999999998</v>
      </c>
      <c r="AA77" s="176">
        <f>IF(PMKAFAAPAYER[[#This Row],[ ]]="Payé",PMKAFAAPAYER[[#This Row],[30.01.2025]],0)</f>
        <v>2334.9499999999998</v>
      </c>
      <c r="AB77" s="32">
        <f t="shared" si="19"/>
        <v>2334.9499999999998</v>
      </c>
      <c r="AC77" s="234"/>
      <c r="AD77" s="166">
        <f>IF(PMKAFAAPAYER[[#This Row],[ ]]="Payé",PMKAFAAPAYER[[#This Row],[06.02.2025]],0)</f>
        <v>0</v>
      </c>
      <c r="AE77" s="234"/>
      <c r="AF77" s="166">
        <f>IF(PMKAFAAPAYER[[#This Row],[ ]]="Payé",PMKAFAAPAYER[[#This Row],[13.02.2025]],0)</f>
        <v>0</v>
      </c>
      <c r="AG77" s="234"/>
      <c r="AH77" s="166">
        <f>IF(PMKAFAAPAYER[[#This Row],[ ]]="Payé",PMKAFAAPAYER[[#This Row],[20.02.2025]],0)</f>
        <v>0</v>
      </c>
      <c r="AI77" s="234"/>
      <c r="AJ77" s="176">
        <f>IF(PMKAFAAPAYER[[#This Row],[ ]]="Payé",PMKAFAAPAYER[[#This Row],[27.02.2025]],0)</f>
        <v>0</v>
      </c>
      <c r="AK77" s="47">
        <f t="shared" si="20"/>
        <v>0</v>
      </c>
      <c r="AL77" s="162"/>
      <c r="AM77" s="166">
        <f>IF(PMKAFAAPAYER[[#This Row],[ ]]="Payé",PMKAFAAPAYER[[#This Row],[05.03.2025]],0)</f>
        <v>0</v>
      </c>
      <c r="AN77" s="161"/>
      <c r="AO77" s="166">
        <f>IF(PMKAFAAPAYER[[#This Row],[ ]]="Payé",PMKAFAAPAYER[[#This Row],[12.03.2025]],0)</f>
        <v>0</v>
      </c>
      <c r="AP77" s="161"/>
      <c r="AQ77" s="166">
        <f>IF(PMKAFAAPAYER[[#This Row],[ ]]="Payé",PMKAFAAPAYER[[#This Row],[19.03.2025]],0)</f>
        <v>0</v>
      </c>
      <c r="AR77" s="161"/>
      <c r="AS77" s="176">
        <f>IF(PMKAFAAPAYER[[#This Row],[ ]]="Payé",PMKAFAAPAYER[[#This Row],[26.03.2025]],0)</f>
        <v>0</v>
      </c>
      <c r="AT77" s="17">
        <f t="shared" si="21"/>
        <v>0</v>
      </c>
      <c r="AU77" s="162"/>
      <c r="AV77" s="166">
        <f>IF(PMKAFAAPAYER[[#This Row],[ ]]="Payé",PMKAFAAPAYER[[#This Row],[02.04.2025]],0)</f>
        <v>0</v>
      </c>
      <c r="AW77" s="161"/>
      <c r="AX77" s="166">
        <f>IF(PMKAFAAPAYER[[#This Row],[ ]]="Payé",PMKAFAAPAYER[[#This Row],[09.04.2025]],0)</f>
        <v>0</v>
      </c>
      <c r="AY77" s="161"/>
      <c r="AZ77" s="166">
        <f>IF(PMKAFAAPAYER[[#This Row],[ ]]="Payé",PMKAFAAPAYER[[#This Row],[16.04.2025]],0)</f>
        <v>0</v>
      </c>
      <c r="BA77" s="161"/>
      <c r="BB77" s="166">
        <f>IF(PMKAFAAPAYER[[#This Row],[ ]]="Payé",PMKAFAAPAYER[[#This Row],[23.04.2025]],0)</f>
        <v>0</v>
      </c>
      <c r="BC77" s="161"/>
      <c r="BD77" s="176">
        <f>IF(PMKAFAAPAYER[[#This Row],[ ]]="Payé",PMKAFAAPAYER[[#This Row],[30.04.2025]],0)</f>
        <v>0</v>
      </c>
      <c r="BE77" s="18">
        <f t="shared" si="22"/>
        <v>0</v>
      </c>
      <c r="BF77" s="162"/>
      <c r="BG77" s="166">
        <f>IF(PMKAFAAPAYER[[#This Row],[ ]]="Payé",PMKAFAAPAYER[[#This Row],[07.05.2025]],0)</f>
        <v>0</v>
      </c>
      <c r="BH77" s="161"/>
      <c r="BI77" s="166">
        <f>IF(PMKAFAAPAYER[[#This Row],[ ]]="Payé",PMKAFAAPAYER[[#This Row],[14.05.2025]],0)</f>
        <v>0</v>
      </c>
      <c r="BJ77" s="161"/>
      <c r="BK77" s="166">
        <f>IF(PMKAFAAPAYER[[#This Row],[ ]]="Payé",PMKAFAAPAYER[[#This Row],[21.05.2025]],0)</f>
        <v>0</v>
      </c>
      <c r="BL77" s="161"/>
      <c r="BM77" s="176">
        <f>IF(PMKAFAAPAYER[[#This Row],[ ]]="Payé",PMKAFAAPAYER[[#This Row],[28.05.2025]],0)</f>
        <v>0</v>
      </c>
      <c r="BN77" s="17">
        <f t="shared" si="23"/>
        <v>0</v>
      </c>
      <c r="BO77" s="162"/>
      <c r="BP77" s="166">
        <f>IF(PMKAFAAPAYER[[#This Row],[ ]]="Payé",PMKAFAAPAYER[[#This Row],[04.06.2025]],0)</f>
        <v>0</v>
      </c>
      <c r="BQ77" s="161"/>
      <c r="BR77" s="166">
        <f>IF(PMKAFAAPAYER[[#This Row],[ ]]="Payé",PMKAFAAPAYER[[#This Row],[11.06.2025]],0)</f>
        <v>0</v>
      </c>
      <c r="BS77" s="161"/>
      <c r="BT77" s="166">
        <f>IF(PMKAFAAPAYER[[#This Row],[ ]]="Payé",PMKAFAAPAYER[[#This Row],[18.06.2025]],0)</f>
        <v>0</v>
      </c>
      <c r="BU77" s="161"/>
      <c r="BV77" s="176">
        <f>IF(PMKAFAAPAYER[[#This Row],[ ]]="Payé",PMKAFAAPAYER[[#This Row],[25.06.2025]],0)</f>
        <v>0</v>
      </c>
      <c r="BW77" s="18">
        <f t="shared" si="24"/>
        <v>0</v>
      </c>
      <c r="BX77" s="162"/>
      <c r="BY77" s="166">
        <f>IF(PMKAFAAPAYER[[#This Row],[ ]]="Payé",PMKAFAAPAYER[[#This Row],[02.07.2025]],0)</f>
        <v>0</v>
      </c>
      <c r="BZ77" s="161"/>
      <c r="CA77" s="166">
        <f>IF(PMKAFAAPAYER[[#This Row],[ ]]="Payé",PMKAFAAPAYER[[#This Row],[09.07.2025]],0)</f>
        <v>0</v>
      </c>
      <c r="CB77" s="161"/>
      <c r="CC77" s="166">
        <f>IF(PMKAFAAPAYER[[#This Row],[ ]]="Payé",PMKAFAAPAYER[[#This Row],[16.07.2025]],0)</f>
        <v>0</v>
      </c>
      <c r="CD77" s="161"/>
      <c r="CE77" s="166">
        <f>IF(PMKAFAAPAYER[[#This Row],[ ]]="Payé",PMKAFAAPAYER[[#This Row],[23.07.2025]],0)</f>
        <v>0</v>
      </c>
      <c r="CF77" s="161"/>
      <c r="CG77" s="176">
        <f>IF(PMKAFAAPAYER[[#This Row],[ ]]="Payé",PMKAFAAPAYER[[#This Row],[30.07.2025]],0)</f>
        <v>0</v>
      </c>
      <c r="CH77" s="17">
        <f t="shared" si="25"/>
        <v>0</v>
      </c>
      <c r="CI77" s="162"/>
      <c r="CJ77" s="166">
        <f>IF(PMKAFAAPAYER[[#This Row],[ ]]="Payé",PMKAFAAPAYER[[#This Row],[06.08.2025]],0)</f>
        <v>0</v>
      </c>
      <c r="CK77" s="161"/>
      <c r="CL77" s="166">
        <f>IF(PMKAFAAPAYER[[#This Row],[ ]]="Payé",PMKAFAAPAYER[[#This Row],[13.08.2025]],0)</f>
        <v>0</v>
      </c>
      <c r="CM77" s="161"/>
      <c r="CN77" s="166">
        <f>IF(PMKAFAAPAYER[[#This Row],[ ]]="Payé",PMKAFAAPAYER[[#This Row],[20.08.2025]],0)</f>
        <v>0</v>
      </c>
      <c r="CO77" s="161"/>
      <c r="CP77" s="176">
        <f>IF(PMKAFAAPAYER[[#This Row],[ ]]="Payé",PMKAFAAPAYER[[#This Row],[27.08.2025]],0)</f>
        <v>0</v>
      </c>
      <c r="CQ77" s="18">
        <f t="shared" si="26"/>
        <v>0</v>
      </c>
      <c r="CR77" s="162"/>
      <c r="CS77" s="166">
        <f>IF(PMKAFAAPAYER[[#This Row],[ ]]="Payé",PMKAFAAPAYER[[#This Row],[03.09.2025]],0)</f>
        <v>0</v>
      </c>
      <c r="CT77" s="161"/>
      <c r="CU77" s="166">
        <f>IF(PMKAFAAPAYER[[#This Row],[ ]]="Payé",PMKAFAAPAYER[[#This Row],[10.09.2025]],0)</f>
        <v>0</v>
      </c>
      <c r="CV77" s="161"/>
      <c r="CW77" s="166">
        <f>IF(PMKAFAAPAYER[[#This Row],[ ]]="Payé",PMKAFAAPAYER[[#This Row],[17.09.2025]],0)</f>
        <v>0</v>
      </c>
      <c r="CX77" s="161"/>
      <c r="CY77" s="176">
        <f>IF(PMKAFAAPAYER[[#This Row],[ ]]="Payé",PMKAFAAPAYER[[#This Row],[24.09.2025]],0)</f>
        <v>0</v>
      </c>
      <c r="CZ77" s="17">
        <f t="shared" si="27"/>
        <v>0</v>
      </c>
      <c r="DA77" s="162"/>
      <c r="DB77" s="166">
        <f>IF(PMKAFAAPAYER[[#This Row],[ ]]="Payé",PMKAFAAPAYER[[#This Row],[01.10.2025]],0)</f>
        <v>0</v>
      </c>
      <c r="DC77" s="161"/>
      <c r="DD77" s="166">
        <f>IF(PMKAFAAPAYER[[#This Row],[ ]]="Payé",PMKAFAAPAYER[[#This Row],[08.10.2025]],0)</f>
        <v>0</v>
      </c>
      <c r="DE77" s="161"/>
      <c r="DF77" s="166">
        <f>IF(PMKAFAAPAYER[[#This Row],[ ]]="Payé",PMKAFAAPAYER[[#This Row],[15.10.2025]],0)</f>
        <v>0</v>
      </c>
      <c r="DG77" s="161"/>
      <c r="DH77" s="166">
        <f>IF(PMKAFAAPAYER[[#This Row],[ ]]="Payé",PMKAFAAPAYER[[#This Row],[22.10.2025]],0)</f>
        <v>0</v>
      </c>
      <c r="DI77" s="161"/>
      <c r="DJ77" s="176">
        <f>IF(PMKAFAAPAYER[[#This Row],[ ]]="Payé",PMKAFAAPAYER[[#This Row],[29.10.2025]],0)</f>
        <v>0</v>
      </c>
      <c r="DK77" s="18">
        <f t="shared" si="28"/>
        <v>0</v>
      </c>
      <c r="DL77" s="162"/>
      <c r="DM77" s="166">
        <f>IF(PMKAFAAPAYER[[#This Row],[ ]]="Payé",PMKAFAAPAYER[[#This Row],[05.11.2025]],0)</f>
        <v>0</v>
      </c>
      <c r="DN77" s="161"/>
      <c r="DO77" s="166">
        <f>IF(PMKAFAAPAYER[[#This Row],[ ]]="Payé",PMKAFAAPAYER[[#This Row],[12.11.2025]],0)</f>
        <v>0</v>
      </c>
      <c r="DP77" s="161"/>
      <c r="DQ77" s="166">
        <f>IF(PMKAFAAPAYER[[#This Row],[ ]]="Payé",PMKAFAAPAYER[[#This Row],[19.11.2025]],0)</f>
        <v>0</v>
      </c>
      <c r="DR77" s="161"/>
      <c r="DS77" s="176">
        <f>IF(PMKAFAAPAYER[[#This Row],[ ]]="Payé",PMKAFAAPAYER[[#This Row],[26.11.2025]],0)</f>
        <v>0</v>
      </c>
      <c r="DT77" s="17">
        <f t="shared" si="29"/>
        <v>0</v>
      </c>
      <c r="DU77" s="162"/>
      <c r="DV77" s="166">
        <f>IF(PMKAFAAPAYER[[#This Row],[ ]]="Payé",PMKAFAAPAYER[[#This Row],[03.12.2025]],0)</f>
        <v>0</v>
      </c>
      <c r="DW77" s="161"/>
      <c r="DX77" s="166">
        <f>IF(PMKAFAAPAYER[[#This Row],[ ]]="Payé",PMKAFAAPAYER[[#This Row],[10.12.2025]],0)</f>
        <v>0</v>
      </c>
      <c r="DY77" s="161"/>
      <c r="DZ77" s="166">
        <f>IF(PMKAFAAPAYER[[#This Row],[ ]]="Payé",PMKAFAAPAYER[[#This Row],[17.12.2025]],0)</f>
        <v>0</v>
      </c>
      <c r="EA77" s="161"/>
      <c r="EB77" s="166">
        <f>IF(PMKAFAAPAYER[[#This Row],[ ]]="Payé",PMKAFAAPAYER[[#This Row],[24.12.2025]],0)</f>
        <v>0</v>
      </c>
      <c r="EC77" s="161"/>
      <c r="ED77" s="176">
        <f>IF(PMKAFAAPAYER[[#This Row],[ ]]="Payé",PMKAFAAPAYER[[#This Row],[31.12.2025]],0)</f>
        <v>0</v>
      </c>
      <c r="EE77" s="18">
        <f t="shared" si="30"/>
        <v>0</v>
      </c>
      <c r="EF77" s="11">
        <f t="shared" si="31"/>
        <v>2334.9499999999998</v>
      </c>
      <c r="EG77" s="16">
        <f>+PMKAFAAPAYER[[#This Row],[CHF]]-PMKAFAAPAYER[[#This Row],[T2025]]</f>
        <v>0</v>
      </c>
    </row>
    <row r="78" spans="1:137" x14ac:dyDescent="0.3">
      <c r="A78" s="9">
        <f t="shared" si="32"/>
        <v>73</v>
      </c>
      <c r="B78" s="1" t="s">
        <v>24</v>
      </c>
      <c r="C78" s="9">
        <v>13</v>
      </c>
      <c r="D78" s="8">
        <v>45689</v>
      </c>
      <c r="E78" s="10">
        <v>20</v>
      </c>
      <c r="F78" s="265">
        <f t="shared" si="18"/>
        <v>45709</v>
      </c>
      <c r="G78" s="139" t="s">
        <v>295</v>
      </c>
      <c r="H78" s="14"/>
      <c r="I78" s="140">
        <v>2334.9499999999998</v>
      </c>
      <c r="J78" s="14"/>
      <c r="K78" s="14"/>
      <c r="L78" s="14"/>
      <c r="N78" s="15"/>
      <c r="Q78" s="3"/>
      <c r="R78" s="234"/>
      <c r="S78" s="166">
        <f>IF(PMKAFAAPAYER[[#This Row],[ ]]="Payé",PMKAFAAPAYER[[#This Row],[02.01.2025]],0)</f>
        <v>0</v>
      </c>
      <c r="T78" s="234"/>
      <c r="U78" s="166">
        <f>IF(PMKAFAAPAYER[[#This Row],[ ]]="Payé",PMKAFAAPAYER[[#This Row],[09.01.2025]],0)</f>
        <v>0</v>
      </c>
      <c r="V78" s="234"/>
      <c r="W78" s="166">
        <f>IF(PMKAFAAPAYER[[#This Row],[ ]]="Payé",PMKAFAAPAYER[[#This Row],[16.01.2025]],0)</f>
        <v>0</v>
      </c>
      <c r="X78" s="234"/>
      <c r="Y78" s="166">
        <f>IF(PMKAFAAPAYER[[#This Row],[ ]]="Payé",PMKAFAAPAYER[[#This Row],[23.01.2025]],0)</f>
        <v>0</v>
      </c>
      <c r="Z78" s="234"/>
      <c r="AA78" s="176">
        <f>IF(PMKAFAAPAYER[[#This Row],[ ]]="Payé",PMKAFAAPAYER[[#This Row],[30.01.2025]],0)</f>
        <v>0</v>
      </c>
      <c r="AB78" s="32">
        <f t="shared" si="19"/>
        <v>0</v>
      </c>
      <c r="AC78" s="234"/>
      <c r="AD78" s="166">
        <f>IF(PMKAFAAPAYER[[#This Row],[ ]]="Payé",PMKAFAAPAYER[[#This Row],[06.02.2025]],0)</f>
        <v>0</v>
      </c>
      <c r="AE78" s="234"/>
      <c r="AF78" s="166">
        <f>IF(PMKAFAAPAYER[[#This Row],[ ]]="Payé",PMKAFAAPAYER[[#This Row],[13.02.2025]],0)</f>
        <v>0</v>
      </c>
      <c r="AG78" s="234"/>
      <c r="AH78" s="166">
        <f>IF(PMKAFAAPAYER[[#This Row],[ ]]="Payé",PMKAFAAPAYER[[#This Row],[20.02.2025]],0)</f>
        <v>0</v>
      </c>
      <c r="AI78" s="234">
        <f>+PMKAFAAPAYER[[#This Row],[CHF]]</f>
        <v>2334.9499999999998</v>
      </c>
      <c r="AJ78" s="176">
        <f>IF(PMKAFAAPAYER[[#This Row],[ ]]="Payé",PMKAFAAPAYER[[#This Row],[27.02.2025]],0)</f>
        <v>0</v>
      </c>
      <c r="AK78" s="47">
        <f t="shared" si="20"/>
        <v>2334.9499999999998</v>
      </c>
      <c r="AL78" s="162"/>
      <c r="AM78" s="166">
        <f>IF(PMKAFAAPAYER[[#This Row],[ ]]="Payé",PMKAFAAPAYER[[#This Row],[05.03.2025]],0)</f>
        <v>0</v>
      </c>
      <c r="AN78" s="161"/>
      <c r="AO78" s="166">
        <f>IF(PMKAFAAPAYER[[#This Row],[ ]]="Payé",PMKAFAAPAYER[[#This Row],[12.03.2025]],0)</f>
        <v>0</v>
      </c>
      <c r="AP78" s="161"/>
      <c r="AQ78" s="166">
        <f>IF(PMKAFAAPAYER[[#This Row],[ ]]="Payé",PMKAFAAPAYER[[#This Row],[19.03.2025]],0)</f>
        <v>0</v>
      </c>
      <c r="AR78" s="161"/>
      <c r="AS78" s="176">
        <f>IF(PMKAFAAPAYER[[#This Row],[ ]]="Payé",PMKAFAAPAYER[[#This Row],[26.03.2025]],0)</f>
        <v>0</v>
      </c>
      <c r="AT78" s="17">
        <f t="shared" si="21"/>
        <v>0</v>
      </c>
      <c r="AU78" s="162"/>
      <c r="AV78" s="166">
        <f>IF(PMKAFAAPAYER[[#This Row],[ ]]="Payé",PMKAFAAPAYER[[#This Row],[02.04.2025]],0)</f>
        <v>0</v>
      </c>
      <c r="AW78" s="161"/>
      <c r="AX78" s="166">
        <f>IF(PMKAFAAPAYER[[#This Row],[ ]]="Payé",PMKAFAAPAYER[[#This Row],[09.04.2025]],0)</f>
        <v>0</v>
      </c>
      <c r="AY78" s="161"/>
      <c r="AZ78" s="166">
        <f>IF(PMKAFAAPAYER[[#This Row],[ ]]="Payé",PMKAFAAPAYER[[#This Row],[16.04.2025]],0)</f>
        <v>0</v>
      </c>
      <c r="BA78" s="161"/>
      <c r="BB78" s="166">
        <f>IF(PMKAFAAPAYER[[#This Row],[ ]]="Payé",PMKAFAAPAYER[[#This Row],[23.04.2025]],0)</f>
        <v>0</v>
      </c>
      <c r="BC78" s="161"/>
      <c r="BD78" s="176">
        <f>IF(PMKAFAAPAYER[[#This Row],[ ]]="Payé",PMKAFAAPAYER[[#This Row],[30.04.2025]],0)</f>
        <v>0</v>
      </c>
      <c r="BE78" s="18">
        <f t="shared" si="22"/>
        <v>0</v>
      </c>
      <c r="BF78" s="162"/>
      <c r="BG78" s="166">
        <f>IF(PMKAFAAPAYER[[#This Row],[ ]]="Payé",PMKAFAAPAYER[[#This Row],[07.05.2025]],0)</f>
        <v>0</v>
      </c>
      <c r="BH78" s="161"/>
      <c r="BI78" s="166">
        <f>IF(PMKAFAAPAYER[[#This Row],[ ]]="Payé",PMKAFAAPAYER[[#This Row],[14.05.2025]],0)</f>
        <v>0</v>
      </c>
      <c r="BJ78" s="161"/>
      <c r="BK78" s="166">
        <f>IF(PMKAFAAPAYER[[#This Row],[ ]]="Payé",PMKAFAAPAYER[[#This Row],[21.05.2025]],0)</f>
        <v>0</v>
      </c>
      <c r="BL78" s="161"/>
      <c r="BM78" s="176">
        <f>IF(PMKAFAAPAYER[[#This Row],[ ]]="Payé",PMKAFAAPAYER[[#This Row],[28.05.2025]],0)</f>
        <v>0</v>
      </c>
      <c r="BN78" s="17">
        <f t="shared" si="23"/>
        <v>0</v>
      </c>
      <c r="BO78" s="162"/>
      <c r="BP78" s="166">
        <f>IF(PMKAFAAPAYER[[#This Row],[ ]]="Payé",PMKAFAAPAYER[[#This Row],[04.06.2025]],0)</f>
        <v>0</v>
      </c>
      <c r="BQ78" s="161"/>
      <c r="BR78" s="166">
        <f>IF(PMKAFAAPAYER[[#This Row],[ ]]="Payé",PMKAFAAPAYER[[#This Row],[11.06.2025]],0)</f>
        <v>0</v>
      </c>
      <c r="BS78" s="161"/>
      <c r="BT78" s="166">
        <f>IF(PMKAFAAPAYER[[#This Row],[ ]]="Payé",PMKAFAAPAYER[[#This Row],[18.06.2025]],0)</f>
        <v>0</v>
      </c>
      <c r="BU78" s="161"/>
      <c r="BV78" s="176">
        <f>IF(PMKAFAAPAYER[[#This Row],[ ]]="Payé",PMKAFAAPAYER[[#This Row],[25.06.2025]],0)</f>
        <v>0</v>
      </c>
      <c r="BW78" s="18">
        <f t="shared" si="24"/>
        <v>0</v>
      </c>
      <c r="BX78" s="162"/>
      <c r="BY78" s="166">
        <f>IF(PMKAFAAPAYER[[#This Row],[ ]]="Payé",PMKAFAAPAYER[[#This Row],[02.07.2025]],0)</f>
        <v>0</v>
      </c>
      <c r="BZ78" s="161"/>
      <c r="CA78" s="166">
        <f>IF(PMKAFAAPAYER[[#This Row],[ ]]="Payé",PMKAFAAPAYER[[#This Row],[09.07.2025]],0)</f>
        <v>0</v>
      </c>
      <c r="CB78" s="161"/>
      <c r="CC78" s="166">
        <f>IF(PMKAFAAPAYER[[#This Row],[ ]]="Payé",PMKAFAAPAYER[[#This Row],[16.07.2025]],0)</f>
        <v>0</v>
      </c>
      <c r="CD78" s="161"/>
      <c r="CE78" s="166">
        <f>IF(PMKAFAAPAYER[[#This Row],[ ]]="Payé",PMKAFAAPAYER[[#This Row],[23.07.2025]],0)</f>
        <v>0</v>
      </c>
      <c r="CF78" s="161"/>
      <c r="CG78" s="176">
        <f>IF(PMKAFAAPAYER[[#This Row],[ ]]="Payé",PMKAFAAPAYER[[#This Row],[30.07.2025]],0)</f>
        <v>0</v>
      </c>
      <c r="CH78" s="17">
        <f t="shared" si="25"/>
        <v>0</v>
      </c>
      <c r="CI78" s="162"/>
      <c r="CJ78" s="166">
        <f>IF(PMKAFAAPAYER[[#This Row],[ ]]="Payé",PMKAFAAPAYER[[#This Row],[06.08.2025]],0)</f>
        <v>0</v>
      </c>
      <c r="CK78" s="161"/>
      <c r="CL78" s="166">
        <f>IF(PMKAFAAPAYER[[#This Row],[ ]]="Payé",PMKAFAAPAYER[[#This Row],[13.08.2025]],0)</f>
        <v>0</v>
      </c>
      <c r="CM78" s="161"/>
      <c r="CN78" s="166">
        <f>IF(PMKAFAAPAYER[[#This Row],[ ]]="Payé",PMKAFAAPAYER[[#This Row],[20.08.2025]],0)</f>
        <v>0</v>
      </c>
      <c r="CO78" s="161"/>
      <c r="CP78" s="176">
        <f>IF(PMKAFAAPAYER[[#This Row],[ ]]="Payé",PMKAFAAPAYER[[#This Row],[27.08.2025]],0)</f>
        <v>0</v>
      </c>
      <c r="CQ78" s="18">
        <f t="shared" si="26"/>
        <v>0</v>
      </c>
      <c r="CR78" s="162"/>
      <c r="CS78" s="166">
        <f>IF(PMKAFAAPAYER[[#This Row],[ ]]="Payé",PMKAFAAPAYER[[#This Row],[03.09.2025]],0)</f>
        <v>0</v>
      </c>
      <c r="CT78" s="161"/>
      <c r="CU78" s="166">
        <f>IF(PMKAFAAPAYER[[#This Row],[ ]]="Payé",PMKAFAAPAYER[[#This Row],[10.09.2025]],0)</f>
        <v>0</v>
      </c>
      <c r="CV78" s="161"/>
      <c r="CW78" s="166">
        <f>IF(PMKAFAAPAYER[[#This Row],[ ]]="Payé",PMKAFAAPAYER[[#This Row],[17.09.2025]],0)</f>
        <v>0</v>
      </c>
      <c r="CX78" s="161"/>
      <c r="CY78" s="176">
        <f>IF(PMKAFAAPAYER[[#This Row],[ ]]="Payé",PMKAFAAPAYER[[#This Row],[24.09.2025]],0)</f>
        <v>0</v>
      </c>
      <c r="CZ78" s="17">
        <f t="shared" si="27"/>
        <v>0</v>
      </c>
      <c r="DA78" s="162"/>
      <c r="DB78" s="166">
        <f>IF(PMKAFAAPAYER[[#This Row],[ ]]="Payé",PMKAFAAPAYER[[#This Row],[01.10.2025]],0)</f>
        <v>0</v>
      </c>
      <c r="DC78" s="161"/>
      <c r="DD78" s="166">
        <f>IF(PMKAFAAPAYER[[#This Row],[ ]]="Payé",PMKAFAAPAYER[[#This Row],[08.10.2025]],0)</f>
        <v>0</v>
      </c>
      <c r="DE78" s="161"/>
      <c r="DF78" s="166">
        <f>IF(PMKAFAAPAYER[[#This Row],[ ]]="Payé",PMKAFAAPAYER[[#This Row],[15.10.2025]],0)</f>
        <v>0</v>
      </c>
      <c r="DG78" s="161"/>
      <c r="DH78" s="166">
        <f>IF(PMKAFAAPAYER[[#This Row],[ ]]="Payé",PMKAFAAPAYER[[#This Row],[22.10.2025]],0)</f>
        <v>0</v>
      </c>
      <c r="DI78" s="161"/>
      <c r="DJ78" s="176">
        <f>IF(PMKAFAAPAYER[[#This Row],[ ]]="Payé",PMKAFAAPAYER[[#This Row],[29.10.2025]],0)</f>
        <v>0</v>
      </c>
      <c r="DK78" s="18">
        <f t="shared" si="28"/>
        <v>0</v>
      </c>
      <c r="DL78" s="162"/>
      <c r="DM78" s="166">
        <f>IF(PMKAFAAPAYER[[#This Row],[ ]]="Payé",PMKAFAAPAYER[[#This Row],[05.11.2025]],0)</f>
        <v>0</v>
      </c>
      <c r="DN78" s="161"/>
      <c r="DO78" s="166">
        <f>IF(PMKAFAAPAYER[[#This Row],[ ]]="Payé",PMKAFAAPAYER[[#This Row],[12.11.2025]],0)</f>
        <v>0</v>
      </c>
      <c r="DP78" s="161"/>
      <c r="DQ78" s="166">
        <f>IF(PMKAFAAPAYER[[#This Row],[ ]]="Payé",PMKAFAAPAYER[[#This Row],[19.11.2025]],0)</f>
        <v>0</v>
      </c>
      <c r="DR78" s="161"/>
      <c r="DS78" s="176">
        <f>IF(PMKAFAAPAYER[[#This Row],[ ]]="Payé",PMKAFAAPAYER[[#This Row],[26.11.2025]],0)</f>
        <v>0</v>
      </c>
      <c r="DT78" s="17">
        <f t="shared" si="29"/>
        <v>0</v>
      </c>
      <c r="DU78" s="162"/>
      <c r="DV78" s="166">
        <f>IF(PMKAFAAPAYER[[#This Row],[ ]]="Payé",PMKAFAAPAYER[[#This Row],[03.12.2025]],0)</f>
        <v>0</v>
      </c>
      <c r="DW78" s="161"/>
      <c r="DX78" s="166">
        <f>IF(PMKAFAAPAYER[[#This Row],[ ]]="Payé",PMKAFAAPAYER[[#This Row],[10.12.2025]],0)</f>
        <v>0</v>
      </c>
      <c r="DY78" s="161"/>
      <c r="DZ78" s="166">
        <f>IF(PMKAFAAPAYER[[#This Row],[ ]]="Payé",PMKAFAAPAYER[[#This Row],[17.12.2025]],0)</f>
        <v>0</v>
      </c>
      <c r="EA78" s="161"/>
      <c r="EB78" s="166">
        <f>IF(PMKAFAAPAYER[[#This Row],[ ]]="Payé",PMKAFAAPAYER[[#This Row],[24.12.2025]],0)</f>
        <v>0</v>
      </c>
      <c r="EC78" s="161"/>
      <c r="ED78" s="176">
        <f>IF(PMKAFAAPAYER[[#This Row],[ ]]="Payé",PMKAFAAPAYER[[#This Row],[31.12.2025]],0)</f>
        <v>0</v>
      </c>
      <c r="EE78" s="18">
        <f t="shared" si="30"/>
        <v>0</v>
      </c>
      <c r="EF78" s="11">
        <f t="shared" si="31"/>
        <v>2334.9499999999998</v>
      </c>
      <c r="EG78" s="16">
        <f>+PMKAFAAPAYER[[#This Row],[CHF]]-PMKAFAAPAYER[[#This Row],[T2025]]</f>
        <v>0</v>
      </c>
    </row>
    <row r="79" spans="1:137" x14ac:dyDescent="0.3">
      <c r="A79" s="9">
        <f t="shared" si="32"/>
        <v>74</v>
      </c>
      <c r="B79" s="1" t="s">
        <v>24</v>
      </c>
      <c r="D79" s="8">
        <v>45717</v>
      </c>
      <c r="E79" s="10">
        <v>20</v>
      </c>
      <c r="F79" s="265">
        <f t="shared" si="18"/>
        <v>45737</v>
      </c>
      <c r="G79" s="139" t="s">
        <v>296</v>
      </c>
      <c r="H79" s="14"/>
      <c r="I79" s="140">
        <v>2334.9499999999998</v>
      </c>
      <c r="J79" s="14"/>
      <c r="K79" s="14"/>
      <c r="L79" s="14"/>
      <c r="N79" s="15"/>
      <c r="Q79" s="3"/>
      <c r="R79" s="234"/>
      <c r="S79" s="166">
        <f>IF(PMKAFAAPAYER[[#This Row],[ ]]="Payé",PMKAFAAPAYER[[#This Row],[02.01.2025]],0)</f>
        <v>0</v>
      </c>
      <c r="T79" s="234"/>
      <c r="U79" s="166">
        <f>IF(PMKAFAAPAYER[[#This Row],[ ]]="Payé",PMKAFAAPAYER[[#This Row],[09.01.2025]],0)</f>
        <v>0</v>
      </c>
      <c r="V79" s="234"/>
      <c r="W79" s="166">
        <f>IF(PMKAFAAPAYER[[#This Row],[ ]]="Payé",PMKAFAAPAYER[[#This Row],[16.01.2025]],0)</f>
        <v>0</v>
      </c>
      <c r="X79" s="234"/>
      <c r="Y79" s="166">
        <f>IF(PMKAFAAPAYER[[#This Row],[ ]]="Payé",PMKAFAAPAYER[[#This Row],[23.01.2025]],0)</f>
        <v>0</v>
      </c>
      <c r="Z79" s="234"/>
      <c r="AA79" s="176">
        <f>IF(PMKAFAAPAYER[[#This Row],[ ]]="Payé",PMKAFAAPAYER[[#This Row],[30.01.2025]],0)</f>
        <v>0</v>
      </c>
      <c r="AB79" s="32">
        <f t="shared" si="19"/>
        <v>0</v>
      </c>
      <c r="AC79" s="234"/>
      <c r="AD79" s="166">
        <f>IF(PMKAFAAPAYER[[#This Row],[ ]]="Payé",PMKAFAAPAYER[[#This Row],[06.02.2025]],0)</f>
        <v>0</v>
      </c>
      <c r="AE79" s="234"/>
      <c r="AF79" s="166">
        <f>IF(PMKAFAAPAYER[[#This Row],[ ]]="Payé",PMKAFAAPAYER[[#This Row],[13.02.2025]],0)</f>
        <v>0</v>
      </c>
      <c r="AG79" s="234"/>
      <c r="AH79" s="166">
        <f>IF(PMKAFAAPAYER[[#This Row],[ ]]="Payé",PMKAFAAPAYER[[#This Row],[20.02.2025]],0)</f>
        <v>0</v>
      </c>
      <c r="AI79" s="234"/>
      <c r="AJ79" s="176">
        <f>IF(PMKAFAAPAYER[[#This Row],[ ]]="Payé",PMKAFAAPAYER[[#This Row],[27.02.2025]],0)</f>
        <v>0</v>
      </c>
      <c r="AK79" s="47">
        <f t="shared" si="20"/>
        <v>0</v>
      </c>
      <c r="AL79" s="162"/>
      <c r="AM79" s="166">
        <f>IF(PMKAFAAPAYER[[#This Row],[ ]]="Payé",PMKAFAAPAYER[[#This Row],[05.03.2025]],0)</f>
        <v>0</v>
      </c>
      <c r="AN79" s="161"/>
      <c r="AO79" s="166">
        <f>IF(PMKAFAAPAYER[[#This Row],[ ]]="Payé",PMKAFAAPAYER[[#This Row],[12.03.2025]],0)</f>
        <v>0</v>
      </c>
      <c r="AP79" s="161"/>
      <c r="AQ79" s="166">
        <f>IF(PMKAFAAPAYER[[#This Row],[ ]]="Payé",PMKAFAAPAYER[[#This Row],[19.03.2025]],0)</f>
        <v>0</v>
      </c>
      <c r="AR79" s="161">
        <f>+PMKAFAAPAYER[[#This Row],[CHF]]</f>
        <v>2334.9499999999998</v>
      </c>
      <c r="AS79" s="176">
        <f>IF(PMKAFAAPAYER[[#This Row],[ ]]="Payé",PMKAFAAPAYER[[#This Row],[26.03.2025]],0)</f>
        <v>0</v>
      </c>
      <c r="AT79" s="17">
        <f t="shared" si="21"/>
        <v>2334.9499999999998</v>
      </c>
      <c r="AU79" s="162"/>
      <c r="AV79" s="166">
        <f>IF(PMKAFAAPAYER[[#This Row],[ ]]="Payé",PMKAFAAPAYER[[#This Row],[02.04.2025]],0)</f>
        <v>0</v>
      </c>
      <c r="AW79" s="161"/>
      <c r="AX79" s="166">
        <f>IF(PMKAFAAPAYER[[#This Row],[ ]]="Payé",PMKAFAAPAYER[[#This Row],[09.04.2025]],0)</f>
        <v>0</v>
      </c>
      <c r="AY79" s="161"/>
      <c r="AZ79" s="166">
        <f>IF(PMKAFAAPAYER[[#This Row],[ ]]="Payé",PMKAFAAPAYER[[#This Row],[16.04.2025]],0)</f>
        <v>0</v>
      </c>
      <c r="BA79" s="161"/>
      <c r="BB79" s="166">
        <f>IF(PMKAFAAPAYER[[#This Row],[ ]]="Payé",PMKAFAAPAYER[[#This Row],[23.04.2025]],0)</f>
        <v>0</v>
      </c>
      <c r="BC79" s="161"/>
      <c r="BD79" s="176">
        <f>IF(PMKAFAAPAYER[[#This Row],[ ]]="Payé",PMKAFAAPAYER[[#This Row],[30.04.2025]],0)</f>
        <v>0</v>
      </c>
      <c r="BE79" s="18">
        <f t="shared" si="22"/>
        <v>0</v>
      </c>
      <c r="BF79" s="162"/>
      <c r="BG79" s="166">
        <f>IF(PMKAFAAPAYER[[#This Row],[ ]]="Payé",PMKAFAAPAYER[[#This Row],[07.05.2025]],0)</f>
        <v>0</v>
      </c>
      <c r="BH79" s="161"/>
      <c r="BI79" s="166">
        <f>IF(PMKAFAAPAYER[[#This Row],[ ]]="Payé",PMKAFAAPAYER[[#This Row],[14.05.2025]],0)</f>
        <v>0</v>
      </c>
      <c r="BJ79" s="161"/>
      <c r="BK79" s="166">
        <f>IF(PMKAFAAPAYER[[#This Row],[ ]]="Payé",PMKAFAAPAYER[[#This Row],[21.05.2025]],0)</f>
        <v>0</v>
      </c>
      <c r="BL79" s="161"/>
      <c r="BM79" s="176">
        <f>IF(PMKAFAAPAYER[[#This Row],[ ]]="Payé",PMKAFAAPAYER[[#This Row],[28.05.2025]],0)</f>
        <v>0</v>
      </c>
      <c r="BN79" s="17">
        <f t="shared" si="23"/>
        <v>0</v>
      </c>
      <c r="BO79" s="162"/>
      <c r="BP79" s="166">
        <f>IF(PMKAFAAPAYER[[#This Row],[ ]]="Payé",PMKAFAAPAYER[[#This Row],[04.06.2025]],0)</f>
        <v>0</v>
      </c>
      <c r="BQ79" s="161"/>
      <c r="BR79" s="166">
        <f>IF(PMKAFAAPAYER[[#This Row],[ ]]="Payé",PMKAFAAPAYER[[#This Row],[11.06.2025]],0)</f>
        <v>0</v>
      </c>
      <c r="BS79" s="161"/>
      <c r="BT79" s="166">
        <f>IF(PMKAFAAPAYER[[#This Row],[ ]]="Payé",PMKAFAAPAYER[[#This Row],[18.06.2025]],0)</f>
        <v>0</v>
      </c>
      <c r="BU79" s="161"/>
      <c r="BV79" s="176">
        <f>IF(PMKAFAAPAYER[[#This Row],[ ]]="Payé",PMKAFAAPAYER[[#This Row],[25.06.2025]],0)</f>
        <v>0</v>
      </c>
      <c r="BW79" s="18">
        <f t="shared" si="24"/>
        <v>0</v>
      </c>
      <c r="BX79" s="162"/>
      <c r="BY79" s="166">
        <f>IF(PMKAFAAPAYER[[#This Row],[ ]]="Payé",PMKAFAAPAYER[[#This Row],[02.07.2025]],0)</f>
        <v>0</v>
      </c>
      <c r="BZ79" s="161"/>
      <c r="CA79" s="166">
        <f>IF(PMKAFAAPAYER[[#This Row],[ ]]="Payé",PMKAFAAPAYER[[#This Row],[09.07.2025]],0)</f>
        <v>0</v>
      </c>
      <c r="CB79" s="161"/>
      <c r="CC79" s="166">
        <f>IF(PMKAFAAPAYER[[#This Row],[ ]]="Payé",PMKAFAAPAYER[[#This Row],[16.07.2025]],0)</f>
        <v>0</v>
      </c>
      <c r="CD79" s="161"/>
      <c r="CE79" s="166">
        <f>IF(PMKAFAAPAYER[[#This Row],[ ]]="Payé",PMKAFAAPAYER[[#This Row],[23.07.2025]],0)</f>
        <v>0</v>
      </c>
      <c r="CF79" s="161"/>
      <c r="CG79" s="176">
        <f>IF(PMKAFAAPAYER[[#This Row],[ ]]="Payé",PMKAFAAPAYER[[#This Row],[30.07.2025]],0)</f>
        <v>0</v>
      </c>
      <c r="CH79" s="17">
        <f t="shared" si="25"/>
        <v>0</v>
      </c>
      <c r="CI79" s="162"/>
      <c r="CJ79" s="166">
        <f>IF(PMKAFAAPAYER[[#This Row],[ ]]="Payé",PMKAFAAPAYER[[#This Row],[06.08.2025]],0)</f>
        <v>0</v>
      </c>
      <c r="CK79" s="161"/>
      <c r="CL79" s="166">
        <f>IF(PMKAFAAPAYER[[#This Row],[ ]]="Payé",PMKAFAAPAYER[[#This Row],[13.08.2025]],0)</f>
        <v>0</v>
      </c>
      <c r="CM79" s="161"/>
      <c r="CN79" s="166">
        <f>IF(PMKAFAAPAYER[[#This Row],[ ]]="Payé",PMKAFAAPAYER[[#This Row],[20.08.2025]],0)</f>
        <v>0</v>
      </c>
      <c r="CO79" s="161"/>
      <c r="CP79" s="176">
        <f>IF(PMKAFAAPAYER[[#This Row],[ ]]="Payé",PMKAFAAPAYER[[#This Row],[27.08.2025]],0)</f>
        <v>0</v>
      </c>
      <c r="CQ79" s="18">
        <f t="shared" si="26"/>
        <v>0</v>
      </c>
      <c r="CR79" s="162"/>
      <c r="CS79" s="166">
        <f>IF(PMKAFAAPAYER[[#This Row],[ ]]="Payé",PMKAFAAPAYER[[#This Row],[03.09.2025]],0)</f>
        <v>0</v>
      </c>
      <c r="CT79" s="161"/>
      <c r="CU79" s="166">
        <f>IF(PMKAFAAPAYER[[#This Row],[ ]]="Payé",PMKAFAAPAYER[[#This Row],[10.09.2025]],0)</f>
        <v>0</v>
      </c>
      <c r="CV79" s="161"/>
      <c r="CW79" s="166">
        <f>IF(PMKAFAAPAYER[[#This Row],[ ]]="Payé",PMKAFAAPAYER[[#This Row],[17.09.2025]],0)</f>
        <v>0</v>
      </c>
      <c r="CX79" s="161"/>
      <c r="CY79" s="176">
        <f>IF(PMKAFAAPAYER[[#This Row],[ ]]="Payé",PMKAFAAPAYER[[#This Row],[24.09.2025]],0)</f>
        <v>0</v>
      </c>
      <c r="CZ79" s="17">
        <f t="shared" si="27"/>
        <v>0</v>
      </c>
      <c r="DA79" s="162"/>
      <c r="DB79" s="166">
        <f>IF(PMKAFAAPAYER[[#This Row],[ ]]="Payé",PMKAFAAPAYER[[#This Row],[01.10.2025]],0)</f>
        <v>0</v>
      </c>
      <c r="DC79" s="161"/>
      <c r="DD79" s="166">
        <f>IF(PMKAFAAPAYER[[#This Row],[ ]]="Payé",PMKAFAAPAYER[[#This Row],[08.10.2025]],0)</f>
        <v>0</v>
      </c>
      <c r="DE79" s="161"/>
      <c r="DF79" s="166">
        <f>IF(PMKAFAAPAYER[[#This Row],[ ]]="Payé",PMKAFAAPAYER[[#This Row],[15.10.2025]],0)</f>
        <v>0</v>
      </c>
      <c r="DG79" s="161"/>
      <c r="DH79" s="166">
        <f>IF(PMKAFAAPAYER[[#This Row],[ ]]="Payé",PMKAFAAPAYER[[#This Row],[22.10.2025]],0)</f>
        <v>0</v>
      </c>
      <c r="DI79" s="161"/>
      <c r="DJ79" s="176">
        <f>IF(PMKAFAAPAYER[[#This Row],[ ]]="Payé",PMKAFAAPAYER[[#This Row],[29.10.2025]],0)</f>
        <v>0</v>
      </c>
      <c r="DK79" s="18">
        <f t="shared" si="28"/>
        <v>0</v>
      </c>
      <c r="DL79" s="162"/>
      <c r="DM79" s="166">
        <f>IF(PMKAFAAPAYER[[#This Row],[ ]]="Payé",PMKAFAAPAYER[[#This Row],[05.11.2025]],0)</f>
        <v>0</v>
      </c>
      <c r="DN79" s="161"/>
      <c r="DO79" s="166">
        <f>IF(PMKAFAAPAYER[[#This Row],[ ]]="Payé",PMKAFAAPAYER[[#This Row],[12.11.2025]],0)</f>
        <v>0</v>
      </c>
      <c r="DP79" s="161"/>
      <c r="DQ79" s="166">
        <f>IF(PMKAFAAPAYER[[#This Row],[ ]]="Payé",PMKAFAAPAYER[[#This Row],[19.11.2025]],0)</f>
        <v>0</v>
      </c>
      <c r="DR79" s="161"/>
      <c r="DS79" s="176">
        <f>IF(PMKAFAAPAYER[[#This Row],[ ]]="Payé",PMKAFAAPAYER[[#This Row],[26.11.2025]],0)</f>
        <v>0</v>
      </c>
      <c r="DT79" s="17">
        <f t="shared" si="29"/>
        <v>0</v>
      </c>
      <c r="DU79" s="162"/>
      <c r="DV79" s="166">
        <f>IF(PMKAFAAPAYER[[#This Row],[ ]]="Payé",PMKAFAAPAYER[[#This Row],[03.12.2025]],0)</f>
        <v>0</v>
      </c>
      <c r="DW79" s="161"/>
      <c r="DX79" s="166">
        <f>IF(PMKAFAAPAYER[[#This Row],[ ]]="Payé",PMKAFAAPAYER[[#This Row],[10.12.2025]],0)</f>
        <v>0</v>
      </c>
      <c r="DY79" s="161"/>
      <c r="DZ79" s="166">
        <f>IF(PMKAFAAPAYER[[#This Row],[ ]]="Payé",PMKAFAAPAYER[[#This Row],[17.12.2025]],0)</f>
        <v>0</v>
      </c>
      <c r="EA79" s="161"/>
      <c r="EB79" s="166">
        <f>IF(PMKAFAAPAYER[[#This Row],[ ]]="Payé",PMKAFAAPAYER[[#This Row],[24.12.2025]],0)</f>
        <v>0</v>
      </c>
      <c r="EC79" s="161"/>
      <c r="ED79" s="176">
        <f>IF(PMKAFAAPAYER[[#This Row],[ ]]="Payé",PMKAFAAPAYER[[#This Row],[31.12.2025]],0)</f>
        <v>0</v>
      </c>
      <c r="EE79" s="18">
        <f t="shared" si="30"/>
        <v>0</v>
      </c>
      <c r="EF79" s="11">
        <f t="shared" si="31"/>
        <v>2334.9499999999998</v>
      </c>
      <c r="EG79" s="16">
        <f>+PMKAFAAPAYER[[#This Row],[CHF]]-PMKAFAAPAYER[[#This Row],[T2025]]</f>
        <v>0</v>
      </c>
    </row>
    <row r="80" spans="1:137" x14ac:dyDescent="0.3">
      <c r="A80" s="9">
        <f t="shared" si="32"/>
        <v>75</v>
      </c>
      <c r="B80" s="1" t="s">
        <v>24</v>
      </c>
      <c r="D80" s="8">
        <v>45748</v>
      </c>
      <c r="E80" s="10">
        <v>20</v>
      </c>
      <c r="F80" s="265">
        <f t="shared" si="18"/>
        <v>45768</v>
      </c>
      <c r="G80" s="139" t="s">
        <v>297</v>
      </c>
      <c r="H80" s="14"/>
      <c r="I80" s="140">
        <v>2334.9499999999998</v>
      </c>
      <c r="J80" s="14"/>
      <c r="K80" s="14"/>
      <c r="L80" s="14"/>
      <c r="N80" s="15"/>
      <c r="Q80" s="3"/>
      <c r="R80" s="234"/>
      <c r="S80" s="166">
        <f>IF(PMKAFAAPAYER[[#This Row],[ ]]="Payé",PMKAFAAPAYER[[#This Row],[02.01.2025]],0)</f>
        <v>0</v>
      </c>
      <c r="T80" s="234"/>
      <c r="U80" s="166">
        <f>IF(PMKAFAAPAYER[[#This Row],[ ]]="Payé",PMKAFAAPAYER[[#This Row],[09.01.2025]],0)</f>
        <v>0</v>
      </c>
      <c r="V80" s="234"/>
      <c r="W80" s="166">
        <f>IF(PMKAFAAPAYER[[#This Row],[ ]]="Payé",PMKAFAAPAYER[[#This Row],[16.01.2025]],0)</f>
        <v>0</v>
      </c>
      <c r="X80" s="234"/>
      <c r="Y80" s="166">
        <f>IF(PMKAFAAPAYER[[#This Row],[ ]]="Payé",PMKAFAAPAYER[[#This Row],[23.01.2025]],0)</f>
        <v>0</v>
      </c>
      <c r="Z80" s="234"/>
      <c r="AA80" s="176">
        <f>IF(PMKAFAAPAYER[[#This Row],[ ]]="Payé",PMKAFAAPAYER[[#This Row],[30.01.2025]],0)</f>
        <v>0</v>
      </c>
      <c r="AB80" s="32">
        <f t="shared" si="19"/>
        <v>0</v>
      </c>
      <c r="AC80" s="234"/>
      <c r="AD80" s="166">
        <f>IF(PMKAFAAPAYER[[#This Row],[ ]]="Payé",PMKAFAAPAYER[[#This Row],[06.02.2025]],0)</f>
        <v>0</v>
      </c>
      <c r="AE80" s="234"/>
      <c r="AF80" s="166">
        <f>IF(PMKAFAAPAYER[[#This Row],[ ]]="Payé",PMKAFAAPAYER[[#This Row],[13.02.2025]],0)</f>
        <v>0</v>
      </c>
      <c r="AG80" s="234"/>
      <c r="AH80" s="166">
        <f>IF(PMKAFAAPAYER[[#This Row],[ ]]="Payé",PMKAFAAPAYER[[#This Row],[20.02.2025]],0)</f>
        <v>0</v>
      </c>
      <c r="AI80" s="234"/>
      <c r="AJ80" s="176">
        <f>IF(PMKAFAAPAYER[[#This Row],[ ]]="Payé",PMKAFAAPAYER[[#This Row],[27.02.2025]],0)</f>
        <v>0</v>
      </c>
      <c r="AK80" s="47">
        <f t="shared" si="20"/>
        <v>0</v>
      </c>
      <c r="AL80" s="162"/>
      <c r="AM80" s="166">
        <f>IF(PMKAFAAPAYER[[#This Row],[ ]]="Payé",PMKAFAAPAYER[[#This Row],[05.03.2025]],0)</f>
        <v>0</v>
      </c>
      <c r="AN80" s="161"/>
      <c r="AO80" s="166">
        <f>IF(PMKAFAAPAYER[[#This Row],[ ]]="Payé",PMKAFAAPAYER[[#This Row],[12.03.2025]],0)</f>
        <v>0</v>
      </c>
      <c r="AP80" s="161"/>
      <c r="AQ80" s="166">
        <f>IF(PMKAFAAPAYER[[#This Row],[ ]]="Payé",PMKAFAAPAYER[[#This Row],[19.03.2025]],0)</f>
        <v>0</v>
      </c>
      <c r="AR80" s="161"/>
      <c r="AS80" s="176">
        <f>IF(PMKAFAAPAYER[[#This Row],[ ]]="Payé",PMKAFAAPAYER[[#This Row],[26.03.2025]],0)</f>
        <v>0</v>
      </c>
      <c r="AT80" s="17">
        <f t="shared" si="21"/>
        <v>0</v>
      </c>
      <c r="AU80" s="162"/>
      <c r="AV80" s="166">
        <f>IF(PMKAFAAPAYER[[#This Row],[ ]]="Payé",PMKAFAAPAYER[[#This Row],[02.04.2025]],0)</f>
        <v>0</v>
      </c>
      <c r="AW80" s="161"/>
      <c r="AX80" s="166">
        <f>IF(PMKAFAAPAYER[[#This Row],[ ]]="Payé",PMKAFAAPAYER[[#This Row],[09.04.2025]],0)</f>
        <v>0</v>
      </c>
      <c r="AY80" s="161"/>
      <c r="AZ80" s="166">
        <f>IF(PMKAFAAPAYER[[#This Row],[ ]]="Payé",PMKAFAAPAYER[[#This Row],[16.04.2025]],0)</f>
        <v>0</v>
      </c>
      <c r="BA80" s="161"/>
      <c r="BB80" s="166">
        <f>IF(PMKAFAAPAYER[[#This Row],[ ]]="Payé",PMKAFAAPAYER[[#This Row],[23.04.2025]],0)</f>
        <v>0</v>
      </c>
      <c r="BC80" s="161">
        <f>+PMKAFAAPAYER[[#This Row],[CHF]]</f>
        <v>2334.9499999999998</v>
      </c>
      <c r="BD80" s="176">
        <f>IF(PMKAFAAPAYER[[#This Row],[ ]]="Payé",PMKAFAAPAYER[[#This Row],[30.04.2025]],0)</f>
        <v>0</v>
      </c>
      <c r="BE80" s="18">
        <f t="shared" si="22"/>
        <v>2334.9499999999998</v>
      </c>
      <c r="BF80" s="162"/>
      <c r="BG80" s="166">
        <f>IF(PMKAFAAPAYER[[#This Row],[ ]]="Payé",PMKAFAAPAYER[[#This Row],[07.05.2025]],0)</f>
        <v>0</v>
      </c>
      <c r="BH80" s="161"/>
      <c r="BI80" s="166">
        <f>IF(PMKAFAAPAYER[[#This Row],[ ]]="Payé",PMKAFAAPAYER[[#This Row],[14.05.2025]],0)</f>
        <v>0</v>
      </c>
      <c r="BJ80" s="161"/>
      <c r="BK80" s="166">
        <f>IF(PMKAFAAPAYER[[#This Row],[ ]]="Payé",PMKAFAAPAYER[[#This Row],[21.05.2025]],0)</f>
        <v>0</v>
      </c>
      <c r="BL80" s="161"/>
      <c r="BM80" s="176">
        <f>IF(PMKAFAAPAYER[[#This Row],[ ]]="Payé",PMKAFAAPAYER[[#This Row],[28.05.2025]],0)</f>
        <v>0</v>
      </c>
      <c r="BN80" s="17">
        <f t="shared" si="23"/>
        <v>0</v>
      </c>
      <c r="BO80" s="162"/>
      <c r="BP80" s="166">
        <f>IF(PMKAFAAPAYER[[#This Row],[ ]]="Payé",PMKAFAAPAYER[[#This Row],[04.06.2025]],0)</f>
        <v>0</v>
      </c>
      <c r="BQ80" s="161"/>
      <c r="BR80" s="166">
        <f>IF(PMKAFAAPAYER[[#This Row],[ ]]="Payé",PMKAFAAPAYER[[#This Row],[11.06.2025]],0)</f>
        <v>0</v>
      </c>
      <c r="BS80" s="161"/>
      <c r="BT80" s="166">
        <f>IF(PMKAFAAPAYER[[#This Row],[ ]]="Payé",PMKAFAAPAYER[[#This Row],[18.06.2025]],0)</f>
        <v>0</v>
      </c>
      <c r="BU80" s="161"/>
      <c r="BV80" s="176">
        <f>IF(PMKAFAAPAYER[[#This Row],[ ]]="Payé",PMKAFAAPAYER[[#This Row],[25.06.2025]],0)</f>
        <v>0</v>
      </c>
      <c r="BW80" s="18">
        <f t="shared" si="24"/>
        <v>0</v>
      </c>
      <c r="BX80" s="162"/>
      <c r="BY80" s="166">
        <f>IF(PMKAFAAPAYER[[#This Row],[ ]]="Payé",PMKAFAAPAYER[[#This Row],[02.07.2025]],0)</f>
        <v>0</v>
      </c>
      <c r="BZ80" s="161"/>
      <c r="CA80" s="166">
        <f>IF(PMKAFAAPAYER[[#This Row],[ ]]="Payé",PMKAFAAPAYER[[#This Row],[09.07.2025]],0)</f>
        <v>0</v>
      </c>
      <c r="CB80" s="161"/>
      <c r="CC80" s="166">
        <f>IF(PMKAFAAPAYER[[#This Row],[ ]]="Payé",PMKAFAAPAYER[[#This Row],[16.07.2025]],0)</f>
        <v>0</v>
      </c>
      <c r="CD80" s="161"/>
      <c r="CE80" s="166">
        <f>IF(PMKAFAAPAYER[[#This Row],[ ]]="Payé",PMKAFAAPAYER[[#This Row],[23.07.2025]],0)</f>
        <v>0</v>
      </c>
      <c r="CF80" s="161"/>
      <c r="CG80" s="176">
        <f>IF(PMKAFAAPAYER[[#This Row],[ ]]="Payé",PMKAFAAPAYER[[#This Row],[30.07.2025]],0)</f>
        <v>0</v>
      </c>
      <c r="CH80" s="17">
        <f t="shared" si="25"/>
        <v>0</v>
      </c>
      <c r="CI80" s="162"/>
      <c r="CJ80" s="166">
        <f>IF(PMKAFAAPAYER[[#This Row],[ ]]="Payé",PMKAFAAPAYER[[#This Row],[06.08.2025]],0)</f>
        <v>0</v>
      </c>
      <c r="CK80" s="161"/>
      <c r="CL80" s="166">
        <f>IF(PMKAFAAPAYER[[#This Row],[ ]]="Payé",PMKAFAAPAYER[[#This Row],[13.08.2025]],0)</f>
        <v>0</v>
      </c>
      <c r="CM80" s="161"/>
      <c r="CN80" s="166">
        <f>IF(PMKAFAAPAYER[[#This Row],[ ]]="Payé",PMKAFAAPAYER[[#This Row],[20.08.2025]],0)</f>
        <v>0</v>
      </c>
      <c r="CO80" s="161"/>
      <c r="CP80" s="176">
        <f>IF(PMKAFAAPAYER[[#This Row],[ ]]="Payé",PMKAFAAPAYER[[#This Row],[27.08.2025]],0)</f>
        <v>0</v>
      </c>
      <c r="CQ80" s="18">
        <f t="shared" si="26"/>
        <v>0</v>
      </c>
      <c r="CR80" s="162"/>
      <c r="CS80" s="166">
        <f>IF(PMKAFAAPAYER[[#This Row],[ ]]="Payé",PMKAFAAPAYER[[#This Row],[03.09.2025]],0)</f>
        <v>0</v>
      </c>
      <c r="CT80" s="161"/>
      <c r="CU80" s="166">
        <f>IF(PMKAFAAPAYER[[#This Row],[ ]]="Payé",PMKAFAAPAYER[[#This Row],[10.09.2025]],0)</f>
        <v>0</v>
      </c>
      <c r="CV80" s="161"/>
      <c r="CW80" s="166">
        <f>IF(PMKAFAAPAYER[[#This Row],[ ]]="Payé",PMKAFAAPAYER[[#This Row],[17.09.2025]],0)</f>
        <v>0</v>
      </c>
      <c r="CX80" s="161"/>
      <c r="CY80" s="176">
        <f>IF(PMKAFAAPAYER[[#This Row],[ ]]="Payé",PMKAFAAPAYER[[#This Row],[24.09.2025]],0)</f>
        <v>0</v>
      </c>
      <c r="CZ80" s="17">
        <f t="shared" si="27"/>
        <v>0</v>
      </c>
      <c r="DA80" s="162"/>
      <c r="DB80" s="166">
        <f>IF(PMKAFAAPAYER[[#This Row],[ ]]="Payé",PMKAFAAPAYER[[#This Row],[01.10.2025]],0)</f>
        <v>0</v>
      </c>
      <c r="DC80" s="161"/>
      <c r="DD80" s="166">
        <f>IF(PMKAFAAPAYER[[#This Row],[ ]]="Payé",PMKAFAAPAYER[[#This Row],[08.10.2025]],0)</f>
        <v>0</v>
      </c>
      <c r="DE80" s="161"/>
      <c r="DF80" s="166">
        <f>IF(PMKAFAAPAYER[[#This Row],[ ]]="Payé",PMKAFAAPAYER[[#This Row],[15.10.2025]],0)</f>
        <v>0</v>
      </c>
      <c r="DG80" s="161"/>
      <c r="DH80" s="166">
        <f>IF(PMKAFAAPAYER[[#This Row],[ ]]="Payé",PMKAFAAPAYER[[#This Row],[22.10.2025]],0)</f>
        <v>0</v>
      </c>
      <c r="DI80" s="161"/>
      <c r="DJ80" s="176">
        <f>IF(PMKAFAAPAYER[[#This Row],[ ]]="Payé",PMKAFAAPAYER[[#This Row],[29.10.2025]],0)</f>
        <v>0</v>
      </c>
      <c r="DK80" s="18">
        <f t="shared" si="28"/>
        <v>0</v>
      </c>
      <c r="DL80" s="162"/>
      <c r="DM80" s="166">
        <f>IF(PMKAFAAPAYER[[#This Row],[ ]]="Payé",PMKAFAAPAYER[[#This Row],[05.11.2025]],0)</f>
        <v>0</v>
      </c>
      <c r="DN80" s="161"/>
      <c r="DO80" s="166">
        <f>IF(PMKAFAAPAYER[[#This Row],[ ]]="Payé",PMKAFAAPAYER[[#This Row],[12.11.2025]],0)</f>
        <v>0</v>
      </c>
      <c r="DP80" s="161"/>
      <c r="DQ80" s="166">
        <f>IF(PMKAFAAPAYER[[#This Row],[ ]]="Payé",PMKAFAAPAYER[[#This Row],[19.11.2025]],0)</f>
        <v>0</v>
      </c>
      <c r="DR80" s="161"/>
      <c r="DS80" s="176">
        <f>IF(PMKAFAAPAYER[[#This Row],[ ]]="Payé",PMKAFAAPAYER[[#This Row],[26.11.2025]],0)</f>
        <v>0</v>
      </c>
      <c r="DT80" s="17">
        <f t="shared" si="29"/>
        <v>0</v>
      </c>
      <c r="DU80" s="162"/>
      <c r="DV80" s="166">
        <f>IF(PMKAFAAPAYER[[#This Row],[ ]]="Payé",PMKAFAAPAYER[[#This Row],[03.12.2025]],0)</f>
        <v>0</v>
      </c>
      <c r="DW80" s="161"/>
      <c r="DX80" s="166">
        <f>IF(PMKAFAAPAYER[[#This Row],[ ]]="Payé",PMKAFAAPAYER[[#This Row],[10.12.2025]],0)</f>
        <v>0</v>
      </c>
      <c r="DY80" s="161"/>
      <c r="DZ80" s="166">
        <f>IF(PMKAFAAPAYER[[#This Row],[ ]]="Payé",PMKAFAAPAYER[[#This Row],[17.12.2025]],0)</f>
        <v>0</v>
      </c>
      <c r="EA80" s="161"/>
      <c r="EB80" s="166">
        <f>IF(PMKAFAAPAYER[[#This Row],[ ]]="Payé",PMKAFAAPAYER[[#This Row],[24.12.2025]],0)</f>
        <v>0</v>
      </c>
      <c r="EC80" s="161"/>
      <c r="ED80" s="176">
        <f>IF(PMKAFAAPAYER[[#This Row],[ ]]="Payé",PMKAFAAPAYER[[#This Row],[31.12.2025]],0)</f>
        <v>0</v>
      </c>
      <c r="EE80" s="18">
        <f t="shared" si="30"/>
        <v>0</v>
      </c>
      <c r="EF80" s="11">
        <f t="shared" si="31"/>
        <v>2334.9499999999998</v>
      </c>
      <c r="EG80" s="16">
        <f>+PMKAFAAPAYER[[#This Row],[CHF]]-PMKAFAAPAYER[[#This Row],[T2025]]</f>
        <v>0</v>
      </c>
    </row>
    <row r="81" spans="1:137" x14ac:dyDescent="0.3">
      <c r="A81" s="9">
        <f t="shared" si="32"/>
        <v>76</v>
      </c>
      <c r="B81" s="1" t="s">
        <v>24</v>
      </c>
      <c r="D81" s="8">
        <v>45778</v>
      </c>
      <c r="E81" s="10">
        <v>20</v>
      </c>
      <c r="F81" s="265">
        <f t="shared" si="18"/>
        <v>45798</v>
      </c>
      <c r="G81" s="139" t="s">
        <v>298</v>
      </c>
      <c r="H81" s="14"/>
      <c r="I81" s="140">
        <v>2334.9499999999998</v>
      </c>
      <c r="J81" s="14"/>
      <c r="K81" s="14"/>
      <c r="L81" s="14"/>
      <c r="N81" s="15"/>
      <c r="Q81" s="3"/>
      <c r="R81" s="234"/>
      <c r="S81" s="166">
        <f>IF(PMKAFAAPAYER[[#This Row],[ ]]="Payé",PMKAFAAPAYER[[#This Row],[02.01.2025]],0)</f>
        <v>0</v>
      </c>
      <c r="T81" s="234"/>
      <c r="U81" s="166">
        <f>IF(PMKAFAAPAYER[[#This Row],[ ]]="Payé",PMKAFAAPAYER[[#This Row],[09.01.2025]],0)</f>
        <v>0</v>
      </c>
      <c r="V81" s="234"/>
      <c r="W81" s="166">
        <f>IF(PMKAFAAPAYER[[#This Row],[ ]]="Payé",PMKAFAAPAYER[[#This Row],[16.01.2025]],0)</f>
        <v>0</v>
      </c>
      <c r="X81" s="234"/>
      <c r="Y81" s="166">
        <f>IF(PMKAFAAPAYER[[#This Row],[ ]]="Payé",PMKAFAAPAYER[[#This Row],[23.01.2025]],0)</f>
        <v>0</v>
      </c>
      <c r="Z81" s="234"/>
      <c r="AA81" s="176">
        <f>IF(PMKAFAAPAYER[[#This Row],[ ]]="Payé",PMKAFAAPAYER[[#This Row],[30.01.2025]],0)</f>
        <v>0</v>
      </c>
      <c r="AB81" s="32">
        <f t="shared" si="19"/>
        <v>0</v>
      </c>
      <c r="AC81" s="234"/>
      <c r="AD81" s="166">
        <f>IF(PMKAFAAPAYER[[#This Row],[ ]]="Payé",PMKAFAAPAYER[[#This Row],[06.02.2025]],0)</f>
        <v>0</v>
      </c>
      <c r="AE81" s="234"/>
      <c r="AF81" s="166">
        <f>IF(PMKAFAAPAYER[[#This Row],[ ]]="Payé",PMKAFAAPAYER[[#This Row],[13.02.2025]],0)</f>
        <v>0</v>
      </c>
      <c r="AG81" s="234"/>
      <c r="AH81" s="166">
        <f>IF(PMKAFAAPAYER[[#This Row],[ ]]="Payé",PMKAFAAPAYER[[#This Row],[20.02.2025]],0)</f>
        <v>0</v>
      </c>
      <c r="AI81" s="234"/>
      <c r="AJ81" s="176">
        <f>IF(PMKAFAAPAYER[[#This Row],[ ]]="Payé",PMKAFAAPAYER[[#This Row],[27.02.2025]],0)</f>
        <v>0</v>
      </c>
      <c r="AK81" s="47">
        <f t="shared" si="20"/>
        <v>0</v>
      </c>
      <c r="AL81" s="162"/>
      <c r="AM81" s="166">
        <f>IF(PMKAFAAPAYER[[#This Row],[ ]]="Payé",PMKAFAAPAYER[[#This Row],[05.03.2025]],0)</f>
        <v>0</v>
      </c>
      <c r="AN81" s="161"/>
      <c r="AO81" s="166">
        <f>IF(PMKAFAAPAYER[[#This Row],[ ]]="Payé",PMKAFAAPAYER[[#This Row],[12.03.2025]],0)</f>
        <v>0</v>
      </c>
      <c r="AP81" s="161"/>
      <c r="AQ81" s="166">
        <f>IF(PMKAFAAPAYER[[#This Row],[ ]]="Payé",PMKAFAAPAYER[[#This Row],[19.03.2025]],0)</f>
        <v>0</v>
      </c>
      <c r="AR81" s="161"/>
      <c r="AS81" s="176">
        <f>IF(PMKAFAAPAYER[[#This Row],[ ]]="Payé",PMKAFAAPAYER[[#This Row],[26.03.2025]],0)</f>
        <v>0</v>
      </c>
      <c r="AT81" s="17">
        <f t="shared" si="21"/>
        <v>0</v>
      </c>
      <c r="AU81" s="162"/>
      <c r="AV81" s="166">
        <f>IF(PMKAFAAPAYER[[#This Row],[ ]]="Payé",PMKAFAAPAYER[[#This Row],[02.04.2025]],0)</f>
        <v>0</v>
      </c>
      <c r="AW81" s="161"/>
      <c r="AX81" s="166">
        <f>IF(PMKAFAAPAYER[[#This Row],[ ]]="Payé",PMKAFAAPAYER[[#This Row],[09.04.2025]],0)</f>
        <v>0</v>
      </c>
      <c r="AY81" s="161"/>
      <c r="AZ81" s="166">
        <f>IF(PMKAFAAPAYER[[#This Row],[ ]]="Payé",PMKAFAAPAYER[[#This Row],[16.04.2025]],0)</f>
        <v>0</v>
      </c>
      <c r="BA81" s="161"/>
      <c r="BB81" s="166">
        <f>IF(PMKAFAAPAYER[[#This Row],[ ]]="Payé",PMKAFAAPAYER[[#This Row],[23.04.2025]],0)</f>
        <v>0</v>
      </c>
      <c r="BC81" s="161"/>
      <c r="BD81" s="176">
        <f>IF(PMKAFAAPAYER[[#This Row],[ ]]="Payé",PMKAFAAPAYER[[#This Row],[30.04.2025]],0)</f>
        <v>0</v>
      </c>
      <c r="BE81" s="18">
        <f t="shared" si="22"/>
        <v>0</v>
      </c>
      <c r="BF81" s="162"/>
      <c r="BG81" s="166">
        <f>IF(PMKAFAAPAYER[[#This Row],[ ]]="Payé",PMKAFAAPAYER[[#This Row],[07.05.2025]],0)</f>
        <v>0</v>
      </c>
      <c r="BH81" s="161"/>
      <c r="BI81" s="166">
        <f>IF(PMKAFAAPAYER[[#This Row],[ ]]="Payé",PMKAFAAPAYER[[#This Row],[14.05.2025]],0)</f>
        <v>0</v>
      </c>
      <c r="BJ81" s="161"/>
      <c r="BK81" s="166">
        <f>IF(PMKAFAAPAYER[[#This Row],[ ]]="Payé",PMKAFAAPAYER[[#This Row],[21.05.2025]],0)</f>
        <v>0</v>
      </c>
      <c r="BL81" s="161">
        <f>+PMKAFAAPAYER[[#This Row],[CHF]]</f>
        <v>2334.9499999999998</v>
      </c>
      <c r="BM81" s="176">
        <f>IF(PMKAFAAPAYER[[#This Row],[ ]]="Payé",PMKAFAAPAYER[[#This Row],[28.05.2025]],0)</f>
        <v>0</v>
      </c>
      <c r="BN81" s="17">
        <f t="shared" si="23"/>
        <v>2334.9499999999998</v>
      </c>
      <c r="BO81" s="162"/>
      <c r="BP81" s="166">
        <f>IF(PMKAFAAPAYER[[#This Row],[ ]]="Payé",PMKAFAAPAYER[[#This Row],[04.06.2025]],0)</f>
        <v>0</v>
      </c>
      <c r="BQ81" s="161"/>
      <c r="BR81" s="166">
        <f>IF(PMKAFAAPAYER[[#This Row],[ ]]="Payé",PMKAFAAPAYER[[#This Row],[11.06.2025]],0)</f>
        <v>0</v>
      </c>
      <c r="BS81" s="161"/>
      <c r="BT81" s="166">
        <f>IF(PMKAFAAPAYER[[#This Row],[ ]]="Payé",PMKAFAAPAYER[[#This Row],[18.06.2025]],0)</f>
        <v>0</v>
      </c>
      <c r="BU81" s="161"/>
      <c r="BV81" s="176">
        <f>IF(PMKAFAAPAYER[[#This Row],[ ]]="Payé",PMKAFAAPAYER[[#This Row],[25.06.2025]],0)</f>
        <v>0</v>
      </c>
      <c r="BW81" s="18">
        <f t="shared" si="24"/>
        <v>0</v>
      </c>
      <c r="BX81" s="162"/>
      <c r="BY81" s="166">
        <f>IF(PMKAFAAPAYER[[#This Row],[ ]]="Payé",PMKAFAAPAYER[[#This Row],[02.07.2025]],0)</f>
        <v>0</v>
      </c>
      <c r="BZ81" s="161"/>
      <c r="CA81" s="166">
        <f>IF(PMKAFAAPAYER[[#This Row],[ ]]="Payé",PMKAFAAPAYER[[#This Row],[09.07.2025]],0)</f>
        <v>0</v>
      </c>
      <c r="CB81" s="161"/>
      <c r="CC81" s="166">
        <f>IF(PMKAFAAPAYER[[#This Row],[ ]]="Payé",PMKAFAAPAYER[[#This Row],[16.07.2025]],0)</f>
        <v>0</v>
      </c>
      <c r="CD81" s="161"/>
      <c r="CE81" s="166">
        <f>IF(PMKAFAAPAYER[[#This Row],[ ]]="Payé",PMKAFAAPAYER[[#This Row],[23.07.2025]],0)</f>
        <v>0</v>
      </c>
      <c r="CF81" s="161"/>
      <c r="CG81" s="176">
        <f>IF(PMKAFAAPAYER[[#This Row],[ ]]="Payé",PMKAFAAPAYER[[#This Row],[30.07.2025]],0)</f>
        <v>0</v>
      </c>
      <c r="CH81" s="17">
        <f t="shared" si="25"/>
        <v>0</v>
      </c>
      <c r="CI81" s="162"/>
      <c r="CJ81" s="166">
        <f>IF(PMKAFAAPAYER[[#This Row],[ ]]="Payé",PMKAFAAPAYER[[#This Row],[06.08.2025]],0)</f>
        <v>0</v>
      </c>
      <c r="CK81" s="161"/>
      <c r="CL81" s="166">
        <f>IF(PMKAFAAPAYER[[#This Row],[ ]]="Payé",PMKAFAAPAYER[[#This Row],[13.08.2025]],0)</f>
        <v>0</v>
      </c>
      <c r="CM81" s="161"/>
      <c r="CN81" s="166">
        <f>IF(PMKAFAAPAYER[[#This Row],[ ]]="Payé",PMKAFAAPAYER[[#This Row],[20.08.2025]],0)</f>
        <v>0</v>
      </c>
      <c r="CO81" s="161"/>
      <c r="CP81" s="176">
        <f>IF(PMKAFAAPAYER[[#This Row],[ ]]="Payé",PMKAFAAPAYER[[#This Row],[27.08.2025]],0)</f>
        <v>0</v>
      </c>
      <c r="CQ81" s="18">
        <f t="shared" si="26"/>
        <v>0</v>
      </c>
      <c r="CR81" s="162"/>
      <c r="CS81" s="166">
        <f>IF(PMKAFAAPAYER[[#This Row],[ ]]="Payé",PMKAFAAPAYER[[#This Row],[03.09.2025]],0)</f>
        <v>0</v>
      </c>
      <c r="CT81" s="161"/>
      <c r="CU81" s="166">
        <f>IF(PMKAFAAPAYER[[#This Row],[ ]]="Payé",PMKAFAAPAYER[[#This Row],[10.09.2025]],0)</f>
        <v>0</v>
      </c>
      <c r="CV81" s="161"/>
      <c r="CW81" s="166">
        <f>IF(PMKAFAAPAYER[[#This Row],[ ]]="Payé",PMKAFAAPAYER[[#This Row],[17.09.2025]],0)</f>
        <v>0</v>
      </c>
      <c r="CX81" s="161"/>
      <c r="CY81" s="176">
        <f>IF(PMKAFAAPAYER[[#This Row],[ ]]="Payé",PMKAFAAPAYER[[#This Row],[24.09.2025]],0)</f>
        <v>0</v>
      </c>
      <c r="CZ81" s="17">
        <f t="shared" si="27"/>
        <v>0</v>
      </c>
      <c r="DA81" s="162"/>
      <c r="DB81" s="166">
        <f>IF(PMKAFAAPAYER[[#This Row],[ ]]="Payé",PMKAFAAPAYER[[#This Row],[01.10.2025]],0)</f>
        <v>0</v>
      </c>
      <c r="DC81" s="161"/>
      <c r="DD81" s="166">
        <f>IF(PMKAFAAPAYER[[#This Row],[ ]]="Payé",PMKAFAAPAYER[[#This Row],[08.10.2025]],0)</f>
        <v>0</v>
      </c>
      <c r="DE81" s="161"/>
      <c r="DF81" s="166">
        <f>IF(PMKAFAAPAYER[[#This Row],[ ]]="Payé",PMKAFAAPAYER[[#This Row],[15.10.2025]],0)</f>
        <v>0</v>
      </c>
      <c r="DG81" s="161"/>
      <c r="DH81" s="166">
        <f>IF(PMKAFAAPAYER[[#This Row],[ ]]="Payé",PMKAFAAPAYER[[#This Row],[22.10.2025]],0)</f>
        <v>0</v>
      </c>
      <c r="DI81" s="161"/>
      <c r="DJ81" s="176">
        <f>IF(PMKAFAAPAYER[[#This Row],[ ]]="Payé",PMKAFAAPAYER[[#This Row],[29.10.2025]],0)</f>
        <v>0</v>
      </c>
      <c r="DK81" s="18">
        <f t="shared" si="28"/>
        <v>0</v>
      </c>
      <c r="DL81" s="162"/>
      <c r="DM81" s="166">
        <f>IF(PMKAFAAPAYER[[#This Row],[ ]]="Payé",PMKAFAAPAYER[[#This Row],[05.11.2025]],0)</f>
        <v>0</v>
      </c>
      <c r="DN81" s="161"/>
      <c r="DO81" s="166">
        <f>IF(PMKAFAAPAYER[[#This Row],[ ]]="Payé",PMKAFAAPAYER[[#This Row],[12.11.2025]],0)</f>
        <v>0</v>
      </c>
      <c r="DP81" s="161"/>
      <c r="DQ81" s="166">
        <f>IF(PMKAFAAPAYER[[#This Row],[ ]]="Payé",PMKAFAAPAYER[[#This Row],[19.11.2025]],0)</f>
        <v>0</v>
      </c>
      <c r="DR81" s="161"/>
      <c r="DS81" s="176">
        <f>IF(PMKAFAAPAYER[[#This Row],[ ]]="Payé",PMKAFAAPAYER[[#This Row],[26.11.2025]],0)</f>
        <v>0</v>
      </c>
      <c r="DT81" s="17">
        <f t="shared" si="29"/>
        <v>0</v>
      </c>
      <c r="DU81" s="162"/>
      <c r="DV81" s="166">
        <f>IF(PMKAFAAPAYER[[#This Row],[ ]]="Payé",PMKAFAAPAYER[[#This Row],[03.12.2025]],0)</f>
        <v>0</v>
      </c>
      <c r="DW81" s="161"/>
      <c r="DX81" s="166">
        <f>IF(PMKAFAAPAYER[[#This Row],[ ]]="Payé",PMKAFAAPAYER[[#This Row],[10.12.2025]],0)</f>
        <v>0</v>
      </c>
      <c r="DY81" s="161"/>
      <c r="DZ81" s="166">
        <f>IF(PMKAFAAPAYER[[#This Row],[ ]]="Payé",PMKAFAAPAYER[[#This Row],[17.12.2025]],0)</f>
        <v>0</v>
      </c>
      <c r="EA81" s="161"/>
      <c r="EB81" s="166">
        <f>IF(PMKAFAAPAYER[[#This Row],[ ]]="Payé",PMKAFAAPAYER[[#This Row],[24.12.2025]],0)</f>
        <v>0</v>
      </c>
      <c r="EC81" s="161"/>
      <c r="ED81" s="176">
        <f>IF(PMKAFAAPAYER[[#This Row],[ ]]="Payé",PMKAFAAPAYER[[#This Row],[31.12.2025]],0)</f>
        <v>0</v>
      </c>
      <c r="EE81" s="18">
        <f t="shared" si="30"/>
        <v>0</v>
      </c>
      <c r="EF81" s="11">
        <f t="shared" si="31"/>
        <v>2334.9499999999998</v>
      </c>
      <c r="EG81" s="16">
        <f>+PMKAFAAPAYER[[#This Row],[CHF]]-PMKAFAAPAYER[[#This Row],[T2025]]</f>
        <v>0</v>
      </c>
    </row>
    <row r="82" spans="1:137" x14ac:dyDescent="0.3">
      <c r="A82" s="9">
        <f t="shared" si="32"/>
        <v>77</v>
      </c>
      <c r="B82" s="1" t="s">
        <v>24</v>
      </c>
      <c r="D82" s="8">
        <v>45809</v>
      </c>
      <c r="E82" s="10">
        <v>20</v>
      </c>
      <c r="F82" s="265">
        <f t="shared" si="18"/>
        <v>45829</v>
      </c>
      <c r="G82" s="139" t="s">
        <v>299</v>
      </c>
      <c r="H82" s="14"/>
      <c r="I82" s="140">
        <v>2334.9499999999998</v>
      </c>
      <c r="J82" s="14"/>
      <c r="K82" s="14"/>
      <c r="L82" s="14"/>
      <c r="N82" s="15"/>
      <c r="Q82" s="3"/>
      <c r="R82" s="234"/>
      <c r="S82" s="166">
        <f>IF(PMKAFAAPAYER[[#This Row],[ ]]="Payé",PMKAFAAPAYER[[#This Row],[02.01.2025]],0)</f>
        <v>0</v>
      </c>
      <c r="T82" s="234"/>
      <c r="U82" s="166">
        <f>IF(PMKAFAAPAYER[[#This Row],[ ]]="Payé",PMKAFAAPAYER[[#This Row],[09.01.2025]],0)</f>
        <v>0</v>
      </c>
      <c r="V82" s="234"/>
      <c r="W82" s="166">
        <f>IF(PMKAFAAPAYER[[#This Row],[ ]]="Payé",PMKAFAAPAYER[[#This Row],[16.01.2025]],0)</f>
        <v>0</v>
      </c>
      <c r="X82" s="234"/>
      <c r="Y82" s="166">
        <f>IF(PMKAFAAPAYER[[#This Row],[ ]]="Payé",PMKAFAAPAYER[[#This Row],[23.01.2025]],0)</f>
        <v>0</v>
      </c>
      <c r="Z82" s="234"/>
      <c r="AA82" s="176">
        <f>IF(PMKAFAAPAYER[[#This Row],[ ]]="Payé",PMKAFAAPAYER[[#This Row],[30.01.2025]],0)</f>
        <v>0</v>
      </c>
      <c r="AB82" s="32">
        <f t="shared" si="19"/>
        <v>0</v>
      </c>
      <c r="AC82" s="234"/>
      <c r="AD82" s="166">
        <f>IF(PMKAFAAPAYER[[#This Row],[ ]]="Payé",PMKAFAAPAYER[[#This Row],[06.02.2025]],0)</f>
        <v>0</v>
      </c>
      <c r="AE82" s="234"/>
      <c r="AF82" s="166">
        <f>IF(PMKAFAAPAYER[[#This Row],[ ]]="Payé",PMKAFAAPAYER[[#This Row],[13.02.2025]],0)</f>
        <v>0</v>
      </c>
      <c r="AG82" s="234"/>
      <c r="AH82" s="166">
        <f>IF(PMKAFAAPAYER[[#This Row],[ ]]="Payé",PMKAFAAPAYER[[#This Row],[20.02.2025]],0)</f>
        <v>0</v>
      </c>
      <c r="AI82" s="234"/>
      <c r="AJ82" s="176">
        <f>IF(PMKAFAAPAYER[[#This Row],[ ]]="Payé",PMKAFAAPAYER[[#This Row],[27.02.2025]],0)</f>
        <v>0</v>
      </c>
      <c r="AK82" s="47">
        <f t="shared" si="20"/>
        <v>0</v>
      </c>
      <c r="AL82" s="162"/>
      <c r="AM82" s="166">
        <f>IF(PMKAFAAPAYER[[#This Row],[ ]]="Payé",PMKAFAAPAYER[[#This Row],[05.03.2025]],0)</f>
        <v>0</v>
      </c>
      <c r="AN82" s="161"/>
      <c r="AO82" s="166">
        <f>IF(PMKAFAAPAYER[[#This Row],[ ]]="Payé",PMKAFAAPAYER[[#This Row],[12.03.2025]],0)</f>
        <v>0</v>
      </c>
      <c r="AP82" s="161"/>
      <c r="AQ82" s="166">
        <f>IF(PMKAFAAPAYER[[#This Row],[ ]]="Payé",PMKAFAAPAYER[[#This Row],[19.03.2025]],0)</f>
        <v>0</v>
      </c>
      <c r="AR82" s="161"/>
      <c r="AS82" s="176">
        <f>IF(PMKAFAAPAYER[[#This Row],[ ]]="Payé",PMKAFAAPAYER[[#This Row],[26.03.2025]],0)</f>
        <v>0</v>
      </c>
      <c r="AT82" s="17">
        <f t="shared" si="21"/>
        <v>0</v>
      </c>
      <c r="AU82" s="162"/>
      <c r="AV82" s="166">
        <f>IF(PMKAFAAPAYER[[#This Row],[ ]]="Payé",PMKAFAAPAYER[[#This Row],[02.04.2025]],0)</f>
        <v>0</v>
      </c>
      <c r="AW82" s="161"/>
      <c r="AX82" s="166">
        <f>IF(PMKAFAAPAYER[[#This Row],[ ]]="Payé",PMKAFAAPAYER[[#This Row],[09.04.2025]],0)</f>
        <v>0</v>
      </c>
      <c r="AY82" s="161"/>
      <c r="AZ82" s="166">
        <f>IF(PMKAFAAPAYER[[#This Row],[ ]]="Payé",PMKAFAAPAYER[[#This Row],[16.04.2025]],0)</f>
        <v>0</v>
      </c>
      <c r="BA82" s="161"/>
      <c r="BB82" s="166">
        <f>IF(PMKAFAAPAYER[[#This Row],[ ]]="Payé",PMKAFAAPAYER[[#This Row],[23.04.2025]],0)</f>
        <v>0</v>
      </c>
      <c r="BC82" s="161"/>
      <c r="BD82" s="176">
        <f>IF(PMKAFAAPAYER[[#This Row],[ ]]="Payé",PMKAFAAPAYER[[#This Row],[30.04.2025]],0)</f>
        <v>0</v>
      </c>
      <c r="BE82" s="18">
        <f t="shared" si="22"/>
        <v>0</v>
      </c>
      <c r="BF82" s="162"/>
      <c r="BG82" s="166">
        <f>IF(PMKAFAAPAYER[[#This Row],[ ]]="Payé",PMKAFAAPAYER[[#This Row],[07.05.2025]],0)</f>
        <v>0</v>
      </c>
      <c r="BH82" s="161"/>
      <c r="BI82" s="166">
        <f>IF(PMKAFAAPAYER[[#This Row],[ ]]="Payé",PMKAFAAPAYER[[#This Row],[14.05.2025]],0)</f>
        <v>0</v>
      </c>
      <c r="BJ82" s="161"/>
      <c r="BK82" s="166">
        <f>IF(PMKAFAAPAYER[[#This Row],[ ]]="Payé",PMKAFAAPAYER[[#This Row],[21.05.2025]],0)</f>
        <v>0</v>
      </c>
      <c r="BL82" s="161"/>
      <c r="BM82" s="176">
        <f>IF(PMKAFAAPAYER[[#This Row],[ ]]="Payé",PMKAFAAPAYER[[#This Row],[28.05.2025]],0)</f>
        <v>0</v>
      </c>
      <c r="BN82" s="17">
        <f t="shared" si="23"/>
        <v>0</v>
      </c>
      <c r="BO82" s="162"/>
      <c r="BP82" s="166">
        <f>IF(PMKAFAAPAYER[[#This Row],[ ]]="Payé",PMKAFAAPAYER[[#This Row],[04.06.2025]],0)</f>
        <v>0</v>
      </c>
      <c r="BQ82" s="161"/>
      <c r="BR82" s="166">
        <f>IF(PMKAFAAPAYER[[#This Row],[ ]]="Payé",PMKAFAAPAYER[[#This Row],[11.06.2025]],0)</f>
        <v>0</v>
      </c>
      <c r="BS82" s="161"/>
      <c r="BT82" s="166">
        <f>IF(PMKAFAAPAYER[[#This Row],[ ]]="Payé",PMKAFAAPAYER[[#This Row],[18.06.2025]],0)</f>
        <v>0</v>
      </c>
      <c r="BU82" s="161">
        <f>+PMKAFAAPAYER[[#This Row],[CHF]]</f>
        <v>2334.9499999999998</v>
      </c>
      <c r="BV82" s="176">
        <f>IF(PMKAFAAPAYER[[#This Row],[ ]]="Payé",PMKAFAAPAYER[[#This Row],[25.06.2025]],0)</f>
        <v>0</v>
      </c>
      <c r="BW82" s="18">
        <f t="shared" si="24"/>
        <v>2334.9499999999998</v>
      </c>
      <c r="BX82" s="162"/>
      <c r="BY82" s="166">
        <f>IF(PMKAFAAPAYER[[#This Row],[ ]]="Payé",PMKAFAAPAYER[[#This Row],[02.07.2025]],0)</f>
        <v>0</v>
      </c>
      <c r="BZ82" s="161"/>
      <c r="CA82" s="166">
        <f>IF(PMKAFAAPAYER[[#This Row],[ ]]="Payé",PMKAFAAPAYER[[#This Row],[09.07.2025]],0)</f>
        <v>0</v>
      </c>
      <c r="CB82" s="161"/>
      <c r="CC82" s="166">
        <f>IF(PMKAFAAPAYER[[#This Row],[ ]]="Payé",PMKAFAAPAYER[[#This Row],[16.07.2025]],0)</f>
        <v>0</v>
      </c>
      <c r="CD82" s="161"/>
      <c r="CE82" s="166">
        <f>IF(PMKAFAAPAYER[[#This Row],[ ]]="Payé",PMKAFAAPAYER[[#This Row],[23.07.2025]],0)</f>
        <v>0</v>
      </c>
      <c r="CF82" s="161"/>
      <c r="CG82" s="176">
        <f>IF(PMKAFAAPAYER[[#This Row],[ ]]="Payé",PMKAFAAPAYER[[#This Row],[30.07.2025]],0)</f>
        <v>0</v>
      </c>
      <c r="CH82" s="17">
        <f t="shared" si="25"/>
        <v>0</v>
      </c>
      <c r="CI82" s="162"/>
      <c r="CJ82" s="166">
        <f>IF(PMKAFAAPAYER[[#This Row],[ ]]="Payé",PMKAFAAPAYER[[#This Row],[06.08.2025]],0)</f>
        <v>0</v>
      </c>
      <c r="CK82" s="161"/>
      <c r="CL82" s="166">
        <f>IF(PMKAFAAPAYER[[#This Row],[ ]]="Payé",PMKAFAAPAYER[[#This Row],[13.08.2025]],0)</f>
        <v>0</v>
      </c>
      <c r="CM82" s="161"/>
      <c r="CN82" s="166">
        <f>IF(PMKAFAAPAYER[[#This Row],[ ]]="Payé",PMKAFAAPAYER[[#This Row],[20.08.2025]],0)</f>
        <v>0</v>
      </c>
      <c r="CO82" s="161"/>
      <c r="CP82" s="176">
        <f>IF(PMKAFAAPAYER[[#This Row],[ ]]="Payé",PMKAFAAPAYER[[#This Row],[27.08.2025]],0)</f>
        <v>0</v>
      </c>
      <c r="CQ82" s="18">
        <f t="shared" si="26"/>
        <v>0</v>
      </c>
      <c r="CR82" s="162"/>
      <c r="CS82" s="166">
        <f>IF(PMKAFAAPAYER[[#This Row],[ ]]="Payé",PMKAFAAPAYER[[#This Row],[03.09.2025]],0)</f>
        <v>0</v>
      </c>
      <c r="CT82" s="161"/>
      <c r="CU82" s="166">
        <f>IF(PMKAFAAPAYER[[#This Row],[ ]]="Payé",PMKAFAAPAYER[[#This Row],[10.09.2025]],0)</f>
        <v>0</v>
      </c>
      <c r="CV82" s="161"/>
      <c r="CW82" s="166">
        <f>IF(PMKAFAAPAYER[[#This Row],[ ]]="Payé",PMKAFAAPAYER[[#This Row],[17.09.2025]],0)</f>
        <v>0</v>
      </c>
      <c r="CX82" s="161"/>
      <c r="CY82" s="176">
        <f>IF(PMKAFAAPAYER[[#This Row],[ ]]="Payé",PMKAFAAPAYER[[#This Row],[24.09.2025]],0)</f>
        <v>0</v>
      </c>
      <c r="CZ82" s="17">
        <f t="shared" si="27"/>
        <v>0</v>
      </c>
      <c r="DA82" s="162"/>
      <c r="DB82" s="166">
        <f>IF(PMKAFAAPAYER[[#This Row],[ ]]="Payé",PMKAFAAPAYER[[#This Row],[01.10.2025]],0)</f>
        <v>0</v>
      </c>
      <c r="DC82" s="161"/>
      <c r="DD82" s="166">
        <f>IF(PMKAFAAPAYER[[#This Row],[ ]]="Payé",PMKAFAAPAYER[[#This Row],[08.10.2025]],0)</f>
        <v>0</v>
      </c>
      <c r="DE82" s="161"/>
      <c r="DF82" s="166">
        <f>IF(PMKAFAAPAYER[[#This Row],[ ]]="Payé",PMKAFAAPAYER[[#This Row],[15.10.2025]],0)</f>
        <v>0</v>
      </c>
      <c r="DG82" s="161"/>
      <c r="DH82" s="166">
        <f>IF(PMKAFAAPAYER[[#This Row],[ ]]="Payé",PMKAFAAPAYER[[#This Row],[22.10.2025]],0)</f>
        <v>0</v>
      </c>
      <c r="DI82" s="161"/>
      <c r="DJ82" s="176">
        <f>IF(PMKAFAAPAYER[[#This Row],[ ]]="Payé",PMKAFAAPAYER[[#This Row],[29.10.2025]],0)</f>
        <v>0</v>
      </c>
      <c r="DK82" s="18">
        <f t="shared" si="28"/>
        <v>0</v>
      </c>
      <c r="DL82" s="162"/>
      <c r="DM82" s="166">
        <f>IF(PMKAFAAPAYER[[#This Row],[ ]]="Payé",PMKAFAAPAYER[[#This Row],[05.11.2025]],0)</f>
        <v>0</v>
      </c>
      <c r="DN82" s="161"/>
      <c r="DO82" s="166">
        <f>IF(PMKAFAAPAYER[[#This Row],[ ]]="Payé",PMKAFAAPAYER[[#This Row],[12.11.2025]],0)</f>
        <v>0</v>
      </c>
      <c r="DP82" s="161"/>
      <c r="DQ82" s="166">
        <f>IF(PMKAFAAPAYER[[#This Row],[ ]]="Payé",PMKAFAAPAYER[[#This Row],[19.11.2025]],0)</f>
        <v>0</v>
      </c>
      <c r="DR82" s="161"/>
      <c r="DS82" s="176">
        <f>IF(PMKAFAAPAYER[[#This Row],[ ]]="Payé",PMKAFAAPAYER[[#This Row],[26.11.2025]],0)</f>
        <v>0</v>
      </c>
      <c r="DT82" s="17">
        <f t="shared" si="29"/>
        <v>0</v>
      </c>
      <c r="DU82" s="162"/>
      <c r="DV82" s="166">
        <f>IF(PMKAFAAPAYER[[#This Row],[ ]]="Payé",PMKAFAAPAYER[[#This Row],[03.12.2025]],0)</f>
        <v>0</v>
      </c>
      <c r="DW82" s="161"/>
      <c r="DX82" s="166">
        <f>IF(PMKAFAAPAYER[[#This Row],[ ]]="Payé",PMKAFAAPAYER[[#This Row],[10.12.2025]],0)</f>
        <v>0</v>
      </c>
      <c r="DY82" s="161"/>
      <c r="DZ82" s="166">
        <f>IF(PMKAFAAPAYER[[#This Row],[ ]]="Payé",PMKAFAAPAYER[[#This Row],[17.12.2025]],0)</f>
        <v>0</v>
      </c>
      <c r="EA82" s="161"/>
      <c r="EB82" s="166">
        <f>IF(PMKAFAAPAYER[[#This Row],[ ]]="Payé",PMKAFAAPAYER[[#This Row],[24.12.2025]],0)</f>
        <v>0</v>
      </c>
      <c r="EC82" s="161"/>
      <c r="ED82" s="176">
        <f>IF(PMKAFAAPAYER[[#This Row],[ ]]="Payé",PMKAFAAPAYER[[#This Row],[31.12.2025]],0)</f>
        <v>0</v>
      </c>
      <c r="EE82" s="18">
        <f t="shared" si="30"/>
        <v>0</v>
      </c>
      <c r="EF82" s="11">
        <f t="shared" si="31"/>
        <v>2334.9499999999998</v>
      </c>
      <c r="EG82" s="16">
        <f>+PMKAFAAPAYER[[#This Row],[CHF]]-PMKAFAAPAYER[[#This Row],[T2025]]</f>
        <v>0</v>
      </c>
    </row>
    <row r="83" spans="1:137" x14ac:dyDescent="0.3">
      <c r="A83" s="9">
        <f t="shared" si="32"/>
        <v>78</v>
      </c>
      <c r="B83" s="1" t="s">
        <v>24</v>
      </c>
      <c r="D83" s="8">
        <v>45839</v>
      </c>
      <c r="E83" s="10">
        <v>20</v>
      </c>
      <c r="F83" s="265">
        <f t="shared" si="18"/>
        <v>45859</v>
      </c>
      <c r="G83" s="139" t="s">
        <v>300</v>
      </c>
      <c r="H83" s="14"/>
      <c r="I83" s="140">
        <v>2334.9499999999998</v>
      </c>
      <c r="J83" s="14"/>
      <c r="K83" s="14"/>
      <c r="L83" s="14"/>
      <c r="N83" s="15"/>
      <c r="Q83" s="3"/>
      <c r="R83" s="234"/>
      <c r="S83" s="166">
        <f>IF(PMKAFAAPAYER[[#This Row],[ ]]="Payé",PMKAFAAPAYER[[#This Row],[02.01.2025]],0)</f>
        <v>0</v>
      </c>
      <c r="T83" s="234"/>
      <c r="U83" s="166">
        <f>IF(PMKAFAAPAYER[[#This Row],[ ]]="Payé",PMKAFAAPAYER[[#This Row],[09.01.2025]],0)</f>
        <v>0</v>
      </c>
      <c r="V83" s="234"/>
      <c r="W83" s="166">
        <f>IF(PMKAFAAPAYER[[#This Row],[ ]]="Payé",PMKAFAAPAYER[[#This Row],[16.01.2025]],0)</f>
        <v>0</v>
      </c>
      <c r="X83" s="234"/>
      <c r="Y83" s="166">
        <f>IF(PMKAFAAPAYER[[#This Row],[ ]]="Payé",PMKAFAAPAYER[[#This Row],[23.01.2025]],0)</f>
        <v>0</v>
      </c>
      <c r="Z83" s="234"/>
      <c r="AA83" s="176">
        <f>IF(PMKAFAAPAYER[[#This Row],[ ]]="Payé",PMKAFAAPAYER[[#This Row],[30.01.2025]],0)</f>
        <v>0</v>
      </c>
      <c r="AB83" s="32">
        <f t="shared" si="19"/>
        <v>0</v>
      </c>
      <c r="AC83" s="234"/>
      <c r="AD83" s="166">
        <f>IF(PMKAFAAPAYER[[#This Row],[ ]]="Payé",PMKAFAAPAYER[[#This Row],[06.02.2025]],0)</f>
        <v>0</v>
      </c>
      <c r="AE83" s="234"/>
      <c r="AF83" s="166">
        <f>IF(PMKAFAAPAYER[[#This Row],[ ]]="Payé",PMKAFAAPAYER[[#This Row],[13.02.2025]],0)</f>
        <v>0</v>
      </c>
      <c r="AG83" s="234"/>
      <c r="AH83" s="166">
        <f>IF(PMKAFAAPAYER[[#This Row],[ ]]="Payé",PMKAFAAPAYER[[#This Row],[20.02.2025]],0)</f>
        <v>0</v>
      </c>
      <c r="AI83" s="234"/>
      <c r="AJ83" s="176">
        <f>IF(PMKAFAAPAYER[[#This Row],[ ]]="Payé",PMKAFAAPAYER[[#This Row],[27.02.2025]],0)</f>
        <v>0</v>
      </c>
      <c r="AK83" s="47">
        <f t="shared" si="20"/>
        <v>0</v>
      </c>
      <c r="AL83" s="162"/>
      <c r="AM83" s="166">
        <f>IF(PMKAFAAPAYER[[#This Row],[ ]]="Payé",PMKAFAAPAYER[[#This Row],[05.03.2025]],0)</f>
        <v>0</v>
      </c>
      <c r="AN83" s="161"/>
      <c r="AO83" s="166">
        <f>IF(PMKAFAAPAYER[[#This Row],[ ]]="Payé",PMKAFAAPAYER[[#This Row],[12.03.2025]],0)</f>
        <v>0</v>
      </c>
      <c r="AP83" s="161"/>
      <c r="AQ83" s="166">
        <f>IF(PMKAFAAPAYER[[#This Row],[ ]]="Payé",PMKAFAAPAYER[[#This Row],[19.03.2025]],0)</f>
        <v>0</v>
      </c>
      <c r="AR83" s="161"/>
      <c r="AS83" s="176">
        <f>IF(PMKAFAAPAYER[[#This Row],[ ]]="Payé",PMKAFAAPAYER[[#This Row],[26.03.2025]],0)</f>
        <v>0</v>
      </c>
      <c r="AT83" s="17">
        <f t="shared" si="21"/>
        <v>0</v>
      </c>
      <c r="AU83" s="162"/>
      <c r="AV83" s="166">
        <f>IF(PMKAFAAPAYER[[#This Row],[ ]]="Payé",PMKAFAAPAYER[[#This Row],[02.04.2025]],0)</f>
        <v>0</v>
      </c>
      <c r="AW83" s="161"/>
      <c r="AX83" s="166">
        <f>IF(PMKAFAAPAYER[[#This Row],[ ]]="Payé",PMKAFAAPAYER[[#This Row],[09.04.2025]],0)</f>
        <v>0</v>
      </c>
      <c r="AY83" s="161"/>
      <c r="AZ83" s="166">
        <f>IF(PMKAFAAPAYER[[#This Row],[ ]]="Payé",PMKAFAAPAYER[[#This Row],[16.04.2025]],0)</f>
        <v>0</v>
      </c>
      <c r="BA83" s="161"/>
      <c r="BB83" s="166">
        <f>IF(PMKAFAAPAYER[[#This Row],[ ]]="Payé",PMKAFAAPAYER[[#This Row],[23.04.2025]],0)</f>
        <v>0</v>
      </c>
      <c r="BC83" s="161"/>
      <c r="BD83" s="176">
        <f>IF(PMKAFAAPAYER[[#This Row],[ ]]="Payé",PMKAFAAPAYER[[#This Row],[30.04.2025]],0)</f>
        <v>0</v>
      </c>
      <c r="BE83" s="18">
        <f t="shared" si="22"/>
        <v>0</v>
      </c>
      <c r="BF83" s="162"/>
      <c r="BG83" s="166">
        <f>IF(PMKAFAAPAYER[[#This Row],[ ]]="Payé",PMKAFAAPAYER[[#This Row],[07.05.2025]],0)</f>
        <v>0</v>
      </c>
      <c r="BH83" s="161"/>
      <c r="BI83" s="166">
        <f>IF(PMKAFAAPAYER[[#This Row],[ ]]="Payé",PMKAFAAPAYER[[#This Row],[14.05.2025]],0)</f>
        <v>0</v>
      </c>
      <c r="BJ83" s="161"/>
      <c r="BK83" s="166">
        <f>IF(PMKAFAAPAYER[[#This Row],[ ]]="Payé",PMKAFAAPAYER[[#This Row],[21.05.2025]],0)</f>
        <v>0</v>
      </c>
      <c r="BL83" s="161"/>
      <c r="BM83" s="176">
        <f>IF(PMKAFAAPAYER[[#This Row],[ ]]="Payé",PMKAFAAPAYER[[#This Row],[28.05.2025]],0)</f>
        <v>0</v>
      </c>
      <c r="BN83" s="17">
        <f t="shared" si="23"/>
        <v>0</v>
      </c>
      <c r="BO83" s="162"/>
      <c r="BP83" s="166">
        <f>IF(PMKAFAAPAYER[[#This Row],[ ]]="Payé",PMKAFAAPAYER[[#This Row],[04.06.2025]],0)</f>
        <v>0</v>
      </c>
      <c r="BQ83" s="161"/>
      <c r="BR83" s="166">
        <f>IF(PMKAFAAPAYER[[#This Row],[ ]]="Payé",PMKAFAAPAYER[[#This Row],[11.06.2025]],0)</f>
        <v>0</v>
      </c>
      <c r="BS83" s="161"/>
      <c r="BT83" s="166">
        <f>IF(PMKAFAAPAYER[[#This Row],[ ]]="Payé",PMKAFAAPAYER[[#This Row],[18.06.2025]],0)</f>
        <v>0</v>
      </c>
      <c r="BU83" s="161"/>
      <c r="BV83" s="176">
        <f>IF(PMKAFAAPAYER[[#This Row],[ ]]="Payé",PMKAFAAPAYER[[#This Row],[25.06.2025]],0)</f>
        <v>0</v>
      </c>
      <c r="BW83" s="18">
        <f t="shared" si="24"/>
        <v>0</v>
      </c>
      <c r="BX83" s="162"/>
      <c r="BY83" s="166">
        <f>IF(PMKAFAAPAYER[[#This Row],[ ]]="Payé",PMKAFAAPAYER[[#This Row],[02.07.2025]],0)</f>
        <v>0</v>
      </c>
      <c r="BZ83" s="161"/>
      <c r="CA83" s="166">
        <f>IF(PMKAFAAPAYER[[#This Row],[ ]]="Payé",PMKAFAAPAYER[[#This Row],[09.07.2025]],0)</f>
        <v>0</v>
      </c>
      <c r="CB83" s="161"/>
      <c r="CC83" s="166">
        <f>IF(PMKAFAAPAYER[[#This Row],[ ]]="Payé",PMKAFAAPAYER[[#This Row],[16.07.2025]],0)</f>
        <v>0</v>
      </c>
      <c r="CD83" s="161"/>
      <c r="CE83" s="166">
        <f>IF(PMKAFAAPAYER[[#This Row],[ ]]="Payé",PMKAFAAPAYER[[#This Row],[23.07.2025]],0)</f>
        <v>0</v>
      </c>
      <c r="CF83" s="161">
        <f>+PMKAFAAPAYER[[#This Row],[CHF]]</f>
        <v>2334.9499999999998</v>
      </c>
      <c r="CG83" s="176">
        <f>IF(PMKAFAAPAYER[[#This Row],[ ]]="Payé",PMKAFAAPAYER[[#This Row],[30.07.2025]],0)</f>
        <v>0</v>
      </c>
      <c r="CH83" s="17">
        <f t="shared" si="25"/>
        <v>2334.9499999999998</v>
      </c>
      <c r="CI83" s="162"/>
      <c r="CJ83" s="166">
        <f>IF(PMKAFAAPAYER[[#This Row],[ ]]="Payé",PMKAFAAPAYER[[#This Row],[06.08.2025]],0)</f>
        <v>0</v>
      </c>
      <c r="CK83" s="161"/>
      <c r="CL83" s="166">
        <f>IF(PMKAFAAPAYER[[#This Row],[ ]]="Payé",PMKAFAAPAYER[[#This Row],[13.08.2025]],0)</f>
        <v>0</v>
      </c>
      <c r="CM83" s="161"/>
      <c r="CN83" s="166">
        <f>IF(PMKAFAAPAYER[[#This Row],[ ]]="Payé",PMKAFAAPAYER[[#This Row],[20.08.2025]],0)</f>
        <v>0</v>
      </c>
      <c r="CO83" s="161"/>
      <c r="CP83" s="176">
        <f>IF(PMKAFAAPAYER[[#This Row],[ ]]="Payé",PMKAFAAPAYER[[#This Row],[27.08.2025]],0)</f>
        <v>0</v>
      </c>
      <c r="CQ83" s="18">
        <f t="shared" si="26"/>
        <v>0</v>
      </c>
      <c r="CR83" s="162"/>
      <c r="CS83" s="166">
        <f>IF(PMKAFAAPAYER[[#This Row],[ ]]="Payé",PMKAFAAPAYER[[#This Row],[03.09.2025]],0)</f>
        <v>0</v>
      </c>
      <c r="CT83" s="161"/>
      <c r="CU83" s="166">
        <f>IF(PMKAFAAPAYER[[#This Row],[ ]]="Payé",PMKAFAAPAYER[[#This Row],[10.09.2025]],0)</f>
        <v>0</v>
      </c>
      <c r="CV83" s="161"/>
      <c r="CW83" s="166">
        <f>IF(PMKAFAAPAYER[[#This Row],[ ]]="Payé",PMKAFAAPAYER[[#This Row],[17.09.2025]],0)</f>
        <v>0</v>
      </c>
      <c r="CX83" s="161"/>
      <c r="CY83" s="176">
        <f>IF(PMKAFAAPAYER[[#This Row],[ ]]="Payé",PMKAFAAPAYER[[#This Row],[24.09.2025]],0)</f>
        <v>0</v>
      </c>
      <c r="CZ83" s="17">
        <f t="shared" si="27"/>
        <v>0</v>
      </c>
      <c r="DA83" s="162"/>
      <c r="DB83" s="166">
        <f>IF(PMKAFAAPAYER[[#This Row],[ ]]="Payé",PMKAFAAPAYER[[#This Row],[01.10.2025]],0)</f>
        <v>0</v>
      </c>
      <c r="DC83" s="161"/>
      <c r="DD83" s="166">
        <f>IF(PMKAFAAPAYER[[#This Row],[ ]]="Payé",PMKAFAAPAYER[[#This Row],[08.10.2025]],0)</f>
        <v>0</v>
      </c>
      <c r="DE83" s="161"/>
      <c r="DF83" s="166">
        <f>IF(PMKAFAAPAYER[[#This Row],[ ]]="Payé",PMKAFAAPAYER[[#This Row],[15.10.2025]],0)</f>
        <v>0</v>
      </c>
      <c r="DG83" s="161"/>
      <c r="DH83" s="166">
        <f>IF(PMKAFAAPAYER[[#This Row],[ ]]="Payé",PMKAFAAPAYER[[#This Row],[22.10.2025]],0)</f>
        <v>0</v>
      </c>
      <c r="DI83" s="161"/>
      <c r="DJ83" s="176">
        <f>IF(PMKAFAAPAYER[[#This Row],[ ]]="Payé",PMKAFAAPAYER[[#This Row],[29.10.2025]],0)</f>
        <v>0</v>
      </c>
      <c r="DK83" s="18">
        <f t="shared" si="28"/>
        <v>0</v>
      </c>
      <c r="DL83" s="162"/>
      <c r="DM83" s="166">
        <f>IF(PMKAFAAPAYER[[#This Row],[ ]]="Payé",PMKAFAAPAYER[[#This Row],[05.11.2025]],0)</f>
        <v>0</v>
      </c>
      <c r="DN83" s="161"/>
      <c r="DO83" s="166">
        <f>IF(PMKAFAAPAYER[[#This Row],[ ]]="Payé",PMKAFAAPAYER[[#This Row],[12.11.2025]],0)</f>
        <v>0</v>
      </c>
      <c r="DP83" s="161"/>
      <c r="DQ83" s="166">
        <f>IF(PMKAFAAPAYER[[#This Row],[ ]]="Payé",PMKAFAAPAYER[[#This Row],[19.11.2025]],0)</f>
        <v>0</v>
      </c>
      <c r="DR83" s="161"/>
      <c r="DS83" s="176">
        <f>IF(PMKAFAAPAYER[[#This Row],[ ]]="Payé",PMKAFAAPAYER[[#This Row],[26.11.2025]],0)</f>
        <v>0</v>
      </c>
      <c r="DT83" s="17">
        <f t="shared" si="29"/>
        <v>0</v>
      </c>
      <c r="DU83" s="162"/>
      <c r="DV83" s="166">
        <f>IF(PMKAFAAPAYER[[#This Row],[ ]]="Payé",PMKAFAAPAYER[[#This Row],[03.12.2025]],0)</f>
        <v>0</v>
      </c>
      <c r="DW83" s="161"/>
      <c r="DX83" s="166">
        <f>IF(PMKAFAAPAYER[[#This Row],[ ]]="Payé",PMKAFAAPAYER[[#This Row],[10.12.2025]],0)</f>
        <v>0</v>
      </c>
      <c r="DY83" s="161"/>
      <c r="DZ83" s="166">
        <f>IF(PMKAFAAPAYER[[#This Row],[ ]]="Payé",PMKAFAAPAYER[[#This Row],[17.12.2025]],0)</f>
        <v>0</v>
      </c>
      <c r="EA83" s="161"/>
      <c r="EB83" s="166">
        <f>IF(PMKAFAAPAYER[[#This Row],[ ]]="Payé",PMKAFAAPAYER[[#This Row],[24.12.2025]],0)</f>
        <v>0</v>
      </c>
      <c r="EC83" s="161"/>
      <c r="ED83" s="176">
        <f>IF(PMKAFAAPAYER[[#This Row],[ ]]="Payé",PMKAFAAPAYER[[#This Row],[31.12.2025]],0)</f>
        <v>0</v>
      </c>
      <c r="EE83" s="18">
        <f t="shared" si="30"/>
        <v>0</v>
      </c>
      <c r="EF83" s="11">
        <f t="shared" si="31"/>
        <v>2334.9499999999998</v>
      </c>
      <c r="EG83" s="16">
        <f>+PMKAFAAPAYER[[#This Row],[CHF]]-PMKAFAAPAYER[[#This Row],[T2025]]</f>
        <v>0</v>
      </c>
    </row>
    <row r="84" spans="1:137" x14ac:dyDescent="0.3">
      <c r="A84" s="9">
        <f t="shared" si="32"/>
        <v>79</v>
      </c>
      <c r="B84" s="1" t="s">
        <v>24</v>
      </c>
      <c r="D84" s="8">
        <v>45870</v>
      </c>
      <c r="E84" s="10">
        <v>20</v>
      </c>
      <c r="F84" s="265">
        <f t="shared" si="18"/>
        <v>45890</v>
      </c>
      <c r="G84" s="139" t="s">
        <v>301</v>
      </c>
      <c r="H84" s="14"/>
      <c r="I84" s="140">
        <v>2334.9499999999998</v>
      </c>
      <c r="J84" s="14"/>
      <c r="K84" s="14"/>
      <c r="L84" s="14"/>
      <c r="N84" s="15"/>
      <c r="Q84" s="3"/>
      <c r="R84" s="234"/>
      <c r="S84" s="166">
        <f>IF(PMKAFAAPAYER[[#This Row],[ ]]="Payé",PMKAFAAPAYER[[#This Row],[02.01.2025]],0)</f>
        <v>0</v>
      </c>
      <c r="T84" s="234"/>
      <c r="U84" s="166">
        <f>IF(PMKAFAAPAYER[[#This Row],[ ]]="Payé",PMKAFAAPAYER[[#This Row],[09.01.2025]],0)</f>
        <v>0</v>
      </c>
      <c r="V84" s="234"/>
      <c r="W84" s="166">
        <f>IF(PMKAFAAPAYER[[#This Row],[ ]]="Payé",PMKAFAAPAYER[[#This Row],[16.01.2025]],0)</f>
        <v>0</v>
      </c>
      <c r="X84" s="234"/>
      <c r="Y84" s="166">
        <f>IF(PMKAFAAPAYER[[#This Row],[ ]]="Payé",PMKAFAAPAYER[[#This Row],[23.01.2025]],0)</f>
        <v>0</v>
      </c>
      <c r="Z84" s="234"/>
      <c r="AA84" s="176">
        <f>IF(PMKAFAAPAYER[[#This Row],[ ]]="Payé",PMKAFAAPAYER[[#This Row],[30.01.2025]],0)</f>
        <v>0</v>
      </c>
      <c r="AB84" s="32">
        <f t="shared" si="19"/>
        <v>0</v>
      </c>
      <c r="AC84" s="234"/>
      <c r="AD84" s="166">
        <f>IF(PMKAFAAPAYER[[#This Row],[ ]]="Payé",PMKAFAAPAYER[[#This Row],[06.02.2025]],0)</f>
        <v>0</v>
      </c>
      <c r="AE84" s="234"/>
      <c r="AF84" s="166">
        <f>IF(PMKAFAAPAYER[[#This Row],[ ]]="Payé",PMKAFAAPAYER[[#This Row],[13.02.2025]],0)</f>
        <v>0</v>
      </c>
      <c r="AG84" s="234"/>
      <c r="AH84" s="166">
        <f>IF(PMKAFAAPAYER[[#This Row],[ ]]="Payé",PMKAFAAPAYER[[#This Row],[20.02.2025]],0)</f>
        <v>0</v>
      </c>
      <c r="AI84" s="234"/>
      <c r="AJ84" s="176">
        <f>IF(PMKAFAAPAYER[[#This Row],[ ]]="Payé",PMKAFAAPAYER[[#This Row],[27.02.2025]],0)</f>
        <v>0</v>
      </c>
      <c r="AK84" s="47">
        <f t="shared" si="20"/>
        <v>0</v>
      </c>
      <c r="AL84" s="162"/>
      <c r="AM84" s="166">
        <f>IF(PMKAFAAPAYER[[#This Row],[ ]]="Payé",PMKAFAAPAYER[[#This Row],[05.03.2025]],0)</f>
        <v>0</v>
      </c>
      <c r="AN84" s="161"/>
      <c r="AO84" s="166">
        <f>IF(PMKAFAAPAYER[[#This Row],[ ]]="Payé",PMKAFAAPAYER[[#This Row],[12.03.2025]],0)</f>
        <v>0</v>
      </c>
      <c r="AP84" s="161"/>
      <c r="AQ84" s="166">
        <f>IF(PMKAFAAPAYER[[#This Row],[ ]]="Payé",PMKAFAAPAYER[[#This Row],[19.03.2025]],0)</f>
        <v>0</v>
      </c>
      <c r="AR84" s="161"/>
      <c r="AS84" s="176">
        <f>IF(PMKAFAAPAYER[[#This Row],[ ]]="Payé",PMKAFAAPAYER[[#This Row],[26.03.2025]],0)</f>
        <v>0</v>
      </c>
      <c r="AT84" s="17">
        <f t="shared" si="21"/>
        <v>0</v>
      </c>
      <c r="AU84" s="162"/>
      <c r="AV84" s="166">
        <f>IF(PMKAFAAPAYER[[#This Row],[ ]]="Payé",PMKAFAAPAYER[[#This Row],[02.04.2025]],0)</f>
        <v>0</v>
      </c>
      <c r="AW84" s="161"/>
      <c r="AX84" s="166">
        <f>IF(PMKAFAAPAYER[[#This Row],[ ]]="Payé",PMKAFAAPAYER[[#This Row],[09.04.2025]],0)</f>
        <v>0</v>
      </c>
      <c r="AY84" s="161"/>
      <c r="AZ84" s="166">
        <f>IF(PMKAFAAPAYER[[#This Row],[ ]]="Payé",PMKAFAAPAYER[[#This Row],[16.04.2025]],0)</f>
        <v>0</v>
      </c>
      <c r="BA84" s="161"/>
      <c r="BB84" s="166">
        <f>IF(PMKAFAAPAYER[[#This Row],[ ]]="Payé",PMKAFAAPAYER[[#This Row],[23.04.2025]],0)</f>
        <v>0</v>
      </c>
      <c r="BC84" s="161"/>
      <c r="BD84" s="176">
        <f>IF(PMKAFAAPAYER[[#This Row],[ ]]="Payé",PMKAFAAPAYER[[#This Row],[30.04.2025]],0)</f>
        <v>0</v>
      </c>
      <c r="BE84" s="18">
        <f t="shared" si="22"/>
        <v>0</v>
      </c>
      <c r="BF84" s="162"/>
      <c r="BG84" s="166">
        <f>IF(PMKAFAAPAYER[[#This Row],[ ]]="Payé",PMKAFAAPAYER[[#This Row],[07.05.2025]],0)</f>
        <v>0</v>
      </c>
      <c r="BH84" s="161"/>
      <c r="BI84" s="166">
        <f>IF(PMKAFAAPAYER[[#This Row],[ ]]="Payé",PMKAFAAPAYER[[#This Row],[14.05.2025]],0)</f>
        <v>0</v>
      </c>
      <c r="BJ84" s="161"/>
      <c r="BK84" s="166">
        <f>IF(PMKAFAAPAYER[[#This Row],[ ]]="Payé",PMKAFAAPAYER[[#This Row],[21.05.2025]],0)</f>
        <v>0</v>
      </c>
      <c r="BL84" s="161"/>
      <c r="BM84" s="176">
        <f>IF(PMKAFAAPAYER[[#This Row],[ ]]="Payé",PMKAFAAPAYER[[#This Row],[28.05.2025]],0)</f>
        <v>0</v>
      </c>
      <c r="BN84" s="17">
        <f t="shared" si="23"/>
        <v>0</v>
      </c>
      <c r="BO84" s="162"/>
      <c r="BP84" s="166">
        <f>IF(PMKAFAAPAYER[[#This Row],[ ]]="Payé",PMKAFAAPAYER[[#This Row],[04.06.2025]],0)</f>
        <v>0</v>
      </c>
      <c r="BQ84" s="161"/>
      <c r="BR84" s="166">
        <f>IF(PMKAFAAPAYER[[#This Row],[ ]]="Payé",PMKAFAAPAYER[[#This Row],[11.06.2025]],0)</f>
        <v>0</v>
      </c>
      <c r="BS84" s="161"/>
      <c r="BT84" s="166">
        <f>IF(PMKAFAAPAYER[[#This Row],[ ]]="Payé",PMKAFAAPAYER[[#This Row],[18.06.2025]],0)</f>
        <v>0</v>
      </c>
      <c r="BU84" s="161"/>
      <c r="BV84" s="176">
        <f>IF(PMKAFAAPAYER[[#This Row],[ ]]="Payé",PMKAFAAPAYER[[#This Row],[25.06.2025]],0)</f>
        <v>0</v>
      </c>
      <c r="BW84" s="18">
        <f t="shared" si="24"/>
        <v>0</v>
      </c>
      <c r="BX84" s="162"/>
      <c r="BY84" s="166">
        <f>IF(PMKAFAAPAYER[[#This Row],[ ]]="Payé",PMKAFAAPAYER[[#This Row],[02.07.2025]],0)</f>
        <v>0</v>
      </c>
      <c r="BZ84" s="161"/>
      <c r="CA84" s="166">
        <f>IF(PMKAFAAPAYER[[#This Row],[ ]]="Payé",PMKAFAAPAYER[[#This Row],[09.07.2025]],0)</f>
        <v>0</v>
      </c>
      <c r="CB84" s="161"/>
      <c r="CC84" s="166">
        <f>IF(PMKAFAAPAYER[[#This Row],[ ]]="Payé",PMKAFAAPAYER[[#This Row],[16.07.2025]],0)</f>
        <v>0</v>
      </c>
      <c r="CD84" s="161"/>
      <c r="CE84" s="166">
        <f>IF(PMKAFAAPAYER[[#This Row],[ ]]="Payé",PMKAFAAPAYER[[#This Row],[23.07.2025]],0)</f>
        <v>0</v>
      </c>
      <c r="CF84" s="161"/>
      <c r="CG84" s="176">
        <f>IF(PMKAFAAPAYER[[#This Row],[ ]]="Payé",PMKAFAAPAYER[[#This Row],[30.07.2025]],0)</f>
        <v>0</v>
      </c>
      <c r="CH84" s="17">
        <f t="shared" si="25"/>
        <v>0</v>
      </c>
      <c r="CI84" s="162"/>
      <c r="CJ84" s="166">
        <f>IF(PMKAFAAPAYER[[#This Row],[ ]]="Payé",PMKAFAAPAYER[[#This Row],[06.08.2025]],0)</f>
        <v>0</v>
      </c>
      <c r="CK84" s="161"/>
      <c r="CL84" s="166">
        <f>IF(PMKAFAAPAYER[[#This Row],[ ]]="Payé",PMKAFAAPAYER[[#This Row],[13.08.2025]],0)</f>
        <v>0</v>
      </c>
      <c r="CM84" s="161"/>
      <c r="CN84" s="166">
        <f>IF(PMKAFAAPAYER[[#This Row],[ ]]="Payé",PMKAFAAPAYER[[#This Row],[20.08.2025]],0)</f>
        <v>0</v>
      </c>
      <c r="CO84" s="161">
        <f>+PMKAFAAPAYER[[#This Row],[CHF]]</f>
        <v>2334.9499999999998</v>
      </c>
      <c r="CP84" s="176">
        <f>IF(PMKAFAAPAYER[[#This Row],[ ]]="Payé",PMKAFAAPAYER[[#This Row],[27.08.2025]],0)</f>
        <v>0</v>
      </c>
      <c r="CQ84" s="18">
        <f t="shared" si="26"/>
        <v>2334.9499999999998</v>
      </c>
      <c r="CR84" s="162"/>
      <c r="CS84" s="166">
        <f>IF(PMKAFAAPAYER[[#This Row],[ ]]="Payé",PMKAFAAPAYER[[#This Row],[03.09.2025]],0)</f>
        <v>0</v>
      </c>
      <c r="CT84" s="161"/>
      <c r="CU84" s="166">
        <f>IF(PMKAFAAPAYER[[#This Row],[ ]]="Payé",PMKAFAAPAYER[[#This Row],[10.09.2025]],0)</f>
        <v>0</v>
      </c>
      <c r="CV84" s="161"/>
      <c r="CW84" s="166">
        <f>IF(PMKAFAAPAYER[[#This Row],[ ]]="Payé",PMKAFAAPAYER[[#This Row],[17.09.2025]],0)</f>
        <v>0</v>
      </c>
      <c r="CX84" s="161"/>
      <c r="CY84" s="176">
        <f>IF(PMKAFAAPAYER[[#This Row],[ ]]="Payé",PMKAFAAPAYER[[#This Row],[24.09.2025]],0)</f>
        <v>0</v>
      </c>
      <c r="CZ84" s="17">
        <f t="shared" si="27"/>
        <v>0</v>
      </c>
      <c r="DA84" s="162"/>
      <c r="DB84" s="166">
        <f>IF(PMKAFAAPAYER[[#This Row],[ ]]="Payé",PMKAFAAPAYER[[#This Row],[01.10.2025]],0)</f>
        <v>0</v>
      </c>
      <c r="DC84" s="161"/>
      <c r="DD84" s="166">
        <f>IF(PMKAFAAPAYER[[#This Row],[ ]]="Payé",PMKAFAAPAYER[[#This Row],[08.10.2025]],0)</f>
        <v>0</v>
      </c>
      <c r="DE84" s="161"/>
      <c r="DF84" s="166">
        <f>IF(PMKAFAAPAYER[[#This Row],[ ]]="Payé",PMKAFAAPAYER[[#This Row],[15.10.2025]],0)</f>
        <v>0</v>
      </c>
      <c r="DG84" s="161"/>
      <c r="DH84" s="166">
        <f>IF(PMKAFAAPAYER[[#This Row],[ ]]="Payé",PMKAFAAPAYER[[#This Row],[22.10.2025]],0)</f>
        <v>0</v>
      </c>
      <c r="DI84" s="161"/>
      <c r="DJ84" s="176">
        <f>IF(PMKAFAAPAYER[[#This Row],[ ]]="Payé",PMKAFAAPAYER[[#This Row],[29.10.2025]],0)</f>
        <v>0</v>
      </c>
      <c r="DK84" s="18">
        <f t="shared" si="28"/>
        <v>0</v>
      </c>
      <c r="DL84" s="162"/>
      <c r="DM84" s="166">
        <f>IF(PMKAFAAPAYER[[#This Row],[ ]]="Payé",PMKAFAAPAYER[[#This Row],[05.11.2025]],0)</f>
        <v>0</v>
      </c>
      <c r="DN84" s="161"/>
      <c r="DO84" s="166">
        <f>IF(PMKAFAAPAYER[[#This Row],[ ]]="Payé",PMKAFAAPAYER[[#This Row],[12.11.2025]],0)</f>
        <v>0</v>
      </c>
      <c r="DP84" s="161"/>
      <c r="DQ84" s="166">
        <f>IF(PMKAFAAPAYER[[#This Row],[ ]]="Payé",PMKAFAAPAYER[[#This Row],[19.11.2025]],0)</f>
        <v>0</v>
      </c>
      <c r="DR84" s="161"/>
      <c r="DS84" s="176">
        <f>IF(PMKAFAAPAYER[[#This Row],[ ]]="Payé",PMKAFAAPAYER[[#This Row],[26.11.2025]],0)</f>
        <v>0</v>
      </c>
      <c r="DT84" s="17">
        <f t="shared" si="29"/>
        <v>0</v>
      </c>
      <c r="DU84" s="162"/>
      <c r="DV84" s="166">
        <f>IF(PMKAFAAPAYER[[#This Row],[ ]]="Payé",PMKAFAAPAYER[[#This Row],[03.12.2025]],0)</f>
        <v>0</v>
      </c>
      <c r="DW84" s="161"/>
      <c r="DX84" s="166">
        <f>IF(PMKAFAAPAYER[[#This Row],[ ]]="Payé",PMKAFAAPAYER[[#This Row],[10.12.2025]],0)</f>
        <v>0</v>
      </c>
      <c r="DY84" s="161"/>
      <c r="DZ84" s="166">
        <f>IF(PMKAFAAPAYER[[#This Row],[ ]]="Payé",PMKAFAAPAYER[[#This Row],[17.12.2025]],0)</f>
        <v>0</v>
      </c>
      <c r="EA84" s="161"/>
      <c r="EB84" s="166">
        <f>IF(PMKAFAAPAYER[[#This Row],[ ]]="Payé",PMKAFAAPAYER[[#This Row],[24.12.2025]],0)</f>
        <v>0</v>
      </c>
      <c r="EC84" s="161"/>
      <c r="ED84" s="176">
        <f>IF(PMKAFAAPAYER[[#This Row],[ ]]="Payé",PMKAFAAPAYER[[#This Row],[31.12.2025]],0)</f>
        <v>0</v>
      </c>
      <c r="EE84" s="18">
        <f t="shared" si="30"/>
        <v>0</v>
      </c>
      <c r="EF84" s="11">
        <f t="shared" si="31"/>
        <v>2334.9499999999998</v>
      </c>
      <c r="EG84" s="16">
        <f>+PMKAFAAPAYER[[#This Row],[CHF]]-PMKAFAAPAYER[[#This Row],[T2025]]</f>
        <v>0</v>
      </c>
    </row>
    <row r="85" spans="1:137" x14ac:dyDescent="0.3">
      <c r="A85" s="9">
        <f t="shared" si="32"/>
        <v>80</v>
      </c>
      <c r="B85" s="1" t="s">
        <v>24</v>
      </c>
      <c r="D85" s="8">
        <v>45901</v>
      </c>
      <c r="E85" s="10">
        <v>20</v>
      </c>
      <c r="F85" s="265">
        <f t="shared" si="18"/>
        <v>45921</v>
      </c>
      <c r="G85" s="139" t="s">
        <v>302</v>
      </c>
      <c r="H85" s="14"/>
      <c r="I85" s="140">
        <v>2334.9499999999998</v>
      </c>
      <c r="J85" s="14"/>
      <c r="K85" s="14"/>
      <c r="L85" s="14"/>
      <c r="N85" s="15"/>
      <c r="Q85" s="3"/>
      <c r="R85" s="234"/>
      <c r="S85" s="166">
        <f>IF(PMKAFAAPAYER[[#This Row],[ ]]="Payé",PMKAFAAPAYER[[#This Row],[02.01.2025]],0)</f>
        <v>0</v>
      </c>
      <c r="T85" s="234"/>
      <c r="U85" s="166">
        <f>IF(PMKAFAAPAYER[[#This Row],[ ]]="Payé",PMKAFAAPAYER[[#This Row],[09.01.2025]],0)</f>
        <v>0</v>
      </c>
      <c r="V85" s="234"/>
      <c r="W85" s="166">
        <f>IF(PMKAFAAPAYER[[#This Row],[ ]]="Payé",PMKAFAAPAYER[[#This Row],[16.01.2025]],0)</f>
        <v>0</v>
      </c>
      <c r="X85" s="234"/>
      <c r="Y85" s="166">
        <f>IF(PMKAFAAPAYER[[#This Row],[ ]]="Payé",PMKAFAAPAYER[[#This Row],[23.01.2025]],0)</f>
        <v>0</v>
      </c>
      <c r="Z85" s="234"/>
      <c r="AA85" s="176">
        <f>IF(PMKAFAAPAYER[[#This Row],[ ]]="Payé",PMKAFAAPAYER[[#This Row],[30.01.2025]],0)</f>
        <v>0</v>
      </c>
      <c r="AB85" s="32">
        <f t="shared" si="19"/>
        <v>0</v>
      </c>
      <c r="AC85" s="234"/>
      <c r="AD85" s="166">
        <f>IF(PMKAFAAPAYER[[#This Row],[ ]]="Payé",PMKAFAAPAYER[[#This Row],[06.02.2025]],0)</f>
        <v>0</v>
      </c>
      <c r="AE85" s="234"/>
      <c r="AF85" s="166">
        <f>IF(PMKAFAAPAYER[[#This Row],[ ]]="Payé",PMKAFAAPAYER[[#This Row],[13.02.2025]],0)</f>
        <v>0</v>
      </c>
      <c r="AG85" s="234"/>
      <c r="AH85" s="166">
        <f>IF(PMKAFAAPAYER[[#This Row],[ ]]="Payé",PMKAFAAPAYER[[#This Row],[20.02.2025]],0)</f>
        <v>0</v>
      </c>
      <c r="AI85" s="234"/>
      <c r="AJ85" s="176">
        <f>IF(PMKAFAAPAYER[[#This Row],[ ]]="Payé",PMKAFAAPAYER[[#This Row],[27.02.2025]],0)</f>
        <v>0</v>
      </c>
      <c r="AK85" s="47">
        <f t="shared" si="20"/>
        <v>0</v>
      </c>
      <c r="AL85" s="162"/>
      <c r="AM85" s="166">
        <f>IF(PMKAFAAPAYER[[#This Row],[ ]]="Payé",PMKAFAAPAYER[[#This Row],[05.03.2025]],0)</f>
        <v>0</v>
      </c>
      <c r="AN85" s="161"/>
      <c r="AO85" s="166">
        <f>IF(PMKAFAAPAYER[[#This Row],[ ]]="Payé",PMKAFAAPAYER[[#This Row],[12.03.2025]],0)</f>
        <v>0</v>
      </c>
      <c r="AP85" s="161"/>
      <c r="AQ85" s="166">
        <f>IF(PMKAFAAPAYER[[#This Row],[ ]]="Payé",PMKAFAAPAYER[[#This Row],[19.03.2025]],0)</f>
        <v>0</v>
      </c>
      <c r="AR85" s="161"/>
      <c r="AS85" s="176">
        <f>IF(PMKAFAAPAYER[[#This Row],[ ]]="Payé",PMKAFAAPAYER[[#This Row],[26.03.2025]],0)</f>
        <v>0</v>
      </c>
      <c r="AT85" s="17">
        <f t="shared" si="21"/>
        <v>0</v>
      </c>
      <c r="AU85" s="162"/>
      <c r="AV85" s="166">
        <f>IF(PMKAFAAPAYER[[#This Row],[ ]]="Payé",PMKAFAAPAYER[[#This Row],[02.04.2025]],0)</f>
        <v>0</v>
      </c>
      <c r="AW85" s="161"/>
      <c r="AX85" s="166">
        <f>IF(PMKAFAAPAYER[[#This Row],[ ]]="Payé",PMKAFAAPAYER[[#This Row],[09.04.2025]],0)</f>
        <v>0</v>
      </c>
      <c r="AY85" s="161"/>
      <c r="AZ85" s="166">
        <f>IF(PMKAFAAPAYER[[#This Row],[ ]]="Payé",PMKAFAAPAYER[[#This Row],[16.04.2025]],0)</f>
        <v>0</v>
      </c>
      <c r="BA85" s="161"/>
      <c r="BB85" s="166">
        <f>IF(PMKAFAAPAYER[[#This Row],[ ]]="Payé",PMKAFAAPAYER[[#This Row],[23.04.2025]],0)</f>
        <v>0</v>
      </c>
      <c r="BC85" s="161"/>
      <c r="BD85" s="176">
        <f>IF(PMKAFAAPAYER[[#This Row],[ ]]="Payé",PMKAFAAPAYER[[#This Row],[30.04.2025]],0)</f>
        <v>0</v>
      </c>
      <c r="BE85" s="18">
        <f t="shared" si="22"/>
        <v>0</v>
      </c>
      <c r="BF85" s="162"/>
      <c r="BG85" s="166">
        <f>IF(PMKAFAAPAYER[[#This Row],[ ]]="Payé",PMKAFAAPAYER[[#This Row],[07.05.2025]],0)</f>
        <v>0</v>
      </c>
      <c r="BH85" s="161"/>
      <c r="BI85" s="166">
        <f>IF(PMKAFAAPAYER[[#This Row],[ ]]="Payé",PMKAFAAPAYER[[#This Row],[14.05.2025]],0)</f>
        <v>0</v>
      </c>
      <c r="BJ85" s="161"/>
      <c r="BK85" s="166">
        <f>IF(PMKAFAAPAYER[[#This Row],[ ]]="Payé",PMKAFAAPAYER[[#This Row],[21.05.2025]],0)</f>
        <v>0</v>
      </c>
      <c r="BL85" s="161"/>
      <c r="BM85" s="176">
        <f>IF(PMKAFAAPAYER[[#This Row],[ ]]="Payé",PMKAFAAPAYER[[#This Row],[28.05.2025]],0)</f>
        <v>0</v>
      </c>
      <c r="BN85" s="17">
        <f t="shared" si="23"/>
        <v>0</v>
      </c>
      <c r="BO85" s="162"/>
      <c r="BP85" s="166">
        <f>IF(PMKAFAAPAYER[[#This Row],[ ]]="Payé",PMKAFAAPAYER[[#This Row],[04.06.2025]],0)</f>
        <v>0</v>
      </c>
      <c r="BQ85" s="161"/>
      <c r="BR85" s="166">
        <f>IF(PMKAFAAPAYER[[#This Row],[ ]]="Payé",PMKAFAAPAYER[[#This Row],[11.06.2025]],0)</f>
        <v>0</v>
      </c>
      <c r="BS85" s="161"/>
      <c r="BT85" s="166">
        <f>IF(PMKAFAAPAYER[[#This Row],[ ]]="Payé",PMKAFAAPAYER[[#This Row],[18.06.2025]],0)</f>
        <v>0</v>
      </c>
      <c r="BU85" s="161"/>
      <c r="BV85" s="176">
        <f>IF(PMKAFAAPAYER[[#This Row],[ ]]="Payé",PMKAFAAPAYER[[#This Row],[25.06.2025]],0)</f>
        <v>0</v>
      </c>
      <c r="BW85" s="18">
        <f t="shared" si="24"/>
        <v>0</v>
      </c>
      <c r="BX85" s="162"/>
      <c r="BY85" s="166">
        <f>IF(PMKAFAAPAYER[[#This Row],[ ]]="Payé",PMKAFAAPAYER[[#This Row],[02.07.2025]],0)</f>
        <v>0</v>
      </c>
      <c r="BZ85" s="161"/>
      <c r="CA85" s="166">
        <f>IF(PMKAFAAPAYER[[#This Row],[ ]]="Payé",PMKAFAAPAYER[[#This Row],[09.07.2025]],0)</f>
        <v>0</v>
      </c>
      <c r="CB85" s="161"/>
      <c r="CC85" s="166">
        <f>IF(PMKAFAAPAYER[[#This Row],[ ]]="Payé",PMKAFAAPAYER[[#This Row],[16.07.2025]],0)</f>
        <v>0</v>
      </c>
      <c r="CD85" s="161"/>
      <c r="CE85" s="166">
        <f>IF(PMKAFAAPAYER[[#This Row],[ ]]="Payé",PMKAFAAPAYER[[#This Row],[23.07.2025]],0)</f>
        <v>0</v>
      </c>
      <c r="CF85" s="161"/>
      <c r="CG85" s="176">
        <f>IF(PMKAFAAPAYER[[#This Row],[ ]]="Payé",PMKAFAAPAYER[[#This Row],[30.07.2025]],0)</f>
        <v>0</v>
      </c>
      <c r="CH85" s="17">
        <f t="shared" si="25"/>
        <v>0</v>
      </c>
      <c r="CI85" s="162"/>
      <c r="CJ85" s="166">
        <f>IF(PMKAFAAPAYER[[#This Row],[ ]]="Payé",PMKAFAAPAYER[[#This Row],[06.08.2025]],0)</f>
        <v>0</v>
      </c>
      <c r="CK85" s="161"/>
      <c r="CL85" s="166">
        <f>IF(PMKAFAAPAYER[[#This Row],[ ]]="Payé",PMKAFAAPAYER[[#This Row],[13.08.2025]],0)</f>
        <v>0</v>
      </c>
      <c r="CM85" s="161"/>
      <c r="CN85" s="166">
        <f>IF(PMKAFAAPAYER[[#This Row],[ ]]="Payé",PMKAFAAPAYER[[#This Row],[20.08.2025]],0)</f>
        <v>0</v>
      </c>
      <c r="CO85" s="161"/>
      <c r="CP85" s="176">
        <f>IF(PMKAFAAPAYER[[#This Row],[ ]]="Payé",PMKAFAAPAYER[[#This Row],[27.08.2025]],0)</f>
        <v>0</v>
      </c>
      <c r="CQ85" s="18">
        <f t="shared" si="26"/>
        <v>0</v>
      </c>
      <c r="CR85" s="162"/>
      <c r="CS85" s="166">
        <f>IF(PMKAFAAPAYER[[#This Row],[ ]]="Payé",PMKAFAAPAYER[[#This Row],[03.09.2025]],0)</f>
        <v>0</v>
      </c>
      <c r="CT85" s="161"/>
      <c r="CU85" s="166">
        <f>IF(PMKAFAAPAYER[[#This Row],[ ]]="Payé",PMKAFAAPAYER[[#This Row],[10.09.2025]],0)</f>
        <v>0</v>
      </c>
      <c r="CV85" s="161"/>
      <c r="CW85" s="166">
        <f>IF(PMKAFAAPAYER[[#This Row],[ ]]="Payé",PMKAFAAPAYER[[#This Row],[17.09.2025]],0)</f>
        <v>0</v>
      </c>
      <c r="CX85" s="161">
        <f>+PMKAFAAPAYER[[#This Row],[CHF]]</f>
        <v>2334.9499999999998</v>
      </c>
      <c r="CY85" s="176">
        <f>IF(PMKAFAAPAYER[[#This Row],[ ]]="Payé",PMKAFAAPAYER[[#This Row],[24.09.2025]],0)</f>
        <v>0</v>
      </c>
      <c r="CZ85" s="17">
        <f t="shared" si="27"/>
        <v>2334.9499999999998</v>
      </c>
      <c r="DA85" s="162"/>
      <c r="DB85" s="166">
        <f>IF(PMKAFAAPAYER[[#This Row],[ ]]="Payé",PMKAFAAPAYER[[#This Row],[01.10.2025]],0)</f>
        <v>0</v>
      </c>
      <c r="DC85" s="161"/>
      <c r="DD85" s="166">
        <f>IF(PMKAFAAPAYER[[#This Row],[ ]]="Payé",PMKAFAAPAYER[[#This Row],[08.10.2025]],0)</f>
        <v>0</v>
      </c>
      <c r="DE85" s="161"/>
      <c r="DF85" s="166">
        <f>IF(PMKAFAAPAYER[[#This Row],[ ]]="Payé",PMKAFAAPAYER[[#This Row],[15.10.2025]],0)</f>
        <v>0</v>
      </c>
      <c r="DG85" s="161"/>
      <c r="DH85" s="166">
        <f>IF(PMKAFAAPAYER[[#This Row],[ ]]="Payé",PMKAFAAPAYER[[#This Row],[22.10.2025]],0)</f>
        <v>0</v>
      </c>
      <c r="DI85" s="161"/>
      <c r="DJ85" s="176">
        <f>IF(PMKAFAAPAYER[[#This Row],[ ]]="Payé",PMKAFAAPAYER[[#This Row],[29.10.2025]],0)</f>
        <v>0</v>
      </c>
      <c r="DK85" s="18">
        <f t="shared" si="28"/>
        <v>0</v>
      </c>
      <c r="DL85" s="162"/>
      <c r="DM85" s="166">
        <f>IF(PMKAFAAPAYER[[#This Row],[ ]]="Payé",PMKAFAAPAYER[[#This Row],[05.11.2025]],0)</f>
        <v>0</v>
      </c>
      <c r="DN85" s="161"/>
      <c r="DO85" s="166">
        <f>IF(PMKAFAAPAYER[[#This Row],[ ]]="Payé",PMKAFAAPAYER[[#This Row],[12.11.2025]],0)</f>
        <v>0</v>
      </c>
      <c r="DP85" s="161"/>
      <c r="DQ85" s="166">
        <f>IF(PMKAFAAPAYER[[#This Row],[ ]]="Payé",PMKAFAAPAYER[[#This Row],[19.11.2025]],0)</f>
        <v>0</v>
      </c>
      <c r="DR85" s="161"/>
      <c r="DS85" s="176">
        <f>IF(PMKAFAAPAYER[[#This Row],[ ]]="Payé",PMKAFAAPAYER[[#This Row],[26.11.2025]],0)</f>
        <v>0</v>
      </c>
      <c r="DT85" s="17">
        <f t="shared" si="29"/>
        <v>0</v>
      </c>
      <c r="DU85" s="162"/>
      <c r="DV85" s="166">
        <f>IF(PMKAFAAPAYER[[#This Row],[ ]]="Payé",PMKAFAAPAYER[[#This Row],[03.12.2025]],0)</f>
        <v>0</v>
      </c>
      <c r="DW85" s="161"/>
      <c r="DX85" s="166">
        <f>IF(PMKAFAAPAYER[[#This Row],[ ]]="Payé",PMKAFAAPAYER[[#This Row],[10.12.2025]],0)</f>
        <v>0</v>
      </c>
      <c r="DY85" s="161"/>
      <c r="DZ85" s="166">
        <f>IF(PMKAFAAPAYER[[#This Row],[ ]]="Payé",PMKAFAAPAYER[[#This Row],[17.12.2025]],0)</f>
        <v>0</v>
      </c>
      <c r="EA85" s="161"/>
      <c r="EB85" s="166">
        <f>IF(PMKAFAAPAYER[[#This Row],[ ]]="Payé",PMKAFAAPAYER[[#This Row],[24.12.2025]],0)</f>
        <v>0</v>
      </c>
      <c r="EC85" s="161"/>
      <c r="ED85" s="176">
        <f>IF(PMKAFAAPAYER[[#This Row],[ ]]="Payé",PMKAFAAPAYER[[#This Row],[31.12.2025]],0)</f>
        <v>0</v>
      </c>
      <c r="EE85" s="18">
        <f t="shared" si="30"/>
        <v>0</v>
      </c>
      <c r="EF85" s="11">
        <f t="shared" si="31"/>
        <v>2334.9499999999998</v>
      </c>
      <c r="EG85" s="16">
        <f>+PMKAFAAPAYER[[#This Row],[CHF]]-PMKAFAAPAYER[[#This Row],[T2025]]</f>
        <v>0</v>
      </c>
    </row>
    <row r="86" spans="1:137" x14ac:dyDescent="0.3">
      <c r="A86" s="9">
        <f t="shared" si="32"/>
        <v>81</v>
      </c>
      <c r="B86" s="1" t="s">
        <v>24</v>
      </c>
      <c r="D86" s="8">
        <v>45931</v>
      </c>
      <c r="E86" s="10">
        <v>20</v>
      </c>
      <c r="F86" s="265">
        <f t="shared" si="18"/>
        <v>45951</v>
      </c>
      <c r="G86" s="139" t="s">
        <v>303</v>
      </c>
      <c r="H86" s="14"/>
      <c r="I86" s="140">
        <v>2334.9499999999998</v>
      </c>
      <c r="J86" s="14"/>
      <c r="K86" s="14"/>
      <c r="L86" s="14"/>
      <c r="N86" s="15"/>
      <c r="Q86" s="3"/>
      <c r="R86" s="234"/>
      <c r="S86" s="166">
        <f>IF(PMKAFAAPAYER[[#This Row],[ ]]="Payé",PMKAFAAPAYER[[#This Row],[02.01.2025]],0)</f>
        <v>0</v>
      </c>
      <c r="T86" s="234"/>
      <c r="U86" s="166">
        <f>IF(PMKAFAAPAYER[[#This Row],[ ]]="Payé",PMKAFAAPAYER[[#This Row],[09.01.2025]],0)</f>
        <v>0</v>
      </c>
      <c r="V86" s="234"/>
      <c r="W86" s="166">
        <f>IF(PMKAFAAPAYER[[#This Row],[ ]]="Payé",PMKAFAAPAYER[[#This Row],[16.01.2025]],0)</f>
        <v>0</v>
      </c>
      <c r="X86" s="234"/>
      <c r="Y86" s="166">
        <f>IF(PMKAFAAPAYER[[#This Row],[ ]]="Payé",PMKAFAAPAYER[[#This Row],[23.01.2025]],0)</f>
        <v>0</v>
      </c>
      <c r="Z86" s="234"/>
      <c r="AA86" s="176">
        <f>IF(PMKAFAAPAYER[[#This Row],[ ]]="Payé",PMKAFAAPAYER[[#This Row],[30.01.2025]],0)</f>
        <v>0</v>
      </c>
      <c r="AB86" s="32">
        <f t="shared" si="19"/>
        <v>0</v>
      </c>
      <c r="AC86" s="234"/>
      <c r="AD86" s="166">
        <f>IF(PMKAFAAPAYER[[#This Row],[ ]]="Payé",PMKAFAAPAYER[[#This Row],[06.02.2025]],0)</f>
        <v>0</v>
      </c>
      <c r="AE86" s="234"/>
      <c r="AF86" s="166">
        <f>IF(PMKAFAAPAYER[[#This Row],[ ]]="Payé",PMKAFAAPAYER[[#This Row],[13.02.2025]],0)</f>
        <v>0</v>
      </c>
      <c r="AG86" s="234"/>
      <c r="AH86" s="166">
        <f>IF(PMKAFAAPAYER[[#This Row],[ ]]="Payé",PMKAFAAPAYER[[#This Row],[20.02.2025]],0)</f>
        <v>0</v>
      </c>
      <c r="AI86" s="234"/>
      <c r="AJ86" s="176">
        <f>IF(PMKAFAAPAYER[[#This Row],[ ]]="Payé",PMKAFAAPAYER[[#This Row],[27.02.2025]],0)</f>
        <v>0</v>
      </c>
      <c r="AK86" s="47">
        <f t="shared" si="20"/>
        <v>0</v>
      </c>
      <c r="AL86" s="162"/>
      <c r="AM86" s="166">
        <f>IF(PMKAFAAPAYER[[#This Row],[ ]]="Payé",PMKAFAAPAYER[[#This Row],[05.03.2025]],0)</f>
        <v>0</v>
      </c>
      <c r="AN86" s="161"/>
      <c r="AO86" s="166">
        <f>IF(PMKAFAAPAYER[[#This Row],[ ]]="Payé",PMKAFAAPAYER[[#This Row],[12.03.2025]],0)</f>
        <v>0</v>
      </c>
      <c r="AP86" s="161"/>
      <c r="AQ86" s="166">
        <f>IF(PMKAFAAPAYER[[#This Row],[ ]]="Payé",PMKAFAAPAYER[[#This Row],[19.03.2025]],0)</f>
        <v>0</v>
      </c>
      <c r="AR86" s="161"/>
      <c r="AS86" s="176">
        <f>IF(PMKAFAAPAYER[[#This Row],[ ]]="Payé",PMKAFAAPAYER[[#This Row],[26.03.2025]],0)</f>
        <v>0</v>
      </c>
      <c r="AT86" s="17">
        <f t="shared" si="21"/>
        <v>0</v>
      </c>
      <c r="AU86" s="162"/>
      <c r="AV86" s="166">
        <f>IF(PMKAFAAPAYER[[#This Row],[ ]]="Payé",PMKAFAAPAYER[[#This Row],[02.04.2025]],0)</f>
        <v>0</v>
      </c>
      <c r="AW86" s="161"/>
      <c r="AX86" s="166">
        <f>IF(PMKAFAAPAYER[[#This Row],[ ]]="Payé",PMKAFAAPAYER[[#This Row],[09.04.2025]],0)</f>
        <v>0</v>
      </c>
      <c r="AY86" s="161"/>
      <c r="AZ86" s="166">
        <f>IF(PMKAFAAPAYER[[#This Row],[ ]]="Payé",PMKAFAAPAYER[[#This Row],[16.04.2025]],0)</f>
        <v>0</v>
      </c>
      <c r="BA86" s="161"/>
      <c r="BB86" s="166">
        <f>IF(PMKAFAAPAYER[[#This Row],[ ]]="Payé",PMKAFAAPAYER[[#This Row],[23.04.2025]],0)</f>
        <v>0</v>
      </c>
      <c r="BC86" s="161"/>
      <c r="BD86" s="176">
        <f>IF(PMKAFAAPAYER[[#This Row],[ ]]="Payé",PMKAFAAPAYER[[#This Row],[30.04.2025]],0)</f>
        <v>0</v>
      </c>
      <c r="BE86" s="18">
        <f t="shared" si="22"/>
        <v>0</v>
      </c>
      <c r="BF86" s="162"/>
      <c r="BG86" s="166">
        <f>IF(PMKAFAAPAYER[[#This Row],[ ]]="Payé",PMKAFAAPAYER[[#This Row],[07.05.2025]],0)</f>
        <v>0</v>
      </c>
      <c r="BH86" s="161"/>
      <c r="BI86" s="166">
        <f>IF(PMKAFAAPAYER[[#This Row],[ ]]="Payé",PMKAFAAPAYER[[#This Row],[14.05.2025]],0)</f>
        <v>0</v>
      </c>
      <c r="BJ86" s="161"/>
      <c r="BK86" s="166">
        <f>IF(PMKAFAAPAYER[[#This Row],[ ]]="Payé",PMKAFAAPAYER[[#This Row],[21.05.2025]],0)</f>
        <v>0</v>
      </c>
      <c r="BL86" s="161"/>
      <c r="BM86" s="176">
        <f>IF(PMKAFAAPAYER[[#This Row],[ ]]="Payé",PMKAFAAPAYER[[#This Row],[28.05.2025]],0)</f>
        <v>0</v>
      </c>
      <c r="BN86" s="17">
        <f t="shared" si="23"/>
        <v>0</v>
      </c>
      <c r="BO86" s="162"/>
      <c r="BP86" s="166">
        <f>IF(PMKAFAAPAYER[[#This Row],[ ]]="Payé",PMKAFAAPAYER[[#This Row],[04.06.2025]],0)</f>
        <v>0</v>
      </c>
      <c r="BQ86" s="161"/>
      <c r="BR86" s="166">
        <f>IF(PMKAFAAPAYER[[#This Row],[ ]]="Payé",PMKAFAAPAYER[[#This Row],[11.06.2025]],0)</f>
        <v>0</v>
      </c>
      <c r="BS86" s="161"/>
      <c r="BT86" s="166">
        <f>IF(PMKAFAAPAYER[[#This Row],[ ]]="Payé",PMKAFAAPAYER[[#This Row],[18.06.2025]],0)</f>
        <v>0</v>
      </c>
      <c r="BU86" s="161"/>
      <c r="BV86" s="176">
        <f>IF(PMKAFAAPAYER[[#This Row],[ ]]="Payé",PMKAFAAPAYER[[#This Row],[25.06.2025]],0)</f>
        <v>0</v>
      </c>
      <c r="BW86" s="18">
        <f t="shared" si="24"/>
        <v>0</v>
      </c>
      <c r="BX86" s="162"/>
      <c r="BY86" s="166">
        <f>IF(PMKAFAAPAYER[[#This Row],[ ]]="Payé",PMKAFAAPAYER[[#This Row],[02.07.2025]],0)</f>
        <v>0</v>
      </c>
      <c r="BZ86" s="161"/>
      <c r="CA86" s="166">
        <f>IF(PMKAFAAPAYER[[#This Row],[ ]]="Payé",PMKAFAAPAYER[[#This Row],[09.07.2025]],0)</f>
        <v>0</v>
      </c>
      <c r="CB86" s="161"/>
      <c r="CC86" s="166">
        <f>IF(PMKAFAAPAYER[[#This Row],[ ]]="Payé",PMKAFAAPAYER[[#This Row],[16.07.2025]],0)</f>
        <v>0</v>
      </c>
      <c r="CD86" s="161"/>
      <c r="CE86" s="166">
        <f>IF(PMKAFAAPAYER[[#This Row],[ ]]="Payé",PMKAFAAPAYER[[#This Row],[23.07.2025]],0)</f>
        <v>0</v>
      </c>
      <c r="CF86" s="161"/>
      <c r="CG86" s="176">
        <f>IF(PMKAFAAPAYER[[#This Row],[ ]]="Payé",PMKAFAAPAYER[[#This Row],[30.07.2025]],0)</f>
        <v>0</v>
      </c>
      <c r="CH86" s="17">
        <f t="shared" si="25"/>
        <v>0</v>
      </c>
      <c r="CI86" s="162"/>
      <c r="CJ86" s="166">
        <f>IF(PMKAFAAPAYER[[#This Row],[ ]]="Payé",PMKAFAAPAYER[[#This Row],[06.08.2025]],0)</f>
        <v>0</v>
      </c>
      <c r="CK86" s="161"/>
      <c r="CL86" s="166">
        <f>IF(PMKAFAAPAYER[[#This Row],[ ]]="Payé",PMKAFAAPAYER[[#This Row],[13.08.2025]],0)</f>
        <v>0</v>
      </c>
      <c r="CM86" s="161"/>
      <c r="CN86" s="166">
        <f>IF(PMKAFAAPAYER[[#This Row],[ ]]="Payé",PMKAFAAPAYER[[#This Row],[20.08.2025]],0)</f>
        <v>0</v>
      </c>
      <c r="CO86" s="161"/>
      <c r="CP86" s="176">
        <f>IF(PMKAFAAPAYER[[#This Row],[ ]]="Payé",PMKAFAAPAYER[[#This Row],[27.08.2025]],0)</f>
        <v>0</v>
      </c>
      <c r="CQ86" s="18">
        <f t="shared" si="26"/>
        <v>0</v>
      </c>
      <c r="CR86" s="162"/>
      <c r="CS86" s="166">
        <f>IF(PMKAFAAPAYER[[#This Row],[ ]]="Payé",PMKAFAAPAYER[[#This Row],[03.09.2025]],0)</f>
        <v>0</v>
      </c>
      <c r="CT86" s="161"/>
      <c r="CU86" s="166">
        <f>IF(PMKAFAAPAYER[[#This Row],[ ]]="Payé",PMKAFAAPAYER[[#This Row],[10.09.2025]],0)</f>
        <v>0</v>
      </c>
      <c r="CV86" s="161"/>
      <c r="CW86" s="166">
        <f>IF(PMKAFAAPAYER[[#This Row],[ ]]="Payé",PMKAFAAPAYER[[#This Row],[17.09.2025]],0)</f>
        <v>0</v>
      </c>
      <c r="CX86" s="161"/>
      <c r="CY86" s="176">
        <f>IF(PMKAFAAPAYER[[#This Row],[ ]]="Payé",PMKAFAAPAYER[[#This Row],[24.09.2025]],0)</f>
        <v>0</v>
      </c>
      <c r="CZ86" s="17">
        <f t="shared" si="27"/>
        <v>0</v>
      </c>
      <c r="DA86" s="162"/>
      <c r="DB86" s="166">
        <f>IF(PMKAFAAPAYER[[#This Row],[ ]]="Payé",PMKAFAAPAYER[[#This Row],[01.10.2025]],0)</f>
        <v>0</v>
      </c>
      <c r="DC86" s="161"/>
      <c r="DD86" s="166">
        <f>IF(PMKAFAAPAYER[[#This Row],[ ]]="Payé",PMKAFAAPAYER[[#This Row],[08.10.2025]],0)</f>
        <v>0</v>
      </c>
      <c r="DE86" s="161"/>
      <c r="DF86" s="166">
        <f>IF(PMKAFAAPAYER[[#This Row],[ ]]="Payé",PMKAFAAPAYER[[#This Row],[15.10.2025]],0)</f>
        <v>0</v>
      </c>
      <c r="DG86" s="161"/>
      <c r="DH86" s="166">
        <f>IF(PMKAFAAPAYER[[#This Row],[ ]]="Payé",PMKAFAAPAYER[[#This Row],[22.10.2025]],0)</f>
        <v>0</v>
      </c>
      <c r="DI86" s="161">
        <f>+PMKAFAAPAYER[[#This Row],[CHF]]</f>
        <v>2334.9499999999998</v>
      </c>
      <c r="DJ86" s="176">
        <f>IF(PMKAFAAPAYER[[#This Row],[ ]]="Payé",PMKAFAAPAYER[[#This Row],[29.10.2025]],0)</f>
        <v>0</v>
      </c>
      <c r="DK86" s="18">
        <f t="shared" si="28"/>
        <v>2334.9499999999998</v>
      </c>
      <c r="DL86" s="162"/>
      <c r="DM86" s="166">
        <f>IF(PMKAFAAPAYER[[#This Row],[ ]]="Payé",PMKAFAAPAYER[[#This Row],[05.11.2025]],0)</f>
        <v>0</v>
      </c>
      <c r="DN86" s="161"/>
      <c r="DO86" s="166">
        <f>IF(PMKAFAAPAYER[[#This Row],[ ]]="Payé",PMKAFAAPAYER[[#This Row],[12.11.2025]],0)</f>
        <v>0</v>
      </c>
      <c r="DP86" s="161"/>
      <c r="DQ86" s="166">
        <f>IF(PMKAFAAPAYER[[#This Row],[ ]]="Payé",PMKAFAAPAYER[[#This Row],[19.11.2025]],0)</f>
        <v>0</v>
      </c>
      <c r="DR86" s="161"/>
      <c r="DS86" s="176">
        <f>IF(PMKAFAAPAYER[[#This Row],[ ]]="Payé",PMKAFAAPAYER[[#This Row],[26.11.2025]],0)</f>
        <v>0</v>
      </c>
      <c r="DT86" s="17">
        <f t="shared" si="29"/>
        <v>0</v>
      </c>
      <c r="DU86" s="162"/>
      <c r="DV86" s="166">
        <f>IF(PMKAFAAPAYER[[#This Row],[ ]]="Payé",PMKAFAAPAYER[[#This Row],[03.12.2025]],0)</f>
        <v>0</v>
      </c>
      <c r="DW86" s="161"/>
      <c r="DX86" s="166">
        <f>IF(PMKAFAAPAYER[[#This Row],[ ]]="Payé",PMKAFAAPAYER[[#This Row],[10.12.2025]],0)</f>
        <v>0</v>
      </c>
      <c r="DY86" s="161"/>
      <c r="DZ86" s="166">
        <f>IF(PMKAFAAPAYER[[#This Row],[ ]]="Payé",PMKAFAAPAYER[[#This Row],[17.12.2025]],0)</f>
        <v>0</v>
      </c>
      <c r="EA86" s="161"/>
      <c r="EB86" s="166">
        <f>IF(PMKAFAAPAYER[[#This Row],[ ]]="Payé",PMKAFAAPAYER[[#This Row],[24.12.2025]],0)</f>
        <v>0</v>
      </c>
      <c r="EC86" s="161"/>
      <c r="ED86" s="176">
        <f>IF(PMKAFAAPAYER[[#This Row],[ ]]="Payé",PMKAFAAPAYER[[#This Row],[31.12.2025]],0)</f>
        <v>0</v>
      </c>
      <c r="EE86" s="18">
        <f t="shared" si="30"/>
        <v>0</v>
      </c>
      <c r="EF86" s="11">
        <f t="shared" si="31"/>
        <v>2334.9499999999998</v>
      </c>
      <c r="EG86" s="16">
        <f>+PMKAFAAPAYER[[#This Row],[CHF]]-PMKAFAAPAYER[[#This Row],[T2025]]</f>
        <v>0</v>
      </c>
    </row>
    <row r="87" spans="1:137" x14ac:dyDescent="0.3">
      <c r="A87" s="9">
        <f t="shared" si="32"/>
        <v>82</v>
      </c>
      <c r="B87" s="1" t="s">
        <v>24</v>
      </c>
      <c r="D87" s="8">
        <v>45962</v>
      </c>
      <c r="E87" s="10">
        <v>20</v>
      </c>
      <c r="F87" s="265">
        <f t="shared" si="18"/>
        <v>45982</v>
      </c>
      <c r="G87" s="139" t="s">
        <v>304</v>
      </c>
      <c r="H87" s="14"/>
      <c r="I87" s="140">
        <v>2334.9499999999998</v>
      </c>
      <c r="J87" s="14"/>
      <c r="K87" s="14"/>
      <c r="L87" s="14"/>
      <c r="N87" s="15"/>
      <c r="Q87" s="3"/>
      <c r="R87" s="234"/>
      <c r="S87" s="166">
        <f>IF(PMKAFAAPAYER[[#This Row],[ ]]="Payé",PMKAFAAPAYER[[#This Row],[02.01.2025]],0)</f>
        <v>0</v>
      </c>
      <c r="T87" s="234"/>
      <c r="U87" s="166">
        <f>IF(PMKAFAAPAYER[[#This Row],[ ]]="Payé",PMKAFAAPAYER[[#This Row],[09.01.2025]],0)</f>
        <v>0</v>
      </c>
      <c r="V87" s="234"/>
      <c r="W87" s="166">
        <f>IF(PMKAFAAPAYER[[#This Row],[ ]]="Payé",PMKAFAAPAYER[[#This Row],[16.01.2025]],0)</f>
        <v>0</v>
      </c>
      <c r="X87" s="234"/>
      <c r="Y87" s="166">
        <f>IF(PMKAFAAPAYER[[#This Row],[ ]]="Payé",PMKAFAAPAYER[[#This Row],[23.01.2025]],0)</f>
        <v>0</v>
      </c>
      <c r="Z87" s="234"/>
      <c r="AA87" s="176">
        <f>IF(PMKAFAAPAYER[[#This Row],[ ]]="Payé",PMKAFAAPAYER[[#This Row],[30.01.2025]],0)</f>
        <v>0</v>
      </c>
      <c r="AB87" s="32">
        <f t="shared" si="19"/>
        <v>0</v>
      </c>
      <c r="AC87" s="234"/>
      <c r="AD87" s="166">
        <f>IF(PMKAFAAPAYER[[#This Row],[ ]]="Payé",PMKAFAAPAYER[[#This Row],[06.02.2025]],0)</f>
        <v>0</v>
      </c>
      <c r="AE87" s="234"/>
      <c r="AF87" s="166">
        <f>IF(PMKAFAAPAYER[[#This Row],[ ]]="Payé",PMKAFAAPAYER[[#This Row],[13.02.2025]],0)</f>
        <v>0</v>
      </c>
      <c r="AG87" s="234"/>
      <c r="AH87" s="166">
        <f>IF(PMKAFAAPAYER[[#This Row],[ ]]="Payé",PMKAFAAPAYER[[#This Row],[20.02.2025]],0)</f>
        <v>0</v>
      </c>
      <c r="AI87" s="234"/>
      <c r="AJ87" s="176">
        <f>IF(PMKAFAAPAYER[[#This Row],[ ]]="Payé",PMKAFAAPAYER[[#This Row],[27.02.2025]],0)</f>
        <v>0</v>
      </c>
      <c r="AK87" s="47">
        <f t="shared" si="20"/>
        <v>0</v>
      </c>
      <c r="AL87" s="162"/>
      <c r="AM87" s="166">
        <f>IF(PMKAFAAPAYER[[#This Row],[ ]]="Payé",PMKAFAAPAYER[[#This Row],[05.03.2025]],0)</f>
        <v>0</v>
      </c>
      <c r="AN87" s="161"/>
      <c r="AO87" s="166">
        <f>IF(PMKAFAAPAYER[[#This Row],[ ]]="Payé",PMKAFAAPAYER[[#This Row],[12.03.2025]],0)</f>
        <v>0</v>
      </c>
      <c r="AP87" s="161"/>
      <c r="AQ87" s="166">
        <f>IF(PMKAFAAPAYER[[#This Row],[ ]]="Payé",PMKAFAAPAYER[[#This Row],[19.03.2025]],0)</f>
        <v>0</v>
      </c>
      <c r="AR87" s="161"/>
      <c r="AS87" s="176">
        <f>IF(PMKAFAAPAYER[[#This Row],[ ]]="Payé",PMKAFAAPAYER[[#This Row],[26.03.2025]],0)</f>
        <v>0</v>
      </c>
      <c r="AT87" s="17">
        <f t="shared" si="21"/>
        <v>0</v>
      </c>
      <c r="AU87" s="162"/>
      <c r="AV87" s="166">
        <f>IF(PMKAFAAPAYER[[#This Row],[ ]]="Payé",PMKAFAAPAYER[[#This Row],[02.04.2025]],0)</f>
        <v>0</v>
      </c>
      <c r="AW87" s="161"/>
      <c r="AX87" s="166">
        <f>IF(PMKAFAAPAYER[[#This Row],[ ]]="Payé",PMKAFAAPAYER[[#This Row],[09.04.2025]],0)</f>
        <v>0</v>
      </c>
      <c r="AY87" s="161"/>
      <c r="AZ87" s="166">
        <f>IF(PMKAFAAPAYER[[#This Row],[ ]]="Payé",PMKAFAAPAYER[[#This Row],[16.04.2025]],0)</f>
        <v>0</v>
      </c>
      <c r="BA87" s="161"/>
      <c r="BB87" s="166">
        <f>IF(PMKAFAAPAYER[[#This Row],[ ]]="Payé",PMKAFAAPAYER[[#This Row],[23.04.2025]],0)</f>
        <v>0</v>
      </c>
      <c r="BC87" s="161"/>
      <c r="BD87" s="176">
        <f>IF(PMKAFAAPAYER[[#This Row],[ ]]="Payé",PMKAFAAPAYER[[#This Row],[30.04.2025]],0)</f>
        <v>0</v>
      </c>
      <c r="BE87" s="18">
        <f t="shared" si="22"/>
        <v>0</v>
      </c>
      <c r="BF87" s="162"/>
      <c r="BG87" s="166">
        <f>IF(PMKAFAAPAYER[[#This Row],[ ]]="Payé",PMKAFAAPAYER[[#This Row],[07.05.2025]],0)</f>
        <v>0</v>
      </c>
      <c r="BH87" s="161"/>
      <c r="BI87" s="166">
        <f>IF(PMKAFAAPAYER[[#This Row],[ ]]="Payé",PMKAFAAPAYER[[#This Row],[14.05.2025]],0)</f>
        <v>0</v>
      </c>
      <c r="BJ87" s="161"/>
      <c r="BK87" s="166">
        <f>IF(PMKAFAAPAYER[[#This Row],[ ]]="Payé",PMKAFAAPAYER[[#This Row],[21.05.2025]],0)</f>
        <v>0</v>
      </c>
      <c r="BL87" s="161"/>
      <c r="BM87" s="176">
        <f>IF(PMKAFAAPAYER[[#This Row],[ ]]="Payé",PMKAFAAPAYER[[#This Row],[28.05.2025]],0)</f>
        <v>0</v>
      </c>
      <c r="BN87" s="17">
        <f t="shared" si="23"/>
        <v>0</v>
      </c>
      <c r="BO87" s="162"/>
      <c r="BP87" s="166">
        <f>IF(PMKAFAAPAYER[[#This Row],[ ]]="Payé",PMKAFAAPAYER[[#This Row],[04.06.2025]],0)</f>
        <v>0</v>
      </c>
      <c r="BQ87" s="161"/>
      <c r="BR87" s="166">
        <f>IF(PMKAFAAPAYER[[#This Row],[ ]]="Payé",PMKAFAAPAYER[[#This Row],[11.06.2025]],0)</f>
        <v>0</v>
      </c>
      <c r="BS87" s="161"/>
      <c r="BT87" s="166">
        <f>IF(PMKAFAAPAYER[[#This Row],[ ]]="Payé",PMKAFAAPAYER[[#This Row],[18.06.2025]],0)</f>
        <v>0</v>
      </c>
      <c r="BU87" s="161"/>
      <c r="BV87" s="176">
        <f>IF(PMKAFAAPAYER[[#This Row],[ ]]="Payé",PMKAFAAPAYER[[#This Row],[25.06.2025]],0)</f>
        <v>0</v>
      </c>
      <c r="BW87" s="18">
        <f t="shared" si="24"/>
        <v>0</v>
      </c>
      <c r="BX87" s="162"/>
      <c r="BY87" s="166">
        <f>IF(PMKAFAAPAYER[[#This Row],[ ]]="Payé",PMKAFAAPAYER[[#This Row],[02.07.2025]],0)</f>
        <v>0</v>
      </c>
      <c r="BZ87" s="161"/>
      <c r="CA87" s="166">
        <f>IF(PMKAFAAPAYER[[#This Row],[ ]]="Payé",PMKAFAAPAYER[[#This Row],[09.07.2025]],0)</f>
        <v>0</v>
      </c>
      <c r="CB87" s="161"/>
      <c r="CC87" s="166">
        <f>IF(PMKAFAAPAYER[[#This Row],[ ]]="Payé",PMKAFAAPAYER[[#This Row],[16.07.2025]],0)</f>
        <v>0</v>
      </c>
      <c r="CD87" s="161"/>
      <c r="CE87" s="166">
        <f>IF(PMKAFAAPAYER[[#This Row],[ ]]="Payé",PMKAFAAPAYER[[#This Row],[23.07.2025]],0)</f>
        <v>0</v>
      </c>
      <c r="CF87" s="161"/>
      <c r="CG87" s="176">
        <f>IF(PMKAFAAPAYER[[#This Row],[ ]]="Payé",PMKAFAAPAYER[[#This Row],[30.07.2025]],0)</f>
        <v>0</v>
      </c>
      <c r="CH87" s="17">
        <f t="shared" si="25"/>
        <v>0</v>
      </c>
      <c r="CI87" s="162"/>
      <c r="CJ87" s="166">
        <f>IF(PMKAFAAPAYER[[#This Row],[ ]]="Payé",PMKAFAAPAYER[[#This Row],[06.08.2025]],0)</f>
        <v>0</v>
      </c>
      <c r="CK87" s="161"/>
      <c r="CL87" s="166">
        <f>IF(PMKAFAAPAYER[[#This Row],[ ]]="Payé",PMKAFAAPAYER[[#This Row],[13.08.2025]],0)</f>
        <v>0</v>
      </c>
      <c r="CM87" s="161"/>
      <c r="CN87" s="166">
        <f>IF(PMKAFAAPAYER[[#This Row],[ ]]="Payé",PMKAFAAPAYER[[#This Row],[20.08.2025]],0)</f>
        <v>0</v>
      </c>
      <c r="CO87" s="161"/>
      <c r="CP87" s="176">
        <f>IF(PMKAFAAPAYER[[#This Row],[ ]]="Payé",PMKAFAAPAYER[[#This Row],[27.08.2025]],0)</f>
        <v>0</v>
      </c>
      <c r="CQ87" s="18">
        <f t="shared" si="26"/>
        <v>0</v>
      </c>
      <c r="CR87" s="162"/>
      <c r="CS87" s="166">
        <f>IF(PMKAFAAPAYER[[#This Row],[ ]]="Payé",PMKAFAAPAYER[[#This Row],[03.09.2025]],0)</f>
        <v>0</v>
      </c>
      <c r="CT87" s="161"/>
      <c r="CU87" s="166">
        <f>IF(PMKAFAAPAYER[[#This Row],[ ]]="Payé",PMKAFAAPAYER[[#This Row],[10.09.2025]],0)</f>
        <v>0</v>
      </c>
      <c r="CV87" s="161"/>
      <c r="CW87" s="166">
        <f>IF(PMKAFAAPAYER[[#This Row],[ ]]="Payé",PMKAFAAPAYER[[#This Row],[17.09.2025]],0)</f>
        <v>0</v>
      </c>
      <c r="CX87" s="161"/>
      <c r="CY87" s="176">
        <f>IF(PMKAFAAPAYER[[#This Row],[ ]]="Payé",PMKAFAAPAYER[[#This Row],[24.09.2025]],0)</f>
        <v>0</v>
      </c>
      <c r="CZ87" s="17">
        <f t="shared" si="27"/>
        <v>0</v>
      </c>
      <c r="DA87" s="162"/>
      <c r="DB87" s="166">
        <f>IF(PMKAFAAPAYER[[#This Row],[ ]]="Payé",PMKAFAAPAYER[[#This Row],[01.10.2025]],0)</f>
        <v>0</v>
      </c>
      <c r="DC87" s="161"/>
      <c r="DD87" s="166">
        <f>IF(PMKAFAAPAYER[[#This Row],[ ]]="Payé",PMKAFAAPAYER[[#This Row],[08.10.2025]],0)</f>
        <v>0</v>
      </c>
      <c r="DE87" s="161"/>
      <c r="DF87" s="166">
        <f>IF(PMKAFAAPAYER[[#This Row],[ ]]="Payé",PMKAFAAPAYER[[#This Row],[15.10.2025]],0)</f>
        <v>0</v>
      </c>
      <c r="DG87" s="161"/>
      <c r="DH87" s="166">
        <f>IF(PMKAFAAPAYER[[#This Row],[ ]]="Payé",PMKAFAAPAYER[[#This Row],[22.10.2025]],0)</f>
        <v>0</v>
      </c>
      <c r="DI87" s="161"/>
      <c r="DJ87" s="176">
        <f>IF(PMKAFAAPAYER[[#This Row],[ ]]="Payé",PMKAFAAPAYER[[#This Row],[29.10.2025]],0)</f>
        <v>0</v>
      </c>
      <c r="DK87" s="18">
        <f t="shared" si="28"/>
        <v>0</v>
      </c>
      <c r="DL87" s="162"/>
      <c r="DM87" s="166">
        <f>IF(PMKAFAAPAYER[[#This Row],[ ]]="Payé",PMKAFAAPAYER[[#This Row],[05.11.2025]],0)</f>
        <v>0</v>
      </c>
      <c r="DN87" s="161"/>
      <c r="DO87" s="166">
        <f>IF(PMKAFAAPAYER[[#This Row],[ ]]="Payé",PMKAFAAPAYER[[#This Row],[12.11.2025]],0)</f>
        <v>0</v>
      </c>
      <c r="DP87" s="161"/>
      <c r="DQ87" s="166">
        <f>IF(PMKAFAAPAYER[[#This Row],[ ]]="Payé",PMKAFAAPAYER[[#This Row],[19.11.2025]],0)</f>
        <v>0</v>
      </c>
      <c r="DR87" s="161">
        <f>+PMKAFAAPAYER[[#This Row],[CHF]]</f>
        <v>2334.9499999999998</v>
      </c>
      <c r="DS87" s="176">
        <f>IF(PMKAFAAPAYER[[#This Row],[ ]]="Payé",PMKAFAAPAYER[[#This Row],[26.11.2025]],0)</f>
        <v>0</v>
      </c>
      <c r="DT87" s="17">
        <f t="shared" si="29"/>
        <v>2334.9499999999998</v>
      </c>
      <c r="DU87" s="162"/>
      <c r="DV87" s="166">
        <f>IF(PMKAFAAPAYER[[#This Row],[ ]]="Payé",PMKAFAAPAYER[[#This Row],[03.12.2025]],0)</f>
        <v>0</v>
      </c>
      <c r="DW87" s="161"/>
      <c r="DX87" s="166">
        <f>IF(PMKAFAAPAYER[[#This Row],[ ]]="Payé",PMKAFAAPAYER[[#This Row],[10.12.2025]],0)</f>
        <v>0</v>
      </c>
      <c r="DY87" s="161"/>
      <c r="DZ87" s="166">
        <f>IF(PMKAFAAPAYER[[#This Row],[ ]]="Payé",PMKAFAAPAYER[[#This Row],[17.12.2025]],0)</f>
        <v>0</v>
      </c>
      <c r="EA87" s="161"/>
      <c r="EB87" s="166">
        <f>IF(PMKAFAAPAYER[[#This Row],[ ]]="Payé",PMKAFAAPAYER[[#This Row],[24.12.2025]],0)</f>
        <v>0</v>
      </c>
      <c r="EC87" s="161"/>
      <c r="ED87" s="176">
        <f>IF(PMKAFAAPAYER[[#This Row],[ ]]="Payé",PMKAFAAPAYER[[#This Row],[31.12.2025]],0)</f>
        <v>0</v>
      </c>
      <c r="EE87" s="18">
        <f t="shared" si="30"/>
        <v>0</v>
      </c>
      <c r="EF87" s="11">
        <f t="shared" si="31"/>
        <v>2334.9499999999998</v>
      </c>
      <c r="EG87" s="16">
        <f>+PMKAFAAPAYER[[#This Row],[CHF]]-PMKAFAAPAYER[[#This Row],[T2025]]</f>
        <v>0</v>
      </c>
    </row>
    <row r="88" spans="1:137" x14ac:dyDescent="0.3">
      <c r="A88" s="9">
        <f t="shared" si="32"/>
        <v>83</v>
      </c>
      <c r="B88" s="1" t="s">
        <v>24</v>
      </c>
      <c r="D88" s="8">
        <v>45992</v>
      </c>
      <c r="E88" s="10">
        <v>20</v>
      </c>
      <c r="F88" s="265">
        <f t="shared" si="18"/>
        <v>46012</v>
      </c>
      <c r="G88" s="139" t="s">
        <v>305</v>
      </c>
      <c r="H88" s="14"/>
      <c r="I88" s="140">
        <v>2334.9499999999998</v>
      </c>
      <c r="J88" s="14"/>
      <c r="K88" s="14"/>
      <c r="L88" s="14"/>
      <c r="N88" s="15"/>
      <c r="Q88" s="3"/>
      <c r="R88" s="234"/>
      <c r="S88" s="166">
        <f>IF(PMKAFAAPAYER[[#This Row],[ ]]="Payé",PMKAFAAPAYER[[#This Row],[02.01.2025]],0)</f>
        <v>0</v>
      </c>
      <c r="T88" s="234"/>
      <c r="U88" s="166">
        <f>IF(PMKAFAAPAYER[[#This Row],[ ]]="Payé",PMKAFAAPAYER[[#This Row],[09.01.2025]],0)</f>
        <v>0</v>
      </c>
      <c r="V88" s="234"/>
      <c r="W88" s="166">
        <f>IF(PMKAFAAPAYER[[#This Row],[ ]]="Payé",PMKAFAAPAYER[[#This Row],[16.01.2025]],0)</f>
        <v>0</v>
      </c>
      <c r="X88" s="234"/>
      <c r="Y88" s="166">
        <f>IF(PMKAFAAPAYER[[#This Row],[ ]]="Payé",PMKAFAAPAYER[[#This Row],[23.01.2025]],0)</f>
        <v>0</v>
      </c>
      <c r="Z88" s="234"/>
      <c r="AA88" s="176">
        <f>IF(PMKAFAAPAYER[[#This Row],[ ]]="Payé",PMKAFAAPAYER[[#This Row],[30.01.2025]],0)</f>
        <v>0</v>
      </c>
      <c r="AB88" s="32">
        <f t="shared" si="19"/>
        <v>0</v>
      </c>
      <c r="AC88" s="234"/>
      <c r="AD88" s="166">
        <f>IF(PMKAFAAPAYER[[#This Row],[ ]]="Payé",PMKAFAAPAYER[[#This Row],[06.02.2025]],0)</f>
        <v>0</v>
      </c>
      <c r="AE88" s="234"/>
      <c r="AF88" s="166">
        <f>IF(PMKAFAAPAYER[[#This Row],[ ]]="Payé",PMKAFAAPAYER[[#This Row],[13.02.2025]],0)</f>
        <v>0</v>
      </c>
      <c r="AG88" s="234"/>
      <c r="AH88" s="166">
        <f>IF(PMKAFAAPAYER[[#This Row],[ ]]="Payé",PMKAFAAPAYER[[#This Row],[20.02.2025]],0)</f>
        <v>0</v>
      </c>
      <c r="AI88" s="234"/>
      <c r="AJ88" s="176">
        <f>IF(PMKAFAAPAYER[[#This Row],[ ]]="Payé",PMKAFAAPAYER[[#This Row],[27.02.2025]],0)</f>
        <v>0</v>
      </c>
      <c r="AK88" s="47">
        <f t="shared" si="20"/>
        <v>0</v>
      </c>
      <c r="AL88" s="162"/>
      <c r="AM88" s="166">
        <f>IF(PMKAFAAPAYER[[#This Row],[ ]]="Payé",PMKAFAAPAYER[[#This Row],[05.03.2025]],0)</f>
        <v>0</v>
      </c>
      <c r="AN88" s="161"/>
      <c r="AO88" s="166">
        <f>IF(PMKAFAAPAYER[[#This Row],[ ]]="Payé",PMKAFAAPAYER[[#This Row],[12.03.2025]],0)</f>
        <v>0</v>
      </c>
      <c r="AP88" s="161"/>
      <c r="AQ88" s="166">
        <f>IF(PMKAFAAPAYER[[#This Row],[ ]]="Payé",PMKAFAAPAYER[[#This Row],[19.03.2025]],0)</f>
        <v>0</v>
      </c>
      <c r="AR88" s="161"/>
      <c r="AS88" s="176">
        <f>IF(PMKAFAAPAYER[[#This Row],[ ]]="Payé",PMKAFAAPAYER[[#This Row],[26.03.2025]],0)</f>
        <v>0</v>
      </c>
      <c r="AT88" s="17">
        <f t="shared" si="21"/>
        <v>0</v>
      </c>
      <c r="AU88" s="162"/>
      <c r="AV88" s="166">
        <f>IF(PMKAFAAPAYER[[#This Row],[ ]]="Payé",PMKAFAAPAYER[[#This Row],[02.04.2025]],0)</f>
        <v>0</v>
      </c>
      <c r="AW88" s="161"/>
      <c r="AX88" s="166">
        <f>IF(PMKAFAAPAYER[[#This Row],[ ]]="Payé",PMKAFAAPAYER[[#This Row],[09.04.2025]],0)</f>
        <v>0</v>
      </c>
      <c r="AY88" s="161"/>
      <c r="AZ88" s="166">
        <f>IF(PMKAFAAPAYER[[#This Row],[ ]]="Payé",PMKAFAAPAYER[[#This Row],[16.04.2025]],0)</f>
        <v>0</v>
      </c>
      <c r="BA88" s="161"/>
      <c r="BB88" s="166">
        <f>IF(PMKAFAAPAYER[[#This Row],[ ]]="Payé",PMKAFAAPAYER[[#This Row],[23.04.2025]],0)</f>
        <v>0</v>
      </c>
      <c r="BC88" s="161"/>
      <c r="BD88" s="176">
        <f>IF(PMKAFAAPAYER[[#This Row],[ ]]="Payé",PMKAFAAPAYER[[#This Row],[30.04.2025]],0)</f>
        <v>0</v>
      </c>
      <c r="BE88" s="18">
        <f t="shared" si="22"/>
        <v>0</v>
      </c>
      <c r="BF88" s="162"/>
      <c r="BG88" s="166">
        <f>IF(PMKAFAAPAYER[[#This Row],[ ]]="Payé",PMKAFAAPAYER[[#This Row],[07.05.2025]],0)</f>
        <v>0</v>
      </c>
      <c r="BH88" s="161"/>
      <c r="BI88" s="166">
        <f>IF(PMKAFAAPAYER[[#This Row],[ ]]="Payé",PMKAFAAPAYER[[#This Row],[14.05.2025]],0)</f>
        <v>0</v>
      </c>
      <c r="BJ88" s="161"/>
      <c r="BK88" s="166">
        <f>IF(PMKAFAAPAYER[[#This Row],[ ]]="Payé",PMKAFAAPAYER[[#This Row],[21.05.2025]],0)</f>
        <v>0</v>
      </c>
      <c r="BL88" s="161"/>
      <c r="BM88" s="176">
        <f>IF(PMKAFAAPAYER[[#This Row],[ ]]="Payé",PMKAFAAPAYER[[#This Row],[28.05.2025]],0)</f>
        <v>0</v>
      </c>
      <c r="BN88" s="17">
        <f t="shared" si="23"/>
        <v>0</v>
      </c>
      <c r="BO88" s="162"/>
      <c r="BP88" s="166">
        <f>IF(PMKAFAAPAYER[[#This Row],[ ]]="Payé",PMKAFAAPAYER[[#This Row],[04.06.2025]],0)</f>
        <v>0</v>
      </c>
      <c r="BQ88" s="161"/>
      <c r="BR88" s="166">
        <f>IF(PMKAFAAPAYER[[#This Row],[ ]]="Payé",PMKAFAAPAYER[[#This Row],[11.06.2025]],0)</f>
        <v>0</v>
      </c>
      <c r="BS88" s="161"/>
      <c r="BT88" s="166">
        <f>IF(PMKAFAAPAYER[[#This Row],[ ]]="Payé",PMKAFAAPAYER[[#This Row],[18.06.2025]],0)</f>
        <v>0</v>
      </c>
      <c r="BU88" s="161"/>
      <c r="BV88" s="176">
        <f>IF(PMKAFAAPAYER[[#This Row],[ ]]="Payé",PMKAFAAPAYER[[#This Row],[25.06.2025]],0)</f>
        <v>0</v>
      </c>
      <c r="BW88" s="18">
        <f t="shared" si="24"/>
        <v>0</v>
      </c>
      <c r="BX88" s="162"/>
      <c r="BY88" s="166">
        <f>IF(PMKAFAAPAYER[[#This Row],[ ]]="Payé",PMKAFAAPAYER[[#This Row],[02.07.2025]],0)</f>
        <v>0</v>
      </c>
      <c r="BZ88" s="161"/>
      <c r="CA88" s="166">
        <f>IF(PMKAFAAPAYER[[#This Row],[ ]]="Payé",PMKAFAAPAYER[[#This Row],[09.07.2025]],0)</f>
        <v>0</v>
      </c>
      <c r="CB88" s="161"/>
      <c r="CC88" s="166">
        <f>IF(PMKAFAAPAYER[[#This Row],[ ]]="Payé",PMKAFAAPAYER[[#This Row],[16.07.2025]],0)</f>
        <v>0</v>
      </c>
      <c r="CD88" s="161"/>
      <c r="CE88" s="166">
        <f>IF(PMKAFAAPAYER[[#This Row],[ ]]="Payé",PMKAFAAPAYER[[#This Row],[23.07.2025]],0)</f>
        <v>0</v>
      </c>
      <c r="CF88" s="161"/>
      <c r="CG88" s="176">
        <f>IF(PMKAFAAPAYER[[#This Row],[ ]]="Payé",PMKAFAAPAYER[[#This Row],[30.07.2025]],0)</f>
        <v>0</v>
      </c>
      <c r="CH88" s="17">
        <f t="shared" si="25"/>
        <v>0</v>
      </c>
      <c r="CI88" s="162"/>
      <c r="CJ88" s="166">
        <f>IF(PMKAFAAPAYER[[#This Row],[ ]]="Payé",PMKAFAAPAYER[[#This Row],[06.08.2025]],0)</f>
        <v>0</v>
      </c>
      <c r="CK88" s="161"/>
      <c r="CL88" s="166">
        <f>IF(PMKAFAAPAYER[[#This Row],[ ]]="Payé",PMKAFAAPAYER[[#This Row],[13.08.2025]],0)</f>
        <v>0</v>
      </c>
      <c r="CM88" s="161"/>
      <c r="CN88" s="166">
        <f>IF(PMKAFAAPAYER[[#This Row],[ ]]="Payé",PMKAFAAPAYER[[#This Row],[20.08.2025]],0)</f>
        <v>0</v>
      </c>
      <c r="CO88" s="161"/>
      <c r="CP88" s="176">
        <f>IF(PMKAFAAPAYER[[#This Row],[ ]]="Payé",PMKAFAAPAYER[[#This Row],[27.08.2025]],0)</f>
        <v>0</v>
      </c>
      <c r="CQ88" s="18">
        <f t="shared" si="26"/>
        <v>0</v>
      </c>
      <c r="CR88" s="162"/>
      <c r="CS88" s="166">
        <f>IF(PMKAFAAPAYER[[#This Row],[ ]]="Payé",PMKAFAAPAYER[[#This Row],[03.09.2025]],0)</f>
        <v>0</v>
      </c>
      <c r="CT88" s="161"/>
      <c r="CU88" s="166">
        <f>IF(PMKAFAAPAYER[[#This Row],[ ]]="Payé",PMKAFAAPAYER[[#This Row],[10.09.2025]],0)</f>
        <v>0</v>
      </c>
      <c r="CV88" s="161"/>
      <c r="CW88" s="166">
        <f>IF(PMKAFAAPAYER[[#This Row],[ ]]="Payé",PMKAFAAPAYER[[#This Row],[17.09.2025]],0)</f>
        <v>0</v>
      </c>
      <c r="CX88" s="161"/>
      <c r="CY88" s="176">
        <f>IF(PMKAFAAPAYER[[#This Row],[ ]]="Payé",PMKAFAAPAYER[[#This Row],[24.09.2025]],0)</f>
        <v>0</v>
      </c>
      <c r="CZ88" s="17">
        <f t="shared" si="27"/>
        <v>0</v>
      </c>
      <c r="DA88" s="162"/>
      <c r="DB88" s="166">
        <f>IF(PMKAFAAPAYER[[#This Row],[ ]]="Payé",PMKAFAAPAYER[[#This Row],[01.10.2025]],0)</f>
        <v>0</v>
      </c>
      <c r="DC88" s="161"/>
      <c r="DD88" s="166">
        <f>IF(PMKAFAAPAYER[[#This Row],[ ]]="Payé",PMKAFAAPAYER[[#This Row],[08.10.2025]],0)</f>
        <v>0</v>
      </c>
      <c r="DE88" s="161"/>
      <c r="DF88" s="166">
        <f>IF(PMKAFAAPAYER[[#This Row],[ ]]="Payé",PMKAFAAPAYER[[#This Row],[15.10.2025]],0)</f>
        <v>0</v>
      </c>
      <c r="DG88" s="161"/>
      <c r="DH88" s="166">
        <f>IF(PMKAFAAPAYER[[#This Row],[ ]]="Payé",PMKAFAAPAYER[[#This Row],[22.10.2025]],0)</f>
        <v>0</v>
      </c>
      <c r="DI88" s="161"/>
      <c r="DJ88" s="176">
        <f>IF(PMKAFAAPAYER[[#This Row],[ ]]="Payé",PMKAFAAPAYER[[#This Row],[29.10.2025]],0)</f>
        <v>0</v>
      </c>
      <c r="DK88" s="18">
        <f t="shared" si="28"/>
        <v>0</v>
      </c>
      <c r="DL88" s="162"/>
      <c r="DM88" s="166">
        <f>IF(PMKAFAAPAYER[[#This Row],[ ]]="Payé",PMKAFAAPAYER[[#This Row],[05.11.2025]],0)</f>
        <v>0</v>
      </c>
      <c r="DN88" s="161"/>
      <c r="DO88" s="166">
        <f>IF(PMKAFAAPAYER[[#This Row],[ ]]="Payé",PMKAFAAPAYER[[#This Row],[12.11.2025]],0)</f>
        <v>0</v>
      </c>
      <c r="DP88" s="161"/>
      <c r="DQ88" s="166">
        <f>IF(PMKAFAAPAYER[[#This Row],[ ]]="Payé",PMKAFAAPAYER[[#This Row],[19.11.2025]],0)</f>
        <v>0</v>
      </c>
      <c r="DR88" s="161"/>
      <c r="DS88" s="176">
        <f>IF(PMKAFAAPAYER[[#This Row],[ ]]="Payé",PMKAFAAPAYER[[#This Row],[26.11.2025]],0)</f>
        <v>0</v>
      </c>
      <c r="DT88" s="17">
        <f t="shared" si="29"/>
        <v>0</v>
      </c>
      <c r="DU88" s="162"/>
      <c r="DV88" s="166">
        <f>IF(PMKAFAAPAYER[[#This Row],[ ]]="Payé",PMKAFAAPAYER[[#This Row],[03.12.2025]],0)</f>
        <v>0</v>
      </c>
      <c r="DW88" s="161"/>
      <c r="DX88" s="166">
        <f>IF(PMKAFAAPAYER[[#This Row],[ ]]="Payé",PMKAFAAPAYER[[#This Row],[10.12.2025]],0)</f>
        <v>0</v>
      </c>
      <c r="DY88" s="161"/>
      <c r="DZ88" s="166">
        <f>IF(PMKAFAAPAYER[[#This Row],[ ]]="Payé",PMKAFAAPAYER[[#This Row],[17.12.2025]],0)</f>
        <v>0</v>
      </c>
      <c r="EA88" s="161"/>
      <c r="EB88" s="166">
        <f>IF(PMKAFAAPAYER[[#This Row],[ ]]="Payé",PMKAFAAPAYER[[#This Row],[24.12.2025]],0)</f>
        <v>0</v>
      </c>
      <c r="EC88" s="161">
        <f>+PMKAFAAPAYER[[#This Row],[CHF]]</f>
        <v>2334.9499999999998</v>
      </c>
      <c r="ED88" s="176">
        <f>IF(PMKAFAAPAYER[[#This Row],[ ]]="Payé",PMKAFAAPAYER[[#This Row],[31.12.2025]],0)</f>
        <v>0</v>
      </c>
      <c r="EE88" s="18">
        <f t="shared" si="30"/>
        <v>2334.9499999999998</v>
      </c>
      <c r="EF88" s="11">
        <f t="shared" si="31"/>
        <v>2334.9499999999998</v>
      </c>
      <c r="EG88" s="16">
        <f>+PMKAFAAPAYER[[#This Row],[CHF]]-PMKAFAAPAYER[[#This Row],[T2025]]</f>
        <v>0</v>
      </c>
    </row>
    <row r="89" spans="1:137" x14ac:dyDescent="0.3">
      <c r="A89" s="9">
        <f t="shared" si="32"/>
        <v>84</v>
      </c>
      <c r="B89" s="1" t="s">
        <v>315</v>
      </c>
      <c r="C89" s="9">
        <v>8643234</v>
      </c>
      <c r="D89" s="8">
        <v>45678</v>
      </c>
      <c r="E89" s="10">
        <v>10</v>
      </c>
      <c r="F89" s="265">
        <f t="shared" si="18"/>
        <v>45688</v>
      </c>
      <c r="G89" s="139" t="s">
        <v>316</v>
      </c>
      <c r="H89" s="14"/>
      <c r="I89" s="140">
        <v>9499.7999999999993</v>
      </c>
      <c r="J89" s="14"/>
      <c r="K89" s="14"/>
      <c r="L89" s="14"/>
      <c r="N89" s="15"/>
      <c r="P89" s="205">
        <v>45714</v>
      </c>
      <c r="Q89" s="3" t="s">
        <v>445</v>
      </c>
      <c r="R89" s="234"/>
      <c r="S89" s="166">
        <f>IF(PMKAFAAPAYER[[#This Row],[ ]]="Payé",PMKAFAAPAYER[[#This Row],[02.01.2025]],0)</f>
        <v>0</v>
      </c>
      <c r="T89" s="234"/>
      <c r="U89" s="166">
        <f>IF(PMKAFAAPAYER[[#This Row],[ ]]="Payé",PMKAFAAPAYER[[#This Row],[09.01.2025]],0)</f>
        <v>0</v>
      </c>
      <c r="V89" s="234"/>
      <c r="W89" s="166">
        <f>IF(PMKAFAAPAYER[[#This Row],[ ]]="Payé",PMKAFAAPAYER[[#This Row],[16.01.2025]],0)</f>
        <v>0</v>
      </c>
      <c r="X89" s="234"/>
      <c r="Y89" s="166">
        <f>IF(PMKAFAAPAYER[[#This Row],[ ]]="Payé",PMKAFAAPAYER[[#This Row],[23.01.2025]],0)</f>
        <v>0</v>
      </c>
      <c r="Z89" s="234">
        <f>+PMKAFAAPAYER[[#This Row],[CHF]]</f>
        <v>9499.7999999999993</v>
      </c>
      <c r="AA89" s="176">
        <f>IF(PMKAFAAPAYER[[#This Row],[ ]]="Payé",PMKAFAAPAYER[[#This Row],[30.01.2025]],0)</f>
        <v>9499.7999999999993</v>
      </c>
      <c r="AB89" s="32">
        <f t="shared" si="19"/>
        <v>9499.7999999999993</v>
      </c>
      <c r="AC89" s="234"/>
      <c r="AD89" s="166">
        <f>IF(PMKAFAAPAYER[[#This Row],[ ]]="Payé",PMKAFAAPAYER[[#This Row],[06.02.2025]],0)</f>
        <v>0</v>
      </c>
      <c r="AE89" s="234"/>
      <c r="AF89" s="166">
        <f>IF(PMKAFAAPAYER[[#This Row],[ ]]="Payé",PMKAFAAPAYER[[#This Row],[13.02.2025]],0)</f>
        <v>0</v>
      </c>
      <c r="AG89" s="234"/>
      <c r="AH89" s="166">
        <f>IF(PMKAFAAPAYER[[#This Row],[ ]]="Payé",PMKAFAAPAYER[[#This Row],[20.02.2025]],0)</f>
        <v>0</v>
      </c>
      <c r="AI89" s="234"/>
      <c r="AJ89" s="176">
        <f>IF(PMKAFAAPAYER[[#This Row],[ ]]="Payé",PMKAFAAPAYER[[#This Row],[27.02.2025]],0)</f>
        <v>0</v>
      </c>
      <c r="AK89" s="47">
        <f t="shared" si="20"/>
        <v>0</v>
      </c>
      <c r="AL89" s="162"/>
      <c r="AM89" s="166">
        <f>IF(PMKAFAAPAYER[[#This Row],[ ]]="Payé",PMKAFAAPAYER[[#This Row],[05.03.2025]],0)</f>
        <v>0</v>
      </c>
      <c r="AN89" s="161"/>
      <c r="AO89" s="166">
        <f>IF(PMKAFAAPAYER[[#This Row],[ ]]="Payé",PMKAFAAPAYER[[#This Row],[12.03.2025]],0)</f>
        <v>0</v>
      </c>
      <c r="AP89" s="161"/>
      <c r="AQ89" s="166">
        <f>IF(PMKAFAAPAYER[[#This Row],[ ]]="Payé",PMKAFAAPAYER[[#This Row],[19.03.2025]],0)</f>
        <v>0</v>
      </c>
      <c r="AR89" s="161"/>
      <c r="AS89" s="176">
        <f>IF(PMKAFAAPAYER[[#This Row],[ ]]="Payé",PMKAFAAPAYER[[#This Row],[26.03.2025]],0)</f>
        <v>0</v>
      </c>
      <c r="AT89" s="17">
        <f t="shared" si="21"/>
        <v>0</v>
      </c>
      <c r="AU89" s="162"/>
      <c r="AV89" s="166">
        <f>IF(PMKAFAAPAYER[[#This Row],[ ]]="Payé",PMKAFAAPAYER[[#This Row],[02.04.2025]],0)</f>
        <v>0</v>
      </c>
      <c r="AW89" s="161"/>
      <c r="AX89" s="166">
        <f>IF(PMKAFAAPAYER[[#This Row],[ ]]="Payé",PMKAFAAPAYER[[#This Row],[09.04.2025]],0)</f>
        <v>0</v>
      </c>
      <c r="AY89" s="161"/>
      <c r="AZ89" s="166">
        <f>IF(PMKAFAAPAYER[[#This Row],[ ]]="Payé",PMKAFAAPAYER[[#This Row],[16.04.2025]],0)</f>
        <v>0</v>
      </c>
      <c r="BA89" s="161"/>
      <c r="BB89" s="166">
        <f>IF(PMKAFAAPAYER[[#This Row],[ ]]="Payé",PMKAFAAPAYER[[#This Row],[23.04.2025]],0)</f>
        <v>0</v>
      </c>
      <c r="BC89" s="161"/>
      <c r="BD89" s="176">
        <f>IF(PMKAFAAPAYER[[#This Row],[ ]]="Payé",PMKAFAAPAYER[[#This Row],[30.04.2025]],0)</f>
        <v>0</v>
      </c>
      <c r="BE89" s="18">
        <f t="shared" si="22"/>
        <v>0</v>
      </c>
      <c r="BF89" s="162"/>
      <c r="BG89" s="166">
        <f>IF(PMKAFAAPAYER[[#This Row],[ ]]="Payé",PMKAFAAPAYER[[#This Row],[07.05.2025]],0)</f>
        <v>0</v>
      </c>
      <c r="BH89" s="161"/>
      <c r="BI89" s="166">
        <f>IF(PMKAFAAPAYER[[#This Row],[ ]]="Payé",PMKAFAAPAYER[[#This Row],[14.05.2025]],0)</f>
        <v>0</v>
      </c>
      <c r="BJ89" s="161"/>
      <c r="BK89" s="166">
        <f>IF(PMKAFAAPAYER[[#This Row],[ ]]="Payé",PMKAFAAPAYER[[#This Row],[21.05.2025]],0)</f>
        <v>0</v>
      </c>
      <c r="BL89" s="161"/>
      <c r="BM89" s="176">
        <f>IF(PMKAFAAPAYER[[#This Row],[ ]]="Payé",PMKAFAAPAYER[[#This Row],[28.05.2025]],0)</f>
        <v>0</v>
      </c>
      <c r="BN89" s="17">
        <f t="shared" si="23"/>
        <v>0</v>
      </c>
      <c r="BO89" s="162"/>
      <c r="BP89" s="166">
        <f>IF(PMKAFAAPAYER[[#This Row],[ ]]="Payé",PMKAFAAPAYER[[#This Row],[04.06.2025]],0)</f>
        <v>0</v>
      </c>
      <c r="BQ89" s="161"/>
      <c r="BR89" s="166">
        <f>IF(PMKAFAAPAYER[[#This Row],[ ]]="Payé",PMKAFAAPAYER[[#This Row],[11.06.2025]],0)</f>
        <v>0</v>
      </c>
      <c r="BS89" s="161"/>
      <c r="BT89" s="166">
        <f>IF(PMKAFAAPAYER[[#This Row],[ ]]="Payé",PMKAFAAPAYER[[#This Row],[18.06.2025]],0)</f>
        <v>0</v>
      </c>
      <c r="BU89" s="161"/>
      <c r="BV89" s="176">
        <f>IF(PMKAFAAPAYER[[#This Row],[ ]]="Payé",PMKAFAAPAYER[[#This Row],[25.06.2025]],0)</f>
        <v>0</v>
      </c>
      <c r="BW89" s="18">
        <f t="shared" si="24"/>
        <v>0</v>
      </c>
      <c r="BX89" s="162"/>
      <c r="BY89" s="166">
        <f>IF(PMKAFAAPAYER[[#This Row],[ ]]="Payé",PMKAFAAPAYER[[#This Row],[02.07.2025]],0)</f>
        <v>0</v>
      </c>
      <c r="BZ89" s="161"/>
      <c r="CA89" s="166">
        <f>IF(PMKAFAAPAYER[[#This Row],[ ]]="Payé",PMKAFAAPAYER[[#This Row],[09.07.2025]],0)</f>
        <v>0</v>
      </c>
      <c r="CB89" s="161"/>
      <c r="CC89" s="166">
        <f>IF(PMKAFAAPAYER[[#This Row],[ ]]="Payé",PMKAFAAPAYER[[#This Row],[16.07.2025]],0)</f>
        <v>0</v>
      </c>
      <c r="CD89" s="161"/>
      <c r="CE89" s="166">
        <f>IF(PMKAFAAPAYER[[#This Row],[ ]]="Payé",PMKAFAAPAYER[[#This Row],[23.07.2025]],0)</f>
        <v>0</v>
      </c>
      <c r="CF89" s="161"/>
      <c r="CG89" s="176">
        <f>IF(PMKAFAAPAYER[[#This Row],[ ]]="Payé",PMKAFAAPAYER[[#This Row],[30.07.2025]],0)</f>
        <v>0</v>
      </c>
      <c r="CH89" s="17">
        <f t="shared" si="25"/>
        <v>0</v>
      </c>
      <c r="CI89" s="162"/>
      <c r="CJ89" s="166">
        <f>IF(PMKAFAAPAYER[[#This Row],[ ]]="Payé",PMKAFAAPAYER[[#This Row],[06.08.2025]],0)</f>
        <v>0</v>
      </c>
      <c r="CK89" s="161"/>
      <c r="CL89" s="166">
        <f>IF(PMKAFAAPAYER[[#This Row],[ ]]="Payé",PMKAFAAPAYER[[#This Row],[13.08.2025]],0)</f>
        <v>0</v>
      </c>
      <c r="CM89" s="161"/>
      <c r="CN89" s="166">
        <f>IF(PMKAFAAPAYER[[#This Row],[ ]]="Payé",PMKAFAAPAYER[[#This Row],[20.08.2025]],0)</f>
        <v>0</v>
      </c>
      <c r="CO89" s="161"/>
      <c r="CP89" s="176">
        <f>IF(PMKAFAAPAYER[[#This Row],[ ]]="Payé",PMKAFAAPAYER[[#This Row],[27.08.2025]],0)</f>
        <v>0</v>
      </c>
      <c r="CQ89" s="18">
        <f t="shared" si="26"/>
        <v>0</v>
      </c>
      <c r="CR89" s="162"/>
      <c r="CS89" s="166">
        <f>IF(PMKAFAAPAYER[[#This Row],[ ]]="Payé",PMKAFAAPAYER[[#This Row],[03.09.2025]],0)</f>
        <v>0</v>
      </c>
      <c r="CT89" s="161"/>
      <c r="CU89" s="166">
        <f>IF(PMKAFAAPAYER[[#This Row],[ ]]="Payé",PMKAFAAPAYER[[#This Row],[10.09.2025]],0)</f>
        <v>0</v>
      </c>
      <c r="CV89" s="161"/>
      <c r="CW89" s="166">
        <f>IF(PMKAFAAPAYER[[#This Row],[ ]]="Payé",PMKAFAAPAYER[[#This Row],[17.09.2025]],0)</f>
        <v>0</v>
      </c>
      <c r="CX89" s="161"/>
      <c r="CY89" s="176">
        <f>IF(PMKAFAAPAYER[[#This Row],[ ]]="Payé",PMKAFAAPAYER[[#This Row],[24.09.2025]],0)</f>
        <v>0</v>
      </c>
      <c r="CZ89" s="17">
        <f t="shared" si="27"/>
        <v>0</v>
      </c>
      <c r="DA89" s="162"/>
      <c r="DB89" s="166">
        <f>IF(PMKAFAAPAYER[[#This Row],[ ]]="Payé",PMKAFAAPAYER[[#This Row],[01.10.2025]],0)</f>
        <v>0</v>
      </c>
      <c r="DC89" s="161"/>
      <c r="DD89" s="166">
        <f>IF(PMKAFAAPAYER[[#This Row],[ ]]="Payé",PMKAFAAPAYER[[#This Row],[08.10.2025]],0)</f>
        <v>0</v>
      </c>
      <c r="DE89" s="161"/>
      <c r="DF89" s="166">
        <f>IF(PMKAFAAPAYER[[#This Row],[ ]]="Payé",PMKAFAAPAYER[[#This Row],[15.10.2025]],0)</f>
        <v>0</v>
      </c>
      <c r="DG89" s="161"/>
      <c r="DH89" s="166">
        <f>IF(PMKAFAAPAYER[[#This Row],[ ]]="Payé",PMKAFAAPAYER[[#This Row],[22.10.2025]],0)</f>
        <v>0</v>
      </c>
      <c r="DI89" s="161"/>
      <c r="DJ89" s="176">
        <f>IF(PMKAFAAPAYER[[#This Row],[ ]]="Payé",PMKAFAAPAYER[[#This Row],[29.10.2025]],0)</f>
        <v>0</v>
      </c>
      <c r="DK89" s="18">
        <f t="shared" si="28"/>
        <v>0</v>
      </c>
      <c r="DL89" s="162"/>
      <c r="DM89" s="166">
        <f>IF(PMKAFAAPAYER[[#This Row],[ ]]="Payé",PMKAFAAPAYER[[#This Row],[05.11.2025]],0)</f>
        <v>0</v>
      </c>
      <c r="DN89" s="161"/>
      <c r="DO89" s="166">
        <f>IF(PMKAFAAPAYER[[#This Row],[ ]]="Payé",PMKAFAAPAYER[[#This Row],[12.11.2025]],0)</f>
        <v>0</v>
      </c>
      <c r="DP89" s="161"/>
      <c r="DQ89" s="166">
        <f>IF(PMKAFAAPAYER[[#This Row],[ ]]="Payé",PMKAFAAPAYER[[#This Row],[19.11.2025]],0)</f>
        <v>0</v>
      </c>
      <c r="DR89" s="161"/>
      <c r="DS89" s="176">
        <f>IF(PMKAFAAPAYER[[#This Row],[ ]]="Payé",PMKAFAAPAYER[[#This Row],[26.11.2025]],0)</f>
        <v>0</v>
      </c>
      <c r="DT89" s="17">
        <f t="shared" si="29"/>
        <v>0</v>
      </c>
      <c r="DU89" s="162"/>
      <c r="DV89" s="166">
        <f>IF(PMKAFAAPAYER[[#This Row],[ ]]="Payé",PMKAFAAPAYER[[#This Row],[03.12.2025]],0)</f>
        <v>0</v>
      </c>
      <c r="DW89" s="161"/>
      <c r="DX89" s="166">
        <f>IF(PMKAFAAPAYER[[#This Row],[ ]]="Payé",PMKAFAAPAYER[[#This Row],[10.12.2025]],0)</f>
        <v>0</v>
      </c>
      <c r="DY89" s="161"/>
      <c r="DZ89" s="166">
        <f>IF(PMKAFAAPAYER[[#This Row],[ ]]="Payé",PMKAFAAPAYER[[#This Row],[17.12.2025]],0)</f>
        <v>0</v>
      </c>
      <c r="EA89" s="161"/>
      <c r="EB89" s="166">
        <f>IF(PMKAFAAPAYER[[#This Row],[ ]]="Payé",PMKAFAAPAYER[[#This Row],[24.12.2025]],0)</f>
        <v>0</v>
      </c>
      <c r="EC89" s="161"/>
      <c r="ED89" s="176">
        <f>IF(PMKAFAAPAYER[[#This Row],[ ]]="Payé",PMKAFAAPAYER[[#This Row],[31.12.2025]],0)</f>
        <v>0</v>
      </c>
      <c r="EE89" s="18">
        <f t="shared" si="30"/>
        <v>0</v>
      </c>
      <c r="EF89" s="11">
        <f t="shared" si="31"/>
        <v>9499.7999999999993</v>
      </c>
      <c r="EG89" s="16">
        <f>+PMKAFAAPAYER[[#This Row],[CHF]]-PMKAFAAPAYER[[#This Row],[T2025]]</f>
        <v>0</v>
      </c>
    </row>
    <row r="90" spans="1:137" x14ac:dyDescent="0.3">
      <c r="A90" s="9">
        <f t="shared" si="32"/>
        <v>85</v>
      </c>
      <c r="B90" s="1" t="s">
        <v>35</v>
      </c>
      <c r="C90" s="9">
        <v>5768</v>
      </c>
      <c r="D90" s="8">
        <v>45663</v>
      </c>
      <c r="E90" s="10">
        <v>30</v>
      </c>
      <c r="F90" s="265">
        <f t="shared" si="18"/>
        <v>45693</v>
      </c>
      <c r="G90" s="139" t="s">
        <v>317</v>
      </c>
      <c r="H90" s="9">
        <v>3916</v>
      </c>
      <c r="I90" s="140">
        <f>+PMKAFAAPAYER[[#This Row],[Euro]]*PMKAFAAPAYER[[#This Row],[Fx]]</f>
        <v>5757</v>
      </c>
      <c r="J90" s="14">
        <v>5757</v>
      </c>
      <c r="K90" s="14">
        <v>1</v>
      </c>
      <c r="L90" s="14">
        <v>5457.64</v>
      </c>
      <c r="N90" s="15"/>
      <c r="P90" s="205">
        <v>45705</v>
      </c>
      <c r="Q90" s="3" t="s">
        <v>523</v>
      </c>
      <c r="R90" s="234"/>
      <c r="S90" s="166">
        <f>IF(PMKAFAAPAYER[[#This Row],[ ]]="Payé",PMKAFAAPAYER[[#This Row],[02.01.2025]],0)</f>
        <v>0</v>
      </c>
      <c r="T90" s="234"/>
      <c r="U90" s="166">
        <f>IF(PMKAFAAPAYER[[#This Row],[ ]]="Payé",PMKAFAAPAYER[[#This Row],[09.01.2025]],0)</f>
        <v>0</v>
      </c>
      <c r="V90" s="234"/>
      <c r="W90" s="166">
        <f>IF(PMKAFAAPAYER[[#This Row],[ ]]="Payé",PMKAFAAPAYER[[#This Row],[16.01.2025]],0)</f>
        <v>0</v>
      </c>
      <c r="X90" s="234"/>
      <c r="Y90" s="166">
        <f>IF(PMKAFAAPAYER[[#This Row],[ ]]="Payé",PMKAFAAPAYER[[#This Row],[23.01.2025]],0)</f>
        <v>0</v>
      </c>
      <c r="Z90" s="234"/>
      <c r="AA90" s="176">
        <f>IF(PMKAFAAPAYER[[#This Row],[ ]]="Payé",PMKAFAAPAYER[[#This Row],[30.01.2025]],0)</f>
        <v>0</v>
      </c>
      <c r="AB90" s="32">
        <f t="shared" si="19"/>
        <v>0</v>
      </c>
      <c r="AC90" s="234">
        <f>+PMKAFAAPAYER[[#This Row],[CHF]]</f>
        <v>5757</v>
      </c>
      <c r="AD90" s="166">
        <f>IF(PMKAFAAPAYER[[#This Row],[ ]]="Payé",PMKAFAAPAYER[[#This Row],[06.02.2025]],0)</f>
        <v>5757</v>
      </c>
      <c r="AE90" s="234"/>
      <c r="AF90" s="166">
        <f>IF(PMKAFAAPAYER[[#This Row],[ ]]="Payé",PMKAFAAPAYER[[#This Row],[13.02.2025]],0)</f>
        <v>0</v>
      </c>
      <c r="AG90" s="234"/>
      <c r="AH90" s="166">
        <f>IF(PMKAFAAPAYER[[#This Row],[ ]]="Payé",PMKAFAAPAYER[[#This Row],[20.02.2025]],0)</f>
        <v>0</v>
      </c>
      <c r="AI90" s="234"/>
      <c r="AJ90" s="176">
        <f>IF(PMKAFAAPAYER[[#This Row],[ ]]="Payé",PMKAFAAPAYER[[#This Row],[27.02.2025]],0)</f>
        <v>0</v>
      </c>
      <c r="AK90" s="47">
        <f t="shared" si="20"/>
        <v>5757</v>
      </c>
      <c r="AL90" s="162"/>
      <c r="AM90" s="166">
        <f>IF(PMKAFAAPAYER[[#This Row],[ ]]="Payé",PMKAFAAPAYER[[#This Row],[05.03.2025]],0)</f>
        <v>0</v>
      </c>
      <c r="AN90" s="161"/>
      <c r="AO90" s="166">
        <f>IF(PMKAFAAPAYER[[#This Row],[ ]]="Payé",PMKAFAAPAYER[[#This Row],[12.03.2025]],0)</f>
        <v>0</v>
      </c>
      <c r="AP90" s="161"/>
      <c r="AQ90" s="166">
        <f>IF(PMKAFAAPAYER[[#This Row],[ ]]="Payé",PMKAFAAPAYER[[#This Row],[19.03.2025]],0)</f>
        <v>0</v>
      </c>
      <c r="AR90" s="161"/>
      <c r="AS90" s="176">
        <f>IF(PMKAFAAPAYER[[#This Row],[ ]]="Payé",PMKAFAAPAYER[[#This Row],[26.03.2025]],0)</f>
        <v>0</v>
      </c>
      <c r="AT90" s="17">
        <f t="shared" si="21"/>
        <v>0</v>
      </c>
      <c r="AU90" s="162"/>
      <c r="AV90" s="166">
        <f>IF(PMKAFAAPAYER[[#This Row],[ ]]="Payé",PMKAFAAPAYER[[#This Row],[02.04.2025]],0)</f>
        <v>0</v>
      </c>
      <c r="AW90" s="161"/>
      <c r="AX90" s="166">
        <f>IF(PMKAFAAPAYER[[#This Row],[ ]]="Payé",PMKAFAAPAYER[[#This Row],[09.04.2025]],0)</f>
        <v>0</v>
      </c>
      <c r="AY90" s="161"/>
      <c r="AZ90" s="166">
        <f>IF(PMKAFAAPAYER[[#This Row],[ ]]="Payé",PMKAFAAPAYER[[#This Row],[16.04.2025]],0)</f>
        <v>0</v>
      </c>
      <c r="BA90" s="161"/>
      <c r="BB90" s="166">
        <f>IF(PMKAFAAPAYER[[#This Row],[ ]]="Payé",PMKAFAAPAYER[[#This Row],[23.04.2025]],0)</f>
        <v>0</v>
      </c>
      <c r="BC90" s="161"/>
      <c r="BD90" s="176">
        <f>IF(PMKAFAAPAYER[[#This Row],[ ]]="Payé",PMKAFAAPAYER[[#This Row],[30.04.2025]],0)</f>
        <v>0</v>
      </c>
      <c r="BE90" s="18">
        <f t="shared" si="22"/>
        <v>0</v>
      </c>
      <c r="BF90" s="162"/>
      <c r="BG90" s="166">
        <f>IF(PMKAFAAPAYER[[#This Row],[ ]]="Payé",PMKAFAAPAYER[[#This Row],[07.05.2025]],0)</f>
        <v>0</v>
      </c>
      <c r="BH90" s="161"/>
      <c r="BI90" s="166">
        <f>IF(PMKAFAAPAYER[[#This Row],[ ]]="Payé",PMKAFAAPAYER[[#This Row],[14.05.2025]],0)</f>
        <v>0</v>
      </c>
      <c r="BJ90" s="161"/>
      <c r="BK90" s="166">
        <f>IF(PMKAFAAPAYER[[#This Row],[ ]]="Payé",PMKAFAAPAYER[[#This Row],[21.05.2025]],0)</f>
        <v>0</v>
      </c>
      <c r="BL90" s="161"/>
      <c r="BM90" s="176">
        <f>IF(PMKAFAAPAYER[[#This Row],[ ]]="Payé",PMKAFAAPAYER[[#This Row],[28.05.2025]],0)</f>
        <v>0</v>
      </c>
      <c r="BN90" s="17">
        <f t="shared" si="23"/>
        <v>0</v>
      </c>
      <c r="BO90" s="162"/>
      <c r="BP90" s="166">
        <f>IF(PMKAFAAPAYER[[#This Row],[ ]]="Payé",PMKAFAAPAYER[[#This Row],[04.06.2025]],0)</f>
        <v>0</v>
      </c>
      <c r="BQ90" s="161"/>
      <c r="BR90" s="166">
        <f>IF(PMKAFAAPAYER[[#This Row],[ ]]="Payé",PMKAFAAPAYER[[#This Row],[11.06.2025]],0)</f>
        <v>0</v>
      </c>
      <c r="BS90" s="161"/>
      <c r="BT90" s="166">
        <f>IF(PMKAFAAPAYER[[#This Row],[ ]]="Payé",PMKAFAAPAYER[[#This Row],[18.06.2025]],0)</f>
        <v>0</v>
      </c>
      <c r="BU90" s="161"/>
      <c r="BV90" s="176">
        <f>IF(PMKAFAAPAYER[[#This Row],[ ]]="Payé",PMKAFAAPAYER[[#This Row],[25.06.2025]],0)</f>
        <v>0</v>
      </c>
      <c r="BW90" s="18">
        <f t="shared" si="24"/>
        <v>0</v>
      </c>
      <c r="BX90" s="162"/>
      <c r="BY90" s="166">
        <f>IF(PMKAFAAPAYER[[#This Row],[ ]]="Payé",PMKAFAAPAYER[[#This Row],[02.07.2025]],0)</f>
        <v>0</v>
      </c>
      <c r="BZ90" s="161"/>
      <c r="CA90" s="166">
        <f>IF(PMKAFAAPAYER[[#This Row],[ ]]="Payé",PMKAFAAPAYER[[#This Row],[09.07.2025]],0)</f>
        <v>0</v>
      </c>
      <c r="CB90" s="161"/>
      <c r="CC90" s="166">
        <f>IF(PMKAFAAPAYER[[#This Row],[ ]]="Payé",PMKAFAAPAYER[[#This Row],[16.07.2025]],0)</f>
        <v>0</v>
      </c>
      <c r="CD90" s="161"/>
      <c r="CE90" s="166">
        <f>IF(PMKAFAAPAYER[[#This Row],[ ]]="Payé",PMKAFAAPAYER[[#This Row],[23.07.2025]],0)</f>
        <v>0</v>
      </c>
      <c r="CF90" s="161"/>
      <c r="CG90" s="176">
        <f>IF(PMKAFAAPAYER[[#This Row],[ ]]="Payé",PMKAFAAPAYER[[#This Row],[30.07.2025]],0)</f>
        <v>0</v>
      </c>
      <c r="CH90" s="17">
        <f t="shared" si="25"/>
        <v>0</v>
      </c>
      <c r="CI90" s="162"/>
      <c r="CJ90" s="166">
        <f>IF(PMKAFAAPAYER[[#This Row],[ ]]="Payé",PMKAFAAPAYER[[#This Row],[06.08.2025]],0)</f>
        <v>0</v>
      </c>
      <c r="CK90" s="161"/>
      <c r="CL90" s="166">
        <f>IF(PMKAFAAPAYER[[#This Row],[ ]]="Payé",PMKAFAAPAYER[[#This Row],[13.08.2025]],0)</f>
        <v>0</v>
      </c>
      <c r="CM90" s="161"/>
      <c r="CN90" s="166">
        <f>IF(PMKAFAAPAYER[[#This Row],[ ]]="Payé",PMKAFAAPAYER[[#This Row],[20.08.2025]],0)</f>
        <v>0</v>
      </c>
      <c r="CO90" s="161"/>
      <c r="CP90" s="176">
        <f>IF(PMKAFAAPAYER[[#This Row],[ ]]="Payé",PMKAFAAPAYER[[#This Row],[27.08.2025]],0)</f>
        <v>0</v>
      </c>
      <c r="CQ90" s="18">
        <f t="shared" si="26"/>
        <v>0</v>
      </c>
      <c r="CR90" s="162"/>
      <c r="CS90" s="166">
        <f>IF(PMKAFAAPAYER[[#This Row],[ ]]="Payé",PMKAFAAPAYER[[#This Row],[03.09.2025]],0)</f>
        <v>0</v>
      </c>
      <c r="CT90" s="161"/>
      <c r="CU90" s="166">
        <f>IF(PMKAFAAPAYER[[#This Row],[ ]]="Payé",PMKAFAAPAYER[[#This Row],[10.09.2025]],0)</f>
        <v>0</v>
      </c>
      <c r="CV90" s="161"/>
      <c r="CW90" s="166">
        <f>IF(PMKAFAAPAYER[[#This Row],[ ]]="Payé",PMKAFAAPAYER[[#This Row],[17.09.2025]],0)</f>
        <v>0</v>
      </c>
      <c r="CX90" s="161"/>
      <c r="CY90" s="176">
        <f>IF(PMKAFAAPAYER[[#This Row],[ ]]="Payé",PMKAFAAPAYER[[#This Row],[24.09.2025]],0)</f>
        <v>0</v>
      </c>
      <c r="CZ90" s="17">
        <f t="shared" si="27"/>
        <v>0</v>
      </c>
      <c r="DA90" s="162"/>
      <c r="DB90" s="166">
        <f>IF(PMKAFAAPAYER[[#This Row],[ ]]="Payé",PMKAFAAPAYER[[#This Row],[01.10.2025]],0)</f>
        <v>0</v>
      </c>
      <c r="DC90" s="161"/>
      <c r="DD90" s="166">
        <f>IF(PMKAFAAPAYER[[#This Row],[ ]]="Payé",PMKAFAAPAYER[[#This Row],[08.10.2025]],0)</f>
        <v>0</v>
      </c>
      <c r="DE90" s="161"/>
      <c r="DF90" s="166">
        <f>IF(PMKAFAAPAYER[[#This Row],[ ]]="Payé",PMKAFAAPAYER[[#This Row],[15.10.2025]],0)</f>
        <v>0</v>
      </c>
      <c r="DG90" s="161"/>
      <c r="DH90" s="166">
        <f>IF(PMKAFAAPAYER[[#This Row],[ ]]="Payé",PMKAFAAPAYER[[#This Row],[22.10.2025]],0)</f>
        <v>0</v>
      </c>
      <c r="DI90" s="161"/>
      <c r="DJ90" s="176">
        <f>IF(PMKAFAAPAYER[[#This Row],[ ]]="Payé",PMKAFAAPAYER[[#This Row],[29.10.2025]],0)</f>
        <v>0</v>
      </c>
      <c r="DK90" s="18">
        <f t="shared" si="28"/>
        <v>0</v>
      </c>
      <c r="DL90" s="162"/>
      <c r="DM90" s="166">
        <f>IF(PMKAFAAPAYER[[#This Row],[ ]]="Payé",PMKAFAAPAYER[[#This Row],[05.11.2025]],0)</f>
        <v>0</v>
      </c>
      <c r="DN90" s="161"/>
      <c r="DO90" s="166">
        <f>IF(PMKAFAAPAYER[[#This Row],[ ]]="Payé",PMKAFAAPAYER[[#This Row],[12.11.2025]],0)</f>
        <v>0</v>
      </c>
      <c r="DP90" s="161"/>
      <c r="DQ90" s="166">
        <f>IF(PMKAFAAPAYER[[#This Row],[ ]]="Payé",PMKAFAAPAYER[[#This Row],[19.11.2025]],0)</f>
        <v>0</v>
      </c>
      <c r="DR90" s="161"/>
      <c r="DS90" s="176">
        <f>IF(PMKAFAAPAYER[[#This Row],[ ]]="Payé",PMKAFAAPAYER[[#This Row],[26.11.2025]],0)</f>
        <v>0</v>
      </c>
      <c r="DT90" s="17">
        <f t="shared" si="29"/>
        <v>0</v>
      </c>
      <c r="DU90" s="162"/>
      <c r="DV90" s="166">
        <f>IF(PMKAFAAPAYER[[#This Row],[ ]]="Payé",PMKAFAAPAYER[[#This Row],[03.12.2025]],0)</f>
        <v>0</v>
      </c>
      <c r="DW90" s="161"/>
      <c r="DX90" s="166">
        <f>IF(PMKAFAAPAYER[[#This Row],[ ]]="Payé",PMKAFAAPAYER[[#This Row],[10.12.2025]],0)</f>
        <v>0</v>
      </c>
      <c r="DY90" s="161"/>
      <c r="DZ90" s="166">
        <f>IF(PMKAFAAPAYER[[#This Row],[ ]]="Payé",PMKAFAAPAYER[[#This Row],[17.12.2025]],0)</f>
        <v>0</v>
      </c>
      <c r="EA90" s="161"/>
      <c r="EB90" s="166">
        <f>IF(PMKAFAAPAYER[[#This Row],[ ]]="Payé",PMKAFAAPAYER[[#This Row],[24.12.2025]],0)</f>
        <v>0</v>
      </c>
      <c r="EC90" s="161"/>
      <c r="ED90" s="176">
        <f>IF(PMKAFAAPAYER[[#This Row],[ ]]="Payé",PMKAFAAPAYER[[#This Row],[31.12.2025]],0)</f>
        <v>0</v>
      </c>
      <c r="EE90" s="18">
        <f t="shared" si="30"/>
        <v>0</v>
      </c>
      <c r="EF90" s="11">
        <f t="shared" si="31"/>
        <v>5757</v>
      </c>
      <c r="EG90" s="16">
        <f>+PMKAFAAPAYER[[#This Row],[CHF]]-PMKAFAAPAYER[[#This Row],[T2025]]</f>
        <v>0</v>
      </c>
    </row>
    <row r="91" spans="1:137" x14ac:dyDescent="0.3">
      <c r="A91" s="9">
        <f t="shared" si="32"/>
        <v>86</v>
      </c>
      <c r="B91" s="1" t="s">
        <v>318</v>
      </c>
      <c r="C91" s="9" t="s">
        <v>319</v>
      </c>
      <c r="D91" s="8">
        <v>45679</v>
      </c>
      <c r="E91" s="10">
        <v>30</v>
      </c>
      <c r="F91" s="265">
        <f t="shared" si="18"/>
        <v>45709</v>
      </c>
      <c r="G91" s="139" t="s">
        <v>320</v>
      </c>
      <c r="H91" s="9" t="s">
        <v>321</v>
      </c>
      <c r="I91" s="140">
        <v>791.29</v>
      </c>
      <c r="J91" s="14"/>
      <c r="K91" s="14"/>
      <c r="L91" s="14"/>
      <c r="N91" s="15"/>
      <c r="Q91" s="3"/>
      <c r="R91" s="234"/>
      <c r="S91" s="166">
        <f>IF(PMKAFAAPAYER[[#This Row],[ ]]="Payé",PMKAFAAPAYER[[#This Row],[02.01.2025]],0)</f>
        <v>0</v>
      </c>
      <c r="T91" s="234"/>
      <c r="U91" s="166">
        <f>IF(PMKAFAAPAYER[[#This Row],[ ]]="Payé",PMKAFAAPAYER[[#This Row],[09.01.2025]],0)</f>
        <v>0</v>
      </c>
      <c r="V91" s="234"/>
      <c r="W91" s="166">
        <f>IF(PMKAFAAPAYER[[#This Row],[ ]]="Payé",PMKAFAAPAYER[[#This Row],[16.01.2025]],0)</f>
        <v>0</v>
      </c>
      <c r="X91" s="234"/>
      <c r="Y91" s="166">
        <f>IF(PMKAFAAPAYER[[#This Row],[ ]]="Payé",PMKAFAAPAYER[[#This Row],[23.01.2025]],0)</f>
        <v>0</v>
      </c>
      <c r="Z91" s="234"/>
      <c r="AA91" s="176">
        <f>IF(PMKAFAAPAYER[[#This Row],[ ]]="Payé",PMKAFAAPAYER[[#This Row],[30.01.2025]],0)</f>
        <v>0</v>
      </c>
      <c r="AB91" s="32">
        <f t="shared" si="19"/>
        <v>0</v>
      </c>
      <c r="AC91" s="234"/>
      <c r="AD91" s="166">
        <f>IF(PMKAFAAPAYER[[#This Row],[ ]]="Payé",PMKAFAAPAYER[[#This Row],[06.02.2025]],0)</f>
        <v>0</v>
      </c>
      <c r="AE91" s="234"/>
      <c r="AF91" s="166">
        <f>IF(PMKAFAAPAYER[[#This Row],[ ]]="Payé",PMKAFAAPAYER[[#This Row],[13.02.2025]],0)</f>
        <v>0</v>
      </c>
      <c r="AG91" s="234">
        <f>+PMKAFAAPAYER[[#This Row],[CHF]]</f>
        <v>791.29</v>
      </c>
      <c r="AH91" s="166">
        <f>IF(PMKAFAAPAYER[[#This Row],[ ]]="Payé",PMKAFAAPAYER[[#This Row],[20.02.2025]],0)</f>
        <v>0</v>
      </c>
      <c r="AI91" s="234"/>
      <c r="AJ91" s="176">
        <f>IF(PMKAFAAPAYER[[#This Row],[ ]]="Payé",PMKAFAAPAYER[[#This Row],[27.02.2025]],0)</f>
        <v>0</v>
      </c>
      <c r="AK91" s="47">
        <f t="shared" si="20"/>
        <v>791.29</v>
      </c>
      <c r="AL91" s="162"/>
      <c r="AM91" s="166">
        <f>IF(PMKAFAAPAYER[[#This Row],[ ]]="Payé",PMKAFAAPAYER[[#This Row],[05.03.2025]],0)</f>
        <v>0</v>
      </c>
      <c r="AN91" s="161"/>
      <c r="AO91" s="166">
        <f>IF(PMKAFAAPAYER[[#This Row],[ ]]="Payé",PMKAFAAPAYER[[#This Row],[12.03.2025]],0)</f>
        <v>0</v>
      </c>
      <c r="AP91" s="161"/>
      <c r="AQ91" s="166">
        <f>IF(PMKAFAAPAYER[[#This Row],[ ]]="Payé",PMKAFAAPAYER[[#This Row],[19.03.2025]],0)</f>
        <v>0</v>
      </c>
      <c r="AR91" s="161"/>
      <c r="AS91" s="176">
        <f>IF(PMKAFAAPAYER[[#This Row],[ ]]="Payé",PMKAFAAPAYER[[#This Row],[26.03.2025]],0)</f>
        <v>0</v>
      </c>
      <c r="AT91" s="17">
        <f t="shared" si="21"/>
        <v>0</v>
      </c>
      <c r="AU91" s="162"/>
      <c r="AV91" s="166">
        <f>IF(PMKAFAAPAYER[[#This Row],[ ]]="Payé",PMKAFAAPAYER[[#This Row],[02.04.2025]],0)</f>
        <v>0</v>
      </c>
      <c r="AW91" s="161"/>
      <c r="AX91" s="166">
        <f>IF(PMKAFAAPAYER[[#This Row],[ ]]="Payé",PMKAFAAPAYER[[#This Row],[09.04.2025]],0)</f>
        <v>0</v>
      </c>
      <c r="AY91" s="161"/>
      <c r="AZ91" s="166">
        <f>IF(PMKAFAAPAYER[[#This Row],[ ]]="Payé",PMKAFAAPAYER[[#This Row],[16.04.2025]],0)</f>
        <v>0</v>
      </c>
      <c r="BA91" s="161"/>
      <c r="BB91" s="166">
        <f>IF(PMKAFAAPAYER[[#This Row],[ ]]="Payé",PMKAFAAPAYER[[#This Row],[23.04.2025]],0)</f>
        <v>0</v>
      </c>
      <c r="BC91" s="161"/>
      <c r="BD91" s="176">
        <f>IF(PMKAFAAPAYER[[#This Row],[ ]]="Payé",PMKAFAAPAYER[[#This Row],[30.04.2025]],0)</f>
        <v>0</v>
      </c>
      <c r="BE91" s="18">
        <f t="shared" si="22"/>
        <v>0</v>
      </c>
      <c r="BF91" s="162"/>
      <c r="BG91" s="166">
        <f>IF(PMKAFAAPAYER[[#This Row],[ ]]="Payé",PMKAFAAPAYER[[#This Row],[07.05.2025]],0)</f>
        <v>0</v>
      </c>
      <c r="BH91" s="161"/>
      <c r="BI91" s="166">
        <f>IF(PMKAFAAPAYER[[#This Row],[ ]]="Payé",PMKAFAAPAYER[[#This Row],[14.05.2025]],0)</f>
        <v>0</v>
      </c>
      <c r="BJ91" s="161"/>
      <c r="BK91" s="166">
        <f>IF(PMKAFAAPAYER[[#This Row],[ ]]="Payé",PMKAFAAPAYER[[#This Row],[21.05.2025]],0)</f>
        <v>0</v>
      </c>
      <c r="BL91" s="161"/>
      <c r="BM91" s="176">
        <f>IF(PMKAFAAPAYER[[#This Row],[ ]]="Payé",PMKAFAAPAYER[[#This Row],[28.05.2025]],0)</f>
        <v>0</v>
      </c>
      <c r="BN91" s="17">
        <f t="shared" si="23"/>
        <v>0</v>
      </c>
      <c r="BO91" s="162"/>
      <c r="BP91" s="166">
        <f>IF(PMKAFAAPAYER[[#This Row],[ ]]="Payé",PMKAFAAPAYER[[#This Row],[04.06.2025]],0)</f>
        <v>0</v>
      </c>
      <c r="BQ91" s="161"/>
      <c r="BR91" s="166">
        <f>IF(PMKAFAAPAYER[[#This Row],[ ]]="Payé",PMKAFAAPAYER[[#This Row],[11.06.2025]],0)</f>
        <v>0</v>
      </c>
      <c r="BS91" s="161"/>
      <c r="BT91" s="166">
        <f>IF(PMKAFAAPAYER[[#This Row],[ ]]="Payé",PMKAFAAPAYER[[#This Row],[18.06.2025]],0)</f>
        <v>0</v>
      </c>
      <c r="BU91" s="161"/>
      <c r="BV91" s="176">
        <f>IF(PMKAFAAPAYER[[#This Row],[ ]]="Payé",PMKAFAAPAYER[[#This Row],[25.06.2025]],0)</f>
        <v>0</v>
      </c>
      <c r="BW91" s="18">
        <f t="shared" si="24"/>
        <v>0</v>
      </c>
      <c r="BX91" s="162"/>
      <c r="BY91" s="166">
        <f>IF(PMKAFAAPAYER[[#This Row],[ ]]="Payé",PMKAFAAPAYER[[#This Row],[02.07.2025]],0)</f>
        <v>0</v>
      </c>
      <c r="BZ91" s="161"/>
      <c r="CA91" s="166">
        <f>IF(PMKAFAAPAYER[[#This Row],[ ]]="Payé",PMKAFAAPAYER[[#This Row],[09.07.2025]],0)</f>
        <v>0</v>
      </c>
      <c r="CB91" s="161"/>
      <c r="CC91" s="166">
        <f>IF(PMKAFAAPAYER[[#This Row],[ ]]="Payé",PMKAFAAPAYER[[#This Row],[16.07.2025]],0)</f>
        <v>0</v>
      </c>
      <c r="CD91" s="161"/>
      <c r="CE91" s="166">
        <f>IF(PMKAFAAPAYER[[#This Row],[ ]]="Payé",PMKAFAAPAYER[[#This Row],[23.07.2025]],0)</f>
        <v>0</v>
      </c>
      <c r="CF91" s="161"/>
      <c r="CG91" s="176">
        <f>IF(PMKAFAAPAYER[[#This Row],[ ]]="Payé",PMKAFAAPAYER[[#This Row],[30.07.2025]],0)</f>
        <v>0</v>
      </c>
      <c r="CH91" s="17">
        <f t="shared" si="25"/>
        <v>0</v>
      </c>
      <c r="CI91" s="162"/>
      <c r="CJ91" s="166">
        <f>IF(PMKAFAAPAYER[[#This Row],[ ]]="Payé",PMKAFAAPAYER[[#This Row],[06.08.2025]],0)</f>
        <v>0</v>
      </c>
      <c r="CK91" s="161"/>
      <c r="CL91" s="166">
        <f>IF(PMKAFAAPAYER[[#This Row],[ ]]="Payé",PMKAFAAPAYER[[#This Row],[13.08.2025]],0)</f>
        <v>0</v>
      </c>
      <c r="CM91" s="161"/>
      <c r="CN91" s="166">
        <f>IF(PMKAFAAPAYER[[#This Row],[ ]]="Payé",PMKAFAAPAYER[[#This Row],[20.08.2025]],0)</f>
        <v>0</v>
      </c>
      <c r="CO91" s="161"/>
      <c r="CP91" s="176">
        <f>IF(PMKAFAAPAYER[[#This Row],[ ]]="Payé",PMKAFAAPAYER[[#This Row],[27.08.2025]],0)</f>
        <v>0</v>
      </c>
      <c r="CQ91" s="18">
        <f t="shared" si="26"/>
        <v>0</v>
      </c>
      <c r="CR91" s="162"/>
      <c r="CS91" s="166">
        <f>IF(PMKAFAAPAYER[[#This Row],[ ]]="Payé",PMKAFAAPAYER[[#This Row],[03.09.2025]],0)</f>
        <v>0</v>
      </c>
      <c r="CT91" s="161"/>
      <c r="CU91" s="166">
        <f>IF(PMKAFAAPAYER[[#This Row],[ ]]="Payé",PMKAFAAPAYER[[#This Row],[10.09.2025]],0)</f>
        <v>0</v>
      </c>
      <c r="CV91" s="161"/>
      <c r="CW91" s="166">
        <f>IF(PMKAFAAPAYER[[#This Row],[ ]]="Payé",PMKAFAAPAYER[[#This Row],[17.09.2025]],0)</f>
        <v>0</v>
      </c>
      <c r="CX91" s="161"/>
      <c r="CY91" s="176">
        <f>IF(PMKAFAAPAYER[[#This Row],[ ]]="Payé",PMKAFAAPAYER[[#This Row],[24.09.2025]],0)</f>
        <v>0</v>
      </c>
      <c r="CZ91" s="17">
        <f t="shared" si="27"/>
        <v>0</v>
      </c>
      <c r="DA91" s="162"/>
      <c r="DB91" s="166">
        <f>IF(PMKAFAAPAYER[[#This Row],[ ]]="Payé",PMKAFAAPAYER[[#This Row],[01.10.2025]],0)</f>
        <v>0</v>
      </c>
      <c r="DC91" s="161"/>
      <c r="DD91" s="166">
        <f>IF(PMKAFAAPAYER[[#This Row],[ ]]="Payé",PMKAFAAPAYER[[#This Row],[08.10.2025]],0)</f>
        <v>0</v>
      </c>
      <c r="DE91" s="161"/>
      <c r="DF91" s="166">
        <f>IF(PMKAFAAPAYER[[#This Row],[ ]]="Payé",PMKAFAAPAYER[[#This Row],[15.10.2025]],0)</f>
        <v>0</v>
      </c>
      <c r="DG91" s="161"/>
      <c r="DH91" s="166">
        <f>IF(PMKAFAAPAYER[[#This Row],[ ]]="Payé",PMKAFAAPAYER[[#This Row],[22.10.2025]],0)</f>
        <v>0</v>
      </c>
      <c r="DI91" s="161"/>
      <c r="DJ91" s="176">
        <f>IF(PMKAFAAPAYER[[#This Row],[ ]]="Payé",PMKAFAAPAYER[[#This Row],[29.10.2025]],0)</f>
        <v>0</v>
      </c>
      <c r="DK91" s="18">
        <f t="shared" si="28"/>
        <v>0</v>
      </c>
      <c r="DL91" s="162"/>
      <c r="DM91" s="166">
        <f>IF(PMKAFAAPAYER[[#This Row],[ ]]="Payé",PMKAFAAPAYER[[#This Row],[05.11.2025]],0)</f>
        <v>0</v>
      </c>
      <c r="DN91" s="161"/>
      <c r="DO91" s="166">
        <f>IF(PMKAFAAPAYER[[#This Row],[ ]]="Payé",PMKAFAAPAYER[[#This Row],[12.11.2025]],0)</f>
        <v>0</v>
      </c>
      <c r="DP91" s="161"/>
      <c r="DQ91" s="166">
        <f>IF(PMKAFAAPAYER[[#This Row],[ ]]="Payé",PMKAFAAPAYER[[#This Row],[19.11.2025]],0)</f>
        <v>0</v>
      </c>
      <c r="DR91" s="161"/>
      <c r="DS91" s="176">
        <f>IF(PMKAFAAPAYER[[#This Row],[ ]]="Payé",PMKAFAAPAYER[[#This Row],[26.11.2025]],0)</f>
        <v>0</v>
      </c>
      <c r="DT91" s="17">
        <f t="shared" si="29"/>
        <v>0</v>
      </c>
      <c r="DU91" s="162"/>
      <c r="DV91" s="166">
        <f>IF(PMKAFAAPAYER[[#This Row],[ ]]="Payé",PMKAFAAPAYER[[#This Row],[03.12.2025]],0)</f>
        <v>0</v>
      </c>
      <c r="DW91" s="161"/>
      <c r="DX91" s="166">
        <f>IF(PMKAFAAPAYER[[#This Row],[ ]]="Payé",PMKAFAAPAYER[[#This Row],[10.12.2025]],0)</f>
        <v>0</v>
      </c>
      <c r="DY91" s="161"/>
      <c r="DZ91" s="166">
        <f>IF(PMKAFAAPAYER[[#This Row],[ ]]="Payé",PMKAFAAPAYER[[#This Row],[17.12.2025]],0)</f>
        <v>0</v>
      </c>
      <c r="EA91" s="161"/>
      <c r="EB91" s="166">
        <f>IF(PMKAFAAPAYER[[#This Row],[ ]]="Payé",PMKAFAAPAYER[[#This Row],[24.12.2025]],0)</f>
        <v>0</v>
      </c>
      <c r="EC91" s="161"/>
      <c r="ED91" s="176">
        <f>IF(PMKAFAAPAYER[[#This Row],[ ]]="Payé",PMKAFAAPAYER[[#This Row],[31.12.2025]],0)</f>
        <v>0</v>
      </c>
      <c r="EE91" s="18">
        <f t="shared" si="30"/>
        <v>0</v>
      </c>
      <c r="EF91" s="11">
        <f t="shared" si="31"/>
        <v>791.29</v>
      </c>
      <c r="EG91" s="16">
        <f>+PMKAFAAPAYER[[#This Row],[CHF]]-PMKAFAAPAYER[[#This Row],[T2025]]</f>
        <v>0</v>
      </c>
    </row>
    <row r="92" spans="1:137" x14ac:dyDescent="0.3">
      <c r="A92" s="9">
        <f t="shared" si="32"/>
        <v>87</v>
      </c>
      <c r="B92" s="1" t="s">
        <v>322</v>
      </c>
      <c r="C92" s="9" t="s">
        <v>568</v>
      </c>
      <c r="D92" s="8">
        <v>45706</v>
      </c>
      <c r="E92" s="10">
        <v>5</v>
      </c>
      <c r="F92" s="265">
        <f t="shared" si="18"/>
        <v>45711</v>
      </c>
      <c r="G92" s="139" t="s">
        <v>323</v>
      </c>
      <c r="H92" s="14"/>
      <c r="I92" s="140">
        <v>15000</v>
      </c>
      <c r="J92" s="14"/>
      <c r="K92" s="14"/>
      <c r="L92" s="14"/>
      <c r="N92" s="15"/>
      <c r="P92" s="205">
        <v>45706</v>
      </c>
      <c r="Q92" s="3" t="s">
        <v>445</v>
      </c>
      <c r="R92" s="234"/>
      <c r="S92" s="166">
        <f>IF(PMKAFAAPAYER[[#This Row],[ ]]="Payé",PMKAFAAPAYER[[#This Row],[02.01.2025]],0)</f>
        <v>0</v>
      </c>
      <c r="T92" s="234"/>
      <c r="U92" s="166">
        <f>IF(PMKAFAAPAYER[[#This Row],[ ]]="Payé",PMKAFAAPAYER[[#This Row],[09.01.2025]],0)</f>
        <v>0</v>
      </c>
      <c r="V92" s="234"/>
      <c r="W92" s="166">
        <f>IF(PMKAFAAPAYER[[#This Row],[ ]]="Payé",PMKAFAAPAYER[[#This Row],[16.01.2025]],0)</f>
        <v>0</v>
      </c>
      <c r="X92" s="234"/>
      <c r="Y92" s="166">
        <f>IF(PMKAFAAPAYER[[#This Row],[ ]]="Payé",PMKAFAAPAYER[[#This Row],[23.01.2025]],0)</f>
        <v>0</v>
      </c>
      <c r="Z92" s="234">
        <f>+PMKAFAAPAYER[[#This Row],[CHF]]</f>
        <v>15000</v>
      </c>
      <c r="AA92" s="176">
        <f>IF(PMKAFAAPAYER[[#This Row],[ ]]="Payé",PMKAFAAPAYER[[#This Row],[30.01.2025]],0)</f>
        <v>15000</v>
      </c>
      <c r="AB92" s="32">
        <f t="shared" si="19"/>
        <v>15000</v>
      </c>
      <c r="AC92" s="234"/>
      <c r="AD92" s="166">
        <f>IF(PMKAFAAPAYER[[#This Row],[ ]]="Payé",PMKAFAAPAYER[[#This Row],[06.02.2025]],0)</f>
        <v>0</v>
      </c>
      <c r="AE92" s="234"/>
      <c r="AF92" s="166">
        <f>IF(PMKAFAAPAYER[[#This Row],[ ]]="Payé",PMKAFAAPAYER[[#This Row],[13.02.2025]],0)</f>
        <v>0</v>
      </c>
      <c r="AG92" s="234"/>
      <c r="AH92" s="166">
        <f>IF(PMKAFAAPAYER[[#This Row],[ ]]="Payé",PMKAFAAPAYER[[#This Row],[20.02.2025]],0)</f>
        <v>0</v>
      </c>
      <c r="AI92" s="234"/>
      <c r="AJ92" s="176">
        <f>IF(PMKAFAAPAYER[[#This Row],[ ]]="Payé",PMKAFAAPAYER[[#This Row],[27.02.2025]],0)</f>
        <v>0</v>
      </c>
      <c r="AK92" s="47">
        <f t="shared" si="20"/>
        <v>0</v>
      </c>
      <c r="AL92" s="162"/>
      <c r="AM92" s="166">
        <f>IF(PMKAFAAPAYER[[#This Row],[ ]]="Payé",PMKAFAAPAYER[[#This Row],[05.03.2025]],0)</f>
        <v>0</v>
      </c>
      <c r="AN92" s="161"/>
      <c r="AO92" s="166">
        <f>IF(PMKAFAAPAYER[[#This Row],[ ]]="Payé",PMKAFAAPAYER[[#This Row],[12.03.2025]],0)</f>
        <v>0</v>
      </c>
      <c r="AP92" s="161"/>
      <c r="AQ92" s="166">
        <f>IF(PMKAFAAPAYER[[#This Row],[ ]]="Payé",PMKAFAAPAYER[[#This Row],[19.03.2025]],0)</f>
        <v>0</v>
      </c>
      <c r="AR92" s="161"/>
      <c r="AS92" s="176">
        <f>IF(PMKAFAAPAYER[[#This Row],[ ]]="Payé",PMKAFAAPAYER[[#This Row],[26.03.2025]],0)</f>
        <v>0</v>
      </c>
      <c r="AT92" s="17">
        <f t="shared" si="21"/>
        <v>0</v>
      </c>
      <c r="AU92" s="162"/>
      <c r="AV92" s="166">
        <f>IF(PMKAFAAPAYER[[#This Row],[ ]]="Payé",PMKAFAAPAYER[[#This Row],[02.04.2025]],0)</f>
        <v>0</v>
      </c>
      <c r="AW92" s="161"/>
      <c r="AX92" s="166">
        <f>IF(PMKAFAAPAYER[[#This Row],[ ]]="Payé",PMKAFAAPAYER[[#This Row],[09.04.2025]],0)</f>
        <v>0</v>
      </c>
      <c r="AY92" s="161"/>
      <c r="AZ92" s="166">
        <f>IF(PMKAFAAPAYER[[#This Row],[ ]]="Payé",PMKAFAAPAYER[[#This Row],[16.04.2025]],0)</f>
        <v>0</v>
      </c>
      <c r="BA92" s="161"/>
      <c r="BB92" s="166">
        <f>IF(PMKAFAAPAYER[[#This Row],[ ]]="Payé",PMKAFAAPAYER[[#This Row],[23.04.2025]],0)</f>
        <v>0</v>
      </c>
      <c r="BC92" s="161"/>
      <c r="BD92" s="176">
        <f>IF(PMKAFAAPAYER[[#This Row],[ ]]="Payé",PMKAFAAPAYER[[#This Row],[30.04.2025]],0)</f>
        <v>0</v>
      </c>
      <c r="BE92" s="18">
        <f t="shared" si="22"/>
        <v>0</v>
      </c>
      <c r="BF92" s="162"/>
      <c r="BG92" s="166">
        <f>IF(PMKAFAAPAYER[[#This Row],[ ]]="Payé",PMKAFAAPAYER[[#This Row],[07.05.2025]],0)</f>
        <v>0</v>
      </c>
      <c r="BH92" s="161"/>
      <c r="BI92" s="166">
        <f>IF(PMKAFAAPAYER[[#This Row],[ ]]="Payé",PMKAFAAPAYER[[#This Row],[14.05.2025]],0)</f>
        <v>0</v>
      </c>
      <c r="BJ92" s="161"/>
      <c r="BK92" s="166">
        <f>IF(PMKAFAAPAYER[[#This Row],[ ]]="Payé",PMKAFAAPAYER[[#This Row],[21.05.2025]],0)</f>
        <v>0</v>
      </c>
      <c r="BL92" s="161"/>
      <c r="BM92" s="176">
        <f>IF(PMKAFAAPAYER[[#This Row],[ ]]="Payé",PMKAFAAPAYER[[#This Row],[28.05.2025]],0)</f>
        <v>0</v>
      </c>
      <c r="BN92" s="17">
        <f t="shared" si="23"/>
        <v>0</v>
      </c>
      <c r="BO92" s="162"/>
      <c r="BP92" s="166">
        <f>IF(PMKAFAAPAYER[[#This Row],[ ]]="Payé",PMKAFAAPAYER[[#This Row],[04.06.2025]],0)</f>
        <v>0</v>
      </c>
      <c r="BQ92" s="161"/>
      <c r="BR92" s="166">
        <f>IF(PMKAFAAPAYER[[#This Row],[ ]]="Payé",PMKAFAAPAYER[[#This Row],[11.06.2025]],0)</f>
        <v>0</v>
      </c>
      <c r="BS92" s="161"/>
      <c r="BT92" s="166">
        <f>IF(PMKAFAAPAYER[[#This Row],[ ]]="Payé",PMKAFAAPAYER[[#This Row],[18.06.2025]],0)</f>
        <v>0</v>
      </c>
      <c r="BU92" s="161"/>
      <c r="BV92" s="176">
        <f>IF(PMKAFAAPAYER[[#This Row],[ ]]="Payé",PMKAFAAPAYER[[#This Row],[25.06.2025]],0)</f>
        <v>0</v>
      </c>
      <c r="BW92" s="18">
        <f t="shared" si="24"/>
        <v>0</v>
      </c>
      <c r="BX92" s="162"/>
      <c r="BY92" s="166">
        <f>IF(PMKAFAAPAYER[[#This Row],[ ]]="Payé",PMKAFAAPAYER[[#This Row],[02.07.2025]],0)</f>
        <v>0</v>
      </c>
      <c r="BZ92" s="161"/>
      <c r="CA92" s="166">
        <f>IF(PMKAFAAPAYER[[#This Row],[ ]]="Payé",PMKAFAAPAYER[[#This Row],[09.07.2025]],0)</f>
        <v>0</v>
      </c>
      <c r="CB92" s="161"/>
      <c r="CC92" s="166">
        <f>IF(PMKAFAAPAYER[[#This Row],[ ]]="Payé",PMKAFAAPAYER[[#This Row],[16.07.2025]],0)</f>
        <v>0</v>
      </c>
      <c r="CD92" s="161"/>
      <c r="CE92" s="166">
        <f>IF(PMKAFAAPAYER[[#This Row],[ ]]="Payé",PMKAFAAPAYER[[#This Row],[23.07.2025]],0)</f>
        <v>0</v>
      </c>
      <c r="CF92" s="161"/>
      <c r="CG92" s="176">
        <f>IF(PMKAFAAPAYER[[#This Row],[ ]]="Payé",PMKAFAAPAYER[[#This Row],[30.07.2025]],0)</f>
        <v>0</v>
      </c>
      <c r="CH92" s="17">
        <f t="shared" si="25"/>
        <v>0</v>
      </c>
      <c r="CI92" s="162"/>
      <c r="CJ92" s="166">
        <f>IF(PMKAFAAPAYER[[#This Row],[ ]]="Payé",PMKAFAAPAYER[[#This Row],[06.08.2025]],0)</f>
        <v>0</v>
      </c>
      <c r="CK92" s="161"/>
      <c r="CL92" s="166">
        <f>IF(PMKAFAAPAYER[[#This Row],[ ]]="Payé",PMKAFAAPAYER[[#This Row],[13.08.2025]],0)</f>
        <v>0</v>
      </c>
      <c r="CM92" s="161"/>
      <c r="CN92" s="166">
        <f>IF(PMKAFAAPAYER[[#This Row],[ ]]="Payé",PMKAFAAPAYER[[#This Row],[20.08.2025]],0)</f>
        <v>0</v>
      </c>
      <c r="CO92" s="161"/>
      <c r="CP92" s="176">
        <f>IF(PMKAFAAPAYER[[#This Row],[ ]]="Payé",PMKAFAAPAYER[[#This Row],[27.08.2025]],0)</f>
        <v>0</v>
      </c>
      <c r="CQ92" s="18">
        <f t="shared" si="26"/>
        <v>0</v>
      </c>
      <c r="CR92" s="162"/>
      <c r="CS92" s="166">
        <f>IF(PMKAFAAPAYER[[#This Row],[ ]]="Payé",PMKAFAAPAYER[[#This Row],[03.09.2025]],0)</f>
        <v>0</v>
      </c>
      <c r="CT92" s="161"/>
      <c r="CU92" s="166">
        <f>IF(PMKAFAAPAYER[[#This Row],[ ]]="Payé",PMKAFAAPAYER[[#This Row],[10.09.2025]],0)</f>
        <v>0</v>
      </c>
      <c r="CV92" s="161"/>
      <c r="CW92" s="166">
        <f>IF(PMKAFAAPAYER[[#This Row],[ ]]="Payé",PMKAFAAPAYER[[#This Row],[17.09.2025]],0)</f>
        <v>0</v>
      </c>
      <c r="CX92" s="161"/>
      <c r="CY92" s="176">
        <f>IF(PMKAFAAPAYER[[#This Row],[ ]]="Payé",PMKAFAAPAYER[[#This Row],[24.09.2025]],0)</f>
        <v>0</v>
      </c>
      <c r="CZ92" s="17">
        <f t="shared" si="27"/>
        <v>0</v>
      </c>
      <c r="DA92" s="162"/>
      <c r="DB92" s="166">
        <f>IF(PMKAFAAPAYER[[#This Row],[ ]]="Payé",PMKAFAAPAYER[[#This Row],[01.10.2025]],0)</f>
        <v>0</v>
      </c>
      <c r="DC92" s="161"/>
      <c r="DD92" s="166">
        <f>IF(PMKAFAAPAYER[[#This Row],[ ]]="Payé",PMKAFAAPAYER[[#This Row],[08.10.2025]],0)</f>
        <v>0</v>
      </c>
      <c r="DE92" s="161"/>
      <c r="DF92" s="166">
        <f>IF(PMKAFAAPAYER[[#This Row],[ ]]="Payé",PMKAFAAPAYER[[#This Row],[15.10.2025]],0)</f>
        <v>0</v>
      </c>
      <c r="DG92" s="161"/>
      <c r="DH92" s="166">
        <f>IF(PMKAFAAPAYER[[#This Row],[ ]]="Payé",PMKAFAAPAYER[[#This Row],[22.10.2025]],0)</f>
        <v>0</v>
      </c>
      <c r="DI92" s="161"/>
      <c r="DJ92" s="176">
        <f>IF(PMKAFAAPAYER[[#This Row],[ ]]="Payé",PMKAFAAPAYER[[#This Row],[29.10.2025]],0)</f>
        <v>0</v>
      </c>
      <c r="DK92" s="18">
        <f t="shared" si="28"/>
        <v>0</v>
      </c>
      <c r="DL92" s="162"/>
      <c r="DM92" s="166">
        <f>IF(PMKAFAAPAYER[[#This Row],[ ]]="Payé",PMKAFAAPAYER[[#This Row],[05.11.2025]],0)</f>
        <v>0</v>
      </c>
      <c r="DN92" s="161"/>
      <c r="DO92" s="166">
        <f>IF(PMKAFAAPAYER[[#This Row],[ ]]="Payé",PMKAFAAPAYER[[#This Row],[12.11.2025]],0)</f>
        <v>0</v>
      </c>
      <c r="DP92" s="161"/>
      <c r="DQ92" s="166">
        <f>IF(PMKAFAAPAYER[[#This Row],[ ]]="Payé",PMKAFAAPAYER[[#This Row],[19.11.2025]],0)</f>
        <v>0</v>
      </c>
      <c r="DR92" s="161"/>
      <c r="DS92" s="176">
        <f>IF(PMKAFAAPAYER[[#This Row],[ ]]="Payé",PMKAFAAPAYER[[#This Row],[26.11.2025]],0)</f>
        <v>0</v>
      </c>
      <c r="DT92" s="17">
        <f t="shared" si="29"/>
        <v>0</v>
      </c>
      <c r="DU92" s="162"/>
      <c r="DV92" s="166">
        <f>IF(PMKAFAAPAYER[[#This Row],[ ]]="Payé",PMKAFAAPAYER[[#This Row],[03.12.2025]],0)</f>
        <v>0</v>
      </c>
      <c r="DW92" s="161"/>
      <c r="DX92" s="166">
        <f>IF(PMKAFAAPAYER[[#This Row],[ ]]="Payé",PMKAFAAPAYER[[#This Row],[10.12.2025]],0)</f>
        <v>0</v>
      </c>
      <c r="DY92" s="161"/>
      <c r="DZ92" s="166">
        <f>IF(PMKAFAAPAYER[[#This Row],[ ]]="Payé",PMKAFAAPAYER[[#This Row],[17.12.2025]],0)</f>
        <v>0</v>
      </c>
      <c r="EA92" s="161"/>
      <c r="EB92" s="166">
        <f>IF(PMKAFAAPAYER[[#This Row],[ ]]="Payé",PMKAFAAPAYER[[#This Row],[24.12.2025]],0)</f>
        <v>0</v>
      </c>
      <c r="EC92" s="161"/>
      <c r="ED92" s="176">
        <f>IF(PMKAFAAPAYER[[#This Row],[ ]]="Payé",PMKAFAAPAYER[[#This Row],[31.12.2025]],0)</f>
        <v>0</v>
      </c>
      <c r="EE92" s="18">
        <f t="shared" si="30"/>
        <v>0</v>
      </c>
      <c r="EF92" s="11">
        <f t="shared" si="31"/>
        <v>15000</v>
      </c>
      <c r="EG92" s="16">
        <f>+PMKAFAAPAYER[[#This Row],[CHF]]-PMKAFAAPAYER[[#This Row],[T2025]]</f>
        <v>0</v>
      </c>
    </row>
    <row r="93" spans="1:137" x14ac:dyDescent="0.3">
      <c r="A93" s="9">
        <f t="shared" si="32"/>
        <v>88</v>
      </c>
      <c r="B93" s="1" t="s">
        <v>326</v>
      </c>
      <c r="C93" s="9" t="s">
        <v>324</v>
      </c>
      <c r="D93" s="8">
        <v>45663</v>
      </c>
      <c r="E93" s="10">
        <v>53</v>
      </c>
      <c r="F93" s="265">
        <f t="shared" si="18"/>
        <v>45716</v>
      </c>
      <c r="G93" s="139" t="s">
        <v>325</v>
      </c>
      <c r="H93" s="14"/>
      <c r="I93" s="140">
        <v>637.5</v>
      </c>
      <c r="J93" s="14"/>
      <c r="K93" s="14"/>
      <c r="L93" s="14"/>
      <c r="N93" s="15"/>
      <c r="Q93" s="3"/>
      <c r="R93" s="234"/>
      <c r="S93" s="166">
        <f>IF(PMKAFAAPAYER[[#This Row],[ ]]="Payé",PMKAFAAPAYER[[#This Row],[02.01.2025]],0)</f>
        <v>0</v>
      </c>
      <c r="T93" s="234"/>
      <c r="U93" s="166">
        <f>IF(PMKAFAAPAYER[[#This Row],[ ]]="Payé",PMKAFAAPAYER[[#This Row],[09.01.2025]],0)</f>
        <v>0</v>
      </c>
      <c r="V93" s="234"/>
      <c r="W93" s="166">
        <f>IF(PMKAFAAPAYER[[#This Row],[ ]]="Payé",PMKAFAAPAYER[[#This Row],[16.01.2025]],0)</f>
        <v>0</v>
      </c>
      <c r="X93" s="234"/>
      <c r="Y93" s="166">
        <f>IF(PMKAFAAPAYER[[#This Row],[ ]]="Payé",PMKAFAAPAYER[[#This Row],[23.01.2025]],0)</f>
        <v>0</v>
      </c>
      <c r="Z93" s="234"/>
      <c r="AA93" s="176">
        <f>IF(PMKAFAAPAYER[[#This Row],[ ]]="Payé",PMKAFAAPAYER[[#This Row],[30.01.2025]],0)</f>
        <v>0</v>
      </c>
      <c r="AB93" s="32">
        <f t="shared" si="19"/>
        <v>0</v>
      </c>
      <c r="AC93" s="234"/>
      <c r="AD93" s="166">
        <f>IF(PMKAFAAPAYER[[#This Row],[ ]]="Payé",PMKAFAAPAYER[[#This Row],[06.02.2025]],0)</f>
        <v>0</v>
      </c>
      <c r="AE93" s="234"/>
      <c r="AF93" s="166">
        <f>IF(PMKAFAAPAYER[[#This Row],[ ]]="Payé",PMKAFAAPAYER[[#This Row],[13.02.2025]],0)</f>
        <v>0</v>
      </c>
      <c r="AG93" s="234"/>
      <c r="AH93" s="166">
        <f>IF(PMKAFAAPAYER[[#This Row],[ ]]="Payé",PMKAFAAPAYER[[#This Row],[20.02.2025]],0)</f>
        <v>0</v>
      </c>
      <c r="AI93" s="234">
        <f>+PMKAFAAPAYER[[#This Row],[CHF]]</f>
        <v>637.5</v>
      </c>
      <c r="AJ93" s="176">
        <f>IF(PMKAFAAPAYER[[#This Row],[ ]]="Payé",PMKAFAAPAYER[[#This Row],[27.02.2025]],0)</f>
        <v>0</v>
      </c>
      <c r="AK93" s="47">
        <f t="shared" si="20"/>
        <v>637.5</v>
      </c>
      <c r="AL93" s="162"/>
      <c r="AM93" s="166">
        <f>IF(PMKAFAAPAYER[[#This Row],[ ]]="Payé",PMKAFAAPAYER[[#This Row],[05.03.2025]],0)</f>
        <v>0</v>
      </c>
      <c r="AN93" s="161"/>
      <c r="AO93" s="166">
        <f>IF(PMKAFAAPAYER[[#This Row],[ ]]="Payé",PMKAFAAPAYER[[#This Row],[12.03.2025]],0)</f>
        <v>0</v>
      </c>
      <c r="AP93" s="161"/>
      <c r="AQ93" s="166">
        <f>IF(PMKAFAAPAYER[[#This Row],[ ]]="Payé",PMKAFAAPAYER[[#This Row],[19.03.2025]],0)</f>
        <v>0</v>
      </c>
      <c r="AR93" s="161"/>
      <c r="AS93" s="176">
        <f>IF(PMKAFAAPAYER[[#This Row],[ ]]="Payé",PMKAFAAPAYER[[#This Row],[26.03.2025]],0)</f>
        <v>0</v>
      </c>
      <c r="AT93" s="17">
        <f t="shared" si="21"/>
        <v>0</v>
      </c>
      <c r="AU93" s="162"/>
      <c r="AV93" s="166">
        <f>IF(PMKAFAAPAYER[[#This Row],[ ]]="Payé",PMKAFAAPAYER[[#This Row],[02.04.2025]],0)</f>
        <v>0</v>
      </c>
      <c r="AW93" s="161"/>
      <c r="AX93" s="166">
        <f>IF(PMKAFAAPAYER[[#This Row],[ ]]="Payé",PMKAFAAPAYER[[#This Row],[09.04.2025]],0)</f>
        <v>0</v>
      </c>
      <c r="AY93" s="161"/>
      <c r="AZ93" s="166">
        <f>IF(PMKAFAAPAYER[[#This Row],[ ]]="Payé",PMKAFAAPAYER[[#This Row],[16.04.2025]],0)</f>
        <v>0</v>
      </c>
      <c r="BA93" s="161"/>
      <c r="BB93" s="166">
        <f>IF(PMKAFAAPAYER[[#This Row],[ ]]="Payé",PMKAFAAPAYER[[#This Row],[23.04.2025]],0)</f>
        <v>0</v>
      </c>
      <c r="BC93" s="161"/>
      <c r="BD93" s="176">
        <f>IF(PMKAFAAPAYER[[#This Row],[ ]]="Payé",PMKAFAAPAYER[[#This Row],[30.04.2025]],0)</f>
        <v>0</v>
      </c>
      <c r="BE93" s="18">
        <f t="shared" si="22"/>
        <v>0</v>
      </c>
      <c r="BF93" s="162"/>
      <c r="BG93" s="166">
        <f>IF(PMKAFAAPAYER[[#This Row],[ ]]="Payé",PMKAFAAPAYER[[#This Row],[07.05.2025]],0)</f>
        <v>0</v>
      </c>
      <c r="BH93" s="161"/>
      <c r="BI93" s="166">
        <f>IF(PMKAFAAPAYER[[#This Row],[ ]]="Payé",PMKAFAAPAYER[[#This Row],[14.05.2025]],0)</f>
        <v>0</v>
      </c>
      <c r="BJ93" s="161"/>
      <c r="BK93" s="166">
        <f>IF(PMKAFAAPAYER[[#This Row],[ ]]="Payé",PMKAFAAPAYER[[#This Row],[21.05.2025]],0)</f>
        <v>0</v>
      </c>
      <c r="BL93" s="161"/>
      <c r="BM93" s="176">
        <f>IF(PMKAFAAPAYER[[#This Row],[ ]]="Payé",PMKAFAAPAYER[[#This Row],[28.05.2025]],0)</f>
        <v>0</v>
      </c>
      <c r="BN93" s="17">
        <f t="shared" si="23"/>
        <v>0</v>
      </c>
      <c r="BO93" s="162"/>
      <c r="BP93" s="166">
        <f>IF(PMKAFAAPAYER[[#This Row],[ ]]="Payé",PMKAFAAPAYER[[#This Row],[04.06.2025]],0)</f>
        <v>0</v>
      </c>
      <c r="BQ93" s="161"/>
      <c r="BR93" s="166">
        <f>IF(PMKAFAAPAYER[[#This Row],[ ]]="Payé",PMKAFAAPAYER[[#This Row],[11.06.2025]],0)</f>
        <v>0</v>
      </c>
      <c r="BS93" s="161"/>
      <c r="BT93" s="166">
        <f>IF(PMKAFAAPAYER[[#This Row],[ ]]="Payé",PMKAFAAPAYER[[#This Row],[18.06.2025]],0)</f>
        <v>0</v>
      </c>
      <c r="BU93" s="161"/>
      <c r="BV93" s="176">
        <f>IF(PMKAFAAPAYER[[#This Row],[ ]]="Payé",PMKAFAAPAYER[[#This Row],[25.06.2025]],0)</f>
        <v>0</v>
      </c>
      <c r="BW93" s="18">
        <f t="shared" si="24"/>
        <v>0</v>
      </c>
      <c r="BX93" s="162"/>
      <c r="BY93" s="166">
        <f>IF(PMKAFAAPAYER[[#This Row],[ ]]="Payé",PMKAFAAPAYER[[#This Row],[02.07.2025]],0)</f>
        <v>0</v>
      </c>
      <c r="BZ93" s="161"/>
      <c r="CA93" s="166">
        <f>IF(PMKAFAAPAYER[[#This Row],[ ]]="Payé",PMKAFAAPAYER[[#This Row],[09.07.2025]],0)</f>
        <v>0</v>
      </c>
      <c r="CB93" s="161"/>
      <c r="CC93" s="166">
        <f>IF(PMKAFAAPAYER[[#This Row],[ ]]="Payé",PMKAFAAPAYER[[#This Row],[16.07.2025]],0)</f>
        <v>0</v>
      </c>
      <c r="CD93" s="161"/>
      <c r="CE93" s="166">
        <f>IF(PMKAFAAPAYER[[#This Row],[ ]]="Payé",PMKAFAAPAYER[[#This Row],[23.07.2025]],0)</f>
        <v>0</v>
      </c>
      <c r="CF93" s="161"/>
      <c r="CG93" s="176">
        <f>IF(PMKAFAAPAYER[[#This Row],[ ]]="Payé",PMKAFAAPAYER[[#This Row],[30.07.2025]],0)</f>
        <v>0</v>
      </c>
      <c r="CH93" s="17">
        <f t="shared" si="25"/>
        <v>0</v>
      </c>
      <c r="CI93" s="162"/>
      <c r="CJ93" s="166">
        <f>IF(PMKAFAAPAYER[[#This Row],[ ]]="Payé",PMKAFAAPAYER[[#This Row],[06.08.2025]],0)</f>
        <v>0</v>
      </c>
      <c r="CK93" s="161"/>
      <c r="CL93" s="166">
        <f>IF(PMKAFAAPAYER[[#This Row],[ ]]="Payé",PMKAFAAPAYER[[#This Row],[13.08.2025]],0)</f>
        <v>0</v>
      </c>
      <c r="CM93" s="161"/>
      <c r="CN93" s="166">
        <f>IF(PMKAFAAPAYER[[#This Row],[ ]]="Payé",PMKAFAAPAYER[[#This Row],[20.08.2025]],0)</f>
        <v>0</v>
      </c>
      <c r="CO93" s="161"/>
      <c r="CP93" s="176">
        <f>IF(PMKAFAAPAYER[[#This Row],[ ]]="Payé",PMKAFAAPAYER[[#This Row],[27.08.2025]],0)</f>
        <v>0</v>
      </c>
      <c r="CQ93" s="18">
        <f t="shared" si="26"/>
        <v>0</v>
      </c>
      <c r="CR93" s="162"/>
      <c r="CS93" s="166">
        <f>IF(PMKAFAAPAYER[[#This Row],[ ]]="Payé",PMKAFAAPAYER[[#This Row],[03.09.2025]],0)</f>
        <v>0</v>
      </c>
      <c r="CT93" s="161"/>
      <c r="CU93" s="166">
        <f>IF(PMKAFAAPAYER[[#This Row],[ ]]="Payé",PMKAFAAPAYER[[#This Row],[10.09.2025]],0)</f>
        <v>0</v>
      </c>
      <c r="CV93" s="161"/>
      <c r="CW93" s="166">
        <f>IF(PMKAFAAPAYER[[#This Row],[ ]]="Payé",PMKAFAAPAYER[[#This Row],[17.09.2025]],0)</f>
        <v>0</v>
      </c>
      <c r="CX93" s="161"/>
      <c r="CY93" s="176">
        <f>IF(PMKAFAAPAYER[[#This Row],[ ]]="Payé",PMKAFAAPAYER[[#This Row],[24.09.2025]],0)</f>
        <v>0</v>
      </c>
      <c r="CZ93" s="17">
        <f t="shared" si="27"/>
        <v>0</v>
      </c>
      <c r="DA93" s="162"/>
      <c r="DB93" s="166">
        <f>IF(PMKAFAAPAYER[[#This Row],[ ]]="Payé",PMKAFAAPAYER[[#This Row],[01.10.2025]],0)</f>
        <v>0</v>
      </c>
      <c r="DC93" s="161"/>
      <c r="DD93" s="166">
        <f>IF(PMKAFAAPAYER[[#This Row],[ ]]="Payé",PMKAFAAPAYER[[#This Row],[08.10.2025]],0)</f>
        <v>0</v>
      </c>
      <c r="DE93" s="161"/>
      <c r="DF93" s="166">
        <f>IF(PMKAFAAPAYER[[#This Row],[ ]]="Payé",PMKAFAAPAYER[[#This Row],[15.10.2025]],0)</f>
        <v>0</v>
      </c>
      <c r="DG93" s="161"/>
      <c r="DH93" s="166">
        <f>IF(PMKAFAAPAYER[[#This Row],[ ]]="Payé",PMKAFAAPAYER[[#This Row],[22.10.2025]],0)</f>
        <v>0</v>
      </c>
      <c r="DI93" s="161"/>
      <c r="DJ93" s="176">
        <f>IF(PMKAFAAPAYER[[#This Row],[ ]]="Payé",PMKAFAAPAYER[[#This Row],[29.10.2025]],0)</f>
        <v>0</v>
      </c>
      <c r="DK93" s="18">
        <f t="shared" si="28"/>
        <v>0</v>
      </c>
      <c r="DL93" s="162"/>
      <c r="DM93" s="166">
        <f>IF(PMKAFAAPAYER[[#This Row],[ ]]="Payé",PMKAFAAPAYER[[#This Row],[05.11.2025]],0)</f>
        <v>0</v>
      </c>
      <c r="DN93" s="161"/>
      <c r="DO93" s="166">
        <f>IF(PMKAFAAPAYER[[#This Row],[ ]]="Payé",PMKAFAAPAYER[[#This Row],[12.11.2025]],0)</f>
        <v>0</v>
      </c>
      <c r="DP93" s="161"/>
      <c r="DQ93" s="166">
        <f>IF(PMKAFAAPAYER[[#This Row],[ ]]="Payé",PMKAFAAPAYER[[#This Row],[19.11.2025]],0)</f>
        <v>0</v>
      </c>
      <c r="DR93" s="161"/>
      <c r="DS93" s="176">
        <f>IF(PMKAFAAPAYER[[#This Row],[ ]]="Payé",PMKAFAAPAYER[[#This Row],[26.11.2025]],0)</f>
        <v>0</v>
      </c>
      <c r="DT93" s="17">
        <f t="shared" si="29"/>
        <v>0</v>
      </c>
      <c r="DU93" s="162"/>
      <c r="DV93" s="166">
        <f>IF(PMKAFAAPAYER[[#This Row],[ ]]="Payé",PMKAFAAPAYER[[#This Row],[03.12.2025]],0)</f>
        <v>0</v>
      </c>
      <c r="DW93" s="161"/>
      <c r="DX93" s="166">
        <f>IF(PMKAFAAPAYER[[#This Row],[ ]]="Payé",PMKAFAAPAYER[[#This Row],[10.12.2025]],0)</f>
        <v>0</v>
      </c>
      <c r="DY93" s="161"/>
      <c r="DZ93" s="166">
        <f>IF(PMKAFAAPAYER[[#This Row],[ ]]="Payé",PMKAFAAPAYER[[#This Row],[17.12.2025]],0)</f>
        <v>0</v>
      </c>
      <c r="EA93" s="161"/>
      <c r="EB93" s="166">
        <f>IF(PMKAFAAPAYER[[#This Row],[ ]]="Payé",PMKAFAAPAYER[[#This Row],[24.12.2025]],0)</f>
        <v>0</v>
      </c>
      <c r="EC93" s="161"/>
      <c r="ED93" s="176">
        <f>IF(PMKAFAAPAYER[[#This Row],[ ]]="Payé",PMKAFAAPAYER[[#This Row],[31.12.2025]],0)</f>
        <v>0</v>
      </c>
      <c r="EE93" s="18">
        <f t="shared" si="30"/>
        <v>0</v>
      </c>
      <c r="EF93" s="11">
        <f t="shared" si="31"/>
        <v>637.5</v>
      </c>
      <c r="EG93" s="16">
        <f>+PMKAFAAPAYER[[#This Row],[CHF]]-PMKAFAAPAYER[[#This Row],[T2025]]</f>
        <v>0</v>
      </c>
    </row>
    <row r="94" spans="1:137" x14ac:dyDescent="0.3">
      <c r="A94" s="9">
        <f t="shared" si="32"/>
        <v>89</v>
      </c>
      <c r="B94" s="1" t="s">
        <v>326</v>
      </c>
      <c r="C94" s="9" t="s">
        <v>327</v>
      </c>
      <c r="D94" s="8">
        <v>45663</v>
      </c>
      <c r="E94" s="10">
        <v>53</v>
      </c>
      <c r="F94" s="265">
        <f t="shared" si="18"/>
        <v>45716</v>
      </c>
      <c r="G94" s="139" t="s">
        <v>328</v>
      </c>
      <c r="H94" s="14"/>
      <c r="I94" s="140">
        <v>637.5</v>
      </c>
      <c r="J94" s="14"/>
      <c r="K94" s="14"/>
      <c r="L94" s="14"/>
      <c r="N94" s="15"/>
      <c r="Q94" s="3"/>
      <c r="R94" s="234"/>
      <c r="S94" s="166">
        <f>IF(PMKAFAAPAYER[[#This Row],[ ]]="Payé",PMKAFAAPAYER[[#This Row],[02.01.2025]],0)</f>
        <v>0</v>
      </c>
      <c r="T94" s="234"/>
      <c r="U94" s="166">
        <f>IF(PMKAFAAPAYER[[#This Row],[ ]]="Payé",PMKAFAAPAYER[[#This Row],[09.01.2025]],0)</f>
        <v>0</v>
      </c>
      <c r="V94" s="234"/>
      <c r="W94" s="166">
        <f>IF(PMKAFAAPAYER[[#This Row],[ ]]="Payé",PMKAFAAPAYER[[#This Row],[16.01.2025]],0)</f>
        <v>0</v>
      </c>
      <c r="X94" s="234"/>
      <c r="Y94" s="166">
        <f>IF(PMKAFAAPAYER[[#This Row],[ ]]="Payé",PMKAFAAPAYER[[#This Row],[23.01.2025]],0)</f>
        <v>0</v>
      </c>
      <c r="Z94" s="234"/>
      <c r="AA94" s="176">
        <f>IF(PMKAFAAPAYER[[#This Row],[ ]]="Payé",PMKAFAAPAYER[[#This Row],[30.01.2025]],0)</f>
        <v>0</v>
      </c>
      <c r="AB94" s="32">
        <f t="shared" si="19"/>
        <v>0</v>
      </c>
      <c r="AC94" s="234"/>
      <c r="AD94" s="166">
        <f>IF(PMKAFAAPAYER[[#This Row],[ ]]="Payé",PMKAFAAPAYER[[#This Row],[06.02.2025]],0)</f>
        <v>0</v>
      </c>
      <c r="AE94" s="234"/>
      <c r="AF94" s="166">
        <f>IF(PMKAFAAPAYER[[#This Row],[ ]]="Payé",PMKAFAAPAYER[[#This Row],[13.02.2025]],0)</f>
        <v>0</v>
      </c>
      <c r="AG94" s="234"/>
      <c r="AH94" s="166">
        <f>IF(PMKAFAAPAYER[[#This Row],[ ]]="Payé",PMKAFAAPAYER[[#This Row],[20.02.2025]],0)</f>
        <v>0</v>
      </c>
      <c r="AI94" s="234">
        <f>+PMKAFAAPAYER[[#This Row],[CHF]]</f>
        <v>637.5</v>
      </c>
      <c r="AJ94" s="176">
        <f>IF(PMKAFAAPAYER[[#This Row],[ ]]="Payé",PMKAFAAPAYER[[#This Row],[27.02.2025]],0)</f>
        <v>0</v>
      </c>
      <c r="AK94" s="47">
        <f t="shared" si="20"/>
        <v>637.5</v>
      </c>
      <c r="AL94" s="162"/>
      <c r="AM94" s="166">
        <f>IF(PMKAFAAPAYER[[#This Row],[ ]]="Payé",PMKAFAAPAYER[[#This Row],[05.03.2025]],0)</f>
        <v>0</v>
      </c>
      <c r="AN94" s="161"/>
      <c r="AO94" s="166">
        <f>IF(PMKAFAAPAYER[[#This Row],[ ]]="Payé",PMKAFAAPAYER[[#This Row],[12.03.2025]],0)</f>
        <v>0</v>
      </c>
      <c r="AP94" s="161"/>
      <c r="AQ94" s="166">
        <f>IF(PMKAFAAPAYER[[#This Row],[ ]]="Payé",PMKAFAAPAYER[[#This Row],[19.03.2025]],0)</f>
        <v>0</v>
      </c>
      <c r="AR94" s="161"/>
      <c r="AS94" s="176">
        <f>IF(PMKAFAAPAYER[[#This Row],[ ]]="Payé",PMKAFAAPAYER[[#This Row],[26.03.2025]],0)</f>
        <v>0</v>
      </c>
      <c r="AT94" s="17">
        <f t="shared" si="21"/>
        <v>0</v>
      </c>
      <c r="AU94" s="162"/>
      <c r="AV94" s="166">
        <f>IF(PMKAFAAPAYER[[#This Row],[ ]]="Payé",PMKAFAAPAYER[[#This Row],[02.04.2025]],0)</f>
        <v>0</v>
      </c>
      <c r="AW94" s="161"/>
      <c r="AX94" s="166">
        <f>IF(PMKAFAAPAYER[[#This Row],[ ]]="Payé",PMKAFAAPAYER[[#This Row],[09.04.2025]],0)</f>
        <v>0</v>
      </c>
      <c r="AY94" s="161"/>
      <c r="AZ94" s="166">
        <f>IF(PMKAFAAPAYER[[#This Row],[ ]]="Payé",PMKAFAAPAYER[[#This Row],[16.04.2025]],0)</f>
        <v>0</v>
      </c>
      <c r="BA94" s="161"/>
      <c r="BB94" s="166">
        <f>IF(PMKAFAAPAYER[[#This Row],[ ]]="Payé",PMKAFAAPAYER[[#This Row],[23.04.2025]],0)</f>
        <v>0</v>
      </c>
      <c r="BC94" s="161"/>
      <c r="BD94" s="176">
        <f>IF(PMKAFAAPAYER[[#This Row],[ ]]="Payé",PMKAFAAPAYER[[#This Row],[30.04.2025]],0)</f>
        <v>0</v>
      </c>
      <c r="BE94" s="18">
        <f t="shared" si="22"/>
        <v>0</v>
      </c>
      <c r="BF94" s="162"/>
      <c r="BG94" s="166">
        <f>IF(PMKAFAAPAYER[[#This Row],[ ]]="Payé",PMKAFAAPAYER[[#This Row],[07.05.2025]],0)</f>
        <v>0</v>
      </c>
      <c r="BH94" s="161"/>
      <c r="BI94" s="166">
        <f>IF(PMKAFAAPAYER[[#This Row],[ ]]="Payé",PMKAFAAPAYER[[#This Row],[14.05.2025]],0)</f>
        <v>0</v>
      </c>
      <c r="BJ94" s="161"/>
      <c r="BK94" s="166">
        <f>IF(PMKAFAAPAYER[[#This Row],[ ]]="Payé",PMKAFAAPAYER[[#This Row],[21.05.2025]],0)</f>
        <v>0</v>
      </c>
      <c r="BL94" s="161"/>
      <c r="BM94" s="176">
        <f>IF(PMKAFAAPAYER[[#This Row],[ ]]="Payé",PMKAFAAPAYER[[#This Row],[28.05.2025]],0)</f>
        <v>0</v>
      </c>
      <c r="BN94" s="17">
        <f t="shared" si="23"/>
        <v>0</v>
      </c>
      <c r="BO94" s="162"/>
      <c r="BP94" s="166">
        <f>IF(PMKAFAAPAYER[[#This Row],[ ]]="Payé",PMKAFAAPAYER[[#This Row],[04.06.2025]],0)</f>
        <v>0</v>
      </c>
      <c r="BQ94" s="161"/>
      <c r="BR94" s="166">
        <f>IF(PMKAFAAPAYER[[#This Row],[ ]]="Payé",PMKAFAAPAYER[[#This Row],[11.06.2025]],0)</f>
        <v>0</v>
      </c>
      <c r="BS94" s="161"/>
      <c r="BT94" s="166">
        <f>IF(PMKAFAAPAYER[[#This Row],[ ]]="Payé",PMKAFAAPAYER[[#This Row],[18.06.2025]],0)</f>
        <v>0</v>
      </c>
      <c r="BU94" s="161"/>
      <c r="BV94" s="176">
        <f>IF(PMKAFAAPAYER[[#This Row],[ ]]="Payé",PMKAFAAPAYER[[#This Row],[25.06.2025]],0)</f>
        <v>0</v>
      </c>
      <c r="BW94" s="18">
        <f t="shared" si="24"/>
        <v>0</v>
      </c>
      <c r="BX94" s="162"/>
      <c r="BY94" s="166">
        <f>IF(PMKAFAAPAYER[[#This Row],[ ]]="Payé",PMKAFAAPAYER[[#This Row],[02.07.2025]],0)</f>
        <v>0</v>
      </c>
      <c r="BZ94" s="161"/>
      <c r="CA94" s="166">
        <f>IF(PMKAFAAPAYER[[#This Row],[ ]]="Payé",PMKAFAAPAYER[[#This Row],[09.07.2025]],0)</f>
        <v>0</v>
      </c>
      <c r="CB94" s="161"/>
      <c r="CC94" s="166">
        <f>IF(PMKAFAAPAYER[[#This Row],[ ]]="Payé",PMKAFAAPAYER[[#This Row],[16.07.2025]],0)</f>
        <v>0</v>
      </c>
      <c r="CD94" s="161"/>
      <c r="CE94" s="166">
        <f>IF(PMKAFAAPAYER[[#This Row],[ ]]="Payé",PMKAFAAPAYER[[#This Row],[23.07.2025]],0)</f>
        <v>0</v>
      </c>
      <c r="CF94" s="161"/>
      <c r="CG94" s="176">
        <f>IF(PMKAFAAPAYER[[#This Row],[ ]]="Payé",PMKAFAAPAYER[[#This Row],[30.07.2025]],0)</f>
        <v>0</v>
      </c>
      <c r="CH94" s="17">
        <f t="shared" si="25"/>
        <v>0</v>
      </c>
      <c r="CI94" s="162"/>
      <c r="CJ94" s="166">
        <f>IF(PMKAFAAPAYER[[#This Row],[ ]]="Payé",PMKAFAAPAYER[[#This Row],[06.08.2025]],0)</f>
        <v>0</v>
      </c>
      <c r="CK94" s="161"/>
      <c r="CL94" s="166">
        <f>IF(PMKAFAAPAYER[[#This Row],[ ]]="Payé",PMKAFAAPAYER[[#This Row],[13.08.2025]],0)</f>
        <v>0</v>
      </c>
      <c r="CM94" s="161"/>
      <c r="CN94" s="166">
        <f>IF(PMKAFAAPAYER[[#This Row],[ ]]="Payé",PMKAFAAPAYER[[#This Row],[20.08.2025]],0)</f>
        <v>0</v>
      </c>
      <c r="CO94" s="161"/>
      <c r="CP94" s="176">
        <f>IF(PMKAFAAPAYER[[#This Row],[ ]]="Payé",PMKAFAAPAYER[[#This Row],[27.08.2025]],0)</f>
        <v>0</v>
      </c>
      <c r="CQ94" s="18">
        <f t="shared" si="26"/>
        <v>0</v>
      </c>
      <c r="CR94" s="162"/>
      <c r="CS94" s="166">
        <f>IF(PMKAFAAPAYER[[#This Row],[ ]]="Payé",PMKAFAAPAYER[[#This Row],[03.09.2025]],0)</f>
        <v>0</v>
      </c>
      <c r="CT94" s="161"/>
      <c r="CU94" s="166">
        <f>IF(PMKAFAAPAYER[[#This Row],[ ]]="Payé",PMKAFAAPAYER[[#This Row],[10.09.2025]],0)</f>
        <v>0</v>
      </c>
      <c r="CV94" s="161"/>
      <c r="CW94" s="166">
        <f>IF(PMKAFAAPAYER[[#This Row],[ ]]="Payé",PMKAFAAPAYER[[#This Row],[17.09.2025]],0)</f>
        <v>0</v>
      </c>
      <c r="CX94" s="161"/>
      <c r="CY94" s="176">
        <f>IF(PMKAFAAPAYER[[#This Row],[ ]]="Payé",PMKAFAAPAYER[[#This Row],[24.09.2025]],0)</f>
        <v>0</v>
      </c>
      <c r="CZ94" s="17">
        <f t="shared" si="27"/>
        <v>0</v>
      </c>
      <c r="DA94" s="162"/>
      <c r="DB94" s="166">
        <f>IF(PMKAFAAPAYER[[#This Row],[ ]]="Payé",PMKAFAAPAYER[[#This Row],[01.10.2025]],0)</f>
        <v>0</v>
      </c>
      <c r="DC94" s="161"/>
      <c r="DD94" s="166">
        <f>IF(PMKAFAAPAYER[[#This Row],[ ]]="Payé",PMKAFAAPAYER[[#This Row],[08.10.2025]],0)</f>
        <v>0</v>
      </c>
      <c r="DE94" s="161"/>
      <c r="DF94" s="166">
        <f>IF(PMKAFAAPAYER[[#This Row],[ ]]="Payé",PMKAFAAPAYER[[#This Row],[15.10.2025]],0)</f>
        <v>0</v>
      </c>
      <c r="DG94" s="161"/>
      <c r="DH94" s="166">
        <f>IF(PMKAFAAPAYER[[#This Row],[ ]]="Payé",PMKAFAAPAYER[[#This Row],[22.10.2025]],0)</f>
        <v>0</v>
      </c>
      <c r="DI94" s="161"/>
      <c r="DJ94" s="176">
        <f>IF(PMKAFAAPAYER[[#This Row],[ ]]="Payé",PMKAFAAPAYER[[#This Row],[29.10.2025]],0)</f>
        <v>0</v>
      </c>
      <c r="DK94" s="18">
        <f t="shared" si="28"/>
        <v>0</v>
      </c>
      <c r="DL94" s="162"/>
      <c r="DM94" s="166">
        <f>IF(PMKAFAAPAYER[[#This Row],[ ]]="Payé",PMKAFAAPAYER[[#This Row],[05.11.2025]],0)</f>
        <v>0</v>
      </c>
      <c r="DN94" s="161"/>
      <c r="DO94" s="166">
        <f>IF(PMKAFAAPAYER[[#This Row],[ ]]="Payé",PMKAFAAPAYER[[#This Row],[12.11.2025]],0)</f>
        <v>0</v>
      </c>
      <c r="DP94" s="161"/>
      <c r="DQ94" s="166">
        <f>IF(PMKAFAAPAYER[[#This Row],[ ]]="Payé",PMKAFAAPAYER[[#This Row],[19.11.2025]],0)</f>
        <v>0</v>
      </c>
      <c r="DR94" s="161"/>
      <c r="DS94" s="176">
        <f>IF(PMKAFAAPAYER[[#This Row],[ ]]="Payé",PMKAFAAPAYER[[#This Row],[26.11.2025]],0)</f>
        <v>0</v>
      </c>
      <c r="DT94" s="17">
        <f t="shared" si="29"/>
        <v>0</v>
      </c>
      <c r="DU94" s="162"/>
      <c r="DV94" s="166">
        <f>IF(PMKAFAAPAYER[[#This Row],[ ]]="Payé",PMKAFAAPAYER[[#This Row],[03.12.2025]],0)</f>
        <v>0</v>
      </c>
      <c r="DW94" s="161"/>
      <c r="DX94" s="166">
        <f>IF(PMKAFAAPAYER[[#This Row],[ ]]="Payé",PMKAFAAPAYER[[#This Row],[10.12.2025]],0)</f>
        <v>0</v>
      </c>
      <c r="DY94" s="161"/>
      <c r="DZ94" s="166">
        <f>IF(PMKAFAAPAYER[[#This Row],[ ]]="Payé",PMKAFAAPAYER[[#This Row],[17.12.2025]],0)</f>
        <v>0</v>
      </c>
      <c r="EA94" s="161"/>
      <c r="EB94" s="166">
        <f>IF(PMKAFAAPAYER[[#This Row],[ ]]="Payé",PMKAFAAPAYER[[#This Row],[24.12.2025]],0)</f>
        <v>0</v>
      </c>
      <c r="EC94" s="161"/>
      <c r="ED94" s="176">
        <f>IF(PMKAFAAPAYER[[#This Row],[ ]]="Payé",PMKAFAAPAYER[[#This Row],[31.12.2025]],0)</f>
        <v>0</v>
      </c>
      <c r="EE94" s="18">
        <f t="shared" si="30"/>
        <v>0</v>
      </c>
      <c r="EF94" s="11">
        <f t="shared" si="31"/>
        <v>637.5</v>
      </c>
      <c r="EG94" s="16">
        <f>+PMKAFAAPAYER[[#This Row],[CHF]]-PMKAFAAPAYER[[#This Row],[T2025]]</f>
        <v>0</v>
      </c>
    </row>
    <row r="95" spans="1:137" x14ac:dyDescent="0.3">
      <c r="A95" s="9">
        <f t="shared" si="32"/>
        <v>90</v>
      </c>
      <c r="B95" s="1" t="s">
        <v>326</v>
      </c>
      <c r="C95" s="9" t="s">
        <v>329</v>
      </c>
      <c r="D95" s="8">
        <v>45663</v>
      </c>
      <c r="E95" s="10">
        <v>53</v>
      </c>
      <c r="F95" s="265">
        <f t="shared" si="18"/>
        <v>45716</v>
      </c>
      <c r="G95" s="139" t="s">
        <v>330</v>
      </c>
      <c r="H95" s="14"/>
      <c r="I95" s="140">
        <v>1400</v>
      </c>
      <c r="J95" s="14"/>
      <c r="K95" s="14"/>
      <c r="L95" s="14"/>
      <c r="N95" s="15"/>
      <c r="Q95" s="3"/>
      <c r="R95" s="234"/>
      <c r="S95" s="166">
        <f>IF(PMKAFAAPAYER[[#This Row],[ ]]="Payé",PMKAFAAPAYER[[#This Row],[02.01.2025]],0)</f>
        <v>0</v>
      </c>
      <c r="T95" s="234"/>
      <c r="U95" s="166">
        <f>IF(PMKAFAAPAYER[[#This Row],[ ]]="Payé",PMKAFAAPAYER[[#This Row],[09.01.2025]],0)</f>
        <v>0</v>
      </c>
      <c r="V95" s="234"/>
      <c r="W95" s="166">
        <f>IF(PMKAFAAPAYER[[#This Row],[ ]]="Payé",PMKAFAAPAYER[[#This Row],[16.01.2025]],0)</f>
        <v>0</v>
      </c>
      <c r="X95" s="234"/>
      <c r="Y95" s="166">
        <f>IF(PMKAFAAPAYER[[#This Row],[ ]]="Payé",PMKAFAAPAYER[[#This Row],[23.01.2025]],0)</f>
        <v>0</v>
      </c>
      <c r="Z95" s="234"/>
      <c r="AA95" s="176">
        <f>IF(PMKAFAAPAYER[[#This Row],[ ]]="Payé",PMKAFAAPAYER[[#This Row],[30.01.2025]],0)</f>
        <v>0</v>
      </c>
      <c r="AB95" s="32">
        <f t="shared" si="19"/>
        <v>0</v>
      </c>
      <c r="AC95" s="234"/>
      <c r="AD95" s="166">
        <f>IF(PMKAFAAPAYER[[#This Row],[ ]]="Payé",PMKAFAAPAYER[[#This Row],[06.02.2025]],0)</f>
        <v>0</v>
      </c>
      <c r="AE95" s="234"/>
      <c r="AF95" s="166">
        <f>IF(PMKAFAAPAYER[[#This Row],[ ]]="Payé",PMKAFAAPAYER[[#This Row],[13.02.2025]],0)</f>
        <v>0</v>
      </c>
      <c r="AG95" s="234"/>
      <c r="AH95" s="166">
        <f>IF(PMKAFAAPAYER[[#This Row],[ ]]="Payé",PMKAFAAPAYER[[#This Row],[20.02.2025]],0)</f>
        <v>0</v>
      </c>
      <c r="AI95" s="234">
        <f>+PMKAFAAPAYER[[#This Row],[CHF]]</f>
        <v>1400</v>
      </c>
      <c r="AJ95" s="176">
        <f>IF(PMKAFAAPAYER[[#This Row],[ ]]="Payé",PMKAFAAPAYER[[#This Row],[27.02.2025]],0)</f>
        <v>0</v>
      </c>
      <c r="AK95" s="47">
        <f t="shared" si="20"/>
        <v>1400</v>
      </c>
      <c r="AL95" s="162"/>
      <c r="AM95" s="166">
        <f>IF(PMKAFAAPAYER[[#This Row],[ ]]="Payé",PMKAFAAPAYER[[#This Row],[05.03.2025]],0)</f>
        <v>0</v>
      </c>
      <c r="AN95" s="161"/>
      <c r="AO95" s="166">
        <f>IF(PMKAFAAPAYER[[#This Row],[ ]]="Payé",PMKAFAAPAYER[[#This Row],[12.03.2025]],0)</f>
        <v>0</v>
      </c>
      <c r="AP95" s="161"/>
      <c r="AQ95" s="166">
        <f>IF(PMKAFAAPAYER[[#This Row],[ ]]="Payé",PMKAFAAPAYER[[#This Row],[19.03.2025]],0)</f>
        <v>0</v>
      </c>
      <c r="AR95" s="161"/>
      <c r="AS95" s="176">
        <f>IF(PMKAFAAPAYER[[#This Row],[ ]]="Payé",PMKAFAAPAYER[[#This Row],[26.03.2025]],0)</f>
        <v>0</v>
      </c>
      <c r="AT95" s="17">
        <f t="shared" si="21"/>
        <v>0</v>
      </c>
      <c r="AU95" s="162"/>
      <c r="AV95" s="166">
        <f>IF(PMKAFAAPAYER[[#This Row],[ ]]="Payé",PMKAFAAPAYER[[#This Row],[02.04.2025]],0)</f>
        <v>0</v>
      </c>
      <c r="AW95" s="161"/>
      <c r="AX95" s="166">
        <f>IF(PMKAFAAPAYER[[#This Row],[ ]]="Payé",PMKAFAAPAYER[[#This Row],[09.04.2025]],0)</f>
        <v>0</v>
      </c>
      <c r="AY95" s="161"/>
      <c r="AZ95" s="166">
        <f>IF(PMKAFAAPAYER[[#This Row],[ ]]="Payé",PMKAFAAPAYER[[#This Row],[16.04.2025]],0)</f>
        <v>0</v>
      </c>
      <c r="BA95" s="161"/>
      <c r="BB95" s="166">
        <f>IF(PMKAFAAPAYER[[#This Row],[ ]]="Payé",PMKAFAAPAYER[[#This Row],[23.04.2025]],0)</f>
        <v>0</v>
      </c>
      <c r="BC95" s="161"/>
      <c r="BD95" s="176">
        <f>IF(PMKAFAAPAYER[[#This Row],[ ]]="Payé",PMKAFAAPAYER[[#This Row],[30.04.2025]],0)</f>
        <v>0</v>
      </c>
      <c r="BE95" s="18">
        <f t="shared" si="22"/>
        <v>0</v>
      </c>
      <c r="BF95" s="162"/>
      <c r="BG95" s="166">
        <f>IF(PMKAFAAPAYER[[#This Row],[ ]]="Payé",PMKAFAAPAYER[[#This Row],[07.05.2025]],0)</f>
        <v>0</v>
      </c>
      <c r="BH95" s="161"/>
      <c r="BI95" s="166">
        <f>IF(PMKAFAAPAYER[[#This Row],[ ]]="Payé",PMKAFAAPAYER[[#This Row],[14.05.2025]],0)</f>
        <v>0</v>
      </c>
      <c r="BJ95" s="161"/>
      <c r="BK95" s="166">
        <f>IF(PMKAFAAPAYER[[#This Row],[ ]]="Payé",PMKAFAAPAYER[[#This Row],[21.05.2025]],0)</f>
        <v>0</v>
      </c>
      <c r="BL95" s="161"/>
      <c r="BM95" s="176">
        <f>IF(PMKAFAAPAYER[[#This Row],[ ]]="Payé",PMKAFAAPAYER[[#This Row],[28.05.2025]],0)</f>
        <v>0</v>
      </c>
      <c r="BN95" s="17">
        <f t="shared" si="23"/>
        <v>0</v>
      </c>
      <c r="BO95" s="162"/>
      <c r="BP95" s="166">
        <f>IF(PMKAFAAPAYER[[#This Row],[ ]]="Payé",PMKAFAAPAYER[[#This Row],[04.06.2025]],0)</f>
        <v>0</v>
      </c>
      <c r="BQ95" s="161"/>
      <c r="BR95" s="166">
        <f>IF(PMKAFAAPAYER[[#This Row],[ ]]="Payé",PMKAFAAPAYER[[#This Row],[11.06.2025]],0)</f>
        <v>0</v>
      </c>
      <c r="BS95" s="161"/>
      <c r="BT95" s="166">
        <f>IF(PMKAFAAPAYER[[#This Row],[ ]]="Payé",PMKAFAAPAYER[[#This Row],[18.06.2025]],0)</f>
        <v>0</v>
      </c>
      <c r="BU95" s="161"/>
      <c r="BV95" s="176">
        <f>IF(PMKAFAAPAYER[[#This Row],[ ]]="Payé",PMKAFAAPAYER[[#This Row],[25.06.2025]],0)</f>
        <v>0</v>
      </c>
      <c r="BW95" s="18">
        <f t="shared" si="24"/>
        <v>0</v>
      </c>
      <c r="BX95" s="162"/>
      <c r="BY95" s="166">
        <f>IF(PMKAFAAPAYER[[#This Row],[ ]]="Payé",PMKAFAAPAYER[[#This Row],[02.07.2025]],0)</f>
        <v>0</v>
      </c>
      <c r="BZ95" s="161"/>
      <c r="CA95" s="166">
        <f>IF(PMKAFAAPAYER[[#This Row],[ ]]="Payé",PMKAFAAPAYER[[#This Row],[09.07.2025]],0)</f>
        <v>0</v>
      </c>
      <c r="CB95" s="161"/>
      <c r="CC95" s="166">
        <f>IF(PMKAFAAPAYER[[#This Row],[ ]]="Payé",PMKAFAAPAYER[[#This Row],[16.07.2025]],0)</f>
        <v>0</v>
      </c>
      <c r="CD95" s="161"/>
      <c r="CE95" s="166">
        <f>IF(PMKAFAAPAYER[[#This Row],[ ]]="Payé",PMKAFAAPAYER[[#This Row],[23.07.2025]],0)</f>
        <v>0</v>
      </c>
      <c r="CF95" s="161"/>
      <c r="CG95" s="176">
        <f>IF(PMKAFAAPAYER[[#This Row],[ ]]="Payé",PMKAFAAPAYER[[#This Row],[30.07.2025]],0)</f>
        <v>0</v>
      </c>
      <c r="CH95" s="17">
        <f t="shared" si="25"/>
        <v>0</v>
      </c>
      <c r="CI95" s="162"/>
      <c r="CJ95" s="166">
        <f>IF(PMKAFAAPAYER[[#This Row],[ ]]="Payé",PMKAFAAPAYER[[#This Row],[06.08.2025]],0)</f>
        <v>0</v>
      </c>
      <c r="CK95" s="161"/>
      <c r="CL95" s="166">
        <f>IF(PMKAFAAPAYER[[#This Row],[ ]]="Payé",PMKAFAAPAYER[[#This Row],[13.08.2025]],0)</f>
        <v>0</v>
      </c>
      <c r="CM95" s="161"/>
      <c r="CN95" s="166">
        <f>IF(PMKAFAAPAYER[[#This Row],[ ]]="Payé",PMKAFAAPAYER[[#This Row],[20.08.2025]],0)</f>
        <v>0</v>
      </c>
      <c r="CO95" s="161"/>
      <c r="CP95" s="176">
        <f>IF(PMKAFAAPAYER[[#This Row],[ ]]="Payé",PMKAFAAPAYER[[#This Row],[27.08.2025]],0)</f>
        <v>0</v>
      </c>
      <c r="CQ95" s="18">
        <f t="shared" si="26"/>
        <v>0</v>
      </c>
      <c r="CR95" s="162"/>
      <c r="CS95" s="166">
        <f>IF(PMKAFAAPAYER[[#This Row],[ ]]="Payé",PMKAFAAPAYER[[#This Row],[03.09.2025]],0)</f>
        <v>0</v>
      </c>
      <c r="CT95" s="161"/>
      <c r="CU95" s="166">
        <f>IF(PMKAFAAPAYER[[#This Row],[ ]]="Payé",PMKAFAAPAYER[[#This Row],[10.09.2025]],0)</f>
        <v>0</v>
      </c>
      <c r="CV95" s="161"/>
      <c r="CW95" s="166">
        <f>IF(PMKAFAAPAYER[[#This Row],[ ]]="Payé",PMKAFAAPAYER[[#This Row],[17.09.2025]],0)</f>
        <v>0</v>
      </c>
      <c r="CX95" s="161"/>
      <c r="CY95" s="176">
        <f>IF(PMKAFAAPAYER[[#This Row],[ ]]="Payé",PMKAFAAPAYER[[#This Row],[24.09.2025]],0)</f>
        <v>0</v>
      </c>
      <c r="CZ95" s="17">
        <f t="shared" si="27"/>
        <v>0</v>
      </c>
      <c r="DA95" s="162"/>
      <c r="DB95" s="166">
        <f>IF(PMKAFAAPAYER[[#This Row],[ ]]="Payé",PMKAFAAPAYER[[#This Row],[01.10.2025]],0)</f>
        <v>0</v>
      </c>
      <c r="DC95" s="161"/>
      <c r="DD95" s="166">
        <f>IF(PMKAFAAPAYER[[#This Row],[ ]]="Payé",PMKAFAAPAYER[[#This Row],[08.10.2025]],0)</f>
        <v>0</v>
      </c>
      <c r="DE95" s="161"/>
      <c r="DF95" s="166">
        <f>IF(PMKAFAAPAYER[[#This Row],[ ]]="Payé",PMKAFAAPAYER[[#This Row],[15.10.2025]],0)</f>
        <v>0</v>
      </c>
      <c r="DG95" s="161"/>
      <c r="DH95" s="166">
        <f>IF(PMKAFAAPAYER[[#This Row],[ ]]="Payé",PMKAFAAPAYER[[#This Row],[22.10.2025]],0)</f>
        <v>0</v>
      </c>
      <c r="DI95" s="161"/>
      <c r="DJ95" s="176">
        <f>IF(PMKAFAAPAYER[[#This Row],[ ]]="Payé",PMKAFAAPAYER[[#This Row],[29.10.2025]],0)</f>
        <v>0</v>
      </c>
      <c r="DK95" s="18">
        <f t="shared" si="28"/>
        <v>0</v>
      </c>
      <c r="DL95" s="162"/>
      <c r="DM95" s="166">
        <f>IF(PMKAFAAPAYER[[#This Row],[ ]]="Payé",PMKAFAAPAYER[[#This Row],[05.11.2025]],0)</f>
        <v>0</v>
      </c>
      <c r="DN95" s="161"/>
      <c r="DO95" s="166">
        <f>IF(PMKAFAAPAYER[[#This Row],[ ]]="Payé",PMKAFAAPAYER[[#This Row],[12.11.2025]],0)</f>
        <v>0</v>
      </c>
      <c r="DP95" s="161"/>
      <c r="DQ95" s="166">
        <f>IF(PMKAFAAPAYER[[#This Row],[ ]]="Payé",PMKAFAAPAYER[[#This Row],[19.11.2025]],0)</f>
        <v>0</v>
      </c>
      <c r="DR95" s="161"/>
      <c r="DS95" s="176">
        <f>IF(PMKAFAAPAYER[[#This Row],[ ]]="Payé",PMKAFAAPAYER[[#This Row],[26.11.2025]],0)</f>
        <v>0</v>
      </c>
      <c r="DT95" s="17">
        <f t="shared" si="29"/>
        <v>0</v>
      </c>
      <c r="DU95" s="162"/>
      <c r="DV95" s="166">
        <f>IF(PMKAFAAPAYER[[#This Row],[ ]]="Payé",PMKAFAAPAYER[[#This Row],[03.12.2025]],0)</f>
        <v>0</v>
      </c>
      <c r="DW95" s="161"/>
      <c r="DX95" s="166">
        <f>IF(PMKAFAAPAYER[[#This Row],[ ]]="Payé",PMKAFAAPAYER[[#This Row],[10.12.2025]],0)</f>
        <v>0</v>
      </c>
      <c r="DY95" s="161"/>
      <c r="DZ95" s="166">
        <f>IF(PMKAFAAPAYER[[#This Row],[ ]]="Payé",PMKAFAAPAYER[[#This Row],[17.12.2025]],0)</f>
        <v>0</v>
      </c>
      <c r="EA95" s="161"/>
      <c r="EB95" s="166">
        <f>IF(PMKAFAAPAYER[[#This Row],[ ]]="Payé",PMKAFAAPAYER[[#This Row],[24.12.2025]],0)</f>
        <v>0</v>
      </c>
      <c r="EC95" s="161"/>
      <c r="ED95" s="176">
        <f>IF(PMKAFAAPAYER[[#This Row],[ ]]="Payé",PMKAFAAPAYER[[#This Row],[31.12.2025]],0)</f>
        <v>0</v>
      </c>
      <c r="EE95" s="18">
        <f t="shared" si="30"/>
        <v>0</v>
      </c>
      <c r="EF95" s="11">
        <f t="shared" si="31"/>
        <v>1400</v>
      </c>
      <c r="EG95" s="16">
        <f>+PMKAFAAPAYER[[#This Row],[CHF]]-PMKAFAAPAYER[[#This Row],[T2025]]</f>
        <v>0</v>
      </c>
    </row>
    <row r="96" spans="1:137" x14ac:dyDescent="0.3">
      <c r="A96" s="9">
        <f t="shared" si="32"/>
        <v>91</v>
      </c>
      <c r="B96" s="1" t="s">
        <v>326</v>
      </c>
      <c r="C96" s="9" t="s">
        <v>331</v>
      </c>
      <c r="D96" s="8">
        <v>45663</v>
      </c>
      <c r="E96" s="10">
        <v>53</v>
      </c>
      <c r="F96" s="265">
        <f t="shared" si="18"/>
        <v>45716</v>
      </c>
      <c r="G96" s="139" t="s">
        <v>332</v>
      </c>
      <c r="H96" s="14"/>
      <c r="I96" s="140">
        <v>100</v>
      </c>
      <c r="J96" s="14"/>
      <c r="K96" s="14"/>
      <c r="L96" s="14"/>
      <c r="N96" s="15"/>
      <c r="Q96" s="3"/>
      <c r="R96" s="234"/>
      <c r="S96" s="166">
        <f>IF(PMKAFAAPAYER[[#This Row],[ ]]="Payé",PMKAFAAPAYER[[#This Row],[02.01.2025]],0)</f>
        <v>0</v>
      </c>
      <c r="T96" s="234"/>
      <c r="U96" s="166">
        <f>IF(PMKAFAAPAYER[[#This Row],[ ]]="Payé",PMKAFAAPAYER[[#This Row],[09.01.2025]],0)</f>
        <v>0</v>
      </c>
      <c r="V96" s="234"/>
      <c r="W96" s="166">
        <f>IF(PMKAFAAPAYER[[#This Row],[ ]]="Payé",PMKAFAAPAYER[[#This Row],[16.01.2025]],0)</f>
        <v>0</v>
      </c>
      <c r="X96" s="234"/>
      <c r="Y96" s="166">
        <f>IF(PMKAFAAPAYER[[#This Row],[ ]]="Payé",PMKAFAAPAYER[[#This Row],[23.01.2025]],0)</f>
        <v>0</v>
      </c>
      <c r="Z96" s="234"/>
      <c r="AA96" s="176">
        <f>IF(PMKAFAAPAYER[[#This Row],[ ]]="Payé",PMKAFAAPAYER[[#This Row],[30.01.2025]],0)</f>
        <v>0</v>
      </c>
      <c r="AB96" s="32">
        <f t="shared" si="19"/>
        <v>0</v>
      </c>
      <c r="AC96" s="234"/>
      <c r="AD96" s="166">
        <f>IF(PMKAFAAPAYER[[#This Row],[ ]]="Payé",PMKAFAAPAYER[[#This Row],[06.02.2025]],0)</f>
        <v>0</v>
      </c>
      <c r="AE96" s="234"/>
      <c r="AF96" s="166">
        <f>IF(PMKAFAAPAYER[[#This Row],[ ]]="Payé",PMKAFAAPAYER[[#This Row],[13.02.2025]],0)</f>
        <v>0</v>
      </c>
      <c r="AG96" s="234"/>
      <c r="AH96" s="166">
        <f>IF(PMKAFAAPAYER[[#This Row],[ ]]="Payé",PMKAFAAPAYER[[#This Row],[20.02.2025]],0)</f>
        <v>0</v>
      </c>
      <c r="AI96" s="234">
        <f>+PMKAFAAPAYER[[#This Row],[CHF]]</f>
        <v>100</v>
      </c>
      <c r="AJ96" s="176">
        <f>IF(PMKAFAAPAYER[[#This Row],[ ]]="Payé",PMKAFAAPAYER[[#This Row],[27.02.2025]],0)</f>
        <v>0</v>
      </c>
      <c r="AK96" s="47">
        <f t="shared" si="20"/>
        <v>100</v>
      </c>
      <c r="AL96" s="162"/>
      <c r="AM96" s="166">
        <f>IF(PMKAFAAPAYER[[#This Row],[ ]]="Payé",PMKAFAAPAYER[[#This Row],[05.03.2025]],0)</f>
        <v>0</v>
      </c>
      <c r="AN96" s="161"/>
      <c r="AO96" s="166">
        <f>IF(PMKAFAAPAYER[[#This Row],[ ]]="Payé",PMKAFAAPAYER[[#This Row],[12.03.2025]],0)</f>
        <v>0</v>
      </c>
      <c r="AP96" s="161"/>
      <c r="AQ96" s="166">
        <f>IF(PMKAFAAPAYER[[#This Row],[ ]]="Payé",PMKAFAAPAYER[[#This Row],[19.03.2025]],0)</f>
        <v>0</v>
      </c>
      <c r="AR96" s="161"/>
      <c r="AS96" s="176">
        <f>IF(PMKAFAAPAYER[[#This Row],[ ]]="Payé",PMKAFAAPAYER[[#This Row],[26.03.2025]],0)</f>
        <v>0</v>
      </c>
      <c r="AT96" s="17">
        <f t="shared" si="21"/>
        <v>0</v>
      </c>
      <c r="AU96" s="162"/>
      <c r="AV96" s="166">
        <f>IF(PMKAFAAPAYER[[#This Row],[ ]]="Payé",PMKAFAAPAYER[[#This Row],[02.04.2025]],0)</f>
        <v>0</v>
      </c>
      <c r="AW96" s="161"/>
      <c r="AX96" s="166">
        <f>IF(PMKAFAAPAYER[[#This Row],[ ]]="Payé",PMKAFAAPAYER[[#This Row],[09.04.2025]],0)</f>
        <v>0</v>
      </c>
      <c r="AY96" s="161"/>
      <c r="AZ96" s="166">
        <f>IF(PMKAFAAPAYER[[#This Row],[ ]]="Payé",PMKAFAAPAYER[[#This Row],[16.04.2025]],0)</f>
        <v>0</v>
      </c>
      <c r="BA96" s="161"/>
      <c r="BB96" s="166">
        <f>IF(PMKAFAAPAYER[[#This Row],[ ]]="Payé",PMKAFAAPAYER[[#This Row],[23.04.2025]],0)</f>
        <v>0</v>
      </c>
      <c r="BC96" s="161"/>
      <c r="BD96" s="176">
        <f>IF(PMKAFAAPAYER[[#This Row],[ ]]="Payé",PMKAFAAPAYER[[#This Row],[30.04.2025]],0)</f>
        <v>0</v>
      </c>
      <c r="BE96" s="18">
        <f t="shared" si="22"/>
        <v>0</v>
      </c>
      <c r="BF96" s="162"/>
      <c r="BG96" s="166">
        <f>IF(PMKAFAAPAYER[[#This Row],[ ]]="Payé",PMKAFAAPAYER[[#This Row],[07.05.2025]],0)</f>
        <v>0</v>
      </c>
      <c r="BH96" s="161"/>
      <c r="BI96" s="166">
        <f>IF(PMKAFAAPAYER[[#This Row],[ ]]="Payé",PMKAFAAPAYER[[#This Row],[14.05.2025]],0)</f>
        <v>0</v>
      </c>
      <c r="BJ96" s="161"/>
      <c r="BK96" s="166">
        <f>IF(PMKAFAAPAYER[[#This Row],[ ]]="Payé",PMKAFAAPAYER[[#This Row],[21.05.2025]],0)</f>
        <v>0</v>
      </c>
      <c r="BL96" s="161"/>
      <c r="BM96" s="176">
        <f>IF(PMKAFAAPAYER[[#This Row],[ ]]="Payé",PMKAFAAPAYER[[#This Row],[28.05.2025]],0)</f>
        <v>0</v>
      </c>
      <c r="BN96" s="17">
        <f t="shared" si="23"/>
        <v>0</v>
      </c>
      <c r="BO96" s="162"/>
      <c r="BP96" s="166">
        <f>IF(PMKAFAAPAYER[[#This Row],[ ]]="Payé",PMKAFAAPAYER[[#This Row],[04.06.2025]],0)</f>
        <v>0</v>
      </c>
      <c r="BQ96" s="161"/>
      <c r="BR96" s="166">
        <f>IF(PMKAFAAPAYER[[#This Row],[ ]]="Payé",PMKAFAAPAYER[[#This Row],[11.06.2025]],0)</f>
        <v>0</v>
      </c>
      <c r="BS96" s="161"/>
      <c r="BT96" s="166">
        <f>IF(PMKAFAAPAYER[[#This Row],[ ]]="Payé",PMKAFAAPAYER[[#This Row],[18.06.2025]],0)</f>
        <v>0</v>
      </c>
      <c r="BU96" s="161"/>
      <c r="BV96" s="176">
        <f>IF(PMKAFAAPAYER[[#This Row],[ ]]="Payé",PMKAFAAPAYER[[#This Row],[25.06.2025]],0)</f>
        <v>0</v>
      </c>
      <c r="BW96" s="18">
        <f t="shared" si="24"/>
        <v>0</v>
      </c>
      <c r="BX96" s="162"/>
      <c r="BY96" s="166">
        <f>IF(PMKAFAAPAYER[[#This Row],[ ]]="Payé",PMKAFAAPAYER[[#This Row],[02.07.2025]],0)</f>
        <v>0</v>
      </c>
      <c r="BZ96" s="161"/>
      <c r="CA96" s="166">
        <f>IF(PMKAFAAPAYER[[#This Row],[ ]]="Payé",PMKAFAAPAYER[[#This Row],[09.07.2025]],0)</f>
        <v>0</v>
      </c>
      <c r="CB96" s="161"/>
      <c r="CC96" s="166">
        <f>IF(PMKAFAAPAYER[[#This Row],[ ]]="Payé",PMKAFAAPAYER[[#This Row],[16.07.2025]],0)</f>
        <v>0</v>
      </c>
      <c r="CD96" s="161"/>
      <c r="CE96" s="166">
        <f>IF(PMKAFAAPAYER[[#This Row],[ ]]="Payé",PMKAFAAPAYER[[#This Row],[23.07.2025]],0)</f>
        <v>0</v>
      </c>
      <c r="CF96" s="161"/>
      <c r="CG96" s="176">
        <f>IF(PMKAFAAPAYER[[#This Row],[ ]]="Payé",PMKAFAAPAYER[[#This Row],[30.07.2025]],0)</f>
        <v>0</v>
      </c>
      <c r="CH96" s="17">
        <f t="shared" si="25"/>
        <v>0</v>
      </c>
      <c r="CI96" s="162"/>
      <c r="CJ96" s="166">
        <f>IF(PMKAFAAPAYER[[#This Row],[ ]]="Payé",PMKAFAAPAYER[[#This Row],[06.08.2025]],0)</f>
        <v>0</v>
      </c>
      <c r="CK96" s="161"/>
      <c r="CL96" s="166">
        <f>IF(PMKAFAAPAYER[[#This Row],[ ]]="Payé",PMKAFAAPAYER[[#This Row],[13.08.2025]],0)</f>
        <v>0</v>
      </c>
      <c r="CM96" s="161"/>
      <c r="CN96" s="166">
        <f>IF(PMKAFAAPAYER[[#This Row],[ ]]="Payé",PMKAFAAPAYER[[#This Row],[20.08.2025]],0)</f>
        <v>0</v>
      </c>
      <c r="CO96" s="161"/>
      <c r="CP96" s="176">
        <f>IF(PMKAFAAPAYER[[#This Row],[ ]]="Payé",PMKAFAAPAYER[[#This Row],[27.08.2025]],0)</f>
        <v>0</v>
      </c>
      <c r="CQ96" s="18">
        <f t="shared" si="26"/>
        <v>0</v>
      </c>
      <c r="CR96" s="162"/>
      <c r="CS96" s="166">
        <f>IF(PMKAFAAPAYER[[#This Row],[ ]]="Payé",PMKAFAAPAYER[[#This Row],[03.09.2025]],0)</f>
        <v>0</v>
      </c>
      <c r="CT96" s="161"/>
      <c r="CU96" s="166">
        <f>IF(PMKAFAAPAYER[[#This Row],[ ]]="Payé",PMKAFAAPAYER[[#This Row],[10.09.2025]],0)</f>
        <v>0</v>
      </c>
      <c r="CV96" s="161"/>
      <c r="CW96" s="166">
        <f>IF(PMKAFAAPAYER[[#This Row],[ ]]="Payé",PMKAFAAPAYER[[#This Row],[17.09.2025]],0)</f>
        <v>0</v>
      </c>
      <c r="CX96" s="161"/>
      <c r="CY96" s="176">
        <f>IF(PMKAFAAPAYER[[#This Row],[ ]]="Payé",PMKAFAAPAYER[[#This Row],[24.09.2025]],0)</f>
        <v>0</v>
      </c>
      <c r="CZ96" s="17">
        <f t="shared" si="27"/>
        <v>0</v>
      </c>
      <c r="DA96" s="162"/>
      <c r="DB96" s="166">
        <f>IF(PMKAFAAPAYER[[#This Row],[ ]]="Payé",PMKAFAAPAYER[[#This Row],[01.10.2025]],0)</f>
        <v>0</v>
      </c>
      <c r="DC96" s="161"/>
      <c r="DD96" s="166">
        <f>IF(PMKAFAAPAYER[[#This Row],[ ]]="Payé",PMKAFAAPAYER[[#This Row],[08.10.2025]],0)</f>
        <v>0</v>
      </c>
      <c r="DE96" s="161"/>
      <c r="DF96" s="166">
        <f>IF(PMKAFAAPAYER[[#This Row],[ ]]="Payé",PMKAFAAPAYER[[#This Row],[15.10.2025]],0)</f>
        <v>0</v>
      </c>
      <c r="DG96" s="161"/>
      <c r="DH96" s="166">
        <f>IF(PMKAFAAPAYER[[#This Row],[ ]]="Payé",PMKAFAAPAYER[[#This Row],[22.10.2025]],0)</f>
        <v>0</v>
      </c>
      <c r="DI96" s="161"/>
      <c r="DJ96" s="176">
        <f>IF(PMKAFAAPAYER[[#This Row],[ ]]="Payé",PMKAFAAPAYER[[#This Row],[29.10.2025]],0)</f>
        <v>0</v>
      </c>
      <c r="DK96" s="18">
        <f t="shared" si="28"/>
        <v>0</v>
      </c>
      <c r="DL96" s="162"/>
      <c r="DM96" s="166">
        <f>IF(PMKAFAAPAYER[[#This Row],[ ]]="Payé",PMKAFAAPAYER[[#This Row],[05.11.2025]],0)</f>
        <v>0</v>
      </c>
      <c r="DN96" s="161"/>
      <c r="DO96" s="166">
        <f>IF(PMKAFAAPAYER[[#This Row],[ ]]="Payé",PMKAFAAPAYER[[#This Row],[12.11.2025]],0)</f>
        <v>0</v>
      </c>
      <c r="DP96" s="161"/>
      <c r="DQ96" s="166">
        <f>IF(PMKAFAAPAYER[[#This Row],[ ]]="Payé",PMKAFAAPAYER[[#This Row],[19.11.2025]],0)</f>
        <v>0</v>
      </c>
      <c r="DR96" s="161"/>
      <c r="DS96" s="176">
        <f>IF(PMKAFAAPAYER[[#This Row],[ ]]="Payé",PMKAFAAPAYER[[#This Row],[26.11.2025]],0)</f>
        <v>0</v>
      </c>
      <c r="DT96" s="17">
        <f t="shared" si="29"/>
        <v>0</v>
      </c>
      <c r="DU96" s="162"/>
      <c r="DV96" s="166">
        <f>IF(PMKAFAAPAYER[[#This Row],[ ]]="Payé",PMKAFAAPAYER[[#This Row],[03.12.2025]],0)</f>
        <v>0</v>
      </c>
      <c r="DW96" s="161"/>
      <c r="DX96" s="166">
        <f>IF(PMKAFAAPAYER[[#This Row],[ ]]="Payé",PMKAFAAPAYER[[#This Row],[10.12.2025]],0)</f>
        <v>0</v>
      </c>
      <c r="DY96" s="161"/>
      <c r="DZ96" s="166">
        <f>IF(PMKAFAAPAYER[[#This Row],[ ]]="Payé",PMKAFAAPAYER[[#This Row],[17.12.2025]],0)</f>
        <v>0</v>
      </c>
      <c r="EA96" s="161"/>
      <c r="EB96" s="166">
        <f>IF(PMKAFAAPAYER[[#This Row],[ ]]="Payé",PMKAFAAPAYER[[#This Row],[24.12.2025]],0)</f>
        <v>0</v>
      </c>
      <c r="EC96" s="161"/>
      <c r="ED96" s="176">
        <f>IF(PMKAFAAPAYER[[#This Row],[ ]]="Payé",PMKAFAAPAYER[[#This Row],[31.12.2025]],0)</f>
        <v>0</v>
      </c>
      <c r="EE96" s="18">
        <f t="shared" si="30"/>
        <v>0</v>
      </c>
      <c r="EF96" s="11">
        <f t="shared" si="31"/>
        <v>100</v>
      </c>
      <c r="EG96" s="16">
        <f>+PMKAFAAPAYER[[#This Row],[CHF]]-PMKAFAAPAYER[[#This Row],[T2025]]</f>
        <v>0</v>
      </c>
    </row>
    <row r="97" spans="1:137" x14ac:dyDescent="0.3">
      <c r="A97" s="9">
        <f t="shared" si="32"/>
        <v>92</v>
      </c>
      <c r="B97" s="1" t="s">
        <v>333</v>
      </c>
      <c r="C97" s="9" t="s">
        <v>334</v>
      </c>
      <c r="D97" s="8">
        <v>45667</v>
      </c>
      <c r="E97" s="10">
        <v>40</v>
      </c>
      <c r="F97" s="265">
        <f t="shared" si="18"/>
        <v>45707</v>
      </c>
      <c r="G97" s="139" t="s">
        <v>336</v>
      </c>
      <c r="H97" s="135" t="s">
        <v>335</v>
      </c>
      <c r="I97" s="140">
        <v>202.35</v>
      </c>
      <c r="J97" s="14"/>
      <c r="K97" s="14"/>
      <c r="L97" s="14"/>
      <c r="N97" s="15"/>
      <c r="P97" s="205">
        <v>45709</v>
      </c>
      <c r="Q97" s="3" t="s">
        <v>445</v>
      </c>
      <c r="R97" s="234"/>
      <c r="S97" s="166">
        <f>IF(PMKAFAAPAYER[[#This Row],[ ]]="Payé",PMKAFAAPAYER[[#This Row],[02.01.2025]],0)</f>
        <v>0</v>
      </c>
      <c r="T97" s="234"/>
      <c r="U97" s="166">
        <f>IF(PMKAFAAPAYER[[#This Row],[ ]]="Payé",PMKAFAAPAYER[[#This Row],[09.01.2025]],0)</f>
        <v>0</v>
      </c>
      <c r="V97" s="234"/>
      <c r="W97" s="166">
        <f>IF(PMKAFAAPAYER[[#This Row],[ ]]="Payé",PMKAFAAPAYER[[#This Row],[16.01.2025]],0)</f>
        <v>0</v>
      </c>
      <c r="X97" s="234"/>
      <c r="Y97" s="166">
        <f>IF(PMKAFAAPAYER[[#This Row],[ ]]="Payé",PMKAFAAPAYER[[#This Row],[23.01.2025]],0)</f>
        <v>0</v>
      </c>
      <c r="Z97" s="234"/>
      <c r="AA97" s="176">
        <f>IF(PMKAFAAPAYER[[#This Row],[ ]]="Payé",PMKAFAAPAYER[[#This Row],[30.01.2025]],0)</f>
        <v>0</v>
      </c>
      <c r="AB97" s="32">
        <f t="shared" si="19"/>
        <v>0</v>
      </c>
      <c r="AC97" s="234"/>
      <c r="AD97" s="166">
        <f>IF(PMKAFAAPAYER[[#This Row],[ ]]="Payé",PMKAFAAPAYER[[#This Row],[06.02.2025]],0)</f>
        <v>0</v>
      </c>
      <c r="AE97" s="234">
        <f>+PMKAFAAPAYER[[#This Row],[CHF]]</f>
        <v>202.35</v>
      </c>
      <c r="AF97" s="166">
        <f>IF(PMKAFAAPAYER[[#This Row],[ ]]="Payé",PMKAFAAPAYER[[#This Row],[13.02.2025]],0)</f>
        <v>202.35</v>
      </c>
      <c r="AG97" s="234"/>
      <c r="AH97" s="166">
        <f>IF(PMKAFAAPAYER[[#This Row],[ ]]="Payé",PMKAFAAPAYER[[#This Row],[20.02.2025]],0)</f>
        <v>0</v>
      </c>
      <c r="AI97" s="234"/>
      <c r="AJ97" s="176">
        <f>IF(PMKAFAAPAYER[[#This Row],[ ]]="Payé",PMKAFAAPAYER[[#This Row],[27.02.2025]],0)</f>
        <v>0</v>
      </c>
      <c r="AK97" s="47">
        <f t="shared" si="20"/>
        <v>202.35</v>
      </c>
      <c r="AL97" s="162"/>
      <c r="AM97" s="166">
        <f>IF(PMKAFAAPAYER[[#This Row],[ ]]="Payé",PMKAFAAPAYER[[#This Row],[05.03.2025]],0)</f>
        <v>0</v>
      </c>
      <c r="AN97" s="161"/>
      <c r="AO97" s="166">
        <f>IF(PMKAFAAPAYER[[#This Row],[ ]]="Payé",PMKAFAAPAYER[[#This Row],[12.03.2025]],0)</f>
        <v>0</v>
      </c>
      <c r="AP97" s="161"/>
      <c r="AQ97" s="166">
        <f>IF(PMKAFAAPAYER[[#This Row],[ ]]="Payé",PMKAFAAPAYER[[#This Row],[19.03.2025]],0)</f>
        <v>0</v>
      </c>
      <c r="AR97" s="161"/>
      <c r="AS97" s="176">
        <f>IF(PMKAFAAPAYER[[#This Row],[ ]]="Payé",PMKAFAAPAYER[[#This Row],[26.03.2025]],0)</f>
        <v>0</v>
      </c>
      <c r="AT97" s="17">
        <f t="shared" si="21"/>
        <v>0</v>
      </c>
      <c r="AU97" s="162"/>
      <c r="AV97" s="166">
        <f>IF(PMKAFAAPAYER[[#This Row],[ ]]="Payé",PMKAFAAPAYER[[#This Row],[02.04.2025]],0)</f>
        <v>0</v>
      </c>
      <c r="AW97" s="161"/>
      <c r="AX97" s="166">
        <f>IF(PMKAFAAPAYER[[#This Row],[ ]]="Payé",PMKAFAAPAYER[[#This Row],[09.04.2025]],0)</f>
        <v>0</v>
      </c>
      <c r="AY97" s="161"/>
      <c r="AZ97" s="166">
        <f>IF(PMKAFAAPAYER[[#This Row],[ ]]="Payé",PMKAFAAPAYER[[#This Row],[16.04.2025]],0)</f>
        <v>0</v>
      </c>
      <c r="BA97" s="161"/>
      <c r="BB97" s="166">
        <f>IF(PMKAFAAPAYER[[#This Row],[ ]]="Payé",PMKAFAAPAYER[[#This Row],[23.04.2025]],0)</f>
        <v>0</v>
      </c>
      <c r="BC97" s="161"/>
      <c r="BD97" s="176">
        <f>IF(PMKAFAAPAYER[[#This Row],[ ]]="Payé",PMKAFAAPAYER[[#This Row],[30.04.2025]],0)</f>
        <v>0</v>
      </c>
      <c r="BE97" s="18">
        <f t="shared" si="22"/>
        <v>0</v>
      </c>
      <c r="BF97" s="162"/>
      <c r="BG97" s="166">
        <f>IF(PMKAFAAPAYER[[#This Row],[ ]]="Payé",PMKAFAAPAYER[[#This Row],[07.05.2025]],0)</f>
        <v>0</v>
      </c>
      <c r="BH97" s="161"/>
      <c r="BI97" s="166">
        <f>IF(PMKAFAAPAYER[[#This Row],[ ]]="Payé",PMKAFAAPAYER[[#This Row],[14.05.2025]],0)</f>
        <v>0</v>
      </c>
      <c r="BJ97" s="161"/>
      <c r="BK97" s="166">
        <f>IF(PMKAFAAPAYER[[#This Row],[ ]]="Payé",PMKAFAAPAYER[[#This Row],[21.05.2025]],0)</f>
        <v>0</v>
      </c>
      <c r="BL97" s="161"/>
      <c r="BM97" s="176">
        <f>IF(PMKAFAAPAYER[[#This Row],[ ]]="Payé",PMKAFAAPAYER[[#This Row],[28.05.2025]],0)</f>
        <v>0</v>
      </c>
      <c r="BN97" s="17">
        <f t="shared" si="23"/>
        <v>0</v>
      </c>
      <c r="BO97" s="162"/>
      <c r="BP97" s="166">
        <f>IF(PMKAFAAPAYER[[#This Row],[ ]]="Payé",PMKAFAAPAYER[[#This Row],[04.06.2025]],0)</f>
        <v>0</v>
      </c>
      <c r="BQ97" s="161"/>
      <c r="BR97" s="166">
        <f>IF(PMKAFAAPAYER[[#This Row],[ ]]="Payé",PMKAFAAPAYER[[#This Row],[11.06.2025]],0)</f>
        <v>0</v>
      </c>
      <c r="BS97" s="161"/>
      <c r="BT97" s="166">
        <f>IF(PMKAFAAPAYER[[#This Row],[ ]]="Payé",PMKAFAAPAYER[[#This Row],[18.06.2025]],0)</f>
        <v>0</v>
      </c>
      <c r="BU97" s="161"/>
      <c r="BV97" s="176">
        <f>IF(PMKAFAAPAYER[[#This Row],[ ]]="Payé",PMKAFAAPAYER[[#This Row],[25.06.2025]],0)</f>
        <v>0</v>
      </c>
      <c r="BW97" s="18">
        <f t="shared" si="24"/>
        <v>0</v>
      </c>
      <c r="BX97" s="162"/>
      <c r="BY97" s="166">
        <f>IF(PMKAFAAPAYER[[#This Row],[ ]]="Payé",PMKAFAAPAYER[[#This Row],[02.07.2025]],0)</f>
        <v>0</v>
      </c>
      <c r="BZ97" s="161"/>
      <c r="CA97" s="166">
        <f>IF(PMKAFAAPAYER[[#This Row],[ ]]="Payé",PMKAFAAPAYER[[#This Row],[09.07.2025]],0)</f>
        <v>0</v>
      </c>
      <c r="CB97" s="161"/>
      <c r="CC97" s="166">
        <f>IF(PMKAFAAPAYER[[#This Row],[ ]]="Payé",PMKAFAAPAYER[[#This Row],[16.07.2025]],0)</f>
        <v>0</v>
      </c>
      <c r="CD97" s="161"/>
      <c r="CE97" s="166">
        <f>IF(PMKAFAAPAYER[[#This Row],[ ]]="Payé",PMKAFAAPAYER[[#This Row],[23.07.2025]],0)</f>
        <v>0</v>
      </c>
      <c r="CF97" s="161"/>
      <c r="CG97" s="176">
        <f>IF(PMKAFAAPAYER[[#This Row],[ ]]="Payé",PMKAFAAPAYER[[#This Row],[30.07.2025]],0)</f>
        <v>0</v>
      </c>
      <c r="CH97" s="17">
        <f t="shared" si="25"/>
        <v>0</v>
      </c>
      <c r="CI97" s="162"/>
      <c r="CJ97" s="166">
        <f>IF(PMKAFAAPAYER[[#This Row],[ ]]="Payé",PMKAFAAPAYER[[#This Row],[06.08.2025]],0)</f>
        <v>0</v>
      </c>
      <c r="CK97" s="161"/>
      <c r="CL97" s="166">
        <f>IF(PMKAFAAPAYER[[#This Row],[ ]]="Payé",PMKAFAAPAYER[[#This Row],[13.08.2025]],0)</f>
        <v>0</v>
      </c>
      <c r="CM97" s="161"/>
      <c r="CN97" s="166">
        <f>IF(PMKAFAAPAYER[[#This Row],[ ]]="Payé",PMKAFAAPAYER[[#This Row],[20.08.2025]],0)</f>
        <v>0</v>
      </c>
      <c r="CO97" s="161"/>
      <c r="CP97" s="176">
        <f>IF(PMKAFAAPAYER[[#This Row],[ ]]="Payé",PMKAFAAPAYER[[#This Row],[27.08.2025]],0)</f>
        <v>0</v>
      </c>
      <c r="CQ97" s="18">
        <f t="shared" si="26"/>
        <v>0</v>
      </c>
      <c r="CR97" s="162"/>
      <c r="CS97" s="166">
        <f>IF(PMKAFAAPAYER[[#This Row],[ ]]="Payé",PMKAFAAPAYER[[#This Row],[03.09.2025]],0)</f>
        <v>0</v>
      </c>
      <c r="CT97" s="161"/>
      <c r="CU97" s="166">
        <f>IF(PMKAFAAPAYER[[#This Row],[ ]]="Payé",PMKAFAAPAYER[[#This Row],[10.09.2025]],0)</f>
        <v>0</v>
      </c>
      <c r="CV97" s="161"/>
      <c r="CW97" s="166">
        <f>IF(PMKAFAAPAYER[[#This Row],[ ]]="Payé",PMKAFAAPAYER[[#This Row],[17.09.2025]],0)</f>
        <v>0</v>
      </c>
      <c r="CX97" s="161"/>
      <c r="CY97" s="176">
        <f>IF(PMKAFAAPAYER[[#This Row],[ ]]="Payé",PMKAFAAPAYER[[#This Row],[24.09.2025]],0)</f>
        <v>0</v>
      </c>
      <c r="CZ97" s="17">
        <f t="shared" si="27"/>
        <v>0</v>
      </c>
      <c r="DA97" s="162"/>
      <c r="DB97" s="166">
        <f>IF(PMKAFAAPAYER[[#This Row],[ ]]="Payé",PMKAFAAPAYER[[#This Row],[01.10.2025]],0)</f>
        <v>0</v>
      </c>
      <c r="DC97" s="161"/>
      <c r="DD97" s="166">
        <f>IF(PMKAFAAPAYER[[#This Row],[ ]]="Payé",PMKAFAAPAYER[[#This Row],[08.10.2025]],0)</f>
        <v>0</v>
      </c>
      <c r="DE97" s="161"/>
      <c r="DF97" s="166">
        <f>IF(PMKAFAAPAYER[[#This Row],[ ]]="Payé",PMKAFAAPAYER[[#This Row],[15.10.2025]],0)</f>
        <v>0</v>
      </c>
      <c r="DG97" s="161"/>
      <c r="DH97" s="166">
        <f>IF(PMKAFAAPAYER[[#This Row],[ ]]="Payé",PMKAFAAPAYER[[#This Row],[22.10.2025]],0)</f>
        <v>0</v>
      </c>
      <c r="DI97" s="161"/>
      <c r="DJ97" s="176">
        <f>IF(PMKAFAAPAYER[[#This Row],[ ]]="Payé",PMKAFAAPAYER[[#This Row],[29.10.2025]],0)</f>
        <v>0</v>
      </c>
      <c r="DK97" s="18">
        <f t="shared" si="28"/>
        <v>0</v>
      </c>
      <c r="DL97" s="162"/>
      <c r="DM97" s="166">
        <f>IF(PMKAFAAPAYER[[#This Row],[ ]]="Payé",PMKAFAAPAYER[[#This Row],[05.11.2025]],0)</f>
        <v>0</v>
      </c>
      <c r="DN97" s="161"/>
      <c r="DO97" s="166">
        <f>IF(PMKAFAAPAYER[[#This Row],[ ]]="Payé",PMKAFAAPAYER[[#This Row],[12.11.2025]],0)</f>
        <v>0</v>
      </c>
      <c r="DP97" s="161"/>
      <c r="DQ97" s="166">
        <f>IF(PMKAFAAPAYER[[#This Row],[ ]]="Payé",PMKAFAAPAYER[[#This Row],[19.11.2025]],0)</f>
        <v>0</v>
      </c>
      <c r="DR97" s="161"/>
      <c r="DS97" s="176">
        <f>IF(PMKAFAAPAYER[[#This Row],[ ]]="Payé",PMKAFAAPAYER[[#This Row],[26.11.2025]],0)</f>
        <v>0</v>
      </c>
      <c r="DT97" s="17">
        <f t="shared" si="29"/>
        <v>0</v>
      </c>
      <c r="DU97" s="162"/>
      <c r="DV97" s="166">
        <f>IF(PMKAFAAPAYER[[#This Row],[ ]]="Payé",PMKAFAAPAYER[[#This Row],[03.12.2025]],0)</f>
        <v>0</v>
      </c>
      <c r="DW97" s="161"/>
      <c r="DX97" s="166">
        <f>IF(PMKAFAAPAYER[[#This Row],[ ]]="Payé",PMKAFAAPAYER[[#This Row],[10.12.2025]],0)</f>
        <v>0</v>
      </c>
      <c r="DY97" s="161"/>
      <c r="DZ97" s="166">
        <f>IF(PMKAFAAPAYER[[#This Row],[ ]]="Payé",PMKAFAAPAYER[[#This Row],[17.12.2025]],0)</f>
        <v>0</v>
      </c>
      <c r="EA97" s="161"/>
      <c r="EB97" s="166">
        <f>IF(PMKAFAAPAYER[[#This Row],[ ]]="Payé",PMKAFAAPAYER[[#This Row],[24.12.2025]],0)</f>
        <v>0</v>
      </c>
      <c r="EC97" s="161"/>
      <c r="ED97" s="176">
        <f>IF(PMKAFAAPAYER[[#This Row],[ ]]="Payé",PMKAFAAPAYER[[#This Row],[31.12.2025]],0)</f>
        <v>0</v>
      </c>
      <c r="EE97" s="18">
        <f t="shared" si="30"/>
        <v>0</v>
      </c>
      <c r="EF97" s="11">
        <f t="shared" si="31"/>
        <v>202.35</v>
      </c>
      <c r="EG97" s="16">
        <f>+PMKAFAAPAYER[[#This Row],[CHF]]-PMKAFAAPAYER[[#This Row],[T2025]]</f>
        <v>0</v>
      </c>
    </row>
    <row r="98" spans="1:137" x14ac:dyDescent="0.3">
      <c r="A98" s="9">
        <f t="shared" si="32"/>
        <v>93</v>
      </c>
      <c r="B98" s="1" t="s">
        <v>30</v>
      </c>
      <c r="C98" s="9" t="s">
        <v>337</v>
      </c>
      <c r="D98" s="8">
        <v>45664</v>
      </c>
      <c r="E98" s="10">
        <v>60</v>
      </c>
      <c r="F98" s="265">
        <f t="shared" si="18"/>
        <v>45724</v>
      </c>
      <c r="G98" s="139" t="s">
        <v>38</v>
      </c>
      <c r="H98" s="9">
        <v>3887</v>
      </c>
      <c r="I98" s="140">
        <f>+PMKAFAAPAYER[[#This Row],[Euro]]*PMKAFAAPAYER[[#This Row],[Fx]]</f>
        <v>28462.45</v>
      </c>
      <c r="J98" s="14">
        <v>28462.45</v>
      </c>
      <c r="K98" s="14">
        <v>1</v>
      </c>
      <c r="L98" s="14"/>
      <c r="N98" s="15"/>
      <c r="Q98" s="3"/>
      <c r="R98" s="234"/>
      <c r="S98" s="166">
        <f>IF(PMKAFAAPAYER[[#This Row],[ ]]="Payé",PMKAFAAPAYER[[#This Row],[02.01.2025]],0)</f>
        <v>0</v>
      </c>
      <c r="T98" s="234"/>
      <c r="U98" s="166">
        <f>IF(PMKAFAAPAYER[[#This Row],[ ]]="Payé",PMKAFAAPAYER[[#This Row],[09.01.2025]],0)</f>
        <v>0</v>
      </c>
      <c r="V98" s="234"/>
      <c r="W98" s="166">
        <f>IF(PMKAFAAPAYER[[#This Row],[ ]]="Payé",PMKAFAAPAYER[[#This Row],[16.01.2025]],0)</f>
        <v>0</v>
      </c>
      <c r="X98" s="234"/>
      <c r="Y98" s="166">
        <f>IF(PMKAFAAPAYER[[#This Row],[ ]]="Payé",PMKAFAAPAYER[[#This Row],[23.01.2025]],0)</f>
        <v>0</v>
      </c>
      <c r="Z98" s="234"/>
      <c r="AA98" s="176">
        <f>IF(PMKAFAAPAYER[[#This Row],[ ]]="Payé",PMKAFAAPAYER[[#This Row],[30.01.2025]],0)</f>
        <v>0</v>
      </c>
      <c r="AB98" s="32">
        <f t="shared" si="19"/>
        <v>0</v>
      </c>
      <c r="AC98" s="234"/>
      <c r="AD98" s="166">
        <f>IF(PMKAFAAPAYER[[#This Row],[ ]]="Payé",PMKAFAAPAYER[[#This Row],[06.02.2025]],0)</f>
        <v>0</v>
      </c>
      <c r="AE98" s="234"/>
      <c r="AF98" s="166">
        <f>IF(PMKAFAAPAYER[[#This Row],[ ]]="Payé",PMKAFAAPAYER[[#This Row],[13.02.2025]],0)</f>
        <v>0</v>
      </c>
      <c r="AG98" s="234"/>
      <c r="AH98" s="166">
        <f>IF(PMKAFAAPAYER[[#This Row],[ ]]="Payé",PMKAFAAPAYER[[#This Row],[20.02.2025]],0)</f>
        <v>0</v>
      </c>
      <c r="AI98" s="234"/>
      <c r="AJ98" s="176">
        <f>IF(PMKAFAAPAYER[[#This Row],[ ]]="Payé",PMKAFAAPAYER[[#This Row],[27.02.2025]],0)</f>
        <v>0</v>
      </c>
      <c r="AK98" s="47">
        <f t="shared" si="20"/>
        <v>0</v>
      </c>
      <c r="AL98" s="162">
        <f>+PMKAFAAPAYER[[#This Row],[CHF]]</f>
        <v>28462.45</v>
      </c>
      <c r="AM98" s="166">
        <f>IF(PMKAFAAPAYER[[#This Row],[ ]]="Payé",PMKAFAAPAYER[[#This Row],[05.03.2025]],0)</f>
        <v>0</v>
      </c>
      <c r="AN98" s="161"/>
      <c r="AO98" s="166">
        <f>IF(PMKAFAAPAYER[[#This Row],[ ]]="Payé",PMKAFAAPAYER[[#This Row],[12.03.2025]],0)</f>
        <v>0</v>
      </c>
      <c r="AP98" s="161"/>
      <c r="AQ98" s="166">
        <f>IF(PMKAFAAPAYER[[#This Row],[ ]]="Payé",PMKAFAAPAYER[[#This Row],[19.03.2025]],0)</f>
        <v>0</v>
      </c>
      <c r="AR98" s="161"/>
      <c r="AS98" s="176">
        <f>IF(PMKAFAAPAYER[[#This Row],[ ]]="Payé",PMKAFAAPAYER[[#This Row],[26.03.2025]],0)</f>
        <v>0</v>
      </c>
      <c r="AT98" s="17">
        <f t="shared" si="21"/>
        <v>28462.45</v>
      </c>
      <c r="AU98" s="162"/>
      <c r="AV98" s="166">
        <f>IF(PMKAFAAPAYER[[#This Row],[ ]]="Payé",PMKAFAAPAYER[[#This Row],[02.04.2025]],0)</f>
        <v>0</v>
      </c>
      <c r="AW98" s="161"/>
      <c r="AX98" s="166">
        <f>IF(PMKAFAAPAYER[[#This Row],[ ]]="Payé",PMKAFAAPAYER[[#This Row],[09.04.2025]],0)</f>
        <v>0</v>
      </c>
      <c r="AY98" s="161"/>
      <c r="AZ98" s="166">
        <f>IF(PMKAFAAPAYER[[#This Row],[ ]]="Payé",PMKAFAAPAYER[[#This Row],[16.04.2025]],0)</f>
        <v>0</v>
      </c>
      <c r="BA98" s="161"/>
      <c r="BB98" s="166">
        <f>IF(PMKAFAAPAYER[[#This Row],[ ]]="Payé",PMKAFAAPAYER[[#This Row],[23.04.2025]],0)</f>
        <v>0</v>
      </c>
      <c r="BC98" s="161"/>
      <c r="BD98" s="176">
        <f>IF(PMKAFAAPAYER[[#This Row],[ ]]="Payé",PMKAFAAPAYER[[#This Row],[30.04.2025]],0)</f>
        <v>0</v>
      </c>
      <c r="BE98" s="18">
        <f t="shared" si="22"/>
        <v>0</v>
      </c>
      <c r="BF98" s="162"/>
      <c r="BG98" s="166">
        <f>IF(PMKAFAAPAYER[[#This Row],[ ]]="Payé",PMKAFAAPAYER[[#This Row],[07.05.2025]],0)</f>
        <v>0</v>
      </c>
      <c r="BH98" s="161"/>
      <c r="BI98" s="166">
        <f>IF(PMKAFAAPAYER[[#This Row],[ ]]="Payé",PMKAFAAPAYER[[#This Row],[14.05.2025]],0)</f>
        <v>0</v>
      </c>
      <c r="BJ98" s="161"/>
      <c r="BK98" s="166">
        <f>IF(PMKAFAAPAYER[[#This Row],[ ]]="Payé",PMKAFAAPAYER[[#This Row],[21.05.2025]],0)</f>
        <v>0</v>
      </c>
      <c r="BL98" s="161"/>
      <c r="BM98" s="176">
        <f>IF(PMKAFAAPAYER[[#This Row],[ ]]="Payé",PMKAFAAPAYER[[#This Row],[28.05.2025]],0)</f>
        <v>0</v>
      </c>
      <c r="BN98" s="17">
        <f t="shared" si="23"/>
        <v>0</v>
      </c>
      <c r="BO98" s="162"/>
      <c r="BP98" s="166">
        <f>IF(PMKAFAAPAYER[[#This Row],[ ]]="Payé",PMKAFAAPAYER[[#This Row],[04.06.2025]],0)</f>
        <v>0</v>
      </c>
      <c r="BQ98" s="161"/>
      <c r="BR98" s="166">
        <f>IF(PMKAFAAPAYER[[#This Row],[ ]]="Payé",PMKAFAAPAYER[[#This Row],[11.06.2025]],0)</f>
        <v>0</v>
      </c>
      <c r="BS98" s="161"/>
      <c r="BT98" s="166">
        <f>IF(PMKAFAAPAYER[[#This Row],[ ]]="Payé",PMKAFAAPAYER[[#This Row],[18.06.2025]],0)</f>
        <v>0</v>
      </c>
      <c r="BU98" s="161"/>
      <c r="BV98" s="176">
        <f>IF(PMKAFAAPAYER[[#This Row],[ ]]="Payé",PMKAFAAPAYER[[#This Row],[25.06.2025]],0)</f>
        <v>0</v>
      </c>
      <c r="BW98" s="18">
        <f t="shared" si="24"/>
        <v>0</v>
      </c>
      <c r="BX98" s="162"/>
      <c r="BY98" s="166">
        <f>IF(PMKAFAAPAYER[[#This Row],[ ]]="Payé",PMKAFAAPAYER[[#This Row],[02.07.2025]],0)</f>
        <v>0</v>
      </c>
      <c r="BZ98" s="161"/>
      <c r="CA98" s="166">
        <f>IF(PMKAFAAPAYER[[#This Row],[ ]]="Payé",PMKAFAAPAYER[[#This Row],[09.07.2025]],0)</f>
        <v>0</v>
      </c>
      <c r="CB98" s="161"/>
      <c r="CC98" s="166">
        <f>IF(PMKAFAAPAYER[[#This Row],[ ]]="Payé",PMKAFAAPAYER[[#This Row],[16.07.2025]],0)</f>
        <v>0</v>
      </c>
      <c r="CD98" s="161"/>
      <c r="CE98" s="166">
        <f>IF(PMKAFAAPAYER[[#This Row],[ ]]="Payé",PMKAFAAPAYER[[#This Row],[23.07.2025]],0)</f>
        <v>0</v>
      </c>
      <c r="CF98" s="161"/>
      <c r="CG98" s="176">
        <f>IF(PMKAFAAPAYER[[#This Row],[ ]]="Payé",PMKAFAAPAYER[[#This Row],[30.07.2025]],0)</f>
        <v>0</v>
      </c>
      <c r="CH98" s="17">
        <f t="shared" si="25"/>
        <v>0</v>
      </c>
      <c r="CI98" s="162"/>
      <c r="CJ98" s="166">
        <f>IF(PMKAFAAPAYER[[#This Row],[ ]]="Payé",PMKAFAAPAYER[[#This Row],[06.08.2025]],0)</f>
        <v>0</v>
      </c>
      <c r="CK98" s="161"/>
      <c r="CL98" s="166">
        <f>IF(PMKAFAAPAYER[[#This Row],[ ]]="Payé",PMKAFAAPAYER[[#This Row],[13.08.2025]],0)</f>
        <v>0</v>
      </c>
      <c r="CM98" s="161"/>
      <c r="CN98" s="166">
        <f>IF(PMKAFAAPAYER[[#This Row],[ ]]="Payé",PMKAFAAPAYER[[#This Row],[20.08.2025]],0)</f>
        <v>0</v>
      </c>
      <c r="CO98" s="161"/>
      <c r="CP98" s="176">
        <f>IF(PMKAFAAPAYER[[#This Row],[ ]]="Payé",PMKAFAAPAYER[[#This Row],[27.08.2025]],0)</f>
        <v>0</v>
      </c>
      <c r="CQ98" s="18">
        <f t="shared" si="26"/>
        <v>0</v>
      </c>
      <c r="CR98" s="162"/>
      <c r="CS98" s="166">
        <f>IF(PMKAFAAPAYER[[#This Row],[ ]]="Payé",PMKAFAAPAYER[[#This Row],[03.09.2025]],0)</f>
        <v>0</v>
      </c>
      <c r="CT98" s="161"/>
      <c r="CU98" s="166">
        <f>IF(PMKAFAAPAYER[[#This Row],[ ]]="Payé",PMKAFAAPAYER[[#This Row],[10.09.2025]],0)</f>
        <v>0</v>
      </c>
      <c r="CV98" s="161"/>
      <c r="CW98" s="166">
        <f>IF(PMKAFAAPAYER[[#This Row],[ ]]="Payé",PMKAFAAPAYER[[#This Row],[17.09.2025]],0)</f>
        <v>0</v>
      </c>
      <c r="CX98" s="161"/>
      <c r="CY98" s="176">
        <f>IF(PMKAFAAPAYER[[#This Row],[ ]]="Payé",PMKAFAAPAYER[[#This Row],[24.09.2025]],0)</f>
        <v>0</v>
      </c>
      <c r="CZ98" s="17">
        <f t="shared" si="27"/>
        <v>0</v>
      </c>
      <c r="DA98" s="162"/>
      <c r="DB98" s="166">
        <f>IF(PMKAFAAPAYER[[#This Row],[ ]]="Payé",PMKAFAAPAYER[[#This Row],[01.10.2025]],0)</f>
        <v>0</v>
      </c>
      <c r="DC98" s="161"/>
      <c r="DD98" s="166">
        <f>IF(PMKAFAAPAYER[[#This Row],[ ]]="Payé",PMKAFAAPAYER[[#This Row],[08.10.2025]],0)</f>
        <v>0</v>
      </c>
      <c r="DE98" s="161"/>
      <c r="DF98" s="166">
        <f>IF(PMKAFAAPAYER[[#This Row],[ ]]="Payé",PMKAFAAPAYER[[#This Row],[15.10.2025]],0)</f>
        <v>0</v>
      </c>
      <c r="DG98" s="161"/>
      <c r="DH98" s="166">
        <f>IF(PMKAFAAPAYER[[#This Row],[ ]]="Payé",PMKAFAAPAYER[[#This Row],[22.10.2025]],0)</f>
        <v>0</v>
      </c>
      <c r="DI98" s="161"/>
      <c r="DJ98" s="176">
        <f>IF(PMKAFAAPAYER[[#This Row],[ ]]="Payé",PMKAFAAPAYER[[#This Row],[29.10.2025]],0)</f>
        <v>0</v>
      </c>
      <c r="DK98" s="18">
        <f t="shared" si="28"/>
        <v>0</v>
      </c>
      <c r="DL98" s="162"/>
      <c r="DM98" s="166">
        <f>IF(PMKAFAAPAYER[[#This Row],[ ]]="Payé",PMKAFAAPAYER[[#This Row],[05.11.2025]],0)</f>
        <v>0</v>
      </c>
      <c r="DN98" s="161"/>
      <c r="DO98" s="166">
        <f>IF(PMKAFAAPAYER[[#This Row],[ ]]="Payé",PMKAFAAPAYER[[#This Row],[12.11.2025]],0)</f>
        <v>0</v>
      </c>
      <c r="DP98" s="161"/>
      <c r="DQ98" s="166">
        <f>IF(PMKAFAAPAYER[[#This Row],[ ]]="Payé",PMKAFAAPAYER[[#This Row],[19.11.2025]],0)</f>
        <v>0</v>
      </c>
      <c r="DR98" s="161"/>
      <c r="DS98" s="176">
        <f>IF(PMKAFAAPAYER[[#This Row],[ ]]="Payé",PMKAFAAPAYER[[#This Row],[26.11.2025]],0)</f>
        <v>0</v>
      </c>
      <c r="DT98" s="17">
        <f t="shared" si="29"/>
        <v>0</v>
      </c>
      <c r="DU98" s="162"/>
      <c r="DV98" s="166">
        <f>IF(PMKAFAAPAYER[[#This Row],[ ]]="Payé",PMKAFAAPAYER[[#This Row],[03.12.2025]],0)</f>
        <v>0</v>
      </c>
      <c r="DW98" s="161"/>
      <c r="DX98" s="166">
        <f>IF(PMKAFAAPAYER[[#This Row],[ ]]="Payé",PMKAFAAPAYER[[#This Row],[10.12.2025]],0)</f>
        <v>0</v>
      </c>
      <c r="DY98" s="161"/>
      <c r="DZ98" s="166">
        <f>IF(PMKAFAAPAYER[[#This Row],[ ]]="Payé",PMKAFAAPAYER[[#This Row],[17.12.2025]],0)</f>
        <v>0</v>
      </c>
      <c r="EA98" s="161"/>
      <c r="EB98" s="166">
        <f>IF(PMKAFAAPAYER[[#This Row],[ ]]="Payé",PMKAFAAPAYER[[#This Row],[24.12.2025]],0)</f>
        <v>0</v>
      </c>
      <c r="EC98" s="161"/>
      <c r="ED98" s="176">
        <f>IF(PMKAFAAPAYER[[#This Row],[ ]]="Payé",PMKAFAAPAYER[[#This Row],[31.12.2025]],0)</f>
        <v>0</v>
      </c>
      <c r="EE98" s="18">
        <f t="shared" si="30"/>
        <v>0</v>
      </c>
      <c r="EF98" s="11">
        <f t="shared" si="31"/>
        <v>28462.45</v>
      </c>
      <c r="EG98" s="16">
        <f>+PMKAFAAPAYER[[#This Row],[CHF]]-PMKAFAAPAYER[[#This Row],[T2025]]</f>
        <v>0</v>
      </c>
    </row>
    <row r="99" spans="1:137" x14ac:dyDescent="0.3">
      <c r="A99" s="9">
        <f t="shared" si="32"/>
        <v>94</v>
      </c>
      <c r="B99" s="1" t="s">
        <v>41</v>
      </c>
      <c r="C99" s="9">
        <v>15020983</v>
      </c>
      <c r="D99" s="8">
        <v>45671</v>
      </c>
      <c r="E99" s="10">
        <v>20</v>
      </c>
      <c r="F99" s="265">
        <f t="shared" si="18"/>
        <v>45691</v>
      </c>
      <c r="G99" s="139" t="s">
        <v>345</v>
      </c>
      <c r="H99" s="37">
        <v>45670</v>
      </c>
      <c r="I99" s="140">
        <v>40</v>
      </c>
      <c r="J99" s="14"/>
      <c r="K99" s="14"/>
      <c r="L99" s="14"/>
      <c r="N99" s="15"/>
      <c r="P99" s="205">
        <v>45709</v>
      </c>
      <c r="Q99" s="3" t="s">
        <v>445</v>
      </c>
      <c r="R99" s="234"/>
      <c r="S99" s="166">
        <f>IF(PMKAFAAPAYER[[#This Row],[ ]]="Payé",PMKAFAAPAYER[[#This Row],[02.01.2025]],0)</f>
        <v>0</v>
      </c>
      <c r="T99" s="234"/>
      <c r="U99" s="166">
        <f>IF(PMKAFAAPAYER[[#This Row],[ ]]="Payé",PMKAFAAPAYER[[#This Row],[09.01.2025]],0)</f>
        <v>0</v>
      </c>
      <c r="V99" s="234"/>
      <c r="W99" s="166">
        <f>IF(PMKAFAAPAYER[[#This Row],[ ]]="Payé",PMKAFAAPAYER[[#This Row],[16.01.2025]],0)</f>
        <v>0</v>
      </c>
      <c r="X99" s="234"/>
      <c r="Y99" s="166">
        <f>IF(PMKAFAAPAYER[[#This Row],[ ]]="Payé",PMKAFAAPAYER[[#This Row],[23.01.2025]],0)</f>
        <v>0</v>
      </c>
      <c r="Z99" s="234"/>
      <c r="AA99" s="176">
        <f>IF(PMKAFAAPAYER[[#This Row],[ ]]="Payé",PMKAFAAPAYER[[#This Row],[30.01.2025]],0)</f>
        <v>0</v>
      </c>
      <c r="AB99" s="32">
        <f t="shared" si="19"/>
        <v>0</v>
      </c>
      <c r="AC99" s="234">
        <f>+PMKAFAAPAYER[[#This Row],[CHF]]</f>
        <v>40</v>
      </c>
      <c r="AD99" s="166">
        <f>IF(PMKAFAAPAYER[[#This Row],[ ]]="Payé",PMKAFAAPAYER[[#This Row],[06.02.2025]],0)</f>
        <v>40</v>
      </c>
      <c r="AE99" s="234"/>
      <c r="AF99" s="166">
        <f>IF(PMKAFAAPAYER[[#This Row],[ ]]="Payé",PMKAFAAPAYER[[#This Row],[13.02.2025]],0)</f>
        <v>0</v>
      </c>
      <c r="AG99" s="234"/>
      <c r="AH99" s="166">
        <f>IF(PMKAFAAPAYER[[#This Row],[ ]]="Payé",PMKAFAAPAYER[[#This Row],[20.02.2025]],0)</f>
        <v>0</v>
      </c>
      <c r="AI99" s="234"/>
      <c r="AJ99" s="176">
        <f>IF(PMKAFAAPAYER[[#This Row],[ ]]="Payé",PMKAFAAPAYER[[#This Row],[27.02.2025]],0)</f>
        <v>0</v>
      </c>
      <c r="AK99" s="47">
        <f t="shared" si="20"/>
        <v>40</v>
      </c>
      <c r="AL99" s="162"/>
      <c r="AM99" s="166">
        <f>IF(PMKAFAAPAYER[[#This Row],[ ]]="Payé",PMKAFAAPAYER[[#This Row],[05.03.2025]],0)</f>
        <v>0</v>
      </c>
      <c r="AN99" s="161"/>
      <c r="AO99" s="166">
        <f>IF(PMKAFAAPAYER[[#This Row],[ ]]="Payé",PMKAFAAPAYER[[#This Row],[12.03.2025]],0)</f>
        <v>0</v>
      </c>
      <c r="AP99" s="161"/>
      <c r="AQ99" s="166">
        <f>IF(PMKAFAAPAYER[[#This Row],[ ]]="Payé",PMKAFAAPAYER[[#This Row],[19.03.2025]],0)</f>
        <v>0</v>
      </c>
      <c r="AR99" s="161"/>
      <c r="AS99" s="176">
        <f>IF(PMKAFAAPAYER[[#This Row],[ ]]="Payé",PMKAFAAPAYER[[#This Row],[26.03.2025]],0)</f>
        <v>0</v>
      </c>
      <c r="AT99" s="17">
        <f t="shared" si="21"/>
        <v>0</v>
      </c>
      <c r="AU99" s="162"/>
      <c r="AV99" s="166">
        <f>IF(PMKAFAAPAYER[[#This Row],[ ]]="Payé",PMKAFAAPAYER[[#This Row],[02.04.2025]],0)</f>
        <v>0</v>
      </c>
      <c r="AW99" s="161"/>
      <c r="AX99" s="166">
        <f>IF(PMKAFAAPAYER[[#This Row],[ ]]="Payé",PMKAFAAPAYER[[#This Row],[09.04.2025]],0)</f>
        <v>0</v>
      </c>
      <c r="AY99" s="161"/>
      <c r="AZ99" s="166">
        <f>IF(PMKAFAAPAYER[[#This Row],[ ]]="Payé",PMKAFAAPAYER[[#This Row],[16.04.2025]],0)</f>
        <v>0</v>
      </c>
      <c r="BA99" s="161"/>
      <c r="BB99" s="166">
        <f>IF(PMKAFAAPAYER[[#This Row],[ ]]="Payé",PMKAFAAPAYER[[#This Row],[23.04.2025]],0)</f>
        <v>0</v>
      </c>
      <c r="BC99" s="161"/>
      <c r="BD99" s="176">
        <f>IF(PMKAFAAPAYER[[#This Row],[ ]]="Payé",PMKAFAAPAYER[[#This Row],[30.04.2025]],0)</f>
        <v>0</v>
      </c>
      <c r="BE99" s="18">
        <f t="shared" si="22"/>
        <v>0</v>
      </c>
      <c r="BF99" s="162"/>
      <c r="BG99" s="166">
        <f>IF(PMKAFAAPAYER[[#This Row],[ ]]="Payé",PMKAFAAPAYER[[#This Row],[07.05.2025]],0)</f>
        <v>0</v>
      </c>
      <c r="BH99" s="161"/>
      <c r="BI99" s="166">
        <f>IF(PMKAFAAPAYER[[#This Row],[ ]]="Payé",PMKAFAAPAYER[[#This Row],[14.05.2025]],0)</f>
        <v>0</v>
      </c>
      <c r="BJ99" s="161"/>
      <c r="BK99" s="166">
        <f>IF(PMKAFAAPAYER[[#This Row],[ ]]="Payé",PMKAFAAPAYER[[#This Row],[21.05.2025]],0)</f>
        <v>0</v>
      </c>
      <c r="BL99" s="161"/>
      <c r="BM99" s="176">
        <f>IF(PMKAFAAPAYER[[#This Row],[ ]]="Payé",PMKAFAAPAYER[[#This Row],[28.05.2025]],0)</f>
        <v>0</v>
      </c>
      <c r="BN99" s="17">
        <f t="shared" si="23"/>
        <v>0</v>
      </c>
      <c r="BO99" s="162"/>
      <c r="BP99" s="166">
        <f>IF(PMKAFAAPAYER[[#This Row],[ ]]="Payé",PMKAFAAPAYER[[#This Row],[04.06.2025]],0)</f>
        <v>0</v>
      </c>
      <c r="BQ99" s="161"/>
      <c r="BR99" s="166">
        <f>IF(PMKAFAAPAYER[[#This Row],[ ]]="Payé",PMKAFAAPAYER[[#This Row],[11.06.2025]],0)</f>
        <v>0</v>
      </c>
      <c r="BS99" s="161"/>
      <c r="BT99" s="166">
        <f>IF(PMKAFAAPAYER[[#This Row],[ ]]="Payé",PMKAFAAPAYER[[#This Row],[18.06.2025]],0)</f>
        <v>0</v>
      </c>
      <c r="BU99" s="161"/>
      <c r="BV99" s="176">
        <f>IF(PMKAFAAPAYER[[#This Row],[ ]]="Payé",PMKAFAAPAYER[[#This Row],[25.06.2025]],0)</f>
        <v>0</v>
      </c>
      <c r="BW99" s="18">
        <f t="shared" si="24"/>
        <v>0</v>
      </c>
      <c r="BX99" s="162"/>
      <c r="BY99" s="166">
        <f>IF(PMKAFAAPAYER[[#This Row],[ ]]="Payé",PMKAFAAPAYER[[#This Row],[02.07.2025]],0)</f>
        <v>0</v>
      </c>
      <c r="BZ99" s="161"/>
      <c r="CA99" s="166">
        <f>IF(PMKAFAAPAYER[[#This Row],[ ]]="Payé",PMKAFAAPAYER[[#This Row],[09.07.2025]],0)</f>
        <v>0</v>
      </c>
      <c r="CB99" s="161"/>
      <c r="CC99" s="166">
        <f>IF(PMKAFAAPAYER[[#This Row],[ ]]="Payé",PMKAFAAPAYER[[#This Row],[16.07.2025]],0)</f>
        <v>0</v>
      </c>
      <c r="CD99" s="161"/>
      <c r="CE99" s="166">
        <f>IF(PMKAFAAPAYER[[#This Row],[ ]]="Payé",PMKAFAAPAYER[[#This Row],[23.07.2025]],0)</f>
        <v>0</v>
      </c>
      <c r="CF99" s="161"/>
      <c r="CG99" s="176">
        <f>IF(PMKAFAAPAYER[[#This Row],[ ]]="Payé",PMKAFAAPAYER[[#This Row],[30.07.2025]],0)</f>
        <v>0</v>
      </c>
      <c r="CH99" s="17">
        <f t="shared" si="25"/>
        <v>0</v>
      </c>
      <c r="CI99" s="162"/>
      <c r="CJ99" s="166">
        <f>IF(PMKAFAAPAYER[[#This Row],[ ]]="Payé",PMKAFAAPAYER[[#This Row],[06.08.2025]],0)</f>
        <v>0</v>
      </c>
      <c r="CK99" s="161"/>
      <c r="CL99" s="166">
        <f>IF(PMKAFAAPAYER[[#This Row],[ ]]="Payé",PMKAFAAPAYER[[#This Row],[13.08.2025]],0)</f>
        <v>0</v>
      </c>
      <c r="CM99" s="161"/>
      <c r="CN99" s="166">
        <f>IF(PMKAFAAPAYER[[#This Row],[ ]]="Payé",PMKAFAAPAYER[[#This Row],[20.08.2025]],0)</f>
        <v>0</v>
      </c>
      <c r="CO99" s="161"/>
      <c r="CP99" s="176">
        <f>IF(PMKAFAAPAYER[[#This Row],[ ]]="Payé",PMKAFAAPAYER[[#This Row],[27.08.2025]],0)</f>
        <v>0</v>
      </c>
      <c r="CQ99" s="18">
        <f t="shared" si="26"/>
        <v>0</v>
      </c>
      <c r="CR99" s="162"/>
      <c r="CS99" s="166">
        <f>IF(PMKAFAAPAYER[[#This Row],[ ]]="Payé",PMKAFAAPAYER[[#This Row],[03.09.2025]],0)</f>
        <v>0</v>
      </c>
      <c r="CT99" s="161"/>
      <c r="CU99" s="166">
        <f>IF(PMKAFAAPAYER[[#This Row],[ ]]="Payé",PMKAFAAPAYER[[#This Row],[10.09.2025]],0)</f>
        <v>0</v>
      </c>
      <c r="CV99" s="161"/>
      <c r="CW99" s="166">
        <f>IF(PMKAFAAPAYER[[#This Row],[ ]]="Payé",PMKAFAAPAYER[[#This Row],[17.09.2025]],0)</f>
        <v>0</v>
      </c>
      <c r="CX99" s="161"/>
      <c r="CY99" s="176">
        <f>IF(PMKAFAAPAYER[[#This Row],[ ]]="Payé",PMKAFAAPAYER[[#This Row],[24.09.2025]],0)</f>
        <v>0</v>
      </c>
      <c r="CZ99" s="17">
        <f t="shared" si="27"/>
        <v>0</v>
      </c>
      <c r="DA99" s="162"/>
      <c r="DB99" s="166">
        <f>IF(PMKAFAAPAYER[[#This Row],[ ]]="Payé",PMKAFAAPAYER[[#This Row],[01.10.2025]],0)</f>
        <v>0</v>
      </c>
      <c r="DC99" s="161"/>
      <c r="DD99" s="166">
        <f>IF(PMKAFAAPAYER[[#This Row],[ ]]="Payé",PMKAFAAPAYER[[#This Row],[08.10.2025]],0)</f>
        <v>0</v>
      </c>
      <c r="DE99" s="161"/>
      <c r="DF99" s="166">
        <f>IF(PMKAFAAPAYER[[#This Row],[ ]]="Payé",PMKAFAAPAYER[[#This Row],[15.10.2025]],0)</f>
        <v>0</v>
      </c>
      <c r="DG99" s="161"/>
      <c r="DH99" s="166">
        <f>IF(PMKAFAAPAYER[[#This Row],[ ]]="Payé",PMKAFAAPAYER[[#This Row],[22.10.2025]],0)</f>
        <v>0</v>
      </c>
      <c r="DI99" s="161"/>
      <c r="DJ99" s="176">
        <f>IF(PMKAFAAPAYER[[#This Row],[ ]]="Payé",PMKAFAAPAYER[[#This Row],[29.10.2025]],0)</f>
        <v>0</v>
      </c>
      <c r="DK99" s="18">
        <f t="shared" si="28"/>
        <v>0</v>
      </c>
      <c r="DL99" s="162"/>
      <c r="DM99" s="166">
        <f>IF(PMKAFAAPAYER[[#This Row],[ ]]="Payé",PMKAFAAPAYER[[#This Row],[05.11.2025]],0)</f>
        <v>0</v>
      </c>
      <c r="DN99" s="161"/>
      <c r="DO99" s="166">
        <f>IF(PMKAFAAPAYER[[#This Row],[ ]]="Payé",PMKAFAAPAYER[[#This Row],[12.11.2025]],0)</f>
        <v>0</v>
      </c>
      <c r="DP99" s="161"/>
      <c r="DQ99" s="166">
        <f>IF(PMKAFAAPAYER[[#This Row],[ ]]="Payé",PMKAFAAPAYER[[#This Row],[19.11.2025]],0)</f>
        <v>0</v>
      </c>
      <c r="DR99" s="161"/>
      <c r="DS99" s="176">
        <f>IF(PMKAFAAPAYER[[#This Row],[ ]]="Payé",PMKAFAAPAYER[[#This Row],[26.11.2025]],0)</f>
        <v>0</v>
      </c>
      <c r="DT99" s="17">
        <f t="shared" si="29"/>
        <v>0</v>
      </c>
      <c r="DU99" s="162"/>
      <c r="DV99" s="166">
        <f>IF(PMKAFAAPAYER[[#This Row],[ ]]="Payé",PMKAFAAPAYER[[#This Row],[03.12.2025]],0)</f>
        <v>0</v>
      </c>
      <c r="DW99" s="161"/>
      <c r="DX99" s="166">
        <f>IF(PMKAFAAPAYER[[#This Row],[ ]]="Payé",PMKAFAAPAYER[[#This Row],[10.12.2025]],0)</f>
        <v>0</v>
      </c>
      <c r="DY99" s="161"/>
      <c r="DZ99" s="166">
        <f>IF(PMKAFAAPAYER[[#This Row],[ ]]="Payé",PMKAFAAPAYER[[#This Row],[17.12.2025]],0)</f>
        <v>0</v>
      </c>
      <c r="EA99" s="161"/>
      <c r="EB99" s="166">
        <f>IF(PMKAFAAPAYER[[#This Row],[ ]]="Payé",PMKAFAAPAYER[[#This Row],[24.12.2025]],0)</f>
        <v>0</v>
      </c>
      <c r="EC99" s="161"/>
      <c r="ED99" s="176">
        <f>IF(PMKAFAAPAYER[[#This Row],[ ]]="Payé",PMKAFAAPAYER[[#This Row],[31.12.2025]],0)</f>
        <v>0</v>
      </c>
      <c r="EE99" s="18">
        <f t="shared" si="30"/>
        <v>0</v>
      </c>
      <c r="EF99" s="11">
        <f t="shared" si="31"/>
        <v>40</v>
      </c>
      <c r="EG99" s="16">
        <f>+PMKAFAAPAYER[[#This Row],[CHF]]-PMKAFAAPAYER[[#This Row],[T2025]]</f>
        <v>0</v>
      </c>
    </row>
    <row r="100" spans="1:137" x14ac:dyDescent="0.3">
      <c r="A100" s="9">
        <f t="shared" si="32"/>
        <v>95</v>
      </c>
      <c r="B100" s="1" t="s">
        <v>338</v>
      </c>
      <c r="C100" s="9">
        <v>501250001</v>
      </c>
      <c r="D100" s="8">
        <v>45664</v>
      </c>
      <c r="E100" s="10">
        <v>30</v>
      </c>
      <c r="F100" s="265">
        <f t="shared" si="18"/>
        <v>45694</v>
      </c>
      <c r="G100" s="139" t="s">
        <v>339</v>
      </c>
      <c r="H100" s="9">
        <v>3918</v>
      </c>
      <c r="I100" s="140">
        <f>+PMKAFAAPAYER[[#This Row],[Euro]]*PMKAFAAPAYER[[#This Row],[Fx]]</f>
        <v>624</v>
      </c>
      <c r="J100" s="14">
        <v>624</v>
      </c>
      <c r="K100" s="14">
        <v>1</v>
      </c>
      <c r="L100" s="14"/>
      <c r="N100" s="15"/>
      <c r="P100" s="205">
        <v>45721</v>
      </c>
      <c r="Q100" s="3" t="s">
        <v>445</v>
      </c>
      <c r="R100" s="234"/>
      <c r="S100" s="166">
        <f>IF(PMKAFAAPAYER[[#This Row],[ ]]="Payé",PMKAFAAPAYER[[#This Row],[02.01.2025]],0)</f>
        <v>0</v>
      </c>
      <c r="T100" s="234"/>
      <c r="U100" s="166">
        <f>IF(PMKAFAAPAYER[[#This Row],[ ]]="Payé",PMKAFAAPAYER[[#This Row],[09.01.2025]],0)</f>
        <v>0</v>
      </c>
      <c r="V100" s="234"/>
      <c r="W100" s="166">
        <f>IF(PMKAFAAPAYER[[#This Row],[ ]]="Payé",PMKAFAAPAYER[[#This Row],[16.01.2025]],0)</f>
        <v>0</v>
      </c>
      <c r="X100" s="234"/>
      <c r="Y100" s="166">
        <f>IF(PMKAFAAPAYER[[#This Row],[ ]]="Payé",PMKAFAAPAYER[[#This Row],[23.01.2025]],0)</f>
        <v>0</v>
      </c>
      <c r="Z100" s="234"/>
      <c r="AA100" s="176">
        <f>IF(PMKAFAAPAYER[[#This Row],[ ]]="Payé",PMKAFAAPAYER[[#This Row],[30.01.2025]],0)</f>
        <v>0</v>
      </c>
      <c r="AB100" s="32">
        <f t="shared" si="19"/>
        <v>0</v>
      </c>
      <c r="AC100" s="234">
        <f>+PMKAFAAPAYER[[#This Row],[CHF]]</f>
        <v>624</v>
      </c>
      <c r="AD100" s="166">
        <f>IF(PMKAFAAPAYER[[#This Row],[ ]]="Payé",PMKAFAAPAYER[[#This Row],[06.02.2025]],0)</f>
        <v>624</v>
      </c>
      <c r="AE100" s="234"/>
      <c r="AF100" s="166">
        <f>IF(PMKAFAAPAYER[[#This Row],[ ]]="Payé",PMKAFAAPAYER[[#This Row],[13.02.2025]],0)</f>
        <v>0</v>
      </c>
      <c r="AG100" s="234"/>
      <c r="AH100" s="166">
        <f>IF(PMKAFAAPAYER[[#This Row],[ ]]="Payé",PMKAFAAPAYER[[#This Row],[20.02.2025]],0)</f>
        <v>0</v>
      </c>
      <c r="AI100" s="234"/>
      <c r="AJ100" s="176">
        <f>IF(PMKAFAAPAYER[[#This Row],[ ]]="Payé",PMKAFAAPAYER[[#This Row],[27.02.2025]],0)</f>
        <v>0</v>
      </c>
      <c r="AK100" s="47">
        <f t="shared" si="20"/>
        <v>624</v>
      </c>
      <c r="AL100" s="162"/>
      <c r="AM100" s="166">
        <f>IF(PMKAFAAPAYER[[#This Row],[ ]]="Payé",PMKAFAAPAYER[[#This Row],[05.03.2025]],0)</f>
        <v>0</v>
      </c>
      <c r="AN100" s="161"/>
      <c r="AO100" s="166">
        <f>IF(PMKAFAAPAYER[[#This Row],[ ]]="Payé",PMKAFAAPAYER[[#This Row],[12.03.2025]],0)</f>
        <v>0</v>
      </c>
      <c r="AP100" s="161"/>
      <c r="AQ100" s="166">
        <f>IF(PMKAFAAPAYER[[#This Row],[ ]]="Payé",PMKAFAAPAYER[[#This Row],[19.03.2025]],0)</f>
        <v>0</v>
      </c>
      <c r="AR100" s="161"/>
      <c r="AS100" s="176">
        <f>IF(PMKAFAAPAYER[[#This Row],[ ]]="Payé",PMKAFAAPAYER[[#This Row],[26.03.2025]],0)</f>
        <v>0</v>
      </c>
      <c r="AT100" s="17">
        <f t="shared" si="21"/>
        <v>0</v>
      </c>
      <c r="AU100" s="162"/>
      <c r="AV100" s="166">
        <f>IF(PMKAFAAPAYER[[#This Row],[ ]]="Payé",PMKAFAAPAYER[[#This Row],[02.04.2025]],0)</f>
        <v>0</v>
      </c>
      <c r="AW100" s="161"/>
      <c r="AX100" s="166">
        <f>IF(PMKAFAAPAYER[[#This Row],[ ]]="Payé",PMKAFAAPAYER[[#This Row],[09.04.2025]],0)</f>
        <v>0</v>
      </c>
      <c r="AY100" s="161"/>
      <c r="AZ100" s="166">
        <f>IF(PMKAFAAPAYER[[#This Row],[ ]]="Payé",PMKAFAAPAYER[[#This Row],[16.04.2025]],0)</f>
        <v>0</v>
      </c>
      <c r="BA100" s="161"/>
      <c r="BB100" s="166">
        <f>IF(PMKAFAAPAYER[[#This Row],[ ]]="Payé",PMKAFAAPAYER[[#This Row],[23.04.2025]],0)</f>
        <v>0</v>
      </c>
      <c r="BC100" s="161"/>
      <c r="BD100" s="176">
        <f>IF(PMKAFAAPAYER[[#This Row],[ ]]="Payé",PMKAFAAPAYER[[#This Row],[30.04.2025]],0)</f>
        <v>0</v>
      </c>
      <c r="BE100" s="18">
        <f t="shared" si="22"/>
        <v>0</v>
      </c>
      <c r="BF100" s="162"/>
      <c r="BG100" s="166">
        <f>IF(PMKAFAAPAYER[[#This Row],[ ]]="Payé",PMKAFAAPAYER[[#This Row],[07.05.2025]],0)</f>
        <v>0</v>
      </c>
      <c r="BH100" s="161"/>
      <c r="BI100" s="166">
        <f>IF(PMKAFAAPAYER[[#This Row],[ ]]="Payé",PMKAFAAPAYER[[#This Row],[14.05.2025]],0)</f>
        <v>0</v>
      </c>
      <c r="BJ100" s="161"/>
      <c r="BK100" s="166">
        <f>IF(PMKAFAAPAYER[[#This Row],[ ]]="Payé",PMKAFAAPAYER[[#This Row],[21.05.2025]],0)</f>
        <v>0</v>
      </c>
      <c r="BL100" s="161"/>
      <c r="BM100" s="176">
        <f>IF(PMKAFAAPAYER[[#This Row],[ ]]="Payé",PMKAFAAPAYER[[#This Row],[28.05.2025]],0)</f>
        <v>0</v>
      </c>
      <c r="BN100" s="17">
        <f t="shared" si="23"/>
        <v>0</v>
      </c>
      <c r="BO100" s="162"/>
      <c r="BP100" s="166">
        <f>IF(PMKAFAAPAYER[[#This Row],[ ]]="Payé",PMKAFAAPAYER[[#This Row],[04.06.2025]],0)</f>
        <v>0</v>
      </c>
      <c r="BQ100" s="161"/>
      <c r="BR100" s="166">
        <f>IF(PMKAFAAPAYER[[#This Row],[ ]]="Payé",PMKAFAAPAYER[[#This Row],[11.06.2025]],0)</f>
        <v>0</v>
      </c>
      <c r="BS100" s="161"/>
      <c r="BT100" s="166">
        <f>IF(PMKAFAAPAYER[[#This Row],[ ]]="Payé",PMKAFAAPAYER[[#This Row],[18.06.2025]],0)</f>
        <v>0</v>
      </c>
      <c r="BU100" s="161"/>
      <c r="BV100" s="176">
        <f>IF(PMKAFAAPAYER[[#This Row],[ ]]="Payé",PMKAFAAPAYER[[#This Row],[25.06.2025]],0)</f>
        <v>0</v>
      </c>
      <c r="BW100" s="18">
        <f t="shared" si="24"/>
        <v>0</v>
      </c>
      <c r="BX100" s="162"/>
      <c r="BY100" s="166">
        <f>IF(PMKAFAAPAYER[[#This Row],[ ]]="Payé",PMKAFAAPAYER[[#This Row],[02.07.2025]],0)</f>
        <v>0</v>
      </c>
      <c r="BZ100" s="161"/>
      <c r="CA100" s="166">
        <f>IF(PMKAFAAPAYER[[#This Row],[ ]]="Payé",PMKAFAAPAYER[[#This Row],[09.07.2025]],0)</f>
        <v>0</v>
      </c>
      <c r="CB100" s="161"/>
      <c r="CC100" s="166">
        <f>IF(PMKAFAAPAYER[[#This Row],[ ]]="Payé",PMKAFAAPAYER[[#This Row],[16.07.2025]],0)</f>
        <v>0</v>
      </c>
      <c r="CD100" s="161"/>
      <c r="CE100" s="166">
        <f>IF(PMKAFAAPAYER[[#This Row],[ ]]="Payé",PMKAFAAPAYER[[#This Row],[23.07.2025]],0)</f>
        <v>0</v>
      </c>
      <c r="CF100" s="161"/>
      <c r="CG100" s="176">
        <f>IF(PMKAFAAPAYER[[#This Row],[ ]]="Payé",PMKAFAAPAYER[[#This Row],[30.07.2025]],0)</f>
        <v>0</v>
      </c>
      <c r="CH100" s="17">
        <f t="shared" si="25"/>
        <v>0</v>
      </c>
      <c r="CI100" s="162"/>
      <c r="CJ100" s="166">
        <f>IF(PMKAFAAPAYER[[#This Row],[ ]]="Payé",PMKAFAAPAYER[[#This Row],[06.08.2025]],0)</f>
        <v>0</v>
      </c>
      <c r="CK100" s="161"/>
      <c r="CL100" s="166">
        <f>IF(PMKAFAAPAYER[[#This Row],[ ]]="Payé",PMKAFAAPAYER[[#This Row],[13.08.2025]],0)</f>
        <v>0</v>
      </c>
      <c r="CM100" s="161"/>
      <c r="CN100" s="166">
        <f>IF(PMKAFAAPAYER[[#This Row],[ ]]="Payé",PMKAFAAPAYER[[#This Row],[20.08.2025]],0)</f>
        <v>0</v>
      </c>
      <c r="CO100" s="161"/>
      <c r="CP100" s="176">
        <f>IF(PMKAFAAPAYER[[#This Row],[ ]]="Payé",PMKAFAAPAYER[[#This Row],[27.08.2025]],0)</f>
        <v>0</v>
      </c>
      <c r="CQ100" s="18">
        <f t="shared" si="26"/>
        <v>0</v>
      </c>
      <c r="CR100" s="162"/>
      <c r="CS100" s="166">
        <f>IF(PMKAFAAPAYER[[#This Row],[ ]]="Payé",PMKAFAAPAYER[[#This Row],[03.09.2025]],0)</f>
        <v>0</v>
      </c>
      <c r="CT100" s="161"/>
      <c r="CU100" s="166">
        <f>IF(PMKAFAAPAYER[[#This Row],[ ]]="Payé",PMKAFAAPAYER[[#This Row],[10.09.2025]],0)</f>
        <v>0</v>
      </c>
      <c r="CV100" s="161"/>
      <c r="CW100" s="166">
        <f>IF(PMKAFAAPAYER[[#This Row],[ ]]="Payé",PMKAFAAPAYER[[#This Row],[17.09.2025]],0)</f>
        <v>0</v>
      </c>
      <c r="CX100" s="161"/>
      <c r="CY100" s="176">
        <f>IF(PMKAFAAPAYER[[#This Row],[ ]]="Payé",PMKAFAAPAYER[[#This Row],[24.09.2025]],0)</f>
        <v>0</v>
      </c>
      <c r="CZ100" s="17">
        <f t="shared" si="27"/>
        <v>0</v>
      </c>
      <c r="DA100" s="162"/>
      <c r="DB100" s="166">
        <f>IF(PMKAFAAPAYER[[#This Row],[ ]]="Payé",PMKAFAAPAYER[[#This Row],[01.10.2025]],0)</f>
        <v>0</v>
      </c>
      <c r="DC100" s="161"/>
      <c r="DD100" s="166">
        <f>IF(PMKAFAAPAYER[[#This Row],[ ]]="Payé",PMKAFAAPAYER[[#This Row],[08.10.2025]],0)</f>
        <v>0</v>
      </c>
      <c r="DE100" s="161"/>
      <c r="DF100" s="166">
        <f>IF(PMKAFAAPAYER[[#This Row],[ ]]="Payé",PMKAFAAPAYER[[#This Row],[15.10.2025]],0)</f>
        <v>0</v>
      </c>
      <c r="DG100" s="161"/>
      <c r="DH100" s="166">
        <f>IF(PMKAFAAPAYER[[#This Row],[ ]]="Payé",PMKAFAAPAYER[[#This Row],[22.10.2025]],0)</f>
        <v>0</v>
      </c>
      <c r="DI100" s="161"/>
      <c r="DJ100" s="176">
        <f>IF(PMKAFAAPAYER[[#This Row],[ ]]="Payé",PMKAFAAPAYER[[#This Row],[29.10.2025]],0)</f>
        <v>0</v>
      </c>
      <c r="DK100" s="18">
        <f t="shared" si="28"/>
        <v>0</v>
      </c>
      <c r="DL100" s="162"/>
      <c r="DM100" s="166">
        <f>IF(PMKAFAAPAYER[[#This Row],[ ]]="Payé",PMKAFAAPAYER[[#This Row],[05.11.2025]],0)</f>
        <v>0</v>
      </c>
      <c r="DN100" s="161"/>
      <c r="DO100" s="166">
        <f>IF(PMKAFAAPAYER[[#This Row],[ ]]="Payé",PMKAFAAPAYER[[#This Row],[12.11.2025]],0)</f>
        <v>0</v>
      </c>
      <c r="DP100" s="161"/>
      <c r="DQ100" s="166">
        <f>IF(PMKAFAAPAYER[[#This Row],[ ]]="Payé",PMKAFAAPAYER[[#This Row],[19.11.2025]],0)</f>
        <v>0</v>
      </c>
      <c r="DR100" s="161"/>
      <c r="DS100" s="176">
        <f>IF(PMKAFAAPAYER[[#This Row],[ ]]="Payé",PMKAFAAPAYER[[#This Row],[26.11.2025]],0)</f>
        <v>0</v>
      </c>
      <c r="DT100" s="17">
        <f t="shared" si="29"/>
        <v>0</v>
      </c>
      <c r="DU100" s="162"/>
      <c r="DV100" s="166">
        <f>IF(PMKAFAAPAYER[[#This Row],[ ]]="Payé",PMKAFAAPAYER[[#This Row],[03.12.2025]],0)</f>
        <v>0</v>
      </c>
      <c r="DW100" s="161"/>
      <c r="DX100" s="166">
        <f>IF(PMKAFAAPAYER[[#This Row],[ ]]="Payé",PMKAFAAPAYER[[#This Row],[10.12.2025]],0)</f>
        <v>0</v>
      </c>
      <c r="DY100" s="161"/>
      <c r="DZ100" s="166">
        <f>IF(PMKAFAAPAYER[[#This Row],[ ]]="Payé",PMKAFAAPAYER[[#This Row],[17.12.2025]],0)</f>
        <v>0</v>
      </c>
      <c r="EA100" s="161"/>
      <c r="EB100" s="166">
        <f>IF(PMKAFAAPAYER[[#This Row],[ ]]="Payé",PMKAFAAPAYER[[#This Row],[24.12.2025]],0)</f>
        <v>0</v>
      </c>
      <c r="EC100" s="161"/>
      <c r="ED100" s="176">
        <f>IF(PMKAFAAPAYER[[#This Row],[ ]]="Payé",PMKAFAAPAYER[[#This Row],[31.12.2025]],0)</f>
        <v>0</v>
      </c>
      <c r="EE100" s="18">
        <f t="shared" si="30"/>
        <v>0</v>
      </c>
      <c r="EF100" s="11">
        <f t="shared" si="31"/>
        <v>624</v>
      </c>
      <c r="EG100" s="16">
        <f>+PMKAFAAPAYER[[#This Row],[CHF]]-PMKAFAAPAYER[[#This Row],[T2025]]</f>
        <v>0</v>
      </c>
    </row>
    <row r="101" spans="1:137" x14ac:dyDescent="0.3">
      <c r="A101" s="9">
        <f t="shared" si="32"/>
        <v>96</v>
      </c>
      <c r="B101" s="1" t="s">
        <v>340</v>
      </c>
      <c r="C101" s="9">
        <v>125110018</v>
      </c>
      <c r="D101" s="8">
        <v>45665</v>
      </c>
      <c r="E101" s="10">
        <v>30</v>
      </c>
      <c r="F101" s="265">
        <f t="shared" si="18"/>
        <v>45695</v>
      </c>
      <c r="G101" s="139" t="s">
        <v>341</v>
      </c>
      <c r="H101" s="9">
        <v>3920</v>
      </c>
      <c r="I101" s="140">
        <f>+PMKAFAAPAYER[[#This Row],[Euro]]*PMKAFAAPAYER[[#This Row],[Fx]]</f>
        <v>5058</v>
      </c>
      <c r="J101" s="14">
        <v>5058</v>
      </c>
      <c r="K101" s="14">
        <v>1</v>
      </c>
      <c r="L101" s="14"/>
      <c r="N101" s="15"/>
      <c r="Q101" s="3"/>
      <c r="R101" s="234"/>
      <c r="S101" s="166">
        <f>IF(PMKAFAAPAYER[[#This Row],[ ]]="Payé",PMKAFAAPAYER[[#This Row],[02.01.2025]],0)</f>
        <v>0</v>
      </c>
      <c r="T101" s="234"/>
      <c r="U101" s="166">
        <f>IF(PMKAFAAPAYER[[#This Row],[ ]]="Payé",PMKAFAAPAYER[[#This Row],[09.01.2025]],0)</f>
        <v>0</v>
      </c>
      <c r="V101" s="234"/>
      <c r="W101" s="166">
        <f>IF(PMKAFAAPAYER[[#This Row],[ ]]="Payé",PMKAFAAPAYER[[#This Row],[16.01.2025]],0)</f>
        <v>0</v>
      </c>
      <c r="X101" s="234"/>
      <c r="Y101" s="166">
        <f>IF(PMKAFAAPAYER[[#This Row],[ ]]="Payé",PMKAFAAPAYER[[#This Row],[23.01.2025]],0)</f>
        <v>0</v>
      </c>
      <c r="Z101" s="234"/>
      <c r="AA101" s="176">
        <f>IF(PMKAFAAPAYER[[#This Row],[ ]]="Payé",PMKAFAAPAYER[[#This Row],[30.01.2025]],0)</f>
        <v>0</v>
      </c>
      <c r="AB101" s="32">
        <f t="shared" si="19"/>
        <v>0</v>
      </c>
      <c r="AC101" s="234">
        <f>+PMKAFAAPAYER[[#This Row],[CHF]]</f>
        <v>5058</v>
      </c>
      <c r="AD101" s="166">
        <f>IF(PMKAFAAPAYER[[#This Row],[ ]]="Payé",PMKAFAAPAYER[[#This Row],[06.02.2025]],0)</f>
        <v>0</v>
      </c>
      <c r="AE101" s="234"/>
      <c r="AF101" s="166">
        <f>IF(PMKAFAAPAYER[[#This Row],[ ]]="Payé",PMKAFAAPAYER[[#This Row],[13.02.2025]],0)</f>
        <v>0</v>
      </c>
      <c r="AG101" s="234"/>
      <c r="AH101" s="166">
        <f>IF(PMKAFAAPAYER[[#This Row],[ ]]="Payé",PMKAFAAPAYER[[#This Row],[20.02.2025]],0)</f>
        <v>0</v>
      </c>
      <c r="AI101" s="234"/>
      <c r="AJ101" s="176">
        <f>IF(PMKAFAAPAYER[[#This Row],[ ]]="Payé",PMKAFAAPAYER[[#This Row],[27.02.2025]],0)</f>
        <v>0</v>
      </c>
      <c r="AK101" s="47">
        <f t="shared" si="20"/>
        <v>5058</v>
      </c>
      <c r="AL101" s="162"/>
      <c r="AM101" s="166">
        <f>IF(PMKAFAAPAYER[[#This Row],[ ]]="Payé",PMKAFAAPAYER[[#This Row],[05.03.2025]],0)</f>
        <v>0</v>
      </c>
      <c r="AN101" s="161"/>
      <c r="AO101" s="166">
        <f>IF(PMKAFAAPAYER[[#This Row],[ ]]="Payé",PMKAFAAPAYER[[#This Row],[12.03.2025]],0)</f>
        <v>0</v>
      </c>
      <c r="AP101" s="161"/>
      <c r="AQ101" s="166">
        <f>IF(PMKAFAAPAYER[[#This Row],[ ]]="Payé",PMKAFAAPAYER[[#This Row],[19.03.2025]],0)</f>
        <v>0</v>
      </c>
      <c r="AR101" s="161"/>
      <c r="AS101" s="176">
        <f>IF(PMKAFAAPAYER[[#This Row],[ ]]="Payé",PMKAFAAPAYER[[#This Row],[26.03.2025]],0)</f>
        <v>0</v>
      </c>
      <c r="AT101" s="17">
        <f t="shared" si="21"/>
        <v>0</v>
      </c>
      <c r="AU101" s="162"/>
      <c r="AV101" s="166">
        <f>IF(PMKAFAAPAYER[[#This Row],[ ]]="Payé",PMKAFAAPAYER[[#This Row],[02.04.2025]],0)</f>
        <v>0</v>
      </c>
      <c r="AW101" s="161"/>
      <c r="AX101" s="166">
        <f>IF(PMKAFAAPAYER[[#This Row],[ ]]="Payé",PMKAFAAPAYER[[#This Row],[09.04.2025]],0)</f>
        <v>0</v>
      </c>
      <c r="AY101" s="161"/>
      <c r="AZ101" s="166">
        <f>IF(PMKAFAAPAYER[[#This Row],[ ]]="Payé",PMKAFAAPAYER[[#This Row],[16.04.2025]],0)</f>
        <v>0</v>
      </c>
      <c r="BA101" s="161"/>
      <c r="BB101" s="166">
        <f>IF(PMKAFAAPAYER[[#This Row],[ ]]="Payé",PMKAFAAPAYER[[#This Row],[23.04.2025]],0)</f>
        <v>0</v>
      </c>
      <c r="BC101" s="161"/>
      <c r="BD101" s="176">
        <f>IF(PMKAFAAPAYER[[#This Row],[ ]]="Payé",PMKAFAAPAYER[[#This Row],[30.04.2025]],0)</f>
        <v>0</v>
      </c>
      <c r="BE101" s="18">
        <f t="shared" si="22"/>
        <v>0</v>
      </c>
      <c r="BF101" s="162"/>
      <c r="BG101" s="166">
        <f>IF(PMKAFAAPAYER[[#This Row],[ ]]="Payé",PMKAFAAPAYER[[#This Row],[07.05.2025]],0)</f>
        <v>0</v>
      </c>
      <c r="BH101" s="161"/>
      <c r="BI101" s="166">
        <f>IF(PMKAFAAPAYER[[#This Row],[ ]]="Payé",PMKAFAAPAYER[[#This Row],[14.05.2025]],0)</f>
        <v>0</v>
      </c>
      <c r="BJ101" s="161"/>
      <c r="BK101" s="166">
        <f>IF(PMKAFAAPAYER[[#This Row],[ ]]="Payé",PMKAFAAPAYER[[#This Row],[21.05.2025]],0)</f>
        <v>0</v>
      </c>
      <c r="BL101" s="161"/>
      <c r="BM101" s="176">
        <f>IF(PMKAFAAPAYER[[#This Row],[ ]]="Payé",PMKAFAAPAYER[[#This Row],[28.05.2025]],0)</f>
        <v>0</v>
      </c>
      <c r="BN101" s="17">
        <f t="shared" si="23"/>
        <v>0</v>
      </c>
      <c r="BO101" s="162"/>
      <c r="BP101" s="166">
        <f>IF(PMKAFAAPAYER[[#This Row],[ ]]="Payé",PMKAFAAPAYER[[#This Row],[04.06.2025]],0)</f>
        <v>0</v>
      </c>
      <c r="BQ101" s="161"/>
      <c r="BR101" s="166">
        <f>IF(PMKAFAAPAYER[[#This Row],[ ]]="Payé",PMKAFAAPAYER[[#This Row],[11.06.2025]],0)</f>
        <v>0</v>
      </c>
      <c r="BS101" s="161"/>
      <c r="BT101" s="166">
        <f>IF(PMKAFAAPAYER[[#This Row],[ ]]="Payé",PMKAFAAPAYER[[#This Row],[18.06.2025]],0)</f>
        <v>0</v>
      </c>
      <c r="BU101" s="161"/>
      <c r="BV101" s="176">
        <f>IF(PMKAFAAPAYER[[#This Row],[ ]]="Payé",PMKAFAAPAYER[[#This Row],[25.06.2025]],0)</f>
        <v>0</v>
      </c>
      <c r="BW101" s="18">
        <f t="shared" si="24"/>
        <v>0</v>
      </c>
      <c r="BX101" s="162"/>
      <c r="BY101" s="166">
        <f>IF(PMKAFAAPAYER[[#This Row],[ ]]="Payé",PMKAFAAPAYER[[#This Row],[02.07.2025]],0)</f>
        <v>0</v>
      </c>
      <c r="BZ101" s="161"/>
      <c r="CA101" s="166">
        <f>IF(PMKAFAAPAYER[[#This Row],[ ]]="Payé",PMKAFAAPAYER[[#This Row],[09.07.2025]],0)</f>
        <v>0</v>
      </c>
      <c r="CB101" s="161"/>
      <c r="CC101" s="166">
        <f>IF(PMKAFAAPAYER[[#This Row],[ ]]="Payé",PMKAFAAPAYER[[#This Row],[16.07.2025]],0)</f>
        <v>0</v>
      </c>
      <c r="CD101" s="161"/>
      <c r="CE101" s="166">
        <f>IF(PMKAFAAPAYER[[#This Row],[ ]]="Payé",PMKAFAAPAYER[[#This Row],[23.07.2025]],0)</f>
        <v>0</v>
      </c>
      <c r="CF101" s="161"/>
      <c r="CG101" s="176">
        <f>IF(PMKAFAAPAYER[[#This Row],[ ]]="Payé",PMKAFAAPAYER[[#This Row],[30.07.2025]],0)</f>
        <v>0</v>
      </c>
      <c r="CH101" s="17">
        <f t="shared" si="25"/>
        <v>0</v>
      </c>
      <c r="CI101" s="162"/>
      <c r="CJ101" s="166">
        <f>IF(PMKAFAAPAYER[[#This Row],[ ]]="Payé",PMKAFAAPAYER[[#This Row],[06.08.2025]],0)</f>
        <v>0</v>
      </c>
      <c r="CK101" s="161"/>
      <c r="CL101" s="166">
        <f>IF(PMKAFAAPAYER[[#This Row],[ ]]="Payé",PMKAFAAPAYER[[#This Row],[13.08.2025]],0)</f>
        <v>0</v>
      </c>
      <c r="CM101" s="161"/>
      <c r="CN101" s="166">
        <f>IF(PMKAFAAPAYER[[#This Row],[ ]]="Payé",PMKAFAAPAYER[[#This Row],[20.08.2025]],0)</f>
        <v>0</v>
      </c>
      <c r="CO101" s="161"/>
      <c r="CP101" s="176">
        <f>IF(PMKAFAAPAYER[[#This Row],[ ]]="Payé",PMKAFAAPAYER[[#This Row],[27.08.2025]],0)</f>
        <v>0</v>
      </c>
      <c r="CQ101" s="18">
        <f t="shared" si="26"/>
        <v>0</v>
      </c>
      <c r="CR101" s="162"/>
      <c r="CS101" s="166">
        <f>IF(PMKAFAAPAYER[[#This Row],[ ]]="Payé",PMKAFAAPAYER[[#This Row],[03.09.2025]],0)</f>
        <v>0</v>
      </c>
      <c r="CT101" s="161"/>
      <c r="CU101" s="166">
        <f>IF(PMKAFAAPAYER[[#This Row],[ ]]="Payé",PMKAFAAPAYER[[#This Row],[10.09.2025]],0)</f>
        <v>0</v>
      </c>
      <c r="CV101" s="161"/>
      <c r="CW101" s="166">
        <f>IF(PMKAFAAPAYER[[#This Row],[ ]]="Payé",PMKAFAAPAYER[[#This Row],[17.09.2025]],0)</f>
        <v>0</v>
      </c>
      <c r="CX101" s="161"/>
      <c r="CY101" s="176">
        <f>IF(PMKAFAAPAYER[[#This Row],[ ]]="Payé",PMKAFAAPAYER[[#This Row],[24.09.2025]],0)</f>
        <v>0</v>
      </c>
      <c r="CZ101" s="17">
        <f t="shared" si="27"/>
        <v>0</v>
      </c>
      <c r="DA101" s="162"/>
      <c r="DB101" s="166">
        <f>IF(PMKAFAAPAYER[[#This Row],[ ]]="Payé",PMKAFAAPAYER[[#This Row],[01.10.2025]],0)</f>
        <v>0</v>
      </c>
      <c r="DC101" s="161"/>
      <c r="DD101" s="166">
        <f>IF(PMKAFAAPAYER[[#This Row],[ ]]="Payé",PMKAFAAPAYER[[#This Row],[08.10.2025]],0)</f>
        <v>0</v>
      </c>
      <c r="DE101" s="161"/>
      <c r="DF101" s="166">
        <f>IF(PMKAFAAPAYER[[#This Row],[ ]]="Payé",PMKAFAAPAYER[[#This Row],[15.10.2025]],0)</f>
        <v>0</v>
      </c>
      <c r="DG101" s="161"/>
      <c r="DH101" s="166">
        <f>IF(PMKAFAAPAYER[[#This Row],[ ]]="Payé",PMKAFAAPAYER[[#This Row],[22.10.2025]],0)</f>
        <v>0</v>
      </c>
      <c r="DI101" s="161"/>
      <c r="DJ101" s="176">
        <f>IF(PMKAFAAPAYER[[#This Row],[ ]]="Payé",PMKAFAAPAYER[[#This Row],[29.10.2025]],0)</f>
        <v>0</v>
      </c>
      <c r="DK101" s="18">
        <f t="shared" si="28"/>
        <v>0</v>
      </c>
      <c r="DL101" s="162"/>
      <c r="DM101" s="166">
        <f>IF(PMKAFAAPAYER[[#This Row],[ ]]="Payé",PMKAFAAPAYER[[#This Row],[05.11.2025]],0)</f>
        <v>0</v>
      </c>
      <c r="DN101" s="161"/>
      <c r="DO101" s="166">
        <f>IF(PMKAFAAPAYER[[#This Row],[ ]]="Payé",PMKAFAAPAYER[[#This Row],[12.11.2025]],0)</f>
        <v>0</v>
      </c>
      <c r="DP101" s="161"/>
      <c r="DQ101" s="166">
        <f>IF(PMKAFAAPAYER[[#This Row],[ ]]="Payé",PMKAFAAPAYER[[#This Row],[19.11.2025]],0)</f>
        <v>0</v>
      </c>
      <c r="DR101" s="161"/>
      <c r="DS101" s="176">
        <f>IF(PMKAFAAPAYER[[#This Row],[ ]]="Payé",PMKAFAAPAYER[[#This Row],[26.11.2025]],0)</f>
        <v>0</v>
      </c>
      <c r="DT101" s="17">
        <f t="shared" si="29"/>
        <v>0</v>
      </c>
      <c r="DU101" s="162"/>
      <c r="DV101" s="166">
        <f>IF(PMKAFAAPAYER[[#This Row],[ ]]="Payé",PMKAFAAPAYER[[#This Row],[03.12.2025]],0)</f>
        <v>0</v>
      </c>
      <c r="DW101" s="161"/>
      <c r="DX101" s="166">
        <f>IF(PMKAFAAPAYER[[#This Row],[ ]]="Payé",PMKAFAAPAYER[[#This Row],[10.12.2025]],0)</f>
        <v>0</v>
      </c>
      <c r="DY101" s="161"/>
      <c r="DZ101" s="166">
        <f>IF(PMKAFAAPAYER[[#This Row],[ ]]="Payé",PMKAFAAPAYER[[#This Row],[17.12.2025]],0)</f>
        <v>0</v>
      </c>
      <c r="EA101" s="161"/>
      <c r="EB101" s="166">
        <f>IF(PMKAFAAPAYER[[#This Row],[ ]]="Payé",PMKAFAAPAYER[[#This Row],[24.12.2025]],0)</f>
        <v>0</v>
      </c>
      <c r="EC101" s="161"/>
      <c r="ED101" s="176">
        <f>IF(PMKAFAAPAYER[[#This Row],[ ]]="Payé",PMKAFAAPAYER[[#This Row],[31.12.2025]],0)</f>
        <v>0</v>
      </c>
      <c r="EE101" s="18">
        <f t="shared" si="30"/>
        <v>0</v>
      </c>
      <c r="EF101" s="11">
        <f t="shared" si="31"/>
        <v>5058</v>
      </c>
      <c r="EG101" s="16">
        <f>+PMKAFAAPAYER[[#This Row],[CHF]]-PMKAFAAPAYER[[#This Row],[T2025]]</f>
        <v>0</v>
      </c>
    </row>
    <row r="102" spans="1:137" x14ac:dyDescent="0.3">
      <c r="A102" s="9">
        <f t="shared" si="32"/>
        <v>97</v>
      </c>
      <c r="B102" s="1" t="s">
        <v>54</v>
      </c>
      <c r="C102" s="9" t="s">
        <v>342</v>
      </c>
      <c r="D102" s="8">
        <v>45639</v>
      </c>
      <c r="E102" s="10">
        <v>30</v>
      </c>
      <c r="F102" s="265">
        <f t="shared" ref="F102:F133" si="33">+D102+E102</f>
        <v>45669</v>
      </c>
      <c r="G102" s="139" t="s">
        <v>343</v>
      </c>
      <c r="H102" s="9" t="s">
        <v>354</v>
      </c>
      <c r="I102" s="140">
        <v>102.15</v>
      </c>
      <c r="J102" s="14"/>
      <c r="K102" s="14"/>
      <c r="L102" s="14"/>
      <c r="N102" s="15"/>
      <c r="P102" s="205">
        <v>45709</v>
      </c>
      <c r="Q102" s="3" t="s">
        <v>523</v>
      </c>
      <c r="R102" s="234"/>
      <c r="S102" s="166">
        <f>IF(PMKAFAAPAYER[[#This Row],[ ]]="Payé",PMKAFAAPAYER[[#This Row],[02.01.2025]],0)</f>
        <v>0</v>
      </c>
      <c r="T102" s="234">
        <f>+PMKAFAAPAYER[[#This Row],[CHF]]</f>
        <v>102.15</v>
      </c>
      <c r="U102" s="166">
        <f>IF(PMKAFAAPAYER[[#This Row],[ ]]="Payé",PMKAFAAPAYER[[#This Row],[09.01.2025]],0)</f>
        <v>102.15</v>
      </c>
      <c r="V102" s="234"/>
      <c r="W102" s="166">
        <f>IF(PMKAFAAPAYER[[#This Row],[ ]]="Payé",PMKAFAAPAYER[[#This Row],[16.01.2025]],0)</f>
        <v>0</v>
      </c>
      <c r="X102" s="234"/>
      <c r="Y102" s="166">
        <f>IF(PMKAFAAPAYER[[#This Row],[ ]]="Payé",PMKAFAAPAYER[[#This Row],[23.01.2025]],0)</f>
        <v>0</v>
      </c>
      <c r="Z102" s="234"/>
      <c r="AA102" s="176">
        <f>IF(PMKAFAAPAYER[[#This Row],[ ]]="Payé",PMKAFAAPAYER[[#This Row],[30.01.2025]],0)</f>
        <v>0</v>
      </c>
      <c r="AB102" s="32">
        <f t="shared" si="19"/>
        <v>102.15</v>
      </c>
      <c r="AC102" s="234"/>
      <c r="AD102" s="166">
        <f>IF(PMKAFAAPAYER[[#This Row],[ ]]="Payé",PMKAFAAPAYER[[#This Row],[06.02.2025]],0)</f>
        <v>0</v>
      </c>
      <c r="AE102" s="234"/>
      <c r="AF102" s="166">
        <f>IF(PMKAFAAPAYER[[#This Row],[ ]]="Payé",PMKAFAAPAYER[[#This Row],[13.02.2025]],0)</f>
        <v>0</v>
      </c>
      <c r="AG102" s="234"/>
      <c r="AH102" s="166">
        <f>IF(PMKAFAAPAYER[[#This Row],[ ]]="Payé",PMKAFAAPAYER[[#This Row],[20.02.2025]],0)</f>
        <v>0</v>
      </c>
      <c r="AI102" s="234"/>
      <c r="AJ102" s="176">
        <f>IF(PMKAFAAPAYER[[#This Row],[ ]]="Payé",PMKAFAAPAYER[[#This Row],[27.02.2025]],0)</f>
        <v>0</v>
      </c>
      <c r="AK102" s="47">
        <f t="shared" si="20"/>
        <v>0</v>
      </c>
      <c r="AL102" s="162"/>
      <c r="AM102" s="166">
        <f>IF(PMKAFAAPAYER[[#This Row],[ ]]="Payé",PMKAFAAPAYER[[#This Row],[05.03.2025]],0)</f>
        <v>0</v>
      </c>
      <c r="AN102" s="161"/>
      <c r="AO102" s="166">
        <f>IF(PMKAFAAPAYER[[#This Row],[ ]]="Payé",PMKAFAAPAYER[[#This Row],[12.03.2025]],0)</f>
        <v>0</v>
      </c>
      <c r="AP102" s="161"/>
      <c r="AQ102" s="166">
        <f>IF(PMKAFAAPAYER[[#This Row],[ ]]="Payé",PMKAFAAPAYER[[#This Row],[19.03.2025]],0)</f>
        <v>0</v>
      </c>
      <c r="AR102" s="161"/>
      <c r="AS102" s="176">
        <f>IF(PMKAFAAPAYER[[#This Row],[ ]]="Payé",PMKAFAAPAYER[[#This Row],[26.03.2025]],0)</f>
        <v>0</v>
      </c>
      <c r="AT102" s="17">
        <f t="shared" si="21"/>
        <v>0</v>
      </c>
      <c r="AU102" s="162"/>
      <c r="AV102" s="166">
        <f>IF(PMKAFAAPAYER[[#This Row],[ ]]="Payé",PMKAFAAPAYER[[#This Row],[02.04.2025]],0)</f>
        <v>0</v>
      </c>
      <c r="AW102" s="161"/>
      <c r="AX102" s="166">
        <f>IF(PMKAFAAPAYER[[#This Row],[ ]]="Payé",PMKAFAAPAYER[[#This Row],[09.04.2025]],0)</f>
        <v>0</v>
      </c>
      <c r="AY102" s="161"/>
      <c r="AZ102" s="166">
        <f>IF(PMKAFAAPAYER[[#This Row],[ ]]="Payé",PMKAFAAPAYER[[#This Row],[16.04.2025]],0)</f>
        <v>0</v>
      </c>
      <c r="BA102" s="161"/>
      <c r="BB102" s="166">
        <f>IF(PMKAFAAPAYER[[#This Row],[ ]]="Payé",PMKAFAAPAYER[[#This Row],[23.04.2025]],0)</f>
        <v>0</v>
      </c>
      <c r="BC102" s="161"/>
      <c r="BD102" s="176">
        <f>IF(PMKAFAAPAYER[[#This Row],[ ]]="Payé",PMKAFAAPAYER[[#This Row],[30.04.2025]],0)</f>
        <v>0</v>
      </c>
      <c r="BE102" s="18">
        <f t="shared" si="22"/>
        <v>0</v>
      </c>
      <c r="BF102" s="162"/>
      <c r="BG102" s="166">
        <f>IF(PMKAFAAPAYER[[#This Row],[ ]]="Payé",PMKAFAAPAYER[[#This Row],[07.05.2025]],0)</f>
        <v>0</v>
      </c>
      <c r="BH102" s="161"/>
      <c r="BI102" s="166">
        <f>IF(PMKAFAAPAYER[[#This Row],[ ]]="Payé",PMKAFAAPAYER[[#This Row],[14.05.2025]],0)</f>
        <v>0</v>
      </c>
      <c r="BJ102" s="161"/>
      <c r="BK102" s="166">
        <f>IF(PMKAFAAPAYER[[#This Row],[ ]]="Payé",PMKAFAAPAYER[[#This Row],[21.05.2025]],0)</f>
        <v>0</v>
      </c>
      <c r="BL102" s="161"/>
      <c r="BM102" s="176">
        <f>IF(PMKAFAAPAYER[[#This Row],[ ]]="Payé",PMKAFAAPAYER[[#This Row],[28.05.2025]],0)</f>
        <v>0</v>
      </c>
      <c r="BN102" s="17">
        <f t="shared" si="23"/>
        <v>0</v>
      </c>
      <c r="BO102" s="162"/>
      <c r="BP102" s="166">
        <f>IF(PMKAFAAPAYER[[#This Row],[ ]]="Payé",PMKAFAAPAYER[[#This Row],[04.06.2025]],0)</f>
        <v>0</v>
      </c>
      <c r="BQ102" s="161"/>
      <c r="BR102" s="166">
        <f>IF(PMKAFAAPAYER[[#This Row],[ ]]="Payé",PMKAFAAPAYER[[#This Row],[11.06.2025]],0)</f>
        <v>0</v>
      </c>
      <c r="BS102" s="161"/>
      <c r="BT102" s="166">
        <f>IF(PMKAFAAPAYER[[#This Row],[ ]]="Payé",PMKAFAAPAYER[[#This Row],[18.06.2025]],0)</f>
        <v>0</v>
      </c>
      <c r="BU102" s="161"/>
      <c r="BV102" s="176">
        <f>IF(PMKAFAAPAYER[[#This Row],[ ]]="Payé",PMKAFAAPAYER[[#This Row],[25.06.2025]],0)</f>
        <v>0</v>
      </c>
      <c r="BW102" s="18">
        <f t="shared" si="24"/>
        <v>0</v>
      </c>
      <c r="BX102" s="162"/>
      <c r="BY102" s="166">
        <f>IF(PMKAFAAPAYER[[#This Row],[ ]]="Payé",PMKAFAAPAYER[[#This Row],[02.07.2025]],0)</f>
        <v>0</v>
      </c>
      <c r="BZ102" s="161"/>
      <c r="CA102" s="166">
        <f>IF(PMKAFAAPAYER[[#This Row],[ ]]="Payé",PMKAFAAPAYER[[#This Row],[09.07.2025]],0)</f>
        <v>0</v>
      </c>
      <c r="CB102" s="161"/>
      <c r="CC102" s="166">
        <f>IF(PMKAFAAPAYER[[#This Row],[ ]]="Payé",PMKAFAAPAYER[[#This Row],[16.07.2025]],0)</f>
        <v>0</v>
      </c>
      <c r="CD102" s="161"/>
      <c r="CE102" s="166">
        <f>IF(PMKAFAAPAYER[[#This Row],[ ]]="Payé",PMKAFAAPAYER[[#This Row],[23.07.2025]],0)</f>
        <v>0</v>
      </c>
      <c r="CF102" s="161"/>
      <c r="CG102" s="176">
        <f>IF(PMKAFAAPAYER[[#This Row],[ ]]="Payé",PMKAFAAPAYER[[#This Row],[30.07.2025]],0)</f>
        <v>0</v>
      </c>
      <c r="CH102" s="17">
        <f t="shared" si="25"/>
        <v>0</v>
      </c>
      <c r="CI102" s="162"/>
      <c r="CJ102" s="166">
        <f>IF(PMKAFAAPAYER[[#This Row],[ ]]="Payé",PMKAFAAPAYER[[#This Row],[06.08.2025]],0)</f>
        <v>0</v>
      </c>
      <c r="CK102" s="161"/>
      <c r="CL102" s="166">
        <f>IF(PMKAFAAPAYER[[#This Row],[ ]]="Payé",PMKAFAAPAYER[[#This Row],[13.08.2025]],0)</f>
        <v>0</v>
      </c>
      <c r="CM102" s="161"/>
      <c r="CN102" s="166">
        <f>IF(PMKAFAAPAYER[[#This Row],[ ]]="Payé",PMKAFAAPAYER[[#This Row],[20.08.2025]],0)</f>
        <v>0</v>
      </c>
      <c r="CO102" s="161"/>
      <c r="CP102" s="176">
        <f>IF(PMKAFAAPAYER[[#This Row],[ ]]="Payé",PMKAFAAPAYER[[#This Row],[27.08.2025]],0)</f>
        <v>0</v>
      </c>
      <c r="CQ102" s="18">
        <f t="shared" si="26"/>
        <v>0</v>
      </c>
      <c r="CR102" s="162"/>
      <c r="CS102" s="166">
        <f>IF(PMKAFAAPAYER[[#This Row],[ ]]="Payé",PMKAFAAPAYER[[#This Row],[03.09.2025]],0)</f>
        <v>0</v>
      </c>
      <c r="CT102" s="161"/>
      <c r="CU102" s="166">
        <f>IF(PMKAFAAPAYER[[#This Row],[ ]]="Payé",PMKAFAAPAYER[[#This Row],[10.09.2025]],0)</f>
        <v>0</v>
      </c>
      <c r="CV102" s="161"/>
      <c r="CW102" s="166">
        <f>IF(PMKAFAAPAYER[[#This Row],[ ]]="Payé",PMKAFAAPAYER[[#This Row],[17.09.2025]],0)</f>
        <v>0</v>
      </c>
      <c r="CX102" s="161"/>
      <c r="CY102" s="176">
        <f>IF(PMKAFAAPAYER[[#This Row],[ ]]="Payé",PMKAFAAPAYER[[#This Row],[24.09.2025]],0)</f>
        <v>0</v>
      </c>
      <c r="CZ102" s="17">
        <f t="shared" si="27"/>
        <v>0</v>
      </c>
      <c r="DA102" s="162"/>
      <c r="DB102" s="166">
        <f>IF(PMKAFAAPAYER[[#This Row],[ ]]="Payé",PMKAFAAPAYER[[#This Row],[01.10.2025]],0)</f>
        <v>0</v>
      </c>
      <c r="DC102" s="161"/>
      <c r="DD102" s="166">
        <f>IF(PMKAFAAPAYER[[#This Row],[ ]]="Payé",PMKAFAAPAYER[[#This Row],[08.10.2025]],0)</f>
        <v>0</v>
      </c>
      <c r="DE102" s="161"/>
      <c r="DF102" s="166">
        <f>IF(PMKAFAAPAYER[[#This Row],[ ]]="Payé",PMKAFAAPAYER[[#This Row],[15.10.2025]],0)</f>
        <v>0</v>
      </c>
      <c r="DG102" s="161"/>
      <c r="DH102" s="166">
        <f>IF(PMKAFAAPAYER[[#This Row],[ ]]="Payé",PMKAFAAPAYER[[#This Row],[22.10.2025]],0)</f>
        <v>0</v>
      </c>
      <c r="DI102" s="161"/>
      <c r="DJ102" s="176">
        <f>IF(PMKAFAAPAYER[[#This Row],[ ]]="Payé",PMKAFAAPAYER[[#This Row],[29.10.2025]],0)</f>
        <v>0</v>
      </c>
      <c r="DK102" s="18">
        <f t="shared" si="28"/>
        <v>0</v>
      </c>
      <c r="DL102" s="162"/>
      <c r="DM102" s="166">
        <f>IF(PMKAFAAPAYER[[#This Row],[ ]]="Payé",PMKAFAAPAYER[[#This Row],[05.11.2025]],0)</f>
        <v>0</v>
      </c>
      <c r="DN102" s="161"/>
      <c r="DO102" s="166">
        <f>IF(PMKAFAAPAYER[[#This Row],[ ]]="Payé",PMKAFAAPAYER[[#This Row],[12.11.2025]],0)</f>
        <v>0</v>
      </c>
      <c r="DP102" s="161"/>
      <c r="DQ102" s="166">
        <f>IF(PMKAFAAPAYER[[#This Row],[ ]]="Payé",PMKAFAAPAYER[[#This Row],[19.11.2025]],0)</f>
        <v>0</v>
      </c>
      <c r="DR102" s="161"/>
      <c r="DS102" s="176">
        <f>IF(PMKAFAAPAYER[[#This Row],[ ]]="Payé",PMKAFAAPAYER[[#This Row],[26.11.2025]],0)</f>
        <v>0</v>
      </c>
      <c r="DT102" s="17">
        <f t="shared" si="29"/>
        <v>0</v>
      </c>
      <c r="DU102" s="162"/>
      <c r="DV102" s="166">
        <f>IF(PMKAFAAPAYER[[#This Row],[ ]]="Payé",PMKAFAAPAYER[[#This Row],[03.12.2025]],0)</f>
        <v>0</v>
      </c>
      <c r="DW102" s="161"/>
      <c r="DX102" s="166">
        <f>IF(PMKAFAAPAYER[[#This Row],[ ]]="Payé",PMKAFAAPAYER[[#This Row],[10.12.2025]],0)</f>
        <v>0</v>
      </c>
      <c r="DY102" s="161"/>
      <c r="DZ102" s="166">
        <f>IF(PMKAFAAPAYER[[#This Row],[ ]]="Payé",PMKAFAAPAYER[[#This Row],[17.12.2025]],0)</f>
        <v>0</v>
      </c>
      <c r="EA102" s="161"/>
      <c r="EB102" s="166">
        <f>IF(PMKAFAAPAYER[[#This Row],[ ]]="Payé",PMKAFAAPAYER[[#This Row],[24.12.2025]],0)</f>
        <v>0</v>
      </c>
      <c r="EC102" s="161"/>
      <c r="ED102" s="176">
        <f>IF(PMKAFAAPAYER[[#This Row],[ ]]="Payé",PMKAFAAPAYER[[#This Row],[31.12.2025]],0)</f>
        <v>0</v>
      </c>
      <c r="EE102" s="18">
        <f t="shared" si="30"/>
        <v>0</v>
      </c>
      <c r="EF102" s="11">
        <f t="shared" si="31"/>
        <v>102.15</v>
      </c>
      <c r="EG102" s="16">
        <f>+PMKAFAAPAYER[[#This Row],[CHF]]-PMKAFAAPAYER[[#This Row],[T2025]]</f>
        <v>0</v>
      </c>
    </row>
    <row r="103" spans="1:137" x14ac:dyDescent="0.3">
      <c r="A103" s="9">
        <f t="shared" si="32"/>
        <v>98</v>
      </c>
      <c r="B103" s="1" t="s">
        <v>54</v>
      </c>
      <c r="C103" s="9" t="s">
        <v>344</v>
      </c>
      <c r="D103" s="8">
        <v>45639</v>
      </c>
      <c r="E103" s="10">
        <v>30</v>
      </c>
      <c r="F103" s="265">
        <f t="shared" si="33"/>
        <v>45669</v>
      </c>
      <c r="G103" s="139" t="s">
        <v>343</v>
      </c>
      <c r="H103" s="9" t="s">
        <v>355</v>
      </c>
      <c r="I103" s="140">
        <v>107.95</v>
      </c>
      <c r="J103" s="14"/>
      <c r="K103" s="14"/>
      <c r="L103" s="14"/>
      <c r="N103" s="15"/>
      <c r="Q103" s="3" t="s">
        <v>523</v>
      </c>
      <c r="R103" s="234"/>
      <c r="S103" s="166">
        <f>IF(PMKAFAAPAYER[[#This Row],[ ]]="Payé",PMKAFAAPAYER[[#This Row],[02.01.2025]],0)</f>
        <v>0</v>
      </c>
      <c r="T103" s="234">
        <f>+PMKAFAAPAYER[[#This Row],[CHF]]</f>
        <v>107.95</v>
      </c>
      <c r="U103" s="166">
        <f>IF(PMKAFAAPAYER[[#This Row],[ ]]="Payé",PMKAFAAPAYER[[#This Row],[09.01.2025]],0)</f>
        <v>107.95</v>
      </c>
      <c r="V103" s="234"/>
      <c r="W103" s="166">
        <f>IF(PMKAFAAPAYER[[#This Row],[ ]]="Payé",PMKAFAAPAYER[[#This Row],[16.01.2025]],0)</f>
        <v>0</v>
      </c>
      <c r="X103" s="234"/>
      <c r="Y103" s="166">
        <f>IF(PMKAFAAPAYER[[#This Row],[ ]]="Payé",PMKAFAAPAYER[[#This Row],[23.01.2025]],0)</f>
        <v>0</v>
      </c>
      <c r="Z103" s="234"/>
      <c r="AA103" s="176">
        <f>IF(PMKAFAAPAYER[[#This Row],[ ]]="Payé",PMKAFAAPAYER[[#This Row],[30.01.2025]],0)</f>
        <v>0</v>
      </c>
      <c r="AB103" s="32">
        <f t="shared" si="19"/>
        <v>107.95</v>
      </c>
      <c r="AC103" s="234"/>
      <c r="AD103" s="166">
        <f>IF(PMKAFAAPAYER[[#This Row],[ ]]="Payé",PMKAFAAPAYER[[#This Row],[06.02.2025]],0)</f>
        <v>0</v>
      </c>
      <c r="AE103" s="234"/>
      <c r="AF103" s="166">
        <f>IF(PMKAFAAPAYER[[#This Row],[ ]]="Payé",PMKAFAAPAYER[[#This Row],[13.02.2025]],0)</f>
        <v>0</v>
      </c>
      <c r="AG103" s="234"/>
      <c r="AH103" s="166">
        <f>IF(PMKAFAAPAYER[[#This Row],[ ]]="Payé",PMKAFAAPAYER[[#This Row],[20.02.2025]],0)</f>
        <v>0</v>
      </c>
      <c r="AI103" s="234"/>
      <c r="AJ103" s="176">
        <f>IF(PMKAFAAPAYER[[#This Row],[ ]]="Payé",PMKAFAAPAYER[[#This Row],[27.02.2025]],0)</f>
        <v>0</v>
      </c>
      <c r="AK103" s="47">
        <f t="shared" si="20"/>
        <v>0</v>
      </c>
      <c r="AL103" s="162"/>
      <c r="AM103" s="166">
        <f>IF(PMKAFAAPAYER[[#This Row],[ ]]="Payé",PMKAFAAPAYER[[#This Row],[05.03.2025]],0)</f>
        <v>0</v>
      </c>
      <c r="AN103" s="161"/>
      <c r="AO103" s="166">
        <f>IF(PMKAFAAPAYER[[#This Row],[ ]]="Payé",PMKAFAAPAYER[[#This Row],[12.03.2025]],0)</f>
        <v>0</v>
      </c>
      <c r="AP103" s="161"/>
      <c r="AQ103" s="166">
        <f>IF(PMKAFAAPAYER[[#This Row],[ ]]="Payé",PMKAFAAPAYER[[#This Row],[19.03.2025]],0)</f>
        <v>0</v>
      </c>
      <c r="AR103" s="161"/>
      <c r="AS103" s="176">
        <f>IF(PMKAFAAPAYER[[#This Row],[ ]]="Payé",PMKAFAAPAYER[[#This Row],[26.03.2025]],0)</f>
        <v>0</v>
      </c>
      <c r="AT103" s="17">
        <f t="shared" si="21"/>
        <v>0</v>
      </c>
      <c r="AU103" s="162"/>
      <c r="AV103" s="166">
        <f>IF(PMKAFAAPAYER[[#This Row],[ ]]="Payé",PMKAFAAPAYER[[#This Row],[02.04.2025]],0)</f>
        <v>0</v>
      </c>
      <c r="AW103" s="161"/>
      <c r="AX103" s="166">
        <f>IF(PMKAFAAPAYER[[#This Row],[ ]]="Payé",PMKAFAAPAYER[[#This Row],[09.04.2025]],0)</f>
        <v>0</v>
      </c>
      <c r="AY103" s="161"/>
      <c r="AZ103" s="166">
        <f>IF(PMKAFAAPAYER[[#This Row],[ ]]="Payé",PMKAFAAPAYER[[#This Row],[16.04.2025]],0)</f>
        <v>0</v>
      </c>
      <c r="BA103" s="161"/>
      <c r="BB103" s="166">
        <f>IF(PMKAFAAPAYER[[#This Row],[ ]]="Payé",PMKAFAAPAYER[[#This Row],[23.04.2025]],0)</f>
        <v>0</v>
      </c>
      <c r="BC103" s="161"/>
      <c r="BD103" s="176">
        <f>IF(PMKAFAAPAYER[[#This Row],[ ]]="Payé",PMKAFAAPAYER[[#This Row],[30.04.2025]],0)</f>
        <v>0</v>
      </c>
      <c r="BE103" s="18">
        <f t="shared" si="22"/>
        <v>0</v>
      </c>
      <c r="BF103" s="162"/>
      <c r="BG103" s="166">
        <f>IF(PMKAFAAPAYER[[#This Row],[ ]]="Payé",PMKAFAAPAYER[[#This Row],[07.05.2025]],0)</f>
        <v>0</v>
      </c>
      <c r="BH103" s="161"/>
      <c r="BI103" s="166">
        <f>IF(PMKAFAAPAYER[[#This Row],[ ]]="Payé",PMKAFAAPAYER[[#This Row],[14.05.2025]],0)</f>
        <v>0</v>
      </c>
      <c r="BJ103" s="161"/>
      <c r="BK103" s="166">
        <f>IF(PMKAFAAPAYER[[#This Row],[ ]]="Payé",PMKAFAAPAYER[[#This Row],[21.05.2025]],0)</f>
        <v>0</v>
      </c>
      <c r="BL103" s="161"/>
      <c r="BM103" s="176">
        <f>IF(PMKAFAAPAYER[[#This Row],[ ]]="Payé",PMKAFAAPAYER[[#This Row],[28.05.2025]],0)</f>
        <v>0</v>
      </c>
      <c r="BN103" s="17">
        <f t="shared" si="23"/>
        <v>0</v>
      </c>
      <c r="BO103" s="162"/>
      <c r="BP103" s="166">
        <f>IF(PMKAFAAPAYER[[#This Row],[ ]]="Payé",PMKAFAAPAYER[[#This Row],[04.06.2025]],0)</f>
        <v>0</v>
      </c>
      <c r="BQ103" s="161"/>
      <c r="BR103" s="166">
        <f>IF(PMKAFAAPAYER[[#This Row],[ ]]="Payé",PMKAFAAPAYER[[#This Row],[11.06.2025]],0)</f>
        <v>0</v>
      </c>
      <c r="BS103" s="161"/>
      <c r="BT103" s="166">
        <f>IF(PMKAFAAPAYER[[#This Row],[ ]]="Payé",PMKAFAAPAYER[[#This Row],[18.06.2025]],0)</f>
        <v>0</v>
      </c>
      <c r="BU103" s="161"/>
      <c r="BV103" s="176">
        <f>IF(PMKAFAAPAYER[[#This Row],[ ]]="Payé",PMKAFAAPAYER[[#This Row],[25.06.2025]],0)</f>
        <v>0</v>
      </c>
      <c r="BW103" s="18">
        <f t="shared" si="24"/>
        <v>0</v>
      </c>
      <c r="BX103" s="162"/>
      <c r="BY103" s="166">
        <f>IF(PMKAFAAPAYER[[#This Row],[ ]]="Payé",PMKAFAAPAYER[[#This Row],[02.07.2025]],0)</f>
        <v>0</v>
      </c>
      <c r="BZ103" s="161"/>
      <c r="CA103" s="166">
        <f>IF(PMKAFAAPAYER[[#This Row],[ ]]="Payé",PMKAFAAPAYER[[#This Row],[09.07.2025]],0)</f>
        <v>0</v>
      </c>
      <c r="CB103" s="161"/>
      <c r="CC103" s="166">
        <f>IF(PMKAFAAPAYER[[#This Row],[ ]]="Payé",PMKAFAAPAYER[[#This Row],[16.07.2025]],0)</f>
        <v>0</v>
      </c>
      <c r="CD103" s="161"/>
      <c r="CE103" s="166">
        <f>IF(PMKAFAAPAYER[[#This Row],[ ]]="Payé",PMKAFAAPAYER[[#This Row],[23.07.2025]],0)</f>
        <v>0</v>
      </c>
      <c r="CF103" s="161"/>
      <c r="CG103" s="176">
        <f>IF(PMKAFAAPAYER[[#This Row],[ ]]="Payé",PMKAFAAPAYER[[#This Row],[30.07.2025]],0)</f>
        <v>0</v>
      </c>
      <c r="CH103" s="17">
        <f t="shared" si="25"/>
        <v>0</v>
      </c>
      <c r="CI103" s="162"/>
      <c r="CJ103" s="166">
        <f>IF(PMKAFAAPAYER[[#This Row],[ ]]="Payé",PMKAFAAPAYER[[#This Row],[06.08.2025]],0)</f>
        <v>0</v>
      </c>
      <c r="CK103" s="161"/>
      <c r="CL103" s="166">
        <f>IF(PMKAFAAPAYER[[#This Row],[ ]]="Payé",PMKAFAAPAYER[[#This Row],[13.08.2025]],0)</f>
        <v>0</v>
      </c>
      <c r="CM103" s="161"/>
      <c r="CN103" s="166">
        <f>IF(PMKAFAAPAYER[[#This Row],[ ]]="Payé",PMKAFAAPAYER[[#This Row],[20.08.2025]],0)</f>
        <v>0</v>
      </c>
      <c r="CO103" s="161"/>
      <c r="CP103" s="176">
        <f>IF(PMKAFAAPAYER[[#This Row],[ ]]="Payé",PMKAFAAPAYER[[#This Row],[27.08.2025]],0)</f>
        <v>0</v>
      </c>
      <c r="CQ103" s="18">
        <f t="shared" si="26"/>
        <v>0</v>
      </c>
      <c r="CR103" s="162"/>
      <c r="CS103" s="166">
        <f>IF(PMKAFAAPAYER[[#This Row],[ ]]="Payé",PMKAFAAPAYER[[#This Row],[03.09.2025]],0)</f>
        <v>0</v>
      </c>
      <c r="CT103" s="161"/>
      <c r="CU103" s="166">
        <f>IF(PMKAFAAPAYER[[#This Row],[ ]]="Payé",PMKAFAAPAYER[[#This Row],[10.09.2025]],0)</f>
        <v>0</v>
      </c>
      <c r="CV103" s="161"/>
      <c r="CW103" s="166">
        <f>IF(PMKAFAAPAYER[[#This Row],[ ]]="Payé",PMKAFAAPAYER[[#This Row],[17.09.2025]],0)</f>
        <v>0</v>
      </c>
      <c r="CX103" s="161"/>
      <c r="CY103" s="176">
        <f>IF(PMKAFAAPAYER[[#This Row],[ ]]="Payé",PMKAFAAPAYER[[#This Row],[24.09.2025]],0)</f>
        <v>0</v>
      </c>
      <c r="CZ103" s="17">
        <f t="shared" si="27"/>
        <v>0</v>
      </c>
      <c r="DA103" s="162"/>
      <c r="DB103" s="166">
        <f>IF(PMKAFAAPAYER[[#This Row],[ ]]="Payé",PMKAFAAPAYER[[#This Row],[01.10.2025]],0)</f>
        <v>0</v>
      </c>
      <c r="DC103" s="161"/>
      <c r="DD103" s="166">
        <f>IF(PMKAFAAPAYER[[#This Row],[ ]]="Payé",PMKAFAAPAYER[[#This Row],[08.10.2025]],0)</f>
        <v>0</v>
      </c>
      <c r="DE103" s="161"/>
      <c r="DF103" s="166">
        <f>IF(PMKAFAAPAYER[[#This Row],[ ]]="Payé",PMKAFAAPAYER[[#This Row],[15.10.2025]],0)</f>
        <v>0</v>
      </c>
      <c r="DG103" s="161"/>
      <c r="DH103" s="166">
        <f>IF(PMKAFAAPAYER[[#This Row],[ ]]="Payé",PMKAFAAPAYER[[#This Row],[22.10.2025]],0)</f>
        <v>0</v>
      </c>
      <c r="DI103" s="161"/>
      <c r="DJ103" s="176">
        <f>IF(PMKAFAAPAYER[[#This Row],[ ]]="Payé",PMKAFAAPAYER[[#This Row],[29.10.2025]],0)</f>
        <v>0</v>
      </c>
      <c r="DK103" s="18">
        <f t="shared" si="28"/>
        <v>0</v>
      </c>
      <c r="DL103" s="162"/>
      <c r="DM103" s="166">
        <f>IF(PMKAFAAPAYER[[#This Row],[ ]]="Payé",PMKAFAAPAYER[[#This Row],[05.11.2025]],0)</f>
        <v>0</v>
      </c>
      <c r="DN103" s="161"/>
      <c r="DO103" s="166">
        <f>IF(PMKAFAAPAYER[[#This Row],[ ]]="Payé",PMKAFAAPAYER[[#This Row],[12.11.2025]],0)</f>
        <v>0</v>
      </c>
      <c r="DP103" s="161"/>
      <c r="DQ103" s="166">
        <f>IF(PMKAFAAPAYER[[#This Row],[ ]]="Payé",PMKAFAAPAYER[[#This Row],[19.11.2025]],0)</f>
        <v>0</v>
      </c>
      <c r="DR103" s="161"/>
      <c r="DS103" s="176">
        <f>IF(PMKAFAAPAYER[[#This Row],[ ]]="Payé",PMKAFAAPAYER[[#This Row],[26.11.2025]],0)</f>
        <v>0</v>
      </c>
      <c r="DT103" s="17">
        <f t="shared" si="29"/>
        <v>0</v>
      </c>
      <c r="DU103" s="162"/>
      <c r="DV103" s="166">
        <f>IF(PMKAFAAPAYER[[#This Row],[ ]]="Payé",PMKAFAAPAYER[[#This Row],[03.12.2025]],0)</f>
        <v>0</v>
      </c>
      <c r="DW103" s="161"/>
      <c r="DX103" s="166">
        <f>IF(PMKAFAAPAYER[[#This Row],[ ]]="Payé",PMKAFAAPAYER[[#This Row],[10.12.2025]],0)</f>
        <v>0</v>
      </c>
      <c r="DY103" s="161"/>
      <c r="DZ103" s="166">
        <f>IF(PMKAFAAPAYER[[#This Row],[ ]]="Payé",PMKAFAAPAYER[[#This Row],[17.12.2025]],0)</f>
        <v>0</v>
      </c>
      <c r="EA103" s="161"/>
      <c r="EB103" s="166">
        <f>IF(PMKAFAAPAYER[[#This Row],[ ]]="Payé",PMKAFAAPAYER[[#This Row],[24.12.2025]],0)</f>
        <v>0</v>
      </c>
      <c r="EC103" s="161"/>
      <c r="ED103" s="176">
        <f>IF(PMKAFAAPAYER[[#This Row],[ ]]="Payé",PMKAFAAPAYER[[#This Row],[31.12.2025]],0)</f>
        <v>0</v>
      </c>
      <c r="EE103" s="18">
        <f t="shared" si="30"/>
        <v>0</v>
      </c>
      <c r="EF103" s="11">
        <f t="shared" si="31"/>
        <v>107.95</v>
      </c>
      <c r="EG103" s="16">
        <f>+PMKAFAAPAYER[[#This Row],[CHF]]-PMKAFAAPAYER[[#This Row],[T2025]]</f>
        <v>0</v>
      </c>
    </row>
    <row r="104" spans="1:137" x14ac:dyDescent="0.3">
      <c r="A104" s="9">
        <f t="shared" si="32"/>
        <v>99</v>
      </c>
      <c r="B104" s="1" t="s">
        <v>41</v>
      </c>
      <c r="C104" s="9">
        <v>15021507</v>
      </c>
      <c r="D104" s="8">
        <v>45672</v>
      </c>
      <c r="E104" s="10">
        <v>30</v>
      </c>
      <c r="F104" s="265">
        <f t="shared" si="33"/>
        <v>45702</v>
      </c>
      <c r="G104" s="139" t="s">
        <v>345</v>
      </c>
      <c r="H104" s="37">
        <v>45671</v>
      </c>
      <c r="I104" s="140">
        <v>40</v>
      </c>
      <c r="J104" s="14"/>
      <c r="K104" s="14"/>
      <c r="L104" s="14"/>
      <c r="N104" s="15"/>
      <c r="P104" s="205">
        <v>45709</v>
      </c>
      <c r="Q104" s="3" t="s">
        <v>445</v>
      </c>
      <c r="R104" s="234"/>
      <c r="S104" s="166">
        <f>IF(PMKAFAAPAYER[[#This Row],[ ]]="Payé",PMKAFAAPAYER[[#This Row],[02.01.2025]],0)</f>
        <v>0</v>
      </c>
      <c r="T104" s="234"/>
      <c r="U104" s="166">
        <f>IF(PMKAFAAPAYER[[#This Row],[ ]]="Payé",PMKAFAAPAYER[[#This Row],[09.01.2025]],0)</f>
        <v>0</v>
      </c>
      <c r="V104" s="234"/>
      <c r="W104" s="166">
        <f>IF(PMKAFAAPAYER[[#This Row],[ ]]="Payé",PMKAFAAPAYER[[#This Row],[16.01.2025]],0)</f>
        <v>0</v>
      </c>
      <c r="X104" s="234"/>
      <c r="Y104" s="166">
        <f>IF(PMKAFAAPAYER[[#This Row],[ ]]="Payé",PMKAFAAPAYER[[#This Row],[23.01.2025]],0)</f>
        <v>0</v>
      </c>
      <c r="Z104" s="234"/>
      <c r="AA104" s="176">
        <f>IF(PMKAFAAPAYER[[#This Row],[ ]]="Payé",PMKAFAAPAYER[[#This Row],[30.01.2025]],0)</f>
        <v>0</v>
      </c>
      <c r="AB104" s="32">
        <f t="shared" si="19"/>
        <v>0</v>
      </c>
      <c r="AC104" s="234"/>
      <c r="AD104" s="166">
        <f>IF(PMKAFAAPAYER[[#This Row],[ ]]="Payé",PMKAFAAPAYER[[#This Row],[06.02.2025]],0)</f>
        <v>0</v>
      </c>
      <c r="AE104" s="234">
        <f>+PMKAFAAPAYER[[#This Row],[CHF]]</f>
        <v>40</v>
      </c>
      <c r="AF104" s="166">
        <f>IF(PMKAFAAPAYER[[#This Row],[ ]]="Payé",PMKAFAAPAYER[[#This Row],[13.02.2025]],0)</f>
        <v>40</v>
      </c>
      <c r="AG104" s="234"/>
      <c r="AH104" s="166">
        <f>IF(PMKAFAAPAYER[[#This Row],[ ]]="Payé",PMKAFAAPAYER[[#This Row],[20.02.2025]],0)</f>
        <v>0</v>
      </c>
      <c r="AI104" s="234"/>
      <c r="AJ104" s="176">
        <f>IF(PMKAFAAPAYER[[#This Row],[ ]]="Payé",PMKAFAAPAYER[[#This Row],[27.02.2025]],0)</f>
        <v>0</v>
      </c>
      <c r="AK104" s="47">
        <f t="shared" si="20"/>
        <v>40</v>
      </c>
      <c r="AL104" s="162"/>
      <c r="AM104" s="166">
        <f>IF(PMKAFAAPAYER[[#This Row],[ ]]="Payé",PMKAFAAPAYER[[#This Row],[05.03.2025]],0)</f>
        <v>0</v>
      </c>
      <c r="AN104" s="161"/>
      <c r="AO104" s="166">
        <f>IF(PMKAFAAPAYER[[#This Row],[ ]]="Payé",PMKAFAAPAYER[[#This Row],[12.03.2025]],0)</f>
        <v>0</v>
      </c>
      <c r="AP104" s="161"/>
      <c r="AQ104" s="166">
        <f>IF(PMKAFAAPAYER[[#This Row],[ ]]="Payé",PMKAFAAPAYER[[#This Row],[19.03.2025]],0)</f>
        <v>0</v>
      </c>
      <c r="AR104" s="161"/>
      <c r="AS104" s="176">
        <f>IF(PMKAFAAPAYER[[#This Row],[ ]]="Payé",PMKAFAAPAYER[[#This Row],[26.03.2025]],0)</f>
        <v>0</v>
      </c>
      <c r="AT104" s="17">
        <f t="shared" si="21"/>
        <v>0</v>
      </c>
      <c r="AU104" s="162"/>
      <c r="AV104" s="166">
        <f>IF(PMKAFAAPAYER[[#This Row],[ ]]="Payé",PMKAFAAPAYER[[#This Row],[02.04.2025]],0)</f>
        <v>0</v>
      </c>
      <c r="AW104" s="161"/>
      <c r="AX104" s="166">
        <f>IF(PMKAFAAPAYER[[#This Row],[ ]]="Payé",PMKAFAAPAYER[[#This Row],[09.04.2025]],0)</f>
        <v>0</v>
      </c>
      <c r="AY104" s="161"/>
      <c r="AZ104" s="166">
        <f>IF(PMKAFAAPAYER[[#This Row],[ ]]="Payé",PMKAFAAPAYER[[#This Row],[16.04.2025]],0)</f>
        <v>0</v>
      </c>
      <c r="BA104" s="161"/>
      <c r="BB104" s="166">
        <f>IF(PMKAFAAPAYER[[#This Row],[ ]]="Payé",PMKAFAAPAYER[[#This Row],[23.04.2025]],0)</f>
        <v>0</v>
      </c>
      <c r="BC104" s="161"/>
      <c r="BD104" s="176">
        <f>IF(PMKAFAAPAYER[[#This Row],[ ]]="Payé",PMKAFAAPAYER[[#This Row],[30.04.2025]],0)</f>
        <v>0</v>
      </c>
      <c r="BE104" s="18">
        <f t="shared" si="22"/>
        <v>0</v>
      </c>
      <c r="BF104" s="162"/>
      <c r="BG104" s="166">
        <f>IF(PMKAFAAPAYER[[#This Row],[ ]]="Payé",PMKAFAAPAYER[[#This Row],[07.05.2025]],0)</f>
        <v>0</v>
      </c>
      <c r="BH104" s="161"/>
      <c r="BI104" s="166">
        <f>IF(PMKAFAAPAYER[[#This Row],[ ]]="Payé",PMKAFAAPAYER[[#This Row],[14.05.2025]],0)</f>
        <v>0</v>
      </c>
      <c r="BJ104" s="161"/>
      <c r="BK104" s="166">
        <f>IF(PMKAFAAPAYER[[#This Row],[ ]]="Payé",PMKAFAAPAYER[[#This Row],[21.05.2025]],0)</f>
        <v>0</v>
      </c>
      <c r="BL104" s="161"/>
      <c r="BM104" s="176">
        <f>IF(PMKAFAAPAYER[[#This Row],[ ]]="Payé",PMKAFAAPAYER[[#This Row],[28.05.2025]],0)</f>
        <v>0</v>
      </c>
      <c r="BN104" s="17">
        <f t="shared" si="23"/>
        <v>0</v>
      </c>
      <c r="BO104" s="162"/>
      <c r="BP104" s="166">
        <f>IF(PMKAFAAPAYER[[#This Row],[ ]]="Payé",PMKAFAAPAYER[[#This Row],[04.06.2025]],0)</f>
        <v>0</v>
      </c>
      <c r="BQ104" s="161"/>
      <c r="BR104" s="166">
        <f>IF(PMKAFAAPAYER[[#This Row],[ ]]="Payé",PMKAFAAPAYER[[#This Row],[11.06.2025]],0)</f>
        <v>0</v>
      </c>
      <c r="BS104" s="161"/>
      <c r="BT104" s="166">
        <f>IF(PMKAFAAPAYER[[#This Row],[ ]]="Payé",PMKAFAAPAYER[[#This Row],[18.06.2025]],0)</f>
        <v>0</v>
      </c>
      <c r="BU104" s="161"/>
      <c r="BV104" s="176">
        <f>IF(PMKAFAAPAYER[[#This Row],[ ]]="Payé",PMKAFAAPAYER[[#This Row],[25.06.2025]],0)</f>
        <v>0</v>
      </c>
      <c r="BW104" s="18">
        <f t="shared" si="24"/>
        <v>0</v>
      </c>
      <c r="BX104" s="162"/>
      <c r="BY104" s="166">
        <f>IF(PMKAFAAPAYER[[#This Row],[ ]]="Payé",PMKAFAAPAYER[[#This Row],[02.07.2025]],0)</f>
        <v>0</v>
      </c>
      <c r="BZ104" s="161"/>
      <c r="CA104" s="166">
        <f>IF(PMKAFAAPAYER[[#This Row],[ ]]="Payé",PMKAFAAPAYER[[#This Row],[09.07.2025]],0)</f>
        <v>0</v>
      </c>
      <c r="CB104" s="161"/>
      <c r="CC104" s="166">
        <f>IF(PMKAFAAPAYER[[#This Row],[ ]]="Payé",PMKAFAAPAYER[[#This Row],[16.07.2025]],0)</f>
        <v>0</v>
      </c>
      <c r="CD104" s="161"/>
      <c r="CE104" s="166">
        <f>IF(PMKAFAAPAYER[[#This Row],[ ]]="Payé",PMKAFAAPAYER[[#This Row],[23.07.2025]],0)</f>
        <v>0</v>
      </c>
      <c r="CF104" s="161"/>
      <c r="CG104" s="176">
        <f>IF(PMKAFAAPAYER[[#This Row],[ ]]="Payé",PMKAFAAPAYER[[#This Row],[30.07.2025]],0)</f>
        <v>0</v>
      </c>
      <c r="CH104" s="17">
        <f t="shared" si="25"/>
        <v>0</v>
      </c>
      <c r="CI104" s="162"/>
      <c r="CJ104" s="166">
        <f>IF(PMKAFAAPAYER[[#This Row],[ ]]="Payé",PMKAFAAPAYER[[#This Row],[06.08.2025]],0)</f>
        <v>0</v>
      </c>
      <c r="CK104" s="161"/>
      <c r="CL104" s="166">
        <f>IF(PMKAFAAPAYER[[#This Row],[ ]]="Payé",PMKAFAAPAYER[[#This Row],[13.08.2025]],0)</f>
        <v>0</v>
      </c>
      <c r="CM104" s="161"/>
      <c r="CN104" s="166">
        <f>IF(PMKAFAAPAYER[[#This Row],[ ]]="Payé",PMKAFAAPAYER[[#This Row],[20.08.2025]],0)</f>
        <v>0</v>
      </c>
      <c r="CO104" s="161"/>
      <c r="CP104" s="176">
        <f>IF(PMKAFAAPAYER[[#This Row],[ ]]="Payé",PMKAFAAPAYER[[#This Row],[27.08.2025]],0)</f>
        <v>0</v>
      </c>
      <c r="CQ104" s="18">
        <f t="shared" si="26"/>
        <v>0</v>
      </c>
      <c r="CR104" s="162"/>
      <c r="CS104" s="166">
        <f>IF(PMKAFAAPAYER[[#This Row],[ ]]="Payé",PMKAFAAPAYER[[#This Row],[03.09.2025]],0)</f>
        <v>0</v>
      </c>
      <c r="CT104" s="161"/>
      <c r="CU104" s="166">
        <f>IF(PMKAFAAPAYER[[#This Row],[ ]]="Payé",PMKAFAAPAYER[[#This Row],[10.09.2025]],0)</f>
        <v>0</v>
      </c>
      <c r="CV104" s="161"/>
      <c r="CW104" s="166">
        <f>IF(PMKAFAAPAYER[[#This Row],[ ]]="Payé",PMKAFAAPAYER[[#This Row],[17.09.2025]],0)</f>
        <v>0</v>
      </c>
      <c r="CX104" s="161"/>
      <c r="CY104" s="176">
        <f>IF(PMKAFAAPAYER[[#This Row],[ ]]="Payé",PMKAFAAPAYER[[#This Row],[24.09.2025]],0)</f>
        <v>0</v>
      </c>
      <c r="CZ104" s="17">
        <f t="shared" si="27"/>
        <v>0</v>
      </c>
      <c r="DA104" s="162"/>
      <c r="DB104" s="166">
        <f>IF(PMKAFAAPAYER[[#This Row],[ ]]="Payé",PMKAFAAPAYER[[#This Row],[01.10.2025]],0)</f>
        <v>0</v>
      </c>
      <c r="DC104" s="161"/>
      <c r="DD104" s="166">
        <f>IF(PMKAFAAPAYER[[#This Row],[ ]]="Payé",PMKAFAAPAYER[[#This Row],[08.10.2025]],0)</f>
        <v>0</v>
      </c>
      <c r="DE104" s="161"/>
      <c r="DF104" s="166">
        <f>IF(PMKAFAAPAYER[[#This Row],[ ]]="Payé",PMKAFAAPAYER[[#This Row],[15.10.2025]],0)</f>
        <v>0</v>
      </c>
      <c r="DG104" s="161"/>
      <c r="DH104" s="166">
        <f>IF(PMKAFAAPAYER[[#This Row],[ ]]="Payé",PMKAFAAPAYER[[#This Row],[22.10.2025]],0)</f>
        <v>0</v>
      </c>
      <c r="DI104" s="161"/>
      <c r="DJ104" s="176">
        <f>IF(PMKAFAAPAYER[[#This Row],[ ]]="Payé",PMKAFAAPAYER[[#This Row],[29.10.2025]],0)</f>
        <v>0</v>
      </c>
      <c r="DK104" s="18">
        <f t="shared" si="28"/>
        <v>0</v>
      </c>
      <c r="DL104" s="162"/>
      <c r="DM104" s="166">
        <f>IF(PMKAFAAPAYER[[#This Row],[ ]]="Payé",PMKAFAAPAYER[[#This Row],[05.11.2025]],0)</f>
        <v>0</v>
      </c>
      <c r="DN104" s="161"/>
      <c r="DO104" s="166">
        <f>IF(PMKAFAAPAYER[[#This Row],[ ]]="Payé",PMKAFAAPAYER[[#This Row],[12.11.2025]],0)</f>
        <v>0</v>
      </c>
      <c r="DP104" s="161"/>
      <c r="DQ104" s="166">
        <f>IF(PMKAFAAPAYER[[#This Row],[ ]]="Payé",PMKAFAAPAYER[[#This Row],[19.11.2025]],0)</f>
        <v>0</v>
      </c>
      <c r="DR104" s="161"/>
      <c r="DS104" s="176">
        <f>IF(PMKAFAAPAYER[[#This Row],[ ]]="Payé",PMKAFAAPAYER[[#This Row],[26.11.2025]],0)</f>
        <v>0</v>
      </c>
      <c r="DT104" s="17">
        <f t="shared" si="29"/>
        <v>0</v>
      </c>
      <c r="DU104" s="162"/>
      <c r="DV104" s="166">
        <f>IF(PMKAFAAPAYER[[#This Row],[ ]]="Payé",PMKAFAAPAYER[[#This Row],[03.12.2025]],0)</f>
        <v>0</v>
      </c>
      <c r="DW104" s="161"/>
      <c r="DX104" s="166">
        <f>IF(PMKAFAAPAYER[[#This Row],[ ]]="Payé",PMKAFAAPAYER[[#This Row],[10.12.2025]],0)</f>
        <v>0</v>
      </c>
      <c r="DY104" s="161"/>
      <c r="DZ104" s="166">
        <f>IF(PMKAFAAPAYER[[#This Row],[ ]]="Payé",PMKAFAAPAYER[[#This Row],[17.12.2025]],0)</f>
        <v>0</v>
      </c>
      <c r="EA104" s="161"/>
      <c r="EB104" s="166">
        <f>IF(PMKAFAAPAYER[[#This Row],[ ]]="Payé",PMKAFAAPAYER[[#This Row],[24.12.2025]],0)</f>
        <v>0</v>
      </c>
      <c r="EC104" s="161"/>
      <c r="ED104" s="176">
        <f>IF(PMKAFAAPAYER[[#This Row],[ ]]="Payé",PMKAFAAPAYER[[#This Row],[31.12.2025]],0)</f>
        <v>0</v>
      </c>
      <c r="EE104" s="18">
        <f t="shared" si="30"/>
        <v>0</v>
      </c>
      <c r="EF104" s="11">
        <f t="shared" si="31"/>
        <v>40</v>
      </c>
      <c r="EG104" s="16">
        <f>+PMKAFAAPAYER[[#This Row],[CHF]]-PMKAFAAPAYER[[#This Row],[T2025]]</f>
        <v>0</v>
      </c>
    </row>
    <row r="105" spans="1:137" x14ac:dyDescent="0.3">
      <c r="A105" s="9">
        <f t="shared" si="32"/>
        <v>100</v>
      </c>
      <c r="B105" s="1" t="s">
        <v>33</v>
      </c>
      <c r="C105" s="9">
        <v>624500</v>
      </c>
      <c r="D105" s="8">
        <v>45672</v>
      </c>
      <c r="E105" s="10">
        <v>10</v>
      </c>
      <c r="F105" s="265">
        <f t="shared" si="33"/>
        <v>45682</v>
      </c>
      <c r="G105" s="139" t="s">
        <v>347</v>
      </c>
      <c r="H105" s="14"/>
      <c r="I105" s="140">
        <v>1190.3</v>
      </c>
      <c r="J105" s="14"/>
      <c r="K105" s="14"/>
      <c r="L105" s="14"/>
      <c r="N105" s="15"/>
      <c r="Q105" s="3"/>
      <c r="R105" s="234"/>
      <c r="S105" s="166">
        <f>IF(PMKAFAAPAYER[[#This Row],[ ]]="Payé",PMKAFAAPAYER[[#This Row],[02.01.2025]],0)</f>
        <v>0</v>
      </c>
      <c r="T105" s="234"/>
      <c r="U105" s="166">
        <f>IF(PMKAFAAPAYER[[#This Row],[ ]]="Payé",PMKAFAAPAYER[[#This Row],[09.01.2025]],0)</f>
        <v>0</v>
      </c>
      <c r="V105" s="234"/>
      <c r="W105" s="166">
        <f>IF(PMKAFAAPAYER[[#This Row],[ ]]="Payé",PMKAFAAPAYER[[#This Row],[16.01.2025]],0)</f>
        <v>0</v>
      </c>
      <c r="X105" s="234"/>
      <c r="Y105" s="166">
        <f>IF(PMKAFAAPAYER[[#This Row],[ ]]="Payé",PMKAFAAPAYER[[#This Row],[23.01.2025]],0)</f>
        <v>0</v>
      </c>
      <c r="Z105" s="234">
        <f>+PMKAFAAPAYER[[#This Row],[CHF]]</f>
        <v>1190.3</v>
      </c>
      <c r="AA105" s="176">
        <f>IF(PMKAFAAPAYER[[#This Row],[ ]]="Payé",PMKAFAAPAYER[[#This Row],[30.01.2025]],0)</f>
        <v>0</v>
      </c>
      <c r="AB105" s="32">
        <f t="shared" si="19"/>
        <v>1190.3</v>
      </c>
      <c r="AC105" s="234"/>
      <c r="AD105" s="166">
        <f>IF(PMKAFAAPAYER[[#This Row],[ ]]="Payé",PMKAFAAPAYER[[#This Row],[06.02.2025]],0)</f>
        <v>0</v>
      </c>
      <c r="AE105" s="234"/>
      <c r="AF105" s="166">
        <f>IF(PMKAFAAPAYER[[#This Row],[ ]]="Payé",PMKAFAAPAYER[[#This Row],[13.02.2025]],0)</f>
        <v>0</v>
      </c>
      <c r="AG105" s="234"/>
      <c r="AH105" s="166">
        <f>IF(PMKAFAAPAYER[[#This Row],[ ]]="Payé",PMKAFAAPAYER[[#This Row],[20.02.2025]],0)</f>
        <v>0</v>
      </c>
      <c r="AI105" s="234"/>
      <c r="AJ105" s="176">
        <f>IF(PMKAFAAPAYER[[#This Row],[ ]]="Payé",PMKAFAAPAYER[[#This Row],[27.02.2025]],0)</f>
        <v>0</v>
      </c>
      <c r="AK105" s="47">
        <f t="shared" si="20"/>
        <v>0</v>
      </c>
      <c r="AL105" s="162"/>
      <c r="AM105" s="166">
        <f>IF(PMKAFAAPAYER[[#This Row],[ ]]="Payé",PMKAFAAPAYER[[#This Row],[05.03.2025]],0)</f>
        <v>0</v>
      </c>
      <c r="AN105" s="161"/>
      <c r="AO105" s="166">
        <f>IF(PMKAFAAPAYER[[#This Row],[ ]]="Payé",PMKAFAAPAYER[[#This Row],[12.03.2025]],0)</f>
        <v>0</v>
      </c>
      <c r="AP105" s="161"/>
      <c r="AQ105" s="166">
        <f>IF(PMKAFAAPAYER[[#This Row],[ ]]="Payé",PMKAFAAPAYER[[#This Row],[19.03.2025]],0)</f>
        <v>0</v>
      </c>
      <c r="AR105" s="161"/>
      <c r="AS105" s="176">
        <f>IF(PMKAFAAPAYER[[#This Row],[ ]]="Payé",PMKAFAAPAYER[[#This Row],[26.03.2025]],0)</f>
        <v>0</v>
      </c>
      <c r="AT105" s="17">
        <f t="shared" si="21"/>
        <v>0</v>
      </c>
      <c r="AU105" s="162"/>
      <c r="AV105" s="166">
        <f>IF(PMKAFAAPAYER[[#This Row],[ ]]="Payé",PMKAFAAPAYER[[#This Row],[02.04.2025]],0)</f>
        <v>0</v>
      </c>
      <c r="AW105" s="161"/>
      <c r="AX105" s="166">
        <f>IF(PMKAFAAPAYER[[#This Row],[ ]]="Payé",PMKAFAAPAYER[[#This Row],[09.04.2025]],0)</f>
        <v>0</v>
      </c>
      <c r="AY105" s="161"/>
      <c r="AZ105" s="166">
        <f>IF(PMKAFAAPAYER[[#This Row],[ ]]="Payé",PMKAFAAPAYER[[#This Row],[16.04.2025]],0)</f>
        <v>0</v>
      </c>
      <c r="BA105" s="161"/>
      <c r="BB105" s="166">
        <f>IF(PMKAFAAPAYER[[#This Row],[ ]]="Payé",PMKAFAAPAYER[[#This Row],[23.04.2025]],0)</f>
        <v>0</v>
      </c>
      <c r="BC105" s="161"/>
      <c r="BD105" s="176">
        <f>IF(PMKAFAAPAYER[[#This Row],[ ]]="Payé",PMKAFAAPAYER[[#This Row],[30.04.2025]],0)</f>
        <v>0</v>
      </c>
      <c r="BE105" s="18">
        <f t="shared" si="22"/>
        <v>0</v>
      </c>
      <c r="BF105" s="162"/>
      <c r="BG105" s="166">
        <f>IF(PMKAFAAPAYER[[#This Row],[ ]]="Payé",PMKAFAAPAYER[[#This Row],[07.05.2025]],0)</f>
        <v>0</v>
      </c>
      <c r="BH105" s="161"/>
      <c r="BI105" s="166">
        <f>IF(PMKAFAAPAYER[[#This Row],[ ]]="Payé",PMKAFAAPAYER[[#This Row],[14.05.2025]],0)</f>
        <v>0</v>
      </c>
      <c r="BJ105" s="161"/>
      <c r="BK105" s="166">
        <f>IF(PMKAFAAPAYER[[#This Row],[ ]]="Payé",PMKAFAAPAYER[[#This Row],[21.05.2025]],0)</f>
        <v>0</v>
      </c>
      <c r="BL105" s="161"/>
      <c r="BM105" s="176">
        <f>IF(PMKAFAAPAYER[[#This Row],[ ]]="Payé",PMKAFAAPAYER[[#This Row],[28.05.2025]],0)</f>
        <v>0</v>
      </c>
      <c r="BN105" s="17">
        <f t="shared" si="23"/>
        <v>0</v>
      </c>
      <c r="BO105" s="162"/>
      <c r="BP105" s="166">
        <f>IF(PMKAFAAPAYER[[#This Row],[ ]]="Payé",PMKAFAAPAYER[[#This Row],[04.06.2025]],0)</f>
        <v>0</v>
      </c>
      <c r="BQ105" s="161"/>
      <c r="BR105" s="166">
        <f>IF(PMKAFAAPAYER[[#This Row],[ ]]="Payé",PMKAFAAPAYER[[#This Row],[11.06.2025]],0)</f>
        <v>0</v>
      </c>
      <c r="BS105" s="161"/>
      <c r="BT105" s="166">
        <f>IF(PMKAFAAPAYER[[#This Row],[ ]]="Payé",PMKAFAAPAYER[[#This Row],[18.06.2025]],0)</f>
        <v>0</v>
      </c>
      <c r="BU105" s="161"/>
      <c r="BV105" s="176">
        <f>IF(PMKAFAAPAYER[[#This Row],[ ]]="Payé",PMKAFAAPAYER[[#This Row],[25.06.2025]],0)</f>
        <v>0</v>
      </c>
      <c r="BW105" s="18">
        <f t="shared" si="24"/>
        <v>0</v>
      </c>
      <c r="BX105" s="162"/>
      <c r="BY105" s="166">
        <f>IF(PMKAFAAPAYER[[#This Row],[ ]]="Payé",PMKAFAAPAYER[[#This Row],[02.07.2025]],0)</f>
        <v>0</v>
      </c>
      <c r="BZ105" s="161"/>
      <c r="CA105" s="166">
        <f>IF(PMKAFAAPAYER[[#This Row],[ ]]="Payé",PMKAFAAPAYER[[#This Row],[09.07.2025]],0)</f>
        <v>0</v>
      </c>
      <c r="CB105" s="161"/>
      <c r="CC105" s="166">
        <f>IF(PMKAFAAPAYER[[#This Row],[ ]]="Payé",PMKAFAAPAYER[[#This Row],[16.07.2025]],0)</f>
        <v>0</v>
      </c>
      <c r="CD105" s="161"/>
      <c r="CE105" s="166">
        <f>IF(PMKAFAAPAYER[[#This Row],[ ]]="Payé",PMKAFAAPAYER[[#This Row],[23.07.2025]],0)</f>
        <v>0</v>
      </c>
      <c r="CF105" s="161"/>
      <c r="CG105" s="176">
        <f>IF(PMKAFAAPAYER[[#This Row],[ ]]="Payé",PMKAFAAPAYER[[#This Row],[30.07.2025]],0)</f>
        <v>0</v>
      </c>
      <c r="CH105" s="17">
        <f t="shared" si="25"/>
        <v>0</v>
      </c>
      <c r="CI105" s="162"/>
      <c r="CJ105" s="166">
        <f>IF(PMKAFAAPAYER[[#This Row],[ ]]="Payé",PMKAFAAPAYER[[#This Row],[06.08.2025]],0)</f>
        <v>0</v>
      </c>
      <c r="CK105" s="161"/>
      <c r="CL105" s="166">
        <f>IF(PMKAFAAPAYER[[#This Row],[ ]]="Payé",PMKAFAAPAYER[[#This Row],[13.08.2025]],0)</f>
        <v>0</v>
      </c>
      <c r="CM105" s="161"/>
      <c r="CN105" s="166">
        <f>IF(PMKAFAAPAYER[[#This Row],[ ]]="Payé",PMKAFAAPAYER[[#This Row],[20.08.2025]],0)</f>
        <v>0</v>
      </c>
      <c r="CO105" s="161"/>
      <c r="CP105" s="176">
        <f>IF(PMKAFAAPAYER[[#This Row],[ ]]="Payé",PMKAFAAPAYER[[#This Row],[27.08.2025]],0)</f>
        <v>0</v>
      </c>
      <c r="CQ105" s="18">
        <f t="shared" si="26"/>
        <v>0</v>
      </c>
      <c r="CR105" s="162"/>
      <c r="CS105" s="166">
        <f>IF(PMKAFAAPAYER[[#This Row],[ ]]="Payé",PMKAFAAPAYER[[#This Row],[03.09.2025]],0)</f>
        <v>0</v>
      </c>
      <c r="CT105" s="161"/>
      <c r="CU105" s="166">
        <f>IF(PMKAFAAPAYER[[#This Row],[ ]]="Payé",PMKAFAAPAYER[[#This Row],[10.09.2025]],0)</f>
        <v>0</v>
      </c>
      <c r="CV105" s="161"/>
      <c r="CW105" s="166">
        <f>IF(PMKAFAAPAYER[[#This Row],[ ]]="Payé",PMKAFAAPAYER[[#This Row],[17.09.2025]],0)</f>
        <v>0</v>
      </c>
      <c r="CX105" s="161"/>
      <c r="CY105" s="176">
        <f>IF(PMKAFAAPAYER[[#This Row],[ ]]="Payé",PMKAFAAPAYER[[#This Row],[24.09.2025]],0)</f>
        <v>0</v>
      </c>
      <c r="CZ105" s="17">
        <f t="shared" si="27"/>
        <v>0</v>
      </c>
      <c r="DA105" s="162"/>
      <c r="DB105" s="166">
        <f>IF(PMKAFAAPAYER[[#This Row],[ ]]="Payé",PMKAFAAPAYER[[#This Row],[01.10.2025]],0)</f>
        <v>0</v>
      </c>
      <c r="DC105" s="161"/>
      <c r="DD105" s="166">
        <f>IF(PMKAFAAPAYER[[#This Row],[ ]]="Payé",PMKAFAAPAYER[[#This Row],[08.10.2025]],0)</f>
        <v>0</v>
      </c>
      <c r="DE105" s="161"/>
      <c r="DF105" s="166">
        <f>IF(PMKAFAAPAYER[[#This Row],[ ]]="Payé",PMKAFAAPAYER[[#This Row],[15.10.2025]],0)</f>
        <v>0</v>
      </c>
      <c r="DG105" s="161"/>
      <c r="DH105" s="166">
        <f>IF(PMKAFAAPAYER[[#This Row],[ ]]="Payé",PMKAFAAPAYER[[#This Row],[22.10.2025]],0)</f>
        <v>0</v>
      </c>
      <c r="DI105" s="161"/>
      <c r="DJ105" s="176">
        <f>IF(PMKAFAAPAYER[[#This Row],[ ]]="Payé",PMKAFAAPAYER[[#This Row],[29.10.2025]],0)</f>
        <v>0</v>
      </c>
      <c r="DK105" s="18">
        <f t="shared" si="28"/>
        <v>0</v>
      </c>
      <c r="DL105" s="162"/>
      <c r="DM105" s="166">
        <f>IF(PMKAFAAPAYER[[#This Row],[ ]]="Payé",PMKAFAAPAYER[[#This Row],[05.11.2025]],0)</f>
        <v>0</v>
      </c>
      <c r="DN105" s="161"/>
      <c r="DO105" s="166">
        <f>IF(PMKAFAAPAYER[[#This Row],[ ]]="Payé",PMKAFAAPAYER[[#This Row],[12.11.2025]],0)</f>
        <v>0</v>
      </c>
      <c r="DP105" s="161"/>
      <c r="DQ105" s="166">
        <f>IF(PMKAFAAPAYER[[#This Row],[ ]]="Payé",PMKAFAAPAYER[[#This Row],[19.11.2025]],0)</f>
        <v>0</v>
      </c>
      <c r="DR105" s="161"/>
      <c r="DS105" s="176">
        <f>IF(PMKAFAAPAYER[[#This Row],[ ]]="Payé",PMKAFAAPAYER[[#This Row],[26.11.2025]],0)</f>
        <v>0</v>
      </c>
      <c r="DT105" s="17">
        <f t="shared" si="29"/>
        <v>0</v>
      </c>
      <c r="DU105" s="162"/>
      <c r="DV105" s="166">
        <f>IF(PMKAFAAPAYER[[#This Row],[ ]]="Payé",PMKAFAAPAYER[[#This Row],[03.12.2025]],0)</f>
        <v>0</v>
      </c>
      <c r="DW105" s="161"/>
      <c r="DX105" s="166">
        <f>IF(PMKAFAAPAYER[[#This Row],[ ]]="Payé",PMKAFAAPAYER[[#This Row],[10.12.2025]],0)</f>
        <v>0</v>
      </c>
      <c r="DY105" s="161"/>
      <c r="DZ105" s="166">
        <f>IF(PMKAFAAPAYER[[#This Row],[ ]]="Payé",PMKAFAAPAYER[[#This Row],[17.12.2025]],0)</f>
        <v>0</v>
      </c>
      <c r="EA105" s="161"/>
      <c r="EB105" s="166">
        <f>IF(PMKAFAAPAYER[[#This Row],[ ]]="Payé",PMKAFAAPAYER[[#This Row],[24.12.2025]],0)</f>
        <v>0</v>
      </c>
      <c r="EC105" s="161"/>
      <c r="ED105" s="176">
        <f>IF(PMKAFAAPAYER[[#This Row],[ ]]="Payé",PMKAFAAPAYER[[#This Row],[31.12.2025]],0)</f>
        <v>0</v>
      </c>
      <c r="EE105" s="18">
        <f t="shared" si="30"/>
        <v>0</v>
      </c>
      <c r="EF105" s="11">
        <f t="shared" si="31"/>
        <v>1190.3</v>
      </c>
      <c r="EG105" s="16">
        <f>+PMKAFAAPAYER[[#This Row],[CHF]]-PMKAFAAPAYER[[#This Row],[T2025]]</f>
        <v>0</v>
      </c>
    </row>
    <row r="106" spans="1:137" x14ac:dyDescent="0.3">
      <c r="A106" s="9">
        <f t="shared" si="32"/>
        <v>101</v>
      </c>
      <c r="B106" s="1" t="s">
        <v>348</v>
      </c>
      <c r="C106" s="9" t="s">
        <v>349</v>
      </c>
      <c r="D106" s="8">
        <v>45658</v>
      </c>
      <c r="E106" s="10">
        <v>30</v>
      </c>
      <c r="F106" s="265">
        <f t="shared" si="33"/>
        <v>45688</v>
      </c>
      <c r="G106" s="139" t="s">
        <v>350</v>
      </c>
      <c r="H106" s="14"/>
      <c r="I106" s="140">
        <v>6417.9</v>
      </c>
      <c r="J106" s="14"/>
      <c r="K106" s="14"/>
      <c r="L106" s="14"/>
      <c r="N106" s="15"/>
      <c r="Q106" s="3"/>
      <c r="R106" s="234"/>
      <c r="S106" s="166">
        <f>IF(PMKAFAAPAYER[[#This Row],[ ]]="Payé",PMKAFAAPAYER[[#This Row],[02.01.2025]],0)</f>
        <v>0</v>
      </c>
      <c r="T106" s="234"/>
      <c r="U106" s="166">
        <f>IF(PMKAFAAPAYER[[#This Row],[ ]]="Payé",PMKAFAAPAYER[[#This Row],[09.01.2025]],0)</f>
        <v>0</v>
      </c>
      <c r="V106" s="234"/>
      <c r="W106" s="166">
        <f>IF(PMKAFAAPAYER[[#This Row],[ ]]="Payé",PMKAFAAPAYER[[#This Row],[16.01.2025]],0)</f>
        <v>0</v>
      </c>
      <c r="X106" s="234"/>
      <c r="Y106" s="166">
        <f>IF(PMKAFAAPAYER[[#This Row],[ ]]="Payé",PMKAFAAPAYER[[#This Row],[23.01.2025]],0)</f>
        <v>0</v>
      </c>
      <c r="Z106" s="234">
        <f>+PMKAFAAPAYER[[#This Row],[CHF]]</f>
        <v>6417.9</v>
      </c>
      <c r="AA106" s="176">
        <f>IF(PMKAFAAPAYER[[#This Row],[ ]]="Payé",PMKAFAAPAYER[[#This Row],[30.01.2025]],0)</f>
        <v>0</v>
      </c>
      <c r="AB106" s="32">
        <f t="shared" si="19"/>
        <v>6417.9</v>
      </c>
      <c r="AC106" s="234"/>
      <c r="AD106" s="166">
        <f>IF(PMKAFAAPAYER[[#This Row],[ ]]="Payé",PMKAFAAPAYER[[#This Row],[06.02.2025]],0)</f>
        <v>0</v>
      </c>
      <c r="AE106" s="234"/>
      <c r="AF106" s="166">
        <f>IF(PMKAFAAPAYER[[#This Row],[ ]]="Payé",PMKAFAAPAYER[[#This Row],[13.02.2025]],0)</f>
        <v>0</v>
      </c>
      <c r="AG106" s="234"/>
      <c r="AH106" s="166">
        <f>IF(PMKAFAAPAYER[[#This Row],[ ]]="Payé",PMKAFAAPAYER[[#This Row],[20.02.2025]],0)</f>
        <v>0</v>
      </c>
      <c r="AI106" s="234"/>
      <c r="AJ106" s="176">
        <f>IF(PMKAFAAPAYER[[#This Row],[ ]]="Payé",PMKAFAAPAYER[[#This Row],[27.02.2025]],0)</f>
        <v>0</v>
      </c>
      <c r="AK106" s="47">
        <f t="shared" si="20"/>
        <v>0</v>
      </c>
      <c r="AL106" s="162"/>
      <c r="AM106" s="166">
        <f>IF(PMKAFAAPAYER[[#This Row],[ ]]="Payé",PMKAFAAPAYER[[#This Row],[05.03.2025]],0)</f>
        <v>0</v>
      </c>
      <c r="AN106" s="161"/>
      <c r="AO106" s="166">
        <f>IF(PMKAFAAPAYER[[#This Row],[ ]]="Payé",PMKAFAAPAYER[[#This Row],[12.03.2025]],0)</f>
        <v>0</v>
      </c>
      <c r="AP106" s="161"/>
      <c r="AQ106" s="166">
        <f>IF(PMKAFAAPAYER[[#This Row],[ ]]="Payé",PMKAFAAPAYER[[#This Row],[19.03.2025]],0)</f>
        <v>0</v>
      </c>
      <c r="AR106" s="161"/>
      <c r="AS106" s="176">
        <f>IF(PMKAFAAPAYER[[#This Row],[ ]]="Payé",PMKAFAAPAYER[[#This Row],[26.03.2025]],0)</f>
        <v>0</v>
      </c>
      <c r="AT106" s="17">
        <f t="shared" si="21"/>
        <v>0</v>
      </c>
      <c r="AU106" s="162"/>
      <c r="AV106" s="166">
        <f>IF(PMKAFAAPAYER[[#This Row],[ ]]="Payé",PMKAFAAPAYER[[#This Row],[02.04.2025]],0)</f>
        <v>0</v>
      </c>
      <c r="AW106" s="161"/>
      <c r="AX106" s="166">
        <f>IF(PMKAFAAPAYER[[#This Row],[ ]]="Payé",PMKAFAAPAYER[[#This Row],[09.04.2025]],0)</f>
        <v>0</v>
      </c>
      <c r="AY106" s="161"/>
      <c r="AZ106" s="166">
        <f>IF(PMKAFAAPAYER[[#This Row],[ ]]="Payé",PMKAFAAPAYER[[#This Row],[16.04.2025]],0)</f>
        <v>0</v>
      </c>
      <c r="BA106" s="161"/>
      <c r="BB106" s="166">
        <f>IF(PMKAFAAPAYER[[#This Row],[ ]]="Payé",PMKAFAAPAYER[[#This Row],[23.04.2025]],0)</f>
        <v>0</v>
      </c>
      <c r="BC106" s="161"/>
      <c r="BD106" s="176">
        <f>IF(PMKAFAAPAYER[[#This Row],[ ]]="Payé",PMKAFAAPAYER[[#This Row],[30.04.2025]],0)</f>
        <v>0</v>
      </c>
      <c r="BE106" s="18">
        <f t="shared" si="22"/>
        <v>0</v>
      </c>
      <c r="BF106" s="162"/>
      <c r="BG106" s="166">
        <f>IF(PMKAFAAPAYER[[#This Row],[ ]]="Payé",PMKAFAAPAYER[[#This Row],[07.05.2025]],0)</f>
        <v>0</v>
      </c>
      <c r="BH106" s="161"/>
      <c r="BI106" s="166">
        <f>IF(PMKAFAAPAYER[[#This Row],[ ]]="Payé",PMKAFAAPAYER[[#This Row],[14.05.2025]],0)</f>
        <v>0</v>
      </c>
      <c r="BJ106" s="161"/>
      <c r="BK106" s="166">
        <f>IF(PMKAFAAPAYER[[#This Row],[ ]]="Payé",PMKAFAAPAYER[[#This Row],[21.05.2025]],0)</f>
        <v>0</v>
      </c>
      <c r="BL106" s="161"/>
      <c r="BM106" s="176">
        <f>IF(PMKAFAAPAYER[[#This Row],[ ]]="Payé",PMKAFAAPAYER[[#This Row],[28.05.2025]],0)</f>
        <v>0</v>
      </c>
      <c r="BN106" s="17">
        <f t="shared" si="23"/>
        <v>0</v>
      </c>
      <c r="BO106" s="162"/>
      <c r="BP106" s="166">
        <f>IF(PMKAFAAPAYER[[#This Row],[ ]]="Payé",PMKAFAAPAYER[[#This Row],[04.06.2025]],0)</f>
        <v>0</v>
      </c>
      <c r="BQ106" s="161"/>
      <c r="BR106" s="166">
        <f>IF(PMKAFAAPAYER[[#This Row],[ ]]="Payé",PMKAFAAPAYER[[#This Row],[11.06.2025]],0)</f>
        <v>0</v>
      </c>
      <c r="BS106" s="161"/>
      <c r="BT106" s="166">
        <f>IF(PMKAFAAPAYER[[#This Row],[ ]]="Payé",PMKAFAAPAYER[[#This Row],[18.06.2025]],0)</f>
        <v>0</v>
      </c>
      <c r="BU106" s="161"/>
      <c r="BV106" s="176">
        <f>IF(PMKAFAAPAYER[[#This Row],[ ]]="Payé",PMKAFAAPAYER[[#This Row],[25.06.2025]],0)</f>
        <v>0</v>
      </c>
      <c r="BW106" s="18">
        <f t="shared" si="24"/>
        <v>0</v>
      </c>
      <c r="BX106" s="162"/>
      <c r="BY106" s="166">
        <f>IF(PMKAFAAPAYER[[#This Row],[ ]]="Payé",PMKAFAAPAYER[[#This Row],[02.07.2025]],0)</f>
        <v>0</v>
      </c>
      <c r="BZ106" s="161"/>
      <c r="CA106" s="166">
        <f>IF(PMKAFAAPAYER[[#This Row],[ ]]="Payé",PMKAFAAPAYER[[#This Row],[09.07.2025]],0)</f>
        <v>0</v>
      </c>
      <c r="CB106" s="161"/>
      <c r="CC106" s="166">
        <f>IF(PMKAFAAPAYER[[#This Row],[ ]]="Payé",PMKAFAAPAYER[[#This Row],[16.07.2025]],0)</f>
        <v>0</v>
      </c>
      <c r="CD106" s="161"/>
      <c r="CE106" s="166">
        <f>IF(PMKAFAAPAYER[[#This Row],[ ]]="Payé",PMKAFAAPAYER[[#This Row],[23.07.2025]],0)</f>
        <v>0</v>
      </c>
      <c r="CF106" s="161"/>
      <c r="CG106" s="176">
        <f>IF(PMKAFAAPAYER[[#This Row],[ ]]="Payé",PMKAFAAPAYER[[#This Row],[30.07.2025]],0)</f>
        <v>0</v>
      </c>
      <c r="CH106" s="17">
        <f t="shared" si="25"/>
        <v>0</v>
      </c>
      <c r="CI106" s="162"/>
      <c r="CJ106" s="166">
        <f>IF(PMKAFAAPAYER[[#This Row],[ ]]="Payé",PMKAFAAPAYER[[#This Row],[06.08.2025]],0)</f>
        <v>0</v>
      </c>
      <c r="CK106" s="161"/>
      <c r="CL106" s="166">
        <f>IF(PMKAFAAPAYER[[#This Row],[ ]]="Payé",PMKAFAAPAYER[[#This Row],[13.08.2025]],0)</f>
        <v>0</v>
      </c>
      <c r="CM106" s="161"/>
      <c r="CN106" s="166">
        <f>IF(PMKAFAAPAYER[[#This Row],[ ]]="Payé",PMKAFAAPAYER[[#This Row],[20.08.2025]],0)</f>
        <v>0</v>
      </c>
      <c r="CO106" s="161"/>
      <c r="CP106" s="176">
        <f>IF(PMKAFAAPAYER[[#This Row],[ ]]="Payé",PMKAFAAPAYER[[#This Row],[27.08.2025]],0)</f>
        <v>0</v>
      </c>
      <c r="CQ106" s="18">
        <f t="shared" si="26"/>
        <v>0</v>
      </c>
      <c r="CR106" s="162"/>
      <c r="CS106" s="166">
        <f>IF(PMKAFAAPAYER[[#This Row],[ ]]="Payé",PMKAFAAPAYER[[#This Row],[03.09.2025]],0)</f>
        <v>0</v>
      </c>
      <c r="CT106" s="161"/>
      <c r="CU106" s="166">
        <f>IF(PMKAFAAPAYER[[#This Row],[ ]]="Payé",PMKAFAAPAYER[[#This Row],[10.09.2025]],0)</f>
        <v>0</v>
      </c>
      <c r="CV106" s="161"/>
      <c r="CW106" s="166">
        <f>IF(PMKAFAAPAYER[[#This Row],[ ]]="Payé",PMKAFAAPAYER[[#This Row],[17.09.2025]],0)</f>
        <v>0</v>
      </c>
      <c r="CX106" s="161"/>
      <c r="CY106" s="176">
        <f>IF(PMKAFAAPAYER[[#This Row],[ ]]="Payé",PMKAFAAPAYER[[#This Row],[24.09.2025]],0)</f>
        <v>0</v>
      </c>
      <c r="CZ106" s="17">
        <f t="shared" si="27"/>
        <v>0</v>
      </c>
      <c r="DA106" s="162"/>
      <c r="DB106" s="166">
        <f>IF(PMKAFAAPAYER[[#This Row],[ ]]="Payé",PMKAFAAPAYER[[#This Row],[01.10.2025]],0)</f>
        <v>0</v>
      </c>
      <c r="DC106" s="161"/>
      <c r="DD106" s="166">
        <f>IF(PMKAFAAPAYER[[#This Row],[ ]]="Payé",PMKAFAAPAYER[[#This Row],[08.10.2025]],0)</f>
        <v>0</v>
      </c>
      <c r="DE106" s="161"/>
      <c r="DF106" s="166">
        <f>IF(PMKAFAAPAYER[[#This Row],[ ]]="Payé",PMKAFAAPAYER[[#This Row],[15.10.2025]],0)</f>
        <v>0</v>
      </c>
      <c r="DG106" s="161"/>
      <c r="DH106" s="166">
        <f>IF(PMKAFAAPAYER[[#This Row],[ ]]="Payé",PMKAFAAPAYER[[#This Row],[22.10.2025]],0)</f>
        <v>0</v>
      </c>
      <c r="DI106" s="161"/>
      <c r="DJ106" s="176">
        <f>IF(PMKAFAAPAYER[[#This Row],[ ]]="Payé",PMKAFAAPAYER[[#This Row],[29.10.2025]],0)</f>
        <v>0</v>
      </c>
      <c r="DK106" s="18">
        <f t="shared" si="28"/>
        <v>0</v>
      </c>
      <c r="DL106" s="162"/>
      <c r="DM106" s="166">
        <f>IF(PMKAFAAPAYER[[#This Row],[ ]]="Payé",PMKAFAAPAYER[[#This Row],[05.11.2025]],0)</f>
        <v>0</v>
      </c>
      <c r="DN106" s="161"/>
      <c r="DO106" s="166">
        <f>IF(PMKAFAAPAYER[[#This Row],[ ]]="Payé",PMKAFAAPAYER[[#This Row],[12.11.2025]],0)</f>
        <v>0</v>
      </c>
      <c r="DP106" s="161"/>
      <c r="DQ106" s="166">
        <f>IF(PMKAFAAPAYER[[#This Row],[ ]]="Payé",PMKAFAAPAYER[[#This Row],[19.11.2025]],0)</f>
        <v>0</v>
      </c>
      <c r="DR106" s="161"/>
      <c r="DS106" s="176">
        <f>IF(PMKAFAAPAYER[[#This Row],[ ]]="Payé",PMKAFAAPAYER[[#This Row],[26.11.2025]],0)</f>
        <v>0</v>
      </c>
      <c r="DT106" s="17">
        <f t="shared" si="29"/>
        <v>0</v>
      </c>
      <c r="DU106" s="162"/>
      <c r="DV106" s="166">
        <f>IF(PMKAFAAPAYER[[#This Row],[ ]]="Payé",PMKAFAAPAYER[[#This Row],[03.12.2025]],0)</f>
        <v>0</v>
      </c>
      <c r="DW106" s="161"/>
      <c r="DX106" s="166">
        <f>IF(PMKAFAAPAYER[[#This Row],[ ]]="Payé",PMKAFAAPAYER[[#This Row],[10.12.2025]],0)</f>
        <v>0</v>
      </c>
      <c r="DY106" s="161"/>
      <c r="DZ106" s="166">
        <f>IF(PMKAFAAPAYER[[#This Row],[ ]]="Payé",PMKAFAAPAYER[[#This Row],[17.12.2025]],0)</f>
        <v>0</v>
      </c>
      <c r="EA106" s="161"/>
      <c r="EB106" s="166">
        <f>IF(PMKAFAAPAYER[[#This Row],[ ]]="Payé",PMKAFAAPAYER[[#This Row],[24.12.2025]],0)</f>
        <v>0</v>
      </c>
      <c r="EC106" s="161"/>
      <c r="ED106" s="176">
        <f>IF(PMKAFAAPAYER[[#This Row],[ ]]="Payé",PMKAFAAPAYER[[#This Row],[31.12.2025]],0)</f>
        <v>0</v>
      </c>
      <c r="EE106" s="18">
        <f t="shared" si="30"/>
        <v>0</v>
      </c>
      <c r="EF106" s="11">
        <f t="shared" si="31"/>
        <v>6417.9</v>
      </c>
      <c r="EG106" s="16">
        <f>+PMKAFAAPAYER[[#This Row],[CHF]]-PMKAFAAPAYER[[#This Row],[T2025]]</f>
        <v>0</v>
      </c>
    </row>
    <row r="107" spans="1:137" s="232" customFormat="1" x14ac:dyDescent="0.3">
      <c r="A107" s="209">
        <f t="shared" si="32"/>
        <v>102</v>
      </c>
      <c r="B107" s="210" t="s">
        <v>356</v>
      </c>
      <c r="C107" s="209">
        <v>641675422</v>
      </c>
      <c r="D107" s="211">
        <v>45628</v>
      </c>
      <c r="E107" s="212">
        <v>30</v>
      </c>
      <c r="F107" s="265">
        <f t="shared" si="33"/>
        <v>45658</v>
      </c>
      <c r="G107" s="213" t="s">
        <v>357</v>
      </c>
      <c r="H107" s="214" t="s">
        <v>358</v>
      </c>
      <c r="I107" s="215">
        <v>1352</v>
      </c>
      <c r="J107" s="216"/>
      <c r="K107" s="216"/>
      <c r="L107" s="216"/>
      <c r="M107" s="217"/>
      <c r="N107" s="218"/>
      <c r="O107" s="219"/>
      <c r="P107" s="220">
        <v>4.2</v>
      </c>
      <c r="Q107" s="233" t="s">
        <v>445</v>
      </c>
      <c r="R107" s="234">
        <v>1352</v>
      </c>
      <c r="S107" s="223">
        <f>IF(PMKAFAAPAYER[[#This Row],[ ]]="Payé",PMKAFAAPAYER[[#This Row],[02.01.2025]],0)</f>
        <v>1352</v>
      </c>
      <c r="T107" s="234"/>
      <c r="U107" s="223">
        <f>IF(PMKAFAAPAYER[[#This Row],[ ]]="Payé",PMKAFAAPAYER[[#This Row],[09.01.2025]],0)</f>
        <v>0</v>
      </c>
      <c r="V107" s="234"/>
      <c r="W107" s="223">
        <f>IF(PMKAFAAPAYER[[#This Row],[ ]]="Payé",PMKAFAAPAYER[[#This Row],[16.01.2025]],0)</f>
        <v>0</v>
      </c>
      <c r="X107" s="234"/>
      <c r="Y107" s="223">
        <f>IF(PMKAFAAPAYER[[#This Row],[ ]]="Payé",PMKAFAAPAYER[[#This Row],[23.01.2025]],0)</f>
        <v>0</v>
      </c>
      <c r="Z107" s="234"/>
      <c r="AA107" s="225">
        <f>IF(PMKAFAAPAYER[[#This Row],[ ]]="Payé",PMKAFAAPAYER[[#This Row],[30.01.2025]],0)</f>
        <v>0</v>
      </c>
      <c r="AB107" s="226">
        <f t="shared" si="19"/>
        <v>1352</v>
      </c>
      <c r="AC107" s="234"/>
      <c r="AD107" s="223">
        <f>IF(PMKAFAAPAYER[[#This Row],[ ]]="Payé",PMKAFAAPAYER[[#This Row],[06.02.2025]],0)</f>
        <v>0</v>
      </c>
      <c r="AE107" s="234"/>
      <c r="AF107" s="223">
        <f>IF(PMKAFAAPAYER[[#This Row],[ ]]="Payé",PMKAFAAPAYER[[#This Row],[13.02.2025]],0)</f>
        <v>0</v>
      </c>
      <c r="AG107" s="234"/>
      <c r="AH107" s="223">
        <f>IF(PMKAFAAPAYER[[#This Row],[ ]]="Payé",PMKAFAAPAYER[[#This Row],[20.02.2025]],0)</f>
        <v>0</v>
      </c>
      <c r="AI107" s="234"/>
      <c r="AJ107" s="225">
        <f>IF(PMKAFAAPAYER[[#This Row],[ ]]="Payé",PMKAFAAPAYER[[#This Row],[27.02.2025]],0)</f>
        <v>0</v>
      </c>
      <c r="AK107" s="227">
        <f t="shared" si="20"/>
        <v>0</v>
      </c>
      <c r="AL107" s="222"/>
      <c r="AM107" s="223">
        <f>IF(PMKAFAAPAYER[[#This Row],[ ]]="Payé",PMKAFAAPAYER[[#This Row],[05.03.2025]],0)</f>
        <v>0</v>
      </c>
      <c r="AN107" s="224"/>
      <c r="AO107" s="223">
        <f>IF(PMKAFAAPAYER[[#This Row],[ ]]="Payé",PMKAFAAPAYER[[#This Row],[12.03.2025]],0)</f>
        <v>0</v>
      </c>
      <c r="AP107" s="224"/>
      <c r="AQ107" s="223">
        <f>IF(PMKAFAAPAYER[[#This Row],[ ]]="Payé",PMKAFAAPAYER[[#This Row],[19.03.2025]],0)</f>
        <v>0</v>
      </c>
      <c r="AR107" s="224"/>
      <c r="AS107" s="225">
        <f>IF(PMKAFAAPAYER[[#This Row],[ ]]="Payé",PMKAFAAPAYER[[#This Row],[26.03.2025]],0)</f>
        <v>0</v>
      </c>
      <c r="AT107" s="228">
        <f t="shared" si="21"/>
        <v>0</v>
      </c>
      <c r="AU107" s="222"/>
      <c r="AV107" s="223">
        <f>IF(PMKAFAAPAYER[[#This Row],[ ]]="Payé",PMKAFAAPAYER[[#This Row],[02.04.2025]],0)</f>
        <v>0</v>
      </c>
      <c r="AW107" s="224"/>
      <c r="AX107" s="223">
        <f>IF(PMKAFAAPAYER[[#This Row],[ ]]="Payé",PMKAFAAPAYER[[#This Row],[09.04.2025]],0)</f>
        <v>0</v>
      </c>
      <c r="AY107" s="224"/>
      <c r="AZ107" s="223">
        <f>IF(PMKAFAAPAYER[[#This Row],[ ]]="Payé",PMKAFAAPAYER[[#This Row],[16.04.2025]],0)</f>
        <v>0</v>
      </c>
      <c r="BA107" s="224"/>
      <c r="BB107" s="223">
        <f>IF(PMKAFAAPAYER[[#This Row],[ ]]="Payé",PMKAFAAPAYER[[#This Row],[23.04.2025]],0)</f>
        <v>0</v>
      </c>
      <c r="BC107" s="224"/>
      <c r="BD107" s="225">
        <f>IF(PMKAFAAPAYER[[#This Row],[ ]]="Payé",PMKAFAAPAYER[[#This Row],[30.04.2025]],0)</f>
        <v>0</v>
      </c>
      <c r="BE107" s="229">
        <f t="shared" si="22"/>
        <v>0</v>
      </c>
      <c r="BF107" s="222"/>
      <c r="BG107" s="223">
        <f>IF(PMKAFAAPAYER[[#This Row],[ ]]="Payé",PMKAFAAPAYER[[#This Row],[07.05.2025]],0)</f>
        <v>0</v>
      </c>
      <c r="BH107" s="224"/>
      <c r="BI107" s="223">
        <f>IF(PMKAFAAPAYER[[#This Row],[ ]]="Payé",PMKAFAAPAYER[[#This Row],[14.05.2025]],0)</f>
        <v>0</v>
      </c>
      <c r="BJ107" s="224"/>
      <c r="BK107" s="223">
        <f>IF(PMKAFAAPAYER[[#This Row],[ ]]="Payé",PMKAFAAPAYER[[#This Row],[21.05.2025]],0)</f>
        <v>0</v>
      </c>
      <c r="BL107" s="224"/>
      <c r="BM107" s="225">
        <f>IF(PMKAFAAPAYER[[#This Row],[ ]]="Payé",PMKAFAAPAYER[[#This Row],[28.05.2025]],0)</f>
        <v>0</v>
      </c>
      <c r="BN107" s="228">
        <f t="shared" si="23"/>
        <v>0</v>
      </c>
      <c r="BO107" s="222"/>
      <c r="BP107" s="223">
        <f>IF(PMKAFAAPAYER[[#This Row],[ ]]="Payé",PMKAFAAPAYER[[#This Row],[04.06.2025]],0)</f>
        <v>0</v>
      </c>
      <c r="BQ107" s="224"/>
      <c r="BR107" s="223">
        <f>IF(PMKAFAAPAYER[[#This Row],[ ]]="Payé",PMKAFAAPAYER[[#This Row],[11.06.2025]],0)</f>
        <v>0</v>
      </c>
      <c r="BS107" s="224"/>
      <c r="BT107" s="223">
        <f>IF(PMKAFAAPAYER[[#This Row],[ ]]="Payé",PMKAFAAPAYER[[#This Row],[18.06.2025]],0)</f>
        <v>0</v>
      </c>
      <c r="BU107" s="224"/>
      <c r="BV107" s="225">
        <f>IF(PMKAFAAPAYER[[#This Row],[ ]]="Payé",PMKAFAAPAYER[[#This Row],[25.06.2025]],0)</f>
        <v>0</v>
      </c>
      <c r="BW107" s="229">
        <f t="shared" si="24"/>
        <v>0</v>
      </c>
      <c r="BX107" s="222"/>
      <c r="BY107" s="223">
        <f>IF(PMKAFAAPAYER[[#This Row],[ ]]="Payé",PMKAFAAPAYER[[#This Row],[02.07.2025]],0)</f>
        <v>0</v>
      </c>
      <c r="BZ107" s="224"/>
      <c r="CA107" s="223">
        <f>IF(PMKAFAAPAYER[[#This Row],[ ]]="Payé",PMKAFAAPAYER[[#This Row],[09.07.2025]],0)</f>
        <v>0</v>
      </c>
      <c r="CB107" s="224"/>
      <c r="CC107" s="223">
        <f>IF(PMKAFAAPAYER[[#This Row],[ ]]="Payé",PMKAFAAPAYER[[#This Row],[16.07.2025]],0)</f>
        <v>0</v>
      </c>
      <c r="CD107" s="224"/>
      <c r="CE107" s="223">
        <f>IF(PMKAFAAPAYER[[#This Row],[ ]]="Payé",PMKAFAAPAYER[[#This Row],[23.07.2025]],0)</f>
        <v>0</v>
      </c>
      <c r="CF107" s="224"/>
      <c r="CG107" s="225">
        <f>IF(PMKAFAAPAYER[[#This Row],[ ]]="Payé",PMKAFAAPAYER[[#This Row],[30.07.2025]],0)</f>
        <v>0</v>
      </c>
      <c r="CH107" s="228">
        <f t="shared" si="25"/>
        <v>0</v>
      </c>
      <c r="CI107" s="222"/>
      <c r="CJ107" s="223">
        <f>IF(PMKAFAAPAYER[[#This Row],[ ]]="Payé",PMKAFAAPAYER[[#This Row],[06.08.2025]],0)</f>
        <v>0</v>
      </c>
      <c r="CK107" s="224"/>
      <c r="CL107" s="223">
        <f>IF(PMKAFAAPAYER[[#This Row],[ ]]="Payé",PMKAFAAPAYER[[#This Row],[13.08.2025]],0)</f>
        <v>0</v>
      </c>
      <c r="CM107" s="224"/>
      <c r="CN107" s="223">
        <f>IF(PMKAFAAPAYER[[#This Row],[ ]]="Payé",PMKAFAAPAYER[[#This Row],[20.08.2025]],0)</f>
        <v>0</v>
      </c>
      <c r="CO107" s="224"/>
      <c r="CP107" s="225">
        <f>IF(PMKAFAAPAYER[[#This Row],[ ]]="Payé",PMKAFAAPAYER[[#This Row],[27.08.2025]],0)</f>
        <v>0</v>
      </c>
      <c r="CQ107" s="229">
        <f t="shared" si="26"/>
        <v>0</v>
      </c>
      <c r="CR107" s="222"/>
      <c r="CS107" s="223">
        <f>IF(PMKAFAAPAYER[[#This Row],[ ]]="Payé",PMKAFAAPAYER[[#This Row],[03.09.2025]],0)</f>
        <v>0</v>
      </c>
      <c r="CT107" s="224"/>
      <c r="CU107" s="223">
        <f>IF(PMKAFAAPAYER[[#This Row],[ ]]="Payé",PMKAFAAPAYER[[#This Row],[10.09.2025]],0)</f>
        <v>0</v>
      </c>
      <c r="CV107" s="224"/>
      <c r="CW107" s="223">
        <f>IF(PMKAFAAPAYER[[#This Row],[ ]]="Payé",PMKAFAAPAYER[[#This Row],[17.09.2025]],0)</f>
        <v>0</v>
      </c>
      <c r="CX107" s="224"/>
      <c r="CY107" s="225">
        <f>IF(PMKAFAAPAYER[[#This Row],[ ]]="Payé",PMKAFAAPAYER[[#This Row],[24.09.2025]],0)</f>
        <v>0</v>
      </c>
      <c r="CZ107" s="228">
        <f t="shared" si="27"/>
        <v>0</v>
      </c>
      <c r="DA107" s="222"/>
      <c r="DB107" s="223">
        <f>IF(PMKAFAAPAYER[[#This Row],[ ]]="Payé",PMKAFAAPAYER[[#This Row],[01.10.2025]],0)</f>
        <v>0</v>
      </c>
      <c r="DC107" s="224"/>
      <c r="DD107" s="223">
        <f>IF(PMKAFAAPAYER[[#This Row],[ ]]="Payé",PMKAFAAPAYER[[#This Row],[08.10.2025]],0)</f>
        <v>0</v>
      </c>
      <c r="DE107" s="224"/>
      <c r="DF107" s="223">
        <f>IF(PMKAFAAPAYER[[#This Row],[ ]]="Payé",PMKAFAAPAYER[[#This Row],[15.10.2025]],0)</f>
        <v>0</v>
      </c>
      <c r="DG107" s="224"/>
      <c r="DH107" s="223">
        <f>IF(PMKAFAAPAYER[[#This Row],[ ]]="Payé",PMKAFAAPAYER[[#This Row],[22.10.2025]],0)</f>
        <v>0</v>
      </c>
      <c r="DI107" s="224"/>
      <c r="DJ107" s="225">
        <f>IF(PMKAFAAPAYER[[#This Row],[ ]]="Payé",PMKAFAAPAYER[[#This Row],[29.10.2025]],0)</f>
        <v>0</v>
      </c>
      <c r="DK107" s="229">
        <f t="shared" si="28"/>
        <v>0</v>
      </c>
      <c r="DL107" s="222"/>
      <c r="DM107" s="223">
        <f>IF(PMKAFAAPAYER[[#This Row],[ ]]="Payé",PMKAFAAPAYER[[#This Row],[05.11.2025]],0)</f>
        <v>0</v>
      </c>
      <c r="DN107" s="224"/>
      <c r="DO107" s="223">
        <f>IF(PMKAFAAPAYER[[#This Row],[ ]]="Payé",PMKAFAAPAYER[[#This Row],[12.11.2025]],0)</f>
        <v>0</v>
      </c>
      <c r="DP107" s="224"/>
      <c r="DQ107" s="223">
        <f>IF(PMKAFAAPAYER[[#This Row],[ ]]="Payé",PMKAFAAPAYER[[#This Row],[19.11.2025]],0)</f>
        <v>0</v>
      </c>
      <c r="DR107" s="224"/>
      <c r="DS107" s="225">
        <f>IF(PMKAFAAPAYER[[#This Row],[ ]]="Payé",PMKAFAAPAYER[[#This Row],[26.11.2025]],0)</f>
        <v>0</v>
      </c>
      <c r="DT107" s="228">
        <f t="shared" si="29"/>
        <v>0</v>
      </c>
      <c r="DU107" s="222"/>
      <c r="DV107" s="223">
        <f>IF(PMKAFAAPAYER[[#This Row],[ ]]="Payé",PMKAFAAPAYER[[#This Row],[03.12.2025]],0)</f>
        <v>0</v>
      </c>
      <c r="DW107" s="224"/>
      <c r="DX107" s="223">
        <f>IF(PMKAFAAPAYER[[#This Row],[ ]]="Payé",PMKAFAAPAYER[[#This Row],[10.12.2025]],0)</f>
        <v>0</v>
      </c>
      <c r="DY107" s="224"/>
      <c r="DZ107" s="223">
        <f>IF(PMKAFAAPAYER[[#This Row],[ ]]="Payé",PMKAFAAPAYER[[#This Row],[17.12.2025]],0)</f>
        <v>0</v>
      </c>
      <c r="EA107" s="224"/>
      <c r="EB107" s="223">
        <f>IF(PMKAFAAPAYER[[#This Row],[ ]]="Payé",PMKAFAAPAYER[[#This Row],[24.12.2025]],0)</f>
        <v>0</v>
      </c>
      <c r="EC107" s="224"/>
      <c r="ED107" s="225">
        <f>IF(PMKAFAAPAYER[[#This Row],[ ]]="Payé",PMKAFAAPAYER[[#This Row],[31.12.2025]],0)</f>
        <v>0</v>
      </c>
      <c r="EE107" s="229">
        <f t="shared" si="30"/>
        <v>0</v>
      </c>
      <c r="EF107" s="230">
        <f t="shared" si="31"/>
        <v>1352</v>
      </c>
      <c r="EG107" s="231">
        <f>+PMKAFAAPAYER[[#This Row],[CHF]]-PMKAFAAPAYER[[#This Row],[T2025]]</f>
        <v>0</v>
      </c>
    </row>
    <row r="108" spans="1:137" x14ac:dyDescent="0.3">
      <c r="A108" s="9">
        <f t="shared" si="32"/>
        <v>103</v>
      </c>
      <c r="B108" s="1" t="s">
        <v>425</v>
      </c>
      <c r="C108" s="9">
        <v>2706173</v>
      </c>
      <c r="D108" s="8">
        <v>45671</v>
      </c>
      <c r="E108" s="10">
        <v>30</v>
      </c>
      <c r="F108" s="265">
        <f t="shared" si="33"/>
        <v>45701</v>
      </c>
      <c r="G108" s="139" t="s">
        <v>426</v>
      </c>
      <c r="H108" s="14"/>
      <c r="I108" s="140">
        <v>3391.75</v>
      </c>
      <c r="J108" s="14"/>
      <c r="K108" s="14"/>
      <c r="L108" s="14"/>
      <c r="N108" s="15"/>
      <c r="Q108" s="3"/>
      <c r="R108" s="234"/>
      <c r="S108" s="166">
        <f>IF(PMKAFAAPAYER[[#This Row],[ ]]="Payé",PMKAFAAPAYER[[#This Row],[02.01.2025]],0)</f>
        <v>0</v>
      </c>
      <c r="T108" s="234"/>
      <c r="U108" s="166">
        <f>IF(PMKAFAAPAYER[[#This Row],[ ]]="Payé",PMKAFAAPAYER[[#This Row],[09.01.2025]],0)</f>
        <v>0</v>
      </c>
      <c r="V108" s="234"/>
      <c r="W108" s="166">
        <f>IF(PMKAFAAPAYER[[#This Row],[ ]]="Payé",PMKAFAAPAYER[[#This Row],[16.01.2025]],0)</f>
        <v>0</v>
      </c>
      <c r="X108" s="234"/>
      <c r="Y108" s="166">
        <f>IF(PMKAFAAPAYER[[#This Row],[ ]]="Payé",PMKAFAAPAYER[[#This Row],[23.01.2025]],0)</f>
        <v>0</v>
      </c>
      <c r="Z108" s="234"/>
      <c r="AA108" s="176">
        <f>IF(PMKAFAAPAYER[[#This Row],[ ]]="Payé",PMKAFAAPAYER[[#This Row],[30.01.2025]],0)</f>
        <v>0</v>
      </c>
      <c r="AB108" s="32">
        <f t="shared" si="19"/>
        <v>0</v>
      </c>
      <c r="AC108" s="234"/>
      <c r="AD108" s="166">
        <f>IF(PMKAFAAPAYER[[#This Row],[ ]]="Payé",PMKAFAAPAYER[[#This Row],[06.02.2025]],0)</f>
        <v>0</v>
      </c>
      <c r="AE108" s="234">
        <v>3391.75</v>
      </c>
      <c r="AF108" s="166">
        <f>IF(PMKAFAAPAYER[[#This Row],[ ]]="Payé",PMKAFAAPAYER[[#This Row],[13.02.2025]],0)</f>
        <v>0</v>
      </c>
      <c r="AG108" s="234"/>
      <c r="AH108" s="166">
        <f>IF(PMKAFAAPAYER[[#This Row],[ ]]="Payé",PMKAFAAPAYER[[#This Row],[20.02.2025]],0)</f>
        <v>0</v>
      </c>
      <c r="AI108" s="234"/>
      <c r="AJ108" s="176">
        <f>IF(PMKAFAAPAYER[[#This Row],[ ]]="Payé",PMKAFAAPAYER[[#This Row],[27.02.2025]],0)</f>
        <v>0</v>
      </c>
      <c r="AK108" s="47">
        <f t="shared" si="20"/>
        <v>3391.75</v>
      </c>
      <c r="AL108" s="162"/>
      <c r="AM108" s="166">
        <f>IF(PMKAFAAPAYER[[#This Row],[ ]]="Payé",PMKAFAAPAYER[[#This Row],[05.03.2025]],0)</f>
        <v>0</v>
      </c>
      <c r="AN108" s="161"/>
      <c r="AO108" s="166">
        <f>IF(PMKAFAAPAYER[[#This Row],[ ]]="Payé",PMKAFAAPAYER[[#This Row],[12.03.2025]],0)</f>
        <v>0</v>
      </c>
      <c r="AP108" s="161"/>
      <c r="AQ108" s="166">
        <f>IF(PMKAFAAPAYER[[#This Row],[ ]]="Payé",PMKAFAAPAYER[[#This Row],[19.03.2025]],0)</f>
        <v>0</v>
      </c>
      <c r="AR108" s="161"/>
      <c r="AS108" s="176">
        <f>IF(PMKAFAAPAYER[[#This Row],[ ]]="Payé",PMKAFAAPAYER[[#This Row],[26.03.2025]],0)</f>
        <v>0</v>
      </c>
      <c r="AT108" s="17">
        <f t="shared" si="21"/>
        <v>0</v>
      </c>
      <c r="AU108" s="162"/>
      <c r="AV108" s="166">
        <f>IF(PMKAFAAPAYER[[#This Row],[ ]]="Payé",PMKAFAAPAYER[[#This Row],[02.04.2025]],0)</f>
        <v>0</v>
      </c>
      <c r="AW108" s="161"/>
      <c r="AX108" s="166">
        <f>IF(PMKAFAAPAYER[[#This Row],[ ]]="Payé",PMKAFAAPAYER[[#This Row],[09.04.2025]],0)</f>
        <v>0</v>
      </c>
      <c r="AY108" s="161"/>
      <c r="AZ108" s="166">
        <f>IF(PMKAFAAPAYER[[#This Row],[ ]]="Payé",PMKAFAAPAYER[[#This Row],[16.04.2025]],0)</f>
        <v>0</v>
      </c>
      <c r="BA108" s="161"/>
      <c r="BB108" s="166">
        <f>IF(PMKAFAAPAYER[[#This Row],[ ]]="Payé",PMKAFAAPAYER[[#This Row],[23.04.2025]],0)</f>
        <v>0</v>
      </c>
      <c r="BC108" s="161"/>
      <c r="BD108" s="176">
        <f>IF(PMKAFAAPAYER[[#This Row],[ ]]="Payé",PMKAFAAPAYER[[#This Row],[30.04.2025]],0)</f>
        <v>0</v>
      </c>
      <c r="BE108" s="18">
        <f t="shared" si="22"/>
        <v>0</v>
      </c>
      <c r="BF108" s="162"/>
      <c r="BG108" s="166">
        <f>IF(PMKAFAAPAYER[[#This Row],[ ]]="Payé",PMKAFAAPAYER[[#This Row],[07.05.2025]],0)</f>
        <v>0</v>
      </c>
      <c r="BH108" s="161"/>
      <c r="BI108" s="166">
        <f>IF(PMKAFAAPAYER[[#This Row],[ ]]="Payé",PMKAFAAPAYER[[#This Row],[14.05.2025]],0)</f>
        <v>0</v>
      </c>
      <c r="BJ108" s="161"/>
      <c r="BK108" s="166">
        <f>IF(PMKAFAAPAYER[[#This Row],[ ]]="Payé",PMKAFAAPAYER[[#This Row],[21.05.2025]],0)</f>
        <v>0</v>
      </c>
      <c r="BL108" s="161"/>
      <c r="BM108" s="176">
        <f>IF(PMKAFAAPAYER[[#This Row],[ ]]="Payé",PMKAFAAPAYER[[#This Row],[28.05.2025]],0)</f>
        <v>0</v>
      </c>
      <c r="BN108" s="17">
        <f t="shared" si="23"/>
        <v>0</v>
      </c>
      <c r="BO108" s="162"/>
      <c r="BP108" s="166">
        <f>IF(PMKAFAAPAYER[[#This Row],[ ]]="Payé",PMKAFAAPAYER[[#This Row],[04.06.2025]],0)</f>
        <v>0</v>
      </c>
      <c r="BQ108" s="161"/>
      <c r="BR108" s="166">
        <f>IF(PMKAFAAPAYER[[#This Row],[ ]]="Payé",PMKAFAAPAYER[[#This Row],[11.06.2025]],0)</f>
        <v>0</v>
      </c>
      <c r="BS108" s="161"/>
      <c r="BT108" s="166">
        <f>IF(PMKAFAAPAYER[[#This Row],[ ]]="Payé",PMKAFAAPAYER[[#This Row],[18.06.2025]],0)</f>
        <v>0</v>
      </c>
      <c r="BU108" s="161"/>
      <c r="BV108" s="176">
        <f>IF(PMKAFAAPAYER[[#This Row],[ ]]="Payé",PMKAFAAPAYER[[#This Row],[25.06.2025]],0)</f>
        <v>0</v>
      </c>
      <c r="BW108" s="18">
        <f t="shared" si="24"/>
        <v>0</v>
      </c>
      <c r="BX108" s="162"/>
      <c r="BY108" s="166">
        <f>IF(PMKAFAAPAYER[[#This Row],[ ]]="Payé",PMKAFAAPAYER[[#This Row],[02.07.2025]],0)</f>
        <v>0</v>
      </c>
      <c r="BZ108" s="161"/>
      <c r="CA108" s="166">
        <f>IF(PMKAFAAPAYER[[#This Row],[ ]]="Payé",PMKAFAAPAYER[[#This Row],[09.07.2025]],0)</f>
        <v>0</v>
      </c>
      <c r="CB108" s="161"/>
      <c r="CC108" s="166">
        <f>IF(PMKAFAAPAYER[[#This Row],[ ]]="Payé",PMKAFAAPAYER[[#This Row],[16.07.2025]],0)</f>
        <v>0</v>
      </c>
      <c r="CD108" s="161"/>
      <c r="CE108" s="166">
        <f>IF(PMKAFAAPAYER[[#This Row],[ ]]="Payé",PMKAFAAPAYER[[#This Row],[23.07.2025]],0)</f>
        <v>0</v>
      </c>
      <c r="CF108" s="161"/>
      <c r="CG108" s="176">
        <f>IF(PMKAFAAPAYER[[#This Row],[ ]]="Payé",PMKAFAAPAYER[[#This Row],[30.07.2025]],0)</f>
        <v>0</v>
      </c>
      <c r="CH108" s="17">
        <f t="shared" si="25"/>
        <v>0</v>
      </c>
      <c r="CI108" s="162"/>
      <c r="CJ108" s="166">
        <f>IF(PMKAFAAPAYER[[#This Row],[ ]]="Payé",PMKAFAAPAYER[[#This Row],[06.08.2025]],0)</f>
        <v>0</v>
      </c>
      <c r="CK108" s="161"/>
      <c r="CL108" s="166">
        <f>IF(PMKAFAAPAYER[[#This Row],[ ]]="Payé",PMKAFAAPAYER[[#This Row],[13.08.2025]],0)</f>
        <v>0</v>
      </c>
      <c r="CM108" s="161"/>
      <c r="CN108" s="166">
        <f>IF(PMKAFAAPAYER[[#This Row],[ ]]="Payé",PMKAFAAPAYER[[#This Row],[20.08.2025]],0)</f>
        <v>0</v>
      </c>
      <c r="CO108" s="161"/>
      <c r="CP108" s="176">
        <f>IF(PMKAFAAPAYER[[#This Row],[ ]]="Payé",PMKAFAAPAYER[[#This Row],[27.08.2025]],0)</f>
        <v>0</v>
      </c>
      <c r="CQ108" s="18">
        <f t="shared" si="26"/>
        <v>0</v>
      </c>
      <c r="CR108" s="162"/>
      <c r="CS108" s="166">
        <f>IF(PMKAFAAPAYER[[#This Row],[ ]]="Payé",PMKAFAAPAYER[[#This Row],[03.09.2025]],0)</f>
        <v>0</v>
      </c>
      <c r="CT108" s="161"/>
      <c r="CU108" s="166">
        <f>IF(PMKAFAAPAYER[[#This Row],[ ]]="Payé",PMKAFAAPAYER[[#This Row],[10.09.2025]],0)</f>
        <v>0</v>
      </c>
      <c r="CV108" s="161"/>
      <c r="CW108" s="166">
        <f>IF(PMKAFAAPAYER[[#This Row],[ ]]="Payé",PMKAFAAPAYER[[#This Row],[17.09.2025]],0)</f>
        <v>0</v>
      </c>
      <c r="CX108" s="161"/>
      <c r="CY108" s="176">
        <f>IF(PMKAFAAPAYER[[#This Row],[ ]]="Payé",PMKAFAAPAYER[[#This Row],[24.09.2025]],0)</f>
        <v>0</v>
      </c>
      <c r="CZ108" s="17">
        <f t="shared" si="27"/>
        <v>0</v>
      </c>
      <c r="DA108" s="162"/>
      <c r="DB108" s="166">
        <f>IF(PMKAFAAPAYER[[#This Row],[ ]]="Payé",PMKAFAAPAYER[[#This Row],[01.10.2025]],0)</f>
        <v>0</v>
      </c>
      <c r="DC108" s="161"/>
      <c r="DD108" s="166">
        <f>IF(PMKAFAAPAYER[[#This Row],[ ]]="Payé",PMKAFAAPAYER[[#This Row],[08.10.2025]],0)</f>
        <v>0</v>
      </c>
      <c r="DE108" s="161"/>
      <c r="DF108" s="166">
        <f>IF(PMKAFAAPAYER[[#This Row],[ ]]="Payé",PMKAFAAPAYER[[#This Row],[15.10.2025]],0)</f>
        <v>0</v>
      </c>
      <c r="DG108" s="161"/>
      <c r="DH108" s="166">
        <f>IF(PMKAFAAPAYER[[#This Row],[ ]]="Payé",PMKAFAAPAYER[[#This Row],[22.10.2025]],0)</f>
        <v>0</v>
      </c>
      <c r="DI108" s="161"/>
      <c r="DJ108" s="176">
        <f>IF(PMKAFAAPAYER[[#This Row],[ ]]="Payé",PMKAFAAPAYER[[#This Row],[29.10.2025]],0)</f>
        <v>0</v>
      </c>
      <c r="DK108" s="18">
        <f t="shared" si="28"/>
        <v>0</v>
      </c>
      <c r="DL108" s="162"/>
      <c r="DM108" s="166">
        <f>IF(PMKAFAAPAYER[[#This Row],[ ]]="Payé",PMKAFAAPAYER[[#This Row],[05.11.2025]],0)</f>
        <v>0</v>
      </c>
      <c r="DN108" s="161"/>
      <c r="DO108" s="166">
        <f>IF(PMKAFAAPAYER[[#This Row],[ ]]="Payé",PMKAFAAPAYER[[#This Row],[12.11.2025]],0)</f>
        <v>0</v>
      </c>
      <c r="DP108" s="161"/>
      <c r="DQ108" s="166">
        <f>IF(PMKAFAAPAYER[[#This Row],[ ]]="Payé",PMKAFAAPAYER[[#This Row],[19.11.2025]],0)</f>
        <v>0</v>
      </c>
      <c r="DR108" s="161"/>
      <c r="DS108" s="176">
        <f>IF(PMKAFAAPAYER[[#This Row],[ ]]="Payé",PMKAFAAPAYER[[#This Row],[26.11.2025]],0)</f>
        <v>0</v>
      </c>
      <c r="DT108" s="17">
        <f t="shared" si="29"/>
        <v>0</v>
      </c>
      <c r="DU108" s="162"/>
      <c r="DV108" s="166">
        <f>IF(PMKAFAAPAYER[[#This Row],[ ]]="Payé",PMKAFAAPAYER[[#This Row],[03.12.2025]],0)</f>
        <v>0</v>
      </c>
      <c r="DW108" s="161"/>
      <c r="DX108" s="166">
        <f>IF(PMKAFAAPAYER[[#This Row],[ ]]="Payé",PMKAFAAPAYER[[#This Row],[10.12.2025]],0)</f>
        <v>0</v>
      </c>
      <c r="DY108" s="161"/>
      <c r="DZ108" s="166">
        <f>IF(PMKAFAAPAYER[[#This Row],[ ]]="Payé",PMKAFAAPAYER[[#This Row],[17.12.2025]],0)</f>
        <v>0</v>
      </c>
      <c r="EA108" s="161"/>
      <c r="EB108" s="166">
        <f>IF(PMKAFAAPAYER[[#This Row],[ ]]="Payé",PMKAFAAPAYER[[#This Row],[24.12.2025]],0)</f>
        <v>0</v>
      </c>
      <c r="EC108" s="161"/>
      <c r="ED108" s="176">
        <f>IF(PMKAFAAPAYER[[#This Row],[ ]]="Payé",PMKAFAAPAYER[[#This Row],[31.12.2025]],0)</f>
        <v>0</v>
      </c>
      <c r="EE108" s="18">
        <f t="shared" si="30"/>
        <v>0</v>
      </c>
      <c r="EF108" s="11">
        <f t="shared" si="31"/>
        <v>3391.75</v>
      </c>
      <c r="EG108" s="16">
        <f>+PMKAFAAPAYER[[#This Row],[CHF]]-PMKAFAAPAYER[[#This Row],[T2025]]</f>
        <v>0</v>
      </c>
    </row>
    <row r="109" spans="1:137" x14ac:dyDescent="0.3">
      <c r="A109" s="9">
        <f t="shared" si="32"/>
        <v>104</v>
      </c>
      <c r="B109" s="1" t="s">
        <v>44</v>
      </c>
      <c r="C109" s="9">
        <v>20250130</v>
      </c>
      <c r="D109" s="8">
        <v>45687</v>
      </c>
      <c r="E109" s="10">
        <v>29</v>
      </c>
      <c r="F109" s="265">
        <f t="shared" si="33"/>
        <v>45716</v>
      </c>
      <c r="G109" s="139" t="s">
        <v>427</v>
      </c>
      <c r="H109" s="14"/>
      <c r="I109" s="140">
        <v>4240.9799999999996</v>
      </c>
      <c r="J109" s="14"/>
      <c r="K109" s="14"/>
      <c r="L109" s="14"/>
      <c r="N109" s="15"/>
      <c r="P109" s="205">
        <v>45720</v>
      </c>
      <c r="Q109" s="3" t="s">
        <v>445</v>
      </c>
      <c r="R109" s="234"/>
      <c r="S109" s="166">
        <f>IF(PMKAFAAPAYER[[#This Row],[ ]]="Payé",PMKAFAAPAYER[[#This Row],[02.01.2025]],0)</f>
        <v>0</v>
      </c>
      <c r="T109" s="234"/>
      <c r="U109" s="166">
        <f>IF(PMKAFAAPAYER[[#This Row],[ ]]="Payé",PMKAFAAPAYER[[#This Row],[09.01.2025]],0)</f>
        <v>0</v>
      </c>
      <c r="V109" s="234"/>
      <c r="W109" s="166">
        <f>IF(PMKAFAAPAYER[[#This Row],[ ]]="Payé",PMKAFAAPAYER[[#This Row],[16.01.2025]],0)</f>
        <v>0</v>
      </c>
      <c r="X109" s="234"/>
      <c r="Y109" s="166">
        <f>IF(PMKAFAAPAYER[[#This Row],[ ]]="Payé",PMKAFAAPAYER[[#This Row],[23.01.2025]],0)</f>
        <v>0</v>
      </c>
      <c r="Z109" s="234"/>
      <c r="AA109" s="176">
        <f>IF(PMKAFAAPAYER[[#This Row],[ ]]="Payé",PMKAFAAPAYER[[#This Row],[30.01.2025]],0)</f>
        <v>0</v>
      </c>
      <c r="AB109" s="32">
        <f t="shared" si="19"/>
        <v>0</v>
      </c>
      <c r="AC109" s="234"/>
      <c r="AD109" s="166">
        <f>IF(PMKAFAAPAYER[[#This Row],[ ]]="Payé",PMKAFAAPAYER[[#This Row],[06.02.2025]],0)</f>
        <v>0</v>
      </c>
      <c r="AE109" s="234"/>
      <c r="AF109" s="166">
        <f>IF(PMKAFAAPAYER[[#This Row],[ ]]="Payé",PMKAFAAPAYER[[#This Row],[13.02.2025]],0)</f>
        <v>0</v>
      </c>
      <c r="AG109" s="234"/>
      <c r="AH109" s="166">
        <f>IF(PMKAFAAPAYER[[#This Row],[ ]]="Payé",PMKAFAAPAYER[[#This Row],[20.02.2025]],0)</f>
        <v>0</v>
      </c>
      <c r="AI109" s="234">
        <v>4240.9799999999996</v>
      </c>
      <c r="AJ109" s="176">
        <f>IF(PMKAFAAPAYER[[#This Row],[ ]]="Payé",PMKAFAAPAYER[[#This Row],[27.02.2025]],0)</f>
        <v>4240.9799999999996</v>
      </c>
      <c r="AK109" s="47">
        <f t="shared" si="20"/>
        <v>4240.9799999999996</v>
      </c>
      <c r="AL109" s="162"/>
      <c r="AM109" s="166">
        <f>IF(PMKAFAAPAYER[[#This Row],[ ]]="Payé",PMKAFAAPAYER[[#This Row],[05.03.2025]],0)</f>
        <v>0</v>
      </c>
      <c r="AN109" s="161"/>
      <c r="AO109" s="166">
        <f>IF(PMKAFAAPAYER[[#This Row],[ ]]="Payé",PMKAFAAPAYER[[#This Row],[12.03.2025]],0)</f>
        <v>0</v>
      </c>
      <c r="AP109" s="161"/>
      <c r="AQ109" s="166">
        <f>IF(PMKAFAAPAYER[[#This Row],[ ]]="Payé",PMKAFAAPAYER[[#This Row],[19.03.2025]],0)</f>
        <v>0</v>
      </c>
      <c r="AR109" s="161"/>
      <c r="AS109" s="176">
        <f>IF(PMKAFAAPAYER[[#This Row],[ ]]="Payé",PMKAFAAPAYER[[#This Row],[26.03.2025]],0)</f>
        <v>0</v>
      </c>
      <c r="AT109" s="17">
        <f t="shared" si="21"/>
        <v>0</v>
      </c>
      <c r="AU109" s="162"/>
      <c r="AV109" s="166">
        <f>IF(PMKAFAAPAYER[[#This Row],[ ]]="Payé",PMKAFAAPAYER[[#This Row],[02.04.2025]],0)</f>
        <v>0</v>
      </c>
      <c r="AW109" s="161"/>
      <c r="AX109" s="166">
        <f>IF(PMKAFAAPAYER[[#This Row],[ ]]="Payé",PMKAFAAPAYER[[#This Row],[09.04.2025]],0)</f>
        <v>0</v>
      </c>
      <c r="AY109" s="161"/>
      <c r="AZ109" s="166">
        <f>IF(PMKAFAAPAYER[[#This Row],[ ]]="Payé",PMKAFAAPAYER[[#This Row],[16.04.2025]],0)</f>
        <v>0</v>
      </c>
      <c r="BA109" s="161"/>
      <c r="BB109" s="166">
        <f>IF(PMKAFAAPAYER[[#This Row],[ ]]="Payé",PMKAFAAPAYER[[#This Row],[23.04.2025]],0)</f>
        <v>0</v>
      </c>
      <c r="BC109" s="161"/>
      <c r="BD109" s="176">
        <f>IF(PMKAFAAPAYER[[#This Row],[ ]]="Payé",PMKAFAAPAYER[[#This Row],[30.04.2025]],0)</f>
        <v>0</v>
      </c>
      <c r="BE109" s="18">
        <f t="shared" si="22"/>
        <v>0</v>
      </c>
      <c r="BF109" s="162"/>
      <c r="BG109" s="166">
        <f>IF(PMKAFAAPAYER[[#This Row],[ ]]="Payé",PMKAFAAPAYER[[#This Row],[07.05.2025]],0)</f>
        <v>0</v>
      </c>
      <c r="BH109" s="161"/>
      <c r="BI109" s="166">
        <f>IF(PMKAFAAPAYER[[#This Row],[ ]]="Payé",PMKAFAAPAYER[[#This Row],[14.05.2025]],0)</f>
        <v>0</v>
      </c>
      <c r="BJ109" s="161"/>
      <c r="BK109" s="166">
        <f>IF(PMKAFAAPAYER[[#This Row],[ ]]="Payé",PMKAFAAPAYER[[#This Row],[21.05.2025]],0)</f>
        <v>0</v>
      </c>
      <c r="BL109" s="161"/>
      <c r="BM109" s="176">
        <f>IF(PMKAFAAPAYER[[#This Row],[ ]]="Payé",PMKAFAAPAYER[[#This Row],[28.05.2025]],0)</f>
        <v>0</v>
      </c>
      <c r="BN109" s="17">
        <f t="shared" si="23"/>
        <v>0</v>
      </c>
      <c r="BO109" s="162"/>
      <c r="BP109" s="166">
        <f>IF(PMKAFAAPAYER[[#This Row],[ ]]="Payé",PMKAFAAPAYER[[#This Row],[04.06.2025]],0)</f>
        <v>0</v>
      </c>
      <c r="BQ109" s="161"/>
      <c r="BR109" s="166">
        <f>IF(PMKAFAAPAYER[[#This Row],[ ]]="Payé",PMKAFAAPAYER[[#This Row],[11.06.2025]],0)</f>
        <v>0</v>
      </c>
      <c r="BS109" s="161"/>
      <c r="BT109" s="166">
        <f>IF(PMKAFAAPAYER[[#This Row],[ ]]="Payé",PMKAFAAPAYER[[#This Row],[18.06.2025]],0)</f>
        <v>0</v>
      </c>
      <c r="BU109" s="161"/>
      <c r="BV109" s="176">
        <f>IF(PMKAFAAPAYER[[#This Row],[ ]]="Payé",PMKAFAAPAYER[[#This Row],[25.06.2025]],0)</f>
        <v>0</v>
      </c>
      <c r="BW109" s="18">
        <f t="shared" si="24"/>
        <v>0</v>
      </c>
      <c r="BX109" s="162"/>
      <c r="BY109" s="166">
        <f>IF(PMKAFAAPAYER[[#This Row],[ ]]="Payé",PMKAFAAPAYER[[#This Row],[02.07.2025]],0)</f>
        <v>0</v>
      </c>
      <c r="BZ109" s="161"/>
      <c r="CA109" s="166">
        <f>IF(PMKAFAAPAYER[[#This Row],[ ]]="Payé",PMKAFAAPAYER[[#This Row],[09.07.2025]],0)</f>
        <v>0</v>
      </c>
      <c r="CB109" s="161"/>
      <c r="CC109" s="166">
        <f>IF(PMKAFAAPAYER[[#This Row],[ ]]="Payé",PMKAFAAPAYER[[#This Row],[16.07.2025]],0)</f>
        <v>0</v>
      </c>
      <c r="CD109" s="161"/>
      <c r="CE109" s="166">
        <f>IF(PMKAFAAPAYER[[#This Row],[ ]]="Payé",PMKAFAAPAYER[[#This Row],[23.07.2025]],0)</f>
        <v>0</v>
      </c>
      <c r="CF109" s="161"/>
      <c r="CG109" s="176">
        <f>IF(PMKAFAAPAYER[[#This Row],[ ]]="Payé",PMKAFAAPAYER[[#This Row],[30.07.2025]],0)</f>
        <v>0</v>
      </c>
      <c r="CH109" s="17">
        <f t="shared" si="25"/>
        <v>0</v>
      </c>
      <c r="CI109" s="162"/>
      <c r="CJ109" s="166">
        <f>IF(PMKAFAAPAYER[[#This Row],[ ]]="Payé",PMKAFAAPAYER[[#This Row],[06.08.2025]],0)</f>
        <v>0</v>
      </c>
      <c r="CK109" s="161"/>
      <c r="CL109" s="166">
        <f>IF(PMKAFAAPAYER[[#This Row],[ ]]="Payé",PMKAFAAPAYER[[#This Row],[13.08.2025]],0)</f>
        <v>0</v>
      </c>
      <c r="CM109" s="161"/>
      <c r="CN109" s="166">
        <f>IF(PMKAFAAPAYER[[#This Row],[ ]]="Payé",PMKAFAAPAYER[[#This Row],[20.08.2025]],0)</f>
        <v>0</v>
      </c>
      <c r="CO109" s="161"/>
      <c r="CP109" s="176">
        <f>IF(PMKAFAAPAYER[[#This Row],[ ]]="Payé",PMKAFAAPAYER[[#This Row],[27.08.2025]],0)</f>
        <v>0</v>
      </c>
      <c r="CQ109" s="18">
        <f t="shared" si="26"/>
        <v>0</v>
      </c>
      <c r="CR109" s="162"/>
      <c r="CS109" s="166">
        <f>IF(PMKAFAAPAYER[[#This Row],[ ]]="Payé",PMKAFAAPAYER[[#This Row],[03.09.2025]],0)</f>
        <v>0</v>
      </c>
      <c r="CT109" s="161"/>
      <c r="CU109" s="166">
        <f>IF(PMKAFAAPAYER[[#This Row],[ ]]="Payé",PMKAFAAPAYER[[#This Row],[10.09.2025]],0)</f>
        <v>0</v>
      </c>
      <c r="CV109" s="161"/>
      <c r="CW109" s="166">
        <f>IF(PMKAFAAPAYER[[#This Row],[ ]]="Payé",PMKAFAAPAYER[[#This Row],[17.09.2025]],0)</f>
        <v>0</v>
      </c>
      <c r="CX109" s="161"/>
      <c r="CY109" s="176">
        <f>IF(PMKAFAAPAYER[[#This Row],[ ]]="Payé",PMKAFAAPAYER[[#This Row],[24.09.2025]],0)</f>
        <v>0</v>
      </c>
      <c r="CZ109" s="17">
        <f t="shared" si="27"/>
        <v>0</v>
      </c>
      <c r="DA109" s="162"/>
      <c r="DB109" s="166">
        <f>IF(PMKAFAAPAYER[[#This Row],[ ]]="Payé",PMKAFAAPAYER[[#This Row],[01.10.2025]],0)</f>
        <v>0</v>
      </c>
      <c r="DC109" s="161"/>
      <c r="DD109" s="166">
        <f>IF(PMKAFAAPAYER[[#This Row],[ ]]="Payé",PMKAFAAPAYER[[#This Row],[08.10.2025]],0)</f>
        <v>0</v>
      </c>
      <c r="DE109" s="161"/>
      <c r="DF109" s="166">
        <f>IF(PMKAFAAPAYER[[#This Row],[ ]]="Payé",PMKAFAAPAYER[[#This Row],[15.10.2025]],0)</f>
        <v>0</v>
      </c>
      <c r="DG109" s="161"/>
      <c r="DH109" s="166">
        <f>IF(PMKAFAAPAYER[[#This Row],[ ]]="Payé",PMKAFAAPAYER[[#This Row],[22.10.2025]],0)</f>
        <v>0</v>
      </c>
      <c r="DI109" s="161"/>
      <c r="DJ109" s="176">
        <f>IF(PMKAFAAPAYER[[#This Row],[ ]]="Payé",PMKAFAAPAYER[[#This Row],[29.10.2025]],0)</f>
        <v>0</v>
      </c>
      <c r="DK109" s="18">
        <f t="shared" si="28"/>
        <v>0</v>
      </c>
      <c r="DL109" s="162"/>
      <c r="DM109" s="166">
        <f>IF(PMKAFAAPAYER[[#This Row],[ ]]="Payé",PMKAFAAPAYER[[#This Row],[05.11.2025]],0)</f>
        <v>0</v>
      </c>
      <c r="DN109" s="161"/>
      <c r="DO109" s="166">
        <f>IF(PMKAFAAPAYER[[#This Row],[ ]]="Payé",PMKAFAAPAYER[[#This Row],[12.11.2025]],0)</f>
        <v>0</v>
      </c>
      <c r="DP109" s="161"/>
      <c r="DQ109" s="166">
        <f>IF(PMKAFAAPAYER[[#This Row],[ ]]="Payé",PMKAFAAPAYER[[#This Row],[19.11.2025]],0)</f>
        <v>0</v>
      </c>
      <c r="DR109" s="161"/>
      <c r="DS109" s="176">
        <f>IF(PMKAFAAPAYER[[#This Row],[ ]]="Payé",PMKAFAAPAYER[[#This Row],[26.11.2025]],0)</f>
        <v>0</v>
      </c>
      <c r="DT109" s="17">
        <f t="shared" si="29"/>
        <v>0</v>
      </c>
      <c r="DU109" s="162"/>
      <c r="DV109" s="166">
        <f>IF(PMKAFAAPAYER[[#This Row],[ ]]="Payé",PMKAFAAPAYER[[#This Row],[03.12.2025]],0)</f>
        <v>0</v>
      </c>
      <c r="DW109" s="161"/>
      <c r="DX109" s="166">
        <f>IF(PMKAFAAPAYER[[#This Row],[ ]]="Payé",PMKAFAAPAYER[[#This Row],[10.12.2025]],0)</f>
        <v>0</v>
      </c>
      <c r="DY109" s="161"/>
      <c r="DZ109" s="166">
        <f>IF(PMKAFAAPAYER[[#This Row],[ ]]="Payé",PMKAFAAPAYER[[#This Row],[17.12.2025]],0)</f>
        <v>0</v>
      </c>
      <c r="EA109" s="161"/>
      <c r="EB109" s="166">
        <f>IF(PMKAFAAPAYER[[#This Row],[ ]]="Payé",PMKAFAAPAYER[[#This Row],[24.12.2025]],0)</f>
        <v>0</v>
      </c>
      <c r="EC109" s="161"/>
      <c r="ED109" s="176">
        <f>IF(PMKAFAAPAYER[[#This Row],[ ]]="Payé",PMKAFAAPAYER[[#This Row],[31.12.2025]],0)</f>
        <v>0</v>
      </c>
      <c r="EE109" s="18">
        <f t="shared" si="30"/>
        <v>0</v>
      </c>
      <c r="EF109" s="11">
        <f t="shared" si="31"/>
        <v>4240.9799999999996</v>
      </c>
      <c r="EG109" s="16">
        <f>+PMKAFAAPAYER[[#This Row],[CHF]]-PMKAFAAPAYER[[#This Row],[T2025]]</f>
        <v>0</v>
      </c>
    </row>
    <row r="110" spans="1:137" s="232" customFormat="1" x14ac:dyDescent="0.3">
      <c r="A110" s="209">
        <f t="shared" si="32"/>
        <v>105</v>
      </c>
      <c r="B110" s="210" t="s">
        <v>428</v>
      </c>
      <c r="C110" s="209">
        <v>1003332714</v>
      </c>
      <c r="D110" s="211">
        <v>45609</v>
      </c>
      <c r="E110" s="212">
        <v>49</v>
      </c>
      <c r="F110" s="265">
        <f t="shared" si="33"/>
        <v>45658</v>
      </c>
      <c r="G110" s="213" t="s">
        <v>430</v>
      </c>
      <c r="H110" s="214" t="s">
        <v>429</v>
      </c>
      <c r="I110" s="215">
        <v>6029.2</v>
      </c>
      <c r="J110" s="216"/>
      <c r="K110" s="216"/>
      <c r="L110" s="216"/>
      <c r="M110" s="217"/>
      <c r="N110" s="218"/>
      <c r="O110" s="219"/>
      <c r="P110" s="220">
        <v>45702</v>
      </c>
      <c r="Q110" s="233" t="s">
        <v>445</v>
      </c>
      <c r="R110" s="245">
        <v>6029.2</v>
      </c>
      <c r="S110" s="223">
        <f>IF(PMKAFAAPAYER[[#This Row],[ ]]="Payé",PMKAFAAPAYER[[#This Row],[02.01.2025]],0)</f>
        <v>6029.2</v>
      </c>
      <c r="T110" s="245"/>
      <c r="U110" s="223">
        <f>IF(PMKAFAAPAYER[[#This Row],[ ]]="Payé",PMKAFAAPAYER[[#This Row],[09.01.2025]],0)</f>
        <v>0</v>
      </c>
      <c r="V110" s="245"/>
      <c r="W110" s="223">
        <f>IF(PMKAFAAPAYER[[#This Row],[ ]]="Payé",PMKAFAAPAYER[[#This Row],[16.01.2025]],0)</f>
        <v>0</v>
      </c>
      <c r="X110" s="245"/>
      <c r="Y110" s="223">
        <f>IF(PMKAFAAPAYER[[#This Row],[ ]]="Payé",PMKAFAAPAYER[[#This Row],[23.01.2025]],0)</f>
        <v>0</v>
      </c>
      <c r="Z110" s="245"/>
      <c r="AA110" s="225">
        <f>IF(PMKAFAAPAYER[[#This Row],[ ]]="Payé",PMKAFAAPAYER[[#This Row],[30.01.2025]],0)</f>
        <v>0</v>
      </c>
      <c r="AB110" s="226">
        <f t="shared" si="19"/>
        <v>6029.2</v>
      </c>
      <c r="AC110" s="245"/>
      <c r="AD110" s="223">
        <f>IF(PMKAFAAPAYER[[#This Row],[ ]]="Payé",PMKAFAAPAYER[[#This Row],[06.02.2025]],0)</f>
        <v>0</v>
      </c>
      <c r="AE110" s="245"/>
      <c r="AF110" s="223">
        <f>IF(PMKAFAAPAYER[[#This Row],[ ]]="Payé",PMKAFAAPAYER[[#This Row],[13.02.2025]],0)</f>
        <v>0</v>
      </c>
      <c r="AG110" s="245"/>
      <c r="AH110" s="223">
        <f>IF(PMKAFAAPAYER[[#This Row],[ ]]="Payé",PMKAFAAPAYER[[#This Row],[20.02.2025]],0)</f>
        <v>0</v>
      </c>
      <c r="AI110" s="245"/>
      <c r="AJ110" s="225">
        <f>IF(PMKAFAAPAYER[[#This Row],[ ]]="Payé",PMKAFAAPAYER[[#This Row],[27.02.2025]],0)</f>
        <v>0</v>
      </c>
      <c r="AK110" s="227">
        <f t="shared" si="20"/>
        <v>0</v>
      </c>
      <c r="AL110" s="222"/>
      <c r="AM110" s="223">
        <f>IF(PMKAFAAPAYER[[#This Row],[ ]]="Payé",PMKAFAAPAYER[[#This Row],[05.03.2025]],0)</f>
        <v>0</v>
      </c>
      <c r="AN110" s="224"/>
      <c r="AO110" s="223">
        <f>IF(PMKAFAAPAYER[[#This Row],[ ]]="Payé",PMKAFAAPAYER[[#This Row],[12.03.2025]],0)</f>
        <v>0</v>
      </c>
      <c r="AP110" s="224"/>
      <c r="AQ110" s="223">
        <f>IF(PMKAFAAPAYER[[#This Row],[ ]]="Payé",PMKAFAAPAYER[[#This Row],[19.03.2025]],0)</f>
        <v>0</v>
      </c>
      <c r="AR110" s="224"/>
      <c r="AS110" s="225">
        <f>IF(PMKAFAAPAYER[[#This Row],[ ]]="Payé",PMKAFAAPAYER[[#This Row],[26.03.2025]],0)</f>
        <v>0</v>
      </c>
      <c r="AT110" s="228">
        <f t="shared" si="21"/>
        <v>0</v>
      </c>
      <c r="AU110" s="222"/>
      <c r="AV110" s="223">
        <f>IF(PMKAFAAPAYER[[#This Row],[ ]]="Payé",PMKAFAAPAYER[[#This Row],[02.04.2025]],0)</f>
        <v>0</v>
      </c>
      <c r="AW110" s="224"/>
      <c r="AX110" s="223">
        <f>IF(PMKAFAAPAYER[[#This Row],[ ]]="Payé",PMKAFAAPAYER[[#This Row],[09.04.2025]],0)</f>
        <v>0</v>
      </c>
      <c r="AY110" s="224"/>
      <c r="AZ110" s="223">
        <f>IF(PMKAFAAPAYER[[#This Row],[ ]]="Payé",PMKAFAAPAYER[[#This Row],[16.04.2025]],0)</f>
        <v>0</v>
      </c>
      <c r="BA110" s="224"/>
      <c r="BB110" s="223">
        <f>IF(PMKAFAAPAYER[[#This Row],[ ]]="Payé",PMKAFAAPAYER[[#This Row],[23.04.2025]],0)</f>
        <v>0</v>
      </c>
      <c r="BC110" s="224"/>
      <c r="BD110" s="225">
        <f>IF(PMKAFAAPAYER[[#This Row],[ ]]="Payé",PMKAFAAPAYER[[#This Row],[30.04.2025]],0)</f>
        <v>0</v>
      </c>
      <c r="BE110" s="229">
        <f t="shared" si="22"/>
        <v>0</v>
      </c>
      <c r="BF110" s="222"/>
      <c r="BG110" s="223">
        <f>IF(PMKAFAAPAYER[[#This Row],[ ]]="Payé",PMKAFAAPAYER[[#This Row],[07.05.2025]],0)</f>
        <v>0</v>
      </c>
      <c r="BH110" s="224"/>
      <c r="BI110" s="223">
        <f>IF(PMKAFAAPAYER[[#This Row],[ ]]="Payé",PMKAFAAPAYER[[#This Row],[14.05.2025]],0)</f>
        <v>0</v>
      </c>
      <c r="BJ110" s="224"/>
      <c r="BK110" s="223">
        <f>IF(PMKAFAAPAYER[[#This Row],[ ]]="Payé",PMKAFAAPAYER[[#This Row],[21.05.2025]],0)</f>
        <v>0</v>
      </c>
      <c r="BL110" s="224"/>
      <c r="BM110" s="225">
        <f>IF(PMKAFAAPAYER[[#This Row],[ ]]="Payé",PMKAFAAPAYER[[#This Row],[28.05.2025]],0)</f>
        <v>0</v>
      </c>
      <c r="BN110" s="228">
        <f t="shared" si="23"/>
        <v>0</v>
      </c>
      <c r="BO110" s="222"/>
      <c r="BP110" s="223">
        <f>IF(PMKAFAAPAYER[[#This Row],[ ]]="Payé",PMKAFAAPAYER[[#This Row],[04.06.2025]],0)</f>
        <v>0</v>
      </c>
      <c r="BQ110" s="224"/>
      <c r="BR110" s="223">
        <f>IF(PMKAFAAPAYER[[#This Row],[ ]]="Payé",PMKAFAAPAYER[[#This Row],[11.06.2025]],0)</f>
        <v>0</v>
      </c>
      <c r="BS110" s="224"/>
      <c r="BT110" s="223">
        <f>IF(PMKAFAAPAYER[[#This Row],[ ]]="Payé",PMKAFAAPAYER[[#This Row],[18.06.2025]],0)</f>
        <v>0</v>
      </c>
      <c r="BU110" s="224"/>
      <c r="BV110" s="225">
        <f>IF(PMKAFAAPAYER[[#This Row],[ ]]="Payé",PMKAFAAPAYER[[#This Row],[25.06.2025]],0)</f>
        <v>0</v>
      </c>
      <c r="BW110" s="229">
        <f t="shared" si="24"/>
        <v>0</v>
      </c>
      <c r="BX110" s="222"/>
      <c r="BY110" s="223">
        <f>IF(PMKAFAAPAYER[[#This Row],[ ]]="Payé",PMKAFAAPAYER[[#This Row],[02.07.2025]],0)</f>
        <v>0</v>
      </c>
      <c r="BZ110" s="224"/>
      <c r="CA110" s="223">
        <f>IF(PMKAFAAPAYER[[#This Row],[ ]]="Payé",PMKAFAAPAYER[[#This Row],[09.07.2025]],0)</f>
        <v>0</v>
      </c>
      <c r="CB110" s="224"/>
      <c r="CC110" s="223">
        <f>IF(PMKAFAAPAYER[[#This Row],[ ]]="Payé",PMKAFAAPAYER[[#This Row],[16.07.2025]],0)</f>
        <v>0</v>
      </c>
      <c r="CD110" s="224"/>
      <c r="CE110" s="223">
        <f>IF(PMKAFAAPAYER[[#This Row],[ ]]="Payé",PMKAFAAPAYER[[#This Row],[23.07.2025]],0)</f>
        <v>0</v>
      </c>
      <c r="CF110" s="224"/>
      <c r="CG110" s="225">
        <f>IF(PMKAFAAPAYER[[#This Row],[ ]]="Payé",PMKAFAAPAYER[[#This Row],[30.07.2025]],0)</f>
        <v>0</v>
      </c>
      <c r="CH110" s="228">
        <f t="shared" si="25"/>
        <v>0</v>
      </c>
      <c r="CI110" s="222"/>
      <c r="CJ110" s="223">
        <f>IF(PMKAFAAPAYER[[#This Row],[ ]]="Payé",PMKAFAAPAYER[[#This Row],[06.08.2025]],0)</f>
        <v>0</v>
      </c>
      <c r="CK110" s="224"/>
      <c r="CL110" s="223">
        <f>IF(PMKAFAAPAYER[[#This Row],[ ]]="Payé",PMKAFAAPAYER[[#This Row],[13.08.2025]],0)</f>
        <v>0</v>
      </c>
      <c r="CM110" s="224"/>
      <c r="CN110" s="223">
        <f>IF(PMKAFAAPAYER[[#This Row],[ ]]="Payé",PMKAFAAPAYER[[#This Row],[20.08.2025]],0)</f>
        <v>0</v>
      </c>
      <c r="CO110" s="224"/>
      <c r="CP110" s="225">
        <f>IF(PMKAFAAPAYER[[#This Row],[ ]]="Payé",PMKAFAAPAYER[[#This Row],[27.08.2025]],0)</f>
        <v>0</v>
      </c>
      <c r="CQ110" s="229">
        <f t="shared" si="26"/>
        <v>0</v>
      </c>
      <c r="CR110" s="222"/>
      <c r="CS110" s="223">
        <f>IF(PMKAFAAPAYER[[#This Row],[ ]]="Payé",PMKAFAAPAYER[[#This Row],[03.09.2025]],0)</f>
        <v>0</v>
      </c>
      <c r="CT110" s="224"/>
      <c r="CU110" s="223">
        <f>IF(PMKAFAAPAYER[[#This Row],[ ]]="Payé",PMKAFAAPAYER[[#This Row],[10.09.2025]],0)</f>
        <v>0</v>
      </c>
      <c r="CV110" s="224"/>
      <c r="CW110" s="223">
        <f>IF(PMKAFAAPAYER[[#This Row],[ ]]="Payé",PMKAFAAPAYER[[#This Row],[17.09.2025]],0)</f>
        <v>0</v>
      </c>
      <c r="CX110" s="224"/>
      <c r="CY110" s="225">
        <f>IF(PMKAFAAPAYER[[#This Row],[ ]]="Payé",PMKAFAAPAYER[[#This Row],[24.09.2025]],0)</f>
        <v>0</v>
      </c>
      <c r="CZ110" s="228">
        <f t="shared" si="27"/>
        <v>0</v>
      </c>
      <c r="DA110" s="222"/>
      <c r="DB110" s="223">
        <f>IF(PMKAFAAPAYER[[#This Row],[ ]]="Payé",PMKAFAAPAYER[[#This Row],[01.10.2025]],0)</f>
        <v>0</v>
      </c>
      <c r="DC110" s="224"/>
      <c r="DD110" s="223">
        <f>IF(PMKAFAAPAYER[[#This Row],[ ]]="Payé",PMKAFAAPAYER[[#This Row],[08.10.2025]],0)</f>
        <v>0</v>
      </c>
      <c r="DE110" s="224"/>
      <c r="DF110" s="223">
        <f>IF(PMKAFAAPAYER[[#This Row],[ ]]="Payé",PMKAFAAPAYER[[#This Row],[15.10.2025]],0)</f>
        <v>0</v>
      </c>
      <c r="DG110" s="224"/>
      <c r="DH110" s="223">
        <f>IF(PMKAFAAPAYER[[#This Row],[ ]]="Payé",PMKAFAAPAYER[[#This Row],[22.10.2025]],0)</f>
        <v>0</v>
      </c>
      <c r="DI110" s="224"/>
      <c r="DJ110" s="225">
        <f>IF(PMKAFAAPAYER[[#This Row],[ ]]="Payé",PMKAFAAPAYER[[#This Row],[29.10.2025]],0)</f>
        <v>0</v>
      </c>
      <c r="DK110" s="229">
        <f t="shared" si="28"/>
        <v>0</v>
      </c>
      <c r="DL110" s="222"/>
      <c r="DM110" s="223">
        <f>IF(PMKAFAAPAYER[[#This Row],[ ]]="Payé",PMKAFAAPAYER[[#This Row],[05.11.2025]],0)</f>
        <v>0</v>
      </c>
      <c r="DN110" s="224"/>
      <c r="DO110" s="223">
        <f>IF(PMKAFAAPAYER[[#This Row],[ ]]="Payé",PMKAFAAPAYER[[#This Row],[12.11.2025]],0)</f>
        <v>0</v>
      </c>
      <c r="DP110" s="224"/>
      <c r="DQ110" s="223">
        <f>IF(PMKAFAAPAYER[[#This Row],[ ]]="Payé",PMKAFAAPAYER[[#This Row],[19.11.2025]],0)</f>
        <v>0</v>
      </c>
      <c r="DR110" s="224"/>
      <c r="DS110" s="225">
        <f>IF(PMKAFAAPAYER[[#This Row],[ ]]="Payé",PMKAFAAPAYER[[#This Row],[26.11.2025]],0)</f>
        <v>0</v>
      </c>
      <c r="DT110" s="228">
        <f t="shared" si="29"/>
        <v>0</v>
      </c>
      <c r="DU110" s="222"/>
      <c r="DV110" s="223">
        <f>IF(PMKAFAAPAYER[[#This Row],[ ]]="Payé",PMKAFAAPAYER[[#This Row],[03.12.2025]],0)</f>
        <v>0</v>
      </c>
      <c r="DW110" s="224"/>
      <c r="DX110" s="223">
        <f>IF(PMKAFAAPAYER[[#This Row],[ ]]="Payé",PMKAFAAPAYER[[#This Row],[10.12.2025]],0)</f>
        <v>0</v>
      </c>
      <c r="DY110" s="224"/>
      <c r="DZ110" s="223">
        <f>IF(PMKAFAAPAYER[[#This Row],[ ]]="Payé",PMKAFAAPAYER[[#This Row],[17.12.2025]],0)</f>
        <v>0</v>
      </c>
      <c r="EA110" s="224"/>
      <c r="EB110" s="223">
        <f>IF(PMKAFAAPAYER[[#This Row],[ ]]="Payé",PMKAFAAPAYER[[#This Row],[24.12.2025]],0)</f>
        <v>0</v>
      </c>
      <c r="EC110" s="224"/>
      <c r="ED110" s="225">
        <f>IF(PMKAFAAPAYER[[#This Row],[ ]]="Payé",PMKAFAAPAYER[[#This Row],[31.12.2025]],0)</f>
        <v>0</v>
      </c>
      <c r="EE110" s="229">
        <f t="shared" si="30"/>
        <v>0</v>
      </c>
      <c r="EF110" s="230">
        <f t="shared" si="31"/>
        <v>6029.2</v>
      </c>
      <c r="EG110" s="231">
        <f>+PMKAFAAPAYER[[#This Row],[CHF]]-PMKAFAAPAYER[[#This Row],[T2025]]</f>
        <v>0</v>
      </c>
    </row>
    <row r="111" spans="1:137" s="232" customFormat="1" x14ac:dyDescent="0.3">
      <c r="A111" s="209">
        <f t="shared" si="32"/>
        <v>106</v>
      </c>
      <c r="B111" s="210" t="s">
        <v>428</v>
      </c>
      <c r="C111" s="209">
        <v>1003341282</v>
      </c>
      <c r="D111" s="211">
        <v>45609</v>
      </c>
      <c r="E111" s="212">
        <v>49</v>
      </c>
      <c r="F111" s="265">
        <f t="shared" si="33"/>
        <v>45658</v>
      </c>
      <c r="G111" s="213" t="s">
        <v>431</v>
      </c>
      <c r="H111" s="214" t="s">
        <v>432</v>
      </c>
      <c r="I111" s="215">
        <v>978.15</v>
      </c>
      <c r="J111" s="216"/>
      <c r="K111" s="216"/>
      <c r="L111" s="216"/>
      <c r="M111" s="217"/>
      <c r="N111" s="218"/>
      <c r="O111" s="219"/>
      <c r="P111" s="220">
        <v>45692</v>
      </c>
      <c r="Q111" s="221" t="s">
        <v>445</v>
      </c>
      <c r="R111" s="234">
        <f>+PMKAFAAPAYER[[#This Row],[CHF]]</f>
        <v>978.15</v>
      </c>
      <c r="S111" s="223">
        <f>IF(PMKAFAAPAYER[[#This Row],[ ]]="Payé",PMKAFAAPAYER[[#This Row],[02.01.2025]],0)</f>
        <v>978.15</v>
      </c>
      <c r="T111" s="234"/>
      <c r="U111" s="223">
        <f>IF(PMKAFAAPAYER[[#This Row],[ ]]="Payé",PMKAFAAPAYER[[#This Row],[09.01.2025]],0)</f>
        <v>0</v>
      </c>
      <c r="V111" s="234"/>
      <c r="W111" s="223">
        <f>IF(PMKAFAAPAYER[[#This Row],[ ]]="Payé",PMKAFAAPAYER[[#This Row],[16.01.2025]],0)</f>
        <v>0</v>
      </c>
      <c r="X111" s="234"/>
      <c r="Y111" s="223">
        <f>IF(PMKAFAAPAYER[[#This Row],[ ]]="Payé",PMKAFAAPAYER[[#This Row],[23.01.2025]],0)</f>
        <v>0</v>
      </c>
      <c r="Z111" s="234"/>
      <c r="AA111" s="225">
        <f>IF(PMKAFAAPAYER[[#This Row],[ ]]="Payé",PMKAFAAPAYER[[#This Row],[30.01.2025]],0)</f>
        <v>0</v>
      </c>
      <c r="AB111" s="226">
        <f t="shared" si="19"/>
        <v>978.15</v>
      </c>
      <c r="AC111" s="234"/>
      <c r="AD111" s="223">
        <f>IF(PMKAFAAPAYER[[#This Row],[ ]]="Payé",PMKAFAAPAYER[[#This Row],[06.02.2025]],0)</f>
        <v>0</v>
      </c>
      <c r="AE111" s="234"/>
      <c r="AF111" s="223">
        <f>IF(PMKAFAAPAYER[[#This Row],[ ]]="Payé",PMKAFAAPAYER[[#This Row],[13.02.2025]],0)</f>
        <v>0</v>
      </c>
      <c r="AG111" s="234"/>
      <c r="AH111" s="223">
        <f>IF(PMKAFAAPAYER[[#This Row],[ ]]="Payé",PMKAFAAPAYER[[#This Row],[20.02.2025]],0)</f>
        <v>0</v>
      </c>
      <c r="AI111" s="234"/>
      <c r="AJ111" s="225">
        <f>IF(PMKAFAAPAYER[[#This Row],[ ]]="Payé",PMKAFAAPAYER[[#This Row],[27.02.2025]],0)</f>
        <v>0</v>
      </c>
      <c r="AK111" s="227">
        <f t="shared" si="20"/>
        <v>0</v>
      </c>
      <c r="AL111" s="222"/>
      <c r="AM111" s="223">
        <f>IF(PMKAFAAPAYER[[#This Row],[ ]]="Payé",PMKAFAAPAYER[[#This Row],[05.03.2025]],0)</f>
        <v>0</v>
      </c>
      <c r="AN111" s="224"/>
      <c r="AO111" s="223">
        <f>IF(PMKAFAAPAYER[[#This Row],[ ]]="Payé",PMKAFAAPAYER[[#This Row],[12.03.2025]],0)</f>
        <v>0</v>
      </c>
      <c r="AP111" s="224"/>
      <c r="AQ111" s="223">
        <f>IF(PMKAFAAPAYER[[#This Row],[ ]]="Payé",PMKAFAAPAYER[[#This Row],[19.03.2025]],0)</f>
        <v>0</v>
      </c>
      <c r="AR111" s="224"/>
      <c r="AS111" s="225">
        <f>IF(PMKAFAAPAYER[[#This Row],[ ]]="Payé",PMKAFAAPAYER[[#This Row],[26.03.2025]],0)</f>
        <v>0</v>
      </c>
      <c r="AT111" s="228">
        <f t="shared" si="21"/>
        <v>0</v>
      </c>
      <c r="AU111" s="222"/>
      <c r="AV111" s="223">
        <f>IF(PMKAFAAPAYER[[#This Row],[ ]]="Payé",PMKAFAAPAYER[[#This Row],[02.04.2025]],0)</f>
        <v>0</v>
      </c>
      <c r="AW111" s="224"/>
      <c r="AX111" s="223">
        <f>IF(PMKAFAAPAYER[[#This Row],[ ]]="Payé",PMKAFAAPAYER[[#This Row],[09.04.2025]],0)</f>
        <v>0</v>
      </c>
      <c r="AY111" s="224"/>
      <c r="AZ111" s="223">
        <f>IF(PMKAFAAPAYER[[#This Row],[ ]]="Payé",PMKAFAAPAYER[[#This Row],[16.04.2025]],0)</f>
        <v>0</v>
      </c>
      <c r="BA111" s="224"/>
      <c r="BB111" s="223">
        <f>IF(PMKAFAAPAYER[[#This Row],[ ]]="Payé",PMKAFAAPAYER[[#This Row],[23.04.2025]],0)</f>
        <v>0</v>
      </c>
      <c r="BC111" s="224"/>
      <c r="BD111" s="225">
        <f>IF(PMKAFAAPAYER[[#This Row],[ ]]="Payé",PMKAFAAPAYER[[#This Row],[30.04.2025]],0)</f>
        <v>0</v>
      </c>
      <c r="BE111" s="229">
        <f t="shared" si="22"/>
        <v>0</v>
      </c>
      <c r="BF111" s="222"/>
      <c r="BG111" s="223">
        <f>IF(PMKAFAAPAYER[[#This Row],[ ]]="Payé",PMKAFAAPAYER[[#This Row],[07.05.2025]],0)</f>
        <v>0</v>
      </c>
      <c r="BH111" s="224"/>
      <c r="BI111" s="223">
        <f>IF(PMKAFAAPAYER[[#This Row],[ ]]="Payé",PMKAFAAPAYER[[#This Row],[14.05.2025]],0)</f>
        <v>0</v>
      </c>
      <c r="BJ111" s="224"/>
      <c r="BK111" s="223">
        <f>IF(PMKAFAAPAYER[[#This Row],[ ]]="Payé",PMKAFAAPAYER[[#This Row],[21.05.2025]],0)</f>
        <v>0</v>
      </c>
      <c r="BL111" s="224"/>
      <c r="BM111" s="225">
        <f>IF(PMKAFAAPAYER[[#This Row],[ ]]="Payé",PMKAFAAPAYER[[#This Row],[28.05.2025]],0)</f>
        <v>0</v>
      </c>
      <c r="BN111" s="228">
        <f t="shared" si="23"/>
        <v>0</v>
      </c>
      <c r="BO111" s="222"/>
      <c r="BP111" s="223">
        <f>IF(PMKAFAAPAYER[[#This Row],[ ]]="Payé",PMKAFAAPAYER[[#This Row],[04.06.2025]],0)</f>
        <v>0</v>
      </c>
      <c r="BQ111" s="224"/>
      <c r="BR111" s="223">
        <f>IF(PMKAFAAPAYER[[#This Row],[ ]]="Payé",PMKAFAAPAYER[[#This Row],[11.06.2025]],0)</f>
        <v>0</v>
      </c>
      <c r="BS111" s="224"/>
      <c r="BT111" s="223">
        <f>IF(PMKAFAAPAYER[[#This Row],[ ]]="Payé",PMKAFAAPAYER[[#This Row],[18.06.2025]],0)</f>
        <v>0</v>
      </c>
      <c r="BU111" s="224"/>
      <c r="BV111" s="225">
        <f>IF(PMKAFAAPAYER[[#This Row],[ ]]="Payé",PMKAFAAPAYER[[#This Row],[25.06.2025]],0)</f>
        <v>0</v>
      </c>
      <c r="BW111" s="229">
        <f t="shared" si="24"/>
        <v>0</v>
      </c>
      <c r="BX111" s="222"/>
      <c r="BY111" s="223">
        <f>IF(PMKAFAAPAYER[[#This Row],[ ]]="Payé",PMKAFAAPAYER[[#This Row],[02.07.2025]],0)</f>
        <v>0</v>
      </c>
      <c r="BZ111" s="224"/>
      <c r="CA111" s="223">
        <f>IF(PMKAFAAPAYER[[#This Row],[ ]]="Payé",PMKAFAAPAYER[[#This Row],[09.07.2025]],0)</f>
        <v>0</v>
      </c>
      <c r="CB111" s="224"/>
      <c r="CC111" s="223">
        <f>IF(PMKAFAAPAYER[[#This Row],[ ]]="Payé",PMKAFAAPAYER[[#This Row],[16.07.2025]],0)</f>
        <v>0</v>
      </c>
      <c r="CD111" s="224"/>
      <c r="CE111" s="223">
        <f>IF(PMKAFAAPAYER[[#This Row],[ ]]="Payé",PMKAFAAPAYER[[#This Row],[23.07.2025]],0)</f>
        <v>0</v>
      </c>
      <c r="CF111" s="224"/>
      <c r="CG111" s="225">
        <f>IF(PMKAFAAPAYER[[#This Row],[ ]]="Payé",PMKAFAAPAYER[[#This Row],[30.07.2025]],0)</f>
        <v>0</v>
      </c>
      <c r="CH111" s="228">
        <f t="shared" si="25"/>
        <v>0</v>
      </c>
      <c r="CI111" s="222"/>
      <c r="CJ111" s="223">
        <f>IF(PMKAFAAPAYER[[#This Row],[ ]]="Payé",PMKAFAAPAYER[[#This Row],[06.08.2025]],0)</f>
        <v>0</v>
      </c>
      <c r="CK111" s="224"/>
      <c r="CL111" s="223">
        <f>IF(PMKAFAAPAYER[[#This Row],[ ]]="Payé",PMKAFAAPAYER[[#This Row],[13.08.2025]],0)</f>
        <v>0</v>
      </c>
      <c r="CM111" s="224"/>
      <c r="CN111" s="223">
        <f>IF(PMKAFAAPAYER[[#This Row],[ ]]="Payé",PMKAFAAPAYER[[#This Row],[20.08.2025]],0)</f>
        <v>0</v>
      </c>
      <c r="CO111" s="224"/>
      <c r="CP111" s="225">
        <f>IF(PMKAFAAPAYER[[#This Row],[ ]]="Payé",PMKAFAAPAYER[[#This Row],[27.08.2025]],0)</f>
        <v>0</v>
      </c>
      <c r="CQ111" s="229">
        <f t="shared" si="26"/>
        <v>0</v>
      </c>
      <c r="CR111" s="222"/>
      <c r="CS111" s="223">
        <f>IF(PMKAFAAPAYER[[#This Row],[ ]]="Payé",PMKAFAAPAYER[[#This Row],[03.09.2025]],0)</f>
        <v>0</v>
      </c>
      <c r="CT111" s="224"/>
      <c r="CU111" s="223">
        <f>IF(PMKAFAAPAYER[[#This Row],[ ]]="Payé",PMKAFAAPAYER[[#This Row],[10.09.2025]],0)</f>
        <v>0</v>
      </c>
      <c r="CV111" s="224"/>
      <c r="CW111" s="223">
        <f>IF(PMKAFAAPAYER[[#This Row],[ ]]="Payé",PMKAFAAPAYER[[#This Row],[17.09.2025]],0)</f>
        <v>0</v>
      </c>
      <c r="CX111" s="224"/>
      <c r="CY111" s="225">
        <f>IF(PMKAFAAPAYER[[#This Row],[ ]]="Payé",PMKAFAAPAYER[[#This Row],[24.09.2025]],0)</f>
        <v>0</v>
      </c>
      <c r="CZ111" s="228">
        <f t="shared" si="27"/>
        <v>0</v>
      </c>
      <c r="DA111" s="222"/>
      <c r="DB111" s="223">
        <f>IF(PMKAFAAPAYER[[#This Row],[ ]]="Payé",PMKAFAAPAYER[[#This Row],[01.10.2025]],0)</f>
        <v>0</v>
      </c>
      <c r="DC111" s="224"/>
      <c r="DD111" s="223">
        <f>IF(PMKAFAAPAYER[[#This Row],[ ]]="Payé",PMKAFAAPAYER[[#This Row],[08.10.2025]],0)</f>
        <v>0</v>
      </c>
      <c r="DE111" s="224"/>
      <c r="DF111" s="223">
        <f>IF(PMKAFAAPAYER[[#This Row],[ ]]="Payé",PMKAFAAPAYER[[#This Row],[15.10.2025]],0)</f>
        <v>0</v>
      </c>
      <c r="DG111" s="224"/>
      <c r="DH111" s="223">
        <f>IF(PMKAFAAPAYER[[#This Row],[ ]]="Payé",PMKAFAAPAYER[[#This Row],[22.10.2025]],0)</f>
        <v>0</v>
      </c>
      <c r="DI111" s="224"/>
      <c r="DJ111" s="225">
        <f>IF(PMKAFAAPAYER[[#This Row],[ ]]="Payé",PMKAFAAPAYER[[#This Row],[29.10.2025]],0)</f>
        <v>0</v>
      </c>
      <c r="DK111" s="229">
        <f t="shared" si="28"/>
        <v>0</v>
      </c>
      <c r="DL111" s="222"/>
      <c r="DM111" s="223">
        <f>IF(PMKAFAAPAYER[[#This Row],[ ]]="Payé",PMKAFAAPAYER[[#This Row],[05.11.2025]],0)</f>
        <v>0</v>
      </c>
      <c r="DN111" s="224"/>
      <c r="DO111" s="223">
        <f>IF(PMKAFAAPAYER[[#This Row],[ ]]="Payé",PMKAFAAPAYER[[#This Row],[12.11.2025]],0)</f>
        <v>0</v>
      </c>
      <c r="DP111" s="224"/>
      <c r="DQ111" s="223">
        <f>IF(PMKAFAAPAYER[[#This Row],[ ]]="Payé",PMKAFAAPAYER[[#This Row],[19.11.2025]],0)</f>
        <v>0</v>
      </c>
      <c r="DR111" s="224"/>
      <c r="DS111" s="225">
        <f>IF(PMKAFAAPAYER[[#This Row],[ ]]="Payé",PMKAFAAPAYER[[#This Row],[26.11.2025]],0)</f>
        <v>0</v>
      </c>
      <c r="DT111" s="228">
        <f t="shared" si="29"/>
        <v>0</v>
      </c>
      <c r="DU111" s="222"/>
      <c r="DV111" s="223">
        <f>IF(PMKAFAAPAYER[[#This Row],[ ]]="Payé",PMKAFAAPAYER[[#This Row],[03.12.2025]],0)</f>
        <v>0</v>
      </c>
      <c r="DW111" s="224"/>
      <c r="DX111" s="223">
        <f>IF(PMKAFAAPAYER[[#This Row],[ ]]="Payé",PMKAFAAPAYER[[#This Row],[10.12.2025]],0)</f>
        <v>0</v>
      </c>
      <c r="DY111" s="224"/>
      <c r="DZ111" s="223">
        <f>IF(PMKAFAAPAYER[[#This Row],[ ]]="Payé",PMKAFAAPAYER[[#This Row],[17.12.2025]],0)</f>
        <v>0</v>
      </c>
      <c r="EA111" s="224"/>
      <c r="EB111" s="223">
        <f>IF(PMKAFAAPAYER[[#This Row],[ ]]="Payé",PMKAFAAPAYER[[#This Row],[24.12.2025]],0)</f>
        <v>0</v>
      </c>
      <c r="EC111" s="224"/>
      <c r="ED111" s="225">
        <f>IF(PMKAFAAPAYER[[#This Row],[ ]]="Payé",PMKAFAAPAYER[[#This Row],[31.12.2025]],0)</f>
        <v>0</v>
      </c>
      <c r="EE111" s="229">
        <f t="shared" si="30"/>
        <v>0</v>
      </c>
      <c r="EF111" s="230">
        <f t="shared" si="31"/>
        <v>978.15</v>
      </c>
      <c r="EG111" s="231">
        <f>+PMKAFAAPAYER[[#This Row],[CHF]]-PMKAFAAPAYER[[#This Row],[T2025]]</f>
        <v>0</v>
      </c>
    </row>
    <row r="112" spans="1:137" x14ac:dyDescent="0.3">
      <c r="A112" s="9">
        <f t="shared" si="32"/>
        <v>107</v>
      </c>
      <c r="B112" s="1" t="s">
        <v>433</v>
      </c>
      <c r="C112" s="9">
        <v>202501</v>
      </c>
      <c r="D112" s="8">
        <v>45666</v>
      </c>
      <c r="E112" s="10">
        <v>32</v>
      </c>
      <c r="F112" s="265">
        <f t="shared" si="33"/>
        <v>45698</v>
      </c>
      <c r="G112" s="139" t="s">
        <v>434</v>
      </c>
      <c r="H112" s="14"/>
      <c r="I112" s="140">
        <v>5163.1499999999996</v>
      </c>
      <c r="J112" s="14"/>
      <c r="K112" s="14"/>
      <c r="L112" s="14"/>
      <c r="N112" s="15"/>
      <c r="P112" s="205">
        <v>45705</v>
      </c>
      <c r="Q112" s="3" t="s">
        <v>445</v>
      </c>
      <c r="R112" s="234"/>
      <c r="S112" s="166">
        <f>IF(PMKAFAAPAYER[[#This Row],[ ]]="Payé",PMKAFAAPAYER[[#This Row],[02.01.2025]],0)</f>
        <v>0</v>
      </c>
      <c r="T112" s="234"/>
      <c r="U112" s="166">
        <f>IF(PMKAFAAPAYER[[#This Row],[ ]]="Payé",PMKAFAAPAYER[[#This Row],[09.01.2025]],0)</f>
        <v>0</v>
      </c>
      <c r="V112" s="234"/>
      <c r="W112" s="166">
        <f>IF(PMKAFAAPAYER[[#This Row],[ ]]="Payé",PMKAFAAPAYER[[#This Row],[16.01.2025]],0)</f>
        <v>0</v>
      </c>
      <c r="X112" s="234"/>
      <c r="Y112" s="166">
        <f>IF(PMKAFAAPAYER[[#This Row],[ ]]="Payé",PMKAFAAPAYER[[#This Row],[23.01.2025]],0)</f>
        <v>0</v>
      </c>
      <c r="Z112" s="234"/>
      <c r="AA112" s="176">
        <f>IF(PMKAFAAPAYER[[#This Row],[ ]]="Payé",PMKAFAAPAYER[[#This Row],[30.01.2025]],0)</f>
        <v>0</v>
      </c>
      <c r="AB112" s="32">
        <f t="shared" si="19"/>
        <v>0</v>
      </c>
      <c r="AC112" s="234">
        <f>+PMKAFAAPAYER[[#This Row],[CHF]]</f>
        <v>5163.1499999999996</v>
      </c>
      <c r="AD112" s="166">
        <f>IF(PMKAFAAPAYER[[#This Row],[ ]]="Payé",PMKAFAAPAYER[[#This Row],[06.02.2025]],0)</f>
        <v>5163.1499999999996</v>
      </c>
      <c r="AE112" s="234"/>
      <c r="AF112" s="166">
        <f>IF(PMKAFAAPAYER[[#This Row],[ ]]="Payé",PMKAFAAPAYER[[#This Row],[13.02.2025]],0)</f>
        <v>0</v>
      </c>
      <c r="AG112" s="234"/>
      <c r="AH112" s="166">
        <f>IF(PMKAFAAPAYER[[#This Row],[ ]]="Payé",PMKAFAAPAYER[[#This Row],[20.02.2025]],0)</f>
        <v>0</v>
      </c>
      <c r="AI112" s="234"/>
      <c r="AJ112" s="176">
        <f>IF(PMKAFAAPAYER[[#This Row],[ ]]="Payé",PMKAFAAPAYER[[#This Row],[27.02.2025]],0)</f>
        <v>0</v>
      </c>
      <c r="AK112" s="47">
        <f t="shared" si="20"/>
        <v>5163.1499999999996</v>
      </c>
      <c r="AL112" s="162"/>
      <c r="AM112" s="166">
        <f>IF(PMKAFAAPAYER[[#This Row],[ ]]="Payé",PMKAFAAPAYER[[#This Row],[05.03.2025]],0)</f>
        <v>0</v>
      </c>
      <c r="AN112" s="161"/>
      <c r="AO112" s="166">
        <f>IF(PMKAFAAPAYER[[#This Row],[ ]]="Payé",PMKAFAAPAYER[[#This Row],[12.03.2025]],0)</f>
        <v>0</v>
      </c>
      <c r="AP112" s="161"/>
      <c r="AQ112" s="166">
        <f>IF(PMKAFAAPAYER[[#This Row],[ ]]="Payé",PMKAFAAPAYER[[#This Row],[19.03.2025]],0)</f>
        <v>0</v>
      </c>
      <c r="AR112" s="161"/>
      <c r="AS112" s="176">
        <f>IF(PMKAFAAPAYER[[#This Row],[ ]]="Payé",PMKAFAAPAYER[[#This Row],[26.03.2025]],0)</f>
        <v>0</v>
      </c>
      <c r="AT112" s="17">
        <f t="shared" si="21"/>
        <v>0</v>
      </c>
      <c r="AU112" s="162"/>
      <c r="AV112" s="166">
        <f>IF(PMKAFAAPAYER[[#This Row],[ ]]="Payé",PMKAFAAPAYER[[#This Row],[02.04.2025]],0)</f>
        <v>0</v>
      </c>
      <c r="AW112" s="161"/>
      <c r="AX112" s="166">
        <f>IF(PMKAFAAPAYER[[#This Row],[ ]]="Payé",PMKAFAAPAYER[[#This Row],[09.04.2025]],0)</f>
        <v>0</v>
      </c>
      <c r="AY112" s="161"/>
      <c r="AZ112" s="166">
        <f>IF(PMKAFAAPAYER[[#This Row],[ ]]="Payé",PMKAFAAPAYER[[#This Row],[16.04.2025]],0)</f>
        <v>0</v>
      </c>
      <c r="BA112" s="161"/>
      <c r="BB112" s="166">
        <f>IF(PMKAFAAPAYER[[#This Row],[ ]]="Payé",PMKAFAAPAYER[[#This Row],[23.04.2025]],0)</f>
        <v>0</v>
      </c>
      <c r="BC112" s="161"/>
      <c r="BD112" s="176">
        <f>IF(PMKAFAAPAYER[[#This Row],[ ]]="Payé",PMKAFAAPAYER[[#This Row],[30.04.2025]],0)</f>
        <v>0</v>
      </c>
      <c r="BE112" s="18">
        <f t="shared" si="22"/>
        <v>0</v>
      </c>
      <c r="BF112" s="162"/>
      <c r="BG112" s="166">
        <f>IF(PMKAFAAPAYER[[#This Row],[ ]]="Payé",PMKAFAAPAYER[[#This Row],[07.05.2025]],0)</f>
        <v>0</v>
      </c>
      <c r="BH112" s="161"/>
      <c r="BI112" s="166">
        <f>IF(PMKAFAAPAYER[[#This Row],[ ]]="Payé",PMKAFAAPAYER[[#This Row],[14.05.2025]],0)</f>
        <v>0</v>
      </c>
      <c r="BJ112" s="161"/>
      <c r="BK112" s="166">
        <f>IF(PMKAFAAPAYER[[#This Row],[ ]]="Payé",PMKAFAAPAYER[[#This Row],[21.05.2025]],0)</f>
        <v>0</v>
      </c>
      <c r="BL112" s="161"/>
      <c r="BM112" s="176">
        <f>IF(PMKAFAAPAYER[[#This Row],[ ]]="Payé",PMKAFAAPAYER[[#This Row],[28.05.2025]],0)</f>
        <v>0</v>
      </c>
      <c r="BN112" s="17">
        <f t="shared" si="23"/>
        <v>0</v>
      </c>
      <c r="BO112" s="162"/>
      <c r="BP112" s="166">
        <f>IF(PMKAFAAPAYER[[#This Row],[ ]]="Payé",PMKAFAAPAYER[[#This Row],[04.06.2025]],0)</f>
        <v>0</v>
      </c>
      <c r="BQ112" s="161"/>
      <c r="BR112" s="166">
        <f>IF(PMKAFAAPAYER[[#This Row],[ ]]="Payé",PMKAFAAPAYER[[#This Row],[11.06.2025]],0)</f>
        <v>0</v>
      </c>
      <c r="BS112" s="161"/>
      <c r="BT112" s="166">
        <f>IF(PMKAFAAPAYER[[#This Row],[ ]]="Payé",PMKAFAAPAYER[[#This Row],[18.06.2025]],0)</f>
        <v>0</v>
      </c>
      <c r="BU112" s="161"/>
      <c r="BV112" s="176">
        <f>IF(PMKAFAAPAYER[[#This Row],[ ]]="Payé",PMKAFAAPAYER[[#This Row],[25.06.2025]],0)</f>
        <v>0</v>
      </c>
      <c r="BW112" s="18">
        <f t="shared" si="24"/>
        <v>0</v>
      </c>
      <c r="BX112" s="162"/>
      <c r="BY112" s="166">
        <f>IF(PMKAFAAPAYER[[#This Row],[ ]]="Payé",PMKAFAAPAYER[[#This Row],[02.07.2025]],0)</f>
        <v>0</v>
      </c>
      <c r="BZ112" s="161"/>
      <c r="CA112" s="166">
        <f>IF(PMKAFAAPAYER[[#This Row],[ ]]="Payé",PMKAFAAPAYER[[#This Row],[09.07.2025]],0)</f>
        <v>0</v>
      </c>
      <c r="CB112" s="161"/>
      <c r="CC112" s="166">
        <f>IF(PMKAFAAPAYER[[#This Row],[ ]]="Payé",PMKAFAAPAYER[[#This Row],[16.07.2025]],0)</f>
        <v>0</v>
      </c>
      <c r="CD112" s="161"/>
      <c r="CE112" s="166">
        <f>IF(PMKAFAAPAYER[[#This Row],[ ]]="Payé",PMKAFAAPAYER[[#This Row],[23.07.2025]],0)</f>
        <v>0</v>
      </c>
      <c r="CF112" s="161"/>
      <c r="CG112" s="176">
        <f>IF(PMKAFAAPAYER[[#This Row],[ ]]="Payé",PMKAFAAPAYER[[#This Row],[30.07.2025]],0)</f>
        <v>0</v>
      </c>
      <c r="CH112" s="17">
        <f t="shared" si="25"/>
        <v>0</v>
      </c>
      <c r="CI112" s="162"/>
      <c r="CJ112" s="166">
        <f>IF(PMKAFAAPAYER[[#This Row],[ ]]="Payé",PMKAFAAPAYER[[#This Row],[06.08.2025]],0)</f>
        <v>0</v>
      </c>
      <c r="CK112" s="161"/>
      <c r="CL112" s="166">
        <f>IF(PMKAFAAPAYER[[#This Row],[ ]]="Payé",PMKAFAAPAYER[[#This Row],[13.08.2025]],0)</f>
        <v>0</v>
      </c>
      <c r="CM112" s="161"/>
      <c r="CN112" s="166">
        <f>IF(PMKAFAAPAYER[[#This Row],[ ]]="Payé",PMKAFAAPAYER[[#This Row],[20.08.2025]],0)</f>
        <v>0</v>
      </c>
      <c r="CO112" s="161"/>
      <c r="CP112" s="176">
        <f>IF(PMKAFAAPAYER[[#This Row],[ ]]="Payé",PMKAFAAPAYER[[#This Row],[27.08.2025]],0)</f>
        <v>0</v>
      </c>
      <c r="CQ112" s="18">
        <f t="shared" si="26"/>
        <v>0</v>
      </c>
      <c r="CR112" s="162"/>
      <c r="CS112" s="166">
        <f>IF(PMKAFAAPAYER[[#This Row],[ ]]="Payé",PMKAFAAPAYER[[#This Row],[03.09.2025]],0)</f>
        <v>0</v>
      </c>
      <c r="CT112" s="161"/>
      <c r="CU112" s="166">
        <f>IF(PMKAFAAPAYER[[#This Row],[ ]]="Payé",PMKAFAAPAYER[[#This Row],[10.09.2025]],0)</f>
        <v>0</v>
      </c>
      <c r="CV112" s="161"/>
      <c r="CW112" s="166">
        <f>IF(PMKAFAAPAYER[[#This Row],[ ]]="Payé",PMKAFAAPAYER[[#This Row],[17.09.2025]],0)</f>
        <v>0</v>
      </c>
      <c r="CX112" s="161"/>
      <c r="CY112" s="176">
        <f>IF(PMKAFAAPAYER[[#This Row],[ ]]="Payé",PMKAFAAPAYER[[#This Row],[24.09.2025]],0)</f>
        <v>0</v>
      </c>
      <c r="CZ112" s="17">
        <f t="shared" si="27"/>
        <v>0</v>
      </c>
      <c r="DA112" s="162"/>
      <c r="DB112" s="166">
        <f>IF(PMKAFAAPAYER[[#This Row],[ ]]="Payé",PMKAFAAPAYER[[#This Row],[01.10.2025]],0)</f>
        <v>0</v>
      </c>
      <c r="DC112" s="161"/>
      <c r="DD112" s="166">
        <f>IF(PMKAFAAPAYER[[#This Row],[ ]]="Payé",PMKAFAAPAYER[[#This Row],[08.10.2025]],0)</f>
        <v>0</v>
      </c>
      <c r="DE112" s="161"/>
      <c r="DF112" s="166">
        <f>IF(PMKAFAAPAYER[[#This Row],[ ]]="Payé",PMKAFAAPAYER[[#This Row],[15.10.2025]],0)</f>
        <v>0</v>
      </c>
      <c r="DG112" s="161"/>
      <c r="DH112" s="166">
        <f>IF(PMKAFAAPAYER[[#This Row],[ ]]="Payé",PMKAFAAPAYER[[#This Row],[22.10.2025]],0)</f>
        <v>0</v>
      </c>
      <c r="DI112" s="161"/>
      <c r="DJ112" s="176">
        <f>IF(PMKAFAAPAYER[[#This Row],[ ]]="Payé",PMKAFAAPAYER[[#This Row],[29.10.2025]],0)</f>
        <v>0</v>
      </c>
      <c r="DK112" s="18">
        <f t="shared" si="28"/>
        <v>0</v>
      </c>
      <c r="DL112" s="162"/>
      <c r="DM112" s="166">
        <f>IF(PMKAFAAPAYER[[#This Row],[ ]]="Payé",PMKAFAAPAYER[[#This Row],[05.11.2025]],0)</f>
        <v>0</v>
      </c>
      <c r="DN112" s="161"/>
      <c r="DO112" s="166">
        <f>IF(PMKAFAAPAYER[[#This Row],[ ]]="Payé",PMKAFAAPAYER[[#This Row],[12.11.2025]],0)</f>
        <v>0</v>
      </c>
      <c r="DP112" s="161"/>
      <c r="DQ112" s="166">
        <f>IF(PMKAFAAPAYER[[#This Row],[ ]]="Payé",PMKAFAAPAYER[[#This Row],[19.11.2025]],0)</f>
        <v>0</v>
      </c>
      <c r="DR112" s="161"/>
      <c r="DS112" s="176">
        <f>IF(PMKAFAAPAYER[[#This Row],[ ]]="Payé",PMKAFAAPAYER[[#This Row],[26.11.2025]],0)</f>
        <v>0</v>
      </c>
      <c r="DT112" s="17">
        <f t="shared" si="29"/>
        <v>0</v>
      </c>
      <c r="DU112" s="162"/>
      <c r="DV112" s="166">
        <f>IF(PMKAFAAPAYER[[#This Row],[ ]]="Payé",PMKAFAAPAYER[[#This Row],[03.12.2025]],0)</f>
        <v>0</v>
      </c>
      <c r="DW112" s="161"/>
      <c r="DX112" s="166">
        <f>IF(PMKAFAAPAYER[[#This Row],[ ]]="Payé",PMKAFAAPAYER[[#This Row],[10.12.2025]],0)</f>
        <v>0</v>
      </c>
      <c r="DY112" s="161"/>
      <c r="DZ112" s="166">
        <f>IF(PMKAFAAPAYER[[#This Row],[ ]]="Payé",PMKAFAAPAYER[[#This Row],[17.12.2025]],0)</f>
        <v>0</v>
      </c>
      <c r="EA112" s="161"/>
      <c r="EB112" s="166">
        <f>IF(PMKAFAAPAYER[[#This Row],[ ]]="Payé",PMKAFAAPAYER[[#This Row],[24.12.2025]],0)</f>
        <v>0</v>
      </c>
      <c r="EC112" s="161"/>
      <c r="ED112" s="176">
        <f>IF(PMKAFAAPAYER[[#This Row],[ ]]="Payé",PMKAFAAPAYER[[#This Row],[31.12.2025]],0)</f>
        <v>0</v>
      </c>
      <c r="EE112" s="18">
        <f t="shared" si="30"/>
        <v>0</v>
      </c>
      <c r="EF112" s="11">
        <f t="shared" si="31"/>
        <v>5163.1499999999996</v>
      </c>
      <c r="EG112" s="16">
        <f>+PMKAFAAPAYER[[#This Row],[CHF]]-PMKAFAAPAYER[[#This Row],[T2025]]</f>
        <v>0</v>
      </c>
    </row>
    <row r="113" spans="1:137" x14ac:dyDescent="0.3">
      <c r="A113" s="9">
        <f t="shared" si="32"/>
        <v>108</v>
      </c>
      <c r="B113" s="1" t="s">
        <v>125</v>
      </c>
      <c r="C113" s="9" t="s">
        <v>435</v>
      </c>
      <c r="D113" s="8">
        <v>45677</v>
      </c>
      <c r="E113" s="10">
        <v>60</v>
      </c>
      <c r="F113" s="265">
        <f t="shared" si="33"/>
        <v>45737</v>
      </c>
      <c r="G113" s="139" t="s">
        <v>436</v>
      </c>
      <c r="H113" s="14"/>
      <c r="I113" s="140">
        <v>5011.55</v>
      </c>
      <c r="J113" s="14"/>
      <c r="K113" s="14"/>
      <c r="L113" s="14"/>
      <c r="N113" s="15"/>
      <c r="Q113" s="3"/>
      <c r="R113" s="234"/>
      <c r="S113" s="166">
        <f>IF(PMKAFAAPAYER[[#This Row],[ ]]="Payé",PMKAFAAPAYER[[#This Row],[02.01.2025]],0)</f>
        <v>0</v>
      </c>
      <c r="T113" s="234"/>
      <c r="U113" s="166">
        <f>IF(PMKAFAAPAYER[[#This Row],[ ]]="Payé",PMKAFAAPAYER[[#This Row],[09.01.2025]],0)</f>
        <v>0</v>
      </c>
      <c r="V113" s="234"/>
      <c r="W113" s="166">
        <f>IF(PMKAFAAPAYER[[#This Row],[ ]]="Payé",PMKAFAAPAYER[[#This Row],[16.01.2025]],0)</f>
        <v>0</v>
      </c>
      <c r="X113" s="234"/>
      <c r="Y113" s="166">
        <f>IF(PMKAFAAPAYER[[#This Row],[ ]]="Payé",PMKAFAAPAYER[[#This Row],[23.01.2025]],0)</f>
        <v>0</v>
      </c>
      <c r="Z113" s="234"/>
      <c r="AA113" s="176">
        <f>IF(PMKAFAAPAYER[[#This Row],[ ]]="Payé",PMKAFAAPAYER[[#This Row],[30.01.2025]],0)</f>
        <v>0</v>
      </c>
      <c r="AB113" s="32">
        <f t="shared" si="19"/>
        <v>0</v>
      </c>
      <c r="AC113" s="234"/>
      <c r="AD113" s="166">
        <f>IF(PMKAFAAPAYER[[#This Row],[ ]]="Payé",PMKAFAAPAYER[[#This Row],[06.02.2025]],0)</f>
        <v>0</v>
      </c>
      <c r="AE113" s="234"/>
      <c r="AF113" s="166">
        <f>IF(PMKAFAAPAYER[[#This Row],[ ]]="Payé",PMKAFAAPAYER[[#This Row],[13.02.2025]],0)</f>
        <v>0</v>
      </c>
      <c r="AG113" s="234"/>
      <c r="AH113" s="166">
        <f>IF(PMKAFAAPAYER[[#This Row],[ ]]="Payé",PMKAFAAPAYER[[#This Row],[20.02.2025]],0)</f>
        <v>0</v>
      </c>
      <c r="AI113" s="234"/>
      <c r="AJ113" s="176">
        <f>IF(PMKAFAAPAYER[[#This Row],[ ]]="Payé",PMKAFAAPAYER[[#This Row],[27.02.2025]],0)</f>
        <v>0</v>
      </c>
      <c r="AK113" s="47">
        <f t="shared" si="20"/>
        <v>0</v>
      </c>
      <c r="AL113" s="162"/>
      <c r="AM113" s="166">
        <f>IF(PMKAFAAPAYER[[#This Row],[ ]]="Payé",PMKAFAAPAYER[[#This Row],[05.03.2025]],0)</f>
        <v>0</v>
      </c>
      <c r="AN113" s="161"/>
      <c r="AO113" s="166">
        <f>IF(PMKAFAAPAYER[[#This Row],[ ]]="Payé",PMKAFAAPAYER[[#This Row],[12.03.2025]],0)</f>
        <v>0</v>
      </c>
      <c r="AP113" s="161">
        <f>+PMKAFAAPAYER[[#This Row],[CHF]]</f>
        <v>5011.55</v>
      </c>
      <c r="AQ113" s="166">
        <f>IF(PMKAFAAPAYER[[#This Row],[ ]]="Payé",PMKAFAAPAYER[[#This Row],[19.03.2025]],0)</f>
        <v>0</v>
      </c>
      <c r="AR113" s="161"/>
      <c r="AS113" s="176">
        <f>IF(PMKAFAAPAYER[[#This Row],[ ]]="Payé",PMKAFAAPAYER[[#This Row],[26.03.2025]],0)</f>
        <v>0</v>
      </c>
      <c r="AT113" s="17">
        <f t="shared" si="21"/>
        <v>5011.55</v>
      </c>
      <c r="AU113" s="162"/>
      <c r="AV113" s="166">
        <f>IF(PMKAFAAPAYER[[#This Row],[ ]]="Payé",PMKAFAAPAYER[[#This Row],[02.04.2025]],0)</f>
        <v>0</v>
      </c>
      <c r="AW113" s="161"/>
      <c r="AX113" s="166">
        <f>IF(PMKAFAAPAYER[[#This Row],[ ]]="Payé",PMKAFAAPAYER[[#This Row],[09.04.2025]],0)</f>
        <v>0</v>
      </c>
      <c r="AY113" s="161"/>
      <c r="AZ113" s="166">
        <f>IF(PMKAFAAPAYER[[#This Row],[ ]]="Payé",PMKAFAAPAYER[[#This Row],[16.04.2025]],0)</f>
        <v>0</v>
      </c>
      <c r="BA113" s="161"/>
      <c r="BB113" s="166">
        <f>IF(PMKAFAAPAYER[[#This Row],[ ]]="Payé",PMKAFAAPAYER[[#This Row],[23.04.2025]],0)</f>
        <v>0</v>
      </c>
      <c r="BC113" s="161"/>
      <c r="BD113" s="176">
        <f>IF(PMKAFAAPAYER[[#This Row],[ ]]="Payé",PMKAFAAPAYER[[#This Row],[30.04.2025]],0)</f>
        <v>0</v>
      </c>
      <c r="BE113" s="18">
        <f t="shared" si="22"/>
        <v>0</v>
      </c>
      <c r="BF113" s="162"/>
      <c r="BG113" s="166">
        <f>IF(PMKAFAAPAYER[[#This Row],[ ]]="Payé",PMKAFAAPAYER[[#This Row],[07.05.2025]],0)</f>
        <v>0</v>
      </c>
      <c r="BH113" s="161"/>
      <c r="BI113" s="166">
        <f>IF(PMKAFAAPAYER[[#This Row],[ ]]="Payé",PMKAFAAPAYER[[#This Row],[14.05.2025]],0)</f>
        <v>0</v>
      </c>
      <c r="BJ113" s="161"/>
      <c r="BK113" s="166">
        <f>IF(PMKAFAAPAYER[[#This Row],[ ]]="Payé",PMKAFAAPAYER[[#This Row],[21.05.2025]],0)</f>
        <v>0</v>
      </c>
      <c r="BL113" s="161"/>
      <c r="BM113" s="176">
        <f>IF(PMKAFAAPAYER[[#This Row],[ ]]="Payé",PMKAFAAPAYER[[#This Row],[28.05.2025]],0)</f>
        <v>0</v>
      </c>
      <c r="BN113" s="17">
        <f t="shared" si="23"/>
        <v>0</v>
      </c>
      <c r="BO113" s="162"/>
      <c r="BP113" s="166">
        <f>IF(PMKAFAAPAYER[[#This Row],[ ]]="Payé",PMKAFAAPAYER[[#This Row],[04.06.2025]],0)</f>
        <v>0</v>
      </c>
      <c r="BQ113" s="161"/>
      <c r="BR113" s="166">
        <f>IF(PMKAFAAPAYER[[#This Row],[ ]]="Payé",PMKAFAAPAYER[[#This Row],[11.06.2025]],0)</f>
        <v>0</v>
      </c>
      <c r="BS113" s="161"/>
      <c r="BT113" s="166">
        <f>IF(PMKAFAAPAYER[[#This Row],[ ]]="Payé",PMKAFAAPAYER[[#This Row],[18.06.2025]],0)</f>
        <v>0</v>
      </c>
      <c r="BU113" s="161"/>
      <c r="BV113" s="176">
        <f>IF(PMKAFAAPAYER[[#This Row],[ ]]="Payé",PMKAFAAPAYER[[#This Row],[25.06.2025]],0)</f>
        <v>0</v>
      </c>
      <c r="BW113" s="18">
        <f t="shared" si="24"/>
        <v>0</v>
      </c>
      <c r="BX113" s="162"/>
      <c r="BY113" s="166">
        <f>IF(PMKAFAAPAYER[[#This Row],[ ]]="Payé",PMKAFAAPAYER[[#This Row],[02.07.2025]],0)</f>
        <v>0</v>
      </c>
      <c r="BZ113" s="161"/>
      <c r="CA113" s="166">
        <f>IF(PMKAFAAPAYER[[#This Row],[ ]]="Payé",PMKAFAAPAYER[[#This Row],[09.07.2025]],0)</f>
        <v>0</v>
      </c>
      <c r="CB113" s="161"/>
      <c r="CC113" s="166">
        <f>IF(PMKAFAAPAYER[[#This Row],[ ]]="Payé",PMKAFAAPAYER[[#This Row],[16.07.2025]],0)</f>
        <v>0</v>
      </c>
      <c r="CD113" s="161"/>
      <c r="CE113" s="166">
        <f>IF(PMKAFAAPAYER[[#This Row],[ ]]="Payé",PMKAFAAPAYER[[#This Row],[23.07.2025]],0)</f>
        <v>0</v>
      </c>
      <c r="CF113" s="161"/>
      <c r="CG113" s="176">
        <f>IF(PMKAFAAPAYER[[#This Row],[ ]]="Payé",PMKAFAAPAYER[[#This Row],[30.07.2025]],0)</f>
        <v>0</v>
      </c>
      <c r="CH113" s="17">
        <f t="shared" si="25"/>
        <v>0</v>
      </c>
      <c r="CI113" s="162"/>
      <c r="CJ113" s="166">
        <f>IF(PMKAFAAPAYER[[#This Row],[ ]]="Payé",PMKAFAAPAYER[[#This Row],[06.08.2025]],0)</f>
        <v>0</v>
      </c>
      <c r="CK113" s="161"/>
      <c r="CL113" s="166">
        <f>IF(PMKAFAAPAYER[[#This Row],[ ]]="Payé",PMKAFAAPAYER[[#This Row],[13.08.2025]],0)</f>
        <v>0</v>
      </c>
      <c r="CM113" s="161"/>
      <c r="CN113" s="166">
        <f>IF(PMKAFAAPAYER[[#This Row],[ ]]="Payé",PMKAFAAPAYER[[#This Row],[20.08.2025]],0)</f>
        <v>0</v>
      </c>
      <c r="CO113" s="161"/>
      <c r="CP113" s="176">
        <f>IF(PMKAFAAPAYER[[#This Row],[ ]]="Payé",PMKAFAAPAYER[[#This Row],[27.08.2025]],0)</f>
        <v>0</v>
      </c>
      <c r="CQ113" s="18">
        <f t="shared" si="26"/>
        <v>0</v>
      </c>
      <c r="CR113" s="162"/>
      <c r="CS113" s="166">
        <f>IF(PMKAFAAPAYER[[#This Row],[ ]]="Payé",PMKAFAAPAYER[[#This Row],[03.09.2025]],0)</f>
        <v>0</v>
      </c>
      <c r="CT113" s="161"/>
      <c r="CU113" s="166">
        <f>IF(PMKAFAAPAYER[[#This Row],[ ]]="Payé",PMKAFAAPAYER[[#This Row],[10.09.2025]],0)</f>
        <v>0</v>
      </c>
      <c r="CV113" s="161"/>
      <c r="CW113" s="166">
        <f>IF(PMKAFAAPAYER[[#This Row],[ ]]="Payé",PMKAFAAPAYER[[#This Row],[17.09.2025]],0)</f>
        <v>0</v>
      </c>
      <c r="CX113" s="161"/>
      <c r="CY113" s="176">
        <f>IF(PMKAFAAPAYER[[#This Row],[ ]]="Payé",PMKAFAAPAYER[[#This Row],[24.09.2025]],0)</f>
        <v>0</v>
      </c>
      <c r="CZ113" s="17">
        <f t="shared" si="27"/>
        <v>0</v>
      </c>
      <c r="DA113" s="162"/>
      <c r="DB113" s="166">
        <f>IF(PMKAFAAPAYER[[#This Row],[ ]]="Payé",PMKAFAAPAYER[[#This Row],[01.10.2025]],0)</f>
        <v>0</v>
      </c>
      <c r="DC113" s="161"/>
      <c r="DD113" s="166">
        <f>IF(PMKAFAAPAYER[[#This Row],[ ]]="Payé",PMKAFAAPAYER[[#This Row],[08.10.2025]],0)</f>
        <v>0</v>
      </c>
      <c r="DE113" s="161"/>
      <c r="DF113" s="166">
        <f>IF(PMKAFAAPAYER[[#This Row],[ ]]="Payé",PMKAFAAPAYER[[#This Row],[15.10.2025]],0)</f>
        <v>0</v>
      </c>
      <c r="DG113" s="161"/>
      <c r="DH113" s="166">
        <f>IF(PMKAFAAPAYER[[#This Row],[ ]]="Payé",PMKAFAAPAYER[[#This Row],[22.10.2025]],0)</f>
        <v>0</v>
      </c>
      <c r="DI113" s="161"/>
      <c r="DJ113" s="176">
        <f>IF(PMKAFAAPAYER[[#This Row],[ ]]="Payé",PMKAFAAPAYER[[#This Row],[29.10.2025]],0)</f>
        <v>0</v>
      </c>
      <c r="DK113" s="18">
        <f t="shared" si="28"/>
        <v>0</v>
      </c>
      <c r="DL113" s="162"/>
      <c r="DM113" s="166">
        <f>IF(PMKAFAAPAYER[[#This Row],[ ]]="Payé",PMKAFAAPAYER[[#This Row],[05.11.2025]],0)</f>
        <v>0</v>
      </c>
      <c r="DN113" s="161"/>
      <c r="DO113" s="166">
        <f>IF(PMKAFAAPAYER[[#This Row],[ ]]="Payé",PMKAFAAPAYER[[#This Row],[12.11.2025]],0)</f>
        <v>0</v>
      </c>
      <c r="DP113" s="161"/>
      <c r="DQ113" s="166">
        <f>IF(PMKAFAAPAYER[[#This Row],[ ]]="Payé",PMKAFAAPAYER[[#This Row],[19.11.2025]],0)</f>
        <v>0</v>
      </c>
      <c r="DR113" s="161"/>
      <c r="DS113" s="176">
        <f>IF(PMKAFAAPAYER[[#This Row],[ ]]="Payé",PMKAFAAPAYER[[#This Row],[26.11.2025]],0)</f>
        <v>0</v>
      </c>
      <c r="DT113" s="17">
        <f t="shared" si="29"/>
        <v>0</v>
      </c>
      <c r="DU113" s="162"/>
      <c r="DV113" s="166">
        <f>IF(PMKAFAAPAYER[[#This Row],[ ]]="Payé",PMKAFAAPAYER[[#This Row],[03.12.2025]],0)</f>
        <v>0</v>
      </c>
      <c r="DW113" s="161"/>
      <c r="DX113" s="166">
        <f>IF(PMKAFAAPAYER[[#This Row],[ ]]="Payé",PMKAFAAPAYER[[#This Row],[10.12.2025]],0)</f>
        <v>0</v>
      </c>
      <c r="DY113" s="161"/>
      <c r="DZ113" s="166">
        <f>IF(PMKAFAAPAYER[[#This Row],[ ]]="Payé",PMKAFAAPAYER[[#This Row],[17.12.2025]],0)</f>
        <v>0</v>
      </c>
      <c r="EA113" s="161"/>
      <c r="EB113" s="166">
        <f>IF(PMKAFAAPAYER[[#This Row],[ ]]="Payé",PMKAFAAPAYER[[#This Row],[24.12.2025]],0)</f>
        <v>0</v>
      </c>
      <c r="EC113" s="161"/>
      <c r="ED113" s="176">
        <f>IF(PMKAFAAPAYER[[#This Row],[ ]]="Payé",PMKAFAAPAYER[[#This Row],[31.12.2025]],0)</f>
        <v>0</v>
      </c>
      <c r="EE113" s="18">
        <f t="shared" si="30"/>
        <v>0</v>
      </c>
      <c r="EF113" s="11">
        <f t="shared" si="31"/>
        <v>5011.55</v>
      </c>
      <c r="EG113" s="16">
        <f>+PMKAFAAPAYER[[#This Row],[CHF]]-PMKAFAAPAYER[[#This Row],[T2025]]</f>
        <v>0</v>
      </c>
    </row>
    <row r="114" spans="1:137" x14ac:dyDescent="0.3">
      <c r="A114" s="9">
        <f t="shared" si="32"/>
        <v>109</v>
      </c>
      <c r="B114" s="1" t="s">
        <v>39</v>
      </c>
      <c r="C114" s="9" t="s">
        <v>437</v>
      </c>
      <c r="D114" s="8">
        <v>45684</v>
      </c>
      <c r="E114" s="10">
        <v>15</v>
      </c>
      <c r="F114" s="265">
        <f t="shared" si="33"/>
        <v>45699</v>
      </c>
      <c r="G114" s="139" t="s">
        <v>38</v>
      </c>
      <c r="H114" s="135" t="s">
        <v>438</v>
      </c>
      <c r="I114" s="140">
        <v>384.81</v>
      </c>
      <c r="J114" s="14"/>
      <c r="K114" s="14"/>
      <c r="L114" s="14"/>
      <c r="N114" s="15"/>
      <c r="P114" s="205">
        <v>45709</v>
      </c>
      <c r="Q114" s="3" t="s">
        <v>445</v>
      </c>
      <c r="R114" s="234"/>
      <c r="S114" s="166">
        <f>IF(PMKAFAAPAYER[[#This Row],[ ]]="Payé",PMKAFAAPAYER[[#This Row],[02.01.2025]],0)</f>
        <v>0</v>
      </c>
      <c r="T114" s="234"/>
      <c r="U114" s="166">
        <f>IF(PMKAFAAPAYER[[#This Row],[ ]]="Payé",PMKAFAAPAYER[[#This Row],[09.01.2025]],0)</f>
        <v>0</v>
      </c>
      <c r="V114" s="234"/>
      <c r="W114" s="166">
        <f>IF(PMKAFAAPAYER[[#This Row],[ ]]="Payé",PMKAFAAPAYER[[#This Row],[16.01.2025]],0)</f>
        <v>0</v>
      </c>
      <c r="X114" s="234"/>
      <c r="Y114" s="166">
        <f>IF(PMKAFAAPAYER[[#This Row],[ ]]="Payé",PMKAFAAPAYER[[#This Row],[23.01.2025]],0)</f>
        <v>0</v>
      </c>
      <c r="Z114" s="234"/>
      <c r="AA114" s="176">
        <f>IF(PMKAFAAPAYER[[#This Row],[ ]]="Payé",PMKAFAAPAYER[[#This Row],[30.01.2025]],0)</f>
        <v>0</v>
      </c>
      <c r="AB114" s="32">
        <f t="shared" si="19"/>
        <v>0</v>
      </c>
      <c r="AC114" s="234"/>
      <c r="AD114" s="166">
        <f>IF(PMKAFAAPAYER[[#This Row],[ ]]="Payé",PMKAFAAPAYER[[#This Row],[06.02.2025]],0)</f>
        <v>0</v>
      </c>
      <c r="AE114" s="234">
        <f>+PMKAFAAPAYER[[#This Row],[CHF]]</f>
        <v>384.81</v>
      </c>
      <c r="AF114" s="166">
        <f>IF(PMKAFAAPAYER[[#This Row],[ ]]="Payé",PMKAFAAPAYER[[#This Row],[13.02.2025]],0)</f>
        <v>384.81</v>
      </c>
      <c r="AG114" s="234"/>
      <c r="AH114" s="166">
        <f>IF(PMKAFAAPAYER[[#This Row],[ ]]="Payé",PMKAFAAPAYER[[#This Row],[20.02.2025]],0)</f>
        <v>0</v>
      </c>
      <c r="AI114" s="234"/>
      <c r="AJ114" s="176">
        <f>IF(PMKAFAAPAYER[[#This Row],[ ]]="Payé",PMKAFAAPAYER[[#This Row],[27.02.2025]],0)</f>
        <v>0</v>
      </c>
      <c r="AK114" s="47">
        <f t="shared" si="20"/>
        <v>384.81</v>
      </c>
      <c r="AL114" s="162"/>
      <c r="AM114" s="166">
        <f>IF(PMKAFAAPAYER[[#This Row],[ ]]="Payé",PMKAFAAPAYER[[#This Row],[05.03.2025]],0)</f>
        <v>0</v>
      </c>
      <c r="AN114" s="161"/>
      <c r="AO114" s="166">
        <f>IF(PMKAFAAPAYER[[#This Row],[ ]]="Payé",PMKAFAAPAYER[[#This Row],[12.03.2025]],0)</f>
        <v>0</v>
      </c>
      <c r="AP114" s="161"/>
      <c r="AQ114" s="166">
        <f>IF(PMKAFAAPAYER[[#This Row],[ ]]="Payé",PMKAFAAPAYER[[#This Row],[19.03.2025]],0)</f>
        <v>0</v>
      </c>
      <c r="AR114" s="161"/>
      <c r="AS114" s="176">
        <f>IF(PMKAFAAPAYER[[#This Row],[ ]]="Payé",PMKAFAAPAYER[[#This Row],[26.03.2025]],0)</f>
        <v>0</v>
      </c>
      <c r="AT114" s="17">
        <f t="shared" si="21"/>
        <v>0</v>
      </c>
      <c r="AU114" s="162"/>
      <c r="AV114" s="166">
        <f>IF(PMKAFAAPAYER[[#This Row],[ ]]="Payé",PMKAFAAPAYER[[#This Row],[02.04.2025]],0)</f>
        <v>0</v>
      </c>
      <c r="AW114" s="161"/>
      <c r="AX114" s="166">
        <f>IF(PMKAFAAPAYER[[#This Row],[ ]]="Payé",PMKAFAAPAYER[[#This Row],[09.04.2025]],0)</f>
        <v>0</v>
      </c>
      <c r="AY114" s="161"/>
      <c r="AZ114" s="166">
        <f>IF(PMKAFAAPAYER[[#This Row],[ ]]="Payé",PMKAFAAPAYER[[#This Row],[16.04.2025]],0)</f>
        <v>0</v>
      </c>
      <c r="BA114" s="161"/>
      <c r="BB114" s="166">
        <f>IF(PMKAFAAPAYER[[#This Row],[ ]]="Payé",PMKAFAAPAYER[[#This Row],[23.04.2025]],0)</f>
        <v>0</v>
      </c>
      <c r="BC114" s="161"/>
      <c r="BD114" s="176">
        <f>IF(PMKAFAAPAYER[[#This Row],[ ]]="Payé",PMKAFAAPAYER[[#This Row],[30.04.2025]],0)</f>
        <v>0</v>
      </c>
      <c r="BE114" s="18">
        <f t="shared" si="22"/>
        <v>0</v>
      </c>
      <c r="BF114" s="162"/>
      <c r="BG114" s="166">
        <f>IF(PMKAFAAPAYER[[#This Row],[ ]]="Payé",PMKAFAAPAYER[[#This Row],[07.05.2025]],0)</f>
        <v>0</v>
      </c>
      <c r="BH114" s="161"/>
      <c r="BI114" s="166">
        <f>IF(PMKAFAAPAYER[[#This Row],[ ]]="Payé",PMKAFAAPAYER[[#This Row],[14.05.2025]],0)</f>
        <v>0</v>
      </c>
      <c r="BJ114" s="161"/>
      <c r="BK114" s="166">
        <f>IF(PMKAFAAPAYER[[#This Row],[ ]]="Payé",PMKAFAAPAYER[[#This Row],[21.05.2025]],0)</f>
        <v>0</v>
      </c>
      <c r="BL114" s="161"/>
      <c r="BM114" s="176">
        <f>IF(PMKAFAAPAYER[[#This Row],[ ]]="Payé",PMKAFAAPAYER[[#This Row],[28.05.2025]],0)</f>
        <v>0</v>
      </c>
      <c r="BN114" s="17">
        <f t="shared" si="23"/>
        <v>0</v>
      </c>
      <c r="BO114" s="162"/>
      <c r="BP114" s="166">
        <f>IF(PMKAFAAPAYER[[#This Row],[ ]]="Payé",PMKAFAAPAYER[[#This Row],[04.06.2025]],0)</f>
        <v>0</v>
      </c>
      <c r="BQ114" s="161"/>
      <c r="BR114" s="166">
        <f>IF(PMKAFAAPAYER[[#This Row],[ ]]="Payé",PMKAFAAPAYER[[#This Row],[11.06.2025]],0)</f>
        <v>0</v>
      </c>
      <c r="BS114" s="161"/>
      <c r="BT114" s="166">
        <f>IF(PMKAFAAPAYER[[#This Row],[ ]]="Payé",PMKAFAAPAYER[[#This Row],[18.06.2025]],0)</f>
        <v>0</v>
      </c>
      <c r="BU114" s="161"/>
      <c r="BV114" s="176">
        <f>IF(PMKAFAAPAYER[[#This Row],[ ]]="Payé",PMKAFAAPAYER[[#This Row],[25.06.2025]],0)</f>
        <v>0</v>
      </c>
      <c r="BW114" s="18">
        <f t="shared" si="24"/>
        <v>0</v>
      </c>
      <c r="BX114" s="162"/>
      <c r="BY114" s="166">
        <f>IF(PMKAFAAPAYER[[#This Row],[ ]]="Payé",PMKAFAAPAYER[[#This Row],[02.07.2025]],0)</f>
        <v>0</v>
      </c>
      <c r="BZ114" s="161"/>
      <c r="CA114" s="166">
        <f>IF(PMKAFAAPAYER[[#This Row],[ ]]="Payé",PMKAFAAPAYER[[#This Row],[09.07.2025]],0)</f>
        <v>0</v>
      </c>
      <c r="CB114" s="161"/>
      <c r="CC114" s="166">
        <f>IF(PMKAFAAPAYER[[#This Row],[ ]]="Payé",PMKAFAAPAYER[[#This Row],[16.07.2025]],0)</f>
        <v>0</v>
      </c>
      <c r="CD114" s="161"/>
      <c r="CE114" s="166">
        <f>IF(PMKAFAAPAYER[[#This Row],[ ]]="Payé",PMKAFAAPAYER[[#This Row],[23.07.2025]],0)</f>
        <v>0</v>
      </c>
      <c r="CF114" s="161"/>
      <c r="CG114" s="176">
        <f>IF(PMKAFAAPAYER[[#This Row],[ ]]="Payé",PMKAFAAPAYER[[#This Row],[30.07.2025]],0)</f>
        <v>0</v>
      </c>
      <c r="CH114" s="17">
        <f t="shared" si="25"/>
        <v>0</v>
      </c>
      <c r="CI114" s="162"/>
      <c r="CJ114" s="166">
        <f>IF(PMKAFAAPAYER[[#This Row],[ ]]="Payé",PMKAFAAPAYER[[#This Row],[06.08.2025]],0)</f>
        <v>0</v>
      </c>
      <c r="CK114" s="161"/>
      <c r="CL114" s="166">
        <f>IF(PMKAFAAPAYER[[#This Row],[ ]]="Payé",PMKAFAAPAYER[[#This Row],[13.08.2025]],0)</f>
        <v>0</v>
      </c>
      <c r="CM114" s="161"/>
      <c r="CN114" s="166">
        <f>IF(PMKAFAAPAYER[[#This Row],[ ]]="Payé",PMKAFAAPAYER[[#This Row],[20.08.2025]],0)</f>
        <v>0</v>
      </c>
      <c r="CO114" s="161"/>
      <c r="CP114" s="176">
        <f>IF(PMKAFAAPAYER[[#This Row],[ ]]="Payé",PMKAFAAPAYER[[#This Row],[27.08.2025]],0)</f>
        <v>0</v>
      </c>
      <c r="CQ114" s="18">
        <f t="shared" si="26"/>
        <v>0</v>
      </c>
      <c r="CR114" s="162"/>
      <c r="CS114" s="166">
        <f>IF(PMKAFAAPAYER[[#This Row],[ ]]="Payé",PMKAFAAPAYER[[#This Row],[03.09.2025]],0)</f>
        <v>0</v>
      </c>
      <c r="CT114" s="161"/>
      <c r="CU114" s="166">
        <f>IF(PMKAFAAPAYER[[#This Row],[ ]]="Payé",PMKAFAAPAYER[[#This Row],[10.09.2025]],0)</f>
        <v>0</v>
      </c>
      <c r="CV114" s="161"/>
      <c r="CW114" s="166">
        <f>IF(PMKAFAAPAYER[[#This Row],[ ]]="Payé",PMKAFAAPAYER[[#This Row],[17.09.2025]],0)</f>
        <v>0</v>
      </c>
      <c r="CX114" s="161"/>
      <c r="CY114" s="176">
        <f>IF(PMKAFAAPAYER[[#This Row],[ ]]="Payé",PMKAFAAPAYER[[#This Row],[24.09.2025]],0)</f>
        <v>0</v>
      </c>
      <c r="CZ114" s="17">
        <f t="shared" si="27"/>
        <v>0</v>
      </c>
      <c r="DA114" s="162"/>
      <c r="DB114" s="166">
        <f>IF(PMKAFAAPAYER[[#This Row],[ ]]="Payé",PMKAFAAPAYER[[#This Row],[01.10.2025]],0)</f>
        <v>0</v>
      </c>
      <c r="DC114" s="161"/>
      <c r="DD114" s="166">
        <f>IF(PMKAFAAPAYER[[#This Row],[ ]]="Payé",PMKAFAAPAYER[[#This Row],[08.10.2025]],0)</f>
        <v>0</v>
      </c>
      <c r="DE114" s="161"/>
      <c r="DF114" s="166">
        <f>IF(PMKAFAAPAYER[[#This Row],[ ]]="Payé",PMKAFAAPAYER[[#This Row],[15.10.2025]],0)</f>
        <v>0</v>
      </c>
      <c r="DG114" s="161"/>
      <c r="DH114" s="166">
        <f>IF(PMKAFAAPAYER[[#This Row],[ ]]="Payé",PMKAFAAPAYER[[#This Row],[22.10.2025]],0)</f>
        <v>0</v>
      </c>
      <c r="DI114" s="161"/>
      <c r="DJ114" s="176">
        <f>IF(PMKAFAAPAYER[[#This Row],[ ]]="Payé",PMKAFAAPAYER[[#This Row],[29.10.2025]],0)</f>
        <v>0</v>
      </c>
      <c r="DK114" s="18">
        <f t="shared" si="28"/>
        <v>0</v>
      </c>
      <c r="DL114" s="162"/>
      <c r="DM114" s="166">
        <f>IF(PMKAFAAPAYER[[#This Row],[ ]]="Payé",PMKAFAAPAYER[[#This Row],[05.11.2025]],0)</f>
        <v>0</v>
      </c>
      <c r="DN114" s="161"/>
      <c r="DO114" s="166">
        <f>IF(PMKAFAAPAYER[[#This Row],[ ]]="Payé",PMKAFAAPAYER[[#This Row],[12.11.2025]],0)</f>
        <v>0</v>
      </c>
      <c r="DP114" s="161"/>
      <c r="DQ114" s="166">
        <f>IF(PMKAFAAPAYER[[#This Row],[ ]]="Payé",PMKAFAAPAYER[[#This Row],[19.11.2025]],0)</f>
        <v>0</v>
      </c>
      <c r="DR114" s="161"/>
      <c r="DS114" s="176">
        <f>IF(PMKAFAAPAYER[[#This Row],[ ]]="Payé",PMKAFAAPAYER[[#This Row],[26.11.2025]],0)</f>
        <v>0</v>
      </c>
      <c r="DT114" s="17">
        <f t="shared" si="29"/>
        <v>0</v>
      </c>
      <c r="DU114" s="162"/>
      <c r="DV114" s="166">
        <f>IF(PMKAFAAPAYER[[#This Row],[ ]]="Payé",PMKAFAAPAYER[[#This Row],[03.12.2025]],0)</f>
        <v>0</v>
      </c>
      <c r="DW114" s="161"/>
      <c r="DX114" s="166">
        <f>IF(PMKAFAAPAYER[[#This Row],[ ]]="Payé",PMKAFAAPAYER[[#This Row],[10.12.2025]],0)</f>
        <v>0</v>
      </c>
      <c r="DY114" s="161"/>
      <c r="DZ114" s="166">
        <f>IF(PMKAFAAPAYER[[#This Row],[ ]]="Payé",PMKAFAAPAYER[[#This Row],[17.12.2025]],0)</f>
        <v>0</v>
      </c>
      <c r="EA114" s="161"/>
      <c r="EB114" s="166">
        <f>IF(PMKAFAAPAYER[[#This Row],[ ]]="Payé",PMKAFAAPAYER[[#This Row],[24.12.2025]],0)</f>
        <v>0</v>
      </c>
      <c r="EC114" s="161"/>
      <c r="ED114" s="176">
        <f>IF(PMKAFAAPAYER[[#This Row],[ ]]="Payé",PMKAFAAPAYER[[#This Row],[31.12.2025]],0)</f>
        <v>0</v>
      </c>
      <c r="EE114" s="18">
        <f t="shared" si="30"/>
        <v>0</v>
      </c>
      <c r="EF114" s="11">
        <f t="shared" si="31"/>
        <v>384.81</v>
      </c>
      <c r="EG114" s="16">
        <f>+PMKAFAAPAYER[[#This Row],[CHF]]-PMKAFAAPAYER[[#This Row],[T2025]]</f>
        <v>0</v>
      </c>
    </row>
    <row r="115" spans="1:137" x14ac:dyDescent="0.3">
      <c r="A115" s="9">
        <f t="shared" si="32"/>
        <v>110</v>
      </c>
      <c r="B115" s="1" t="s">
        <v>41</v>
      </c>
      <c r="C115" s="9">
        <v>15027940</v>
      </c>
      <c r="D115" s="8">
        <v>45685</v>
      </c>
      <c r="E115" s="10">
        <v>20</v>
      </c>
      <c r="F115" s="265">
        <f t="shared" si="33"/>
        <v>45705</v>
      </c>
      <c r="G115" s="139" t="s">
        <v>345</v>
      </c>
      <c r="H115" s="37">
        <v>45684</v>
      </c>
      <c r="I115" s="140">
        <v>40</v>
      </c>
      <c r="J115" s="14"/>
      <c r="K115" s="14"/>
      <c r="L115" s="14"/>
      <c r="N115" s="15"/>
      <c r="Q115" s="3"/>
      <c r="R115" s="234"/>
      <c r="S115" s="166">
        <f>IF(PMKAFAAPAYER[[#This Row],[ ]]="Payé",PMKAFAAPAYER[[#This Row],[02.01.2025]],0)</f>
        <v>0</v>
      </c>
      <c r="T115" s="234"/>
      <c r="U115" s="166">
        <f>IF(PMKAFAAPAYER[[#This Row],[ ]]="Payé",PMKAFAAPAYER[[#This Row],[09.01.2025]],0)</f>
        <v>0</v>
      </c>
      <c r="V115" s="234"/>
      <c r="W115" s="166">
        <f>IF(PMKAFAAPAYER[[#This Row],[ ]]="Payé",PMKAFAAPAYER[[#This Row],[16.01.2025]],0)</f>
        <v>0</v>
      </c>
      <c r="X115" s="234"/>
      <c r="Y115" s="166">
        <f>IF(PMKAFAAPAYER[[#This Row],[ ]]="Payé",PMKAFAAPAYER[[#This Row],[23.01.2025]],0)</f>
        <v>0</v>
      </c>
      <c r="Z115" s="234"/>
      <c r="AA115" s="176">
        <f>IF(PMKAFAAPAYER[[#This Row],[ ]]="Payé",PMKAFAAPAYER[[#This Row],[30.01.2025]],0)</f>
        <v>0</v>
      </c>
      <c r="AB115" s="32">
        <f t="shared" si="19"/>
        <v>0</v>
      </c>
      <c r="AC115" s="234"/>
      <c r="AD115" s="166">
        <f>IF(PMKAFAAPAYER[[#This Row],[ ]]="Payé",PMKAFAAPAYER[[#This Row],[06.02.2025]],0)</f>
        <v>0</v>
      </c>
      <c r="AE115" s="234"/>
      <c r="AF115" s="166">
        <f>IF(PMKAFAAPAYER[[#This Row],[ ]]="Payé",PMKAFAAPAYER[[#This Row],[13.02.2025]],0)</f>
        <v>0</v>
      </c>
      <c r="AG115" s="234">
        <f>+PMKAFAAPAYER[[#This Row],[CHF]]</f>
        <v>40</v>
      </c>
      <c r="AH115" s="166">
        <f>IF(PMKAFAAPAYER[[#This Row],[ ]]="Payé",PMKAFAAPAYER[[#This Row],[20.02.2025]],0)</f>
        <v>0</v>
      </c>
      <c r="AI115" s="234"/>
      <c r="AJ115" s="176">
        <f>IF(PMKAFAAPAYER[[#This Row],[ ]]="Payé",PMKAFAAPAYER[[#This Row],[27.02.2025]],0)</f>
        <v>0</v>
      </c>
      <c r="AK115" s="47">
        <f t="shared" si="20"/>
        <v>40</v>
      </c>
      <c r="AL115" s="162"/>
      <c r="AM115" s="166">
        <f>IF(PMKAFAAPAYER[[#This Row],[ ]]="Payé",PMKAFAAPAYER[[#This Row],[05.03.2025]],0)</f>
        <v>0</v>
      </c>
      <c r="AN115" s="161"/>
      <c r="AO115" s="166">
        <f>IF(PMKAFAAPAYER[[#This Row],[ ]]="Payé",PMKAFAAPAYER[[#This Row],[12.03.2025]],0)</f>
        <v>0</v>
      </c>
      <c r="AP115" s="161"/>
      <c r="AQ115" s="166">
        <f>IF(PMKAFAAPAYER[[#This Row],[ ]]="Payé",PMKAFAAPAYER[[#This Row],[19.03.2025]],0)</f>
        <v>0</v>
      </c>
      <c r="AR115" s="161"/>
      <c r="AS115" s="176">
        <f>IF(PMKAFAAPAYER[[#This Row],[ ]]="Payé",PMKAFAAPAYER[[#This Row],[26.03.2025]],0)</f>
        <v>0</v>
      </c>
      <c r="AT115" s="17">
        <f t="shared" si="21"/>
        <v>0</v>
      </c>
      <c r="AU115" s="162"/>
      <c r="AV115" s="166">
        <f>IF(PMKAFAAPAYER[[#This Row],[ ]]="Payé",PMKAFAAPAYER[[#This Row],[02.04.2025]],0)</f>
        <v>0</v>
      </c>
      <c r="AW115" s="161"/>
      <c r="AX115" s="166">
        <f>IF(PMKAFAAPAYER[[#This Row],[ ]]="Payé",PMKAFAAPAYER[[#This Row],[09.04.2025]],0)</f>
        <v>0</v>
      </c>
      <c r="AY115" s="161"/>
      <c r="AZ115" s="166">
        <f>IF(PMKAFAAPAYER[[#This Row],[ ]]="Payé",PMKAFAAPAYER[[#This Row],[16.04.2025]],0)</f>
        <v>0</v>
      </c>
      <c r="BA115" s="161"/>
      <c r="BB115" s="166">
        <f>IF(PMKAFAAPAYER[[#This Row],[ ]]="Payé",PMKAFAAPAYER[[#This Row],[23.04.2025]],0)</f>
        <v>0</v>
      </c>
      <c r="BC115" s="161"/>
      <c r="BD115" s="176">
        <f>IF(PMKAFAAPAYER[[#This Row],[ ]]="Payé",PMKAFAAPAYER[[#This Row],[30.04.2025]],0)</f>
        <v>0</v>
      </c>
      <c r="BE115" s="18">
        <f t="shared" si="22"/>
        <v>0</v>
      </c>
      <c r="BF115" s="162"/>
      <c r="BG115" s="166">
        <f>IF(PMKAFAAPAYER[[#This Row],[ ]]="Payé",PMKAFAAPAYER[[#This Row],[07.05.2025]],0)</f>
        <v>0</v>
      </c>
      <c r="BH115" s="161"/>
      <c r="BI115" s="166">
        <f>IF(PMKAFAAPAYER[[#This Row],[ ]]="Payé",PMKAFAAPAYER[[#This Row],[14.05.2025]],0)</f>
        <v>0</v>
      </c>
      <c r="BJ115" s="161"/>
      <c r="BK115" s="166">
        <f>IF(PMKAFAAPAYER[[#This Row],[ ]]="Payé",PMKAFAAPAYER[[#This Row],[21.05.2025]],0)</f>
        <v>0</v>
      </c>
      <c r="BL115" s="161"/>
      <c r="BM115" s="176">
        <f>IF(PMKAFAAPAYER[[#This Row],[ ]]="Payé",PMKAFAAPAYER[[#This Row],[28.05.2025]],0)</f>
        <v>0</v>
      </c>
      <c r="BN115" s="17">
        <f t="shared" si="23"/>
        <v>0</v>
      </c>
      <c r="BO115" s="162"/>
      <c r="BP115" s="166">
        <f>IF(PMKAFAAPAYER[[#This Row],[ ]]="Payé",PMKAFAAPAYER[[#This Row],[04.06.2025]],0)</f>
        <v>0</v>
      </c>
      <c r="BQ115" s="161"/>
      <c r="BR115" s="166">
        <f>IF(PMKAFAAPAYER[[#This Row],[ ]]="Payé",PMKAFAAPAYER[[#This Row],[11.06.2025]],0)</f>
        <v>0</v>
      </c>
      <c r="BS115" s="161"/>
      <c r="BT115" s="166">
        <f>IF(PMKAFAAPAYER[[#This Row],[ ]]="Payé",PMKAFAAPAYER[[#This Row],[18.06.2025]],0)</f>
        <v>0</v>
      </c>
      <c r="BU115" s="161"/>
      <c r="BV115" s="176">
        <f>IF(PMKAFAAPAYER[[#This Row],[ ]]="Payé",PMKAFAAPAYER[[#This Row],[25.06.2025]],0)</f>
        <v>0</v>
      </c>
      <c r="BW115" s="18">
        <f t="shared" si="24"/>
        <v>0</v>
      </c>
      <c r="BX115" s="162"/>
      <c r="BY115" s="166">
        <f>IF(PMKAFAAPAYER[[#This Row],[ ]]="Payé",PMKAFAAPAYER[[#This Row],[02.07.2025]],0)</f>
        <v>0</v>
      </c>
      <c r="BZ115" s="161"/>
      <c r="CA115" s="166">
        <f>IF(PMKAFAAPAYER[[#This Row],[ ]]="Payé",PMKAFAAPAYER[[#This Row],[09.07.2025]],0)</f>
        <v>0</v>
      </c>
      <c r="CB115" s="161"/>
      <c r="CC115" s="166">
        <f>IF(PMKAFAAPAYER[[#This Row],[ ]]="Payé",PMKAFAAPAYER[[#This Row],[16.07.2025]],0)</f>
        <v>0</v>
      </c>
      <c r="CD115" s="161"/>
      <c r="CE115" s="166">
        <f>IF(PMKAFAAPAYER[[#This Row],[ ]]="Payé",PMKAFAAPAYER[[#This Row],[23.07.2025]],0)</f>
        <v>0</v>
      </c>
      <c r="CF115" s="161"/>
      <c r="CG115" s="176">
        <f>IF(PMKAFAAPAYER[[#This Row],[ ]]="Payé",PMKAFAAPAYER[[#This Row],[30.07.2025]],0)</f>
        <v>0</v>
      </c>
      <c r="CH115" s="17">
        <f t="shared" si="25"/>
        <v>0</v>
      </c>
      <c r="CI115" s="162"/>
      <c r="CJ115" s="166">
        <f>IF(PMKAFAAPAYER[[#This Row],[ ]]="Payé",PMKAFAAPAYER[[#This Row],[06.08.2025]],0)</f>
        <v>0</v>
      </c>
      <c r="CK115" s="161"/>
      <c r="CL115" s="166">
        <f>IF(PMKAFAAPAYER[[#This Row],[ ]]="Payé",PMKAFAAPAYER[[#This Row],[13.08.2025]],0)</f>
        <v>0</v>
      </c>
      <c r="CM115" s="161"/>
      <c r="CN115" s="166">
        <f>IF(PMKAFAAPAYER[[#This Row],[ ]]="Payé",PMKAFAAPAYER[[#This Row],[20.08.2025]],0)</f>
        <v>0</v>
      </c>
      <c r="CO115" s="161"/>
      <c r="CP115" s="176">
        <f>IF(PMKAFAAPAYER[[#This Row],[ ]]="Payé",PMKAFAAPAYER[[#This Row],[27.08.2025]],0)</f>
        <v>0</v>
      </c>
      <c r="CQ115" s="18">
        <f t="shared" si="26"/>
        <v>0</v>
      </c>
      <c r="CR115" s="162"/>
      <c r="CS115" s="166">
        <f>IF(PMKAFAAPAYER[[#This Row],[ ]]="Payé",PMKAFAAPAYER[[#This Row],[03.09.2025]],0)</f>
        <v>0</v>
      </c>
      <c r="CT115" s="161"/>
      <c r="CU115" s="166">
        <f>IF(PMKAFAAPAYER[[#This Row],[ ]]="Payé",PMKAFAAPAYER[[#This Row],[10.09.2025]],0)</f>
        <v>0</v>
      </c>
      <c r="CV115" s="161"/>
      <c r="CW115" s="166">
        <f>IF(PMKAFAAPAYER[[#This Row],[ ]]="Payé",PMKAFAAPAYER[[#This Row],[17.09.2025]],0)</f>
        <v>0</v>
      </c>
      <c r="CX115" s="161"/>
      <c r="CY115" s="176">
        <f>IF(PMKAFAAPAYER[[#This Row],[ ]]="Payé",PMKAFAAPAYER[[#This Row],[24.09.2025]],0)</f>
        <v>0</v>
      </c>
      <c r="CZ115" s="17">
        <f t="shared" si="27"/>
        <v>0</v>
      </c>
      <c r="DA115" s="162"/>
      <c r="DB115" s="166">
        <f>IF(PMKAFAAPAYER[[#This Row],[ ]]="Payé",PMKAFAAPAYER[[#This Row],[01.10.2025]],0)</f>
        <v>0</v>
      </c>
      <c r="DC115" s="161"/>
      <c r="DD115" s="166">
        <f>IF(PMKAFAAPAYER[[#This Row],[ ]]="Payé",PMKAFAAPAYER[[#This Row],[08.10.2025]],0)</f>
        <v>0</v>
      </c>
      <c r="DE115" s="161"/>
      <c r="DF115" s="166">
        <f>IF(PMKAFAAPAYER[[#This Row],[ ]]="Payé",PMKAFAAPAYER[[#This Row],[15.10.2025]],0)</f>
        <v>0</v>
      </c>
      <c r="DG115" s="161"/>
      <c r="DH115" s="166">
        <f>IF(PMKAFAAPAYER[[#This Row],[ ]]="Payé",PMKAFAAPAYER[[#This Row],[22.10.2025]],0)</f>
        <v>0</v>
      </c>
      <c r="DI115" s="161"/>
      <c r="DJ115" s="176">
        <f>IF(PMKAFAAPAYER[[#This Row],[ ]]="Payé",PMKAFAAPAYER[[#This Row],[29.10.2025]],0)</f>
        <v>0</v>
      </c>
      <c r="DK115" s="18">
        <f t="shared" si="28"/>
        <v>0</v>
      </c>
      <c r="DL115" s="162"/>
      <c r="DM115" s="166">
        <f>IF(PMKAFAAPAYER[[#This Row],[ ]]="Payé",PMKAFAAPAYER[[#This Row],[05.11.2025]],0)</f>
        <v>0</v>
      </c>
      <c r="DN115" s="161"/>
      <c r="DO115" s="166">
        <f>IF(PMKAFAAPAYER[[#This Row],[ ]]="Payé",PMKAFAAPAYER[[#This Row],[12.11.2025]],0)</f>
        <v>0</v>
      </c>
      <c r="DP115" s="161"/>
      <c r="DQ115" s="166">
        <f>IF(PMKAFAAPAYER[[#This Row],[ ]]="Payé",PMKAFAAPAYER[[#This Row],[19.11.2025]],0)</f>
        <v>0</v>
      </c>
      <c r="DR115" s="161"/>
      <c r="DS115" s="176">
        <f>IF(PMKAFAAPAYER[[#This Row],[ ]]="Payé",PMKAFAAPAYER[[#This Row],[26.11.2025]],0)</f>
        <v>0</v>
      </c>
      <c r="DT115" s="17">
        <f t="shared" si="29"/>
        <v>0</v>
      </c>
      <c r="DU115" s="162"/>
      <c r="DV115" s="166">
        <f>IF(PMKAFAAPAYER[[#This Row],[ ]]="Payé",PMKAFAAPAYER[[#This Row],[03.12.2025]],0)</f>
        <v>0</v>
      </c>
      <c r="DW115" s="161"/>
      <c r="DX115" s="166">
        <f>IF(PMKAFAAPAYER[[#This Row],[ ]]="Payé",PMKAFAAPAYER[[#This Row],[10.12.2025]],0)</f>
        <v>0</v>
      </c>
      <c r="DY115" s="161"/>
      <c r="DZ115" s="166">
        <f>IF(PMKAFAAPAYER[[#This Row],[ ]]="Payé",PMKAFAAPAYER[[#This Row],[17.12.2025]],0)</f>
        <v>0</v>
      </c>
      <c r="EA115" s="161"/>
      <c r="EB115" s="166">
        <f>IF(PMKAFAAPAYER[[#This Row],[ ]]="Payé",PMKAFAAPAYER[[#This Row],[24.12.2025]],0)</f>
        <v>0</v>
      </c>
      <c r="EC115" s="161"/>
      <c r="ED115" s="176">
        <f>IF(PMKAFAAPAYER[[#This Row],[ ]]="Payé",PMKAFAAPAYER[[#This Row],[31.12.2025]],0)</f>
        <v>0</v>
      </c>
      <c r="EE115" s="18">
        <f t="shared" si="30"/>
        <v>0</v>
      </c>
      <c r="EF115" s="11">
        <f t="shared" si="31"/>
        <v>40</v>
      </c>
      <c r="EG115" s="16">
        <f>+PMKAFAAPAYER[[#This Row],[CHF]]-PMKAFAAPAYER[[#This Row],[T2025]]</f>
        <v>0</v>
      </c>
    </row>
    <row r="116" spans="1:137" x14ac:dyDescent="0.3">
      <c r="A116" s="9">
        <f t="shared" si="32"/>
        <v>111</v>
      </c>
      <c r="B116" s="1" t="s">
        <v>35</v>
      </c>
      <c r="C116" s="9">
        <v>5813</v>
      </c>
      <c r="D116" s="8">
        <v>45678</v>
      </c>
      <c r="E116" s="10">
        <v>30</v>
      </c>
      <c r="F116" s="265">
        <f t="shared" si="33"/>
        <v>45708</v>
      </c>
      <c r="G116" s="139" t="s">
        <v>38</v>
      </c>
      <c r="H116" s="37" t="s">
        <v>439</v>
      </c>
      <c r="I116" s="140">
        <f>+PMKAFAAPAYER[[#This Row],[Euro]]*PMKAFAAPAYER[[#This Row],[Fx]]</f>
        <v>8533</v>
      </c>
      <c r="J116" s="14">
        <v>8533</v>
      </c>
      <c r="K116" s="14">
        <v>1</v>
      </c>
      <c r="L116" s="14">
        <v>8045.27</v>
      </c>
      <c r="N116" s="15"/>
      <c r="P116" s="205">
        <v>45713</v>
      </c>
      <c r="Q116" s="3" t="s">
        <v>445</v>
      </c>
      <c r="R116" s="234"/>
      <c r="S116" s="166">
        <f>IF(PMKAFAAPAYER[[#This Row],[ ]]="Payé",PMKAFAAPAYER[[#This Row],[02.01.2025]],0)</f>
        <v>0</v>
      </c>
      <c r="T116" s="234"/>
      <c r="U116" s="166">
        <f>IF(PMKAFAAPAYER[[#This Row],[ ]]="Payé",PMKAFAAPAYER[[#This Row],[09.01.2025]],0)</f>
        <v>0</v>
      </c>
      <c r="V116" s="234"/>
      <c r="W116" s="166">
        <f>IF(PMKAFAAPAYER[[#This Row],[ ]]="Payé",PMKAFAAPAYER[[#This Row],[16.01.2025]],0)</f>
        <v>0</v>
      </c>
      <c r="X116" s="234"/>
      <c r="Y116" s="166">
        <f>IF(PMKAFAAPAYER[[#This Row],[ ]]="Payé",PMKAFAAPAYER[[#This Row],[23.01.2025]],0)</f>
        <v>0</v>
      </c>
      <c r="Z116" s="234"/>
      <c r="AA116" s="176">
        <f>IF(PMKAFAAPAYER[[#This Row],[ ]]="Payé",PMKAFAAPAYER[[#This Row],[30.01.2025]],0)</f>
        <v>0</v>
      </c>
      <c r="AB116" s="32">
        <f t="shared" si="19"/>
        <v>0</v>
      </c>
      <c r="AC116" s="234"/>
      <c r="AD116" s="166">
        <f>IF(PMKAFAAPAYER[[#This Row],[ ]]="Payé",PMKAFAAPAYER[[#This Row],[06.02.2025]],0)</f>
        <v>0</v>
      </c>
      <c r="AE116" s="234"/>
      <c r="AF116" s="166">
        <f>IF(PMKAFAAPAYER[[#This Row],[ ]]="Payé",PMKAFAAPAYER[[#This Row],[13.02.2025]],0)</f>
        <v>0</v>
      </c>
      <c r="AG116" s="234">
        <f>+PMKAFAAPAYER[[#This Row],[CHF]]</f>
        <v>8533</v>
      </c>
      <c r="AH116" s="166">
        <f>IF(PMKAFAAPAYER[[#This Row],[ ]]="Payé",PMKAFAAPAYER[[#This Row],[20.02.2025]],0)</f>
        <v>8533</v>
      </c>
      <c r="AI116" s="234"/>
      <c r="AJ116" s="176">
        <f>IF(PMKAFAAPAYER[[#This Row],[ ]]="Payé",PMKAFAAPAYER[[#This Row],[27.02.2025]],0)</f>
        <v>0</v>
      </c>
      <c r="AK116" s="47">
        <f t="shared" si="20"/>
        <v>8533</v>
      </c>
      <c r="AL116" s="162"/>
      <c r="AM116" s="166">
        <f>IF(PMKAFAAPAYER[[#This Row],[ ]]="Payé",PMKAFAAPAYER[[#This Row],[05.03.2025]],0)</f>
        <v>0</v>
      </c>
      <c r="AN116" s="161"/>
      <c r="AO116" s="166">
        <f>IF(PMKAFAAPAYER[[#This Row],[ ]]="Payé",PMKAFAAPAYER[[#This Row],[12.03.2025]],0)</f>
        <v>0</v>
      </c>
      <c r="AP116" s="161"/>
      <c r="AQ116" s="166">
        <f>IF(PMKAFAAPAYER[[#This Row],[ ]]="Payé",PMKAFAAPAYER[[#This Row],[19.03.2025]],0)</f>
        <v>0</v>
      </c>
      <c r="AR116" s="161"/>
      <c r="AS116" s="176">
        <f>IF(PMKAFAAPAYER[[#This Row],[ ]]="Payé",PMKAFAAPAYER[[#This Row],[26.03.2025]],0)</f>
        <v>0</v>
      </c>
      <c r="AT116" s="17">
        <f t="shared" si="21"/>
        <v>0</v>
      </c>
      <c r="AU116" s="162"/>
      <c r="AV116" s="166">
        <f>IF(PMKAFAAPAYER[[#This Row],[ ]]="Payé",PMKAFAAPAYER[[#This Row],[02.04.2025]],0)</f>
        <v>0</v>
      </c>
      <c r="AW116" s="161"/>
      <c r="AX116" s="166">
        <f>IF(PMKAFAAPAYER[[#This Row],[ ]]="Payé",PMKAFAAPAYER[[#This Row],[09.04.2025]],0)</f>
        <v>0</v>
      </c>
      <c r="AY116" s="161"/>
      <c r="AZ116" s="166">
        <f>IF(PMKAFAAPAYER[[#This Row],[ ]]="Payé",PMKAFAAPAYER[[#This Row],[16.04.2025]],0)</f>
        <v>0</v>
      </c>
      <c r="BA116" s="161"/>
      <c r="BB116" s="166">
        <f>IF(PMKAFAAPAYER[[#This Row],[ ]]="Payé",PMKAFAAPAYER[[#This Row],[23.04.2025]],0)</f>
        <v>0</v>
      </c>
      <c r="BC116" s="161"/>
      <c r="BD116" s="176">
        <f>IF(PMKAFAAPAYER[[#This Row],[ ]]="Payé",PMKAFAAPAYER[[#This Row],[30.04.2025]],0)</f>
        <v>0</v>
      </c>
      <c r="BE116" s="18">
        <f t="shared" si="22"/>
        <v>0</v>
      </c>
      <c r="BF116" s="162"/>
      <c r="BG116" s="166">
        <f>IF(PMKAFAAPAYER[[#This Row],[ ]]="Payé",PMKAFAAPAYER[[#This Row],[07.05.2025]],0)</f>
        <v>0</v>
      </c>
      <c r="BH116" s="161"/>
      <c r="BI116" s="166">
        <f>IF(PMKAFAAPAYER[[#This Row],[ ]]="Payé",PMKAFAAPAYER[[#This Row],[14.05.2025]],0)</f>
        <v>0</v>
      </c>
      <c r="BJ116" s="161"/>
      <c r="BK116" s="166">
        <f>IF(PMKAFAAPAYER[[#This Row],[ ]]="Payé",PMKAFAAPAYER[[#This Row],[21.05.2025]],0)</f>
        <v>0</v>
      </c>
      <c r="BL116" s="161"/>
      <c r="BM116" s="176">
        <f>IF(PMKAFAAPAYER[[#This Row],[ ]]="Payé",PMKAFAAPAYER[[#This Row],[28.05.2025]],0)</f>
        <v>0</v>
      </c>
      <c r="BN116" s="17">
        <f t="shared" si="23"/>
        <v>0</v>
      </c>
      <c r="BO116" s="162"/>
      <c r="BP116" s="166">
        <f>IF(PMKAFAAPAYER[[#This Row],[ ]]="Payé",PMKAFAAPAYER[[#This Row],[04.06.2025]],0)</f>
        <v>0</v>
      </c>
      <c r="BQ116" s="161"/>
      <c r="BR116" s="166">
        <f>IF(PMKAFAAPAYER[[#This Row],[ ]]="Payé",PMKAFAAPAYER[[#This Row],[11.06.2025]],0)</f>
        <v>0</v>
      </c>
      <c r="BS116" s="161"/>
      <c r="BT116" s="166">
        <f>IF(PMKAFAAPAYER[[#This Row],[ ]]="Payé",PMKAFAAPAYER[[#This Row],[18.06.2025]],0)</f>
        <v>0</v>
      </c>
      <c r="BU116" s="161"/>
      <c r="BV116" s="176">
        <f>IF(PMKAFAAPAYER[[#This Row],[ ]]="Payé",PMKAFAAPAYER[[#This Row],[25.06.2025]],0)</f>
        <v>0</v>
      </c>
      <c r="BW116" s="18">
        <f t="shared" si="24"/>
        <v>0</v>
      </c>
      <c r="BX116" s="162"/>
      <c r="BY116" s="166">
        <f>IF(PMKAFAAPAYER[[#This Row],[ ]]="Payé",PMKAFAAPAYER[[#This Row],[02.07.2025]],0)</f>
        <v>0</v>
      </c>
      <c r="BZ116" s="161"/>
      <c r="CA116" s="166">
        <f>IF(PMKAFAAPAYER[[#This Row],[ ]]="Payé",PMKAFAAPAYER[[#This Row],[09.07.2025]],0)</f>
        <v>0</v>
      </c>
      <c r="CB116" s="161"/>
      <c r="CC116" s="166">
        <f>IF(PMKAFAAPAYER[[#This Row],[ ]]="Payé",PMKAFAAPAYER[[#This Row],[16.07.2025]],0)</f>
        <v>0</v>
      </c>
      <c r="CD116" s="161"/>
      <c r="CE116" s="166">
        <f>IF(PMKAFAAPAYER[[#This Row],[ ]]="Payé",PMKAFAAPAYER[[#This Row],[23.07.2025]],0)</f>
        <v>0</v>
      </c>
      <c r="CF116" s="161"/>
      <c r="CG116" s="176">
        <f>IF(PMKAFAAPAYER[[#This Row],[ ]]="Payé",PMKAFAAPAYER[[#This Row],[30.07.2025]],0)</f>
        <v>0</v>
      </c>
      <c r="CH116" s="17">
        <f t="shared" si="25"/>
        <v>0</v>
      </c>
      <c r="CI116" s="162"/>
      <c r="CJ116" s="166">
        <f>IF(PMKAFAAPAYER[[#This Row],[ ]]="Payé",PMKAFAAPAYER[[#This Row],[06.08.2025]],0)</f>
        <v>0</v>
      </c>
      <c r="CK116" s="161"/>
      <c r="CL116" s="166">
        <f>IF(PMKAFAAPAYER[[#This Row],[ ]]="Payé",PMKAFAAPAYER[[#This Row],[13.08.2025]],0)</f>
        <v>0</v>
      </c>
      <c r="CM116" s="161"/>
      <c r="CN116" s="166">
        <f>IF(PMKAFAAPAYER[[#This Row],[ ]]="Payé",PMKAFAAPAYER[[#This Row],[20.08.2025]],0)</f>
        <v>0</v>
      </c>
      <c r="CO116" s="161"/>
      <c r="CP116" s="176">
        <f>IF(PMKAFAAPAYER[[#This Row],[ ]]="Payé",PMKAFAAPAYER[[#This Row],[27.08.2025]],0)</f>
        <v>0</v>
      </c>
      <c r="CQ116" s="18">
        <f t="shared" si="26"/>
        <v>0</v>
      </c>
      <c r="CR116" s="162"/>
      <c r="CS116" s="166">
        <f>IF(PMKAFAAPAYER[[#This Row],[ ]]="Payé",PMKAFAAPAYER[[#This Row],[03.09.2025]],0)</f>
        <v>0</v>
      </c>
      <c r="CT116" s="161"/>
      <c r="CU116" s="166">
        <f>IF(PMKAFAAPAYER[[#This Row],[ ]]="Payé",PMKAFAAPAYER[[#This Row],[10.09.2025]],0)</f>
        <v>0</v>
      </c>
      <c r="CV116" s="161"/>
      <c r="CW116" s="166">
        <f>IF(PMKAFAAPAYER[[#This Row],[ ]]="Payé",PMKAFAAPAYER[[#This Row],[17.09.2025]],0)</f>
        <v>0</v>
      </c>
      <c r="CX116" s="161"/>
      <c r="CY116" s="176">
        <f>IF(PMKAFAAPAYER[[#This Row],[ ]]="Payé",PMKAFAAPAYER[[#This Row],[24.09.2025]],0)</f>
        <v>0</v>
      </c>
      <c r="CZ116" s="17">
        <f t="shared" si="27"/>
        <v>0</v>
      </c>
      <c r="DA116" s="162"/>
      <c r="DB116" s="166">
        <f>IF(PMKAFAAPAYER[[#This Row],[ ]]="Payé",PMKAFAAPAYER[[#This Row],[01.10.2025]],0)</f>
        <v>0</v>
      </c>
      <c r="DC116" s="161"/>
      <c r="DD116" s="166">
        <f>IF(PMKAFAAPAYER[[#This Row],[ ]]="Payé",PMKAFAAPAYER[[#This Row],[08.10.2025]],0)</f>
        <v>0</v>
      </c>
      <c r="DE116" s="161"/>
      <c r="DF116" s="166">
        <f>IF(PMKAFAAPAYER[[#This Row],[ ]]="Payé",PMKAFAAPAYER[[#This Row],[15.10.2025]],0)</f>
        <v>0</v>
      </c>
      <c r="DG116" s="161"/>
      <c r="DH116" s="166">
        <f>IF(PMKAFAAPAYER[[#This Row],[ ]]="Payé",PMKAFAAPAYER[[#This Row],[22.10.2025]],0)</f>
        <v>0</v>
      </c>
      <c r="DI116" s="161"/>
      <c r="DJ116" s="176">
        <f>IF(PMKAFAAPAYER[[#This Row],[ ]]="Payé",PMKAFAAPAYER[[#This Row],[29.10.2025]],0)</f>
        <v>0</v>
      </c>
      <c r="DK116" s="18">
        <f t="shared" si="28"/>
        <v>0</v>
      </c>
      <c r="DL116" s="162"/>
      <c r="DM116" s="166">
        <f>IF(PMKAFAAPAYER[[#This Row],[ ]]="Payé",PMKAFAAPAYER[[#This Row],[05.11.2025]],0)</f>
        <v>0</v>
      </c>
      <c r="DN116" s="161"/>
      <c r="DO116" s="166">
        <f>IF(PMKAFAAPAYER[[#This Row],[ ]]="Payé",PMKAFAAPAYER[[#This Row],[12.11.2025]],0)</f>
        <v>0</v>
      </c>
      <c r="DP116" s="161"/>
      <c r="DQ116" s="166">
        <f>IF(PMKAFAAPAYER[[#This Row],[ ]]="Payé",PMKAFAAPAYER[[#This Row],[19.11.2025]],0)</f>
        <v>0</v>
      </c>
      <c r="DR116" s="161"/>
      <c r="DS116" s="176">
        <f>IF(PMKAFAAPAYER[[#This Row],[ ]]="Payé",PMKAFAAPAYER[[#This Row],[26.11.2025]],0)</f>
        <v>0</v>
      </c>
      <c r="DT116" s="17">
        <f t="shared" si="29"/>
        <v>0</v>
      </c>
      <c r="DU116" s="162"/>
      <c r="DV116" s="166">
        <f>IF(PMKAFAAPAYER[[#This Row],[ ]]="Payé",PMKAFAAPAYER[[#This Row],[03.12.2025]],0)</f>
        <v>0</v>
      </c>
      <c r="DW116" s="161"/>
      <c r="DX116" s="166">
        <f>IF(PMKAFAAPAYER[[#This Row],[ ]]="Payé",PMKAFAAPAYER[[#This Row],[10.12.2025]],0)</f>
        <v>0</v>
      </c>
      <c r="DY116" s="161"/>
      <c r="DZ116" s="166">
        <f>IF(PMKAFAAPAYER[[#This Row],[ ]]="Payé",PMKAFAAPAYER[[#This Row],[17.12.2025]],0)</f>
        <v>0</v>
      </c>
      <c r="EA116" s="161"/>
      <c r="EB116" s="166">
        <f>IF(PMKAFAAPAYER[[#This Row],[ ]]="Payé",PMKAFAAPAYER[[#This Row],[24.12.2025]],0)</f>
        <v>0</v>
      </c>
      <c r="EC116" s="161"/>
      <c r="ED116" s="176">
        <f>IF(PMKAFAAPAYER[[#This Row],[ ]]="Payé",PMKAFAAPAYER[[#This Row],[31.12.2025]],0)</f>
        <v>0</v>
      </c>
      <c r="EE116" s="18">
        <f t="shared" si="30"/>
        <v>0</v>
      </c>
      <c r="EF116" s="11">
        <f t="shared" si="31"/>
        <v>8533</v>
      </c>
      <c r="EG116" s="16">
        <f>+PMKAFAAPAYER[[#This Row],[CHF]]-PMKAFAAPAYER[[#This Row],[T2025]]</f>
        <v>0</v>
      </c>
    </row>
    <row r="117" spans="1:137" x14ac:dyDescent="0.3">
      <c r="A117" s="9">
        <f t="shared" si="32"/>
        <v>112</v>
      </c>
      <c r="B117" s="1" t="s">
        <v>441</v>
      </c>
      <c r="C117" s="9">
        <v>7905848</v>
      </c>
      <c r="D117" s="8">
        <v>45677</v>
      </c>
      <c r="E117" s="10">
        <v>30</v>
      </c>
      <c r="F117" s="265">
        <f t="shared" si="33"/>
        <v>45707</v>
      </c>
      <c r="G117" s="139" t="s">
        <v>442</v>
      </c>
      <c r="H117" s="14"/>
      <c r="I117" s="140">
        <v>1843.75</v>
      </c>
      <c r="J117" s="14"/>
      <c r="K117" s="14"/>
      <c r="L117" s="14"/>
      <c r="N117" s="15"/>
      <c r="Q117" s="3"/>
      <c r="R117" s="234"/>
      <c r="S117" s="166">
        <f>IF(PMKAFAAPAYER[[#This Row],[ ]]="Payé",PMKAFAAPAYER[[#This Row],[02.01.2025]],0)</f>
        <v>0</v>
      </c>
      <c r="T117" s="234"/>
      <c r="U117" s="166">
        <f>IF(PMKAFAAPAYER[[#This Row],[ ]]="Payé",PMKAFAAPAYER[[#This Row],[09.01.2025]],0)</f>
        <v>0</v>
      </c>
      <c r="V117" s="234"/>
      <c r="W117" s="166">
        <f>IF(PMKAFAAPAYER[[#This Row],[ ]]="Payé",PMKAFAAPAYER[[#This Row],[16.01.2025]],0)</f>
        <v>0</v>
      </c>
      <c r="X117" s="234"/>
      <c r="Y117" s="166">
        <f>IF(PMKAFAAPAYER[[#This Row],[ ]]="Payé",PMKAFAAPAYER[[#This Row],[23.01.2025]],0)</f>
        <v>0</v>
      </c>
      <c r="Z117" s="234"/>
      <c r="AA117" s="176">
        <f>IF(PMKAFAAPAYER[[#This Row],[ ]]="Payé",PMKAFAAPAYER[[#This Row],[30.01.2025]],0)</f>
        <v>0</v>
      </c>
      <c r="AB117" s="32">
        <f t="shared" si="19"/>
        <v>0</v>
      </c>
      <c r="AC117" s="234"/>
      <c r="AD117" s="166">
        <f>IF(PMKAFAAPAYER[[#This Row],[ ]]="Payé",PMKAFAAPAYER[[#This Row],[06.02.2025]],0)</f>
        <v>0</v>
      </c>
      <c r="AE117" s="234"/>
      <c r="AF117" s="166">
        <f>IF(PMKAFAAPAYER[[#This Row],[ ]]="Payé",PMKAFAAPAYER[[#This Row],[13.02.2025]],0)</f>
        <v>0</v>
      </c>
      <c r="AG117" s="234">
        <f>+PMKAFAAPAYER[[#This Row],[CHF]]</f>
        <v>1843.75</v>
      </c>
      <c r="AH117" s="166">
        <f>IF(PMKAFAAPAYER[[#This Row],[ ]]="Payé",PMKAFAAPAYER[[#This Row],[20.02.2025]],0)</f>
        <v>0</v>
      </c>
      <c r="AI117" s="234"/>
      <c r="AJ117" s="176">
        <f>IF(PMKAFAAPAYER[[#This Row],[ ]]="Payé",PMKAFAAPAYER[[#This Row],[27.02.2025]],0)</f>
        <v>0</v>
      </c>
      <c r="AK117" s="47">
        <f t="shared" si="20"/>
        <v>1843.75</v>
      </c>
      <c r="AL117" s="162"/>
      <c r="AM117" s="166">
        <f>IF(PMKAFAAPAYER[[#This Row],[ ]]="Payé",PMKAFAAPAYER[[#This Row],[05.03.2025]],0)</f>
        <v>0</v>
      </c>
      <c r="AN117" s="161"/>
      <c r="AO117" s="166">
        <f>IF(PMKAFAAPAYER[[#This Row],[ ]]="Payé",PMKAFAAPAYER[[#This Row],[12.03.2025]],0)</f>
        <v>0</v>
      </c>
      <c r="AP117" s="161"/>
      <c r="AQ117" s="166">
        <f>IF(PMKAFAAPAYER[[#This Row],[ ]]="Payé",PMKAFAAPAYER[[#This Row],[19.03.2025]],0)</f>
        <v>0</v>
      </c>
      <c r="AR117" s="161"/>
      <c r="AS117" s="176">
        <f>IF(PMKAFAAPAYER[[#This Row],[ ]]="Payé",PMKAFAAPAYER[[#This Row],[26.03.2025]],0)</f>
        <v>0</v>
      </c>
      <c r="AT117" s="17">
        <f t="shared" si="21"/>
        <v>0</v>
      </c>
      <c r="AU117" s="162"/>
      <c r="AV117" s="166">
        <f>IF(PMKAFAAPAYER[[#This Row],[ ]]="Payé",PMKAFAAPAYER[[#This Row],[02.04.2025]],0)</f>
        <v>0</v>
      </c>
      <c r="AW117" s="161"/>
      <c r="AX117" s="166">
        <f>IF(PMKAFAAPAYER[[#This Row],[ ]]="Payé",PMKAFAAPAYER[[#This Row],[09.04.2025]],0)</f>
        <v>0</v>
      </c>
      <c r="AY117" s="161"/>
      <c r="AZ117" s="166">
        <f>IF(PMKAFAAPAYER[[#This Row],[ ]]="Payé",PMKAFAAPAYER[[#This Row],[16.04.2025]],0)</f>
        <v>0</v>
      </c>
      <c r="BA117" s="161"/>
      <c r="BB117" s="166">
        <f>IF(PMKAFAAPAYER[[#This Row],[ ]]="Payé",PMKAFAAPAYER[[#This Row],[23.04.2025]],0)</f>
        <v>0</v>
      </c>
      <c r="BC117" s="161"/>
      <c r="BD117" s="176">
        <f>IF(PMKAFAAPAYER[[#This Row],[ ]]="Payé",PMKAFAAPAYER[[#This Row],[30.04.2025]],0)</f>
        <v>0</v>
      </c>
      <c r="BE117" s="18">
        <f t="shared" si="22"/>
        <v>0</v>
      </c>
      <c r="BF117" s="162"/>
      <c r="BG117" s="166">
        <f>IF(PMKAFAAPAYER[[#This Row],[ ]]="Payé",PMKAFAAPAYER[[#This Row],[07.05.2025]],0)</f>
        <v>0</v>
      </c>
      <c r="BH117" s="161"/>
      <c r="BI117" s="166">
        <f>IF(PMKAFAAPAYER[[#This Row],[ ]]="Payé",PMKAFAAPAYER[[#This Row],[14.05.2025]],0)</f>
        <v>0</v>
      </c>
      <c r="BJ117" s="161"/>
      <c r="BK117" s="166">
        <f>IF(PMKAFAAPAYER[[#This Row],[ ]]="Payé",PMKAFAAPAYER[[#This Row],[21.05.2025]],0)</f>
        <v>0</v>
      </c>
      <c r="BL117" s="161"/>
      <c r="BM117" s="176">
        <f>IF(PMKAFAAPAYER[[#This Row],[ ]]="Payé",PMKAFAAPAYER[[#This Row],[28.05.2025]],0)</f>
        <v>0</v>
      </c>
      <c r="BN117" s="17">
        <f t="shared" si="23"/>
        <v>0</v>
      </c>
      <c r="BO117" s="162"/>
      <c r="BP117" s="166">
        <f>IF(PMKAFAAPAYER[[#This Row],[ ]]="Payé",PMKAFAAPAYER[[#This Row],[04.06.2025]],0)</f>
        <v>0</v>
      </c>
      <c r="BQ117" s="161"/>
      <c r="BR117" s="166">
        <f>IF(PMKAFAAPAYER[[#This Row],[ ]]="Payé",PMKAFAAPAYER[[#This Row],[11.06.2025]],0)</f>
        <v>0</v>
      </c>
      <c r="BS117" s="161"/>
      <c r="BT117" s="166">
        <f>IF(PMKAFAAPAYER[[#This Row],[ ]]="Payé",PMKAFAAPAYER[[#This Row],[18.06.2025]],0)</f>
        <v>0</v>
      </c>
      <c r="BU117" s="161"/>
      <c r="BV117" s="176">
        <f>IF(PMKAFAAPAYER[[#This Row],[ ]]="Payé",PMKAFAAPAYER[[#This Row],[25.06.2025]],0)</f>
        <v>0</v>
      </c>
      <c r="BW117" s="18">
        <f t="shared" si="24"/>
        <v>0</v>
      </c>
      <c r="BX117" s="162"/>
      <c r="BY117" s="166">
        <f>IF(PMKAFAAPAYER[[#This Row],[ ]]="Payé",PMKAFAAPAYER[[#This Row],[02.07.2025]],0)</f>
        <v>0</v>
      </c>
      <c r="BZ117" s="161"/>
      <c r="CA117" s="166">
        <f>IF(PMKAFAAPAYER[[#This Row],[ ]]="Payé",PMKAFAAPAYER[[#This Row],[09.07.2025]],0)</f>
        <v>0</v>
      </c>
      <c r="CB117" s="161"/>
      <c r="CC117" s="166">
        <f>IF(PMKAFAAPAYER[[#This Row],[ ]]="Payé",PMKAFAAPAYER[[#This Row],[16.07.2025]],0)</f>
        <v>0</v>
      </c>
      <c r="CD117" s="161"/>
      <c r="CE117" s="166">
        <f>IF(PMKAFAAPAYER[[#This Row],[ ]]="Payé",PMKAFAAPAYER[[#This Row],[23.07.2025]],0)</f>
        <v>0</v>
      </c>
      <c r="CF117" s="161"/>
      <c r="CG117" s="176">
        <f>IF(PMKAFAAPAYER[[#This Row],[ ]]="Payé",PMKAFAAPAYER[[#This Row],[30.07.2025]],0)</f>
        <v>0</v>
      </c>
      <c r="CH117" s="17">
        <f t="shared" si="25"/>
        <v>0</v>
      </c>
      <c r="CI117" s="162"/>
      <c r="CJ117" s="166">
        <f>IF(PMKAFAAPAYER[[#This Row],[ ]]="Payé",PMKAFAAPAYER[[#This Row],[06.08.2025]],0)</f>
        <v>0</v>
      </c>
      <c r="CK117" s="161"/>
      <c r="CL117" s="166">
        <f>IF(PMKAFAAPAYER[[#This Row],[ ]]="Payé",PMKAFAAPAYER[[#This Row],[13.08.2025]],0)</f>
        <v>0</v>
      </c>
      <c r="CM117" s="161"/>
      <c r="CN117" s="166">
        <f>IF(PMKAFAAPAYER[[#This Row],[ ]]="Payé",PMKAFAAPAYER[[#This Row],[20.08.2025]],0)</f>
        <v>0</v>
      </c>
      <c r="CO117" s="161"/>
      <c r="CP117" s="176">
        <f>IF(PMKAFAAPAYER[[#This Row],[ ]]="Payé",PMKAFAAPAYER[[#This Row],[27.08.2025]],0)</f>
        <v>0</v>
      </c>
      <c r="CQ117" s="18">
        <f t="shared" si="26"/>
        <v>0</v>
      </c>
      <c r="CR117" s="162"/>
      <c r="CS117" s="166">
        <f>IF(PMKAFAAPAYER[[#This Row],[ ]]="Payé",PMKAFAAPAYER[[#This Row],[03.09.2025]],0)</f>
        <v>0</v>
      </c>
      <c r="CT117" s="161"/>
      <c r="CU117" s="166">
        <f>IF(PMKAFAAPAYER[[#This Row],[ ]]="Payé",PMKAFAAPAYER[[#This Row],[10.09.2025]],0)</f>
        <v>0</v>
      </c>
      <c r="CV117" s="161"/>
      <c r="CW117" s="166">
        <f>IF(PMKAFAAPAYER[[#This Row],[ ]]="Payé",PMKAFAAPAYER[[#This Row],[17.09.2025]],0)</f>
        <v>0</v>
      </c>
      <c r="CX117" s="161"/>
      <c r="CY117" s="176">
        <f>IF(PMKAFAAPAYER[[#This Row],[ ]]="Payé",PMKAFAAPAYER[[#This Row],[24.09.2025]],0)</f>
        <v>0</v>
      </c>
      <c r="CZ117" s="17">
        <f t="shared" si="27"/>
        <v>0</v>
      </c>
      <c r="DA117" s="162"/>
      <c r="DB117" s="166">
        <f>IF(PMKAFAAPAYER[[#This Row],[ ]]="Payé",PMKAFAAPAYER[[#This Row],[01.10.2025]],0)</f>
        <v>0</v>
      </c>
      <c r="DC117" s="161"/>
      <c r="DD117" s="166">
        <f>IF(PMKAFAAPAYER[[#This Row],[ ]]="Payé",PMKAFAAPAYER[[#This Row],[08.10.2025]],0)</f>
        <v>0</v>
      </c>
      <c r="DE117" s="161"/>
      <c r="DF117" s="166">
        <f>IF(PMKAFAAPAYER[[#This Row],[ ]]="Payé",PMKAFAAPAYER[[#This Row],[15.10.2025]],0)</f>
        <v>0</v>
      </c>
      <c r="DG117" s="161"/>
      <c r="DH117" s="166">
        <f>IF(PMKAFAAPAYER[[#This Row],[ ]]="Payé",PMKAFAAPAYER[[#This Row],[22.10.2025]],0)</f>
        <v>0</v>
      </c>
      <c r="DI117" s="161"/>
      <c r="DJ117" s="176">
        <f>IF(PMKAFAAPAYER[[#This Row],[ ]]="Payé",PMKAFAAPAYER[[#This Row],[29.10.2025]],0)</f>
        <v>0</v>
      </c>
      <c r="DK117" s="18">
        <f t="shared" si="28"/>
        <v>0</v>
      </c>
      <c r="DL117" s="162"/>
      <c r="DM117" s="166">
        <f>IF(PMKAFAAPAYER[[#This Row],[ ]]="Payé",PMKAFAAPAYER[[#This Row],[05.11.2025]],0)</f>
        <v>0</v>
      </c>
      <c r="DN117" s="161"/>
      <c r="DO117" s="166">
        <f>IF(PMKAFAAPAYER[[#This Row],[ ]]="Payé",PMKAFAAPAYER[[#This Row],[12.11.2025]],0)</f>
        <v>0</v>
      </c>
      <c r="DP117" s="161"/>
      <c r="DQ117" s="166">
        <f>IF(PMKAFAAPAYER[[#This Row],[ ]]="Payé",PMKAFAAPAYER[[#This Row],[19.11.2025]],0)</f>
        <v>0</v>
      </c>
      <c r="DR117" s="161"/>
      <c r="DS117" s="176">
        <f>IF(PMKAFAAPAYER[[#This Row],[ ]]="Payé",PMKAFAAPAYER[[#This Row],[26.11.2025]],0)</f>
        <v>0</v>
      </c>
      <c r="DT117" s="17">
        <f t="shared" si="29"/>
        <v>0</v>
      </c>
      <c r="DU117" s="162"/>
      <c r="DV117" s="166">
        <f>IF(PMKAFAAPAYER[[#This Row],[ ]]="Payé",PMKAFAAPAYER[[#This Row],[03.12.2025]],0)</f>
        <v>0</v>
      </c>
      <c r="DW117" s="161"/>
      <c r="DX117" s="166">
        <f>IF(PMKAFAAPAYER[[#This Row],[ ]]="Payé",PMKAFAAPAYER[[#This Row],[10.12.2025]],0)</f>
        <v>0</v>
      </c>
      <c r="DY117" s="161"/>
      <c r="DZ117" s="166">
        <f>IF(PMKAFAAPAYER[[#This Row],[ ]]="Payé",PMKAFAAPAYER[[#This Row],[17.12.2025]],0)</f>
        <v>0</v>
      </c>
      <c r="EA117" s="161"/>
      <c r="EB117" s="166">
        <f>IF(PMKAFAAPAYER[[#This Row],[ ]]="Payé",PMKAFAAPAYER[[#This Row],[24.12.2025]],0)</f>
        <v>0</v>
      </c>
      <c r="EC117" s="161"/>
      <c r="ED117" s="176">
        <f>IF(PMKAFAAPAYER[[#This Row],[ ]]="Payé",PMKAFAAPAYER[[#This Row],[31.12.2025]],0)</f>
        <v>0</v>
      </c>
      <c r="EE117" s="18">
        <f t="shared" si="30"/>
        <v>0</v>
      </c>
      <c r="EF117" s="11">
        <f t="shared" si="31"/>
        <v>1843.75</v>
      </c>
      <c r="EG117" s="16">
        <f>+PMKAFAAPAYER[[#This Row],[CHF]]-PMKAFAAPAYER[[#This Row],[T2025]]</f>
        <v>0</v>
      </c>
    </row>
    <row r="118" spans="1:137" x14ac:dyDescent="0.3">
      <c r="A118" s="9">
        <f t="shared" si="32"/>
        <v>113</v>
      </c>
      <c r="B118" s="1" t="s">
        <v>441</v>
      </c>
      <c r="C118" s="9">
        <v>7909293</v>
      </c>
      <c r="D118" s="8">
        <v>45678</v>
      </c>
      <c r="E118" s="10">
        <v>30</v>
      </c>
      <c r="F118" s="265">
        <f t="shared" si="33"/>
        <v>45708</v>
      </c>
      <c r="G118" s="139" t="s">
        <v>443</v>
      </c>
      <c r="H118" s="14"/>
      <c r="I118" s="140">
        <v>637.4</v>
      </c>
      <c r="J118" s="14"/>
      <c r="K118" s="14"/>
      <c r="L118" s="14"/>
      <c r="N118" s="15"/>
      <c r="Q118" s="3"/>
      <c r="R118" s="234"/>
      <c r="S118" s="166">
        <f>IF(PMKAFAAPAYER[[#This Row],[ ]]="Payé",PMKAFAAPAYER[[#This Row],[02.01.2025]],0)</f>
        <v>0</v>
      </c>
      <c r="T118" s="234"/>
      <c r="U118" s="166">
        <f>IF(PMKAFAAPAYER[[#This Row],[ ]]="Payé",PMKAFAAPAYER[[#This Row],[09.01.2025]],0)</f>
        <v>0</v>
      </c>
      <c r="V118" s="234"/>
      <c r="W118" s="166">
        <f>IF(PMKAFAAPAYER[[#This Row],[ ]]="Payé",PMKAFAAPAYER[[#This Row],[16.01.2025]],0)</f>
        <v>0</v>
      </c>
      <c r="X118" s="234"/>
      <c r="Y118" s="166">
        <f>IF(PMKAFAAPAYER[[#This Row],[ ]]="Payé",PMKAFAAPAYER[[#This Row],[23.01.2025]],0)</f>
        <v>0</v>
      </c>
      <c r="Z118" s="234"/>
      <c r="AA118" s="176">
        <f>IF(PMKAFAAPAYER[[#This Row],[ ]]="Payé",PMKAFAAPAYER[[#This Row],[30.01.2025]],0)</f>
        <v>0</v>
      </c>
      <c r="AB118" s="32">
        <f t="shared" si="19"/>
        <v>0</v>
      </c>
      <c r="AC118" s="234"/>
      <c r="AD118" s="166">
        <f>IF(PMKAFAAPAYER[[#This Row],[ ]]="Payé",PMKAFAAPAYER[[#This Row],[06.02.2025]],0)</f>
        <v>0</v>
      </c>
      <c r="AE118" s="234"/>
      <c r="AF118" s="166">
        <f>IF(PMKAFAAPAYER[[#This Row],[ ]]="Payé",PMKAFAAPAYER[[#This Row],[13.02.2025]],0)</f>
        <v>0</v>
      </c>
      <c r="AG118" s="234">
        <f>+PMKAFAAPAYER[[#This Row],[CHF]]</f>
        <v>637.4</v>
      </c>
      <c r="AH118" s="166">
        <f>IF(PMKAFAAPAYER[[#This Row],[ ]]="Payé",PMKAFAAPAYER[[#This Row],[20.02.2025]],0)</f>
        <v>0</v>
      </c>
      <c r="AI118" s="234"/>
      <c r="AJ118" s="176">
        <f>IF(PMKAFAAPAYER[[#This Row],[ ]]="Payé",PMKAFAAPAYER[[#This Row],[27.02.2025]],0)</f>
        <v>0</v>
      </c>
      <c r="AK118" s="47">
        <f t="shared" si="20"/>
        <v>637.4</v>
      </c>
      <c r="AL118" s="162"/>
      <c r="AM118" s="166">
        <f>IF(PMKAFAAPAYER[[#This Row],[ ]]="Payé",PMKAFAAPAYER[[#This Row],[05.03.2025]],0)</f>
        <v>0</v>
      </c>
      <c r="AN118" s="161"/>
      <c r="AO118" s="166">
        <f>IF(PMKAFAAPAYER[[#This Row],[ ]]="Payé",PMKAFAAPAYER[[#This Row],[12.03.2025]],0)</f>
        <v>0</v>
      </c>
      <c r="AP118" s="161"/>
      <c r="AQ118" s="166">
        <f>IF(PMKAFAAPAYER[[#This Row],[ ]]="Payé",PMKAFAAPAYER[[#This Row],[19.03.2025]],0)</f>
        <v>0</v>
      </c>
      <c r="AR118" s="161"/>
      <c r="AS118" s="176">
        <f>IF(PMKAFAAPAYER[[#This Row],[ ]]="Payé",PMKAFAAPAYER[[#This Row],[26.03.2025]],0)</f>
        <v>0</v>
      </c>
      <c r="AT118" s="17">
        <f t="shared" si="21"/>
        <v>0</v>
      </c>
      <c r="AU118" s="162"/>
      <c r="AV118" s="166">
        <f>IF(PMKAFAAPAYER[[#This Row],[ ]]="Payé",PMKAFAAPAYER[[#This Row],[02.04.2025]],0)</f>
        <v>0</v>
      </c>
      <c r="AW118" s="161"/>
      <c r="AX118" s="166">
        <f>IF(PMKAFAAPAYER[[#This Row],[ ]]="Payé",PMKAFAAPAYER[[#This Row],[09.04.2025]],0)</f>
        <v>0</v>
      </c>
      <c r="AY118" s="161"/>
      <c r="AZ118" s="166">
        <f>IF(PMKAFAAPAYER[[#This Row],[ ]]="Payé",PMKAFAAPAYER[[#This Row],[16.04.2025]],0)</f>
        <v>0</v>
      </c>
      <c r="BA118" s="161"/>
      <c r="BB118" s="166">
        <f>IF(PMKAFAAPAYER[[#This Row],[ ]]="Payé",PMKAFAAPAYER[[#This Row],[23.04.2025]],0)</f>
        <v>0</v>
      </c>
      <c r="BC118" s="161"/>
      <c r="BD118" s="176">
        <f>IF(PMKAFAAPAYER[[#This Row],[ ]]="Payé",PMKAFAAPAYER[[#This Row],[30.04.2025]],0)</f>
        <v>0</v>
      </c>
      <c r="BE118" s="18">
        <f t="shared" si="22"/>
        <v>0</v>
      </c>
      <c r="BF118" s="162"/>
      <c r="BG118" s="166">
        <f>IF(PMKAFAAPAYER[[#This Row],[ ]]="Payé",PMKAFAAPAYER[[#This Row],[07.05.2025]],0)</f>
        <v>0</v>
      </c>
      <c r="BH118" s="161"/>
      <c r="BI118" s="166">
        <f>IF(PMKAFAAPAYER[[#This Row],[ ]]="Payé",PMKAFAAPAYER[[#This Row],[14.05.2025]],0)</f>
        <v>0</v>
      </c>
      <c r="BJ118" s="161"/>
      <c r="BK118" s="166">
        <f>IF(PMKAFAAPAYER[[#This Row],[ ]]="Payé",PMKAFAAPAYER[[#This Row],[21.05.2025]],0)</f>
        <v>0</v>
      </c>
      <c r="BL118" s="161"/>
      <c r="BM118" s="176">
        <f>IF(PMKAFAAPAYER[[#This Row],[ ]]="Payé",PMKAFAAPAYER[[#This Row],[28.05.2025]],0)</f>
        <v>0</v>
      </c>
      <c r="BN118" s="17">
        <f t="shared" si="23"/>
        <v>0</v>
      </c>
      <c r="BO118" s="162"/>
      <c r="BP118" s="166">
        <f>IF(PMKAFAAPAYER[[#This Row],[ ]]="Payé",PMKAFAAPAYER[[#This Row],[04.06.2025]],0)</f>
        <v>0</v>
      </c>
      <c r="BQ118" s="161"/>
      <c r="BR118" s="166">
        <f>IF(PMKAFAAPAYER[[#This Row],[ ]]="Payé",PMKAFAAPAYER[[#This Row],[11.06.2025]],0)</f>
        <v>0</v>
      </c>
      <c r="BS118" s="161"/>
      <c r="BT118" s="166">
        <f>IF(PMKAFAAPAYER[[#This Row],[ ]]="Payé",PMKAFAAPAYER[[#This Row],[18.06.2025]],0)</f>
        <v>0</v>
      </c>
      <c r="BU118" s="161"/>
      <c r="BV118" s="176">
        <f>IF(PMKAFAAPAYER[[#This Row],[ ]]="Payé",PMKAFAAPAYER[[#This Row],[25.06.2025]],0)</f>
        <v>0</v>
      </c>
      <c r="BW118" s="18">
        <f t="shared" si="24"/>
        <v>0</v>
      </c>
      <c r="BX118" s="162"/>
      <c r="BY118" s="166">
        <f>IF(PMKAFAAPAYER[[#This Row],[ ]]="Payé",PMKAFAAPAYER[[#This Row],[02.07.2025]],0)</f>
        <v>0</v>
      </c>
      <c r="BZ118" s="161"/>
      <c r="CA118" s="166">
        <f>IF(PMKAFAAPAYER[[#This Row],[ ]]="Payé",PMKAFAAPAYER[[#This Row],[09.07.2025]],0)</f>
        <v>0</v>
      </c>
      <c r="CB118" s="161"/>
      <c r="CC118" s="166">
        <f>IF(PMKAFAAPAYER[[#This Row],[ ]]="Payé",PMKAFAAPAYER[[#This Row],[16.07.2025]],0)</f>
        <v>0</v>
      </c>
      <c r="CD118" s="161"/>
      <c r="CE118" s="166">
        <f>IF(PMKAFAAPAYER[[#This Row],[ ]]="Payé",PMKAFAAPAYER[[#This Row],[23.07.2025]],0)</f>
        <v>0</v>
      </c>
      <c r="CF118" s="161"/>
      <c r="CG118" s="176">
        <f>IF(PMKAFAAPAYER[[#This Row],[ ]]="Payé",PMKAFAAPAYER[[#This Row],[30.07.2025]],0)</f>
        <v>0</v>
      </c>
      <c r="CH118" s="17">
        <f t="shared" si="25"/>
        <v>0</v>
      </c>
      <c r="CI118" s="162"/>
      <c r="CJ118" s="166">
        <f>IF(PMKAFAAPAYER[[#This Row],[ ]]="Payé",PMKAFAAPAYER[[#This Row],[06.08.2025]],0)</f>
        <v>0</v>
      </c>
      <c r="CK118" s="161"/>
      <c r="CL118" s="166">
        <f>IF(PMKAFAAPAYER[[#This Row],[ ]]="Payé",PMKAFAAPAYER[[#This Row],[13.08.2025]],0)</f>
        <v>0</v>
      </c>
      <c r="CM118" s="161"/>
      <c r="CN118" s="166">
        <f>IF(PMKAFAAPAYER[[#This Row],[ ]]="Payé",PMKAFAAPAYER[[#This Row],[20.08.2025]],0)</f>
        <v>0</v>
      </c>
      <c r="CO118" s="161"/>
      <c r="CP118" s="176">
        <f>IF(PMKAFAAPAYER[[#This Row],[ ]]="Payé",PMKAFAAPAYER[[#This Row],[27.08.2025]],0)</f>
        <v>0</v>
      </c>
      <c r="CQ118" s="18">
        <f t="shared" si="26"/>
        <v>0</v>
      </c>
      <c r="CR118" s="162"/>
      <c r="CS118" s="166">
        <f>IF(PMKAFAAPAYER[[#This Row],[ ]]="Payé",PMKAFAAPAYER[[#This Row],[03.09.2025]],0)</f>
        <v>0</v>
      </c>
      <c r="CT118" s="161"/>
      <c r="CU118" s="166">
        <f>IF(PMKAFAAPAYER[[#This Row],[ ]]="Payé",PMKAFAAPAYER[[#This Row],[10.09.2025]],0)</f>
        <v>0</v>
      </c>
      <c r="CV118" s="161"/>
      <c r="CW118" s="166">
        <f>IF(PMKAFAAPAYER[[#This Row],[ ]]="Payé",PMKAFAAPAYER[[#This Row],[17.09.2025]],0)</f>
        <v>0</v>
      </c>
      <c r="CX118" s="161"/>
      <c r="CY118" s="176">
        <f>IF(PMKAFAAPAYER[[#This Row],[ ]]="Payé",PMKAFAAPAYER[[#This Row],[24.09.2025]],0)</f>
        <v>0</v>
      </c>
      <c r="CZ118" s="17">
        <f t="shared" si="27"/>
        <v>0</v>
      </c>
      <c r="DA118" s="162"/>
      <c r="DB118" s="166">
        <f>IF(PMKAFAAPAYER[[#This Row],[ ]]="Payé",PMKAFAAPAYER[[#This Row],[01.10.2025]],0)</f>
        <v>0</v>
      </c>
      <c r="DC118" s="161"/>
      <c r="DD118" s="166">
        <f>IF(PMKAFAAPAYER[[#This Row],[ ]]="Payé",PMKAFAAPAYER[[#This Row],[08.10.2025]],0)</f>
        <v>0</v>
      </c>
      <c r="DE118" s="161"/>
      <c r="DF118" s="166">
        <f>IF(PMKAFAAPAYER[[#This Row],[ ]]="Payé",PMKAFAAPAYER[[#This Row],[15.10.2025]],0)</f>
        <v>0</v>
      </c>
      <c r="DG118" s="161"/>
      <c r="DH118" s="166">
        <f>IF(PMKAFAAPAYER[[#This Row],[ ]]="Payé",PMKAFAAPAYER[[#This Row],[22.10.2025]],0)</f>
        <v>0</v>
      </c>
      <c r="DI118" s="161"/>
      <c r="DJ118" s="176">
        <f>IF(PMKAFAAPAYER[[#This Row],[ ]]="Payé",PMKAFAAPAYER[[#This Row],[29.10.2025]],0)</f>
        <v>0</v>
      </c>
      <c r="DK118" s="18">
        <f t="shared" si="28"/>
        <v>0</v>
      </c>
      <c r="DL118" s="162"/>
      <c r="DM118" s="166">
        <f>IF(PMKAFAAPAYER[[#This Row],[ ]]="Payé",PMKAFAAPAYER[[#This Row],[05.11.2025]],0)</f>
        <v>0</v>
      </c>
      <c r="DN118" s="161"/>
      <c r="DO118" s="166">
        <f>IF(PMKAFAAPAYER[[#This Row],[ ]]="Payé",PMKAFAAPAYER[[#This Row],[12.11.2025]],0)</f>
        <v>0</v>
      </c>
      <c r="DP118" s="161"/>
      <c r="DQ118" s="166">
        <f>IF(PMKAFAAPAYER[[#This Row],[ ]]="Payé",PMKAFAAPAYER[[#This Row],[19.11.2025]],0)</f>
        <v>0</v>
      </c>
      <c r="DR118" s="161"/>
      <c r="DS118" s="176">
        <f>IF(PMKAFAAPAYER[[#This Row],[ ]]="Payé",PMKAFAAPAYER[[#This Row],[26.11.2025]],0)</f>
        <v>0</v>
      </c>
      <c r="DT118" s="17">
        <f t="shared" si="29"/>
        <v>0</v>
      </c>
      <c r="DU118" s="162"/>
      <c r="DV118" s="166">
        <f>IF(PMKAFAAPAYER[[#This Row],[ ]]="Payé",PMKAFAAPAYER[[#This Row],[03.12.2025]],0)</f>
        <v>0</v>
      </c>
      <c r="DW118" s="161"/>
      <c r="DX118" s="166">
        <f>IF(PMKAFAAPAYER[[#This Row],[ ]]="Payé",PMKAFAAPAYER[[#This Row],[10.12.2025]],0)</f>
        <v>0</v>
      </c>
      <c r="DY118" s="161"/>
      <c r="DZ118" s="166">
        <f>IF(PMKAFAAPAYER[[#This Row],[ ]]="Payé",PMKAFAAPAYER[[#This Row],[17.12.2025]],0)</f>
        <v>0</v>
      </c>
      <c r="EA118" s="161"/>
      <c r="EB118" s="166">
        <f>IF(PMKAFAAPAYER[[#This Row],[ ]]="Payé",PMKAFAAPAYER[[#This Row],[24.12.2025]],0)</f>
        <v>0</v>
      </c>
      <c r="EC118" s="161"/>
      <c r="ED118" s="176">
        <f>IF(PMKAFAAPAYER[[#This Row],[ ]]="Payé",PMKAFAAPAYER[[#This Row],[31.12.2025]],0)</f>
        <v>0</v>
      </c>
      <c r="EE118" s="18">
        <f t="shared" si="30"/>
        <v>0</v>
      </c>
      <c r="EF118" s="11">
        <f t="shared" si="31"/>
        <v>637.4</v>
      </c>
      <c r="EG118" s="16">
        <f>+PMKAFAAPAYER[[#This Row],[CHF]]-PMKAFAAPAYER[[#This Row],[T2025]]</f>
        <v>0</v>
      </c>
    </row>
    <row r="119" spans="1:137" x14ac:dyDescent="0.3">
      <c r="A119" s="9">
        <f t="shared" si="32"/>
        <v>114</v>
      </c>
      <c r="B119" s="1" t="s">
        <v>33</v>
      </c>
      <c r="C119" s="9">
        <v>624758</v>
      </c>
      <c r="D119" s="8">
        <v>45679</v>
      </c>
      <c r="E119" s="10">
        <v>30</v>
      </c>
      <c r="F119" s="265">
        <f t="shared" si="33"/>
        <v>45709</v>
      </c>
      <c r="G119" s="139" t="s">
        <v>444</v>
      </c>
      <c r="H119" s="14"/>
      <c r="I119" s="140">
        <v>940.75</v>
      </c>
      <c r="J119" s="14"/>
      <c r="K119" s="14"/>
      <c r="L119" s="14"/>
      <c r="M119" s="3"/>
      <c r="N119" s="45"/>
      <c r="O119" s="16"/>
      <c r="P119" s="207"/>
      <c r="Q119" s="144"/>
      <c r="R119" s="234"/>
      <c r="S119" s="166">
        <f>IF(PMKAFAAPAYER[[#This Row],[ ]]="Payé",PMKAFAAPAYER[[#This Row],[02.01.2025]],0)</f>
        <v>0</v>
      </c>
      <c r="T119" s="234"/>
      <c r="U119" s="166">
        <f>IF(PMKAFAAPAYER[[#This Row],[ ]]="Payé",PMKAFAAPAYER[[#This Row],[09.01.2025]],0)</f>
        <v>0</v>
      </c>
      <c r="V119" s="234"/>
      <c r="W119" s="166">
        <f>IF(PMKAFAAPAYER[[#This Row],[ ]]="Payé",PMKAFAAPAYER[[#This Row],[16.01.2025]],0)</f>
        <v>0</v>
      </c>
      <c r="X119" s="234"/>
      <c r="Y119" s="166">
        <f>IF(PMKAFAAPAYER[[#This Row],[ ]]="Payé",PMKAFAAPAYER[[#This Row],[23.01.2025]],0)</f>
        <v>0</v>
      </c>
      <c r="Z119" s="234"/>
      <c r="AA119" s="176">
        <f>IF(PMKAFAAPAYER[[#This Row],[ ]]="Payé",PMKAFAAPAYER[[#This Row],[30.01.2025]],0)</f>
        <v>0</v>
      </c>
      <c r="AB119" s="32">
        <f t="shared" si="19"/>
        <v>0</v>
      </c>
      <c r="AC119" s="234"/>
      <c r="AD119" s="166">
        <f>IF(PMKAFAAPAYER[[#This Row],[ ]]="Payé",PMKAFAAPAYER[[#This Row],[06.02.2025]],0)</f>
        <v>0</v>
      </c>
      <c r="AE119" s="234"/>
      <c r="AF119" s="166">
        <f>IF(PMKAFAAPAYER[[#This Row],[ ]]="Payé",PMKAFAAPAYER[[#This Row],[13.02.2025]],0)</f>
        <v>0</v>
      </c>
      <c r="AG119" s="234">
        <f>+PMKAFAAPAYER[[#This Row],[CHF]]</f>
        <v>940.75</v>
      </c>
      <c r="AH119" s="166">
        <f>IF(PMKAFAAPAYER[[#This Row],[ ]]="Payé",PMKAFAAPAYER[[#This Row],[20.02.2025]],0)</f>
        <v>0</v>
      </c>
      <c r="AI119" s="234"/>
      <c r="AJ119" s="176">
        <f>IF(PMKAFAAPAYER[[#This Row],[ ]]="Payé",PMKAFAAPAYER[[#This Row],[27.02.2025]],0)</f>
        <v>0</v>
      </c>
      <c r="AK119" s="47">
        <f t="shared" si="20"/>
        <v>940.75</v>
      </c>
      <c r="AL119" s="162"/>
      <c r="AM119" s="166">
        <f>IF(PMKAFAAPAYER[[#This Row],[ ]]="Payé",PMKAFAAPAYER[[#This Row],[05.03.2025]],0)</f>
        <v>0</v>
      </c>
      <c r="AN119" s="161"/>
      <c r="AO119" s="166">
        <f>IF(PMKAFAAPAYER[[#This Row],[ ]]="Payé",PMKAFAAPAYER[[#This Row],[12.03.2025]],0)</f>
        <v>0</v>
      </c>
      <c r="AP119" s="161"/>
      <c r="AQ119" s="166">
        <f>IF(PMKAFAAPAYER[[#This Row],[ ]]="Payé",PMKAFAAPAYER[[#This Row],[19.03.2025]],0)</f>
        <v>0</v>
      </c>
      <c r="AR119" s="161"/>
      <c r="AS119" s="176">
        <f>IF(PMKAFAAPAYER[[#This Row],[ ]]="Payé",PMKAFAAPAYER[[#This Row],[26.03.2025]],0)</f>
        <v>0</v>
      </c>
      <c r="AT119" s="17">
        <f t="shared" si="21"/>
        <v>0</v>
      </c>
      <c r="AU119" s="162"/>
      <c r="AV119" s="166">
        <f>IF(PMKAFAAPAYER[[#This Row],[ ]]="Payé",PMKAFAAPAYER[[#This Row],[02.04.2025]],0)</f>
        <v>0</v>
      </c>
      <c r="AW119" s="161"/>
      <c r="AX119" s="166">
        <f>IF(PMKAFAAPAYER[[#This Row],[ ]]="Payé",PMKAFAAPAYER[[#This Row],[09.04.2025]],0)</f>
        <v>0</v>
      </c>
      <c r="AY119" s="161"/>
      <c r="AZ119" s="166">
        <f>IF(PMKAFAAPAYER[[#This Row],[ ]]="Payé",PMKAFAAPAYER[[#This Row],[16.04.2025]],0)</f>
        <v>0</v>
      </c>
      <c r="BA119" s="161"/>
      <c r="BB119" s="166">
        <f>IF(PMKAFAAPAYER[[#This Row],[ ]]="Payé",PMKAFAAPAYER[[#This Row],[23.04.2025]],0)</f>
        <v>0</v>
      </c>
      <c r="BC119" s="161"/>
      <c r="BD119" s="176">
        <f>IF(PMKAFAAPAYER[[#This Row],[ ]]="Payé",PMKAFAAPAYER[[#This Row],[30.04.2025]],0)</f>
        <v>0</v>
      </c>
      <c r="BE119" s="18">
        <f t="shared" si="22"/>
        <v>0</v>
      </c>
      <c r="BF119" s="162"/>
      <c r="BG119" s="166">
        <f>IF(PMKAFAAPAYER[[#This Row],[ ]]="Payé",PMKAFAAPAYER[[#This Row],[07.05.2025]],0)</f>
        <v>0</v>
      </c>
      <c r="BH119" s="161"/>
      <c r="BI119" s="166">
        <f>IF(PMKAFAAPAYER[[#This Row],[ ]]="Payé",PMKAFAAPAYER[[#This Row],[14.05.2025]],0)</f>
        <v>0</v>
      </c>
      <c r="BJ119" s="161"/>
      <c r="BK119" s="166">
        <f>IF(PMKAFAAPAYER[[#This Row],[ ]]="Payé",PMKAFAAPAYER[[#This Row],[21.05.2025]],0)</f>
        <v>0</v>
      </c>
      <c r="BL119" s="161"/>
      <c r="BM119" s="176">
        <f>IF(PMKAFAAPAYER[[#This Row],[ ]]="Payé",PMKAFAAPAYER[[#This Row],[28.05.2025]],0)</f>
        <v>0</v>
      </c>
      <c r="BN119" s="17">
        <f t="shared" si="23"/>
        <v>0</v>
      </c>
      <c r="BO119" s="162"/>
      <c r="BP119" s="166">
        <f>IF(PMKAFAAPAYER[[#This Row],[ ]]="Payé",PMKAFAAPAYER[[#This Row],[04.06.2025]],0)</f>
        <v>0</v>
      </c>
      <c r="BQ119" s="161"/>
      <c r="BR119" s="166">
        <f>IF(PMKAFAAPAYER[[#This Row],[ ]]="Payé",PMKAFAAPAYER[[#This Row],[11.06.2025]],0)</f>
        <v>0</v>
      </c>
      <c r="BS119" s="161"/>
      <c r="BT119" s="166">
        <f>IF(PMKAFAAPAYER[[#This Row],[ ]]="Payé",PMKAFAAPAYER[[#This Row],[18.06.2025]],0)</f>
        <v>0</v>
      </c>
      <c r="BU119" s="161"/>
      <c r="BV119" s="176">
        <f>IF(PMKAFAAPAYER[[#This Row],[ ]]="Payé",PMKAFAAPAYER[[#This Row],[25.06.2025]],0)</f>
        <v>0</v>
      </c>
      <c r="BW119" s="18">
        <f t="shared" si="24"/>
        <v>0</v>
      </c>
      <c r="BX119" s="162"/>
      <c r="BY119" s="166">
        <f>IF(PMKAFAAPAYER[[#This Row],[ ]]="Payé",PMKAFAAPAYER[[#This Row],[02.07.2025]],0)</f>
        <v>0</v>
      </c>
      <c r="BZ119" s="161"/>
      <c r="CA119" s="166">
        <f>IF(PMKAFAAPAYER[[#This Row],[ ]]="Payé",PMKAFAAPAYER[[#This Row],[09.07.2025]],0)</f>
        <v>0</v>
      </c>
      <c r="CB119" s="161"/>
      <c r="CC119" s="166">
        <f>IF(PMKAFAAPAYER[[#This Row],[ ]]="Payé",PMKAFAAPAYER[[#This Row],[16.07.2025]],0)</f>
        <v>0</v>
      </c>
      <c r="CD119" s="161"/>
      <c r="CE119" s="166">
        <f>IF(PMKAFAAPAYER[[#This Row],[ ]]="Payé",PMKAFAAPAYER[[#This Row],[23.07.2025]],0)</f>
        <v>0</v>
      </c>
      <c r="CF119" s="161"/>
      <c r="CG119" s="176">
        <f>IF(PMKAFAAPAYER[[#This Row],[ ]]="Payé",PMKAFAAPAYER[[#This Row],[30.07.2025]],0)</f>
        <v>0</v>
      </c>
      <c r="CH119" s="17">
        <f t="shared" si="25"/>
        <v>0</v>
      </c>
      <c r="CI119" s="162"/>
      <c r="CJ119" s="166">
        <f>IF(PMKAFAAPAYER[[#This Row],[ ]]="Payé",PMKAFAAPAYER[[#This Row],[06.08.2025]],0)</f>
        <v>0</v>
      </c>
      <c r="CK119" s="161"/>
      <c r="CL119" s="166">
        <f>IF(PMKAFAAPAYER[[#This Row],[ ]]="Payé",PMKAFAAPAYER[[#This Row],[13.08.2025]],0)</f>
        <v>0</v>
      </c>
      <c r="CM119" s="161"/>
      <c r="CN119" s="166">
        <f>IF(PMKAFAAPAYER[[#This Row],[ ]]="Payé",PMKAFAAPAYER[[#This Row],[20.08.2025]],0)</f>
        <v>0</v>
      </c>
      <c r="CO119" s="161"/>
      <c r="CP119" s="176">
        <f>IF(PMKAFAAPAYER[[#This Row],[ ]]="Payé",PMKAFAAPAYER[[#This Row],[27.08.2025]],0)</f>
        <v>0</v>
      </c>
      <c r="CQ119" s="18">
        <f t="shared" si="26"/>
        <v>0</v>
      </c>
      <c r="CR119" s="162"/>
      <c r="CS119" s="166">
        <f>IF(PMKAFAAPAYER[[#This Row],[ ]]="Payé",PMKAFAAPAYER[[#This Row],[03.09.2025]],0)</f>
        <v>0</v>
      </c>
      <c r="CT119" s="161"/>
      <c r="CU119" s="166">
        <f>IF(PMKAFAAPAYER[[#This Row],[ ]]="Payé",PMKAFAAPAYER[[#This Row],[10.09.2025]],0)</f>
        <v>0</v>
      </c>
      <c r="CV119" s="161"/>
      <c r="CW119" s="166">
        <f>IF(PMKAFAAPAYER[[#This Row],[ ]]="Payé",PMKAFAAPAYER[[#This Row],[17.09.2025]],0)</f>
        <v>0</v>
      </c>
      <c r="CX119" s="161"/>
      <c r="CY119" s="176">
        <f>IF(PMKAFAAPAYER[[#This Row],[ ]]="Payé",PMKAFAAPAYER[[#This Row],[24.09.2025]],0)</f>
        <v>0</v>
      </c>
      <c r="CZ119" s="17">
        <f t="shared" si="27"/>
        <v>0</v>
      </c>
      <c r="DA119" s="162"/>
      <c r="DB119" s="166">
        <f>IF(PMKAFAAPAYER[[#This Row],[ ]]="Payé",PMKAFAAPAYER[[#This Row],[01.10.2025]],0)</f>
        <v>0</v>
      </c>
      <c r="DC119" s="161"/>
      <c r="DD119" s="166">
        <f>IF(PMKAFAAPAYER[[#This Row],[ ]]="Payé",PMKAFAAPAYER[[#This Row],[08.10.2025]],0)</f>
        <v>0</v>
      </c>
      <c r="DE119" s="161"/>
      <c r="DF119" s="166">
        <f>IF(PMKAFAAPAYER[[#This Row],[ ]]="Payé",PMKAFAAPAYER[[#This Row],[15.10.2025]],0)</f>
        <v>0</v>
      </c>
      <c r="DG119" s="161"/>
      <c r="DH119" s="166">
        <f>IF(PMKAFAAPAYER[[#This Row],[ ]]="Payé",PMKAFAAPAYER[[#This Row],[22.10.2025]],0)</f>
        <v>0</v>
      </c>
      <c r="DI119" s="161"/>
      <c r="DJ119" s="176">
        <f>IF(PMKAFAAPAYER[[#This Row],[ ]]="Payé",PMKAFAAPAYER[[#This Row],[29.10.2025]],0)</f>
        <v>0</v>
      </c>
      <c r="DK119" s="18">
        <f t="shared" si="28"/>
        <v>0</v>
      </c>
      <c r="DL119" s="162"/>
      <c r="DM119" s="166">
        <f>IF(PMKAFAAPAYER[[#This Row],[ ]]="Payé",PMKAFAAPAYER[[#This Row],[05.11.2025]],0)</f>
        <v>0</v>
      </c>
      <c r="DN119" s="161"/>
      <c r="DO119" s="166">
        <f>IF(PMKAFAAPAYER[[#This Row],[ ]]="Payé",PMKAFAAPAYER[[#This Row],[12.11.2025]],0)</f>
        <v>0</v>
      </c>
      <c r="DP119" s="161"/>
      <c r="DQ119" s="166">
        <f>IF(PMKAFAAPAYER[[#This Row],[ ]]="Payé",PMKAFAAPAYER[[#This Row],[19.11.2025]],0)</f>
        <v>0</v>
      </c>
      <c r="DR119" s="161"/>
      <c r="DS119" s="176">
        <f>IF(PMKAFAAPAYER[[#This Row],[ ]]="Payé",PMKAFAAPAYER[[#This Row],[26.11.2025]],0)</f>
        <v>0</v>
      </c>
      <c r="DT119" s="17">
        <f t="shared" si="29"/>
        <v>0</v>
      </c>
      <c r="DU119" s="162"/>
      <c r="DV119" s="166">
        <f>IF(PMKAFAAPAYER[[#This Row],[ ]]="Payé",PMKAFAAPAYER[[#This Row],[03.12.2025]],0)</f>
        <v>0</v>
      </c>
      <c r="DW119" s="161"/>
      <c r="DX119" s="166">
        <f>IF(PMKAFAAPAYER[[#This Row],[ ]]="Payé",PMKAFAAPAYER[[#This Row],[10.12.2025]],0)</f>
        <v>0</v>
      </c>
      <c r="DY119" s="161"/>
      <c r="DZ119" s="166">
        <f>IF(PMKAFAAPAYER[[#This Row],[ ]]="Payé",PMKAFAAPAYER[[#This Row],[17.12.2025]],0)</f>
        <v>0</v>
      </c>
      <c r="EA119" s="161"/>
      <c r="EB119" s="166">
        <f>IF(PMKAFAAPAYER[[#This Row],[ ]]="Payé",PMKAFAAPAYER[[#This Row],[24.12.2025]],0)</f>
        <v>0</v>
      </c>
      <c r="EC119" s="161"/>
      <c r="ED119" s="176">
        <f>IF(PMKAFAAPAYER[[#This Row],[ ]]="Payé",PMKAFAAPAYER[[#This Row],[31.12.2025]],0)</f>
        <v>0</v>
      </c>
      <c r="EE119" s="18">
        <f t="shared" si="30"/>
        <v>0</v>
      </c>
      <c r="EF119" s="11">
        <f t="shared" si="31"/>
        <v>940.75</v>
      </c>
      <c r="EG119" s="16">
        <f>+PMKAFAAPAYER[[#This Row],[CHF]]-PMKAFAAPAYER[[#This Row],[T2025]]</f>
        <v>0</v>
      </c>
    </row>
    <row r="120" spans="1:137" x14ac:dyDescent="0.3">
      <c r="A120" s="9">
        <f t="shared" si="32"/>
        <v>115</v>
      </c>
      <c r="B120" s="1" t="s">
        <v>87</v>
      </c>
      <c r="C120" s="9">
        <v>2020107748</v>
      </c>
      <c r="D120" s="8">
        <v>45657</v>
      </c>
      <c r="E120" s="10">
        <v>30</v>
      </c>
      <c r="F120" s="265">
        <f t="shared" si="33"/>
        <v>45687</v>
      </c>
      <c r="G120" s="139" t="s">
        <v>446</v>
      </c>
      <c r="H120" s="14"/>
      <c r="I120" s="140">
        <v>173.4</v>
      </c>
      <c r="J120" s="14"/>
      <c r="K120" s="14"/>
      <c r="L120" s="14"/>
      <c r="M120" s="16"/>
      <c r="N120" s="16">
        <v>1190.3</v>
      </c>
      <c r="Q120" s="3"/>
      <c r="R120" s="234"/>
      <c r="S120" s="166">
        <f>IF(PMKAFAAPAYER[[#This Row],[ ]]="Payé",PMKAFAAPAYER[[#This Row],[02.01.2025]],0)</f>
        <v>0</v>
      </c>
      <c r="T120" s="234"/>
      <c r="U120" s="166">
        <f>IF(PMKAFAAPAYER[[#This Row],[ ]]="Payé",PMKAFAAPAYER[[#This Row],[09.01.2025]],0)</f>
        <v>0</v>
      </c>
      <c r="V120" s="234"/>
      <c r="W120" s="166">
        <f>IF(PMKAFAAPAYER[[#This Row],[ ]]="Payé",PMKAFAAPAYER[[#This Row],[16.01.2025]],0)</f>
        <v>0</v>
      </c>
      <c r="X120" s="234"/>
      <c r="Y120" s="166">
        <f>IF(PMKAFAAPAYER[[#This Row],[ ]]="Payé",PMKAFAAPAYER[[#This Row],[23.01.2025]],0)</f>
        <v>0</v>
      </c>
      <c r="Z120" s="234">
        <f>+PMKAFAAPAYER[[#This Row],[CHF]]</f>
        <v>173.4</v>
      </c>
      <c r="AA120" s="176">
        <f>IF(PMKAFAAPAYER[[#This Row],[ ]]="Payé",PMKAFAAPAYER[[#This Row],[30.01.2025]],0)</f>
        <v>0</v>
      </c>
      <c r="AB120" s="32">
        <f t="shared" si="19"/>
        <v>173.4</v>
      </c>
      <c r="AC120" s="234"/>
      <c r="AD120" s="166">
        <f>IF(PMKAFAAPAYER[[#This Row],[ ]]="Payé",PMKAFAAPAYER[[#This Row],[06.02.2025]],0)</f>
        <v>0</v>
      </c>
      <c r="AE120" s="234"/>
      <c r="AF120" s="166">
        <f>IF(PMKAFAAPAYER[[#This Row],[ ]]="Payé",PMKAFAAPAYER[[#This Row],[13.02.2025]],0)</f>
        <v>0</v>
      </c>
      <c r="AG120" s="234"/>
      <c r="AH120" s="166">
        <f>IF(PMKAFAAPAYER[[#This Row],[ ]]="Payé",PMKAFAAPAYER[[#This Row],[20.02.2025]],0)</f>
        <v>0</v>
      </c>
      <c r="AI120" s="234"/>
      <c r="AJ120" s="176">
        <f>IF(PMKAFAAPAYER[[#This Row],[ ]]="Payé",PMKAFAAPAYER[[#This Row],[27.02.2025]],0)</f>
        <v>0</v>
      </c>
      <c r="AK120" s="47">
        <f t="shared" si="20"/>
        <v>0</v>
      </c>
      <c r="AL120" s="162"/>
      <c r="AM120" s="166">
        <f>IF(PMKAFAAPAYER[[#This Row],[ ]]="Payé",PMKAFAAPAYER[[#This Row],[05.03.2025]],0)</f>
        <v>0</v>
      </c>
      <c r="AN120" s="161"/>
      <c r="AO120" s="166">
        <f>IF(PMKAFAAPAYER[[#This Row],[ ]]="Payé",PMKAFAAPAYER[[#This Row],[12.03.2025]],0)</f>
        <v>0</v>
      </c>
      <c r="AP120" s="161"/>
      <c r="AQ120" s="166">
        <f>IF(PMKAFAAPAYER[[#This Row],[ ]]="Payé",PMKAFAAPAYER[[#This Row],[19.03.2025]],0)</f>
        <v>0</v>
      </c>
      <c r="AR120" s="161"/>
      <c r="AS120" s="176">
        <f>IF(PMKAFAAPAYER[[#This Row],[ ]]="Payé",PMKAFAAPAYER[[#This Row],[26.03.2025]],0)</f>
        <v>0</v>
      </c>
      <c r="AT120" s="17">
        <f t="shared" si="21"/>
        <v>0</v>
      </c>
      <c r="AU120" s="162"/>
      <c r="AV120" s="166">
        <f>IF(PMKAFAAPAYER[[#This Row],[ ]]="Payé",PMKAFAAPAYER[[#This Row],[02.04.2025]],0)</f>
        <v>0</v>
      </c>
      <c r="AW120" s="161"/>
      <c r="AX120" s="166">
        <f>IF(PMKAFAAPAYER[[#This Row],[ ]]="Payé",PMKAFAAPAYER[[#This Row],[09.04.2025]],0)</f>
        <v>0</v>
      </c>
      <c r="AY120" s="161"/>
      <c r="AZ120" s="166">
        <f>IF(PMKAFAAPAYER[[#This Row],[ ]]="Payé",PMKAFAAPAYER[[#This Row],[16.04.2025]],0)</f>
        <v>0</v>
      </c>
      <c r="BA120" s="161"/>
      <c r="BB120" s="166">
        <f>IF(PMKAFAAPAYER[[#This Row],[ ]]="Payé",PMKAFAAPAYER[[#This Row],[23.04.2025]],0)</f>
        <v>0</v>
      </c>
      <c r="BC120" s="161"/>
      <c r="BD120" s="176">
        <f>IF(PMKAFAAPAYER[[#This Row],[ ]]="Payé",PMKAFAAPAYER[[#This Row],[30.04.2025]],0)</f>
        <v>0</v>
      </c>
      <c r="BE120" s="18">
        <f t="shared" si="22"/>
        <v>0</v>
      </c>
      <c r="BF120" s="162"/>
      <c r="BG120" s="166">
        <f>IF(PMKAFAAPAYER[[#This Row],[ ]]="Payé",PMKAFAAPAYER[[#This Row],[07.05.2025]],0)</f>
        <v>0</v>
      </c>
      <c r="BH120" s="161"/>
      <c r="BI120" s="166">
        <f>IF(PMKAFAAPAYER[[#This Row],[ ]]="Payé",PMKAFAAPAYER[[#This Row],[14.05.2025]],0)</f>
        <v>0</v>
      </c>
      <c r="BJ120" s="161"/>
      <c r="BK120" s="166">
        <f>IF(PMKAFAAPAYER[[#This Row],[ ]]="Payé",PMKAFAAPAYER[[#This Row],[21.05.2025]],0)</f>
        <v>0</v>
      </c>
      <c r="BL120" s="161"/>
      <c r="BM120" s="176">
        <f>IF(PMKAFAAPAYER[[#This Row],[ ]]="Payé",PMKAFAAPAYER[[#This Row],[28.05.2025]],0)</f>
        <v>0</v>
      </c>
      <c r="BN120" s="17">
        <f t="shared" si="23"/>
        <v>0</v>
      </c>
      <c r="BO120" s="162"/>
      <c r="BP120" s="166">
        <f>IF(PMKAFAAPAYER[[#This Row],[ ]]="Payé",PMKAFAAPAYER[[#This Row],[04.06.2025]],0)</f>
        <v>0</v>
      </c>
      <c r="BQ120" s="161"/>
      <c r="BR120" s="166">
        <f>IF(PMKAFAAPAYER[[#This Row],[ ]]="Payé",PMKAFAAPAYER[[#This Row],[11.06.2025]],0)</f>
        <v>0</v>
      </c>
      <c r="BS120" s="161"/>
      <c r="BT120" s="166">
        <f>IF(PMKAFAAPAYER[[#This Row],[ ]]="Payé",PMKAFAAPAYER[[#This Row],[18.06.2025]],0)</f>
        <v>0</v>
      </c>
      <c r="BU120" s="161"/>
      <c r="BV120" s="176">
        <f>IF(PMKAFAAPAYER[[#This Row],[ ]]="Payé",PMKAFAAPAYER[[#This Row],[25.06.2025]],0)</f>
        <v>0</v>
      </c>
      <c r="BW120" s="18">
        <f t="shared" si="24"/>
        <v>0</v>
      </c>
      <c r="BX120" s="162"/>
      <c r="BY120" s="166">
        <f>IF(PMKAFAAPAYER[[#This Row],[ ]]="Payé",PMKAFAAPAYER[[#This Row],[02.07.2025]],0)</f>
        <v>0</v>
      </c>
      <c r="BZ120" s="161"/>
      <c r="CA120" s="166">
        <f>IF(PMKAFAAPAYER[[#This Row],[ ]]="Payé",PMKAFAAPAYER[[#This Row],[09.07.2025]],0)</f>
        <v>0</v>
      </c>
      <c r="CB120" s="161"/>
      <c r="CC120" s="166">
        <f>IF(PMKAFAAPAYER[[#This Row],[ ]]="Payé",PMKAFAAPAYER[[#This Row],[16.07.2025]],0)</f>
        <v>0</v>
      </c>
      <c r="CD120" s="161"/>
      <c r="CE120" s="166">
        <f>IF(PMKAFAAPAYER[[#This Row],[ ]]="Payé",PMKAFAAPAYER[[#This Row],[23.07.2025]],0)</f>
        <v>0</v>
      </c>
      <c r="CF120" s="161"/>
      <c r="CG120" s="176">
        <f>IF(PMKAFAAPAYER[[#This Row],[ ]]="Payé",PMKAFAAPAYER[[#This Row],[30.07.2025]],0)</f>
        <v>0</v>
      </c>
      <c r="CH120" s="17">
        <f t="shared" si="25"/>
        <v>0</v>
      </c>
      <c r="CI120" s="162"/>
      <c r="CJ120" s="166">
        <f>IF(PMKAFAAPAYER[[#This Row],[ ]]="Payé",PMKAFAAPAYER[[#This Row],[06.08.2025]],0)</f>
        <v>0</v>
      </c>
      <c r="CK120" s="161"/>
      <c r="CL120" s="166">
        <f>IF(PMKAFAAPAYER[[#This Row],[ ]]="Payé",PMKAFAAPAYER[[#This Row],[13.08.2025]],0)</f>
        <v>0</v>
      </c>
      <c r="CM120" s="161"/>
      <c r="CN120" s="166">
        <f>IF(PMKAFAAPAYER[[#This Row],[ ]]="Payé",PMKAFAAPAYER[[#This Row],[20.08.2025]],0)</f>
        <v>0</v>
      </c>
      <c r="CO120" s="161"/>
      <c r="CP120" s="176">
        <f>IF(PMKAFAAPAYER[[#This Row],[ ]]="Payé",PMKAFAAPAYER[[#This Row],[27.08.2025]],0)</f>
        <v>0</v>
      </c>
      <c r="CQ120" s="18">
        <f t="shared" si="26"/>
        <v>0</v>
      </c>
      <c r="CR120" s="162"/>
      <c r="CS120" s="166">
        <f>IF(PMKAFAAPAYER[[#This Row],[ ]]="Payé",PMKAFAAPAYER[[#This Row],[03.09.2025]],0)</f>
        <v>0</v>
      </c>
      <c r="CT120" s="161"/>
      <c r="CU120" s="166">
        <f>IF(PMKAFAAPAYER[[#This Row],[ ]]="Payé",PMKAFAAPAYER[[#This Row],[10.09.2025]],0)</f>
        <v>0</v>
      </c>
      <c r="CV120" s="161"/>
      <c r="CW120" s="166">
        <f>IF(PMKAFAAPAYER[[#This Row],[ ]]="Payé",PMKAFAAPAYER[[#This Row],[17.09.2025]],0)</f>
        <v>0</v>
      </c>
      <c r="CX120" s="161"/>
      <c r="CY120" s="176">
        <f>IF(PMKAFAAPAYER[[#This Row],[ ]]="Payé",PMKAFAAPAYER[[#This Row],[24.09.2025]],0)</f>
        <v>0</v>
      </c>
      <c r="CZ120" s="17">
        <f t="shared" si="27"/>
        <v>0</v>
      </c>
      <c r="DA120" s="162"/>
      <c r="DB120" s="166">
        <f>IF(PMKAFAAPAYER[[#This Row],[ ]]="Payé",PMKAFAAPAYER[[#This Row],[01.10.2025]],0)</f>
        <v>0</v>
      </c>
      <c r="DC120" s="161"/>
      <c r="DD120" s="166">
        <f>IF(PMKAFAAPAYER[[#This Row],[ ]]="Payé",PMKAFAAPAYER[[#This Row],[08.10.2025]],0)</f>
        <v>0</v>
      </c>
      <c r="DE120" s="161"/>
      <c r="DF120" s="166">
        <f>IF(PMKAFAAPAYER[[#This Row],[ ]]="Payé",PMKAFAAPAYER[[#This Row],[15.10.2025]],0)</f>
        <v>0</v>
      </c>
      <c r="DG120" s="161"/>
      <c r="DH120" s="166">
        <f>IF(PMKAFAAPAYER[[#This Row],[ ]]="Payé",PMKAFAAPAYER[[#This Row],[22.10.2025]],0)</f>
        <v>0</v>
      </c>
      <c r="DI120" s="161"/>
      <c r="DJ120" s="176">
        <f>IF(PMKAFAAPAYER[[#This Row],[ ]]="Payé",PMKAFAAPAYER[[#This Row],[29.10.2025]],0)</f>
        <v>0</v>
      </c>
      <c r="DK120" s="18">
        <f t="shared" si="28"/>
        <v>0</v>
      </c>
      <c r="DL120" s="162"/>
      <c r="DM120" s="166">
        <f>IF(PMKAFAAPAYER[[#This Row],[ ]]="Payé",PMKAFAAPAYER[[#This Row],[05.11.2025]],0)</f>
        <v>0</v>
      </c>
      <c r="DN120" s="161"/>
      <c r="DO120" s="166">
        <f>IF(PMKAFAAPAYER[[#This Row],[ ]]="Payé",PMKAFAAPAYER[[#This Row],[12.11.2025]],0)</f>
        <v>0</v>
      </c>
      <c r="DP120" s="161"/>
      <c r="DQ120" s="166">
        <f>IF(PMKAFAAPAYER[[#This Row],[ ]]="Payé",PMKAFAAPAYER[[#This Row],[19.11.2025]],0)</f>
        <v>0</v>
      </c>
      <c r="DR120" s="161"/>
      <c r="DS120" s="176">
        <f>IF(PMKAFAAPAYER[[#This Row],[ ]]="Payé",PMKAFAAPAYER[[#This Row],[26.11.2025]],0)</f>
        <v>0</v>
      </c>
      <c r="DT120" s="17">
        <f t="shared" si="29"/>
        <v>0</v>
      </c>
      <c r="DU120" s="162"/>
      <c r="DV120" s="166">
        <f>IF(PMKAFAAPAYER[[#This Row],[ ]]="Payé",PMKAFAAPAYER[[#This Row],[03.12.2025]],0)</f>
        <v>0</v>
      </c>
      <c r="DW120" s="161"/>
      <c r="DX120" s="166">
        <f>IF(PMKAFAAPAYER[[#This Row],[ ]]="Payé",PMKAFAAPAYER[[#This Row],[10.12.2025]],0)</f>
        <v>0</v>
      </c>
      <c r="DY120" s="161"/>
      <c r="DZ120" s="166">
        <f>IF(PMKAFAAPAYER[[#This Row],[ ]]="Payé",PMKAFAAPAYER[[#This Row],[17.12.2025]],0)</f>
        <v>0</v>
      </c>
      <c r="EA120" s="161"/>
      <c r="EB120" s="166">
        <f>IF(PMKAFAAPAYER[[#This Row],[ ]]="Payé",PMKAFAAPAYER[[#This Row],[24.12.2025]],0)</f>
        <v>0</v>
      </c>
      <c r="EC120" s="161"/>
      <c r="ED120" s="176">
        <f>IF(PMKAFAAPAYER[[#This Row],[ ]]="Payé",PMKAFAAPAYER[[#This Row],[31.12.2025]],0)</f>
        <v>0</v>
      </c>
      <c r="EE120" s="18">
        <f t="shared" si="30"/>
        <v>0</v>
      </c>
      <c r="EF120" s="11">
        <f t="shared" si="31"/>
        <v>173.4</v>
      </c>
      <c r="EG120" s="16">
        <f>+PMKAFAAPAYER[[#This Row],[CHF]]-PMKAFAAPAYER[[#This Row],[T2025]]</f>
        <v>0</v>
      </c>
    </row>
    <row r="121" spans="1:137" x14ac:dyDescent="0.3">
      <c r="A121" s="9">
        <f t="shared" si="32"/>
        <v>116</v>
      </c>
      <c r="B121" s="1" t="s">
        <v>447</v>
      </c>
      <c r="C121" s="9">
        <v>182500361</v>
      </c>
      <c r="D121" s="8">
        <v>45680</v>
      </c>
      <c r="E121" s="10">
        <v>30</v>
      </c>
      <c r="F121" s="265">
        <f t="shared" si="33"/>
        <v>45710</v>
      </c>
      <c r="G121" s="139" t="s">
        <v>448</v>
      </c>
      <c r="H121" s="14"/>
      <c r="I121" s="140">
        <v>858.1</v>
      </c>
      <c r="J121" s="14"/>
      <c r="K121" s="14"/>
      <c r="L121" s="14"/>
      <c r="N121" s="15"/>
      <c r="Q121" s="3"/>
      <c r="R121" s="234"/>
      <c r="S121" s="166">
        <f>IF(PMKAFAAPAYER[[#This Row],[ ]]="Payé",PMKAFAAPAYER[[#This Row],[02.01.2025]],0)</f>
        <v>0</v>
      </c>
      <c r="T121" s="234"/>
      <c r="U121" s="166">
        <f>IF(PMKAFAAPAYER[[#This Row],[ ]]="Payé",PMKAFAAPAYER[[#This Row],[09.01.2025]],0)</f>
        <v>0</v>
      </c>
      <c r="V121" s="234"/>
      <c r="W121" s="166">
        <f>IF(PMKAFAAPAYER[[#This Row],[ ]]="Payé",PMKAFAAPAYER[[#This Row],[16.01.2025]],0)</f>
        <v>0</v>
      </c>
      <c r="X121" s="234"/>
      <c r="Y121" s="166">
        <f>IF(PMKAFAAPAYER[[#This Row],[ ]]="Payé",PMKAFAAPAYER[[#This Row],[23.01.2025]],0)</f>
        <v>0</v>
      </c>
      <c r="Z121" s="234"/>
      <c r="AA121" s="176">
        <f>IF(PMKAFAAPAYER[[#This Row],[ ]]="Payé",PMKAFAAPAYER[[#This Row],[30.01.2025]],0)</f>
        <v>0</v>
      </c>
      <c r="AB121" s="32">
        <f t="shared" si="19"/>
        <v>0</v>
      </c>
      <c r="AC121" s="234"/>
      <c r="AD121" s="166">
        <f>IF(PMKAFAAPAYER[[#This Row],[ ]]="Payé",PMKAFAAPAYER[[#This Row],[06.02.2025]],0)</f>
        <v>0</v>
      </c>
      <c r="AE121" s="234"/>
      <c r="AF121" s="166">
        <f>IF(PMKAFAAPAYER[[#This Row],[ ]]="Payé",PMKAFAAPAYER[[#This Row],[13.02.2025]],0)</f>
        <v>0</v>
      </c>
      <c r="AG121" s="234">
        <f>+PMKAFAAPAYER[[#This Row],[CHF]]</f>
        <v>858.1</v>
      </c>
      <c r="AH121" s="166">
        <f>IF(PMKAFAAPAYER[[#This Row],[ ]]="Payé",PMKAFAAPAYER[[#This Row],[20.02.2025]],0)</f>
        <v>0</v>
      </c>
      <c r="AI121" s="234"/>
      <c r="AJ121" s="176">
        <f>IF(PMKAFAAPAYER[[#This Row],[ ]]="Payé",PMKAFAAPAYER[[#This Row],[27.02.2025]],0)</f>
        <v>0</v>
      </c>
      <c r="AK121" s="47">
        <f t="shared" si="20"/>
        <v>858.1</v>
      </c>
      <c r="AL121" s="162"/>
      <c r="AM121" s="166">
        <f>IF(PMKAFAAPAYER[[#This Row],[ ]]="Payé",PMKAFAAPAYER[[#This Row],[05.03.2025]],0)</f>
        <v>0</v>
      </c>
      <c r="AN121" s="161"/>
      <c r="AO121" s="166">
        <f>IF(PMKAFAAPAYER[[#This Row],[ ]]="Payé",PMKAFAAPAYER[[#This Row],[12.03.2025]],0)</f>
        <v>0</v>
      </c>
      <c r="AP121" s="161"/>
      <c r="AQ121" s="166">
        <f>IF(PMKAFAAPAYER[[#This Row],[ ]]="Payé",PMKAFAAPAYER[[#This Row],[19.03.2025]],0)</f>
        <v>0</v>
      </c>
      <c r="AR121" s="161"/>
      <c r="AS121" s="176">
        <f>IF(PMKAFAAPAYER[[#This Row],[ ]]="Payé",PMKAFAAPAYER[[#This Row],[26.03.2025]],0)</f>
        <v>0</v>
      </c>
      <c r="AT121" s="17">
        <f t="shared" si="21"/>
        <v>0</v>
      </c>
      <c r="AU121" s="162"/>
      <c r="AV121" s="166">
        <f>IF(PMKAFAAPAYER[[#This Row],[ ]]="Payé",PMKAFAAPAYER[[#This Row],[02.04.2025]],0)</f>
        <v>0</v>
      </c>
      <c r="AW121" s="161"/>
      <c r="AX121" s="166">
        <f>IF(PMKAFAAPAYER[[#This Row],[ ]]="Payé",PMKAFAAPAYER[[#This Row],[09.04.2025]],0)</f>
        <v>0</v>
      </c>
      <c r="AY121" s="161"/>
      <c r="AZ121" s="166">
        <f>IF(PMKAFAAPAYER[[#This Row],[ ]]="Payé",PMKAFAAPAYER[[#This Row],[16.04.2025]],0)</f>
        <v>0</v>
      </c>
      <c r="BA121" s="161"/>
      <c r="BB121" s="166">
        <f>IF(PMKAFAAPAYER[[#This Row],[ ]]="Payé",PMKAFAAPAYER[[#This Row],[23.04.2025]],0)</f>
        <v>0</v>
      </c>
      <c r="BC121" s="161"/>
      <c r="BD121" s="176">
        <f>IF(PMKAFAAPAYER[[#This Row],[ ]]="Payé",PMKAFAAPAYER[[#This Row],[30.04.2025]],0)</f>
        <v>0</v>
      </c>
      <c r="BE121" s="18">
        <f t="shared" si="22"/>
        <v>0</v>
      </c>
      <c r="BF121" s="162"/>
      <c r="BG121" s="166">
        <f>IF(PMKAFAAPAYER[[#This Row],[ ]]="Payé",PMKAFAAPAYER[[#This Row],[07.05.2025]],0)</f>
        <v>0</v>
      </c>
      <c r="BH121" s="161"/>
      <c r="BI121" s="166">
        <f>IF(PMKAFAAPAYER[[#This Row],[ ]]="Payé",PMKAFAAPAYER[[#This Row],[14.05.2025]],0)</f>
        <v>0</v>
      </c>
      <c r="BJ121" s="161"/>
      <c r="BK121" s="166">
        <f>IF(PMKAFAAPAYER[[#This Row],[ ]]="Payé",PMKAFAAPAYER[[#This Row],[21.05.2025]],0)</f>
        <v>0</v>
      </c>
      <c r="BL121" s="161"/>
      <c r="BM121" s="176">
        <f>IF(PMKAFAAPAYER[[#This Row],[ ]]="Payé",PMKAFAAPAYER[[#This Row],[28.05.2025]],0)</f>
        <v>0</v>
      </c>
      <c r="BN121" s="17">
        <f t="shared" si="23"/>
        <v>0</v>
      </c>
      <c r="BO121" s="162"/>
      <c r="BP121" s="166">
        <f>IF(PMKAFAAPAYER[[#This Row],[ ]]="Payé",PMKAFAAPAYER[[#This Row],[04.06.2025]],0)</f>
        <v>0</v>
      </c>
      <c r="BQ121" s="161"/>
      <c r="BR121" s="166">
        <f>IF(PMKAFAAPAYER[[#This Row],[ ]]="Payé",PMKAFAAPAYER[[#This Row],[11.06.2025]],0)</f>
        <v>0</v>
      </c>
      <c r="BS121" s="161"/>
      <c r="BT121" s="166">
        <f>IF(PMKAFAAPAYER[[#This Row],[ ]]="Payé",PMKAFAAPAYER[[#This Row],[18.06.2025]],0)</f>
        <v>0</v>
      </c>
      <c r="BU121" s="161"/>
      <c r="BV121" s="176">
        <f>IF(PMKAFAAPAYER[[#This Row],[ ]]="Payé",PMKAFAAPAYER[[#This Row],[25.06.2025]],0)</f>
        <v>0</v>
      </c>
      <c r="BW121" s="18">
        <f t="shared" si="24"/>
        <v>0</v>
      </c>
      <c r="BX121" s="162"/>
      <c r="BY121" s="166">
        <f>IF(PMKAFAAPAYER[[#This Row],[ ]]="Payé",PMKAFAAPAYER[[#This Row],[02.07.2025]],0)</f>
        <v>0</v>
      </c>
      <c r="BZ121" s="161"/>
      <c r="CA121" s="166">
        <f>IF(PMKAFAAPAYER[[#This Row],[ ]]="Payé",PMKAFAAPAYER[[#This Row],[09.07.2025]],0)</f>
        <v>0</v>
      </c>
      <c r="CB121" s="161"/>
      <c r="CC121" s="166">
        <f>IF(PMKAFAAPAYER[[#This Row],[ ]]="Payé",PMKAFAAPAYER[[#This Row],[16.07.2025]],0)</f>
        <v>0</v>
      </c>
      <c r="CD121" s="161"/>
      <c r="CE121" s="166">
        <f>IF(PMKAFAAPAYER[[#This Row],[ ]]="Payé",PMKAFAAPAYER[[#This Row],[23.07.2025]],0)</f>
        <v>0</v>
      </c>
      <c r="CF121" s="161"/>
      <c r="CG121" s="176">
        <f>IF(PMKAFAAPAYER[[#This Row],[ ]]="Payé",PMKAFAAPAYER[[#This Row],[30.07.2025]],0)</f>
        <v>0</v>
      </c>
      <c r="CH121" s="17">
        <f t="shared" si="25"/>
        <v>0</v>
      </c>
      <c r="CI121" s="162"/>
      <c r="CJ121" s="166">
        <f>IF(PMKAFAAPAYER[[#This Row],[ ]]="Payé",PMKAFAAPAYER[[#This Row],[06.08.2025]],0)</f>
        <v>0</v>
      </c>
      <c r="CK121" s="161"/>
      <c r="CL121" s="166">
        <f>IF(PMKAFAAPAYER[[#This Row],[ ]]="Payé",PMKAFAAPAYER[[#This Row],[13.08.2025]],0)</f>
        <v>0</v>
      </c>
      <c r="CM121" s="161"/>
      <c r="CN121" s="166">
        <f>IF(PMKAFAAPAYER[[#This Row],[ ]]="Payé",PMKAFAAPAYER[[#This Row],[20.08.2025]],0)</f>
        <v>0</v>
      </c>
      <c r="CO121" s="161"/>
      <c r="CP121" s="176">
        <f>IF(PMKAFAAPAYER[[#This Row],[ ]]="Payé",PMKAFAAPAYER[[#This Row],[27.08.2025]],0)</f>
        <v>0</v>
      </c>
      <c r="CQ121" s="18">
        <f t="shared" si="26"/>
        <v>0</v>
      </c>
      <c r="CR121" s="162"/>
      <c r="CS121" s="166">
        <f>IF(PMKAFAAPAYER[[#This Row],[ ]]="Payé",PMKAFAAPAYER[[#This Row],[03.09.2025]],0)</f>
        <v>0</v>
      </c>
      <c r="CT121" s="161"/>
      <c r="CU121" s="166">
        <f>IF(PMKAFAAPAYER[[#This Row],[ ]]="Payé",PMKAFAAPAYER[[#This Row],[10.09.2025]],0)</f>
        <v>0</v>
      </c>
      <c r="CV121" s="161"/>
      <c r="CW121" s="166">
        <f>IF(PMKAFAAPAYER[[#This Row],[ ]]="Payé",PMKAFAAPAYER[[#This Row],[17.09.2025]],0)</f>
        <v>0</v>
      </c>
      <c r="CX121" s="161"/>
      <c r="CY121" s="176">
        <f>IF(PMKAFAAPAYER[[#This Row],[ ]]="Payé",PMKAFAAPAYER[[#This Row],[24.09.2025]],0)</f>
        <v>0</v>
      </c>
      <c r="CZ121" s="17">
        <f t="shared" si="27"/>
        <v>0</v>
      </c>
      <c r="DA121" s="162"/>
      <c r="DB121" s="166">
        <f>IF(PMKAFAAPAYER[[#This Row],[ ]]="Payé",PMKAFAAPAYER[[#This Row],[01.10.2025]],0)</f>
        <v>0</v>
      </c>
      <c r="DC121" s="161"/>
      <c r="DD121" s="166">
        <f>IF(PMKAFAAPAYER[[#This Row],[ ]]="Payé",PMKAFAAPAYER[[#This Row],[08.10.2025]],0)</f>
        <v>0</v>
      </c>
      <c r="DE121" s="161"/>
      <c r="DF121" s="166">
        <f>IF(PMKAFAAPAYER[[#This Row],[ ]]="Payé",PMKAFAAPAYER[[#This Row],[15.10.2025]],0)</f>
        <v>0</v>
      </c>
      <c r="DG121" s="161"/>
      <c r="DH121" s="166">
        <f>IF(PMKAFAAPAYER[[#This Row],[ ]]="Payé",PMKAFAAPAYER[[#This Row],[22.10.2025]],0)</f>
        <v>0</v>
      </c>
      <c r="DI121" s="161"/>
      <c r="DJ121" s="176">
        <f>IF(PMKAFAAPAYER[[#This Row],[ ]]="Payé",PMKAFAAPAYER[[#This Row],[29.10.2025]],0)</f>
        <v>0</v>
      </c>
      <c r="DK121" s="18">
        <f t="shared" si="28"/>
        <v>0</v>
      </c>
      <c r="DL121" s="162"/>
      <c r="DM121" s="166">
        <f>IF(PMKAFAAPAYER[[#This Row],[ ]]="Payé",PMKAFAAPAYER[[#This Row],[05.11.2025]],0)</f>
        <v>0</v>
      </c>
      <c r="DN121" s="161"/>
      <c r="DO121" s="166">
        <f>IF(PMKAFAAPAYER[[#This Row],[ ]]="Payé",PMKAFAAPAYER[[#This Row],[12.11.2025]],0)</f>
        <v>0</v>
      </c>
      <c r="DP121" s="161"/>
      <c r="DQ121" s="166">
        <f>IF(PMKAFAAPAYER[[#This Row],[ ]]="Payé",PMKAFAAPAYER[[#This Row],[19.11.2025]],0)</f>
        <v>0</v>
      </c>
      <c r="DR121" s="161"/>
      <c r="DS121" s="176">
        <f>IF(PMKAFAAPAYER[[#This Row],[ ]]="Payé",PMKAFAAPAYER[[#This Row],[26.11.2025]],0)</f>
        <v>0</v>
      </c>
      <c r="DT121" s="17">
        <f t="shared" si="29"/>
        <v>0</v>
      </c>
      <c r="DU121" s="162"/>
      <c r="DV121" s="166">
        <f>IF(PMKAFAAPAYER[[#This Row],[ ]]="Payé",PMKAFAAPAYER[[#This Row],[03.12.2025]],0)</f>
        <v>0</v>
      </c>
      <c r="DW121" s="161"/>
      <c r="DX121" s="166">
        <f>IF(PMKAFAAPAYER[[#This Row],[ ]]="Payé",PMKAFAAPAYER[[#This Row],[10.12.2025]],0)</f>
        <v>0</v>
      </c>
      <c r="DY121" s="161"/>
      <c r="DZ121" s="166">
        <f>IF(PMKAFAAPAYER[[#This Row],[ ]]="Payé",PMKAFAAPAYER[[#This Row],[17.12.2025]],0)</f>
        <v>0</v>
      </c>
      <c r="EA121" s="161"/>
      <c r="EB121" s="166">
        <f>IF(PMKAFAAPAYER[[#This Row],[ ]]="Payé",PMKAFAAPAYER[[#This Row],[24.12.2025]],0)</f>
        <v>0</v>
      </c>
      <c r="EC121" s="161"/>
      <c r="ED121" s="176">
        <f>IF(PMKAFAAPAYER[[#This Row],[ ]]="Payé",PMKAFAAPAYER[[#This Row],[31.12.2025]],0)</f>
        <v>0</v>
      </c>
      <c r="EE121" s="18">
        <f t="shared" si="30"/>
        <v>0</v>
      </c>
      <c r="EF121" s="11">
        <f t="shared" si="31"/>
        <v>858.1</v>
      </c>
      <c r="EG121" s="16">
        <f>+PMKAFAAPAYER[[#This Row],[CHF]]-PMKAFAAPAYER[[#This Row],[T2025]]</f>
        <v>0</v>
      </c>
    </row>
    <row r="122" spans="1:137" x14ac:dyDescent="0.3">
      <c r="A122" s="9">
        <f t="shared" si="32"/>
        <v>117</v>
      </c>
      <c r="B122" s="1" t="s">
        <v>425</v>
      </c>
      <c r="C122" s="9">
        <v>2731712</v>
      </c>
      <c r="D122" s="8">
        <v>45693</v>
      </c>
      <c r="E122" s="10">
        <v>29</v>
      </c>
      <c r="F122" s="265">
        <f t="shared" si="33"/>
        <v>45722</v>
      </c>
      <c r="G122" s="139" t="s">
        <v>450</v>
      </c>
      <c r="H122" s="14"/>
      <c r="I122" s="140">
        <v>3391.75</v>
      </c>
      <c r="J122" s="14"/>
      <c r="K122" s="14"/>
      <c r="L122" s="14"/>
      <c r="N122" s="15"/>
      <c r="Q122" s="3"/>
      <c r="R122" s="234"/>
      <c r="S122" s="166">
        <f>IF(PMKAFAAPAYER[[#This Row],[ ]]="Payé",PMKAFAAPAYER[[#This Row],[02.01.2025]],0)</f>
        <v>0</v>
      </c>
      <c r="T122" s="234"/>
      <c r="U122" s="166">
        <f>IF(PMKAFAAPAYER[[#This Row],[ ]]="Payé",PMKAFAAPAYER[[#This Row],[09.01.2025]],0)</f>
        <v>0</v>
      </c>
      <c r="V122" s="234"/>
      <c r="W122" s="166">
        <f>IF(PMKAFAAPAYER[[#This Row],[ ]]="Payé",PMKAFAAPAYER[[#This Row],[16.01.2025]],0)</f>
        <v>0</v>
      </c>
      <c r="X122" s="234"/>
      <c r="Y122" s="166">
        <f>IF(PMKAFAAPAYER[[#This Row],[ ]]="Payé",PMKAFAAPAYER[[#This Row],[23.01.2025]],0)</f>
        <v>0</v>
      </c>
      <c r="Z122" s="234"/>
      <c r="AA122" s="176">
        <f>IF(PMKAFAAPAYER[[#This Row],[ ]]="Payé",PMKAFAAPAYER[[#This Row],[30.01.2025]],0)</f>
        <v>0</v>
      </c>
      <c r="AB122" s="32">
        <f t="shared" si="19"/>
        <v>0</v>
      </c>
      <c r="AC122" s="234"/>
      <c r="AD122" s="166">
        <f>IF(PMKAFAAPAYER[[#This Row],[ ]]="Payé",PMKAFAAPAYER[[#This Row],[06.02.2025]],0)</f>
        <v>0</v>
      </c>
      <c r="AE122" s="234"/>
      <c r="AF122" s="166">
        <f>IF(PMKAFAAPAYER[[#This Row],[ ]]="Payé",PMKAFAAPAYER[[#This Row],[13.02.2025]],0)</f>
        <v>0</v>
      </c>
      <c r="AG122" s="234"/>
      <c r="AH122" s="166">
        <f>IF(PMKAFAAPAYER[[#This Row],[ ]]="Payé",PMKAFAAPAYER[[#This Row],[20.02.2025]],0)</f>
        <v>0</v>
      </c>
      <c r="AI122" s="234"/>
      <c r="AJ122" s="176">
        <f>IF(PMKAFAAPAYER[[#This Row],[ ]]="Payé",PMKAFAAPAYER[[#This Row],[27.02.2025]],0)</f>
        <v>0</v>
      </c>
      <c r="AK122" s="47">
        <f t="shared" si="20"/>
        <v>0</v>
      </c>
      <c r="AL122" s="162">
        <f>+PMKAFAAPAYER[[#This Row],[CHF]]</f>
        <v>3391.75</v>
      </c>
      <c r="AM122" s="166">
        <f>IF(PMKAFAAPAYER[[#This Row],[ ]]="Payé",PMKAFAAPAYER[[#This Row],[05.03.2025]],0)</f>
        <v>0</v>
      </c>
      <c r="AN122" s="161"/>
      <c r="AO122" s="166">
        <f>IF(PMKAFAAPAYER[[#This Row],[ ]]="Payé",PMKAFAAPAYER[[#This Row],[12.03.2025]],0)</f>
        <v>0</v>
      </c>
      <c r="AP122" s="161"/>
      <c r="AQ122" s="166">
        <f>IF(PMKAFAAPAYER[[#This Row],[ ]]="Payé",PMKAFAAPAYER[[#This Row],[19.03.2025]],0)</f>
        <v>0</v>
      </c>
      <c r="AR122" s="161"/>
      <c r="AS122" s="176">
        <f>IF(PMKAFAAPAYER[[#This Row],[ ]]="Payé",PMKAFAAPAYER[[#This Row],[26.03.2025]],0)</f>
        <v>0</v>
      </c>
      <c r="AT122" s="17">
        <f t="shared" si="21"/>
        <v>3391.75</v>
      </c>
      <c r="AU122" s="162"/>
      <c r="AV122" s="166">
        <f>IF(PMKAFAAPAYER[[#This Row],[ ]]="Payé",PMKAFAAPAYER[[#This Row],[02.04.2025]],0)</f>
        <v>0</v>
      </c>
      <c r="AW122" s="161"/>
      <c r="AX122" s="166">
        <f>IF(PMKAFAAPAYER[[#This Row],[ ]]="Payé",PMKAFAAPAYER[[#This Row],[09.04.2025]],0)</f>
        <v>0</v>
      </c>
      <c r="AY122" s="161"/>
      <c r="AZ122" s="166">
        <f>IF(PMKAFAAPAYER[[#This Row],[ ]]="Payé",PMKAFAAPAYER[[#This Row],[16.04.2025]],0)</f>
        <v>0</v>
      </c>
      <c r="BA122" s="161"/>
      <c r="BB122" s="166">
        <f>IF(PMKAFAAPAYER[[#This Row],[ ]]="Payé",PMKAFAAPAYER[[#This Row],[23.04.2025]],0)</f>
        <v>0</v>
      </c>
      <c r="BC122" s="161"/>
      <c r="BD122" s="176">
        <f>IF(PMKAFAAPAYER[[#This Row],[ ]]="Payé",PMKAFAAPAYER[[#This Row],[30.04.2025]],0)</f>
        <v>0</v>
      </c>
      <c r="BE122" s="18">
        <f t="shared" si="22"/>
        <v>0</v>
      </c>
      <c r="BF122" s="162"/>
      <c r="BG122" s="166">
        <f>IF(PMKAFAAPAYER[[#This Row],[ ]]="Payé",PMKAFAAPAYER[[#This Row],[07.05.2025]],0)</f>
        <v>0</v>
      </c>
      <c r="BH122" s="161"/>
      <c r="BI122" s="166">
        <f>IF(PMKAFAAPAYER[[#This Row],[ ]]="Payé",PMKAFAAPAYER[[#This Row],[14.05.2025]],0)</f>
        <v>0</v>
      </c>
      <c r="BJ122" s="161"/>
      <c r="BK122" s="166">
        <f>IF(PMKAFAAPAYER[[#This Row],[ ]]="Payé",PMKAFAAPAYER[[#This Row],[21.05.2025]],0)</f>
        <v>0</v>
      </c>
      <c r="BL122" s="161"/>
      <c r="BM122" s="176">
        <f>IF(PMKAFAAPAYER[[#This Row],[ ]]="Payé",PMKAFAAPAYER[[#This Row],[28.05.2025]],0)</f>
        <v>0</v>
      </c>
      <c r="BN122" s="17">
        <f t="shared" si="23"/>
        <v>0</v>
      </c>
      <c r="BO122" s="162"/>
      <c r="BP122" s="166">
        <f>IF(PMKAFAAPAYER[[#This Row],[ ]]="Payé",PMKAFAAPAYER[[#This Row],[04.06.2025]],0)</f>
        <v>0</v>
      </c>
      <c r="BQ122" s="161"/>
      <c r="BR122" s="166">
        <f>IF(PMKAFAAPAYER[[#This Row],[ ]]="Payé",PMKAFAAPAYER[[#This Row],[11.06.2025]],0)</f>
        <v>0</v>
      </c>
      <c r="BS122" s="161"/>
      <c r="BT122" s="166">
        <f>IF(PMKAFAAPAYER[[#This Row],[ ]]="Payé",PMKAFAAPAYER[[#This Row],[18.06.2025]],0)</f>
        <v>0</v>
      </c>
      <c r="BU122" s="161"/>
      <c r="BV122" s="176">
        <f>IF(PMKAFAAPAYER[[#This Row],[ ]]="Payé",PMKAFAAPAYER[[#This Row],[25.06.2025]],0)</f>
        <v>0</v>
      </c>
      <c r="BW122" s="18">
        <f t="shared" si="24"/>
        <v>0</v>
      </c>
      <c r="BX122" s="162"/>
      <c r="BY122" s="166">
        <f>IF(PMKAFAAPAYER[[#This Row],[ ]]="Payé",PMKAFAAPAYER[[#This Row],[02.07.2025]],0)</f>
        <v>0</v>
      </c>
      <c r="BZ122" s="161"/>
      <c r="CA122" s="166">
        <f>IF(PMKAFAAPAYER[[#This Row],[ ]]="Payé",PMKAFAAPAYER[[#This Row],[09.07.2025]],0)</f>
        <v>0</v>
      </c>
      <c r="CB122" s="161"/>
      <c r="CC122" s="166">
        <f>IF(PMKAFAAPAYER[[#This Row],[ ]]="Payé",PMKAFAAPAYER[[#This Row],[16.07.2025]],0)</f>
        <v>0</v>
      </c>
      <c r="CD122" s="161"/>
      <c r="CE122" s="166">
        <f>IF(PMKAFAAPAYER[[#This Row],[ ]]="Payé",PMKAFAAPAYER[[#This Row],[23.07.2025]],0)</f>
        <v>0</v>
      </c>
      <c r="CF122" s="161"/>
      <c r="CG122" s="176">
        <f>IF(PMKAFAAPAYER[[#This Row],[ ]]="Payé",PMKAFAAPAYER[[#This Row],[30.07.2025]],0)</f>
        <v>0</v>
      </c>
      <c r="CH122" s="17">
        <f t="shared" si="25"/>
        <v>0</v>
      </c>
      <c r="CI122" s="162"/>
      <c r="CJ122" s="166">
        <f>IF(PMKAFAAPAYER[[#This Row],[ ]]="Payé",PMKAFAAPAYER[[#This Row],[06.08.2025]],0)</f>
        <v>0</v>
      </c>
      <c r="CK122" s="161"/>
      <c r="CL122" s="166">
        <f>IF(PMKAFAAPAYER[[#This Row],[ ]]="Payé",PMKAFAAPAYER[[#This Row],[13.08.2025]],0)</f>
        <v>0</v>
      </c>
      <c r="CM122" s="161"/>
      <c r="CN122" s="166">
        <f>IF(PMKAFAAPAYER[[#This Row],[ ]]="Payé",PMKAFAAPAYER[[#This Row],[20.08.2025]],0)</f>
        <v>0</v>
      </c>
      <c r="CO122" s="161"/>
      <c r="CP122" s="176">
        <f>IF(PMKAFAAPAYER[[#This Row],[ ]]="Payé",PMKAFAAPAYER[[#This Row],[27.08.2025]],0)</f>
        <v>0</v>
      </c>
      <c r="CQ122" s="18">
        <f t="shared" si="26"/>
        <v>0</v>
      </c>
      <c r="CR122" s="162"/>
      <c r="CS122" s="166">
        <f>IF(PMKAFAAPAYER[[#This Row],[ ]]="Payé",PMKAFAAPAYER[[#This Row],[03.09.2025]],0)</f>
        <v>0</v>
      </c>
      <c r="CT122" s="161"/>
      <c r="CU122" s="166">
        <f>IF(PMKAFAAPAYER[[#This Row],[ ]]="Payé",PMKAFAAPAYER[[#This Row],[10.09.2025]],0)</f>
        <v>0</v>
      </c>
      <c r="CV122" s="161"/>
      <c r="CW122" s="166">
        <f>IF(PMKAFAAPAYER[[#This Row],[ ]]="Payé",PMKAFAAPAYER[[#This Row],[17.09.2025]],0)</f>
        <v>0</v>
      </c>
      <c r="CX122" s="161"/>
      <c r="CY122" s="176">
        <f>IF(PMKAFAAPAYER[[#This Row],[ ]]="Payé",PMKAFAAPAYER[[#This Row],[24.09.2025]],0)</f>
        <v>0</v>
      </c>
      <c r="CZ122" s="17">
        <f t="shared" si="27"/>
        <v>0</v>
      </c>
      <c r="DA122" s="162"/>
      <c r="DB122" s="166">
        <f>IF(PMKAFAAPAYER[[#This Row],[ ]]="Payé",PMKAFAAPAYER[[#This Row],[01.10.2025]],0)</f>
        <v>0</v>
      </c>
      <c r="DC122" s="161"/>
      <c r="DD122" s="166">
        <f>IF(PMKAFAAPAYER[[#This Row],[ ]]="Payé",PMKAFAAPAYER[[#This Row],[08.10.2025]],0)</f>
        <v>0</v>
      </c>
      <c r="DE122" s="161"/>
      <c r="DF122" s="166">
        <f>IF(PMKAFAAPAYER[[#This Row],[ ]]="Payé",PMKAFAAPAYER[[#This Row],[15.10.2025]],0)</f>
        <v>0</v>
      </c>
      <c r="DG122" s="161"/>
      <c r="DH122" s="166">
        <f>IF(PMKAFAAPAYER[[#This Row],[ ]]="Payé",PMKAFAAPAYER[[#This Row],[22.10.2025]],0)</f>
        <v>0</v>
      </c>
      <c r="DI122" s="161"/>
      <c r="DJ122" s="176">
        <f>IF(PMKAFAAPAYER[[#This Row],[ ]]="Payé",PMKAFAAPAYER[[#This Row],[29.10.2025]],0)</f>
        <v>0</v>
      </c>
      <c r="DK122" s="18">
        <f t="shared" si="28"/>
        <v>0</v>
      </c>
      <c r="DL122" s="162"/>
      <c r="DM122" s="166">
        <f>IF(PMKAFAAPAYER[[#This Row],[ ]]="Payé",PMKAFAAPAYER[[#This Row],[05.11.2025]],0)</f>
        <v>0</v>
      </c>
      <c r="DN122" s="161"/>
      <c r="DO122" s="166">
        <f>IF(PMKAFAAPAYER[[#This Row],[ ]]="Payé",PMKAFAAPAYER[[#This Row],[12.11.2025]],0)</f>
        <v>0</v>
      </c>
      <c r="DP122" s="161"/>
      <c r="DQ122" s="166">
        <f>IF(PMKAFAAPAYER[[#This Row],[ ]]="Payé",PMKAFAAPAYER[[#This Row],[19.11.2025]],0)</f>
        <v>0</v>
      </c>
      <c r="DR122" s="161"/>
      <c r="DS122" s="176">
        <f>IF(PMKAFAAPAYER[[#This Row],[ ]]="Payé",PMKAFAAPAYER[[#This Row],[26.11.2025]],0)</f>
        <v>0</v>
      </c>
      <c r="DT122" s="17">
        <f t="shared" si="29"/>
        <v>0</v>
      </c>
      <c r="DU122" s="162"/>
      <c r="DV122" s="166">
        <f>IF(PMKAFAAPAYER[[#This Row],[ ]]="Payé",PMKAFAAPAYER[[#This Row],[03.12.2025]],0)</f>
        <v>0</v>
      </c>
      <c r="DW122" s="161"/>
      <c r="DX122" s="166">
        <f>IF(PMKAFAAPAYER[[#This Row],[ ]]="Payé",PMKAFAAPAYER[[#This Row],[10.12.2025]],0)</f>
        <v>0</v>
      </c>
      <c r="DY122" s="161"/>
      <c r="DZ122" s="166">
        <f>IF(PMKAFAAPAYER[[#This Row],[ ]]="Payé",PMKAFAAPAYER[[#This Row],[17.12.2025]],0)</f>
        <v>0</v>
      </c>
      <c r="EA122" s="161"/>
      <c r="EB122" s="166">
        <f>IF(PMKAFAAPAYER[[#This Row],[ ]]="Payé",PMKAFAAPAYER[[#This Row],[24.12.2025]],0)</f>
        <v>0</v>
      </c>
      <c r="EC122" s="161"/>
      <c r="ED122" s="176">
        <f>IF(PMKAFAAPAYER[[#This Row],[ ]]="Payé",PMKAFAAPAYER[[#This Row],[31.12.2025]],0)</f>
        <v>0</v>
      </c>
      <c r="EE122" s="18">
        <f t="shared" si="30"/>
        <v>0</v>
      </c>
      <c r="EF122" s="11">
        <f t="shared" si="31"/>
        <v>3391.75</v>
      </c>
      <c r="EG122" s="16">
        <f>+PMKAFAAPAYER[[#This Row],[CHF]]-PMKAFAAPAYER[[#This Row],[T2025]]</f>
        <v>0</v>
      </c>
    </row>
    <row r="123" spans="1:137" x14ac:dyDescent="0.3">
      <c r="A123" s="9">
        <f t="shared" si="32"/>
        <v>118</v>
      </c>
      <c r="B123" s="1" t="s">
        <v>107</v>
      </c>
      <c r="C123" s="9">
        <v>253001158</v>
      </c>
      <c r="D123" s="8">
        <v>45688</v>
      </c>
      <c r="E123" s="10">
        <v>30</v>
      </c>
      <c r="F123" s="265">
        <f t="shared" si="33"/>
        <v>45718</v>
      </c>
      <c r="G123" s="139" t="s">
        <v>505</v>
      </c>
      <c r="H123" s="14"/>
      <c r="I123" s="140">
        <v>37.409999999999997</v>
      </c>
      <c r="J123" s="14"/>
      <c r="K123" s="14"/>
      <c r="L123" s="14"/>
      <c r="N123" s="15"/>
      <c r="Q123" s="3"/>
      <c r="R123" s="234"/>
      <c r="S123" s="166">
        <f>IF(PMKAFAAPAYER[[#This Row],[ ]]="Payé",PMKAFAAPAYER[[#This Row],[02.01.2025]],0)</f>
        <v>0</v>
      </c>
      <c r="T123" s="234"/>
      <c r="U123" s="166">
        <f>IF(PMKAFAAPAYER[[#This Row],[ ]]="Payé",PMKAFAAPAYER[[#This Row],[09.01.2025]],0)</f>
        <v>0</v>
      </c>
      <c r="V123" s="234"/>
      <c r="W123" s="166">
        <f>IF(PMKAFAAPAYER[[#This Row],[ ]]="Payé",PMKAFAAPAYER[[#This Row],[16.01.2025]],0)</f>
        <v>0</v>
      </c>
      <c r="X123" s="234"/>
      <c r="Y123" s="166">
        <f>IF(PMKAFAAPAYER[[#This Row],[ ]]="Payé",PMKAFAAPAYER[[#This Row],[23.01.2025]],0)</f>
        <v>0</v>
      </c>
      <c r="Z123" s="234"/>
      <c r="AA123" s="176">
        <f>IF(PMKAFAAPAYER[[#This Row],[ ]]="Payé",PMKAFAAPAYER[[#This Row],[30.01.2025]],0)</f>
        <v>0</v>
      </c>
      <c r="AB123" s="32">
        <f t="shared" si="19"/>
        <v>0</v>
      </c>
      <c r="AC123" s="234"/>
      <c r="AD123" s="166">
        <f>IF(PMKAFAAPAYER[[#This Row],[ ]]="Payé",PMKAFAAPAYER[[#This Row],[06.02.2025]],0)</f>
        <v>0</v>
      </c>
      <c r="AE123" s="234"/>
      <c r="AF123" s="166">
        <f>IF(PMKAFAAPAYER[[#This Row],[ ]]="Payé",PMKAFAAPAYER[[#This Row],[13.02.2025]],0)</f>
        <v>0</v>
      </c>
      <c r="AG123" s="234"/>
      <c r="AH123" s="166">
        <f>IF(PMKAFAAPAYER[[#This Row],[ ]]="Payé",PMKAFAAPAYER[[#This Row],[20.02.2025]],0)</f>
        <v>0</v>
      </c>
      <c r="AI123" s="234"/>
      <c r="AJ123" s="176">
        <f>IF(PMKAFAAPAYER[[#This Row],[ ]]="Payé",PMKAFAAPAYER[[#This Row],[27.02.2025]],0)</f>
        <v>0</v>
      </c>
      <c r="AK123" s="47">
        <f t="shared" si="20"/>
        <v>0</v>
      </c>
      <c r="AL123" s="162">
        <v>37.409999999999997</v>
      </c>
      <c r="AM123" s="166">
        <f>IF(PMKAFAAPAYER[[#This Row],[ ]]="Payé",PMKAFAAPAYER[[#This Row],[05.03.2025]],0)</f>
        <v>0</v>
      </c>
      <c r="AN123" s="161"/>
      <c r="AO123" s="166">
        <f>IF(PMKAFAAPAYER[[#This Row],[ ]]="Payé",PMKAFAAPAYER[[#This Row],[12.03.2025]],0)</f>
        <v>0</v>
      </c>
      <c r="AP123" s="161"/>
      <c r="AQ123" s="166">
        <f>IF(PMKAFAAPAYER[[#This Row],[ ]]="Payé",PMKAFAAPAYER[[#This Row],[19.03.2025]],0)</f>
        <v>0</v>
      </c>
      <c r="AR123" s="161"/>
      <c r="AS123" s="176">
        <f>IF(PMKAFAAPAYER[[#This Row],[ ]]="Payé",PMKAFAAPAYER[[#This Row],[26.03.2025]],0)</f>
        <v>0</v>
      </c>
      <c r="AT123" s="17">
        <f t="shared" si="21"/>
        <v>37.409999999999997</v>
      </c>
      <c r="AU123" s="162"/>
      <c r="AV123" s="166">
        <f>IF(PMKAFAAPAYER[[#This Row],[ ]]="Payé",PMKAFAAPAYER[[#This Row],[02.04.2025]],0)</f>
        <v>0</v>
      </c>
      <c r="AW123" s="161"/>
      <c r="AX123" s="166">
        <f>IF(PMKAFAAPAYER[[#This Row],[ ]]="Payé",PMKAFAAPAYER[[#This Row],[09.04.2025]],0)</f>
        <v>0</v>
      </c>
      <c r="AY123" s="161"/>
      <c r="AZ123" s="166">
        <f>IF(PMKAFAAPAYER[[#This Row],[ ]]="Payé",PMKAFAAPAYER[[#This Row],[16.04.2025]],0)</f>
        <v>0</v>
      </c>
      <c r="BA123" s="161"/>
      <c r="BB123" s="166">
        <f>IF(PMKAFAAPAYER[[#This Row],[ ]]="Payé",PMKAFAAPAYER[[#This Row],[23.04.2025]],0)</f>
        <v>0</v>
      </c>
      <c r="BC123" s="161"/>
      <c r="BD123" s="176">
        <f>IF(PMKAFAAPAYER[[#This Row],[ ]]="Payé",PMKAFAAPAYER[[#This Row],[30.04.2025]],0)</f>
        <v>0</v>
      </c>
      <c r="BE123" s="18">
        <f t="shared" si="22"/>
        <v>0</v>
      </c>
      <c r="BF123" s="162"/>
      <c r="BG123" s="166">
        <f>IF(PMKAFAAPAYER[[#This Row],[ ]]="Payé",PMKAFAAPAYER[[#This Row],[07.05.2025]],0)</f>
        <v>0</v>
      </c>
      <c r="BH123" s="161"/>
      <c r="BI123" s="166">
        <f>IF(PMKAFAAPAYER[[#This Row],[ ]]="Payé",PMKAFAAPAYER[[#This Row],[14.05.2025]],0)</f>
        <v>0</v>
      </c>
      <c r="BJ123" s="161"/>
      <c r="BK123" s="166">
        <f>IF(PMKAFAAPAYER[[#This Row],[ ]]="Payé",PMKAFAAPAYER[[#This Row],[21.05.2025]],0)</f>
        <v>0</v>
      </c>
      <c r="BL123" s="161"/>
      <c r="BM123" s="176">
        <f>IF(PMKAFAAPAYER[[#This Row],[ ]]="Payé",PMKAFAAPAYER[[#This Row],[28.05.2025]],0)</f>
        <v>0</v>
      </c>
      <c r="BN123" s="17">
        <f t="shared" si="23"/>
        <v>0</v>
      </c>
      <c r="BO123" s="162"/>
      <c r="BP123" s="166">
        <f>IF(PMKAFAAPAYER[[#This Row],[ ]]="Payé",PMKAFAAPAYER[[#This Row],[04.06.2025]],0)</f>
        <v>0</v>
      </c>
      <c r="BQ123" s="161"/>
      <c r="BR123" s="166">
        <f>IF(PMKAFAAPAYER[[#This Row],[ ]]="Payé",PMKAFAAPAYER[[#This Row],[11.06.2025]],0)</f>
        <v>0</v>
      </c>
      <c r="BS123" s="161"/>
      <c r="BT123" s="166">
        <f>IF(PMKAFAAPAYER[[#This Row],[ ]]="Payé",PMKAFAAPAYER[[#This Row],[18.06.2025]],0)</f>
        <v>0</v>
      </c>
      <c r="BU123" s="161"/>
      <c r="BV123" s="176">
        <f>IF(PMKAFAAPAYER[[#This Row],[ ]]="Payé",PMKAFAAPAYER[[#This Row],[25.06.2025]],0)</f>
        <v>0</v>
      </c>
      <c r="BW123" s="18">
        <f t="shared" si="24"/>
        <v>0</v>
      </c>
      <c r="BX123" s="162"/>
      <c r="BY123" s="166">
        <f>IF(PMKAFAAPAYER[[#This Row],[ ]]="Payé",PMKAFAAPAYER[[#This Row],[02.07.2025]],0)</f>
        <v>0</v>
      </c>
      <c r="BZ123" s="161"/>
      <c r="CA123" s="166">
        <f>IF(PMKAFAAPAYER[[#This Row],[ ]]="Payé",PMKAFAAPAYER[[#This Row],[09.07.2025]],0)</f>
        <v>0</v>
      </c>
      <c r="CB123" s="161"/>
      <c r="CC123" s="166">
        <f>IF(PMKAFAAPAYER[[#This Row],[ ]]="Payé",PMKAFAAPAYER[[#This Row],[16.07.2025]],0)</f>
        <v>0</v>
      </c>
      <c r="CD123" s="161"/>
      <c r="CE123" s="166">
        <f>IF(PMKAFAAPAYER[[#This Row],[ ]]="Payé",PMKAFAAPAYER[[#This Row],[23.07.2025]],0)</f>
        <v>0</v>
      </c>
      <c r="CF123" s="161"/>
      <c r="CG123" s="176">
        <f>IF(PMKAFAAPAYER[[#This Row],[ ]]="Payé",PMKAFAAPAYER[[#This Row],[30.07.2025]],0)</f>
        <v>0</v>
      </c>
      <c r="CH123" s="17">
        <f t="shared" si="25"/>
        <v>0</v>
      </c>
      <c r="CI123" s="162"/>
      <c r="CJ123" s="166">
        <f>IF(PMKAFAAPAYER[[#This Row],[ ]]="Payé",PMKAFAAPAYER[[#This Row],[06.08.2025]],0)</f>
        <v>0</v>
      </c>
      <c r="CK123" s="161"/>
      <c r="CL123" s="166">
        <f>IF(PMKAFAAPAYER[[#This Row],[ ]]="Payé",PMKAFAAPAYER[[#This Row],[13.08.2025]],0)</f>
        <v>0</v>
      </c>
      <c r="CM123" s="161"/>
      <c r="CN123" s="166">
        <f>IF(PMKAFAAPAYER[[#This Row],[ ]]="Payé",PMKAFAAPAYER[[#This Row],[20.08.2025]],0)</f>
        <v>0</v>
      </c>
      <c r="CO123" s="161"/>
      <c r="CP123" s="176">
        <f>IF(PMKAFAAPAYER[[#This Row],[ ]]="Payé",PMKAFAAPAYER[[#This Row],[27.08.2025]],0)</f>
        <v>0</v>
      </c>
      <c r="CQ123" s="18">
        <f t="shared" si="26"/>
        <v>0</v>
      </c>
      <c r="CR123" s="162"/>
      <c r="CS123" s="166">
        <f>IF(PMKAFAAPAYER[[#This Row],[ ]]="Payé",PMKAFAAPAYER[[#This Row],[03.09.2025]],0)</f>
        <v>0</v>
      </c>
      <c r="CT123" s="161"/>
      <c r="CU123" s="166">
        <f>IF(PMKAFAAPAYER[[#This Row],[ ]]="Payé",PMKAFAAPAYER[[#This Row],[10.09.2025]],0)</f>
        <v>0</v>
      </c>
      <c r="CV123" s="161"/>
      <c r="CW123" s="166">
        <f>IF(PMKAFAAPAYER[[#This Row],[ ]]="Payé",PMKAFAAPAYER[[#This Row],[17.09.2025]],0)</f>
        <v>0</v>
      </c>
      <c r="CX123" s="161"/>
      <c r="CY123" s="176">
        <f>IF(PMKAFAAPAYER[[#This Row],[ ]]="Payé",PMKAFAAPAYER[[#This Row],[24.09.2025]],0)</f>
        <v>0</v>
      </c>
      <c r="CZ123" s="17">
        <f t="shared" si="27"/>
        <v>0</v>
      </c>
      <c r="DA123" s="162"/>
      <c r="DB123" s="166">
        <f>IF(PMKAFAAPAYER[[#This Row],[ ]]="Payé",PMKAFAAPAYER[[#This Row],[01.10.2025]],0)</f>
        <v>0</v>
      </c>
      <c r="DC123" s="161"/>
      <c r="DD123" s="166">
        <f>IF(PMKAFAAPAYER[[#This Row],[ ]]="Payé",PMKAFAAPAYER[[#This Row],[08.10.2025]],0)</f>
        <v>0</v>
      </c>
      <c r="DE123" s="161"/>
      <c r="DF123" s="166">
        <f>IF(PMKAFAAPAYER[[#This Row],[ ]]="Payé",PMKAFAAPAYER[[#This Row],[15.10.2025]],0)</f>
        <v>0</v>
      </c>
      <c r="DG123" s="161"/>
      <c r="DH123" s="166">
        <f>IF(PMKAFAAPAYER[[#This Row],[ ]]="Payé",PMKAFAAPAYER[[#This Row],[22.10.2025]],0)</f>
        <v>0</v>
      </c>
      <c r="DI123" s="161"/>
      <c r="DJ123" s="176">
        <f>IF(PMKAFAAPAYER[[#This Row],[ ]]="Payé",PMKAFAAPAYER[[#This Row],[29.10.2025]],0)</f>
        <v>0</v>
      </c>
      <c r="DK123" s="18">
        <f t="shared" si="28"/>
        <v>0</v>
      </c>
      <c r="DL123" s="162"/>
      <c r="DM123" s="166">
        <f>IF(PMKAFAAPAYER[[#This Row],[ ]]="Payé",PMKAFAAPAYER[[#This Row],[05.11.2025]],0)</f>
        <v>0</v>
      </c>
      <c r="DN123" s="161"/>
      <c r="DO123" s="166">
        <f>IF(PMKAFAAPAYER[[#This Row],[ ]]="Payé",PMKAFAAPAYER[[#This Row],[12.11.2025]],0)</f>
        <v>0</v>
      </c>
      <c r="DP123" s="161"/>
      <c r="DQ123" s="166">
        <f>IF(PMKAFAAPAYER[[#This Row],[ ]]="Payé",PMKAFAAPAYER[[#This Row],[19.11.2025]],0)</f>
        <v>0</v>
      </c>
      <c r="DR123" s="161"/>
      <c r="DS123" s="176">
        <f>IF(PMKAFAAPAYER[[#This Row],[ ]]="Payé",PMKAFAAPAYER[[#This Row],[26.11.2025]],0)</f>
        <v>0</v>
      </c>
      <c r="DT123" s="17">
        <f t="shared" si="29"/>
        <v>0</v>
      </c>
      <c r="DU123" s="162"/>
      <c r="DV123" s="166">
        <f>IF(PMKAFAAPAYER[[#This Row],[ ]]="Payé",PMKAFAAPAYER[[#This Row],[03.12.2025]],0)</f>
        <v>0</v>
      </c>
      <c r="DW123" s="161"/>
      <c r="DX123" s="166">
        <f>IF(PMKAFAAPAYER[[#This Row],[ ]]="Payé",PMKAFAAPAYER[[#This Row],[10.12.2025]],0)</f>
        <v>0</v>
      </c>
      <c r="DY123" s="161"/>
      <c r="DZ123" s="166">
        <f>IF(PMKAFAAPAYER[[#This Row],[ ]]="Payé",PMKAFAAPAYER[[#This Row],[17.12.2025]],0)</f>
        <v>0</v>
      </c>
      <c r="EA123" s="161"/>
      <c r="EB123" s="166">
        <f>IF(PMKAFAAPAYER[[#This Row],[ ]]="Payé",PMKAFAAPAYER[[#This Row],[24.12.2025]],0)</f>
        <v>0</v>
      </c>
      <c r="EC123" s="161"/>
      <c r="ED123" s="176">
        <f>IF(PMKAFAAPAYER[[#This Row],[ ]]="Payé",PMKAFAAPAYER[[#This Row],[31.12.2025]],0)</f>
        <v>0</v>
      </c>
      <c r="EE123" s="18">
        <f t="shared" si="30"/>
        <v>0</v>
      </c>
      <c r="EF123" s="11">
        <f t="shared" si="31"/>
        <v>37.409999999999997</v>
      </c>
      <c r="EG123" s="16">
        <f>+PMKAFAAPAYER[[#This Row],[CHF]]-PMKAFAAPAYER[[#This Row],[T2025]]</f>
        <v>0</v>
      </c>
    </row>
    <row r="124" spans="1:137" x14ac:dyDescent="0.3">
      <c r="A124" s="9">
        <f t="shared" si="32"/>
        <v>119</v>
      </c>
      <c r="B124" s="1" t="s">
        <v>49</v>
      </c>
      <c r="C124" s="9">
        <v>2803381655</v>
      </c>
      <c r="D124" s="8">
        <v>45688</v>
      </c>
      <c r="E124" s="10">
        <v>28</v>
      </c>
      <c r="F124" s="265">
        <f t="shared" si="33"/>
        <v>45716</v>
      </c>
      <c r="G124" s="139" t="s">
        <v>506</v>
      </c>
      <c r="H124" s="135" t="s">
        <v>507</v>
      </c>
      <c r="I124" s="140">
        <v>2087.56</v>
      </c>
      <c r="J124" s="14"/>
      <c r="K124" s="14"/>
      <c r="L124" s="14"/>
      <c r="N124" s="15"/>
      <c r="Q124" s="3"/>
      <c r="R124" s="234"/>
      <c r="S124" s="166">
        <f>IF(PMKAFAAPAYER[[#This Row],[ ]]="Payé",PMKAFAAPAYER[[#This Row],[02.01.2025]],0)</f>
        <v>0</v>
      </c>
      <c r="T124" s="234"/>
      <c r="U124" s="166">
        <f>IF(PMKAFAAPAYER[[#This Row],[ ]]="Payé",PMKAFAAPAYER[[#This Row],[09.01.2025]],0)</f>
        <v>0</v>
      </c>
      <c r="V124" s="234"/>
      <c r="W124" s="166">
        <f>IF(PMKAFAAPAYER[[#This Row],[ ]]="Payé",PMKAFAAPAYER[[#This Row],[16.01.2025]],0)</f>
        <v>0</v>
      </c>
      <c r="X124" s="234"/>
      <c r="Y124" s="166">
        <f>IF(PMKAFAAPAYER[[#This Row],[ ]]="Payé",PMKAFAAPAYER[[#This Row],[23.01.2025]],0)</f>
        <v>0</v>
      </c>
      <c r="Z124" s="234"/>
      <c r="AA124" s="176">
        <f>IF(PMKAFAAPAYER[[#This Row],[ ]]="Payé",PMKAFAAPAYER[[#This Row],[30.01.2025]],0)</f>
        <v>0</v>
      </c>
      <c r="AB124" s="32">
        <f t="shared" si="19"/>
        <v>0</v>
      </c>
      <c r="AC124" s="234">
        <f>+PMKAFAAPAYER[[#This Row],[CHF]]</f>
        <v>2087.56</v>
      </c>
      <c r="AD124" s="166">
        <f>IF(PMKAFAAPAYER[[#This Row],[ ]]="Payé",PMKAFAAPAYER[[#This Row],[06.02.2025]],0)</f>
        <v>0</v>
      </c>
      <c r="AE124" s="234"/>
      <c r="AF124" s="166">
        <f>IF(PMKAFAAPAYER[[#This Row],[ ]]="Payé",PMKAFAAPAYER[[#This Row],[13.02.2025]],0)</f>
        <v>0</v>
      </c>
      <c r="AG124" s="234"/>
      <c r="AH124" s="166">
        <f>IF(PMKAFAAPAYER[[#This Row],[ ]]="Payé",PMKAFAAPAYER[[#This Row],[20.02.2025]],0)</f>
        <v>0</v>
      </c>
      <c r="AI124" s="234"/>
      <c r="AJ124" s="176">
        <f>IF(PMKAFAAPAYER[[#This Row],[ ]]="Payé",PMKAFAAPAYER[[#This Row],[27.02.2025]],0)</f>
        <v>0</v>
      </c>
      <c r="AK124" s="47">
        <f t="shared" si="20"/>
        <v>2087.56</v>
      </c>
      <c r="AL124" s="162"/>
      <c r="AM124" s="166">
        <f>IF(PMKAFAAPAYER[[#This Row],[ ]]="Payé",PMKAFAAPAYER[[#This Row],[05.03.2025]],0)</f>
        <v>0</v>
      </c>
      <c r="AN124" s="161"/>
      <c r="AO124" s="166">
        <f>IF(PMKAFAAPAYER[[#This Row],[ ]]="Payé",PMKAFAAPAYER[[#This Row],[12.03.2025]],0)</f>
        <v>0</v>
      </c>
      <c r="AP124" s="161"/>
      <c r="AQ124" s="166">
        <f>IF(PMKAFAAPAYER[[#This Row],[ ]]="Payé",PMKAFAAPAYER[[#This Row],[19.03.2025]],0)</f>
        <v>0</v>
      </c>
      <c r="AR124" s="161"/>
      <c r="AS124" s="176">
        <f>IF(PMKAFAAPAYER[[#This Row],[ ]]="Payé",PMKAFAAPAYER[[#This Row],[26.03.2025]],0)</f>
        <v>0</v>
      </c>
      <c r="AT124" s="17">
        <f t="shared" si="21"/>
        <v>0</v>
      </c>
      <c r="AU124" s="162"/>
      <c r="AV124" s="166">
        <f>IF(PMKAFAAPAYER[[#This Row],[ ]]="Payé",PMKAFAAPAYER[[#This Row],[02.04.2025]],0)</f>
        <v>0</v>
      </c>
      <c r="AW124" s="161"/>
      <c r="AX124" s="166">
        <f>IF(PMKAFAAPAYER[[#This Row],[ ]]="Payé",PMKAFAAPAYER[[#This Row],[09.04.2025]],0)</f>
        <v>0</v>
      </c>
      <c r="AY124" s="161"/>
      <c r="AZ124" s="166">
        <f>IF(PMKAFAAPAYER[[#This Row],[ ]]="Payé",PMKAFAAPAYER[[#This Row],[16.04.2025]],0)</f>
        <v>0</v>
      </c>
      <c r="BA124" s="161"/>
      <c r="BB124" s="166">
        <f>IF(PMKAFAAPAYER[[#This Row],[ ]]="Payé",PMKAFAAPAYER[[#This Row],[23.04.2025]],0)</f>
        <v>0</v>
      </c>
      <c r="BC124" s="161"/>
      <c r="BD124" s="176">
        <f>IF(PMKAFAAPAYER[[#This Row],[ ]]="Payé",PMKAFAAPAYER[[#This Row],[30.04.2025]],0)</f>
        <v>0</v>
      </c>
      <c r="BE124" s="18">
        <f t="shared" si="22"/>
        <v>0</v>
      </c>
      <c r="BF124" s="162"/>
      <c r="BG124" s="166">
        <f>IF(PMKAFAAPAYER[[#This Row],[ ]]="Payé",PMKAFAAPAYER[[#This Row],[07.05.2025]],0)</f>
        <v>0</v>
      </c>
      <c r="BH124" s="161"/>
      <c r="BI124" s="166">
        <f>IF(PMKAFAAPAYER[[#This Row],[ ]]="Payé",PMKAFAAPAYER[[#This Row],[14.05.2025]],0)</f>
        <v>0</v>
      </c>
      <c r="BJ124" s="161"/>
      <c r="BK124" s="166">
        <f>IF(PMKAFAAPAYER[[#This Row],[ ]]="Payé",PMKAFAAPAYER[[#This Row],[21.05.2025]],0)</f>
        <v>0</v>
      </c>
      <c r="BL124" s="161"/>
      <c r="BM124" s="176">
        <f>IF(PMKAFAAPAYER[[#This Row],[ ]]="Payé",PMKAFAAPAYER[[#This Row],[28.05.2025]],0)</f>
        <v>0</v>
      </c>
      <c r="BN124" s="17">
        <f t="shared" si="23"/>
        <v>0</v>
      </c>
      <c r="BO124" s="162"/>
      <c r="BP124" s="166">
        <f>IF(PMKAFAAPAYER[[#This Row],[ ]]="Payé",PMKAFAAPAYER[[#This Row],[04.06.2025]],0)</f>
        <v>0</v>
      </c>
      <c r="BQ124" s="161"/>
      <c r="BR124" s="166">
        <f>IF(PMKAFAAPAYER[[#This Row],[ ]]="Payé",PMKAFAAPAYER[[#This Row],[11.06.2025]],0)</f>
        <v>0</v>
      </c>
      <c r="BS124" s="161"/>
      <c r="BT124" s="166">
        <f>IF(PMKAFAAPAYER[[#This Row],[ ]]="Payé",PMKAFAAPAYER[[#This Row],[18.06.2025]],0)</f>
        <v>0</v>
      </c>
      <c r="BU124" s="161"/>
      <c r="BV124" s="176">
        <f>IF(PMKAFAAPAYER[[#This Row],[ ]]="Payé",PMKAFAAPAYER[[#This Row],[25.06.2025]],0)</f>
        <v>0</v>
      </c>
      <c r="BW124" s="18">
        <f t="shared" si="24"/>
        <v>0</v>
      </c>
      <c r="BX124" s="162"/>
      <c r="BY124" s="166">
        <f>IF(PMKAFAAPAYER[[#This Row],[ ]]="Payé",PMKAFAAPAYER[[#This Row],[02.07.2025]],0)</f>
        <v>0</v>
      </c>
      <c r="BZ124" s="161"/>
      <c r="CA124" s="166">
        <f>IF(PMKAFAAPAYER[[#This Row],[ ]]="Payé",PMKAFAAPAYER[[#This Row],[09.07.2025]],0)</f>
        <v>0</v>
      </c>
      <c r="CB124" s="161"/>
      <c r="CC124" s="166">
        <f>IF(PMKAFAAPAYER[[#This Row],[ ]]="Payé",PMKAFAAPAYER[[#This Row],[16.07.2025]],0)</f>
        <v>0</v>
      </c>
      <c r="CD124" s="161"/>
      <c r="CE124" s="166">
        <f>IF(PMKAFAAPAYER[[#This Row],[ ]]="Payé",PMKAFAAPAYER[[#This Row],[23.07.2025]],0)</f>
        <v>0</v>
      </c>
      <c r="CF124" s="161"/>
      <c r="CG124" s="176">
        <f>IF(PMKAFAAPAYER[[#This Row],[ ]]="Payé",PMKAFAAPAYER[[#This Row],[30.07.2025]],0)</f>
        <v>0</v>
      </c>
      <c r="CH124" s="17">
        <f t="shared" si="25"/>
        <v>0</v>
      </c>
      <c r="CI124" s="162"/>
      <c r="CJ124" s="166">
        <f>IF(PMKAFAAPAYER[[#This Row],[ ]]="Payé",PMKAFAAPAYER[[#This Row],[06.08.2025]],0)</f>
        <v>0</v>
      </c>
      <c r="CK124" s="161"/>
      <c r="CL124" s="166">
        <f>IF(PMKAFAAPAYER[[#This Row],[ ]]="Payé",PMKAFAAPAYER[[#This Row],[13.08.2025]],0)</f>
        <v>0</v>
      </c>
      <c r="CM124" s="161"/>
      <c r="CN124" s="166">
        <f>IF(PMKAFAAPAYER[[#This Row],[ ]]="Payé",PMKAFAAPAYER[[#This Row],[20.08.2025]],0)</f>
        <v>0</v>
      </c>
      <c r="CO124" s="161"/>
      <c r="CP124" s="176">
        <f>IF(PMKAFAAPAYER[[#This Row],[ ]]="Payé",PMKAFAAPAYER[[#This Row],[27.08.2025]],0)</f>
        <v>0</v>
      </c>
      <c r="CQ124" s="18">
        <f t="shared" si="26"/>
        <v>0</v>
      </c>
      <c r="CR124" s="162"/>
      <c r="CS124" s="166">
        <f>IF(PMKAFAAPAYER[[#This Row],[ ]]="Payé",PMKAFAAPAYER[[#This Row],[03.09.2025]],0)</f>
        <v>0</v>
      </c>
      <c r="CT124" s="161"/>
      <c r="CU124" s="166">
        <f>IF(PMKAFAAPAYER[[#This Row],[ ]]="Payé",PMKAFAAPAYER[[#This Row],[10.09.2025]],0)</f>
        <v>0</v>
      </c>
      <c r="CV124" s="161"/>
      <c r="CW124" s="166">
        <f>IF(PMKAFAAPAYER[[#This Row],[ ]]="Payé",PMKAFAAPAYER[[#This Row],[17.09.2025]],0)</f>
        <v>0</v>
      </c>
      <c r="CX124" s="161"/>
      <c r="CY124" s="176">
        <f>IF(PMKAFAAPAYER[[#This Row],[ ]]="Payé",PMKAFAAPAYER[[#This Row],[24.09.2025]],0)</f>
        <v>0</v>
      </c>
      <c r="CZ124" s="17">
        <f t="shared" si="27"/>
        <v>0</v>
      </c>
      <c r="DA124" s="162"/>
      <c r="DB124" s="166">
        <f>IF(PMKAFAAPAYER[[#This Row],[ ]]="Payé",PMKAFAAPAYER[[#This Row],[01.10.2025]],0)</f>
        <v>0</v>
      </c>
      <c r="DC124" s="161"/>
      <c r="DD124" s="166">
        <f>IF(PMKAFAAPAYER[[#This Row],[ ]]="Payé",PMKAFAAPAYER[[#This Row],[08.10.2025]],0)</f>
        <v>0</v>
      </c>
      <c r="DE124" s="161"/>
      <c r="DF124" s="166">
        <f>IF(PMKAFAAPAYER[[#This Row],[ ]]="Payé",PMKAFAAPAYER[[#This Row],[15.10.2025]],0)</f>
        <v>0</v>
      </c>
      <c r="DG124" s="161"/>
      <c r="DH124" s="166">
        <f>IF(PMKAFAAPAYER[[#This Row],[ ]]="Payé",PMKAFAAPAYER[[#This Row],[22.10.2025]],0)</f>
        <v>0</v>
      </c>
      <c r="DI124" s="161"/>
      <c r="DJ124" s="176">
        <f>IF(PMKAFAAPAYER[[#This Row],[ ]]="Payé",PMKAFAAPAYER[[#This Row],[29.10.2025]],0)</f>
        <v>0</v>
      </c>
      <c r="DK124" s="18">
        <f t="shared" si="28"/>
        <v>0</v>
      </c>
      <c r="DL124" s="162"/>
      <c r="DM124" s="166">
        <f>IF(PMKAFAAPAYER[[#This Row],[ ]]="Payé",PMKAFAAPAYER[[#This Row],[05.11.2025]],0)</f>
        <v>0</v>
      </c>
      <c r="DN124" s="161"/>
      <c r="DO124" s="166">
        <f>IF(PMKAFAAPAYER[[#This Row],[ ]]="Payé",PMKAFAAPAYER[[#This Row],[12.11.2025]],0)</f>
        <v>0</v>
      </c>
      <c r="DP124" s="161"/>
      <c r="DQ124" s="166">
        <f>IF(PMKAFAAPAYER[[#This Row],[ ]]="Payé",PMKAFAAPAYER[[#This Row],[19.11.2025]],0)</f>
        <v>0</v>
      </c>
      <c r="DR124" s="161"/>
      <c r="DS124" s="176">
        <f>IF(PMKAFAAPAYER[[#This Row],[ ]]="Payé",PMKAFAAPAYER[[#This Row],[26.11.2025]],0)</f>
        <v>0</v>
      </c>
      <c r="DT124" s="17">
        <f t="shared" si="29"/>
        <v>0</v>
      </c>
      <c r="DU124" s="162"/>
      <c r="DV124" s="166">
        <f>IF(PMKAFAAPAYER[[#This Row],[ ]]="Payé",PMKAFAAPAYER[[#This Row],[03.12.2025]],0)</f>
        <v>0</v>
      </c>
      <c r="DW124" s="161"/>
      <c r="DX124" s="166">
        <f>IF(PMKAFAAPAYER[[#This Row],[ ]]="Payé",PMKAFAAPAYER[[#This Row],[10.12.2025]],0)</f>
        <v>0</v>
      </c>
      <c r="DY124" s="161"/>
      <c r="DZ124" s="166">
        <f>IF(PMKAFAAPAYER[[#This Row],[ ]]="Payé",PMKAFAAPAYER[[#This Row],[17.12.2025]],0)</f>
        <v>0</v>
      </c>
      <c r="EA124" s="161"/>
      <c r="EB124" s="166">
        <f>IF(PMKAFAAPAYER[[#This Row],[ ]]="Payé",PMKAFAAPAYER[[#This Row],[24.12.2025]],0)</f>
        <v>0</v>
      </c>
      <c r="EC124" s="161"/>
      <c r="ED124" s="176">
        <f>IF(PMKAFAAPAYER[[#This Row],[ ]]="Payé",PMKAFAAPAYER[[#This Row],[31.12.2025]],0)</f>
        <v>0</v>
      </c>
      <c r="EE124" s="18">
        <f t="shared" si="30"/>
        <v>0</v>
      </c>
      <c r="EF124" s="11">
        <f t="shared" si="31"/>
        <v>2087.56</v>
      </c>
      <c r="EG124" s="16">
        <f>+PMKAFAAPAYER[[#This Row],[CHF]]-PMKAFAAPAYER[[#This Row],[T2025]]</f>
        <v>0</v>
      </c>
    </row>
    <row r="125" spans="1:137" x14ac:dyDescent="0.3">
      <c r="A125" s="9">
        <f t="shared" si="32"/>
        <v>120</v>
      </c>
      <c r="B125" s="1" t="s">
        <v>92</v>
      </c>
      <c r="C125" s="37">
        <v>45688</v>
      </c>
      <c r="D125" s="8">
        <v>45688</v>
      </c>
      <c r="E125" s="10">
        <v>20</v>
      </c>
      <c r="F125" s="265">
        <f t="shared" si="33"/>
        <v>45708</v>
      </c>
      <c r="G125" s="139" t="s">
        <v>508</v>
      </c>
      <c r="H125" s="14"/>
      <c r="I125" s="140">
        <v>480</v>
      </c>
      <c r="J125" s="14"/>
      <c r="K125" s="14"/>
      <c r="L125" s="14"/>
      <c r="N125" s="15"/>
      <c r="Q125" s="3"/>
      <c r="R125" s="234"/>
      <c r="S125" s="166">
        <f>IF(PMKAFAAPAYER[[#This Row],[ ]]="Payé",PMKAFAAPAYER[[#This Row],[02.01.2025]],0)</f>
        <v>0</v>
      </c>
      <c r="T125" s="234"/>
      <c r="U125" s="166">
        <f>IF(PMKAFAAPAYER[[#This Row],[ ]]="Payé",PMKAFAAPAYER[[#This Row],[09.01.2025]],0)</f>
        <v>0</v>
      </c>
      <c r="V125" s="234"/>
      <c r="W125" s="166">
        <f>IF(PMKAFAAPAYER[[#This Row],[ ]]="Payé",PMKAFAAPAYER[[#This Row],[16.01.2025]],0)</f>
        <v>0</v>
      </c>
      <c r="X125" s="234"/>
      <c r="Y125" s="166">
        <f>IF(PMKAFAAPAYER[[#This Row],[ ]]="Payé",PMKAFAAPAYER[[#This Row],[23.01.2025]],0)</f>
        <v>0</v>
      </c>
      <c r="Z125" s="234"/>
      <c r="AA125" s="176">
        <f>IF(PMKAFAAPAYER[[#This Row],[ ]]="Payé",PMKAFAAPAYER[[#This Row],[30.01.2025]],0)</f>
        <v>0</v>
      </c>
      <c r="AB125" s="32">
        <f t="shared" si="19"/>
        <v>0</v>
      </c>
      <c r="AC125" s="234"/>
      <c r="AD125" s="166">
        <f>IF(PMKAFAAPAYER[[#This Row],[ ]]="Payé",PMKAFAAPAYER[[#This Row],[06.02.2025]],0)</f>
        <v>0</v>
      </c>
      <c r="AE125" s="234"/>
      <c r="AF125" s="166">
        <f>IF(PMKAFAAPAYER[[#This Row],[ ]]="Payé",PMKAFAAPAYER[[#This Row],[13.02.2025]],0)</f>
        <v>0</v>
      </c>
      <c r="AG125" s="234">
        <f>+PMKAFAAPAYER[[#This Row],[CHF]]</f>
        <v>480</v>
      </c>
      <c r="AH125" s="166">
        <f>IF(PMKAFAAPAYER[[#This Row],[ ]]="Payé",PMKAFAAPAYER[[#This Row],[20.02.2025]],0)</f>
        <v>0</v>
      </c>
      <c r="AI125" s="234"/>
      <c r="AJ125" s="176">
        <f>IF(PMKAFAAPAYER[[#This Row],[ ]]="Payé",PMKAFAAPAYER[[#This Row],[27.02.2025]],0)</f>
        <v>0</v>
      </c>
      <c r="AK125" s="47">
        <f t="shared" si="20"/>
        <v>480</v>
      </c>
      <c r="AL125" s="162"/>
      <c r="AM125" s="166">
        <f>IF(PMKAFAAPAYER[[#This Row],[ ]]="Payé",PMKAFAAPAYER[[#This Row],[05.03.2025]],0)</f>
        <v>0</v>
      </c>
      <c r="AN125" s="161"/>
      <c r="AO125" s="166">
        <f>IF(PMKAFAAPAYER[[#This Row],[ ]]="Payé",PMKAFAAPAYER[[#This Row],[12.03.2025]],0)</f>
        <v>0</v>
      </c>
      <c r="AP125" s="161"/>
      <c r="AQ125" s="166">
        <f>IF(PMKAFAAPAYER[[#This Row],[ ]]="Payé",PMKAFAAPAYER[[#This Row],[19.03.2025]],0)</f>
        <v>0</v>
      </c>
      <c r="AR125" s="161"/>
      <c r="AS125" s="176">
        <f>IF(PMKAFAAPAYER[[#This Row],[ ]]="Payé",PMKAFAAPAYER[[#This Row],[26.03.2025]],0)</f>
        <v>0</v>
      </c>
      <c r="AT125" s="17">
        <f t="shared" si="21"/>
        <v>0</v>
      </c>
      <c r="AU125" s="162"/>
      <c r="AV125" s="166">
        <f>IF(PMKAFAAPAYER[[#This Row],[ ]]="Payé",PMKAFAAPAYER[[#This Row],[02.04.2025]],0)</f>
        <v>0</v>
      </c>
      <c r="AW125" s="161"/>
      <c r="AX125" s="166">
        <f>IF(PMKAFAAPAYER[[#This Row],[ ]]="Payé",PMKAFAAPAYER[[#This Row],[09.04.2025]],0)</f>
        <v>0</v>
      </c>
      <c r="AY125" s="161"/>
      <c r="AZ125" s="166">
        <f>IF(PMKAFAAPAYER[[#This Row],[ ]]="Payé",PMKAFAAPAYER[[#This Row],[16.04.2025]],0)</f>
        <v>0</v>
      </c>
      <c r="BA125" s="161"/>
      <c r="BB125" s="166">
        <f>IF(PMKAFAAPAYER[[#This Row],[ ]]="Payé",PMKAFAAPAYER[[#This Row],[23.04.2025]],0)</f>
        <v>0</v>
      </c>
      <c r="BC125" s="161"/>
      <c r="BD125" s="176">
        <f>IF(PMKAFAAPAYER[[#This Row],[ ]]="Payé",PMKAFAAPAYER[[#This Row],[30.04.2025]],0)</f>
        <v>0</v>
      </c>
      <c r="BE125" s="18">
        <f t="shared" si="22"/>
        <v>0</v>
      </c>
      <c r="BF125" s="162"/>
      <c r="BG125" s="166">
        <f>IF(PMKAFAAPAYER[[#This Row],[ ]]="Payé",PMKAFAAPAYER[[#This Row],[07.05.2025]],0)</f>
        <v>0</v>
      </c>
      <c r="BH125" s="161"/>
      <c r="BI125" s="166">
        <f>IF(PMKAFAAPAYER[[#This Row],[ ]]="Payé",PMKAFAAPAYER[[#This Row],[14.05.2025]],0)</f>
        <v>0</v>
      </c>
      <c r="BJ125" s="161"/>
      <c r="BK125" s="166">
        <f>IF(PMKAFAAPAYER[[#This Row],[ ]]="Payé",PMKAFAAPAYER[[#This Row],[21.05.2025]],0)</f>
        <v>0</v>
      </c>
      <c r="BL125" s="161"/>
      <c r="BM125" s="176">
        <f>IF(PMKAFAAPAYER[[#This Row],[ ]]="Payé",PMKAFAAPAYER[[#This Row],[28.05.2025]],0)</f>
        <v>0</v>
      </c>
      <c r="BN125" s="17">
        <f t="shared" si="23"/>
        <v>0</v>
      </c>
      <c r="BO125" s="162"/>
      <c r="BP125" s="166">
        <f>IF(PMKAFAAPAYER[[#This Row],[ ]]="Payé",PMKAFAAPAYER[[#This Row],[04.06.2025]],0)</f>
        <v>0</v>
      </c>
      <c r="BQ125" s="161"/>
      <c r="BR125" s="166">
        <f>IF(PMKAFAAPAYER[[#This Row],[ ]]="Payé",PMKAFAAPAYER[[#This Row],[11.06.2025]],0)</f>
        <v>0</v>
      </c>
      <c r="BS125" s="161"/>
      <c r="BT125" s="166">
        <f>IF(PMKAFAAPAYER[[#This Row],[ ]]="Payé",PMKAFAAPAYER[[#This Row],[18.06.2025]],0)</f>
        <v>0</v>
      </c>
      <c r="BU125" s="161"/>
      <c r="BV125" s="176">
        <f>IF(PMKAFAAPAYER[[#This Row],[ ]]="Payé",PMKAFAAPAYER[[#This Row],[25.06.2025]],0)</f>
        <v>0</v>
      </c>
      <c r="BW125" s="18">
        <f t="shared" si="24"/>
        <v>0</v>
      </c>
      <c r="BX125" s="162"/>
      <c r="BY125" s="166">
        <f>IF(PMKAFAAPAYER[[#This Row],[ ]]="Payé",PMKAFAAPAYER[[#This Row],[02.07.2025]],0)</f>
        <v>0</v>
      </c>
      <c r="BZ125" s="161"/>
      <c r="CA125" s="166">
        <f>IF(PMKAFAAPAYER[[#This Row],[ ]]="Payé",PMKAFAAPAYER[[#This Row],[09.07.2025]],0)</f>
        <v>0</v>
      </c>
      <c r="CB125" s="161"/>
      <c r="CC125" s="166">
        <f>IF(PMKAFAAPAYER[[#This Row],[ ]]="Payé",PMKAFAAPAYER[[#This Row],[16.07.2025]],0)</f>
        <v>0</v>
      </c>
      <c r="CD125" s="161"/>
      <c r="CE125" s="166">
        <f>IF(PMKAFAAPAYER[[#This Row],[ ]]="Payé",PMKAFAAPAYER[[#This Row],[23.07.2025]],0)</f>
        <v>0</v>
      </c>
      <c r="CF125" s="161"/>
      <c r="CG125" s="176">
        <f>IF(PMKAFAAPAYER[[#This Row],[ ]]="Payé",PMKAFAAPAYER[[#This Row],[30.07.2025]],0)</f>
        <v>0</v>
      </c>
      <c r="CH125" s="17">
        <f t="shared" si="25"/>
        <v>0</v>
      </c>
      <c r="CI125" s="162"/>
      <c r="CJ125" s="166">
        <f>IF(PMKAFAAPAYER[[#This Row],[ ]]="Payé",PMKAFAAPAYER[[#This Row],[06.08.2025]],0)</f>
        <v>0</v>
      </c>
      <c r="CK125" s="161"/>
      <c r="CL125" s="166">
        <f>IF(PMKAFAAPAYER[[#This Row],[ ]]="Payé",PMKAFAAPAYER[[#This Row],[13.08.2025]],0)</f>
        <v>0</v>
      </c>
      <c r="CM125" s="161"/>
      <c r="CN125" s="166">
        <f>IF(PMKAFAAPAYER[[#This Row],[ ]]="Payé",PMKAFAAPAYER[[#This Row],[20.08.2025]],0)</f>
        <v>0</v>
      </c>
      <c r="CO125" s="161"/>
      <c r="CP125" s="176">
        <f>IF(PMKAFAAPAYER[[#This Row],[ ]]="Payé",PMKAFAAPAYER[[#This Row],[27.08.2025]],0)</f>
        <v>0</v>
      </c>
      <c r="CQ125" s="18">
        <f t="shared" si="26"/>
        <v>0</v>
      </c>
      <c r="CR125" s="162"/>
      <c r="CS125" s="166">
        <f>IF(PMKAFAAPAYER[[#This Row],[ ]]="Payé",PMKAFAAPAYER[[#This Row],[03.09.2025]],0)</f>
        <v>0</v>
      </c>
      <c r="CT125" s="161"/>
      <c r="CU125" s="166">
        <f>IF(PMKAFAAPAYER[[#This Row],[ ]]="Payé",PMKAFAAPAYER[[#This Row],[10.09.2025]],0)</f>
        <v>0</v>
      </c>
      <c r="CV125" s="161"/>
      <c r="CW125" s="166">
        <f>IF(PMKAFAAPAYER[[#This Row],[ ]]="Payé",PMKAFAAPAYER[[#This Row],[17.09.2025]],0)</f>
        <v>0</v>
      </c>
      <c r="CX125" s="161"/>
      <c r="CY125" s="176">
        <f>IF(PMKAFAAPAYER[[#This Row],[ ]]="Payé",PMKAFAAPAYER[[#This Row],[24.09.2025]],0)</f>
        <v>0</v>
      </c>
      <c r="CZ125" s="17">
        <f t="shared" si="27"/>
        <v>0</v>
      </c>
      <c r="DA125" s="162"/>
      <c r="DB125" s="166">
        <f>IF(PMKAFAAPAYER[[#This Row],[ ]]="Payé",PMKAFAAPAYER[[#This Row],[01.10.2025]],0)</f>
        <v>0</v>
      </c>
      <c r="DC125" s="161"/>
      <c r="DD125" s="166">
        <f>IF(PMKAFAAPAYER[[#This Row],[ ]]="Payé",PMKAFAAPAYER[[#This Row],[08.10.2025]],0)</f>
        <v>0</v>
      </c>
      <c r="DE125" s="161"/>
      <c r="DF125" s="166">
        <f>IF(PMKAFAAPAYER[[#This Row],[ ]]="Payé",PMKAFAAPAYER[[#This Row],[15.10.2025]],0)</f>
        <v>0</v>
      </c>
      <c r="DG125" s="161"/>
      <c r="DH125" s="166">
        <f>IF(PMKAFAAPAYER[[#This Row],[ ]]="Payé",PMKAFAAPAYER[[#This Row],[22.10.2025]],0)</f>
        <v>0</v>
      </c>
      <c r="DI125" s="161"/>
      <c r="DJ125" s="176">
        <f>IF(PMKAFAAPAYER[[#This Row],[ ]]="Payé",PMKAFAAPAYER[[#This Row],[29.10.2025]],0)</f>
        <v>0</v>
      </c>
      <c r="DK125" s="18">
        <f t="shared" si="28"/>
        <v>0</v>
      </c>
      <c r="DL125" s="162"/>
      <c r="DM125" s="166">
        <f>IF(PMKAFAAPAYER[[#This Row],[ ]]="Payé",PMKAFAAPAYER[[#This Row],[05.11.2025]],0)</f>
        <v>0</v>
      </c>
      <c r="DN125" s="161"/>
      <c r="DO125" s="166">
        <f>IF(PMKAFAAPAYER[[#This Row],[ ]]="Payé",PMKAFAAPAYER[[#This Row],[12.11.2025]],0)</f>
        <v>0</v>
      </c>
      <c r="DP125" s="161"/>
      <c r="DQ125" s="166">
        <f>IF(PMKAFAAPAYER[[#This Row],[ ]]="Payé",PMKAFAAPAYER[[#This Row],[19.11.2025]],0)</f>
        <v>0</v>
      </c>
      <c r="DR125" s="161"/>
      <c r="DS125" s="176">
        <f>IF(PMKAFAAPAYER[[#This Row],[ ]]="Payé",PMKAFAAPAYER[[#This Row],[26.11.2025]],0)</f>
        <v>0</v>
      </c>
      <c r="DT125" s="17">
        <f t="shared" si="29"/>
        <v>0</v>
      </c>
      <c r="DU125" s="162"/>
      <c r="DV125" s="166">
        <f>IF(PMKAFAAPAYER[[#This Row],[ ]]="Payé",PMKAFAAPAYER[[#This Row],[03.12.2025]],0)</f>
        <v>0</v>
      </c>
      <c r="DW125" s="161"/>
      <c r="DX125" s="166">
        <f>IF(PMKAFAAPAYER[[#This Row],[ ]]="Payé",PMKAFAAPAYER[[#This Row],[10.12.2025]],0)</f>
        <v>0</v>
      </c>
      <c r="DY125" s="161"/>
      <c r="DZ125" s="166">
        <f>IF(PMKAFAAPAYER[[#This Row],[ ]]="Payé",PMKAFAAPAYER[[#This Row],[17.12.2025]],0)</f>
        <v>0</v>
      </c>
      <c r="EA125" s="161"/>
      <c r="EB125" s="166">
        <f>IF(PMKAFAAPAYER[[#This Row],[ ]]="Payé",PMKAFAAPAYER[[#This Row],[24.12.2025]],0)</f>
        <v>0</v>
      </c>
      <c r="EC125" s="161"/>
      <c r="ED125" s="176">
        <f>IF(PMKAFAAPAYER[[#This Row],[ ]]="Payé",PMKAFAAPAYER[[#This Row],[31.12.2025]],0)</f>
        <v>0</v>
      </c>
      <c r="EE125" s="18">
        <f t="shared" si="30"/>
        <v>0</v>
      </c>
      <c r="EF125" s="11">
        <f t="shared" si="31"/>
        <v>480</v>
      </c>
      <c r="EG125" s="16">
        <f>+PMKAFAAPAYER[[#This Row],[CHF]]-PMKAFAAPAYER[[#This Row],[T2025]]</f>
        <v>0</v>
      </c>
    </row>
    <row r="126" spans="1:137" x14ac:dyDescent="0.3">
      <c r="A126" s="9">
        <f t="shared" si="32"/>
        <v>121</v>
      </c>
      <c r="B126" s="1" t="s">
        <v>81</v>
      </c>
      <c r="C126" s="9">
        <v>9985</v>
      </c>
      <c r="D126" s="8">
        <v>45689</v>
      </c>
      <c r="E126" s="10">
        <v>30</v>
      </c>
      <c r="F126" s="265">
        <f t="shared" si="33"/>
        <v>45719</v>
      </c>
      <c r="G126" s="139" t="s">
        <v>509</v>
      </c>
      <c r="H126" s="14"/>
      <c r="I126" s="140">
        <v>437.81</v>
      </c>
      <c r="J126" s="14"/>
      <c r="K126" s="14"/>
      <c r="L126" s="14"/>
      <c r="N126" s="15"/>
      <c r="Q126" s="3"/>
      <c r="R126" s="234"/>
      <c r="S126" s="166">
        <f>IF(PMKAFAAPAYER[[#This Row],[ ]]="Payé",PMKAFAAPAYER[[#This Row],[02.01.2025]],0)</f>
        <v>0</v>
      </c>
      <c r="T126" s="234"/>
      <c r="U126" s="166">
        <f>IF(PMKAFAAPAYER[[#This Row],[ ]]="Payé",PMKAFAAPAYER[[#This Row],[09.01.2025]],0)</f>
        <v>0</v>
      </c>
      <c r="V126" s="234"/>
      <c r="W126" s="166">
        <f>IF(PMKAFAAPAYER[[#This Row],[ ]]="Payé",PMKAFAAPAYER[[#This Row],[16.01.2025]],0)</f>
        <v>0</v>
      </c>
      <c r="X126" s="234"/>
      <c r="Y126" s="166">
        <f>IF(PMKAFAAPAYER[[#This Row],[ ]]="Payé",PMKAFAAPAYER[[#This Row],[23.01.2025]],0)</f>
        <v>0</v>
      </c>
      <c r="Z126" s="234"/>
      <c r="AA126" s="176">
        <f>IF(PMKAFAAPAYER[[#This Row],[ ]]="Payé",PMKAFAAPAYER[[#This Row],[30.01.2025]],0)</f>
        <v>0</v>
      </c>
      <c r="AB126" s="32">
        <f t="shared" si="19"/>
        <v>0</v>
      </c>
      <c r="AC126" s="234"/>
      <c r="AD126" s="166">
        <f>IF(PMKAFAAPAYER[[#This Row],[ ]]="Payé",PMKAFAAPAYER[[#This Row],[06.02.2025]],0)</f>
        <v>0</v>
      </c>
      <c r="AE126" s="234"/>
      <c r="AF126" s="166">
        <f>IF(PMKAFAAPAYER[[#This Row],[ ]]="Payé",PMKAFAAPAYER[[#This Row],[13.02.2025]],0)</f>
        <v>0</v>
      </c>
      <c r="AG126" s="234"/>
      <c r="AH126" s="166">
        <f>IF(PMKAFAAPAYER[[#This Row],[ ]]="Payé",PMKAFAAPAYER[[#This Row],[20.02.2025]],0)</f>
        <v>0</v>
      </c>
      <c r="AI126" s="234">
        <f>+PMKAFAAPAYER[[#This Row],[CHF]]</f>
        <v>437.81</v>
      </c>
      <c r="AJ126" s="176">
        <f>IF(PMKAFAAPAYER[[#This Row],[ ]]="Payé",PMKAFAAPAYER[[#This Row],[27.02.2025]],0)</f>
        <v>0</v>
      </c>
      <c r="AK126" s="47">
        <f t="shared" si="20"/>
        <v>437.81</v>
      </c>
      <c r="AL126" s="162"/>
      <c r="AM126" s="166">
        <f>IF(PMKAFAAPAYER[[#This Row],[ ]]="Payé",PMKAFAAPAYER[[#This Row],[05.03.2025]],0)</f>
        <v>0</v>
      </c>
      <c r="AN126" s="161"/>
      <c r="AO126" s="166">
        <f>IF(PMKAFAAPAYER[[#This Row],[ ]]="Payé",PMKAFAAPAYER[[#This Row],[12.03.2025]],0)</f>
        <v>0</v>
      </c>
      <c r="AP126" s="161"/>
      <c r="AQ126" s="166">
        <f>IF(PMKAFAAPAYER[[#This Row],[ ]]="Payé",PMKAFAAPAYER[[#This Row],[19.03.2025]],0)</f>
        <v>0</v>
      </c>
      <c r="AR126" s="161"/>
      <c r="AS126" s="176">
        <f>IF(PMKAFAAPAYER[[#This Row],[ ]]="Payé",PMKAFAAPAYER[[#This Row],[26.03.2025]],0)</f>
        <v>0</v>
      </c>
      <c r="AT126" s="17">
        <f t="shared" si="21"/>
        <v>0</v>
      </c>
      <c r="AU126" s="162"/>
      <c r="AV126" s="166">
        <f>IF(PMKAFAAPAYER[[#This Row],[ ]]="Payé",PMKAFAAPAYER[[#This Row],[02.04.2025]],0)</f>
        <v>0</v>
      </c>
      <c r="AW126" s="161"/>
      <c r="AX126" s="166">
        <f>IF(PMKAFAAPAYER[[#This Row],[ ]]="Payé",PMKAFAAPAYER[[#This Row],[09.04.2025]],0)</f>
        <v>0</v>
      </c>
      <c r="AY126" s="161"/>
      <c r="AZ126" s="166">
        <f>IF(PMKAFAAPAYER[[#This Row],[ ]]="Payé",PMKAFAAPAYER[[#This Row],[16.04.2025]],0)</f>
        <v>0</v>
      </c>
      <c r="BA126" s="161"/>
      <c r="BB126" s="166">
        <f>IF(PMKAFAAPAYER[[#This Row],[ ]]="Payé",PMKAFAAPAYER[[#This Row],[23.04.2025]],0)</f>
        <v>0</v>
      </c>
      <c r="BC126" s="161"/>
      <c r="BD126" s="176">
        <f>IF(PMKAFAAPAYER[[#This Row],[ ]]="Payé",PMKAFAAPAYER[[#This Row],[30.04.2025]],0)</f>
        <v>0</v>
      </c>
      <c r="BE126" s="18">
        <f t="shared" si="22"/>
        <v>0</v>
      </c>
      <c r="BF126" s="162"/>
      <c r="BG126" s="166">
        <f>IF(PMKAFAAPAYER[[#This Row],[ ]]="Payé",PMKAFAAPAYER[[#This Row],[07.05.2025]],0)</f>
        <v>0</v>
      </c>
      <c r="BH126" s="161"/>
      <c r="BI126" s="166">
        <f>IF(PMKAFAAPAYER[[#This Row],[ ]]="Payé",PMKAFAAPAYER[[#This Row],[14.05.2025]],0)</f>
        <v>0</v>
      </c>
      <c r="BJ126" s="161"/>
      <c r="BK126" s="166">
        <f>IF(PMKAFAAPAYER[[#This Row],[ ]]="Payé",PMKAFAAPAYER[[#This Row],[21.05.2025]],0)</f>
        <v>0</v>
      </c>
      <c r="BL126" s="161"/>
      <c r="BM126" s="176">
        <f>IF(PMKAFAAPAYER[[#This Row],[ ]]="Payé",PMKAFAAPAYER[[#This Row],[28.05.2025]],0)</f>
        <v>0</v>
      </c>
      <c r="BN126" s="17">
        <f t="shared" si="23"/>
        <v>0</v>
      </c>
      <c r="BO126" s="162"/>
      <c r="BP126" s="166">
        <f>IF(PMKAFAAPAYER[[#This Row],[ ]]="Payé",PMKAFAAPAYER[[#This Row],[04.06.2025]],0)</f>
        <v>0</v>
      </c>
      <c r="BQ126" s="161"/>
      <c r="BR126" s="166">
        <f>IF(PMKAFAAPAYER[[#This Row],[ ]]="Payé",PMKAFAAPAYER[[#This Row],[11.06.2025]],0)</f>
        <v>0</v>
      </c>
      <c r="BS126" s="161"/>
      <c r="BT126" s="166">
        <f>IF(PMKAFAAPAYER[[#This Row],[ ]]="Payé",PMKAFAAPAYER[[#This Row],[18.06.2025]],0)</f>
        <v>0</v>
      </c>
      <c r="BU126" s="161"/>
      <c r="BV126" s="176">
        <f>IF(PMKAFAAPAYER[[#This Row],[ ]]="Payé",PMKAFAAPAYER[[#This Row],[25.06.2025]],0)</f>
        <v>0</v>
      </c>
      <c r="BW126" s="18">
        <f t="shared" si="24"/>
        <v>0</v>
      </c>
      <c r="BX126" s="162"/>
      <c r="BY126" s="166">
        <f>IF(PMKAFAAPAYER[[#This Row],[ ]]="Payé",PMKAFAAPAYER[[#This Row],[02.07.2025]],0)</f>
        <v>0</v>
      </c>
      <c r="BZ126" s="161"/>
      <c r="CA126" s="166">
        <f>IF(PMKAFAAPAYER[[#This Row],[ ]]="Payé",PMKAFAAPAYER[[#This Row],[09.07.2025]],0)</f>
        <v>0</v>
      </c>
      <c r="CB126" s="161"/>
      <c r="CC126" s="166">
        <f>IF(PMKAFAAPAYER[[#This Row],[ ]]="Payé",PMKAFAAPAYER[[#This Row],[16.07.2025]],0)</f>
        <v>0</v>
      </c>
      <c r="CD126" s="161"/>
      <c r="CE126" s="166">
        <f>IF(PMKAFAAPAYER[[#This Row],[ ]]="Payé",PMKAFAAPAYER[[#This Row],[23.07.2025]],0)</f>
        <v>0</v>
      </c>
      <c r="CF126" s="161"/>
      <c r="CG126" s="176">
        <f>IF(PMKAFAAPAYER[[#This Row],[ ]]="Payé",PMKAFAAPAYER[[#This Row],[30.07.2025]],0)</f>
        <v>0</v>
      </c>
      <c r="CH126" s="17">
        <f t="shared" si="25"/>
        <v>0</v>
      </c>
      <c r="CI126" s="162"/>
      <c r="CJ126" s="166">
        <f>IF(PMKAFAAPAYER[[#This Row],[ ]]="Payé",PMKAFAAPAYER[[#This Row],[06.08.2025]],0)</f>
        <v>0</v>
      </c>
      <c r="CK126" s="161"/>
      <c r="CL126" s="166">
        <f>IF(PMKAFAAPAYER[[#This Row],[ ]]="Payé",PMKAFAAPAYER[[#This Row],[13.08.2025]],0)</f>
        <v>0</v>
      </c>
      <c r="CM126" s="161"/>
      <c r="CN126" s="166">
        <f>IF(PMKAFAAPAYER[[#This Row],[ ]]="Payé",PMKAFAAPAYER[[#This Row],[20.08.2025]],0)</f>
        <v>0</v>
      </c>
      <c r="CO126" s="161"/>
      <c r="CP126" s="176">
        <f>IF(PMKAFAAPAYER[[#This Row],[ ]]="Payé",PMKAFAAPAYER[[#This Row],[27.08.2025]],0)</f>
        <v>0</v>
      </c>
      <c r="CQ126" s="18">
        <f t="shared" si="26"/>
        <v>0</v>
      </c>
      <c r="CR126" s="162"/>
      <c r="CS126" s="166">
        <f>IF(PMKAFAAPAYER[[#This Row],[ ]]="Payé",PMKAFAAPAYER[[#This Row],[03.09.2025]],0)</f>
        <v>0</v>
      </c>
      <c r="CT126" s="161"/>
      <c r="CU126" s="166">
        <f>IF(PMKAFAAPAYER[[#This Row],[ ]]="Payé",PMKAFAAPAYER[[#This Row],[10.09.2025]],0)</f>
        <v>0</v>
      </c>
      <c r="CV126" s="161"/>
      <c r="CW126" s="166">
        <f>IF(PMKAFAAPAYER[[#This Row],[ ]]="Payé",PMKAFAAPAYER[[#This Row],[17.09.2025]],0)</f>
        <v>0</v>
      </c>
      <c r="CX126" s="161"/>
      <c r="CY126" s="176">
        <f>IF(PMKAFAAPAYER[[#This Row],[ ]]="Payé",PMKAFAAPAYER[[#This Row],[24.09.2025]],0)</f>
        <v>0</v>
      </c>
      <c r="CZ126" s="17">
        <f t="shared" si="27"/>
        <v>0</v>
      </c>
      <c r="DA126" s="162"/>
      <c r="DB126" s="166">
        <f>IF(PMKAFAAPAYER[[#This Row],[ ]]="Payé",PMKAFAAPAYER[[#This Row],[01.10.2025]],0)</f>
        <v>0</v>
      </c>
      <c r="DC126" s="161"/>
      <c r="DD126" s="166">
        <f>IF(PMKAFAAPAYER[[#This Row],[ ]]="Payé",PMKAFAAPAYER[[#This Row],[08.10.2025]],0)</f>
        <v>0</v>
      </c>
      <c r="DE126" s="161"/>
      <c r="DF126" s="166">
        <f>IF(PMKAFAAPAYER[[#This Row],[ ]]="Payé",PMKAFAAPAYER[[#This Row],[15.10.2025]],0)</f>
        <v>0</v>
      </c>
      <c r="DG126" s="161"/>
      <c r="DH126" s="166">
        <f>IF(PMKAFAAPAYER[[#This Row],[ ]]="Payé",PMKAFAAPAYER[[#This Row],[22.10.2025]],0)</f>
        <v>0</v>
      </c>
      <c r="DI126" s="161"/>
      <c r="DJ126" s="176">
        <f>IF(PMKAFAAPAYER[[#This Row],[ ]]="Payé",PMKAFAAPAYER[[#This Row],[29.10.2025]],0)</f>
        <v>0</v>
      </c>
      <c r="DK126" s="18">
        <f t="shared" si="28"/>
        <v>0</v>
      </c>
      <c r="DL126" s="162"/>
      <c r="DM126" s="166">
        <f>IF(PMKAFAAPAYER[[#This Row],[ ]]="Payé",PMKAFAAPAYER[[#This Row],[05.11.2025]],0)</f>
        <v>0</v>
      </c>
      <c r="DN126" s="161"/>
      <c r="DO126" s="166">
        <f>IF(PMKAFAAPAYER[[#This Row],[ ]]="Payé",PMKAFAAPAYER[[#This Row],[12.11.2025]],0)</f>
        <v>0</v>
      </c>
      <c r="DP126" s="161"/>
      <c r="DQ126" s="166">
        <f>IF(PMKAFAAPAYER[[#This Row],[ ]]="Payé",PMKAFAAPAYER[[#This Row],[19.11.2025]],0)</f>
        <v>0</v>
      </c>
      <c r="DR126" s="161"/>
      <c r="DS126" s="176">
        <f>IF(PMKAFAAPAYER[[#This Row],[ ]]="Payé",PMKAFAAPAYER[[#This Row],[26.11.2025]],0)</f>
        <v>0</v>
      </c>
      <c r="DT126" s="17">
        <f t="shared" si="29"/>
        <v>0</v>
      </c>
      <c r="DU126" s="162"/>
      <c r="DV126" s="166">
        <f>IF(PMKAFAAPAYER[[#This Row],[ ]]="Payé",PMKAFAAPAYER[[#This Row],[03.12.2025]],0)</f>
        <v>0</v>
      </c>
      <c r="DW126" s="161"/>
      <c r="DX126" s="166">
        <f>IF(PMKAFAAPAYER[[#This Row],[ ]]="Payé",PMKAFAAPAYER[[#This Row],[10.12.2025]],0)</f>
        <v>0</v>
      </c>
      <c r="DY126" s="161"/>
      <c r="DZ126" s="166">
        <f>IF(PMKAFAAPAYER[[#This Row],[ ]]="Payé",PMKAFAAPAYER[[#This Row],[17.12.2025]],0)</f>
        <v>0</v>
      </c>
      <c r="EA126" s="161"/>
      <c r="EB126" s="166">
        <f>IF(PMKAFAAPAYER[[#This Row],[ ]]="Payé",PMKAFAAPAYER[[#This Row],[24.12.2025]],0)</f>
        <v>0</v>
      </c>
      <c r="EC126" s="161"/>
      <c r="ED126" s="176">
        <f>IF(PMKAFAAPAYER[[#This Row],[ ]]="Payé",PMKAFAAPAYER[[#This Row],[31.12.2025]],0)</f>
        <v>0</v>
      </c>
      <c r="EE126" s="18">
        <f t="shared" si="30"/>
        <v>0</v>
      </c>
      <c r="EF126" s="11">
        <f t="shared" si="31"/>
        <v>437.81</v>
      </c>
      <c r="EG126" s="16">
        <f>+PMKAFAAPAYER[[#This Row],[CHF]]-PMKAFAAPAYER[[#This Row],[T2025]]</f>
        <v>0</v>
      </c>
    </row>
    <row r="127" spans="1:137" x14ac:dyDescent="0.3">
      <c r="A127" s="9">
        <f t="shared" si="32"/>
        <v>122</v>
      </c>
      <c r="B127" s="1" t="s">
        <v>77</v>
      </c>
      <c r="C127" s="9">
        <v>1530018801</v>
      </c>
      <c r="D127" s="8">
        <v>45689</v>
      </c>
      <c r="E127" s="10">
        <v>28</v>
      </c>
      <c r="F127" s="265">
        <f t="shared" si="33"/>
        <v>45717</v>
      </c>
      <c r="G127" s="139" t="s">
        <v>511</v>
      </c>
      <c r="H127" s="14"/>
      <c r="I127" s="140">
        <v>72.95</v>
      </c>
      <c r="J127" s="14"/>
      <c r="K127" s="14"/>
      <c r="L127" s="14"/>
      <c r="N127" s="15"/>
      <c r="Q127" s="3"/>
      <c r="R127" s="234"/>
      <c r="S127" s="166">
        <f>IF(PMKAFAAPAYER[[#This Row],[ ]]="Payé",PMKAFAAPAYER[[#This Row],[02.01.2025]],0)</f>
        <v>0</v>
      </c>
      <c r="T127" s="234"/>
      <c r="U127" s="166">
        <f>IF(PMKAFAAPAYER[[#This Row],[ ]]="Payé",PMKAFAAPAYER[[#This Row],[09.01.2025]],0)</f>
        <v>0</v>
      </c>
      <c r="V127" s="234"/>
      <c r="W127" s="166">
        <f>IF(PMKAFAAPAYER[[#This Row],[ ]]="Payé",PMKAFAAPAYER[[#This Row],[16.01.2025]],0)</f>
        <v>0</v>
      </c>
      <c r="X127" s="234"/>
      <c r="Y127" s="166">
        <f>IF(PMKAFAAPAYER[[#This Row],[ ]]="Payé",PMKAFAAPAYER[[#This Row],[23.01.2025]],0)</f>
        <v>0</v>
      </c>
      <c r="Z127" s="234"/>
      <c r="AA127" s="176">
        <f>IF(PMKAFAAPAYER[[#This Row],[ ]]="Payé",PMKAFAAPAYER[[#This Row],[30.01.2025]],0)</f>
        <v>0</v>
      </c>
      <c r="AB127" s="32">
        <f t="shared" si="19"/>
        <v>0</v>
      </c>
      <c r="AC127" s="234"/>
      <c r="AD127" s="166">
        <f>IF(PMKAFAAPAYER[[#This Row],[ ]]="Payé",PMKAFAAPAYER[[#This Row],[06.02.2025]],0)</f>
        <v>0</v>
      </c>
      <c r="AE127" s="234"/>
      <c r="AF127" s="166">
        <f>IF(PMKAFAAPAYER[[#This Row],[ ]]="Payé",PMKAFAAPAYER[[#This Row],[13.02.2025]],0)</f>
        <v>0</v>
      </c>
      <c r="AG127" s="234"/>
      <c r="AH127" s="166">
        <f>IF(PMKAFAAPAYER[[#This Row],[ ]]="Payé",PMKAFAAPAYER[[#This Row],[20.02.2025]],0)</f>
        <v>0</v>
      </c>
      <c r="AI127" s="234">
        <f>+PMKAFAAPAYER[[#This Row],[CHF]]</f>
        <v>72.95</v>
      </c>
      <c r="AJ127" s="176">
        <f>IF(PMKAFAAPAYER[[#This Row],[ ]]="Payé",PMKAFAAPAYER[[#This Row],[27.02.2025]],0)</f>
        <v>0</v>
      </c>
      <c r="AK127" s="47">
        <f t="shared" si="20"/>
        <v>72.95</v>
      </c>
      <c r="AL127" s="162"/>
      <c r="AM127" s="166">
        <f>IF(PMKAFAAPAYER[[#This Row],[ ]]="Payé",PMKAFAAPAYER[[#This Row],[05.03.2025]],0)</f>
        <v>0</v>
      </c>
      <c r="AN127" s="161"/>
      <c r="AO127" s="166">
        <f>IF(PMKAFAAPAYER[[#This Row],[ ]]="Payé",PMKAFAAPAYER[[#This Row],[12.03.2025]],0)</f>
        <v>0</v>
      </c>
      <c r="AP127" s="161"/>
      <c r="AQ127" s="166">
        <f>IF(PMKAFAAPAYER[[#This Row],[ ]]="Payé",PMKAFAAPAYER[[#This Row],[19.03.2025]],0)</f>
        <v>0</v>
      </c>
      <c r="AR127" s="161"/>
      <c r="AS127" s="176">
        <f>IF(PMKAFAAPAYER[[#This Row],[ ]]="Payé",PMKAFAAPAYER[[#This Row],[26.03.2025]],0)</f>
        <v>0</v>
      </c>
      <c r="AT127" s="17">
        <f t="shared" si="21"/>
        <v>0</v>
      </c>
      <c r="AU127" s="162"/>
      <c r="AV127" s="166">
        <f>IF(PMKAFAAPAYER[[#This Row],[ ]]="Payé",PMKAFAAPAYER[[#This Row],[02.04.2025]],0)</f>
        <v>0</v>
      </c>
      <c r="AW127" s="161"/>
      <c r="AX127" s="166">
        <f>IF(PMKAFAAPAYER[[#This Row],[ ]]="Payé",PMKAFAAPAYER[[#This Row],[09.04.2025]],0)</f>
        <v>0</v>
      </c>
      <c r="AY127" s="161"/>
      <c r="AZ127" s="166">
        <f>IF(PMKAFAAPAYER[[#This Row],[ ]]="Payé",PMKAFAAPAYER[[#This Row],[16.04.2025]],0)</f>
        <v>0</v>
      </c>
      <c r="BA127" s="161"/>
      <c r="BB127" s="166">
        <f>IF(PMKAFAAPAYER[[#This Row],[ ]]="Payé",PMKAFAAPAYER[[#This Row],[23.04.2025]],0)</f>
        <v>0</v>
      </c>
      <c r="BC127" s="161"/>
      <c r="BD127" s="176">
        <f>IF(PMKAFAAPAYER[[#This Row],[ ]]="Payé",PMKAFAAPAYER[[#This Row],[30.04.2025]],0)</f>
        <v>0</v>
      </c>
      <c r="BE127" s="18">
        <f t="shared" si="22"/>
        <v>0</v>
      </c>
      <c r="BF127" s="162"/>
      <c r="BG127" s="166">
        <f>IF(PMKAFAAPAYER[[#This Row],[ ]]="Payé",PMKAFAAPAYER[[#This Row],[07.05.2025]],0)</f>
        <v>0</v>
      </c>
      <c r="BH127" s="161"/>
      <c r="BI127" s="166">
        <f>IF(PMKAFAAPAYER[[#This Row],[ ]]="Payé",PMKAFAAPAYER[[#This Row],[14.05.2025]],0)</f>
        <v>0</v>
      </c>
      <c r="BJ127" s="161"/>
      <c r="BK127" s="166">
        <f>IF(PMKAFAAPAYER[[#This Row],[ ]]="Payé",PMKAFAAPAYER[[#This Row],[21.05.2025]],0)</f>
        <v>0</v>
      </c>
      <c r="BL127" s="161"/>
      <c r="BM127" s="176">
        <f>IF(PMKAFAAPAYER[[#This Row],[ ]]="Payé",PMKAFAAPAYER[[#This Row],[28.05.2025]],0)</f>
        <v>0</v>
      </c>
      <c r="BN127" s="17">
        <f t="shared" si="23"/>
        <v>0</v>
      </c>
      <c r="BO127" s="162"/>
      <c r="BP127" s="166">
        <f>IF(PMKAFAAPAYER[[#This Row],[ ]]="Payé",PMKAFAAPAYER[[#This Row],[04.06.2025]],0)</f>
        <v>0</v>
      </c>
      <c r="BQ127" s="161"/>
      <c r="BR127" s="166">
        <f>IF(PMKAFAAPAYER[[#This Row],[ ]]="Payé",PMKAFAAPAYER[[#This Row],[11.06.2025]],0)</f>
        <v>0</v>
      </c>
      <c r="BS127" s="161"/>
      <c r="BT127" s="166">
        <f>IF(PMKAFAAPAYER[[#This Row],[ ]]="Payé",PMKAFAAPAYER[[#This Row],[18.06.2025]],0)</f>
        <v>0</v>
      </c>
      <c r="BU127" s="161"/>
      <c r="BV127" s="176">
        <f>IF(PMKAFAAPAYER[[#This Row],[ ]]="Payé",PMKAFAAPAYER[[#This Row],[25.06.2025]],0)</f>
        <v>0</v>
      </c>
      <c r="BW127" s="18">
        <f t="shared" si="24"/>
        <v>0</v>
      </c>
      <c r="BX127" s="162"/>
      <c r="BY127" s="166">
        <f>IF(PMKAFAAPAYER[[#This Row],[ ]]="Payé",PMKAFAAPAYER[[#This Row],[02.07.2025]],0)</f>
        <v>0</v>
      </c>
      <c r="BZ127" s="161"/>
      <c r="CA127" s="166">
        <f>IF(PMKAFAAPAYER[[#This Row],[ ]]="Payé",PMKAFAAPAYER[[#This Row],[09.07.2025]],0)</f>
        <v>0</v>
      </c>
      <c r="CB127" s="161"/>
      <c r="CC127" s="166">
        <f>IF(PMKAFAAPAYER[[#This Row],[ ]]="Payé",PMKAFAAPAYER[[#This Row],[16.07.2025]],0)</f>
        <v>0</v>
      </c>
      <c r="CD127" s="161"/>
      <c r="CE127" s="166">
        <f>IF(PMKAFAAPAYER[[#This Row],[ ]]="Payé",PMKAFAAPAYER[[#This Row],[23.07.2025]],0)</f>
        <v>0</v>
      </c>
      <c r="CF127" s="161"/>
      <c r="CG127" s="176">
        <f>IF(PMKAFAAPAYER[[#This Row],[ ]]="Payé",PMKAFAAPAYER[[#This Row],[30.07.2025]],0)</f>
        <v>0</v>
      </c>
      <c r="CH127" s="17">
        <f t="shared" si="25"/>
        <v>0</v>
      </c>
      <c r="CI127" s="162"/>
      <c r="CJ127" s="166">
        <f>IF(PMKAFAAPAYER[[#This Row],[ ]]="Payé",PMKAFAAPAYER[[#This Row],[06.08.2025]],0)</f>
        <v>0</v>
      </c>
      <c r="CK127" s="161"/>
      <c r="CL127" s="166">
        <f>IF(PMKAFAAPAYER[[#This Row],[ ]]="Payé",PMKAFAAPAYER[[#This Row],[13.08.2025]],0)</f>
        <v>0</v>
      </c>
      <c r="CM127" s="161"/>
      <c r="CN127" s="166">
        <f>IF(PMKAFAAPAYER[[#This Row],[ ]]="Payé",PMKAFAAPAYER[[#This Row],[20.08.2025]],0)</f>
        <v>0</v>
      </c>
      <c r="CO127" s="161"/>
      <c r="CP127" s="176">
        <f>IF(PMKAFAAPAYER[[#This Row],[ ]]="Payé",PMKAFAAPAYER[[#This Row],[27.08.2025]],0)</f>
        <v>0</v>
      </c>
      <c r="CQ127" s="18">
        <f t="shared" si="26"/>
        <v>0</v>
      </c>
      <c r="CR127" s="162"/>
      <c r="CS127" s="166">
        <f>IF(PMKAFAAPAYER[[#This Row],[ ]]="Payé",PMKAFAAPAYER[[#This Row],[03.09.2025]],0)</f>
        <v>0</v>
      </c>
      <c r="CT127" s="161"/>
      <c r="CU127" s="166">
        <f>IF(PMKAFAAPAYER[[#This Row],[ ]]="Payé",PMKAFAAPAYER[[#This Row],[10.09.2025]],0)</f>
        <v>0</v>
      </c>
      <c r="CV127" s="161"/>
      <c r="CW127" s="166">
        <f>IF(PMKAFAAPAYER[[#This Row],[ ]]="Payé",PMKAFAAPAYER[[#This Row],[17.09.2025]],0)</f>
        <v>0</v>
      </c>
      <c r="CX127" s="161"/>
      <c r="CY127" s="176">
        <f>IF(PMKAFAAPAYER[[#This Row],[ ]]="Payé",PMKAFAAPAYER[[#This Row],[24.09.2025]],0)</f>
        <v>0</v>
      </c>
      <c r="CZ127" s="17">
        <f t="shared" si="27"/>
        <v>0</v>
      </c>
      <c r="DA127" s="162"/>
      <c r="DB127" s="166">
        <f>IF(PMKAFAAPAYER[[#This Row],[ ]]="Payé",PMKAFAAPAYER[[#This Row],[01.10.2025]],0)</f>
        <v>0</v>
      </c>
      <c r="DC127" s="161"/>
      <c r="DD127" s="166">
        <f>IF(PMKAFAAPAYER[[#This Row],[ ]]="Payé",PMKAFAAPAYER[[#This Row],[08.10.2025]],0)</f>
        <v>0</v>
      </c>
      <c r="DE127" s="161"/>
      <c r="DF127" s="166">
        <f>IF(PMKAFAAPAYER[[#This Row],[ ]]="Payé",PMKAFAAPAYER[[#This Row],[15.10.2025]],0)</f>
        <v>0</v>
      </c>
      <c r="DG127" s="161"/>
      <c r="DH127" s="166">
        <f>IF(PMKAFAAPAYER[[#This Row],[ ]]="Payé",PMKAFAAPAYER[[#This Row],[22.10.2025]],0)</f>
        <v>0</v>
      </c>
      <c r="DI127" s="161"/>
      <c r="DJ127" s="176">
        <f>IF(PMKAFAAPAYER[[#This Row],[ ]]="Payé",PMKAFAAPAYER[[#This Row],[29.10.2025]],0)</f>
        <v>0</v>
      </c>
      <c r="DK127" s="18">
        <f t="shared" si="28"/>
        <v>0</v>
      </c>
      <c r="DL127" s="162"/>
      <c r="DM127" s="166">
        <f>IF(PMKAFAAPAYER[[#This Row],[ ]]="Payé",PMKAFAAPAYER[[#This Row],[05.11.2025]],0)</f>
        <v>0</v>
      </c>
      <c r="DN127" s="161"/>
      <c r="DO127" s="166">
        <f>IF(PMKAFAAPAYER[[#This Row],[ ]]="Payé",PMKAFAAPAYER[[#This Row],[12.11.2025]],0)</f>
        <v>0</v>
      </c>
      <c r="DP127" s="161"/>
      <c r="DQ127" s="166">
        <f>IF(PMKAFAAPAYER[[#This Row],[ ]]="Payé",PMKAFAAPAYER[[#This Row],[19.11.2025]],0)</f>
        <v>0</v>
      </c>
      <c r="DR127" s="161"/>
      <c r="DS127" s="176">
        <f>IF(PMKAFAAPAYER[[#This Row],[ ]]="Payé",PMKAFAAPAYER[[#This Row],[26.11.2025]],0)</f>
        <v>0</v>
      </c>
      <c r="DT127" s="17">
        <f t="shared" si="29"/>
        <v>0</v>
      </c>
      <c r="DU127" s="162"/>
      <c r="DV127" s="166">
        <f>IF(PMKAFAAPAYER[[#This Row],[ ]]="Payé",PMKAFAAPAYER[[#This Row],[03.12.2025]],0)</f>
        <v>0</v>
      </c>
      <c r="DW127" s="161"/>
      <c r="DX127" s="166">
        <f>IF(PMKAFAAPAYER[[#This Row],[ ]]="Payé",PMKAFAAPAYER[[#This Row],[10.12.2025]],0)</f>
        <v>0</v>
      </c>
      <c r="DY127" s="161"/>
      <c r="DZ127" s="166">
        <f>IF(PMKAFAAPAYER[[#This Row],[ ]]="Payé",PMKAFAAPAYER[[#This Row],[17.12.2025]],0)</f>
        <v>0</v>
      </c>
      <c r="EA127" s="161"/>
      <c r="EB127" s="166">
        <f>IF(PMKAFAAPAYER[[#This Row],[ ]]="Payé",PMKAFAAPAYER[[#This Row],[24.12.2025]],0)</f>
        <v>0</v>
      </c>
      <c r="EC127" s="161"/>
      <c r="ED127" s="176">
        <f>IF(PMKAFAAPAYER[[#This Row],[ ]]="Payé",PMKAFAAPAYER[[#This Row],[31.12.2025]],0)</f>
        <v>0</v>
      </c>
      <c r="EE127" s="18">
        <f t="shared" si="30"/>
        <v>0</v>
      </c>
      <c r="EF127" s="11">
        <f t="shared" si="31"/>
        <v>72.95</v>
      </c>
      <c r="EG127" s="16">
        <f>+PMKAFAAPAYER[[#This Row],[CHF]]-PMKAFAAPAYER[[#This Row],[T2025]]</f>
        <v>0</v>
      </c>
    </row>
    <row r="128" spans="1:137" x14ac:dyDescent="0.3">
      <c r="A128" s="9">
        <f t="shared" si="32"/>
        <v>123</v>
      </c>
      <c r="B128" s="1" t="s">
        <v>33</v>
      </c>
      <c r="C128" s="9">
        <v>625694</v>
      </c>
      <c r="D128" s="8">
        <v>45691</v>
      </c>
      <c r="E128" s="10">
        <v>30</v>
      </c>
      <c r="F128" s="265">
        <f t="shared" si="33"/>
        <v>45721</v>
      </c>
      <c r="G128" s="139" t="s">
        <v>512</v>
      </c>
      <c r="H128" s="14"/>
      <c r="I128" s="140">
        <v>575.95000000000005</v>
      </c>
      <c r="J128" s="14"/>
      <c r="K128" s="14"/>
      <c r="L128" s="14"/>
      <c r="N128" s="15"/>
      <c r="Q128" s="3"/>
      <c r="R128" s="234"/>
      <c r="S128" s="166">
        <f>IF(PMKAFAAPAYER[[#This Row],[ ]]="Payé",PMKAFAAPAYER[[#This Row],[02.01.2025]],0)</f>
        <v>0</v>
      </c>
      <c r="T128" s="234"/>
      <c r="U128" s="166">
        <f>IF(PMKAFAAPAYER[[#This Row],[ ]]="Payé",PMKAFAAPAYER[[#This Row],[09.01.2025]],0)</f>
        <v>0</v>
      </c>
      <c r="V128" s="234"/>
      <c r="W128" s="166">
        <f>IF(PMKAFAAPAYER[[#This Row],[ ]]="Payé",PMKAFAAPAYER[[#This Row],[16.01.2025]],0)</f>
        <v>0</v>
      </c>
      <c r="X128" s="234"/>
      <c r="Y128" s="166">
        <f>IF(PMKAFAAPAYER[[#This Row],[ ]]="Payé",PMKAFAAPAYER[[#This Row],[23.01.2025]],0)</f>
        <v>0</v>
      </c>
      <c r="Z128" s="234"/>
      <c r="AA128" s="176">
        <f>IF(PMKAFAAPAYER[[#This Row],[ ]]="Payé",PMKAFAAPAYER[[#This Row],[30.01.2025]],0)</f>
        <v>0</v>
      </c>
      <c r="AB128" s="32">
        <f t="shared" si="19"/>
        <v>0</v>
      </c>
      <c r="AC128" s="234"/>
      <c r="AD128" s="166">
        <f>IF(PMKAFAAPAYER[[#This Row],[ ]]="Payé",PMKAFAAPAYER[[#This Row],[06.02.2025]],0)</f>
        <v>0</v>
      </c>
      <c r="AE128" s="234"/>
      <c r="AF128" s="166">
        <f>IF(PMKAFAAPAYER[[#This Row],[ ]]="Payé",PMKAFAAPAYER[[#This Row],[13.02.2025]],0)</f>
        <v>0</v>
      </c>
      <c r="AG128" s="234"/>
      <c r="AH128" s="166">
        <f>IF(PMKAFAAPAYER[[#This Row],[ ]]="Payé",PMKAFAAPAYER[[#This Row],[20.02.2025]],0)</f>
        <v>0</v>
      </c>
      <c r="AI128" s="234"/>
      <c r="AJ128" s="176">
        <f>IF(PMKAFAAPAYER[[#This Row],[ ]]="Payé",PMKAFAAPAYER[[#This Row],[27.02.2025]],0)</f>
        <v>0</v>
      </c>
      <c r="AK128" s="47">
        <f t="shared" si="20"/>
        <v>0</v>
      </c>
      <c r="AL128" s="162">
        <f>+PMKAFAAPAYER[[#This Row],[CHF]]</f>
        <v>575.95000000000005</v>
      </c>
      <c r="AM128" s="166">
        <f>IF(PMKAFAAPAYER[[#This Row],[ ]]="Payé",PMKAFAAPAYER[[#This Row],[05.03.2025]],0)</f>
        <v>0</v>
      </c>
      <c r="AN128" s="161"/>
      <c r="AO128" s="166">
        <f>IF(PMKAFAAPAYER[[#This Row],[ ]]="Payé",PMKAFAAPAYER[[#This Row],[12.03.2025]],0)</f>
        <v>0</v>
      </c>
      <c r="AP128" s="161"/>
      <c r="AQ128" s="166">
        <f>IF(PMKAFAAPAYER[[#This Row],[ ]]="Payé",PMKAFAAPAYER[[#This Row],[19.03.2025]],0)</f>
        <v>0</v>
      </c>
      <c r="AR128" s="161"/>
      <c r="AS128" s="176">
        <f>IF(PMKAFAAPAYER[[#This Row],[ ]]="Payé",PMKAFAAPAYER[[#This Row],[26.03.2025]],0)</f>
        <v>0</v>
      </c>
      <c r="AT128" s="17">
        <f t="shared" si="21"/>
        <v>575.95000000000005</v>
      </c>
      <c r="AU128" s="162"/>
      <c r="AV128" s="166">
        <f>IF(PMKAFAAPAYER[[#This Row],[ ]]="Payé",PMKAFAAPAYER[[#This Row],[02.04.2025]],0)</f>
        <v>0</v>
      </c>
      <c r="AW128" s="161"/>
      <c r="AX128" s="166">
        <f>IF(PMKAFAAPAYER[[#This Row],[ ]]="Payé",PMKAFAAPAYER[[#This Row],[09.04.2025]],0)</f>
        <v>0</v>
      </c>
      <c r="AY128" s="161"/>
      <c r="AZ128" s="166">
        <f>IF(PMKAFAAPAYER[[#This Row],[ ]]="Payé",PMKAFAAPAYER[[#This Row],[16.04.2025]],0)</f>
        <v>0</v>
      </c>
      <c r="BA128" s="161"/>
      <c r="BB128" s="166">
        <f>IF(PMKAFAAPAYER[[#This Row],[ ]]="Payé",PMKAFAAPAYER[[#This Row],[23.04.2025]],0)</f>
        <v>0</v>
      </c>
      <c r="BC128" s="161"/>
      <c r="BD128" s="176">
        <f>IF(PMKAFAAPAYER[[#This Row],[ ]]="Payé",PMKAFAAPAYER[[#This Row],[30.04.2025]],0)</f>
        <v>0</v>
      </c>
      <c r="BE128" s="18">
        <f t="shared" si="22"/>
        <v>0</v>
      </c>
      <c r="BF128" s="162"/>
      <c r="BG128" s="166">
        <f>IF(PMKAFAAPAYER[[#This Row],[ ]]="Payé",PMKAFAAPAYER[[#This Row],[07.05.2025]],0)</f>
        <v>0</v>
      </c>
      <c r="BH128" s="161"/>
      <c r="BI128" s="166">
        <f>IF(PMKAFAAPAYER[[#This Row],[ ]]="Payé",PMKAFAAPAYER[[#This Row],[14.05.2025]],0)</f>
        <v>0</v>
      </c>
      <c r="BJ128" s="161"/>
      <c r="BK128" s="166">
        <f>IF(PMKAFAAPAYER[[#This Row],[ ]]="Payé",PMKAFAAPAYER[[#This Row],[21.05.2025]],0)</f>
        <v>0</v>
      </c>
      <c r="BL128" s="161"/>
      <c r="BM128" s="176">
        <f>IF(PMKAFAAPAYER[[#This Row],[ ]]="Payé",PMKAFAAPAYER[[#This Row],[28.05.2025]],0)</f>
        <v>0</v>
      </c>
      <c r="BN128" s="17">
        <f t="shared" si="23"/>
        <v>0</v>
      </c>
      <c r="BO128" s="162"/>
      <c r="BP128" s="166">
        <f>IF(PMKAFAAPAYER[[#This Row],[ ]]="Payé",PMKAFAAPAYER[[#This Row],[04.06.2025]],0)</f>
        <v>0</v>
      </c>
      <c r="BQ128" s="161"/>
      <c r="BR128" s="166">
        <f>IF(PMKAFAAPAYER[[#This Row],[ ]]="Payé",PMKAFAAPAYER[[#This Row],[11.06.2025]],0)</f>
        <v>0</v>
      </c>
      <c r="BS128" s="161"/>
      <c r="BT128" s="166">
        <f>IF(PMKAFAAPAYER[[#This Row],[ ]]="Payé",PMKAFAAPAYER[[#This Row],[18.06.2025]],0)</f>
        <v>0</v>
      </c>
      <c r="BU128" s="161"/>
      <c r="BV128" s="176">
        <f>IF(PMKAFAAPAYER[[#This Row],[ ]]="Payé",PMKAFAAPAYER[[#This Row],[25.06.2025]],0)</f>
        <v>0</v>
      </c>
      <c r="BW128" s="18">
        <f t="shared" si="24"/>
        <v>0</v>
      </c>
      <c r="BX128" s="162"/>
      <c r="BY128" s="166">
        <f>IF(PMKAFAAPAYER[[#This Row],[ ]]="Payé",PMKAFAAPAYER[[#This Row],[02.07.2025]],0)</f>
        <v>0</v>
      </c>
      <c r="BZ128" s="161"/>
      <c r="CA128" s="166">
        <f>IF(PMKAFAAPAYER[[#This Row],[ ]]="Payé",PMKAFAAPAYER[[#This Row],[09.07.2025]],0)</f>
        <v>0</v>
      </c>
      <c r="CB128" s="161"/>
      <c r="CC128" s="166">
        <f>IF(PMKAFAAPAYER[[#This Row],[ ]]="Payé",PMKAFAAPAYER[[#This Row],[16.07.2025]],0)</f>
        <v>0</v>
      </c>
      <c r="CD128" s="161"/>
      <c r="CE128" s="166">
        <f>IF(PMKAFAAPAYER[[#This Row],[ ]]="Payé",PMKAFAAPAYER[[#This Row],[23.07.2025]],0)</f>
        <v>0</v>
      </c>
      <c r="CF128" s="161"/>
      <c r="CG128" s="176">
        <f>IF(PMKAFAAPAYER[[#This Row],[ ]]="Payé",PMKAFAAPAYER[[#This Row],[30.07.2025]],0)</f>
        <v>0</v>
      </c>
      <c r="CH128" s="17">
        <f t="shared" si="25"/>
        <v>0</v>
      </c>
      <c r="CI128" s="162"/>
      <c r="CJ128" s="166">
        <f>IF(PMKAFAAPAYER[[#This Row],[ ]]="Payé",PMKAFAAPAYER[[#This Row],[06.08.2025]],0)</f>
        <v>0</v>
      </c>
      <c r="CK128" s="161"/>
      <c r="CL128" s="166">
        <f>IF(PMKAFAAPAYER[[#This Row],[ ]]="Payé",PMKAFAAPAYER[[#This Row],[13.08.2025]],0)</f>
        <v>0</v>
      </c>
      <c r="CM128" s="161"/>
      <c r="CN128" s="166">
        <f>IF(PMKAFAAPAYER[[#This Row],[ ]]="Payé",PMKAFAAPAYER[[#This Row],[20.08.2025]],0)</f>
        <v>0</v>
      </c>
      <c r="CO128" s="161"/>
      <c r="CP128" s="176">
        <f>IF(PMKAFAAPAYER[[#This Row],[ ]]="Payé",PMKAFAAPAYER[[#This Row],[27.08.2025]],0)</f>
        <v>0</v>
      </c>
      <c r="CQ128" s="18">
        <f t="shared" si="26"/>
        <v>0</v>
      </c>
      <c r="CR128" s="162"/>
      <c r="CS128" s="166">
        <f>IF(PMKAFAAPAYER[[#This Row],[ ]]="Payé",PMKAFAAPAYER[[#This Row],[03.09.2025]],0)</f>
        <v>0</v>
      </c>
      <c r="CT128" s="161"/>
      <c r="CU128" s="166">
        <f>IF(PMKAFAAPAYER[[#This Row],[ ]]="Payé",PMKAFAAPAYER[[#This Row],[10.09.2025]],0)</f>
        <v>0</v>
      </c>
      <c r="CV128" s="161"/>
      <c r="CW128" s="166">
        <f>IF(PMKAFAAPAYER[[#This Row],[ ]]="Payé",PMKAFAAPAYER[[#This Row],[17.09.2025]],0)</f>
        <v>0</v>
      </c>
      <c r="CX128" s="161"/>
      <c r="CY128" s="176">
        <f>IF(PMKAFAAPAYER[[#This Row],[ ]]="Payé",PMKAFAAPAYER[[#This Row],[24.09.2025]],0)</f>
        <v>0</v>
      </c>
      <c r="CZ128" s="17">
        <f t="shared" si="27"/>
        <v>0</v>
      </c>
      <c r="DA128" s="162"/>
      <c r="DB128" s="166">
        <f>IF(PMKAFAAPAYER[[#This Row],[ ]]="Payé",PMKAFAAPAYER[[#This Row],[01.10.2025]],0)</f>
        <v>0</v>
      </c>
      <c r="DC128" s="161"/>
      <c r="DD128" s="166">
        <f>IF(PMKAFAAPAYER[[#This Row],[ ]]="Payé",PMKAFAAPAYER[[#This Row],[08.10.2025]],0)</f>
        <v>0</v>
      </c>
      <c r="DE128" s="161"/>
      <c r="DF128" s="166">
        <f>IF(PMKAFAAPAYER[[#This Row],[ ]]="Payé",PMKAFAAPAYER[[#This Row],[15.10.2025]],0)</f>
        <v>0</v>
      </c>
      <c r="DG128" s="161"/>
      <c r="DH128" s="166">
        <f>IF(PMKAFAAPAYER[[#This Row],[ ]]="Payé",PMKAFAAPAYER[[#This Row],[22.10.2025]],0)</f>
        <v>0</v>
      </c>
      <c r="DI128" s="161"/>
      <c r="DJ128" s="176">
        <f>IF(PMKAFAAPAYER[[#This Row],[ ]]="Payé",PMKAFAAPAYER[[#This Row],[29.10.2025]],0)</f>
        <v>0</v>
      </c>
      <c r="DK128" s="18">
        <f t="shared" si="28"/>
        <v>0</v>
      </c>
      <c r="DL128" s="162"/>
      <c r="DM128" s="166">
        <f>IF(PMKAFAAPAYER[[#This Row],[ ]]="Payé",PMKAFAAPAYER[[#This Row],[05.11.2025]],0)</f>
        <v>0</v>
      </c>
      <c r="DN128" s="161"/>
      <c r="DO128" s="166">
        <f>IF(PMKAFAAPAYER[[#This Row],[ ]]="Payé",PMKAFAAPAYER[[#This Row],[12.11.2025]],0)</f>
        <v>0</v>
      </c>
      <c r="DP128" s="161"/>
      <c r="DQ128" s="166">
        <f>IF(PMKAFAAPAYER[[#This Row],[ ]]="Payé",PMKAFAAPAYER[[#This Row],[19.11.2025]],0)</f>
        <v>0</v>
      </c>
      <c r="DR128" s="161"/>
      <c r="DS128" s="176">
        <f>IF(PMKAFAAPAYER[[#This Row],[ ]]="Payé",PMKAFAAPAYER[[#This Row],[26.11.2025]],0)</f>
        <v>0</v>
      </c>
      <c r="DT128" s="17">
        <f t="shared" si="29"/>
        <v>0</v>
      </c>
      <c r="DU128" s="162"/>
      <c r="DV128" s="166">
        <f>IF(PMKAFAAPAYER[[#This Row],[ ]]="Payé",PMKAFAAPAYER[[#This Row],[03.12.2025]],0)</f>
        <v>0</v>
      </c>
      <c r="DW128" s="161"/>
      <c r="DX128" s="166">
        <f>IF(PMKAFAAPAYER[[#This Row],[ ]]="Payé",PMKAFAAPAYER[[#This Row],[10.12.2025]],0)</f>
        <v>0</v>
      </c>
      <c r="DY128" s="161"/>
      <c r="DZ128" s="166">
        <f>IF(PMKAFAAPAYER[[#This Row],[ ]]="Payé",PMKAFAAPAYER[[#This Row],[17.12.2025]],0)</f>
        <v>0</v>
      </c>
      <c r="EA128" s="161"/>
      <c r="EB128" s="166">
        <f>IF(PMKAFAAPAYER[[#This Row],[ ]]="Payé",PMKAFAAPAYER[[#This Row],[24.12.2025]],0)</f>
        <v>0</v>
      </c>
      <c r="EC128" s="161"/>
      <c r="ED128" s="176">
        <f>IF(PMKAFAAPAYER[[#This Row],[ ]]="Payé",PMKAFAAPAYER[[#This Row],[31.12.2025]],0)</f>
        <v>0</v>
      </c>
      <c r="EE128" s="18">
        <f t="shared" si="30"/>
        <v>0</v>
      </c>
      <c r="EF128" s="11">
        <f t="shared" si="31"/>
        <v>575.95000000000005</v>
      </c>
      <c r="EG128" s="16">
        <f>+PMKAFAAPAYER[[#This Row],[CHF]]-PMKAFAAPAYER[[#This Row],[T2025]]</f>
        <v>0</v>
      </c>
    </row>
    <row r="129" spans="1:137" x14ac:dyDescent="0.3">
      <c r="A129" s="9">
        <f t="shared" si="32"/>
        <v>124</v>
      </c>
      <c r="B129" s="1" t="s">
        <v>27</v>
      </c>
      <c r="C129" s="9">
        <v>235</v>
      </c>
      <c r="D129" s="8">
        <v>45691</v>
      </c>
      <c r="E129" s="10">
        <v>20</v>
      </c>
      <c r="F129" s="265">
        <f t="shared" si="33"/>
        <v>45711</v>
      </c>
      <c r="G129" s="139" t="s">
        <v>513</v>
      </c>
      <c r="H129" s="14"/>
      <c r="I129" s="140">
        <v>42.4</v>
      </c>
      <c r="J129" s="14"/>
      <c r="K129" s="14"/>
      <c r="L129" s="14"/>
      <c r="N129" s="15"/>
      <c r="Q129" s="3"/>
      <c r="R129" s="234"/>
      <c r="S129" s="166">
        <f>IF(PMKAFAAPAYER[[#This Row],[ ]]="Payé",PMKAFAAPAYER[[#This Row],[02.01.2025]],0)</f>
        <v>0</v>
      </c>
      <c r="T129" s="234"/>
      <c r="U129" s="166">
        <f>IF(PMKAFAAPAYER[[#This Row],[ ]]="Payé",PMKAFAAPAYER[[#This Row],[09.01.2025]],0)</f>
        <v>0</v>
      </c>
      <c r="V129" s="234"/>
      <c r="W129" s="166">
        <f>IF(PMKAFAAPAYER[[#This Row],[ ]]="Payé",PMKAFAAPAYER[[#This Row],[16.01.2025]],0)</f>
        <v>0</v>
      </c>
      <c r="X129" s="234"/>
      <c r="Y129" s="166">
        <f>IF(PMKAFAAPAYER[[#This Row],[ ]]="Payé",PMKAFAAPAYER[[#This Row],[23.01.2025]],0)</f>
        <v>0</v>
      </c>
      <c r="Z129" s="234"/>
      <c r="AA129" s="176">
        <f>IF(PMKAFAAPAYER[[#This Row],[ ]]="Payé",PMKAFAAPAYER[[#This Row],[30.01.2025]],0)</f>
        <v>0</v>
      </c>
      <c r="AB129" s="32">
        <f t="shared" si="19"/>
        <v>0</v>
      </c>
      <c r="AC129" s="234"/>
      <c r="AD129" s="166">
        <f>IF(PMKAFAAPAYER[[#This Row],[ ]]="Payé",PMKAFAAPAYER[[#This Row],[06.02.2025]],0)</f>
        <v>0</v>
      </c>
      <c r="AE129" s="234"/>
      <c r="AF129" s="166">
        <f>IF(PMKAFAAPAYER[[#This Row],[ ]]="Payé",PMKAFAAPAYER[[#This Row],[13.02.2025]],0)</f>
        <v>0</v>
      </c>
      <c r="AG129" s="234"/>
      <c r="AH129" s="166">
        <f>IF(PMKAFAAPAYER[[#This Row],[ ]]="Payé",PMKAFAAPAYER[[#This Row],[20.02.2025]],0)</f>
        <v>0</v>
      </c>
      <c r="AI129" s="234">
        <f>+PMKAFAAPAYER[[#This Row],[CHF]]</f>
        <v>42.4</v>
      </c>
      <c r="AJ129" s="176">
        <f>IF(PMKAFAAPAYER[[#This Row],[ ]]="Payé",PMKAFAAPAYER[[#This Row],[27.02.2025]],0)</f>
        <v>0</v>
      </c>
      <c r="AK129" s="47">
        <f t="shared" si="20"/>
        <v>42.4</v>
      </c>
      <c r="AL129" s="162"/>
      <c r="AM129" s="166">
        <f>IF(PMKAFAAPAYER[[#This Row],[ ]]="Payé",PMKAFAAPAYER[[#This Row],[05.03.2025]],0)</f>
        <v>0</v>
      </c>
      <c r="AN129" s="161"/>
      <c r="AO129" s="166">
        <f>IF(PMKAFAAPAYER[[#This Row],[ ]]="Payé",PMKAFAAPAYER[[#This Row],[12.03.2025]],0)</f>
        <v>0</v>
      </c>
      <c r="AP129" s="161"/>
      <c r="AQ129" s="166">
        <f>IF(PMKAFAAPAYER[[#This Row],[ ]]="Payé",PMKAFAAPAYER[[#This Row],[19.03.2025]],0)</f>
        <v>0</v>
      </c>
      <c r="AR129" s="161"/>
      <c r="AS129" s="176">
        <f>IF(PMKAFAAPAYER[[#This Row],[ ]]="Payé",PMKAFAAPAYER[[#This Row],[26.03.2025]],0)</f>
        <v>0</v>
      </c>
      <c r="AT129" s="17">
        <f t="shared" si="21"/>
        <v>0</v>
      </c>
      <c r="AU129" s="162"/>
      <c r="AV129" s="166">
        <f>IF(PMKAFAAPAYER[[#This Row],[ ]]="Payé",PMKAFAAPAYER[[#This Row],[02.04.2025]],0)</f>
        <v>0</v>
      </c>
      <c r="AW129" s="161"/>
      <c r="AX129" s="166">
        <f>IF(PMKAFAAPAYER[[#This Row],[ ]]="Payé",PMKAFAAPAYER[[#This Row],[09.04.2025]],0)</f>
        <v>0</v>
      </c>
      <c r="AY129" s="161"/>
      <c r="AZ129" s="166">
        <f>IF(PMKAFAAPAYER[[#This Row],[ ]]="Payé",PMKAFAAPAYER[[#This Row],[16.04.2025]],0)</f>
        <v>0</v>
      </c>
      <c r="BA129" s="161"/>
      <c r="BB129" s="166">
        <f>IF(PMKAFAAPAYER[[#This Row],[ ]]="Payé",PMKAFAAPAYER[[#This Row],[23.04.2025]],0)</f>
        <v>0</v>
      </c>
      <c r="BC129" s="161"/>
      <c r="BD129" s="176">
        <f>IF(PMKAFAAPAYER[[#This Row],[ ]]="Payé",PMKAFAAPAYER[[#This Row],[30.04.2025]],0)</f>
        <v>0</v>
      </c>
      <c r="BE129" s="18">
        <f t="shared" si="22"/>
        <v>0</v>
      </c>
      <c r="BF129" s="162"/>
      <c r="BG129" s="166">
        <f>IF(PMKAFAAPAYER[[#This Row],[ ]]="Payé",PMKAFAAPAYER[[#This Row],[07.05.2025]],0)</f>
        <v>0</v>
      </c>
      <c r="BH129" s="161"/>
      <c r="BI129" s="166">
        <f>IF(PMKAFAAPAYER[[#This Row],[ ]]="Payé",PMKAFAAPAYER[[#This Row],[14.05.2025]],0)</f>
        <v>0</v>
      </c>
      <c r="BJ129" s="161"/>
      <c r="BK129" s="166">
        <f>IF(PMKAFAAPAYER[[#This Row],[ ]]="Payé",PMKAFAAPAYER[[#This Row],[21.05.2025]],0)</f>
        <v>0</v>
      </c>
      <c r="BL129" s="161"/>
      <c r="BM129" s="176">
        <f>IF(PMKAFAAPAYER[[#This Row],[ ]]="Payé",PMKAFAAPAYER[[#This Row],[28.05.2025]],0)</f>
        <v>0</v>
      </c>
      <c r="BN129" s="17">
        <f t="shared" si="23"/>
        <v>0</v>
      </c>
      <c r="BO129" s="162"/>
      <c r="BP129" s="166">
        <f>IF(PMKAFAAPAYER[[#This Row],[ ]]="Payé",PMKAFAAPAYER[[#This Row],[04.06.2025]],0)</f>
        <v>0</v>
      </c>
      <c r="BQ129" s="161"/>
      <c r="BR129" s="166">
        <f>IF(PMKAFAAPAYER[[#This Row],[ ]]="Payé",PMKAFAAPAYER[[#This Row],[11.06.2025]],0)</f>
        <v>0</v>
      </c>
      <c r="BS129" s="161"/>
      <c r="BT129" s="166">
        <f>IF(PMKAFAAPAYER[[#This Row],[ ]]="Payé",PMKAFAAPAYER[[#This Row],[18.06.2025]],0)</f>
        <v>0</v>
      </c>
      <c r="BU129" s="161"/>
      <c r="BV129" s="176">
        <f>IF(PMKAFAAPAYER[[#This Row],[ ]]="Payé",PMKAFAAPAYER[[#This Row],[25.06.2025]],0)</f>
        <v>0</v>
      </c>
      <c r="BW129" s="18">
        <f t="shared" si="24"/>
        <v>0</v>
      </c>
      <c r="BX129" s="162"/>
      <c r="BY129" s="166">
        <f>IF(PMKAFAAPAYER[[#This Row],[ ]]="Payé",PMKAFAAPAYER[[#This Row],[02.07.2025]],0)</f>
        <v>0</v>
      </c>
      <c r="BZ129" s="161"/>
      <c r="CA129" s="166">
        <f>IF(PMKAFAAPAYER[[#This Row],[ ]]="Payé",PMKAFAAPAYER[[#This Row],[09.07.2025]],0)</f>
        <v>0</v>
      </c>
      <c r="CB129" s="161"/>
      <c r="CC129" s="166">
        <f>IF(PMKAFAAPAYER[[#This Row],[ ]]="Payé",PMKAFAAPAYER[[#This Row],[16.07.2025]],0)</f>
        <v>0</v>
      </c>
      <c r="CD129" s="161"/>
      <c r="CE129" s="166">
        <f>IF(PMKAFAAPAYER[[#This Row],[ ]]="Payé",PMKAFAAPAYER[[#This Row],[23.07.2025]],0)</f>
        <v>0</v>
      </c>
      <c r="CF129" s="161"/>
      <c r="CG129" s="176">
        <f>IF(PMKAFAAPAYER[[#This Row],[ ]]="Payé",PMKAFAAPAYER[[#This Row],[30.07.2025]],0)</f>
        <v>0</v>
      </c>
      <c r="CH129" s="17">
        <f t="shared" si="25"/>
        <v>0</v>
      </c>
      <c r="CI129" s="162"/>
      <c r="CJ129" s="166">
        <f>IF(PMKAFAAPAYER[[#This Row],[ ]]="Payé",PMKAFAAPAYER[[#This Row],[06.08.2025]],0)</f>
        <v>0</v>
      </c>
      <c r="CK129" s="161"/>
      <c r="CL129" s="166">
        <f>IF(PMKAFAAPAYER[[#This Row],[ ]]="Payé",PMKAFAAPAYER[[#This Row],[13.08.2025]],0)</f>
        <v>0</v>
      </c>
      <c r="CM129" s="161"/>
      <c r="CN129" s="166">
        <f>IF(PMKAFAAPAYER[[#This Row],[ ]]="Payé",PMKAFAAPAYER[[#This Row],[20.08.2025]],0)</f>
        <v>0</v>
      </c>
      <c r="CO129" s="161"/>
      <c r="CP129" s="176">
        <f>IF(PMKAFAAPAYER[[#This Row],[ ]]="Payé",PMKAFAAPAYER[[#This Row],[27.08.2025]],0)</f>
        <v>0</v>
      </c>
      <c r="CQ129" s="18">
        <f t="shared" si="26"/>
        <v>0</v>
      </c>
      <c r="CR129" s="162"/>
      <c r="CS129" s="166">
        <f>IF(PMKAFAAPAYER[[#This Row],[ ]]="Payé",PMKAFAAPAYER[[#This Row],[03.09.2025]],0)</f>
        <v>0</v>
      </c>
      <c r="CT129" s="161"/>
      <c r="CU129" s="166">
        <f>IF(PMKAFAAPAYER[[#This Row],[ ]]="Payé",PMKAFAAPAYER[[#This Row],[10.09.2025]],0)</f>
        <v>0</v>
      </c>
      <c r="CV129" s="161"/>
      <c r="CW129" s="166">
        <f>IF(PMKAFAAPAYER[[#This Row],[ ]]="Payé",PMKAFAAPAYER[[#This Row],[17.09.2025]],0)</f>
        <v>0</v>
      </c>
      <c r="CX129" s="161"/>
      <c r="CY129" s="176">
        <f>IF(PMKAFAAPAYER[[#This Row],[ ]]="Payé",PMKAFAAPAYER[[#This Row],[24.09.2025]],0)</f>
        <v>0</v>
      </c>
      <c r="CZ129" s="17">
        <f t="shared" si="27"/>
        <v>0</v>
      </c>
      <c r="DA129" s="162"/>
      <c r="DB129" s="166">
        <f>IF(PMKAFAAPAYER[[#This Row],[ ]]="Payé",PMKAFAAPAYER[[#This Row],[01.10.2025]],0)</f>
        <v>0</v>
      </c>
      <c r="DC129" s="161"/>
      <c r="DD129" s="166">
        <f>IF(PMKAFAAPAYER[[#This Row],[ ]]="Payé",PMKAFAAPAYER[[#This Row],[08.10.2025]],0)</f>
        <v>0</v>
      </c>
      <c r="DE129" s="161"/>
      <c r="DF129" s="166">
        <f>IF(PMKAFAAPAYER[[#This Row],[ ]]="Payé",PMKAFAAPAYER[[#This Row],[15.10.2025]],0)</f>
        <v>0</v>
      </c>
      <c r="DG129" s="161"/>
      <c r="DH129" s="166">
        <f>IF(PMKAFAAPAYER[[#This Row],[ ]]="Payé",PMKAFAAPAYER[[#This Row],[22.10.2025]],0)</f>
        <v>0</v>
      </c>
      <c r="DI129" s="161"/>
      <c r="DJ129" s="176">
        <f>IF(PMKAFAAPAYER[[#This Row],[ ]]="Payé",PMKAFAAPAYER[[#This Row],[29.10.2025]],0)</f>
        <v>0</v>
      </c>
      <c r="DK129" s="18">
        <f t="shared" si="28"/>
        <v>0</v>
      </c>
      <c r="DL129" s="162"/>
      <c r="DM129" s="166">
        <f>IF(PMKAFAAPAYER[[#This Row],[ ]]="Payé",PMKAFAAPAYER[[#This Row],[05.11.2025]],0)</f>
        <v>0</v>
      </c>
      <c r="DN129" s="161"/>
      <c r="DO129" s="166">
        <f>IF(PMKAFAAPAYER[[#This Row],[ ]]="Payé",PMKAFAAPAYER[[#This Row],[12.11.2025]],0)</f>
        <v>0</v>
      </c>
      <c r="DP129" s="161"/>
      <c r="DQ129" s="166">
        <f>IF(PMKAFAAPAYER[[#This Row],[ ]]="Payé",PMKAFAAPAYER[[#This Row],[19.11.2025]],0)</f>
        <v>0</v>
      </c>
      <c r="DR129" s="161"/>
      <c r="DS129" s="176">
        <f>IF(PMKAFAAPAYER[[#This Row],[ ]]="Payé",PMKAFAAPAYER[[#This Row],[26.11.2025]],0)</f>
        <v>0</v>
      </c>
      <c r="DT129" s="17">
        <f t="shared" si="29"/>
        <v>0</v>
      </c>
      <c r="DU129" s="162"/>
      <c r="DV129" s="166">
        <f>IF(PMKAFAAPAYER[[#This Row],[ ]]="Payé",PMKAFAAPAYER[[#This Row],[03.12.2025]],0)</f>
        <v>0</v>
      </c>
      <c r="DW129" s="161"/>
      <c r="DX129" s="166">
        <f>IF(PMKAFAAPAYER[[#This Row],[ ]]="Payé",PMKAFAAPAYER[[#This Row],[10.12.2025]],0)</f>
        <v>0</v>
      </c>
      <c r="DY129" s="161"/>
      <c r="DZ129" s="166">
        <f>IF(PMKAFAAPAYER[[#This Row],[ ]]="Payé",PMKAFAAPAYER[[#This Row],[17.12.2025]],0)</f>
        <v>0</v>
      </c>
      <c r="EA129" s="161"/>
      <c r="EB129" s="166">
        <f>IF(PMKAFAAPAYER[[#This Row],[ ]]="Payé",PMKAFAAPAYER[[#This Row],[24.12.2025]],0)</f>
        <v>0</v>
      </c>
      <c r="EC129" s="161"/>
      <c r="ED129" s="176">
        <f>IF(PMKAFAAPAYER[[#This Row],[ ]]="Payé",PMKAFAAPAYER[[#This Row],[31.12.2025]],0)</f>
        <v>0</v>
      </c>
      <c r="EE129" s="18">
        <f t="shared" si="30"/>
        <v>0</v>
      </c>
      <c r="EF129" s="11">
        <f t="shared" si="31"/>
        <v>42.4</v>
      </c>
      <c r="EG129" s="16">
        <f>+PMKAFAAPAYER[[#This Row],[CHF]]-PMKAFAAPAYER[[#This Row],[T2025]]</f>
        <v>0</v>
      </c>
    </row>
    <row r="130" spans="1:137" x14ac:dyDescent="0.3">
      <c r="A130" s="9">
        <f t="shared" si="32"/>
        <v>125</v>
      </c>
      <c r="B130" s="1" t="s">
        <v>425</v>
      </c>
      <c r="C130" s="9">
        <v>2731712</v>
      </c>
      <c r="D130" s="8">
        <v>45693</v>
      </c>
      <c r="E130" s="10">
        <v>30</v>
      </c>
      <c r="F130" s="265">
        <f t="shared" si="33"/>
        <v>45723</v>
      </c>
      <c r="G130" s="139" t="s">
        <v>450</v>
      </c>
      <c r="H130" s="14"/>
      <c r="I130" s="140">
        <v>3381.2</v>
      </c>
      <c r="J130" s="14"/>
      <c r="K130" s="14"/>
      <c r="L130" s="14"/>
      <c r="N130" s="15"/>
      <c r="Q130" s="3"/>
      <c r="R130" s="234"/>
      <c r="S130" s="166">
        <f>IF(PMKAFAAPAYER[[#This Row],[ ]]="Payé",PMKAFAAPAYER[[#This Row],[02.01.2025]],0)</f>
        <v>0</v>
      </c>
      <c r="T130" s="234"/>
      <c r="U130" s="166">
        <f>IF(PMKAFAAPAYER[[#This Row],[ ]]="Payé",PMKAFAAPAYER[[#This Row],[09.01.2025]],0)</f>
        <v>0</v>
      </c>
      <c r="V130" s="234"/>
      <c r="W130" s="166">
        <f>IF(PMKAFAAPAYER[[#This Row],[ ]]="Payé",PMKAFAAPAYER[[#This Row],[16.01.2025]],0)</f>
        <v>0</v>
      </c>
      <c r="X130" s="234"/>
      <c r="Y130" s="166">
        <f>IF(PMKAFAAPAYER[[#This Row],[ ]]="Payé",PMKAFAAPAYER[[#This Row],[23.01.2025]],0)</f>
        <v>0</v>
      </c>
      <c r="Z130" s="234"/>
      <c r="AA130" s="176">
        <f>IF(PMKAFAAPAYER[[#This Row],[ ]]="Payé",PMKAFAAPAYER[[#This Row],[30.01.2025]],0)</f>
        <v>0</v>
      </c>
      <c r="AB130" s="32">
        <f t="shared" si="19"/>
        <v>0</v>
      </c>
      <c r="AC130" s="234"/>
      <c r="AD130" s="166">
        <f>IF(PMKAFAAPAYER[[#This Row],[ ]]="Payé",PMKAFAAPAYER[[#This Row],[06.02.2025]],0)</f>
        <v>0</v>
      </c>
      <c r="AE130" s="234"/>
      <c r="AF130" s="166">
        <f>IF(PMKAFAAPAYER[[#This Row],[ ]]="Payé",PMKAFAAPAYER[[#This Row],[13.02.2025]],0)</f>
        <v>0</v>
      </c>
      <c r="AG130" s="234"/>
      <c r="AH130" s="166">
        <f>IF(PMKAFAAPAYER[[#This Row],[ ]]="Payé",PMKAFAAPAYER[[#This Row],[20.02.2025]],0)</f>
        <v>0</v>
      </c>
      <c r="AI130" s="234"/>
      <c r="AJ130" s="176">
        <f>IF(PMKAFAAPAYER[[#This Row],[ ]]="Payé",PMKAFAAPAYER[[#This Row],[27.02.2025]],0)</f>
        <v>0</v>
      </c>
      <c r="AK130" s="47">
        <f t="shared" si="20"/>
        <v>0</v>
      </c>
      <c r="AL130" s="162">
        <f>+PMKAFAAPAYER[[#This Row],[CHF]]</f>
        <v>3381.2</v>
      </c>
      <c r="AM130" s="166">
        <f>IF(PMKAFAAPAYER[[#This Row],[ ]]="Payé",PMKAFAAPAYER[[#This Row],[05.03.2025]],0)</f>
        <v>0</v>
      </c>
      <c r="AN130" s="161"/>
      <c r="AO130" s="166">
        <f>IF(PMKAFAAPAYER[[#This Row],[ ]]="Payé",PMKAFAAPAYER[[#This Row],[12.03.2025]],0)</f>
        <v>0</v>
      </c>
      <c r="AP130" s="161"/>
      <c r="AQ130" s="166">
        <f>IF(PMKAFAAPAYER[[#This Row],[ ]]="Payé",PMKAFAAPAYER[[#This Row],[19.03.2025]],0)</f>
        <v>0</v>
      </c>
      <c r="AR130" s="161"/>
      <c r="AS130" s="176">
        <f>IF(PMKAFAAPAYER[[#This Row],[ ]]="Payé",PMKAFAAPAYER[[#This Row],[26.03.2025]],0)</f>
        <v>0</v>
      </c>
      <c r="AT130" s="17">
        <f t="shared" si="21"/>
        <v>3381.2</v>
      </c>
      <c r="AU130" s="162"/>
      <c r="AV130" s="166">
        <f>IF(PMKAFAAPAYER[[#This Row],[ ]]="Payé",PMKAFAAPAYER[[#This Row],[02.04.2025]],0)</f>
        <v>0</v>
      </c>
      <c r="AW130" s="161"/>
      <c r="AX130" s="166">
        <f>IF(PMKAFAAPAYER[[#This Row],[ ]]="Payé",PMKAFAAPAYER[[#This Row],[09.04.2025]],0)</f>
        <v>0</v>
      </c>
      <c r="AY130" s="161"/>
      <c r="AZ130" s="166">
        <f>IF(PMKAFAAPAYER[[#This Row],[ ]]="Payé",PMKAFAAPAYER[[#This Row],[16.04.2025]],0)</f>
        <v>0</v>
      </c>
      <c r="BA130" s="161"/>
      <c r="BB130" s="166">
        <f>IF(PMKAFAAPAYER[[#This Row],[ ]]="Payé",PMKAFAAPAYER[[#This Row],[23.04.2025]],0)</f>
        <v>0</v>
      </c>
      <c r="BC130" s="161"/>
      <c r="BD130" s="176">
        <f>IF(PMKAFAAPAYER[[#This Row],[ ]]="Payé",PMKAFAAPAYER[[#This Row],[30.04.2025]],0)</f>
        <v>0</v>
      </c>
      <c r="BE130" s="18">
        <f t="shared" si="22"/>
        <v>0</v>
      </c>
      <c r="BF130" s="162"/>
      <c r="BG130" s="166">
        <f>IF(PMKAFAAPAYER[[#This Row],[ ]]="Payé",PMKAFAAPAYER[[#This Row],[07.05.2025]],0)</f>
        <v>0</v>
      </c>
      <c r="BH130" s="161"/>
      <c r="BI130" s="166">
        <f>IF(PMKAFAAPAYER[[#This Row],[ ]]="Payé",PMKAFAAPAYER[[#This Row],[14.05.2025]],0)</f>
        <v>0</v>
      </c>
      <c r="BJ130" s="161"/>
      <c r="BK130" s="166">
        <f>IF(PMKAFAAPAYER[[#This Row],[ ]]="Payé",PMKAFAAPAYER[[#This Row],[21.05.2025]],0)</f>
        <v>0</v>
      </c>
      <c r="BL130" s="161"/>
      <c r="BM130" s="176">
        <f>IF(PMKAFAAPAYER[[#This Row],[ ]]="Payé",PMKAFAAPAYER[[#This Row],[28.05.2025]],0)</f>
        <v>0</v>
      </c>
      <c r="BN130" s="17">
        <f t="shared" si="23"/>
        <v>0</v>
      </c>
      <c r="BO130" s="162"/>
      <c r="BP130" s="166">
        <f>IF(PMKAFAAPAYER[[#This Row],[ ]]="Payé",PMKAFAAPAYER[[#This Row],[04.06.2025]],0)</f>
        <v>0</v>
      </c>
      <c r="BQ130" s="161"/>
      <c r="BR130" s="166">
        <f>IF(PMKAFAAPAYER[[#This Row],[ ]]="Payé",PMKAFAAPAYER[[#This Row],[11.06.2025]],0)</f>
        <v>0</v>
      </c>
      <c r="BS130" s="161"/>
      <c r="BT130" s="166">
        <f>IF(PMKAFAAPAYER[[#This Row],[ ]]="Payé",PMKAFAAPAYER[[#This Row],[18.06.2025]],0)</f>
        <v>0</v>
      </c>
      <c r="BU130" s="161"/>
      <c r="BV130" s="176">
        <f>IF(PMKAFAAPAYER[[#This Row],[ ]]="Payé",PMKAFAAPAYER[[#This Row],[25.06.2025]],0)</f>
        <v>0</v>
      </c>
      <c r="BW130" s="18">
        <f t="shared" si="24"/>
        <v>0</v>
      </c>
      <c r="BX130" s="162"/>
      <c r="BY130" s="166">
        <f>IF(PMKAFAAPAYER[[#This Row],[ ]]="Payé",PMKAFAAPAYER[[#This Row],[02.07.2025]],0)</f>
        <v>0</v>
      </c>
      <c r="BZ130" s="161"/>
      <c r="CA130" s="166">
        <f>IF(PMKAFAAPAYER[[#This Row],[ ]]="Payé",PMKAFAAPAYER[[#This Row],[09.07.2025]],0)</f>
        <v>0</v>
      </c>
      <c r="CB130" s="161"/>
      <c r="CC130" s="166">
        <f>IF(PMKAFAAPAYER[[#This Row],[ ]]="Payé",PMKAFAAPAYER[[#This Row],[16.07.2025]],0)</f>
        <v>0</v>
      </c>
      <c r="CD130" s="161"/>
      <c r="CE130" s="166">
        <f>IF(PMKAFAAPAYER[[#This Row],[ ]]="Payé",PMKAFAAPAYER[[#This Row],[23.07.2025]],0)</f>
        <v>0</v>
      </c>
      <c r="CF130" s="161"/>
      <c r="CG130" s="176">
        <f>IF(PMKAFAAPAYER[[#This Row],[ ]]="Payé",PMKAFAAPAYER[[#This Row],[30.07.2025]],0)</f>
        <v>0</v>
      </c>
      <c r="CH130" s="17">
        <f t="shared" si="25"/>
        <v>0</v>
      </c>
      <c r="CI130" s="162"/>
      <c r="CJ130" s="166">
        <f>IF(PMKAFAAPAYER[[#This Row],[ ]]="Payé",PMKAFAAPAYER[[#This Row],[06.08.2025]],0)</f>
        <v>0</v>
      </c>
      <c r="CK130" s="161"/>
      <c r="CL130" s="166">
        <f>IF(PMKAFAAPAYER[[#This Row],[ ]]="Payé",PMKAFAAPAYER[[#This Row],[13.08.2025]],0)</f>
        <v>0</v>
      </c>
      <c r="CM130" s="161"/>
      <c r="CN130" s="166">
        <f>IF(PMKAFAAPAYER[[#This Row],[ ]]="Payé",PMKAFAAPAYER[[#This Row],[20.08.2025]],0)</f>
        <v>0</v>
      </c>
      <c r="CO130" s="161"/>
      <c r="CP130" s="176">
        <f>IF(PMKAFAAPAYER[[#This Row],[ ]]="Payé",PMKAFAAPAYER[[#This Row],[27.08.2025]],0)</f>
        <v>0</v>
      </c>
      <c r="CQ130" s="18">
        <f t="shared" si="26"/>
        <v>0</v>
      </c>
      <c r="CR130" s="162"/>
      <c r="CS130" s="166">
        <f>IF(PMKAFAAPAYER[[#This Row],[ ]]="Payé",PMKAFAAPAYER[[#This Row],[03.09.2025]],0)</f>
        <v>0</v>
      </c>
      <c r="CT130" s="161"/>
      <c r="CU130" s="166">
        <f>IF(PMKAFAAPAYER[[#This Row],[ ]]="Payé",PMKAFAAPAYER[[#This Row],[10.09.2025]],0)</f>
        <v>0</v>
      </c>
      <c r="CV130" s="161"/>
      <c r="CW130" s="166">
        <f>IF(PMKAFAAPAYER[[#This Row],[ ]]="Payé",PMKAFAAPAYER[[#This Row],[17.09.2025]],0)</f>
        <v>0</v>
      </c>
      <c r="CX130" s="161"/>
      <c r="CY130" s="176">
        <f>IF(PMKAFAAPAYER[[#This Row],[ ]]="Payé",PMKAFAAPAYER[[#This Row],[24.09.2025]],0)</f>
        <v>0</v>
      </c>
      <c r="CZ130" s="17">
        <f t="shared" si="27"/>
        <v>0</v>
      </c>
      <c r="DA130" s="162"/>
      <c r="DB130" s="166">
        <f>IF(PMKAFAAPAYER[[#This Row],[ ]]="Payé",PMKAFAAPAYER[[#This Row],[01.10.2025]],0)</f>
        <v>0</v>
      </c>
      <c r="DC130" s="161"/>
      <c r="DD130" s="166">
        <f>IF(PMKAFAAPAYER[[#This Row],[ ]]="Payé",PMKAFAAPAYER[[#This Row],[08.10.2025]],0)</f>
        <v>0</v>
      </c>
      <c r="DE130" s="161"/>
      <c r="DF130" s="166">
        <f>IF(PMKAFAAPAYER[[#This Row],[ ]]="Payé",PMKAFAAPAYER[[#This Row],[15.10.2025]],0)</f>
        <v>0</v>
      </c>
      <c r="DG130" s="161"/>
      <c r="DH130" s="166">
        <f>IF(PMKAFAAPAYER[[#This Row],[ ]]="Payé",PMKAFAAPAYER[[#This Row],[22.10.2025]],0)</f>
        <v>0</v>
      </c>
      <c r="DI130" s="161"/>
      <c r="DJ130" s="176">
        <f>IF(PMKAFAAPAYER[[#This Row],[ ]]="Payé",PMKAFAAPAYER[[#This Row],[29.10.2025]],0)</f>
        <v>0</v>
      </c>
      <c r="DK130" s="18">
        <f t="shared" si="28"/>
        <v>0</v>
      </c>
      <c r="DL130" s="162"/>
      <c r="DM130" s="166">
        <f>IF(PMKAFAAPAYER[[#This Row],[ ]]="Payé",PMKAFAAPAYER[[#This Row],[05.11.2025]],0)</f>
        <v>0</v>
      </c>
      <c r="DN130" s="161"/>
      <c r="DO130" s="166">
        <f>IF(PMKAFAAPAYER[[#This Row],[ ]]="Payé",PMKAFAAPAYER[[#This Row],[12.11.2025]],0)</f>
        <v>0</v>
      </c>
      <c r="DP130" s="161"/>
      <c r="DQ130" s="166">
        <f>IF(PMKAFAAPAYER[[#This Row],[ ]]="Payé",PMKAFAAPAYER[[#This Row],[19.11.2025]],0)</f>
        <v>0</v>
      </c>
      <c r="DR130" s="161"/>
      <c r="DS130" s="176">
        <f>IF(PMKAFAAPAYER[[#This Row],[ ]]="Payé",PMKAFAAPAYER[[#This Row],[26.11.2025]],0)</f>
        <v>0</v>
      </c>
      <c r="DT130" s="17">
        <f t="shared" si="29"/>
        <v>0</v>
      </c>
      <c r="DU130" s="162"/>
      <c r="DV130" s="166">
        <f>IF(PMKAFAAPAYER[[#This Row],[ ]]="Payé",PMKAFAAPAYER[[#This Row],[03.12.2025]],0)</f>
        <v>0</v>
      </c>
      <c r="DW130" s="161"/>
      <c r="DX130" s="166">
        <f>IF(PMKAFAAPAYER[[#This Row],[ ]]="Payé",PMKAFAAPAYER[[#This Row],[10.12.2025]],0)</f>
        <v>0</v>
      </c>
      <c r="DY130" s="161"/>
      <c r="DZ130" s="166">
        <f>IF(PMKAFAAPAYER[[#This Row],[ ]]="Payé",PMKAFAAPAYER[[#This Row],[17.12.2025]],0)</f>
        <v>0</v>
      </c>
      <c r="EA130" s="161"/>
      <c r="EB130" s="166">
        <f>IF(PMKAFAAPAYER[[#This Row],[ ]]="Payé",PMKAFAAPAYER[[#This Row],[24.12.2025]],0)</f>
        <v>0</v>
      </c>
      <c r="EC130" s="161"/>
      <c r="ED130" s="176">
        <f>IF(PMKAFAAPAYER[[#This Row],[ ]]="Payé",PMKAFAAPAYER[[#This Row],[31.12.2025]],0)</f>
        <v>0</v>
      </c>
      <c r="EE130" s="18">
        <f t="shared" si="30"/>
        <v>0</v>
      </c>
      <c r="EF130" s="11">
        <f t="shared" si="31"/>
        <v>3381.2</v>
      </c>
      <c r="EG130" s="16">
        <f>+PMKAFAAPAYER[[#This Row],[CHF]]-PMKAFAAPAYER[[#This Row],[T2025]]</f>
        <v>0</v>
      </c>
    </row>
    <row r="131" spans="1:137" x14ac:dyDescent="0.3">
      <c r="A131" s="9">
        <f t="shared" si="32"/>
        <v>126</v>
      </c>
      <c r="B131" s="1" t="s">
        <v>40</v>
      </c>
      <c r="C131" s="193" t="s">
        <v>514</v>
      </c>
      <c r="D131" s="8">
        <v>45692</v>
      </c>
      <c r="E131" s="10">
        <v>24</v>
      </c>
      <c r="F131" s="265">
        <f t="shared" si="33"/>
        <v>45716</v>
      </c>
      <c r="G131" s="139" t="s">
        <v>515</v>
      </c>
      <c r="H131" s="14"/>
      <c r="I131" s="140">
        <v>88.25</v>
      </c>
      <c r="J131" s="14"/>
      <c r="K131" s="14"/>
      <c r="L131" s="14"/>
      <c r="N131" s="15"/>
      <c r="P131" s="205">
        <v>45721</v>
      </c>
      <c r="Q131" s="3" t="s">
        <v>445</v>
      </c>
      <c r="R131" s="234"/>
      <c r="S131" s="166">
        <f>IF(PMKAFAAPAYER[[#This Row],[ ]]="Payé",PMKAFAAPAYER[[#This Row],[02.01.2025]],0)</f>
        <v>0</v>
      </c>
      <c r="T131" s="234"/>
      <c r="U131" s="166">
        <f>IF(PMKAFAAPAYER[[#This Row],[ ]]="Payé",PMKAFAAPAYER[[#This Row],[09.01.2025]],0)</f>
        <v>0</v>
      </c>
      <c r="V131" s="234"/>
      <c r="W131" s="166">
        <f>IF(PMKAFAAPAYER[[#This Row],[ ]]="Payé",PMKAFAAPAYER[[#This Row],[16.01.2025]],0)</f>
        <v>0</v>
      </c>
      <c r="X131" s="234"/>
      <c r="Y131" s="166">
        <f>IF(PMKAFAAPAYER[[#This Row],[ ]]="Payé",PMKAFAAPAYER[[#This Row],[23.01.2025]],0)</f>
        <v>0</v>
      </c>
      <c r="Z131" s="234"/>
      <c r="AA131" s="176">
        <f>IF(PMKAFAAPAYER[[#This Row],[ ]]="Payé",PMKAFAAPAYER[[#This Row],[30.01.2025]],0)</f>
        <v>0</v>
      </c>
      <c r="AB131" s="32">
        <f t="shared" si="19"/>
        <v>0</v>
      </c>
      <c r="AC131" s="234"/>
      <c r="AD131" s="166">
        <f>IF(PMKAFAAPAYER[[#This Row],[ ]]="Payé",PMKAFAAPAYER[[#This Row],[06.02.2025]],0)</f>
        <v>0</v>
      </c>
      <c r="AE131" s="234"/>
      <c r="AF131" s="166">
        <f>IF(PMKAFAAPAYER[[#This Row],[ ]]="Payé",PMKAFAAPAYER[[#This Row],[13.02.2025]],0)</f>
        <v>0</v>
      </c>
      <c r="AG131" s="234"/>
      <c r="AH131" s="166">
        <f>IF(PMKAFAAPAYER[[#This Row],[ ]]="Payé",PMKAFAAPAYER[[#This Row],[20.02.2025]],0)</f>
        <v>0</v>
      </c>
      <c r="AI131" s="234">
        <f>+PMKAFAAPAYER[[#This Row],[CHF]]</f>
        <v>88.25</v>
      </c>
      <c r="AJ131" s="176">
        <f>IF(PMKAFAAPAYER[[#This Row],[ ]]="Payé",PMKAFAAPAYER[[#This Row],[27.02.2025]],0)</f>
        <v>88.25</v>
      </c>
      <c r="AK131" s="47">
        <f t="shared" si="20"/>
        <v>88.25</v>
      </c>
      <c r="AL131" s="162"/>
      <c r="AM131" s="166">
        <f>IF(PMKAFAAPAYER[[#This Row],[ ]]="Payé",PMKAFAAPAYER[[#This Row],[05.03.2025]],0)</f>
        <v>0</v>
      </c>
      <c r="AN131" s="161"/>
      <c r="AO131" s="166">
        <f>IF(PMKAFAAPAYER[[#This Row],[ ]]="Payé",PMKAFAAPAYER[[#This Row],[12.03.2025]],0)</f>
        <v>0</v>
      </c>
      <c r="AP131" s="161"/>
      <c r="AQ131" s="166">
        <f>IF(PMKAFAAPAYER[[#This Row],[ ]]="Payé",PMKAFAAPAYER[[#This Row],[19.03.2025]],0)</f>
        <v>0</v>
      </c>
      <c r="AR131" s="161"/>
      <c r="AS131" s="176">
        <f>IF(PMKAFAAPAYER[[#This Row],[ ]]="Payé",PMKAFAAPAYER[[#This Row],[26.03.2025]],0)</f>
        <v>0</v>
      </c>
      <c r="AT131" s="17">
        <f t="shared" si="21"/>
        <v>0</v>
      </c>
      <c r="AU131" s="162"/>
      <c r="AV131" s="166">
        <f>IF(PMKAFAAPAYER[[#This Row],[ ]]="Payé",PMKAFAAPAYER[[#This Row],[02.04.2025]],0)</f>
        <v>0</v>
      </c>
      <c r="AW131" s="161"/>
      <c r="AX131" s="166">
        <f>IF(PMKAFAAPAYER[[#This Row],[ ]]="Payé",PMKAFAAPAYER[[#This Row],[09.04.2025]],0)</f>
        <v>0</v>
      </c>
      <c r="AY131" s="161"/>
      <c r="AZ131" s="166">
        <f>IF(PMKAFAAPAYER[[#This Row],[ ]]="Payé",PMKAFAAPAYER[[#This Row],[16.04.2025]],0)</f>
        <v>0</v>
      </c>
      <c r="BA131" s="161"/>
      <c r="BB131" s="166">
        <f>IF(PMKAFAAPAYER[[#This Row],[ ]]="Payé",PMKAFAAPAYER[[#This Row],[23.04.2025]],0)</f>
        <v>0</v>
      </c>
      <c r="BC131" s="161"/>
      <c r="BD131" s="176">
        <f>IF(PMKAFAAPAYER[[#This Row],[ ]]="Payé",PMKAFAAPAYER[[#This Row],[30.04.2025]],0)</f>
        <v>0</v>
      </c>
      <c r="BE131" s="18">
        <f t="shared" si="22"/>
        <v>0</v>
      </c>
      <c r="BF131" s="162"/>
      <c r="BG131" s="166">
        <f>IF(PMKAFAAPAYER[[#This Row],[ ]]="Payé",PMKAFAAPAYER[[#This Row],[07.05.2025]],0)</f>
        <v>0</v>
      </c>
      <c r="BH131" s="161"/>
      <c r="BI131" s="166">
        <f>IF(PMKAFAAPAYER[[#This Row],[ ]]="Payé",PMKAFAAPAYER[[#This Row],[14.05.2025]],0)</f>
        <v>0</v>
      </c>
      <c r="BJ131" s="161"/>
      <c r="BK131" s="166">
        <f>IF(PMKAFAAPAYER[[#This Row],[ ]]="Payé",PMKAFAAPAYER[[#This Row],[21.05.2025]],0)</f>
        <v>0</v>
      </c>
      <c r="BL131" s="161"/>
      <c r="BM131" s="176">
        <f>IF(PMKAFAAPAYER[[#This Row],[ ]]="Payé",PMKAFAAPAYER[[#This Row],[28.05.2025]],0)</f>
        <v>0</v>
      </c>
      <c r="BN131" s="17">
        <f t="shared" si="23"/>
        <v>0</v>
      </c>
      <c r="BO131" s="162"/>
      <c r="BP131" s="166">
        <f>IF(PMKAFAAPAYER[[#This Row],[ ]]="Payé",PMKAFAAPAYER[[#This Row],[04.06.2025]],0)</f>
        <v>0</v>
      </c>
      <c r="BQ131" s="161"/>
      <c r="BR131" s="166">
        <f>IF(PMKAFAAPAYER[[#This Row],[ ]]="Payé",PMKAFAAPAYER[[#This Row],[11.06.2025]],0)</f>
        <v>0</v>
      </c>
      <c r="BS131" s="161"/>
      <c r="BT131" s="166">
        <f>IF(PMKAFAAPAYER[[#This Row],[ ]]="Payé",PMKAFAAPAYER[[#This Row],[18.06.2025]],0)</f>
        <v>0</v>
      </c>
      <c r="BU131" s="161"/>
      <c r="BV131" s="176">
        <f>IF(PMKAFAAPAYER[[#This Row],[ ]]="Payé",PMKAFAAPAYER[[#This Row],[25.06.2025]],0)</f>
        <v>0</v>
      </c>
      <c r="BW131" s="18">
        <f t="shared" si="24"/>
        <v>0</v>
      </c>
      <c r="BX131" s="162"/>
      <c r="BY131" s="166">
        <f>IF(PMKAFAAPAYER[[#This Row],[ ]]="Payé",PMKAFAAPAYER[[#This Row],[02.07.2025]],0)</f>
        <v>0</v>
      </c>
      <c r="BZ131" s="161"/>
      <c r="CA131" s="166">
        <f>IF(PMKAFAAPAYER[[#This Row],[ ]]="Payé",PMKAFAAPAYER[[#This Row],[09.07.2025]],0)</f>
        <v>0</v>
      </c>
      <c r="CB131" s="161"/>
      <c r="CC131" s="166">
        <f>IF(PMKAFAAPAYER[[#This Row],[ ]]="Payé",PMKAFAAPAYER[[#This Row],[16.07.2025]],0)</f>
        <v>0</v>
      </c>
      <c r="CD131" s="161"/>
      <c r="CE131" s="166">
        <f>IF(PMKAFAAPAYER[[#This Row],[ ]]="Payé",PMKAFAAPAYER[[#This Row],[23.07.2025]],0)</f>
        <v>0</v>
      </c>
      <c r="CF131" s="161"/>
      <c r="CG131" s="176">
        <f>IF(PMKAFAAPAYER[[#This Row],[ ]]="Payé",PMKAFAAPAYER[[#This Row],[30.07.2025]],0)</f>
        <v>0</v>
      </c>
      <c r="CH131" s="17">
        <f t="shared" si="25"/>
        <v>0</v>
      </c>
      <c r="CI131" s="162"/>
      <c r="CJ131" s="166">
        <f>IF(PMKAFAAPAYER[[#This Row],[ ]]="Payé",PMKAFAAPAYER[[#This Row],[06.08.2025]],0)</f>
        <v>0</v>
      </c>
      <c r="CK131" s="161"/>
      <c r="CL131" s="166">
        <f>IF(PMKAFAAPAYER[[#This Row],[ ]]="Payé",PMKAFAAPAYER[[#This Row],[13.08.2025]],0)</f>
        <v>0</v>
      </c>
      <c r="CM131" s="161"/>
      <c r="CN131" s="166">
        <f>IF(PMKAFAAPAYER[[#This Row],[ ]]="Payé",PMKAFAAPAYER[[#This Row],[20.08.2025]],0)</f>
        <v>0</v>
      </c>
      <c r="CO131" s="161"/>
      <c r="CP131" s="176">
        <f>IF(PMKAFAAPAYER[[#This Row],[ ]]="Payé",PMKAFAAPAYER[[#This Row],[27.08.2025]],0)</f>
        <v>0</v>
      </c>
      <c r="CQ131" s="18">
        <f t="shared" si="26"/>
        <v>0</v>
      </c>
      <c r="CR131" s="162"/>
      <c r="CS131" s="166">
        <f>IF(PMKAFAAPAYER[[#This Row],[ ]]="Payé",PMKAFAAPAYER[[#This Row],[03.09.2025]],0)</f>
        <v>0</v>
      </c>
      <c r="CT131" s="161"/>
      <c r="CU131" s="166">
        <f>IF(PMKAFAAPAYER[[#This Row],[ ]]="Payé",PMKAFAAPAYER[[#This Row],[10.09.2025]],0)</f>
        <v>0</v>
      </c>
      <c r="CV131" s="161"/>
      <c r="CW131" s="166">
        <f>IF(PMKAFAAPAYER[[#This Row],[ ]]="Payé",PMKAFAAPAYER[[#This Row],[17.09.2025]],0)</f>
        <v>0</v>
      </c>
      <c r="CX131" s="161"/>
      <c r="CY131" s="176">
        <f>IF(PMKAFAAPAYER[[#This Row],[ ]]="Payé",PMKAFAAPAYER[[#This Row],[24.09.2025]],0)</f>
        <v>0</v>
      </c>
      <c r="CZ131" s="17">
        <f t="shared" si="27"/>
        <v>0</v>
      </c>
      <c r="DA131" s="162"/>
      <c r="DB131" s="166">
        <f>IF(PMKAFAAPAYER[[#This Row],[ ]]="Payé",PMKAFAAPAYER[[#This Row],[01.10.2025]],0)</f>
        <v>0</v>
      </c>
      <c r="DC131" s="161"/>
      <c r="DD131" s="166">
        <f>IF(PMKAFAAPAYER[[#This Row],[ ]]="Payé",PMKAFAAPAYER[[#This Row],[08.10.2025]],0)</f>
        <v>0</v>
      </c>
      <c r="DE131" s="161"/>
      <c r="DF131" s="166">
        <f>IF(PMKAFAAPAYER[[#This Row],[ ]]="Payé",PMKAFAAPAYER[[#This Row],[15.10.2025]],0)</f>
        <v>0</v>
      </c>
      <c r="DG131" s="161"/>
      <c r="DH131" s="166">
        <f>IF(PMKAFAAPAYER[[#This Row],[ ]]="Payé",PMKAFAAPAYER[[#This Row],[22.10.2025]],0)</f>
        <v>0</v>
      </c>
      <c r="DI131" s="161"/>
      <c r="DJ131" s="176">
        <f>IF(PMKAFAAPAYER[[#This Row],[ ]]="Payé",PMKAFAAPAYER[[#This Row],[29.10.2025]],0)</f>
        <v>0</v>
      </c>
      <c r="DK131" s="18">
        <f t="shared" si="28"/>
        <v>0</v>
      </c>
      <c r="DL131" s="162"/>
      <c r="DM131" s="166">
        <f>IF(PMKAFAAPAYER[[#This Row],[ ]]="Payé",PMKAFAAPAYER[[#This Row],[05.11.2025]],0)</f>
        <v>0</v>
      </c>
      <c r="DN131" s="161"/>
      <c r="DO131" s="166">
        <f>IF(PMKAFAAPAYER[[#This Row],[ ]]="Payé",PMKAFAAPAYER[[#This Row],[12.11.2025]],0)</f>
        <v>0</v>
      </c>
      <c r="DP131" s="161"/>
      <c r="DQ131" s="166">
        <f>IF(PMKAFAAPAYER[[#This Row],[ ]]="Payé",PMKAFAAPAYER[[#This Row],[19.11.2025]],0)</f>
        <v>0</v>
      </c>
      <c r="DR131" s="161"/>
      <c r="DS131" s="176">
        <f>IF(PMKAFAAPAYER[[#This Row],[ ]]="Payé",PMKAFAAPAYER[[#This Row],[26.11.2025]],0)</f>
        <v>0</v>
      </c>
      <c r="DT131" s="17">
        <f t="shared" si="29"/>
        <v>0</v>
      </c>
      <c r="DU131" s="162"/>
      <c r="DV131" s="166">
        <f>IF(PMKAFAAPAYER[[#This Row],[ ]]="Payé",PMKAFAAPAYER[[#This Row],[03.12.2025]],0)</f>
        <v>0</v>
      </c>
      <c r="DW131" s="161"/>
      <c r="DX131" s="166">
        <f>IF(PMKAFAAPAYER[[#This Row],[ ]]="Payé",PMKAFAAPAYER[[#This Row],[10.12.2025]],0)</f>
        <v>0</v>
      </c>
      <c r="DY131" s="161"/>
      <c r="DZ131" s="166">
        <f>IF(PMKAFAAPAYER[[#This Row],[ ]]="Payé",PMKAFAAPAYER[[#This Row],[17.12.2025]],0)</f>
        <v>0</v>
      </c>
      <c r="EA131" s="161"/>
      <c r="EB131" s="166">
        <f>IF(PMKAFAAPAYER[[#This Row],[ ]]="Payé",PMKAFAAPAYER[[#This Row],[24.12.2025]],0)</f>
        <v>0</v>
      </c>
      <c r="EC131" s="161"/>
      <c r="ED131" s="176">
        <f>IF(PMKAFAAPAYER[[#This Row],[ ]]="Payé",PMKAFAAPAYER[[#This Row],[31.12.2025]],0)</f>
        <v>0</v>
      </c>
      <c r="EE131" s="18">
        <f t="shared" si="30"/>
        <v>0</v>
      </c>
      <c r="EF131" s="11">
        <f t="shared" si="31"/>
        <v>88.25</v>
      </c>
      <c r="EG131" s="16">
        <f>+PMKAFAAPAYER[[#This Row],[CHF]]-PMKAFAAPAYER[[#This Row],[T2025]]</f>
        <v>0</v>
      </c>
    </row>
    <row r="132" spans="1:137" x14ac:dyDescent="0.3">
      <c r="A132" s="9">
        <f t="shared" si="32"/>
        <v>127</v>
      </c>
      <c r="B132" s="1" t="s">
        <v>517</v>
      </c>
      <c r="C132" s="37">
        <v>45691</v>
      </c>
      <c r="D132" s="8">
        <v>45691</v>
      </c>
      <c r="E132" s="10">
        <v>21</v>
      </c>
      <c r="F132" s="265">
        <f t="shared" si="33"/>
        <v>45712</v>
      </c>
      <c r="G132" s="139" t="s">
        <v>518</v>
      </c>
      <c r="H132" s="14"/>
      <c r="I132" s="140">
        <v>1060.3499999999999</v>
      </c>
      <c r="J132" s="14"/>
      <c r="K132" s="14"/>
      <c r="L132" s="14"/>
      <c r="N132" s="15"/>
      <c r="P132" s="205">
        <v>45712</v>
      </c>
      <c r="Q132" s="3" t="s">
        <v>523</v>
      </c>
      <c r="R132" s="234"/>
      <c r="S132" s="166">
        <f>IF(PMKAFAAPAYER[[#This Row],[ ]]="Payé",PMKAFAAPAYER[[#This Row],[02.01.2025]],0)</f>
        <v>0</v>
      </c>
      <c r="T132" s="234"/>
      <c r="U132" s="166">
        <f>IF(PMKAFAAPAYER[[#This Row],[ ]]="Payé",PMKAFAAPAYER[[#This Row],[09.01.2025]],0)</f>
        <v>0</v>
      </c>
      <c r="V132" s="234"/>
      <c r="W132" s="166">
        <f>IF(PMKAFAAPAYER[[#This Row],[ ]]="Payé",PMKAFAAPAYER[[#This Row],[16.01.2025]],0)</f>
        <v>0</v>
      </c>
      <c r="X132" s="234"/>
      <c r="Y132" s="166">
        <f>IF(PMKAFAAPAYER[[#This Row],[ ]]="Payé",PMKAFAAPAYER[[#This Row],[23.01.2025]],0)</f>
        <v>0</v>
      </c>
      <c r="Z132" s="234"/>
      <c r="AA132" s="176">
        <f>IF(PMKAFAAPAYER[[#This Row],[ ]]="Payé",PMKAFAAPAYER[[#This Row],[30.01.2025]],0)</f>
        <v>0</v>
      </c>
      <c r="AB132" s="32">
        <f t="shared" si="19"/>
        <v>0</v>
      </c>
      <c r="AC132" s="234"/>
      <c r="AD132" s="166">
        <f>IF(PMKAFAAPAYER[[#This Row],[ ]]="Payé",PMKAFAAPAYER[[#This Row],[06.02.2025]],0)</f>
        <v>0</v>
      </c>
      <c r="AE132" s="234"/>
      <c r="AF132" s="166">
        <f>IF(PMKAFAAPAYER[[#This Row],[ ]]="Payé",PMKAFAAPAYER[[#This Row],[13.02.2025]],0)</f>
        <v>0</v>
      </c>
      <c r="AG132" s="234">
        <f>+PMKAFAAPAYER[[#This Row],[CHF]]</f>
        <v>1060.3499999999999</v>
      </c>
      <c r="AH132" s="166">
        <f>IF(PMKAFAAPAYER[[#This Row],[ ]]="Payé",PMKAFAAPAYER[[#This Row],[20.02.2025]],0)</f>
        <v>1060.3499999999999</v>
      </c>
      <c r="AI132" s="234"/>
      <c r="AJ132" s="176">
        <f>IF(PMKAFAAPAYER[[#This Row],[ ]]="Payé",PMKAFAAPAYER[[#This Row],[27.02.2025]],0)</f>
        <v>0</v>
      </c>
      <c r="AK132" s="47">
        <f t="shared" si="20"/>
        <v>1060.3499999999999</v>
      </c>
      <c r="AL132" s="162"/>
      <c r="AM132" s="166">
        <f>IF(PMKAFAAPAYER[[#This Row],[ ]]="Payé",PMKAFAAPAYER[[#This Row],[05.03.2025]],0)</f>
        <v>0</v>
      </c>
      <c r="AN132" s="161"/>
      <c r="AO132" s="166">
        <f>IF(PMKAFAAPAYER[[#This Row],[ ]]="Payé",PMKAFAAPAYER[[#This Row],[12.03.2025]],0)</f>
        <v>0</v>
      </c>
      <c r="AP132" s="161"/>
      <c r="AQ132" s="166">
        <f>IF(PMKAFAAPAYER[[#This Row],[ ]]="Payé",PMKAFAAPAYER[[#This Row],[19.03.2025]],0)</f>
        <v>0</v>
      </c>
      <c r="AR132" s="161"/>
      <c r="AS132" s="176">
        <f>IF(PMKAFAAPAYER[[#This Row],[ ]]="Payé",PMKAFAAPAYER[[#This Row],[26.03.2025]],0)</f>
        <v>0</v>
      </c>
      <c r="AT132" s="17">
        <f t="shared" si="21"/>
        <v>0</v>
      </c>
      <c r="AU132" s="162"/>
      <c r="AV132" s="166">
        <f>IF(PMKAFAAPAYER[[#This Row],[ ]]="Payé",PMKAFAAPAYER[[#This Row],[02.04.2025]],0)</f>
        <v>0</v>
      </c>
      <c r="AW132" s="161"/>
      <c r="AX132" s="166">
        <f>IF(PMKAFAAPAYER[[#This Row],[ ]]="Payé",PMKAFAAPAYER[[#This Row],[09.04.2025]],0)</f>
        <v>0</v>
      </c>
      <c r="AY132" s="161"/>
      <c r="AZ132" s="166">
        <f>IF(PMKAFAAPAYER[[#This Row],[ ]]="Payé",PMKAFAAPAYER[[#This Row],[16.04.2025]],0)</f>
        <v>0</v>
      </c>
      <c r="BA132" s="161"/>
      <c r="BB132" s="166">
        <f>IF(PMKAFAAPAYER[[#This Row],[ ]]="Payé",PMKAFAAPAYER[[#This Row],[23.04.2025]],0)</f>
        <v>0</v>
      </c>
      <c r="BC132" s="161"/>
      <c r="BD132" s="176">
        <f>IF(PMKAFAAPAYER[[#This Row],[ ]]="Payé",PMKAFAAPAYER[[#This Row],[30.04.2025]],0)</f>
        <v>0</v>
      </c>
      <c r="BE132" s="18">
        <f t="shared" si="22"/>
        <v>0</v>
      </c>
      <c r="BF132" s="162"/>
      <c r="BG132" s="166">
        <f>IF(PMKAFAAPAYER[[#This Row],[ ]]="Payé",PMKAFAAPAYER[[#This Row],[07.05.2025]],0)</f>
        <v>0</v>
      </c>
      <c r="BH132" s="161"/>
      <c r="BI132" s="166">
        <f>IF(PMKAFAAPAYER[[#This Row],[ ]]="Payé",PMKAFAAPAYER[[#This Row],[14.05.2025]],0)</f>
        <v>0</v>
      </c>
      <c r="BJ132" s="161"/>
      <c r="BK132" s="166">
        <f>IF(PMKAFAAPAYER[[#This Row],[ ]]="Payé",PMKAFAAPAYER[[#This Row],[21.05.2025]],0)</f>
        <v>0</v>
      </c>
      <c r="BL132" s="161"/>
      <c r="BM132" s="176">
        <f>IF(PMKAFAAPAYER[[#This Row],[ ]]="Payé",PMKAFAAPAYER[[#This Row],[28.05.2025]],0)</f>
        <v>0</v>
      </c>
      <c r="BN132" s="17">
        <f t="shared" si="23"/>
        <v>0</v>
      </c>
      <c r="BO132" s="162"/>
      <c r="BP132" s="166">
        <f>IF(PMKAFAAPAYER[[#This Row],[ ]]="Payé",PMKAFAAPAYER[[#This Row],[04.06.2025]],0)</f>
        <v>0</v>
      </c>
      <c r="BQ132" s="161"/>
      <c r="BR132" s="166">
        <f>IF(PMKAFAAPAYER[[#This Row],[ ]]="Payé",PMKAFAAPAYER[[#This Row],[11.06.2025]],0)</f>
        <v>0</v>
      </c>
      <c r="BS132" s="161"/>
      <c r="BT132" s="166">
        <f>IF(PMKAFAAPAYER[[#This Row],[ ]]="Payé",PMKAFAAPAYER[[#This Row],[18.06.2025]],0)</f>
        <v>0</v>
      </c>
      <c r="BU132" s="161"/>
      <c r="BV132" s="176">
        <f>IF(PMKAFAAPAYER[[#This Row],[ ]]="Payé",PMKAFAAPAYER[[#This Row],[25.06.2025]],0)</f>
        <v>0</v>
      </c>
      <c r="BW132" s="18">
        <f t="shared" si="24"/>
        <v>0</v>
      </c>
      <c r="BX132" s="162"/>
      <c r="BY132" s="166">
        <f>IF(PMKAFAAPAYER[[#This Row],[ ]]="Payé",PMKAFAAPAYER[[#This Row],[02.07.2025]],0)</f>
        <v>0</v>
      </c>
      <c r="BZ132" s="161"/>
      <c r="CA132" s="166">
        <f>IF(PMKAFAAPAYER[[#This Row],[ ]]="Payé",PMKAFAAPAYER[[#This Row],[09.07.2025]],0)</f>
        <v>0</v>
      </c>
      <c r="CB132" s="161"/>
      <c r="CC132" s="166">
        <f>IF(PMKAFAAPAYER[[#This Row],[ ]]="Payé",PMKAFAAPAYER[[#This Row],[16.07.2025]],0)</f>
        <v>0</v>
      </c>
      <c r="CD132" s="161"/>
      <c r="CE132" s="166">
        <f>IF(PMKAFAAPAYER[[#This Row],[ ]]="Payé",PMKAFAAPAYER[[#This Row],[23.07.2025]],0)</f>
        <v>0</v>
      </c>
      <c r="CF132" s="161"/>
      <c r="CG132" s="176">
        <f>IF(PMKAFAAPAYER[[#This Row],[ ]]="Payé",PMKAFAAPAYER[[#This Row],[30.07.2025]],0)</f>
        <v>0</v>
      </c>
      <c r="CH132" s="17">
        <f t="shared" si="25"/>
        <v>0</v>
      </c>
      <c r="CI132" s="162"/>
      <c r="CJ132" s="166">
        <f>IF(PMKAFAAPAYER[[#This Row],[ ]]="Payé",PMKAFAAPAYER[[#This Row],[06.08.2025]],0)</f>
        <v>0</v>
      </c>
      <c r="CK132" s="161"/>
      <c r="CL132" s="166">
        <f>IF(PMKAFAAPAYER[[#This Row],[ ]]="Payé",PMKAFAAPAYER[[#This Row],[13.08.2025]],0)</f>
        <v>0</v>
      </c>
      <c r="CM132" s="161"/>
      <c r="CN132" s="166">
        <f>IF(PMKAFAAPAYER[[#This Row],[ ]]="Payé",PMKAFAAPAYER[[#This Row],[20.08.2025]],0)</f>
        <v>0</v>
      </c>
      <c r="CO132" s="161"/>
      <c r="CP132" s="176">
        <f>IF(PMKAFAAPAYER[[#This Row],[ ]]="Payé",PMKAFAAPAYER[[#This Row],[27.08.2025]],0)</f>
        <v>0</v>
      </c>
      <c r="CQ132" s="18">
        <f t="shared" si="26"/>
        <v>0</v>
      </c>
      <c r="CR132" s="162"/>
      <c r="CS132" s="166">
        <f>IF(PMKAFAAPAYER[[#This Row],[ ]]="Payé",PMKAFAAPAYER[[#This Row],[03.09.2025]],0)</f>
        <v>0</v>
      </c>
      <c r="CT132" s="161"/>
      <c r="CU132" s="166">
        <f>IF(PMKAFAAPAYER[[#This Row],[ ]]="Payé",PMKAFAAPAYER[[#This Row],[10.09.2025]],0)</f>
        <v>0</v>
      </c>
      <c r="CV132" s="161"/>
      <c r="CW132" s="166">
        <f>IF(PMKAFAAPAYER[[#This Row],[ ]]="Payé",PMKAFAAPAYER[[#This Row],[17.09.2025]],0)</f>
        <v>0</v>
      </c>
      <c r="CX132" s="161"/>
      <c r="CY132" s="176">
        <f>IF(PMKAFAAPAYER[[#This Row],[ ]]="Payé",PMKAFAAPAYER[[#This Row],[24.09.2025]],0)</f>
        <v>0</v>
      </c>
      <c r="CZ132" s="17">
        <f t="shared" si="27"/>
        <v>0</v>
      </c>
      <c r="DA132" s="162"/>
      <c r="DB132" s="166">
        <f>IF(PMKAFAAPAYER[[#This Row],[ ]]="Payé",PMKAFAAPAYER[[#This Row],[01.10.2025]],0)</f>
        <v>0</v>
      </c>
      <c r="DC132" s="161"/>
      <c r="DD132" s="166">
        <f>IF(PMKAFAAPAYER[[#This Row],[ ]]="Payé",PMKAFAAPAYER[[#This Row],[08.10.2025]],0)</f>
        <v>0</v>
      </c>
      <c r="DE132" s="161"/>
      <c r="DF132" s="166">
        <f>IF(PMKAFAAPAYER[[#This Row],[ ]]="Payé",PMKAFAAPAYER[[#This Row],[15.10.2025]],0)</f>
        <v>0</v>
      </c>
      <c r="DG132" s="161"/>
      <c r="DH132" s="166">
        <f>IF(PMKAFAAPAYER[[#This Row],[ ]]="Payé",PMKAFAAPAYER[[#This Row],[22.10.2025]],0)</f>
        <v>0</v>
      </c>
      <c r="DI132" s="161"/>
      <c r="DJ132" s="176">
        <f>IF(PMKAFAAPAYER[[#This Row],[ ]]="Payé",PMKAFAAPAYER[[#This Row],[29.10.2025]],0)</f>
        <v>0</v>
      </c>
      <c r="DK132" s="18">
        <f t="shared" si="28"/>
        <v>0</v>
      </c>
      <c r="DL132" s="162"/>
      <c r="DM132" s="166">
        <f>IF(PMKAFAAPAYER[[#This Row],[ ]]="Payé",PMKAFAAPAYER[[#This Row],[05.11.2025]],0)</f>
        <v>0</v>
      </c>
      <c r="DN132" s="161"/>
      <c r="DO132" s="166">
        <f>IF(PMKAFAAPAYER[[#This Row],[ ]]="Payé",PMKAFAAPAYER[[#This Row],[12.11.2025]],0)</f>
        <v>0</v>
      </c>
      <c r="DP132" s="161"/>
      <c r="DQ132" s="166">
        <f>IF(PMKAFAAPAYER[[#This Row],[ ]]="Payé",PMKAFAAPAYER[[#This Row],[19.11.2025]],0)</f>
        <v>0</v>
      </c>
      <c r="DR132" s="161"/>
      <c r="DS132" s="176">
        <f>IF(PMKAFAAPAYER[[#This Row],[ ]]="Payé",PMKAFAAPAYER[[#This Row],[26.11.2025]],0)</f>
        <v>0</v>
      </c>
      <c r="DT132" s="17">
        <f t="shared" si="29"/>
        <v>0</v>
      </c>
      <c r="DU132" s="162"/>
      <c r="DV132" s="166">
        <f>IF(PMKAFAAPAYER[[#This Row],[ ]]="Payé",PMKAFAAPAYER[[#This Row],[03.12.2025]],0)</f>
        <v>0</v>
      </c>
      <c r="DW132" s="161"/>
      <c r="DX132" s="166">
        <f>IF(PMKAFAAPAYER[[#This Row],[ ]]="Payé",PMKAFAAPAYER[[#This Row],[10.12.2025]],0)</f>
        <v>0</v>
      </c>
      <c r="DY132" s="161"/>
      <c r="DZ132" s="166">
        <f>IF(PMKAFAAPAYER[[#This Row],[ ]]="Payé",PMKAFAAPAYER[[#This Row],[17.12.2025]],0)</f>
        <v>0</v>
      </c>
      <c r="EA132" s="161"/>
      <c r="EB132" s="166">
        <f>IF(PMKAFAAPAYER[[#This Row],[ ]]="Payé",PMKAFAAPAYER[[#This Row],[24.12.2025]],0)</f>
        <v>0</v>
      </c>
      <c r="EC132" s="161"/>
      <c r="ED132" s="176">
        <f>IF(PMKAFAAPAYER[[#This Row],[ ]]="Payé",PMKAFAAPAYER[[#This Row],[31.12.2025]],0)</f>
        <v>0</v>
      </c>
      <c r="EE132" s="18">
        <f t="shared" si="30"/>
        <v>0</v>
      </c>
      <c r="EF132" s="11">
        <f t="shared" si="31"/>
        <v>1060.3499999999999</v>
      </c>
      <c r="EG132" s="16">
        <f>+PMKAFAAPAYER[[#This Row],[CHF]]-PMKAFAAPAYER[[#This Row],[T2025]]</f>
        <v>0</v>
      </c>
    </row>
    <row r="133" spans="1:137" x14ac:dyDescent="0.3">
      <c r="A133" s="9">
        <f t="shared" si="32"/>
        <v>128</v>
      </c>
      <c r="B133" s="1" t="s">
        <v>79</v>
      </c>
      <c r="C133" s="9">
        <v>11310499</v>
      </c>
      <c r="D133" s="8">
        <v>45691</v>
      </c>
      <c r="E133" s="10">
        <v>25</v>
      </c>
      <c r="F133" s="265">
        <f t="shared" si="33"/>
        <v>45716</v>
      </c>
      <c r="G133" s="139" t="s">
        <v>519</v>
      </c>
      <c r="H133" s="14"/>
      <c r="I133" s="140">
        <v>1633.95</v>
      </c>
      <c r="J133" s="14"/>
      <c r="K133" s="14"/>
      <c r="L133" s="14"/>
      <c r="N133" s="15"/>
      <c r="P133" s="205">
        <v>45721</v>
      </c>
      <c r="Q133" s="3" t="s">
        <v>445</v>
      </c>
      <c r="R133" s="234"/>
      <c r="S133" s="166">
        <f>IF(PMKAFAAPAYER[[#This Row],[ ]]="Payé",PMKAFAAPAYER[[#This Row],[02.01.2025]],0)</f>
        <v>0</v>
      </c>
      <c r="T133" s="234"/>
      <c r="U133" s="166">
        <f>IF(PMKAFAAPAYER[[#This Row],[ ]]="Payé",PMKAFAAPAYER[[#This Row],[09.01.2025]],0)</f>
        <v>0</v>
      </c>
      <c r="V133" s="234"/>
      <c r="W133" s="166">
        <f>IF(PMKAFAAPAYER[[#This Row],[ ]]="Payé",PMKAFAAPAYER[[#This Row],[16.01.2025]],0)</f>
        <v>0</v>
      </c>
      <c r="X133" s="234"/>
      <c r="Y133" s="166">
        <f>IF(PMKAFAAPAYER[[#This Row],[ ]]="Payé",PMKAFAAPAYER[[#This Row],[23.01.2025]],0)</f>
        <v>0</v>
      </c>
      <c r="Z133" s="234"/>
      <c r="AA133" s="176">
        <f>IF(PMKAFAAPAYER[[#This Row],[ ]]="Payé",PMKAFAAPAYER[[#This Row],[30.01.2025]],0)</f>
        <v>0</v>
      </c>
      <c r="AB133" s="32">
        <f t="shared" si="19"/>
        <v>0</v>
      </c>
      <c r="AC133" s="234"/>
      <c r="AD133" s="166">
        <f>IF(PMKAFAAPAYER[[#This Row],[ ]]="Payé",PMKAFAAPAYER[[#This Row],[06.02.2025]],0)</f>
        <v>0</v>
      </c>
      <c r="AE133" s="234"/>
      <c r="AF133" s="166">
        <f>IF(PMKAFAAPAYER[[#This Row],[ ]]="Payé",PMKAFAAPAYER[[#This Row],[13.02.2025]],0)</f>
        <v>0</v>
      </c>
      <c r="AG133" s="234"/>
      <c r="AH133" s="166">
        <f>IF(PMKAFAAPAYER[[#This Row],[ ]]="Payé",PMKAFAAPAYER[[#This Row],[20.02.2025]],0)</f>
        <v>0</v>
      </c>
      <c r="AI133" s="234">
        <f>+PMKAFAAPAYER[[#This Row],[CHF]]</f>
        <v>1633.95</v>
      </c>
      <c r="AJ133" s="176">
        <f>IF(PMKAFAAPAYER[[#This Row],[ ]]="Payé",PMKAFAAPAYER[[#This Row],[27.02.2025]],0)</f>
        <v>1633.95</v>
      </c>
      <c r="AK133" s="47">
        <f t="shared" si="20"/>
        <v>1633.95</v>
      </c>
      <c r="AL133" s="162"/>
      <c r="AM133" s="166">
        <f>IF(PMKAFAAPAYER[[#This Row],[ ]]="Payé",PMKAFAAPAYER[[#This Row],[05.03.2025]],0)</f>
        <v>0</v>
      </c>
      <c r="AN133" s="161"/>
      <c r="AO133" s="166">
        <f>IF(PMKAFAAPAYER[[#This Row],[ ]]="Payé",PMKAFAAPAYER[[#This Row],[12.03.2025]],0)</f>
        <v>0</v>
      </c>
      <c r="AP133" s="161"/>
      <c r="AQ133" s="166">
        <f>IF(PMKAFAAPAYER[[#This Row],[ ]]="Payé",PMKAFAAPAYER[[#This Row],[19.03.2025]],0)</f>
        <v>0</v>
      </c>
      <c r="AR133" s="161"/>
      <c r="AS133" s="176">
        <f>IF(PMKAFAAPAYER[[#This Row],[ ]]="Payé",PMKAFAAPAYER[[#This Row],[26.03.2025]],0)</f>
        <v>0</v>
      </c>
      <c r="AT133" s="17">
        <f t="shared" si="21"/>
        <v>0</v>
      </c>
      <c r="AU133" s="162"/>
      <c r="AV133" s="166">
        <f>IF(PMKAFAAPAYER[[#This Row],[ ]]="Payé",PMKAFAAPAYER[[#This Row],[02.04.2025]],0)</f>
        <v>0</v>
      </c>
      <c r="AW133" s="161"/>
      <c r="AX133" s="166">
        <f>IF(PMKAFAAPAYER[[#This Row],[ ]]="Payé",PMKAFAAPAYER[[#This Row],[09.04.2025]],0)</f>
        <v>0</v>
      </c>
      <c r="AY133" s="161"/>
      <c r="AZ133" s="166">
        <f>IF(PMKAFAAPAYER[[#This Row],[ ]]="Payé",PMKAFAAPAYER[[#This Row],[16.04.2025]],0)</f>
        <v>0</v>
      </c>
      <c r="BA133" s="161"/>
      <c r="BB133" s="166">
        <f>IF(PMKAFAAPAYER[[#This Row],[ ]]="Payé",PMKAFAAPAYER[[#This Row],[23.04.2025]],0)</f>
        <v>0</v>
      </c>
      <c r="BC133" s="161"/>
      <c r="BD133" s="176">
        <f>IF(PMKAFAAPAYER[[#This Row],[ ]]="Payé",PMKAFAAPAYER[[#This Row],[30.04.2025]],0)</f>
        <v>0</v>
      </c>
      <c r="BE133" s="18">
        <f t="shared" si="22"/>
        <v>0</v>
      </c>
      <c r="BF133" s="162"/>
      <c r="BG133" s="166">
        <f>IF(PMKAFAAPAYER[[#This Row],[ ]]="Payé",PMKAFAAPAYER[[#This Row],[07.05.2025]],0)</f>
        <v>0</v>
      </c>
      <c r="BH133" s="161"/>
      <c r="BI133" s="166">
        <f>IF(PMKAFAAPAYER[[#This Row],[ ]]="Payé",PMKAFAAPAYER[[#This Row],[14.05.2025]],0)</f>
        <v>0</v>
      </c>
      <c r="BJ133" s="161"/>
      <c r="BK133" s="166">
        <f>IF(PMKAFAAPAYER[[#This Row],[ ]]="Payé",PMKAFAAPAYER[[#This Row],[21.05.2025]],0)</f>
        <v>0</v>
      </c>
      <c r="BL133" s="161"/>
      <c r="BM133" s="176">
        <f>IF(PMKAFAAPAYER[[#This Row],[ ]]="Payé",PMKAFAAPAYER[[#This Row],[28.05.2025]],0)</f>
        <v>0</v>
      </c>
      <c r="BN133" s="17">
        <f t="shared" si="23"/>
        <v>0</v>
      </c>
      <c r="BO133" s="162"/>
      <c r="BP133" s="166">
        <f>IF(PMKAFAAPAYER[[#This Row],[ ]]="Payé",PMKAFAAPAYER[[#This Row],[04.06.2025]],0)</f>
        <v>0</v>
      </c>
      <c r="BQ133" s="161"/>
      <c r="BR133" s="166">
        <f>IF(PMKAFAAPAYER[[#This Row],[ ]]="Payé",PMKAFAAPAYER[[#This Row],[11.06.2025]],0)</f>
        <v>0</v>
      </c>
      <c r="BS133" s="161"/>
      <c r="BT133" s="166">
        <f>IF(PMKAFAAPAYER[[#This Row],[ ]]="Payé",PMKAFAAPAYER[[#This Row],[18.06.2025]],0)</f>
        <v>0</v>
      </c>
      <c r="BU133" s="161"/>
      <c r="BV133" s="176">
        <f>IF(PMKAFAAPAYER[[#This Row],[ ]]="Payé",PMKAFAAPAYER[[#This Row],[25.06.2025]],0)</f>
        <v>0</v>
      </c>
      <c r="BW133" s="18">
        <f t="shared" si="24"/>
        <v>0</v>
      </c>
      <c r="BX133" s="162"/>
      <c r="BY133" s="166">
        <f>IF(PMKAFAAPAYER[[#This Row],[ ]]="Payé",PMKAFAAPAYER[[#This Row],[02.07.2025]],0)</f>
        <v>0</v>
      </c>
      <c r="BZ133" s="161"/>
      <c r="CA133" s="166">
        <f>IF(PMKAFAAPAYER[[#This Row],[ ]]="Payé",PMKAFAAPAYER[[#This Row],[09.07.2025]],0)</f>
        <v>0</v>
      </c>
      <c r="CB133" s="161"/>
      <c r="CC133" s="166">
        <f>IF(PMKAFAAPAYER[[#This Row],[ ]]="Payé",PMKAFAAPAYER[[#This Row],[16.07.2025]],0)</f>
        <v>0</v>
      </c>
      <c r="CD133" s="161"/>
      <c r="CE133" s="166">
        <f>IF(PMKAFAAPAYER[[#This Row],[ ]]="Payé",PMKAFAAPAYER[[#This Row],[23.07.2025]],0)</f>
        <v>0</v>
      </c>
      <c r="CF133" s="161"/>
      <c r="CG133" s="176">
        <f>IF(PMKAFAAPAYER[[#This Row],[ ]]="Payé",PMKAFAAPAYER[[#This Row],[30.07.2025]],0)</f>
        <v>0</v>
      </c>
      <c r="CH133" s="17">
        <f t="shared" si="25"/>
        <v>0</v>
      </c>
      <c r="CI133" s="162"/>
      <c r="CJ133" s="166">
        <f>IF(PMKAFAAPAYER[[#This Row],[ ]]="Payé",PMKAFAAPAYER[[#This Row],[06.08.2025]],0)</f>
        <v>0</v>
      </c>
      <c r="CK133" s="161"/>
      <c r="CL133" s="166">
        <f>IF(PMKAFAAPAYER[[#This Row],[ ]]="Payé",PMKAFAAPAYER[[#This Row],[13.08.2025]],0)</f>
        <v>0</v>
      </c>
      <c r="CM133" s="161"/>
      <c r="CN133" s="166">
        <f>IF(PMKAFAAPAYER[[#This Row],[ ]]="Payé",PMKAFAAPAYER[[#This Row],[20.08.2025]],0)</f>
        <v>0</v>
      </c>
      <c r="CO133" s="161"/>
      <c r="CP133" s="176">
        <f>IF(PMKAFAAPAYER[[#This Row],[ ]]="Payé",PMKAFAAPAYER[[#This Row],[27.08.2025]],0)</f>
        <v>0</v>
      </c>
      <c r="CQ133" s="18">
        <f t="shared" si="26"/>
        <v>0</v>
      </c>
      <c r="CR133" s="162"/>
      <c r="CS133" s="166">
        <f>IF(PMKAFAAPAYER[[#This Row],[ ]]="Payé",PMKAFAAPAYER[[#This Row],[03.09.2025]],0)</f>
        <v>0</v>
      </c>
      <c r="CT133" s="161"/>
      <c r="CU133" s="166">
        <f>IF(PMKAFAAPAYER[[#This Row],[ ]]="Payé",PMKAFAAPAYER[[#This Row],[10.09.2025]],0)</f>
        <v>0</v>
      </c>
      <c r="CV133" s="161"/>
      <c r="CW133" s="166">
        <f>IF(PMKAFAAPAYER[[#This Row],[ ]]="Payé",PMKAFAAPAYER[[#This Row],[17.09.2025]],0)</f>
        <v>0</v>
      </c>
      <c r="CX133" s="161"/>
      <c r="CY133" s="176">
        <f>IF(PMKAFAAPAYER[[#This Row],[ ]]="Payé",PMKAFAAPAYER[[#This Row],[24.09.2025]],0)</f>
        <v>0</v>
      </c>
      <c r="CZ133" s="17">
        <f t="shared" si="27"/>
        <v>0</v>
      </c>
      <c r="DA133" s="162"/>
      <c r="DB133" s="166">
        <f>IF(PMKAFAAPAYER[[#This Row],[ ]]="Payé",PMKAFAAPAYER[[#This Row],[01.10.2025]],0)</f>
        <v>0</v>
      </c>
      <c r="DC133" s="161"/>
      <c r="DD133" s="166">
        <f>IF(PMKAFAAPAYER[[#This Row],[ ]]="Payé",PMKAFAAPAYER[[#This Row],[08.10.2025]],0)</f>
        <v>0</v>
      </c>
      <c r="DE133" s="161"/>
      <c r="DF133" s="166">
        <f>IF(PMKAFAAPAYER[[#This Row],[ ]]="Payé",PMKAFAAPAYER[[#This Row],[15.10.2025]],0)</f>
        <v>0</v>
      </c>
      <c r="DG133" s="161"/>
      <c r="DH133" s="166">
        <f>IF(PMKAFAAPAYER[[#This Row],[ ]]="Payé",PMKAFAAPAYER[[#This Row],[22.10.2025]],0)</f>
        <v>0</v>
      </c>
      <c r="DI133" s="161"/>
      <c r="DJ133" s="176">
        <f>IF(PMKAFAAPAYER[[#This Row],[ ]]="Payé",PMKAFAAPAYER[[#This Row],[29.10.2025]],0)</f>
        <v>0</v>
      </c>
      <c r="DK133" s="18">
        <f t="shared" si="28"/>
        <v>0</v>
      </c>
      <c r="DL133" s="162"/>
      <c r="DM133" s="166">
        <f>IF(PMKAFAAPAYER[[#This Row],[ ]]="Payé",PMKAFAAPAYER[[#This Row],[05.11.2025]],0)</f>
        <v>0</v>
      </c>
      <c r="DN133" s="161"/>
      <c r="DO133" s="166">
        <f>IF(PMKAFAAPAYER[[#This Row],[ ]]="Payé",PMKAFAAPAYER[[#This Row],[12.11.2025]],0)</f>
        <v>0</v>
      </c>
      <c r="DP133" s="161"/>
      <c r="DQ133" s="166">
        <f>IF(PMKAFAAPAYER[[#This Row],[ ]]="Payé",PMKAFAAPAYER[[#This Row],[19.11.2025]],0)</f>
        <v>0</v>
      </c>
      <c r="DR133" s="161"/>
      <c r="DS133" s="176">
        <f>IF(PMKAFAAPAYER[[#This Row],[ ]]="Payé",PMKAFAAPAYER[[#This Row],[26.11.2025]],0)</f>
        <v>0</v>
      </c>
      <c r="DT133" s="17">
        <f t="shared" si="29"/>
        <v>0</v>
      </c>
      <c r="DU133" s="162"/>
      <c r="DV133" s="166">
        <f>IF(PMKAFAAPAYER[[#This Row],[ ]]="Payé",PMKAFAAPAYER[[#This Row],[03.12.2025]],0)</f>
        <v>0</v>
      </c>
      <c r="DW133" s="161"/>
      <c r="DX133" s="166">
        <f>IF(PMKAFAAPAYER[[#This Row],[ ]]="Payé",PMKAFAAPAYER[[#This Row],[10.12.2025]],0)</f>
        <v>0</v>
      </c>
      <c r="DY133" s="161"/>
      <c r="DZ133" s="166">
        <f>IF(PMKAFAAPAYER[[#This Row],[ ]]="Payé",PMKAFAAPAYER[[#This Row],[17.12.2025]],0)</f>
        <v>0</v>
      </c>
      <c r="EA133" s="161"/>
      <c r="EB133" s="166">
        <f>IF(PMKAFAAPAYER[[#This Row],[ ]]="Payé",PMKAFAAPAYER[[#This Row],[24.12.2025]],0)</f>
        <v>0</v>
      </c>
      <c r="EC133" s="161"/>
      <c r="ED133" s="176">
        <f>IF(PMKAFAAPAYER[[#This Row],[ ]]="Payé",PMKAFAAPAYER[[#This Row],[31.12.2025]],0)</f>
        <v>0</v>
      </c>
      <c r="EE133" s="18">
        <f t="shared" si="30"/>
        <v>0</v>
      </c>
      <c r="EF133" s="11">
        <f t="shared" si="31"/>
        <v>1633.95</v>
      </c>
      <c r="EG133" s="16">
        <f>+PMKAFAAPAYER[[#This Row],[CHF]]-PMKAFAAPAYER[[#This Row],[T2025]]</f>
        <v>0</v>
      </c>
    </row>
    <row r="134" spans="1:137" x14ac:dyDescent="0.3">
      <c r="A134" s="9">
        <f t="shared" si="32"/>
        <v>129</v>
      </c>
      <c r="B134" s="1" t="s">
        <v>520</v>
      </c>
      <c r="C134" s="9" t="s">
        <v>521</v>
      </c>
      <c r="D134" s="8">
        <v>45687</v>
      </c>
      <c r="E134" s="10">
        <v>0</v>
      </c>
      <c r="F134" s="265">
        <f t="shared" ref="F134:F164" si="34">+D134+E134</f>
        <v>45687</v>
      </c>
      <c r="G134" s="139" t="s">
        <v>522</v>
      </c>
      <c r="H134" s="14"/>
      <c r="I134" s="140">
        <v>580.58000000000004</v>
      </c>
      <c r="J134" s="14"/>
      <c r="K134" s="14"/>
      <c r="L134" s="14"/>
      <c r="M134" s="148"/>
      <c r="N134" s="194"/>
      <c r="P134" s="205">
        <v>45687</v>
      </c>
      <c r="Q134" s="3" t="s">
        <v>445</v>
      </c>
      <c r="R134" s="234"/>
      <c r="S134" s="166">
        <f>IF(PMKAFAAPAYER[[#This Row],[ ]]="Payé",PMKAFAAPAYER[[#This Row],[02.01.2025]],0)</f>
        <v>0</v>
      </c>
      <c r="T134" s="234"/>
      <c r="U134" s="166">
        <f>IF(PMKAFAAPAYER[[#This Row],[ ]]="Payé",PMKAFAAPAYER[[#This Row],[09.01.2025]],0)</f>
        <v>0</v>
      </c>
      <c r="V134" s="234"/>
      <c r="W134" s="166">
        <f>IF(PMKAFAAPAYER[[#This Row],[ ]]="Payé",PMKAFAAPAYER[[#This Row],[16.01.2025]],0)</f>
        <v>0</v>
      </c>
      <c r="X134" s="234"/>
      <c r="Y134" s="166">
        <f>IF(PMKAFAAPAYER[[#This Row],[ ]]="Payé",PMKAFAAPAYER[[#This Row],[23.01.2025]],0)</f>
        <v>0</v>
      </c>
      <c r="Z134" s="234">
        <f>+PMKAFAAPAYER[[#This Row],[CHF]]</f>
        <v>580.58000000000004</v>
      </c>
      <c r="AA134" s="176">
        <f>IF(PMKAFAAPAYER[[#This Row],[ ]]="Payé",PMKAFAAPAYER[[#This Row],[30.01.2025]],0)</f>
        <v>580.58000000000004</v>
      </c>
      <c r="AB134" s="32">
        <f t="shared" ref="AB134:AB197" si="35">SUM(R134,T134,V134,X134,Z134)</f>
        <v>580.58000000000004</v>
      </c>
      <c r="AC134" s="234"/>
      <c r="AD134" s="166">
        <f>IF(PMKAFAAPAYER[[#This Row],[ ]]="Payé",PMKAFAAPAYER[[#This Row],[06.02.2025]],0)</f>
        <v>0</v>
      </c>
      <c r="AE134" s="234"/>
      <c r="AF134" s="166">
        <f>IF(PMKAFAAPAYER[[#This Row],[ ]]="Payé",PMKAFAAPAYER[[#This Row],[13.02.2025]],0)</f>
        <v>0</v>
      </c>
      <c r="AG134" s="234"/>
      <c r="AH134" s="166">
        <f>IF(PMKAFAAPAYER[[#This Row],[ ]]="Payé",PMKAFAAPAYER[[#This Row],[20.02.2025]],0)</f>
        <v>0</v>
      </c>
      <c r="AI134" s="234"/>
      <c r="AJ134" s="176">
        <f>IF(PMKAFAAPAYER[[#This Row],[ ]]="Payé",PMKAFAAPAYER[[#This Row],[27.02.2025]],0)</f>
        <v>0</v>
      </c>
      <c r="AK134" s="47">
        <f t="shared" ref="AK134:AK197" si="36">SUM(AC134,AE134,AG134,AI134)</f>
        <v>0</v>
      </c>
      <c r="AL134" s="162"/>
      <c r="AM134" s="166">
        <f>IF(PMKAFAAPAYER[[#This Row],[ ]]="Payé",PMKAFAAPAYER[[#This Row],[05.03.2025]],0)</f>
        <v>0</v>
      </c>
      <c r="AN134" s="161"/>
      <c r="AO134" s="166">
        <f>IF(PMKAFAAPAYER[[#This Row],[ ]]="Payé",PMKAFAAPAYER[[#This Row],[12.03.2025]],0)</f>
        <v>0</v>
      </c>
      <c r="AP134" s="161"/>
      <c r="AQ134" s="166">
        <f>IF(PMKAFAAPAYER[[#This Row],[ ]]="Payé",PMKAFAAPAYER[[#This Row],[19.03.2025]],0)</f>
        <v>0</v>
      </c>
      <c r="AR134" s="161"/>
      <c r="AS134" s="176">
        <f>IF(PMKAFAAPAYER[[#This Row],[ ]]="Payé",PMKAFAAPAYER[[#This Row],[26.03.2025]],0)</f>
        <v>0</v>
      </c>
      <c r="AT134" s="17">
        <f t="shared" ref="AT134:AT197" si="37">SUM(AL134,AN134,AP134,AR134)</f>
        <v>0</v>
      </c>
      <c r="AU134" s="162"/>
      <c r="AV134" s="166">
        <f>IF(PMKAFAAPAYER[[#This Row],[ ]]="Payé",PMKAFAAPAYER[[#This Row],[02.04.2025]],0)</f>
        <v>0</v>
      </c>
      <c r="AW134" s="161"/>
      <c r="AX134" s="166">
        <f>IF(PMKAFAAPAYER[[#This Row],[ ]]="Payé",PMKAFAAPAYER[[#This Row],[09.04.2025]],0)</f>
        <v>0</v>
      </c>
      <c r="AY134" s="161"/>
      <c r="AZ134" s="166">
        <f>IF(PMKAFAAPAYER[[#This Row],[ ]]="Payé",PMKAFAAPAYER[[#This Row],[16.04.2025]],0)</f>
        <v>0</v>
      </c>
      <c r="BA134" s="161"/>
      <c r="BB134" s="166">
        <f>IF(PMKAFAAPAYER[[#This Row],[ ]]="Payé",PMKAFAAPAYER[[#This Row],[23.04.2025]],0)</f>
        <v>0</v>
      </c>
      <c r="BC134" s="161"/>
      <c r="BD134" s="176">
        <f>IF(PMKAFAAPAYER[[#This Row],[ ]]="Payé",PMKAFAAPAYER[[#This Row],[30.04.2025]],0)</f>
        <v>0</v>
      </c>
      <c r="BE134" s="18">
        <f t="shared" ref="BE134:BE197" si="38">SUM(AU134,AW134,AY134,BA134,BC134)</f>
        <v>0</v>
      </c>
      <c r="BF134" s="162"/>
      <c r="BG134" s="166">
        <f>IF(PMKAFAAPAYER[[#This Row],[ ]]="Payé",PMKAFAAPAYER[[#This Row],[07.05.2025]],0)</f>
        <v>0</v>
      </c>
      <c r="BH134" s="161"/>
      <c r="BI134" s="166">
        <f>IF(PMKAFAAPAYER[[#This Row],[ ]]="Payé",PMKAFAAPAYER[[#This Row],[14.05.2025]],0)</f>
        <v>0</v>
      </c>
      <c r="BJ134" s="161"/>
      <c r="BK134" s="166">
        <f>IF(PMKAFAAPAYER[[#This Row],[ ]]="Payé",PMKAFAAPAYER[[#This Row],[21.05.2025]],0)</f>
        <v>0</v>
      </c>
      <c r="BL134" s="161"/>
      <c r="BM134" s="176">
        <f>IF(PMKAFAAPAYER[[#This Row],[ ]]="Payé",PMKAFAAPAYER[[#This Row],[28.05.2025]],0)</f>
        <v>0</v>
      </c>
      <c r="BN134" s="17">
        <f t="shared" ref="BN134:BN197" si="39">SUM(BF134,BH134,BJ134,BL134)</f>
        <v>0</v>
      </c>
      <c r="BO134" s="162"/>
      <c r="BP134" s="166">
        <f>IF(PMKAFAAPAYER[[#This Row],[ ]]="Payé",PMKAFAAPAYER[[#This Row],[04.06.2025]],0)</f>
        <v>0</v>
      </c>
      <c r="BQ134" s="161"/>
      <c r="BR134" s="166">
        <f>IF(PMKAFAAPAYER[[#This Row],[ ]]="Payé",PMKAFAAPAYER[[#This Row],[11.06.2025]],0)</f>
        <v>0</v>
      </c>
      <c r="BS134" s="161"/>
      <c r="BT134" s="166">
        <f>IF(PMKAFAAPAYER[[#This Row],[ ]]="Payé",PMKAFAAPAYER[[#This Row],[18.06.2025]],0)</f>
        <v>0</v>
      </c>
      <c r="BU134" s="161"/>
      <c r="BV134" s="176">
        <f>IF(PMKAFAAPAYER[[#This Row],[ ]]="Payé",PMKAFAAPAYER[[#This Row],[25.06.2025]],0)</f>
        <v>0</v>
      </c>
      <c r="BW134" s="18">
        <f t="shared" ref="BW134:BW197" si="40">SUM(BO134,BQ134,BS134,BU134)</f>
        <v>0</v>
      </c>
      <c r="BX134" s="162"/>
      <c r="BY134" s="166">
        <f>IF(PMKAFAAPAYER[[#This Row],[ ]]="Payé",PMKAFAAPAYER[[#This Row],[02.07.2025]],0)</f>
        <v>0</v>
      </c>
      <c r="BZ134" s="161"/>
      <c r="CA134" s="166">
        <f>IF(PMKAFAAPAYER[[#This Row],[ ]]="Payé",PMKAFAAPAYER[[#This Row],[09.07.2025]],0)</f>
        <v>0</v>
      </c>
      <c r="CB134" s="161"/>
      <c r="CC134" s="166">
        <f>IF(PMKAFAAPAYER[[#This Row],[ ]]="Payé",PMKAFAAPAYER[[#This Row],[16.07.2025]],0)</f>
        <v>0</v>
      </c>
      <c r="CD134" s="161"/>
      <c r="CE134" s="166">
        <f>IF(PMKAFAAPAYER[[#This Row],[ ]]="Payé",PMKAFAAPAYER[[#This Row],[23.07.2025]],0)</f>
        <v>0</v>
      </c>
      <c r="CF134" s="161"/>
      <c r="CG134" s="176">
        <f>IF(PMKAFAAPAYER[[#This Row],[ ]]="Payé",PMKAFAAPAYER[[#This Row],[30.07.2025]],0)</f>
        <v>0</v>
      </c>
      <c r="CH134" s="17">
        <f t="shared" ref="CH134:CH197" si="41">SUM(BX134,BZ134,CB134,CD134,CF134)</f>
        <v>0</v>
      </c>
      <c r="CI134" s="162"/>
      <c r="CJ134" s="166">
        <f>IF(PMKAFAAPAYER[[#This Row],[ ]]="Payé",PMKAFAAPAYER[[#This Row],[06.08.2025]],0)</f>
        <v>0</v>
      </c>
      <c r="CK134" s="161"/>
      <c r="CL134" s="166">
        <f>IF(PMKAFAAPAYER[[#This Row],[ ]]="Payé",PMKAFAAPAYER[[#This Row],[13.08.2025]],0)</f>
        <v>0</v>
      </c>
      <c r="CM134" s="161"/>
      <c r="CN134" s="166">
        <f>IF(PMKAFAAPAYER[[#This Row],[ ]]="Payé",PMKAFAAPAYER[[#This Row],[20.08.2025]],0)</f>
        <v>0</v>
      </c>
      <c r="CO134" s="161"/>
      <c r="CP134" s="176">
        <f>IF(PMKAFAAPAYER[[#This Row],[ ]]="Payé",PMKAFAAPAYER[[#This Row],[27.08.2025]],0)</f>
        <v>0</v>
      </c>
      <c r="CQ134" s="18">
        <f t="shared" ref="CQ134:CQ197" si="42">SUM(CI134,CK134,CM134,CO134)</f>
        <v>0</v>
      </c>
      <c r="CR134" s="162"/>
      <c r="CS134" s="166">
        <f>IF(PMKAFAAPAYER[[#This Row],[ ]]="Payé",PMKAFAAPAYER[[#This Row],[03.09.2025]],0)</f>
        <v>0</v>
      </c>
      <c r="CT134" s="161"/>
      <c r="CU134" s="166">
        <f>IF(PMKAFAAPAYER[[#This Row],[ ]]="Payé",PMKAFAAPAYER[[#This Row],[10.09.2025]],0)</f>
        <v>0</v>
      </c>
      <c r="CV134" s="161"/>
      <c r="CW134" s="166">
        <f>IF(PMKAFAAPAYER[[#This Row],[ ]]="Payé",PMKAFAAPAYER[[#This Row],[17.09.2025]],0)</f>
        <v>0</v>
      </c>
      <c r="CX134" s="161"/>
      <c r="CY134" s="176">
        <f>IF(PMKAFAAPAYER[[#This Row],[ ]]="Payé",PMKAFAAPAYER[[#This Row],[24.09.2025]],0)</f>
        <v>0</v>
      </c>
      <c r="CZ134" s="17">
        <f t="shared" ref="CZ134:CZ197" si="43">SUM(CR134,CT134,CV134,CX134)</f>
        <v>0</v>
      </c>
      <c r="DA134" s="162"/>
      <c r="DB134" s="166">
        <f>IF(PMKAFAAPAYER[[#This Row],[ ]]="Payé",PMKAFAAPAYER[[#This Row],[01.10.2025]],0)</f>
        <v>0</v>
      </c>
      <c r="DC134" s="161"/>
      <c r="DD134" s="166">
        <f>IF(PMKAFAAPAYER[[#This Row],[ ]]="Payé",PMKAFAAPAYER[[#This Row],[08.10.2025]],0)</f>
        <v>0</v>
      </c>
      <c r="DE134" s="161"/>
      <c r="DF134" s="166">
        <f>IF(PMKAFAAPAYER[[#This Row],[ ]]="Payé",PMKAFAAPAYER[[#This Row],[15.10.2025]],0)</f>
        <v>0</v>
      </c>
      <c r="DG134" s="161"/>
      <c r="DH134" s="166">
        <f>IF(PMKAFAAPAYER[[#This Row],[ ]]="Payé",PMKAFAAPAYER[[#This Row],[22.10.2025]],0)</f>
        <v>0</v>
      </c>
      <c r="DI134" s="161"/>
      <c r="DJ134" s="176">
        <f>IF(PMKAFAAPAYER[[#This Row],[ ]]="Payé",PMKAFAAPAYER[[#This Row],[29.10.2025]],0)</f>
        <v>0</v>
      </c>
      <c r="DK134" s="18">
        <f t="shared" ref="DK134:DK197" si="44">SUM(DA134,DC134,DE134,DG134,DI134)</f>
        <v>0</v>
      </c>
      <c r="DL134" s="162"/>
      <c r="DM134" s="166">
        <f>IF(PMKAFAAPAYER[[#This Row],[ ]]="Payé",PMKAFAAPAYER[[#This Row],[05.11.2025]],0)</f>
        <v>0</v>
      </c>
      <c r="DN134" s="161"/>
      <c r="DO134" s="166">
        <f>IF(PMKAFAAPAYER[[#This Row],[ ]]="Payé",PMKAFAAPAYER[[#This Row],[12.11.2025]],0)</f>
        <v>0</v>
      </c>
      <c r="DP134" s="161"/>
      <c r="DQ134" s="166">
        <f>IF(PMKAFAAPAYER[[#This Row],[ ]]="Payé",PMKAFAAPAYER[[#This Row],[19.11.2025]],0)</f>
        <v>0</v>
      </c>
      <c r="DR134" s="161"/>
      <c r="DS134" s="176">
        <f>IF(PMKAFAAPAYER[[#This Row],[ ]]="Payé",PMKAFAAPAYER[[#This Row],[26.11.2025]],0)</f>
        <v>0</v>
      </c>
      <c r="DT134" s="17">
        <f t="shared" ref="DT134:DT197" si="45">SUM(DL134,DN134,DP134,DR134)</f>
        <v>0</v>
      </c>
      <c r="DU134" s="162"/>
      <c r="DV134" s="166">
        <f>IF(PMKAFAAPAYER[[#This Row],[ ]]="Payé",PMKAFAAPAYER[[#This Row],[03.12.2025]],0)</f>
        <v>0</v>
      </c>
      <c r="DW134" s="161"/>
      <c r="DX134" s="166">
        <f>IF(PMKAFAAPAYER[[#This Row],[ ]]="Payé",PMKAFAAPAYER[[#This Row],[10.12.2025]],0)</f>
        <v>0</v>
      </c>
      <c r="DY134" s="161"/>
      <c r="DZ134" s="166">
        <f>IF(PMKAFAAPAYER[[#This Row],[ ]]="Payé",PMKAFAAPAYER[[#This Row],[17.12.2025]],0)</f>
        <v>0</v>
      </c>
      <c r="EA134" s="161"/>
      <c r="EB134" s="166">
        <f>IF(PMKAFAAPAYER[[#This Row],[ ]]="Payé",PMKAFAAPAYER[[#This Row],[24.12.2025]],0)</f>
        <v>0</v>
      </c>
      <c r="EC134" s="161"/>
      <c r="ED134" s="176">
        <f>IF(PMKAFAAPAYER[[#This Row],[ ]]="Payé",PMKAFAAPAYER[[#This Row],[31.12.2025]],0)</f>
        <v>0</v>
      </c>
      <c r="EE134" s="18">
        <f t="shared" ref="EE134:EE197" si="46">SUM(DU134,DW134,DY134,EA134,EC134)</f>
        <v>0</v>
      </c>
      <c r="EF134" s="11">
        <f t="shared" ref="EF134:EF197" si="47">SUM(AB134,AK134,AT134,BE134,BN134,BW134,CH134,CQ134,CZ134,DK134,DT134,EE134)</f>
        <v>580.58000000000004</v>
      </c>
      <c r="EG134" s="16">
        <f>+PMKAFAAPAYER[[#This Row],[CHF]]-PMKAFAAPAYER[[#This Row],[T2025]]</f>
        <v>0</v>
      </c>
    </row>
    <row r="135" spans="1:137" x14ac:dyDescent="0.3">
      <c r="A135" s="9">
        <f t="shared" ref="A135:A198" si="48">+A134+1</f>
        <v>130</v>
      </c>
      <c r="B135" s="1" t="s">
        <v>447</v>
      </c>
      <c r="C135" s="9">
        <v>182500676</v>
      </c>
      <c r="D135" s="8">
        <v>45694</v>
      </c>
      <c r="E135" s="10">
        <v>29</v>
      </c>
      <c r="F135" s="265">
        <f t="shared" si="34"/>
        <v>45723</v>
      </c>
      <c r="G135" s="139" t="s">
        <v>448</v>
      </c>
      <c r="H135" s="202" t="s">
        <v>525</v>
      </c>
      <c r="I135" s="140">
        <v>7722.9</v>
      </c>
      <c r="J135" s="14"/>
      <c r="K135" s="14"/>
      <c r="L135" s="14"/>
      <c r="N135" s="15"/>
      <c r="Q135" s="3"/>
      <c r="R135" s="234"/>
      <c r="S135" s="166">
        <f>IF(PMKAFAAPAYER[[#This Row],[ ]]="Payé",PMKAFAAPAYER[[#This Row],[02.01.2025]],0)</f>
        <v>0</v>
      </c>
      <c r="T135" s="234"/>
      <c r="U135" s="166">
        <f>IF(PMKAFAAPAYER[[#This Row],[ ]]="Payé",PMKAFAAPAYER[[#This Row],[09.01.2025]],0)</f>
        <v>0</v>
      </c>
      <c r="V135" s="234"/>
      <c r="W135" s="166">
        <f>IF(PMKAFAAPAYER[[#This Row],[ ]]="Payé",PMKAFAAPAYER[[#This Row],[16.01.2025]],0)</f>
        <v>0</v>
      </c>
      <c r="X135" s="234"/>
      <c r="Y135" s="166">
        <f>IF(PMKAFAAPAYER[[#This Row],[ ]]="Payé",PMKAFAAPAYER[[#This Row],[23.01.2025]],0)</f>
        <v>0</v>
      </c>
      <c r="Z135" s="234"/>
      <c r="AA135" s="176">
        <f>IF(PMKAFAAPAYER[[#This Row],[ ]]="Payé",PMKAFAAPAYER[[#This Row],[30.01.2025]],0)</f>
        <v>0</v>
      </c>
      <c r="AB135" s="32">
        <f t="shared" si="35"/>
        <v>0</v>
      </c>
      <c r="AC135" s="234"/>
      <c r="AD135" s="166">
        <f>IF(PMKAFAAPAYER[[#This Row],[ ]]="Payé",PMKAFAAPAYER[[#This Row],[06.02.2025]],0)</f>
        <v>0</v>
      </c>
      <c r="AE135" s="234"/>
      <c r="AF135" s="166">
        <f>IF(PMKAFAAPAYER[[#This Row],[ ]]="Payé",PMKAFAAPAYER[[#This Row],[13.02.2025]],0)</f>
        <v>0</v>
      </c>
      <c r="AG135" s="234"/>
      <c r="AH135" s="166">
        <f>IF(PMKAFAAPAYER[[#This Row],[ ]]="Payé",PMKAFAAPAYER[[#This Row],[20.02.2025]],0)</f>
        <v>0</v>
      </c>
      <c r="AI135" s="234"/>
      <c r="AJ135" s="176">
        <f>IF(PMKAFAAPAYER[[#This Row],[ ]]="Payé",PMKAFAAPAYER[[#This Row],[27.02.2025]],0)</f>
        <v>0</v>
      </c>
      <c r="AK135" s="47">
        <f t="shared" si="36"/>
        <v>0</v>
      </c>
      <c r="AL135" s="162">
        <f>+PMKAFAAPAYER[[#This Row],[CHF]]</f>
        <v>7722.9</v>
      </c>
      <c r="AM135" s="166">
        <f>IF(PMKAFAAPAYER[[#This Row],[ ]]="Payé",PMKAFAAPAYER[[#This Row],[05.03.2025]],0)</f>
        <v>0</v>
      </c>
      <c r="AN135" s="161"/>
      <c r="AO135" s="166">
        <f>IF(PMKAFAAPAYER[[#This Row],[ ]]="Payé",PMKAFAAPAYER[[#This Row],[12.03.2025]],0)</f>
        <v>0</v>
      </c>
      <c r="AP135" s="161"/>
      <c r="AQ135" s="166">
        <f>IF(PMKAFAAPAYER[[#This Row],[ ]]="Payé",PMKAFAAPAYER[[#This Row],[19.03.2025]],0)</f>
        <v>0</v>
      </c>
      <c r="AR135" s="161"/>
      <c r="AS135" s="176">
        <f>IF(PMKAFAAPAYER[[#This Row],[ ]]="Payé",PMKAFAAPAYER[[#This Row],[26.03.2025]],0)</f>
        <v>0</v>
      </c>
      <c r="AT135" s="17">
        <f t="shared" si="37"/>
        <v>7722.9</v>
      </c>
      <c r="AU135" s="162"/>
      <c r="AV135" s="166">
        <f>IF(PMKAFAAPAYER[[#This Row],[ ]]="Payé",PMKAFAAPAYER[[#This Row],[02.04.2025]],0)</f>
        <v>0</v>
      </c>
      <c r="AW135" s="161"/>
      <c r="AX135" s="166">
        <f>IF(PMKAFAAPAYER[[#This Row],[ ]]="Payé",PMKAFAAPAYER[[#This Row],[09.04.2025]],0)</f>
        <v>0</v>
      </c>
      <c r="AY135" s="161"/>
      <c r="AZ135" s="166">
        <f>IF(PMKAFAAPAYER[[#This Row],[ ]]="Payé",PMKAFAAPAYER[[#This Row],[16.04.2025]],0)</f>
        <v>0</v>
      </c>
      <c r="BA135" s="161"/>
      <c r="BB135" s="166">
        <f>IF(PMKAFAAPAYER[[#This Row],[ ]]="Payé",PMKAFAAPAYER[[#This Row],[23.04.2025]],0)</f>
        <v>0</v>
      </c>
      <c r="BC135" s="161"/>
      <c r="BD135" s="176">
        <f>IF(PMKAFAAPAYER[[#This Row],[ ]]="Payé",PMKAFAAPAYER[[#This Row],[30.04.2025]],0)</f>
        <v>0</v>
      </c>
      <c r="BE135" s="18">
        <f t="shared" si="38"/>
        <v>0</v>
      </c>
      <c r="BF135" s="162"/>
      <c r="BG135" s="166">
        <f>IF(PMKAFAAPAYER[[#This Row],[ ]]="Payé",PMKAFAAPAYER[[#This Row],[07.05.2025]],0)</f>
        <v>0</v>
      </c>
      <c r="BH135" s="161"/>
      <c r="BI135" s="166">
        <f>IF(PMKAFAAPAYER[[#This Row],[ ]]="Payé",PMKAFAAPAYER[[#This Row],[14.05.2025]],0)</f>
        <v>0</v>
      </c>
      <c r="BJ135" s="161"/>
      <c r="BK135" s="166">
        <f>IF(PMKAFAAPAYER[[#This Row],[ ]]="Payé",PMKAFAAPAYER[[#This Row],[21.05.2025]],0)</f>
        <v>0</v>
      </c>
      <c r="BL135" s="161"/>
      <c r="BM135" s="176">
        <f>IF(PMKAFAAPAYER[[#This Row],[ ]]="Payé",PMKAFAAPAYER[[#This Row],[28.05.2025]],0)</f>
        <v>0</v>
      </c>
      <c r="BN135" s="17">
        <f t="shared" si="39"/>
        <v>0</v>
      </c>
      <c r="BO135" s="162"/>
      <c r="BP135" s="166">
        <f>IF(PMKAFAAPAYER[[#This Row],[ ]]="Payé",PMKAFAAPAYER[[#This Row],[04.06.2025]],0)</f>
        <v>0</v>
      </c>
      <c r="BQ135" s="161"/>
      <c r="BR135" s="166">
        <f>IF(PMKAFAAPAYER[[#This Row],[ ]]="Payé",PMKAFAAPAYER[[#This Row],[11.06.2025]],0)</f>
        <v>0</v>
      </c>
      <c r="BS135" s="161"/>
      <c r="BT135" s="166">
        <f>IF(PMKAFAAPAYER[[#This Row],[ ]]="Payé",PMKAFAAPAYER[[#This Row],[18.06.2025]],0)</f>
        <v>0</v>
      </c>
      <c r="BU135" s="161"/>
      <c r="BV135" s="176">
        <f>IF(PMKAFAAPAYER[[#This Row],[ ]]="Payé",PMKAFAAPAYER[[#This Row],[25.06.2025]],0)</f>
        <v>0</v>
      </c>
      <c r="BW135" s="18">
        <f t="shared" si="40"/>
        <v>0</v>
      </c>
      <c r="BX135" s="162"/>
      <c r="BY135" s="166">
        <f>IF(PMKAFAAPAYER[[#This Row],[ ]]="Payé",PMKAFAAPAYER[[#This Row],[02.07.2025]],0)</f>
        <v>0</v>
      </c>
      <c r="BZ135" s="161"/>
      <c r="CA135" s="166">
        <f>IF(PMKAFAAPAYER[[#This Row],[ ]]="Payé",PMKAFAAPAYER[[#This Row],[09.07.2025]],0)</f>
        <v>0</v>
      </c>
      <c r="CB135" s="161"/>
      <c r="CC135" s="166">
        <f>IF(PMKAFAAPAYER[[#This Row],[ ]]="Payé",PMKAFAAPAYER[[#This Row],[16.07.2025]],0)</f>
        <v>0</v>
      </c>
      <c r="CD135" s="161"/>
      <c r="CE135" s="166">
        <f>IF(PMKAFAAPAYER[[#This Row],[ ]]="Payé",PMKAFAAPAYER[[#This Row],[23.07.2025]],0)</f>
        <v>0</v>
      </c>
      <c r="CF135" s="161"/>
      <c r="CG135" s="176">
        <f>IF(PMKAFAAPAYER[[#This Row],[ ]]="Payé",PMKAFAAPAYER[[#This Row],[30.07.2025]],0)</f>
        <v>0</v>
      </c>
      <c r="CH135" s="17">
        <f t="shared" si="41"/>
        <v>0</v>
      </c>
      <c r="CI135" s="162"/>
      <c r="CJ135" s="166">
        <f>IF(PMKAFAAPAYER[[#This Row],[ ]]="Payé",PMKAFAAPAYER[[#This Row],[06.08.2025]],0)</f>
        <v>0</v>
      </c>
      <c r="CK135" s="161"/>
      <c r="CL135" s="166">
        <f>IF(PMKAFAAPAYER[[#This Row],[ ]]="Payé",PMKAFAAPAYER[[#This Row],[13.08.2025]],0)</f>
        <v>0</v>
      </c>
      <c r="CM135" s="161"/>
      <c r="CN135" s="166">
        <f>IF(PMKAFAAPAYER[[#This Row],[ ]]="Payé",PMKAFAAPAYER[[#This Row],[20.08.2025]],0)</f>
        <v>0</v>
      </c>
      <c r="CO135" s="161"/>
      <c r="CP135" s="176">
        <f>IF(PMKAFAAPAYER[[#This Row],[ ]]="Payé",PMKAFAAPAYER[[#This Row],[27.08.2025]],0)</f>
        <v>0</v>
      </c>
      <c r="CQ135" s="18">
        <f t="shared" si="42"/>
        <v>0</v>
      </c>
      <c r="CR135" s="162"/>
      <c r="CS135" s="166">
        <f>IF(PMKAFAAPAYER[[#This Row],[ ]]="Payé",PMKAFAAPAYER[[#This Row],[03.09.2025]],0)</f>
        <v>0</v>
      </c>
      <c r="CT135" s="161"/>
      <c r="CU135" s="166">
        <f>IF(PMKAFAAPAYER[[#This Row],[ ]]="Payé",PMKAFAAPAYER[[#This Row],[10.09.2025]],0)</f>
        <v>0</v>
      </c>
      <c r="CV135" s="161"/>
      <c r="CW135" s="166">
        <f>IF(PMKAFAAPAYER[[#This Row],[ ]]="Payé",PMKAFAAPAYER[[#This Row],[17.09.2025]],0)</f>
        <v>0</v>
      </c>
      <c r="CX135" s="161"/>
      <c r="CY135" s="176">
        <f>IF(PMKAFAAPAYER[[#This Row],[ ]]="Payé",PMKAFAAPAYER[[#This Row],[24.09.2025]],0)</f>
        <v>0</v>
      </c>
      <c r="CZ135" s="17">
        <f t="shared" si="43"/>
        <v>0</v>
      </c>
      <c r="DA135" s="162"/>
      <c r="DB135" s="166">
        <f>IF(PMKAFAAPAYER[[#This Row],[ ]]="Payé",PMKAFAAPAYER[[#This Row],[01.10.2025]],0)</f>
        <v>0</v>
      </c>
      <c r="DC135" s="161"/>
      <c r="DD135" s="166">
        <f>IF(PMKAFAAPAYER[[#This Row],[ ]]="Payé",PMKAFAAPAYER[[#This Row],[08.10.2025]],0)</f>
        <v>0</v>
      </c>
      <c r="DE135" s="161"/>
      <c r="DF135" s="166">
        <f>IF(PMKAFAAPAYER[[#This Row],[ ]]="Payé",PMKAFAAPAYER[[#This Row],[15.10.2025]],0)</f>
        <v>0</v>
      </c>
      <c r="DG135" s="161"/>
      <c r="DH135" s="166">
        <f>IF(PMKAFAAPAYER[[#This Row],[ ]]="Payé",PMKAFAAPAYER[[#This Row],[22.10.2025]],0)</f>
        <v>0</v>
      </c>
      <c r="DI135" s="161"/>
      <c r="DJ135" s="176">
        <f>IF(PMKAFAAPAYER[[#This Row],[ ]]="Payé",PMKAFAAPAYER[[#This Row],[29.10.2025]],0)</f>
        <v>0</v>
      </c>
      <c r="DK135" s="18">
        <f t="shared" si="44"/>
        <v>0</v>
      </c>
      <c r="DL135" s="162"/>
      <c r="DM135" s="166">
        <f>IF(PMKAFAAPAYER[[#This Row],[ ]]="Payé",PMKAFAAPAYER[[#This Row],[05.11.2025]],0)</f>
        <v>0</v>
      </c>
      <c r="DN135" s="161"/>
      <c r="DO135" s="166">
        <f>IF(PMKAFAAPAYER[[#This Row],[ ]]="Payé",PMKAFAAPAYER[[#This Row],[12.11.2025]],0)</f>
        <v>0</v>
      </c>
      <c r="DP135" s="161"/>
      <c r="DQ135" s="166">
        <f>IF(PMKAFAAPAYER[[#This Row],[ ]]="Payé",PMKAFAAPAYER[[#This Row],[19.11.2025]],0)</f>
        <v>0</v>
      </c>
      <c r="DR135" s="161"/>
      <c r="DS135" s="176">
        <f>IF(PMKAFAAPAYER[[#This Row],[ ]]="Payé",PMKAFAAPAYER[[#This Row],[26.11.2025]],0)</f>
        <v>0</v>
      </c>
      <c r="DT135" s="17">
        <f t="shared" si="45"/>
        <v>0</v>
      </c>
      <c r="DU135" s="162"/>
      <c r="DV135" s="166">
        <f>IF(PMKAFAAPAYER[[#This Row],[ ]]="Payé",PMKAFAAPAYER[[#This Row],[03.12.2025]],0)</f>
        <v>0</v>
      </c>
      <c r="DW135" s="161"/>
      <c r="DX135" s="166">
        <f>IF(PMKAFAAPAYER[[#This Row],[ ]]="Payé",PMKAFAAPAYER[[#This Row],[10.12.2025]],0)</f>
        <v>0</v>
      </c>
      <c r="DY135" s="161"/>
      <c r="DZ135" s="166">
        <f>IF(PMKAFAAPAYER[[#This Row],[ ]]="Payé",PMKAFAAPAYER[[#This Row],[17.12.2025]],0)</f>
        <v>0</v>
      </c>
      <c r="EA135" s="161"/>
      <c r="EB135" s="166">
        <f>IF(PMKAFAAPAYER[[#This Row],[ ]]="Payé",PMKAFAAPAYER[[#This Row],[24.12.2025]],0)</f>
        <v>0</v>
      </c>
      <c r="EC135" s="161"/>
      <c r="ED135" s="176">
        <f>IF(PMKAFAAPAYER[[#This Row],[ ]]="Payé",PMKAFAAPAYER[[#This Row],[31.12.2025]],0)</f>
        <v>0</v>
      </c>
      <c r="EE135" s="18">
        <f t="shared" si="46"/>
        <v>0</v>
      </c>
      <c r="EF135" s="11">
        <f t="shared" si="47"/>
        <v>7722.9</v>
      </c>
      <c r="EG135" s="16">
        <f>+PMKAFAAPAYER[[#This Row],[CHF]]-PMKAFAAPAYER[[#This Row],[T2025]]</f>
        <v>0</v>
      </c>
    </row>
    <row r="136" spans="1:137" x14ac:dyDescent="0.3">
      <c r="A136" s="9">
        <f t="shared" si="48"/>
        <v>131</v>
      </c>
      <c r="B136" s="1" t="s">
        <v>520</v>
      </c>
      <c r="C136" s="193" t="s">
        <v>524</v>
      </c>
      <c r="D136" s="8">
        <v>45688</v>
      </c>
      <c r="E136" s="10">
        <v>0</v>
      </c>
      <c r="F136" s="265">
        <f t="shared" si="34"/>
        <v>45688</v>
      </c>
      <c r="G136" s="139" t="s">
        <v>522</v>
      </c>
      <c r="H136" s="202" t="s">
        <v>526</v>
      </c>
      <c r="I136" s="140">
        <v>489.58</v>
      </c>
      <c r="J136" s="14"/>
      <c r="K136" s="14"/>
      <c r="L136" s="14"/>
      <c r="N136" s="15"/>
      <c r="P136" s="205">
        <v>45688</v>
      </c>
      <c r="Q136" s="3" t="s">
        <v>445</v>
      </c>
      <c r="R136" s="234"/>
      <c r="S136" s="166">
        <f>IF(PMKAFAAPAYER[[#This Row],[ ]]="Payé",PMKAFAAPAYER[[#This Row],[02.01.2025]],0)</f>
        <v>0</v>
      </c>
      <c r="T136" s="234"/>
      <c r="U136" s="166">
        <f>IF(PMKAFAAPAYER[[#This Row],[ ]]="Payé",PMKAFAAPAYER[[#This Row],[09.01.2025]],0)</f>
        <v>0</v>
      </c>
      <c r="V136" s="234"/>
      <c r="W136" s="166">
        <f>IF(PMKAFAAPAYER[[#This Row],[ ]]="Payé",PMKAFAAPAYER[[#This Row],[16.01.2025]],0)</f>
        <v>0</v>
      </c>
      <c r="X136" s="234"/>
      <c r="Y136" s="166">
        <f>IF(PMKAFAAPAYER[[#This Row],[ ]]="Payé",PMKAFAAPAYER[[#This Row],[23.01.2025]],0)</f>
        <v>0</v>
      </c>
      <c r="Z136" s="234">
        <v>489.58</v>
      </c>
      <c r="AA136" s="176">
        <f>IF(PMKAFAAPAYER[[#This Row],[ ]]="Payé",PMKAFAAPAYER[[#This Row],[30.01.2025]],0)</f>
        <v>489.58</v>
      </c>
      <c r="AB136" s="32">
        <f t="shared" si="35"/>
        <v>489.58</v>
      </c>
      <c r="AC136" s="234"/>
      <c r="AD136" s="166">
        <f>IF(PMKAFAAPAYER[[#This Row],[ ]]="Payé",PMKAFAAPAYER[[#This Row],[06.02.2025]],0)</f>
        <v>0</v>
      </c>
      <c r="AE136" s="234"/>
      <c r="AF136" s="166">
        <f>IF(PMKAFAAPAYER[[#This Row],[ ]]="Payé",PMKAFAAPAYER[[#This Row],[13.02.2025]],0)</f>
        <v>0</v>
      </c>
      <c r="AG136" s="234"/>
      <c r="AH136" s="166">
        <f>IF(PMKAFAAPAYER[[#This Row],[ ]]="Payé",PMKAFAAPAYER[[#This Row],[20.02.2025]],0)</f>
        <v>0</v>
      </c>
      <c r="AI136" s="234"/>
      <c r="AJ136" s="176">
        <f>IF(PMKAFAAPAYER[[#This Row],[ ]]="Payé",PMKAFAAPAYER[[#This Row],[27.02.2025]],0)</f>
        <v>0</v>
      </c>
      <c r="AK136" s="47">
        <f t="shared" si="36"/>
        <v>0</v>
      </c>
      <c r="AL136" s="162"/>
      <c r="AM136" s="166">
        <f>IF(PMKAFAAPAYER[[#This Row],[ ]]="Payé",PMKAFAAPAYER[[#This Row],[05.03.2025]],0)</f>
        <v>0</v>
      </c>
      <c r="AN136" s="161"/>
      <c r="AO136" s="166">
        <f>IF(PMKAFAAPAYER[[#This Row],[ ]]="Payé",PMKAFAAPAYER[[#This Row],[12.03.2025]],0)</f>
        <v>0</v>
      </c>
      <c r="AP136" s="161"/>
      <c r="AQ136" s="166">
        <f>IF(PMKAFAAPAYER[[#This Row],[ ]]="Payé",PMKAFAAPAYER[[#This Row],[19.03.2025]],0)</f>
        <v>0</v>
      </c>
      <c r="AR136" s="161"/>
      <c r="AS136" s="176">
        <f>IF(PMKAFAAPAYER[[#This Row],[ ]]="Payé",PMKAFAAPAYER[[#This Row],[26.03.2025]],0)</f>
        <v>0</v>
      </c>
      <c r="AT136" s="17">
        <f t="shared" si="37"/>
        <v>0</v>
      </c>
      <c r="AU136" s="162"/>
      <c r="AV136" s="166">
        <f>IF(PMKAFAAPAYER[[#This Row],[ ]]="Payé",PMKAFAAPAYER[[#This Row],[02.04.2025]],0)</f>
        <v>0</v>
      </c>
      <c r="AW136" s="161"/>
      <c r="AX136" s="166">
        <f>IF(PMKAFAAPAYER[[#This Row],[ ]]="Payé",PMKAFAAPAYER[[#This Row],[09.04.2025]],0)</f>
        <v>0</v>
      </c>
      <c r="AY136" s="161"/>
      <c r="AZ136" s="166">
        <f>IF(PMKAFAAPAYER[[#This Row],[ ]]="Payé",PMKAFAAPAYER[[#This Row],[16.04.2025]],0)</f>
        <v>0</v>
      </c>
      <c r="BA136" s="161"/>
      <c r="BB136" s="166">
        <f>IF(PMKAFAAPAYER[[#This Row],[ ]]="Payé",PMKAFAAPAYER[[#This Row],[23.04.2025]],0)</f>
        <v>0</v>
      </c>
      <c r="BC136" s="161"/>
      <c r="BD136" s="176">
        <f>IF(PMKAFAAPAYER[[#This Row],[ ]]="Payé",PMKAFAAPAYER[[#This Row],[30.04.2025]],0)</f>
        <v>0</v>
      </c>
      <c r="BE136" s="18">
        <f t="shared" si="38"/>
        <v>0</v>
      </c>
      <c r="BF136" s="162"/>
      <c r="BG136" s="166">
        <f>IF(PMKAFAAPAYER[[#This Row],[ ]]="Payé",PMKAFAAPAYER[[#This Row],[07.05.2025]],0)</f>
        <v>0</v>
      </c>
      <c r="BH136" s="161"/>
      <c r="BI136" s="166">
        <f>IF(PMKAFAAPAYER[[#This Row],[ ]]="Payé",PMKAFAAPAYER[[#This Row],[14.05.2025]],0)</f>
        <v>0</v>
      </c>
      <c r="BJ136" s="161"/>
      <c r="BK136" s="166">
        <f>IF(PMKAFAAPAYER[[#This Row],[ ]]="Payé",PMKAFAAPAYER[[#This Row],[21.05.2025]],0)</f>
        <v>0</v>
      </c>
      <c r="BL136" s="161"/>
      <c r="BM136" s="176">
        <f>IF(PMKAFAAPAYER[[#This Row],[ ]]="Payé",PMKAFAAPAYER[[#This Row],[28.05.2025]],0)</f>
        <v>0</v>
      </c>
      <c r="BN136" s="17">
        <f t="shared" si="39"/>
        <v>0</v>
      </c>
      <c r="BO136" s="162"/>
      <c r="BP136" s="166">
        <f>IF(PMKAFAAPAYER[[#This Row],[ ]]="Payé",PMKAFAAPAYER[[#This Row],[04.06.2025]],0)</f>
        <v>0</v>
      </c>
      <c r="BQ136" s="161"/>
      <c r="BR136" s="166">
        <f>IF(PMKAFAAPAYER[[#This Row],[ ]]="Payé",PMKAFAAPAYER[[#This Row],[11.06.2025]],0)</f>
        <v>0</v>
      </c>
      <c r="BS136" s="161"/>
      <c r="BT136" s="166">
        <f>IF(PMKAFAAPAYER[[#This Row],[ ]]="Payé",PMKAFAAPAYER[[#This Row],[18.06.2025]],0)</f>
        <v>0</v>
      </c>
      <c r="BU136" s="161"/>
      <c r="BV136" s="176">
        <f>IF(PMKAFAAPAYER[[#This Row],[ ]]="Payé",PMKAFAAPAYER[[#This Row],[25.06.2025]],0)</f>
        <v>0</v>
      </c>
      <c r="BW136" s="18">
        <f t="shared" si="40"/>
        <v>0</v>
      </c>
      <c r="BX136" s="162"/>
      <c r="BY136" s="166">
        <f>IF(PMKAFAAPAYER[[#This Row],[ ]]="Payé",PMKAFAAPAYER[[#This Row],[02.07.2025]],0)</f>
        <v>0</v>
      </c>
      <c r="BZ136" s="161"/>
      <c r="CA136" s="166">
        <f>IF(PMKAFAAPAYER[[#This Row],[ ]]="Payé",PMKAFAAPAYER[[#This Row],[09.07.2025]],0)</f>
        <v>0</v>
      </c>
      <c r="CB136" s="161"/>
      <c r="CC136" s="166">
        <f>IF(PMKAFAAPAYER[[#This Row],[ ]]="Payé",PMKAFAAPAYER[[#This Row],[16.07.2025]],0)</f>
        <v>0</v>
      </c>
      <c r="CD136" s="161"/>
      <c r="CE136" s="166">
        <f>IF(PMKAFAAPAYER[[#This Row],[ ]]="Payé",PMKAFAAPAYER[[#This Row],[23.07.2025]],0)</f>
        <v>0</v>
      </c>
      <c r="CF136" s="161"/>
      <c r="CG136" s="176">
        <f>IF(PMKAFAAPAYER[[#This Row],[ ]]="Payé",PMKAFAAPAYER[[#This Row],[30.07.2025]],0)</f>
        <v>0</v>
      </c>
      <c r="CH136" s="17">
        <f t="shared" si="41"/>
        <v>0</v>
      </c>
      <c r="CI136" s="162"/>
      <c r="CJ136" s="166">
        <f>IF(PMKAFAAPAYER[[#This Row],[ ]]="Payé",PMKAFAAPAYER[[#This Row],[06.08.2025]],0)</f>
        <v>0</v>
      </c>
      <c r="CK136" s="161"/>
      <c r="CL136" s="166">
        <f>IF(PMKAFAAPAYER[[#This Row],[ ]]="Payé",PMKAFAAPAYER[[#This Row],[13.08.2025]],0)</f>
        <v>0</v>
      </c>
      <c r="CM136" s="161"/>
      <c r="CN136" s="166">
        <f>IF(PMKAFAAPAYER[[#This Row],[ ]]="Payé",PMKAFAAPAYER[[#This Row],[20.08.2025]],0)</f>
        <v>0</v>
      </c>
      <c r="CO136" s="161"/>
      <c r="CP136" s="176">
        <f>IF(PMKAFAAPAYER[[#This Row],[ ]]="Payé",PMKAFAAPAYER[[#This Row],[27.08.2025]],0)</f>
        <v>0</v>
      </c>
      <c r="CQ136" s="18">
        <f t="shared" si="42"/>
        <v>0</v>
      </c>
      <c r="CR136" s="162"/>
      <c r="CS136" s="166">
        <f>IF(PMKAFAAPAYER[[#This Row],[ ]]="Payé",PMKAFAAPAYER[[#This Row],[03.09.2025]],0)</f>
        <v>0</v>
      </c>
      <c r="CT136" s="161"/>
      <c r="CU136" s="166">
        <f>IF(PMKAFAAPAYER[[#This Row],[ ]]="Payé",PMKAFAAPAYER[[#This Row],[10.09.2025]],0)</f>
        <v>0</v>
      </c>
      <c r="CV136" s="161"/>
      <c r="CW136" s="166">
        <f>IF(PMKAFAAPAYER[[#This Row],[ ]]="Payé",PMKAFAAPAYER[[#This Row],[17.09.2025]],0)</f>
        <v>0</v>
      </c>
      <c r="CX136" s="161"/>
      <c r="CY136" s="176">
        <f>IF(PMKAFAAPAYER[[#This Row],[ ]]="Payé",PMKAFAAPAYER[[#This Row],[24.09.2025]],0)</f>
        <v>0</v>
      </c>
      <c r="CZ136" s="17">
        <f t="shared" si="43"/>
        <v>0</v>
      </c>
      <c r="DA136" s="162"/>
      <c r="DB136" s="166">
        <f>IF(PMKAFAAPAYER[[#This Row],[ ]]="Payé",PMKAFAAPAYER[[#This Row],[01.10.2025]],0)</f>
        <v>0</v>
      </c>
      <c r="DC136" s="161"/>
      <c r="DD136" s="166">
        <f>IF(PMKAFAAPAYER[[#This Row],[ ]]="Payé",PMKAFAAPAYER[[#This Row],[08.10.2025]],0)</f>
        <v>0</v>
      </c>
      <c r="DE136" s="161"/>
      <c r="DF136" s="166">
        <f>IF(PMKAFAAPAYER[[#This Row],[ ]]="Payé",PMKAFAAPAYER[[#This Row],[15.10.2025]],0)</f>
        <v>0</v>
      </c>
      <c r="DG136" s="161"/>
      <c r="DH136" s="166">
        <f>IF(PMKAFAAPAYER[[#This Row],[ ]]="Payé",PMKAFAAPAYER[[#This Row],[22.10.2025]],0)</f>
        <v>0</v>
      </c>
      <c r="DI136" s="161"/>
      <c r="DJ136" s="176">
        <f>IF(PMKAFAAPAYER[[#This Row],[ ]]="Payé",PMKAFAAPAYER[[#This Row],[29.10.2025]],0)</f>
        <v>0</v>
      </c>
      <c r="DK136" s="18">
        <f t="shared" si="44"/>
        <v>0</v>
      </c>
      <c r="DL136" s="162"/>
      <c r="DM136" s="166">
        <f>IF(PMKAFAAPAYER[[#This Row],[ ]]="Payé",PMKAFAAPAYER[[#This Row],[05.11.2025]],0)</f>
        <v>0</v>
      </c>
      <c r="DN136" s="161"/>
      <c r="DO136" s="166">
        <f>IF(PMKAFAAPAYER[[#This Row],[ ]]="Payé",PMKAFAAPAYER[[#This Row],[12.11.2025]],0)</f>
        <v>0</v>
      </c>
      <c r="DP136" s="161"/>
      <c r="DQ136" s="166">
        <f>IF(PMKAFAAPAYER[[#This Row],[ ]]="Payé",PMKAFAAPAYER[[#This Row],[19.11.2025]],0)</f>
        <v>0</v>
      </c>
      <c r="DR136" s="161"/>
      <c r="DS136" s="176">
        <f>IF(PMKAFAAPAYER[[#This Row],[ ]]="Payé",PMKAFAAPAYER[[#This Row],[26.11.2025]],0)</f>
        <v>0</v>
      </c>
      <c r="DT136" s="17">
        <f t="shared" si="45"/>
        <v>0</v>
      </c>
      <c r="DU136" s="162"/>
      <c r="DV136" s="166">
        <f>IF(PMKAFAAPAYER[[#This Row],[ ]]="Payé",PMKAFAAPAYER[[#This Row],[03.12.2025]],0)</f>
        <v>0</v>
      </c>
      <c r="DW136" s="161"/>
      <c r="DX136" s="166">
        <f>IF(PMKAFAAPAYER[[#This Row],[ ]]="Payé",PMKAFAAPAYER[[#This Row],[10.12.2025]],0)</f>
        <v>0</v>
      </c>
      <c r="DY136" s="161"/>
      <c r="DZ136" s="166">
        <f>IF(PMKAFAAPAYER[[#This Row],[ ]]="Payé",PMKAFAAPAYER[[#This Row],[17.12.2025]],0)</f>
        <v>0</v>
      </c>
      <c r="EA136" s="161"/>
      <c r="EB136" s="166">
        <f>IF(PMKAFAAPAYER[[#This Row],[ ]]="Payé",PMKAFAAPAYER[[#This Row],[24.12.2025]],0)</f>
        <v>0</v>
      </c>
      <c r="EC136" s="161"/>
      <c r="ED136" s="176">
        <f>IF(PMKAFAAPAYER[[#This Row],[ ]]="Payé",PMKAFAAPAYER[[#This Row],[31.12.2025]],0)</f>
        <v>0</v>
      </c>
      <c r="EE136" s="18">
        <f t="shared" si="46"/>
        <v>0</v>
      </c>
      <c r="EF136" s="11">
        <f t="shared" si="47"/>
        <v>489.58</v>
      </c>
      <c r="EG136" s="16">
        <f>+PMKAFAAPAYER[[#This Row],[CHF]]-PMKAFAAPAYER[[#This Row],[T2025]]</f>
        <v>0</v>
      </c>
    </row>
    <row r="137" spans="1:137" x14ac:dyDescent="0.3">
      <c r="A137" s="9">
        <f t="shared" si="48"/>
        <v>132</v>
      </c>
      <c r="B137" s="1" t="s">
        <v>520</v>
      </c>
      <c r="C137" s="193" t="s">
        <v>527</v>
      </c>
      <c r="D137" s="8">
        <v>45698</v>
      </c>
      <c r="E137" s="10">
        <v>0</v>
      </c>
      <c r="F137" s="265">
        <f t="shared" si="34"/>
        <v>45698</v>
      </c>
      <c r="G137" s="139" t="s">
        <v>522</v>
      </c>
      <c r="H137" s="202" t="s">
        <v>528</v>
      </c>
      <c r="I137" s="140">
        <v>1741.74</v>
      </c>
      <c r="J137" s="14"/>
      <c r="K137" s="14"/>
      <c r="L137" s="14"/>
      <c r="N137" s="15"/>
      <c r="P137" s="205">
        <v>45698</v>
      </c>
      <c r="Q137" s="3" t="s">
        <v>445</v>
      </c>
      <c r="R137" s="234"/>
      <c r="S137" s="166">
        <f>IF(PMKAFAAPAYER[[#This Row],[ ]]="Payé",PMKAFAAPAYER[[#This Row],[02.01.2025]],0)</f>
        <v>0</v>
      </c>
      <c r="T137" s="234"/>
      <c r="U137" s="166">
        <f>IF(PMKAFAAPAYER[[#This Row],[ ]]="Payé",PMKAFAAPAYER[[#This Row],[09.01.2025]],0)</f>
        <v>0</v>
      </c>
      <c r="V137" s="234"/>
      <c r="W137" s="166">
        <f>IF(PMKAFAAPAYER[[#This Row],[ ]]="Payé",PMKAFAAPAYER[[#This Row],[16.01.2025]],0)</f>
        <v>0</v>
      </c>
      <c r="X137" s="234"/>
      <c r="Y137" s="166">
        <f>IF(PMKAFAAPAYER[[#This Row],[ ]]="Payé",PMKAFAAPAYER[[#This Row],[23.01.2025]],0)</f>
        <v>0</v>
      </c>
      <c r="Z137" s="234"/>
      <c r="AA137" s="176">
        <f>IF(PMKAFAAPAYER[[#This Row],[ ]]="Payé",PMKAFAAPAYER[[#This Row],[30.01.2025]],0)</f>
        <v>0</v>
      </c>
      <c r="AB137" s="32">
        <f t="shared" si="35"/>
        <v>0</v>
      </c>
      <c r="AC137" s="234">
        <v>1741.74</v>
      </c>
      <c r="AD137" s="166">
        <f>IF(PMKAFAAPAYER[[#This Row],[ ]]="Payé",PMKAFAAPAYER[[#This Row],[06.02.2025]],0)</f>
        <v>1741.74</v>
      </c>
      <c r="AE137" s="234"/>
      <c r="AF137" s="166">
        <f>IF(PMKAFAAPAYER[[#This Row],[ ]]="Payé",PMKAFAAPAYER[[#This Row],[13.02.2025]],0)</f>
        <v>0</v>
      </c>
      <c r="AG137" s="234"/>
      <c r="AH137" s="166">
        <f>IF(PMKAFAAPAYER[[#This Row],[ ]]="Payé",PMKAFAAPAYER[[#This Row],[20.02.2025]],0)</f>
        <v>0</v>
      </c>
      <c r="AI137" s="234"/>
      <c r="AJ137" s="176">
        <f>IF(PMKAFAAPAYER[[#This Row],[ ]]="Payé",PMKAFAAPAYER[[#This Row],[27.02.2025]],0)</f>
        <v>0</v>
      </c>
      <c r="AK137" s="47">
        <f t="shared" si="36"/>
        <v>1741.74</v>
      </c>
      <c r="AL137" s="162"/>
      <c r="AM137" s="166">
        <f>IF(PMKAFAAPAYER[[#This Row],[ ]]="Payé",PMKAFAAPAYER[[#This Row],[05.03.2025]],0)</f>
        <v>0</v>
      </c>
      <c r="AN137" s="161"/>
      <c r="AO137" s="166">
        <f>IF(PMKAFAAPAYER[[#This Row],[ ]]="Payé",PMKAFAAPAYER[[#This Row],[12.03.2025]],0)</f>
        <v>0</v>
      </c>
      <c r="AP137" s="161"/>
      <c r="AQ137" s="166">
        <f>IF(PMKAFAAPAYER[[#This Row],[ ]]="Payé",PMKAFAAPAYER[[#This Row],[19.03.2025]],0)</f>
        <v>0</v>
      </c>
      <c r="AR137" s="161"/>
      <c r="AS137" s="176">
        <f>IF(PMKAFAAPAYER[[#This Row],[ ]]="Payé",PMKAFAAPAYER[[#This Row],[26.03.2025]],0)</f>
        <v>0</v>
      </c>
      <c r="AT137" s="17">
        <f t="shared" si="37"/>
        <v>0</v>
      </c>
      <c r="AU137" s="162"/>
      <c r="AV137" s="166">
        <f>IF(PMKAFAAPAYER[[#This Row],[ ]]="Payé",PMKAFAAPAYER[[#This Row],[02.04.2025]],0)</f>
        <v>0</v>
      </c>
      <c r="AW137" s="161"/>
      <c r="AX137" s="166">
        <f>IF(PMKAFAAPAYER[[#This Row],[ ]]="Payé",PMKAFAAPAYER[[#This Row],[09.04.2025]],0)</f>
        <v>0</v>
      </c>
      <c r="AY137" s="161"/>
      <c r="AZ137" s="166">
        <f>IF(PMKAFAAPAYER[[#This Row],[ ]]="Payé",PMKAFAAPAYER[[#This Row],[16.04.2025]],0)</f>
        <v>0</v>
      </c>
      <c r="BA137" s="161"/>
      <c r="BB137" s="166">
        <f>IF(PMKAFAAPAYER[[#This Row],[ ]]="Payé",PMKAFAAPAYER[[#This Row],[23.04.2025]],0)</f>
        <v>0</v>
      </c>
      <c r="BC137" s="161"/>
      <c r="BD137" s="176">
        <f>IF(PMKAFAAPAYER[[#This Row],[ ]]="Payé",PMKAFAAPAYER[[#This Row],[30.04.2025]],0)</f>
        <v>0</v>
      </c>
      <c r="BE137" s="18">
        <f t="shared" si="38"/>
        <v>0</v>
      </c>
      <c r="BF137" s="162"/>
      <c r="BG137" s="166">
        <f>IF(PMKAFAAPAYER[[#This Row],[ ]]="Payé",PMKAFAAPAYER[[#This Row],[07.05.2025]],0)</f>
        <v>0</v>
      </c>
      <c r="BH137" s="161"/>
      <c r="BI137" s="166">
        <f>IF(PMKAFAAPAYER[[#This Row],[ ]]="Payé",PMKAFAAPAYER[[#This Row],[14.05.2025]],0)</f>
        <v>0</v>
      </c>
      <c r="BJ137" s="161"/>
      <c r="BK137" s="166">
        <f>IF(PMKAFAAPAYER[[#This Row],[ ]]="Payé",PMKAFAAPAYER[[#This Row],[21.05.2025]],0)</f>
        <v>0</v>
      </c>
      <c r="BL137" s="161"/>
      <c r="BM137" s="176">
        <f>IF(PMKAFAAPAYER[[#This Row],[ ]]="Payé",PMKAFAAPAYER[[#This Row],[28.05.2025]],0)</f>
        <v>0</v>
      </c>
      <c r="BN137" s="17">
        <f t="shared" si="39"/>
        <v>0</v>
      </c>
      <c r="BO137" s="162"/>
      <c r="BP137" s="166">
        <f>IF(PMKAFAAPAYER[[#This Row],[ ]]="Payé",PMKAFAAPAYER[[#This Row],[04.06.2025]],0)</f>
        <v>0</v>
      </c>
      <c r="BQ137" s="161"/>
      <c r="BR137" s="166">
        <f>IF(PMKAFAAPAYER[[#This Row],[ ]]="Payé",PMKAFAAPAYER[[#This Row],[11.06.2025]],0)</f>
        <v>0</v>
      </c>
      <c r="BS137" s="161"/>
      <c r="BT137" s="166">
        <f>IF(PMKAFAAPAYER[[#This Row],[ ]]="Payé",PMKAFAAPAYER[[#This Row],[18.06.2025]],0)</f>
        <v>0</v>
      </c>
      <c r="BU137" s="161"/>
      <c r="BV137" s="176">
        <f>IF(PMKAFAAPAYER[[#This Row],[ ]]="Payé",PMKAFAAPAYER[[#This Row],[25.06.2025]],0)</f>
        <v>0</v>
      </c>
      <c r="BW137" s="18">
        <f t="shared" si="40"/>
        <v>0</v>
      </c>
      <c r="BX137" s="162"/>
      <c r="BY137" s="166">
        <f>IF(PMKAFAAPAYER[[#This Row],[ ]]="Payé",PMKAFAAPAYER[[#This Row],[02.07.2025]],0)</f>
        <v>0</v>
      </c>
      <c r="BZ137" s="161"/>
      <c r="CA137" s="166">
        <f>IF(PMKAFAAPAYER[[#This Row],[ ]]="Payé",PMKAFAAPAYER[[#This Row],[09.07.2025]],0)</f>
        <v>0</v>
      </c>
      <c r="CB137" s="161"/>
      <c r="CC137" s="166">
        <f>IF(PMKAFAAPAYER[[#This Row],[ ]]="Payé",PMKAFAAPAYER[[#This Row],[16.07.2025]],0)</f>
        <v>0</v>
      </c>
      <c r="CD137" s="161"/>
      <c r="CE137" s="166">
        <f>IF(PMKAFAAPAYER[[#This Row],[ ]]="Payé",PMKAFAAPAYER[[#This Row],[23.07.2025]],0)</f>
        <v>0</v>
      </c>
      <c r="CF137" s="161"/>
      <c r="CG137" s="176">
        <f>IF(PMKAFAAPAYER[[#This Row],[ ]]="Payé",PMKAFAAPAYER[[#This Row],[30.07.2025]],0)</f>
        <v>0</v>
      </c>
      <c r="CH137" s="17">
        <f t="shared" si="41"/>
        <v>0</v>
      </c>
      <c r="CI137" s="162"/>
      <c r="CJ137" s="166">
        <f>IF(PMKAFAAPAYER[[#This Row],[ ]]="Payé",PMKAFAAPAYER[[#This Row],[06.08.2025]],0)</f>
        <v>0</v>
      </c>
      <c r="CK137" s="161"/>
      <c r="CL137" s="166">
        <f>IF(PMKAFAAPAYER[[#This Row],[ ]]="Payé",PMKAFAAPAYER[[#This Row],[13.08.2025]],0)</f>
        <v>0</v>
      </c>
      <c r="CM137" s="161"/>
      <c r="CN137" s="166">
        <f>IF(PMKAFAAPAYER[[#This Row],[ ]]="Payé",PMKAFAAPAYER[[#This Row],[20.08.2025]],0)</f>
        <v>0</v>
      </c>
      <c r="CO137" s="161"/>
      <c r="CP137" s="176">
        <f>IF(PMKAFAAPAYER[[#This Row],[ ]]="Payé",PMKAFAAPAYER[[#This Row],[27.08.2025]],0)</f>
        <v>0</v>
      </c>
      <c r="CQ137" s="18">
        <f t="shared" si="42"/>
        <v>0</v>
      </c>
      <c r="CR137" s="162"/>
      <c r="CS137" s="166">
        <f>IF(PMKAFAAPAYER[[#This Row],[ ]]="Payé",PMKAFAAPAYER[[#This Row],[03.09.2025]],0)</f>
        <v>0</v>
      </c>
      <c r="CT137" s="161"/>
      <c r="CU137" s="166">
        <f>IF(PMKAFAAPAYER[[#This Row],[ ]]="Payé",PMKAFAAPAYER[[#This Row],[10.09.2025]],0)</f>
        <v>0</v>
      </c>
      <c r="CV137" s="161"/>
      <c r="CW137" s="166">
        <f>IF(PMKAFAAPAYER[[#This Row],[ ]]="Payé",PMKAFAAPAYER[[#This Row],[17.09.2025]],0)</f>
        <v>0</v>
      </c>
      <c r="CX137" s="161"/>
      <c r="CY137" s="176">
        <f>IF(PMKAFAAPAYER[[#This Row],[ ]]="Payé",PMKAFAAPAYER[[#This Row],[24.09.2025]],0)</f>
        <v>0</v>
      </c>
      <c r="CZ137" s="17">
        <f t="shared" si="43"/>
        <v>0</v>
      </c>
      <c r="DA137" s="162"/>
      <c r="DB137" s="166">
        <f>IF(PMKAFAAPAYER[[#This Row],[ ]]="Payé",PMKAFAAPAYER[[#This Row],[01.10.2025]],0)</f>
        <v>0</v>
      </c>
      <c r="DC137" s="161"/>
      <c r="DD137" s="166">
        <f>IF(PMKAFAAPAYER[[#This Row],[ ]]="Payé",PMKAFAAPAYER[[#This Row],[08.10.2025]],0)</f>
        <v>0</v>
      </c>
      <c r="DE137" s="161"/>
      <c r="DF137" s="166">
        <f>IF(PMKAFAAPAYER[[#This Row],[ ]]="Payé",PMKAFAAPAYER[[#This Row],[15.10.2025]],0)</f>
        <v>0</v>
      </c>
      <c r="DG137" s="161"/>
      <c r="DH137" s="166">
        <f>IF(PMKAFAAPAYER[[#This Row],[ ]]="Payé",PMKAFAAPAYER[[#This Row],[22.10.2025]],0)</f>
        <v>0</v>
      </c>
      <c r="DI137" s="161"/>
      <c r="DJ137" s="176">
        <f>IF(PMKAFAAPAYER[[#This Row],[ ]]="Payé",PMKAFAAPAYER[[#This Row],[29.10.2025]],0)</f>
        <v>0</v>
      </c>
      <c r="DK137" s="18">
        <f t="shared" si="44"/>
        <v>0</v>
      </c>
      <c r="DL137" s="162"/>
      <c r="DM137" s="166">
        <f>IF(PMKAFAAPAYER[[#This Row],[ ]]="Payé",PMKAFAAPAYER[[#This Row],[05.11.2025]],0)</f>
        <v>0</v>
      </c>
      <c r="DN137" s="161"/>
      <c r="DO137" s="166">
        <f>IF(PMKAFAAPAYER[[#This Row],[ ]]="Payé",PMKAFAAPAYER[[#This Row],[12.11.2025]],0)</f>
        <v>0</v>
      </c>
      <c r="DP137" s="161"/>
      <c r="DQ137" s="166">
        <f>IF(PMKAFAAPAYER[[#This Row],[ ]]="Payé",PMKAFAAPAYER[[#This Row],[19.11.2025]],0)</f>
        <v>0</v>
      </c>
      <c r="DR137" s="161"/>
      <c r="DS137" s="176">
        <f>IF(PMKAFAAPAYER[[#This Row],[ ]]="Payé",PMKAFAAPAYER[[#This Row],[26.11.2025]],0)</f>
        <v>0</v>
      </c>
      <c r="DT137" s="17">
        <f t="shared" si="45"/>
        <v>0</v>
      </c>
      <c r="DU137" s="162"/>
      <c r="DV137" s="166">
        <f>IF(PMKAFAAPAYER[[#This Row],[ ]]="Payé",PMKAFAAPAYER[[#This Row],[03.12.2025]],0)</f>
        <v>0</v>
      </c>
      <c r="DW137" s="161"/>
      <c r="DX137" s="166">
        <f>IF(PMKAFAAPAYER[[#This Row],[ ]]="Payé",PMKAFAAPAYER[[#This Row],[10.12.2025]],0)</f>
        <v>0</v>
      </c>
      <c r="DY137" s="161"/>
      <c r="DZ137" s="166">
        <f>IF(PMKAFAAPAYER[[#This Row],[ ]]="Payé",PMKAFAAPAYER[[#This Row],[17.12.2025]],0)</f>
        <v>0</v>
      </c>
      <c r="EA137" s="161"/>
      <c r="EB137" s="166">
        <f>IF(PMKAFAAPAYER[[#This Row],[ ]]="Payé",PMKAFAAPAYER[[#This Row],[24.12.2025]],0)</f>
        <v>0</v>
      </c>
      <c r="EC137" s="161"/>
      <c r="ED137" s="176">
        <f>IF(PMKAFAAPAYER[[#This Row],[ ]]="Payé",PMKAFAAPAYER[[#This Row],[31.12.2025]],0)</f>
        <v>0</v>
      </c>
      <c r="EE137" s="18">
        <f t="shared" si="46"/>
        <v>0</v>
      </c>
      <c r="EF137" s="11">
        <f t="shared" si="47"/>
        <v>1741.74</v>
      </c>
      <c r="EG137" s="16">
        <f>+PMKAFAAPAYER[[#This Row],[CHF]]-PMKAFAAPAYER[[#This Row],[T2025]]</f>
        <v>0</v>
      </c>
    </row>
    <row r="138" spans="1:137" x14ac:dyDescent="0.3">
      <c r="A138" s="9">
        <f t="shared" si="48"/>
        <v>133</v>
      </c>
      <c r="B138" s="1" t="s">
        <v>529</v>
      </c>
      <c r="C138" s="9" t="s">
        <v>530</v>
      </c>
      <c r="D138" s="8">
        <v>45696</v>
      </c>
      <c r="E138" s="10">
        <v>30</v>
      </c>
      <c r="F138" s="265">
        <f t="shared" si="34"/>
        <v>45726</v>
      </c>
      <c r="G138" s="139" t="s">
        <v>531</v>
      </c>
      <c r="H138" s="135"/>
      <c r="I138" s="140">
        <v>1801.6</v>
      </c>
      <c r="J138" s="14"/>
      <c r="K138" s="14"/>
      <c r="L138" s="14"/>
      <c r="N138" s="15"/>
      <c r="Q138" s="3"/>
      <c r="R138" s="234"/>
      <c r="S138" s="166">
        <f>IF(PMKAFAAPAYER[[#This Row],[ ]]="Payé",PMKAFAAPAYER[[#This Row],[02.01.2025]],0)</f>
        <v>0</v>
      </c>
      <c r="T138" s="234"/>
      <c r="U138" s="166">
        <f>IF(PMKAFAAPAYER[[#This Row],[ ]]="Payé",PMKAFAAPAYER[[#This Row],[09.01.2025]],0)</f>
        <v>0</v>
      </c>
      <c r="V138" s="234"/>
      <c r="W138" s="166">
        <f>IF(PMKAFAAPAYER[[#This Row],[ ]]="Payé",PMKAFAAPAYER[[#This Row],[16.01.2025]],0)</f>
        <v>0</v>
      </c>
      <c r="X138" s="234"/>
      <c r="Y138" s="166">
        <f>IF(PMKAFAAPAYER[[#This Row],[ ]]="Payé",PMKAFAAPAYER[[#This Row],[23.01.2025]],0)</f>
        <v>0</v>
      </c>
      <c r="Z138" s="234"/>
      <c r="AA138" s="176">
        <f>IF(PMKAFAAPAYER[[#This Row],[ ]]="Payé",PMKAFAAPAYER[[#This Row],[30.01.2025]],0)</f>
        <v>0</v>
      </c>
      <c r="AB138" s="32">
        <f t="shared" si="35"/>
        <v>0</v>
      </c>
      <c r="AC138" s="234"/>
      <c r="AD138" s="166">
        <f>IF(PMKAFAAPAYER[[#This Row],[ ]]="Payé",PMKAFAAPAYER[[#This Row],[06.02.2025]],0)</f>
        <v>0</v>
      </c>
      <c r="AE138" s="234"/>
      <c r="AF138" s="166">
        <f>IF(PMKAFAAPAYER[[#This Row],[ ]]="Payé",PMKAFAAPAYER[[#This Row],[13.02.2025]],0)</f>
        <v>0</v>
      </c>
      <c r="AG138" s="234"/>
      <c r="AH138" s="166">
        <f>IF(PMKAFAAPAYER[[#This Row],[ ]]="Payé",PMKAFAAPAYER[[#This Row],[20.02.2025]],0)</f>
        <v>0</v>
      </c>
      <c r="AI138" s="234"/>
      <c r="AJ138" s="176">
        <f>IF(PMKAFAAPAYER[[#This Row],[ ]]="Payé",PMKAFAAPAYER[[#This Row],[27.02.2025]],0)</f>
        <v>0</v>
      </c>
      <c r="AK138" s="47">
        <f t="shared" si="36"/>
        <v>0</v>
      </c>
      <c r="AL138" s="162"/>
      <c r="AM138" s="166">
        <f>IF(PMKAFAAPAYER[[#This Row],[ ]]="Payé",PMKAFAAPAYER[[#This Row],[05.03.2025]],0)</f>
        <v>0</v>
      </c>
      <c r="AN138" s="161">
        <f>+PMKAFAAPAYER[[#This Row],[CHF]]</f>
        <v>1801.6</v>
      </c>
      <c r="AO138" s="166">
        <f>IF(PMKAFAAPAYER[[#This Row],[ ]]="Payé",PMKAFAAPAYER[[#This Row],[12.03.2025]],0)</f>
        <v>0</v>
      </c>
      <c r="AP138" s="161"/>
      <c r="AQ138" s="166">
        <f>IF(PMKAFAAPAYER[[#This Row],[ ]]="Payé",PMKAFAAPAYER[[#This Row],[19.03.2025]],0)</f>
        <v>0</v>
      </c>
      <c r="AR138" s="161"/>
      <c r="AS138" s="176">
        <f>IF(PMKAFAAPAYER[[#This Row],[ ]]="Payé",PMKAFAAPAYER[[#This Row],[26.03.2025]],0)</f>
        <v>0</v>
      </c>
      <c r="AT138" s="17">
        <f t="shared" si="37"/>
        <v>1801.6</v>
      </c>
      <c r="AU138" s="162"/>
      <c r="AV138" s="166">
        <f>IF(PMKAFAAPAYER[[#This Row],[ ]]="Payé",PMKAFAAPAYER[[#This Row],[02.04.2025]],0)</f>
        <v>0</v>
      </c>
      <c r="AW138" s="161"/>
      <c r="AX138" s="166">
        <f>IF(PMKAFAAPAYER[[#This Row],[ ]]="Payé",PMKAFAAPAYER[[#This Row],[09.04.2025]],0)</f>
        <v>0</v>
      </c>
      <c r="AY138" s="161"/>
      <c r="AZ138" s="166">
        <f>IF(PMKAFAAPAYER[[#This Row],[ ]]="Payé",PMKAFAAPAYER[[#This Row],[16.04.2025]],0)</f>
        <v>0</v>
      </c>
      <c r="BA138" s="161"/>
      <c r="BB138" s="166">
        <f>IF(PMKAFAAPAYER[[#This Row],[ ]]="Payé",PMKAFAAPAYER[[#This Row],[23.04.2025]],0)</f>
        <v>0</v>
      </c>
      <c r="BC138" s="161"/>
      <c r="BD138" s="176">
        <f>IF(PMKAFAAPAYER[[#This Row],[ ]]="Payé",PMKAFAAPAYER[[#This Row],[30.04.2025]],0)</f>
        <v>0</v>
      </c>
      <c r="BE138" s="18">
        <f t="shared" si="38"/>
        <v>0</v>
      </c>
      <c r="BF138" s="162"/>
      <c r="BG138" s="166">
        <f>IF(PMKAFAAPAYER[[#This Row],[ ]]="Payé",PMKAFAAPAYER[[#This Row],[07.05.2025]],0)</f>
        <v>0</v>
      </c>
      <c r="BH138" s="161"/>
      <c r="BI138" s="166">
        <f>IF(PMKAFAAPAYER[[#This Row],[ ]]="Payé",PMKAFAAPAYER[[#This Row],[14.05.2025]],0)</f>
        <v>0</v>
      </c>
      <c r="BJ138" s="161"/>
      <c r="BK138" s="166">
        <f>IF(PMKAFAAPAYER[[#This Row],[ ]]="Payé",PMKAFAAPAYER[[#This Row],[21.05.2025]],0)</f>
        <v>0</v>
      </c>
      <c r="BL138" s="161"/>
      <c r="BM138" s="176">
        <f>IF(PMKAFAAPAYER[[#This Row],[ ]]="Payé",PMKAFAAPAYER[[#This Row],[28.05.2025]],0)</f>
        <v>0</v>
      </c>
      <c r="BN138" s="17">
        <f t="shared" si="39"/>
        <v>0</v>
      </c>
      <c r="BO138" s="162"/>
      <c r="BP138" s="166">
        <f>IF(PMKAFAAPAYER[[#This Row],[ ]]="Payé",PMKAFAAPAYER[[#This Row],[04.06.2025]],0)</f>
        <v>0</v>
      </c>
      <c r="BQ138" s="161"/>
      <c r="BR138" s="166">
        <f>IF(PMKAFAAPAYER[[#This Row],[ ]]="Payé",PMKAFAAPAYER[[#This Row],[11.06.2025]],0)</f>
        <v>0</v>
      </c>
      <c r="BS138" s="161"/>
      <c r="BT138" s="166">
        <f>IF(PMKAFAAPAYER[[#This Row],[ ]]="Payé",PMKAFAAPAYER[[#This Row],[18.06.2025]],0)</f>
        <v>0</v>
      </c>
      <c r="BU138" s="161"/>
      <c r="BV138" s="176">
        <f>IF(PMKAFAAPAYER[[#This Row],[ ]]="Payé",PMKAFAAPAYER[[#This Row],[25.06.2025]],0)</f>
        <v>0</v>
      </c>
      <c r="BW138" s="18">
        <f t="shared" si="40"/>
        <v>0</v>
      </c>
      <c r="BX138" s="162"/>
      <c r="BY138" s="166">
        <f>IF(PMKAFAAPAYER[[#This Row],[ ]]="Payé",PMKAFAAPAYER[[#This Row],[02.07.2025]],0)</f>
        <v>0</v>
      </c>
      <c r="BZ138" s="161"/>
      <c r="CA138" s="166">
        <f>IF(PMKAFAAPAYER[[#This Row],[ ]]="Payé",PMKAFAAPAYER[[#This Row],[09.07.2025]],0)</f>
        <v>0</v>
      </c>
      <c r="CB138" s="161"/>
      <c r="CC138" s="166">
        <f>IF(PMKAFAAPAYER[[#This Row],[ ]]="Payé",PMKAFAAPAYER[[#This Row],[16.07.2025]],0)</f>
        <v>0</v>
      </c>
      <c r="CD138" s="161"/>
      <c r="CE138" s="166">
        <f>IF(PMKAFAAPAYER[[#This Row],[ ]]="Payé",PMKAFAAPAYER[[#This Row],[23.07.2025]],0)</f>
        <v>0</v>
      </c>
      <c r="CF138" s="161"/>
      <c r="CG138" s="176">
        <f>IF(PMKAFAAPAYER[[#This Row],[ ]]="Payé",PMKAFAAPAYER[[#This Row],[30.07.2025]],0)</f>
        <v>0</v>
      </c>
      <c r="CH138" s="17">
        <f t="shared" si="41"/>
        <v>0</v>
      </c>
      <c r="CI138" s="162"/>
      <c r="CJ138" s="166">
        <f>IF(PMKAFAAPAYER[[#This Row],[ ]]="Payé",PMKAFAAPAYER[[#This Row],[06.08.2025]],0)</f>
        <v>0</v>
      </c>
      <c r="CK138" s="161"/>
      <c r="CL138" s="166">
        <f>IF(PMKAFAAPAYER[[#This Row],[ ]]="Payé",PMKAFAAPAYER[[#This Row],[13.08.2025]],0)</f>
        <v>0</v>
      </c>
      <c r="CM138" s="161"/>
      <c r="CN138" s="166">
        <f>IF(PMKAFAAPAYER[[#This Row],[ ]]="Payé",PMKAFAAPAYER[[#This Row],[20.08.2025]],0)</f>
        <v>0</v>
      </c>
      <c r="CO138" s="161"/>
      <c r="CP138" s="176">
        <f>IF(PMKAFAAPAYER[[#This Row],[ ]]="Payé",PMKAFAAPAYER[[#This Row],[27.08.2025]],0)</f>
        <v>0</v>
      </c>
      <c r="CQ138" s="18">
        <f t="shared" si="42"/>
        <v>0</v>
      </c>
      <c r="CR138" s="162"/>
      <c r="CS138" s="166">
        <f>IF(PMKAFAAPAYER[[#This Row],[ ]]="Payé",PMKAFAAPAYER[[#This Row],[03.09.2025]],0)</f>
        <v>0</v>
      </c>
      <c r="CT138" s="161"/>
      <c r="CU138" s="166">
        <f>IF(PMKAFAAPAYER[[#This Row],[ ]]="Payé",PMKAFAAPAYER[[#This Row],[10.09.2025]],0)</f>
        <v>0</v>
      </c>
      <c r="CV138" s="161"/>
      <c r="CW138" s="166">
        <f>IF(PMKAFAAPAYER[[#This Row],[ ]]="Payé",PMKAFAAPAYER[[#This Row],[17.09.2025]],0)</f>
        <v>0</v>
      </c>
      <c r="CX138" s="161"/>
      <c r="CY138" s="176">
        <f>IF(PMKAFAAPAYER[[#This Row],[ ]]="Payé",PMKAFAAPAYER[[#This Row],[24.09.2025]],0)</f>
        <v>0</v>
      </c>
      <c r="CZ138" s="17">
        <f t="shared" si="43"/>
        <v>0</v>
      </c>
      <c r="DA138" s="162"/>
      <c r="DB138" s="166">
        <f>IF(PMKAFAAPAYER[[#This Row],[ ]]="Payé",PMKAFAAPAYER[[#This Row],[01.10.2025]],0)</f>
        <v>0</v>
      </c>
      <c r="DC138" s="161"/>
      <c r="DD138" s="166">
        <f>IF(PMKAFAAPAYER[[#This Row],[ ]]="Payé",PMKAFAAPAYER[[#This Row],[08.10.2025]],0)</f>
        <v>0</v>
      </c>
      <c r="DE138" s="161"/>
      <c r="DF138" s="166">
        <f>IF(PMKAFAAPAYER[[#This Row],[ ]]="Payé",PMKAFAAPAYER[[#This Row],[15.10.2025]],0)</f>
        <v>0</v>
      </c>
      <c r="DG138" s="161"/>
      <c r="DH138" s="166">
        <f>IF(PMKAFAAPAYER[[#This Row],[ ]]="Payé",PMKAFAAPAYER[[#This Row],[22.10.2025]],0)</f>
        <v>0</v>
      </c>
      <c r="DI138" s="161"/>
      <c r="DJ138" s="176">
        <f>IF(PMKAFAAPAYER[[#This Row],[ ]]="Payé",PMKAFAAPAYER[[#This Row],[29.10.2025]],0)</f>
        <v>0</v>
      </c>
      <c r="DK138" s="18">
        <f t="shared" si="44"/>
        <v>0</v>
      </c>
      <c r="DL138" s="162"/>
      <c r="DM138" s="166">
        <f>IF(PMKAFAAPAYER[[#This Row],[ ]]="Payé",PMKAFAAPAYER[[#This Row],[05.11.2025]],0)</f>
        <v>0</v>
      </c>
      <c r="DN138" s="161"/>
      <c r="DO138" s="166">
        <f>IF(PMKAFAAPAYER[[#This Row],[ ]]="Payé",PMKAFAAPAYER[[#This Row],[12.11.2025]],0)</f>
        <v>0</v>
      </c>
      <c r="DP138" s="161"/>
      <c r="DQ138" s="166">
        <f>IF(PMKAFAAPAYER[[#This Row],[ ]]="Payé",PMKAFAAPAYER[[#This Row],[19.11.2025]],0)</f>
        <v>0</v>
      </c>
      <c r="DR138" s="161"/>
      <c r="DS138" s="176">
        <f>IF(PMKAFAAPAYER[[#This Row],[ ]]="Payé",PMKAFAAPAYER[[#This Row],[26.11.2025]],0)</f>
        <v>0</v>
      </c>
      <c r="DT138" s="17">
        <f t="shared" si="45"/>
        <v>0</v>
      </c>
      <c r="DU138" s="162"/>
      <c r="DV138" s="166">
        <f>IF(PMKAFAAPAYER[[#This Row],[ ]]="Payé",PMKAFAAPAYER[[#This Row],[03.12.2025]],0)</f>
        <v>0</v>
      </c>
      <c r="DW138" s="161"/>
      <c r="DX138" s="166">
        <f>IF(PMKAFAAPAYER[[#This Row],[ ]]="Payé",PMKAFAAPAYER[[#This Row],[10.12.2025]],0)</f>
        <v>0</v>
      </c>
      <c r="DY138" s="161"/>
      <c r="DZ138" s="166">
        <f>IF(PMKAFAAPAYER[[#This Row],[ ]]="Payé",PMKAFAAPAYER[[#This Row],[17.12.2025]],0)</f>
        <v>0</v>
      </c>
      <c r="EA138" s="161"/>
      <c r="EB138" s="166">
        <f>IF(PMKAFAAPAYER[[#This Row],[ ]]="Payé",PMKAFAAPAYER[[#This Row],[24.12.2025]],0)</f>
        <v>0</v>
      </c>
      <c r="EC138" s="161"/>
      <c r="ED138" s="176">
        <f>IF(PMKAFAAPAYER[[#This Row],[ ]]="Payé",PMKAFAAPAYER[[#This Row],[31.12.2025]],0)</f>
        <v>0</v>
      </c>
      <c r="EE138" s="18">
        <f t="shared" si="46"/>
        <v>0</v>
      </c>
      <c r="EF138" s="11">
        <f t="shared" si="47"/>
        <v>1801.6</v>
      </c>
      <c r="EG138" s="16">
        <f>+PMKAFAAPAYER[[#This Row],[CHF]]-PMKAFAAPAYER[[#This Row],[T2025]]</f>
        <v>0</v>
      </c>
    </row>
    <row r="139" spans="1:137" x14ac:dyDescent="0.3">
      <c r="A139" s="9">
        <f t="shared" si="48"/>
        <v>134</v>
      </c>
      <c r="B139" s="1" t="s">
        <v>326</v>
      </c>
      <c r="C139" s="235" t="s">
        <v>532</v>
      </c>
      <c r="D139" s="8">
        <v>45691</v>
      </c>
      <c r="E139" s="10">
        <v>30</v>
      </c>
      <c r="F139" s="265">
        <f t="shared" si="34"/>
        <v>45721</v>
      </c>
      <c r="G139" s="139" t="s">
        <v>533</v>
      </c>
      <c r="H139" s="135"/>
      <c r="I139" s="140">
        <v>923.3</v>
      </c>
      <c r="J139" s="14"/>
      <c r="K139" s="14"/>
      <c r="L139" s="14"/>
      <c r="N139" s="15"/>
      <c r="Q139" s="3"/>
      <c r="R139" s="234"/>
      <c r="S139" s="166">
        <f>IF(PMKAFAAPAYER[[#This Row],[ ]]="Payé",PMKAFAAPAYER[[#This Row],[02.01.2025]],0)</f>
        <v>0</v>
      </c>
      <c r="T139" s="234"/>
      <c r="U139" s="166">
        <f>IF(PMKAFAAPAYER[[#This Row],[ ]]="Payé",PMKAFAAPAYER[[#This Row],[09.01.2025]],0)</f>
        <v>0</v>
      </c>
      <c r="V139" s="234"/>
      <c r="W139" s="166">
        <f>IF(PMKAFAAPAYER[[#This Row],[ ]]="Payé",PMKAFAAPAYER[[#This Row],[16.01.2025]],0)</f>
        <v>0</v>
      </c>
      <c r="X139" s="234"/>
      <c r="Y139" s="166">
        <f>IF(PMKAFAAPAYER[[#This Row],[ ]]="Payé",PMKAFAAPAYER[[#This Row],[23.01.2025]],0)</f>
        <v>0</v>
      </c>
      <c r="Z139" s="234"/>
      <c r="AA139" s="176">
        <f>IF(PMKAFAAPAYER[[#This Row],[ ]]="Payé",PMKAFAAPAYER[[#This Row],[30.01.2025]],0)</f>
        <v>0</v>
      </c>
      <c r="AB139" s="32">
        <f t="shared" si="35"/>
        <v>0</v>
      </c>
      <c r="AC139" s="234"/>
      <c r="AD139" s="166">
        <f>IF(PMKAFAAPAYER[[#This Row],[ ]]="Payé",PMKAFAAPAYER[[#This Row],[06.02.2025]],0)</f>
        <v>0</v>
      </c>
      <c r="AE139" s="234"/>
      <c r="AF139" s="166">
        <f>IF(PMKAFAAPAYER[[#This Row],[ ]]="Payé",PMKAFAAPAYER[[#This Row],[13.02.2025]],0)</f>
        <v>0</v>
      </c>
      <c r="AG139" s="234"/>
      <c r="AH139" s="166">
        <f>IF(PMKAFAAPAYER[[#This Row],[ ]]="Payé",PMKAFAAPAYER[[#This Row],[20.02.2025]],0)</f>
        <v>0</v>
      </c>
      <c r="AI139" s="234"/>
      <c r="AJ139" s="176">
        <f>IF(PMKAFAAPAYER[[#This Row],[ ]]="Payé",PMKAFAAPAYER[[#This Row],[27.02.2025]],0)</f>
        <v>0</v>
      </c>
      <c r="AK139" s="47">
        <f t="shared" si="36"/>
        <v>0</v>
      </c>
      <c r="AL139" s="162">
        <f>+PMKAFAAPAYER[[#This Row],[CHF]]</f>
        <v>923.3</v>
      </c>
      <c r="AM139" s="166">
        <f>IF(PMKAFAAPAYER[[#This Row],[ ]]="Payé",PMKAFAAPAYER[[#This Row],[05.03.2025]],0)</f>
        <v>0</v>
      </c>
      <c r="AN139" s="161"/>
      <c r="AO139" s="166">
        <f>IF(PMKAFAAPAYER[[#This Row],[ ]]="Payé",PMKAFAAPAYER[[#This Row],[12.03.2025]],0)</f>
        <v>0</v>
      </c>
      <c r="AP139" s="161"/>
      <c r="AQ139" s="166">
        <f>IF(PMKAFAAPAYER[[#This Row],[ ]]="Payé",PMKAFAAPAYER[[#This Row],[19.03.2025]],0)</f>
        <v>0</v>
      </c>
      <c r="AR139" s="161"/>
      <c r="AS139" s="176">
        <f>IF(PMKAFAAPAYER[[#This Row],[ ]]="Payé",PMKAFAAPAYER[[#This Row],[26.03.2025]],0)</f>
        <v>0</v>
      </c>
      <c r="AT139" s="17">
        <f t="shared" si="37"/>
        <v>923.3</v>
      </c>
      <c r="AU139" s="162"/>
      <c r="AV139" s="166">
        <f>IF(PMKAFAAPAYER[[#This Row],[ ]]="Payé",PMKAFAAPAYER[[#This Row],[02.04.2025]],0)</f>
        <v>0</v>
      </c>
      <c r="AW139" s="161"/>
      <c r="AX139" s="166">
        <f>IF(PMKAFAAPAYER[[#This Row],[ ]]="Payé",PMKAFAAPAYER[[#This Row],[09.04.2025]],0)</f>
        <v>0</v>
      </c>
      <c r="AY139" s="161"/>
      <c r="AZ139" s="166">
        <f>IF(PMKAFAAPAYER[[#This Row],[ ]]="Payé",PMKAFAAPAYER[[#This Row],[16.04.2025]],0)</f>
        <v>0</v>
      </c>
      <c r="BA139" s="161"/>
      <c r="BB139" s="166">
        <f>IF(PMKAFAAPAYER[[#This Row],[ ]]="Payé",PMKAFAAPAYER[[#This Row],[23.04.2025]],0)</f>
        <v>0</v>
      </c>
      <c r="BC139" s="161"/>
      <c r="BD139" s="176">
        <f>IF(PMKAFAAPAYER[[#This Row],[ ]]="Payé",PMKAFAAPAYER[[#This Row],[30.04.2025]],0)</f>
        <v>0</v>
      </c>
      <c r="BE139" s="18">
        <f t="shared" si="38"/>
        <v>0</v>
      </c>
      <c r="BF139" s="162"/>
      <c r="BG139" s="166">
        <f>IF(PMKAFAAPAYER[[#This Row],[ ]]="Payé",PMKAFAAPAYER[[#This Row],[07.05.2025]],0)</f>
        <v>0</v>
      </c>
      <c r="BH139" s="161"/>
      <c r="BI139" s="166">
        <f>IF(PMKAFAAPAYER[[#This Row],[ ]]="Payé",PMKAFAAPAYER[[#This Row],[14.05.2025]],0)</f>
        <v>0</v>
      </c>
      <c r="BJ139" s="161"/>
      <c r="BK139" s="166">
        <f>IF(PMKAFAAPAYER[[#This Row],[ ]]="Payé",PMKAFAAPAYER[[#This Row],[21.05.2025]],0)</f>
        <v>0</v>
      </c>
      <c r="BL139" s="161"/>
      <c r="BM139" s="176">
        <f>IF(PMKAFAAPAYER[[#This Row],[ ]]="Payé",PMKAFAAPAYER[[#This Row],[28.05.2025]],0)</f>
        <v>0</v>
      </c>
      <c r="BN139" s="17">
        <f t="shared" si="39"/>
        <v>0</v>
      </c>
      <c r="BO139" s="162"/>
      <c r="BP139" s="166">
        <f>IF(PMKAFAAPAYER[[#This Row],[ ]]="Payé",PMKAFAAPAYER[[#This Row],[04.06.2025]],0)</f>
        <v>0</v>
      </c>
      <c r="BQ139" s="161"/>
      <c r="BR139" s="166">
        <f>IF(PMKAFAAPAYER[[#This Row],[ ]]="Payé",PMKAFAAPAYER[[#This Row],[11.06.2025]],0)</f>
        <v>0</v>
      </c>
      <c r="BS139" s="161"/>
      <c r="BT139" s="166">
        <f>IF(PMKAFAAPAYER[[#This Row],[ ]]="Payé",PMKAFAAPAYER[[#This Row],[18.06.2025]],0)</f>
        <v>0</v>
      </c>
      <c r="BU139" s="161"/>
      <c r="BV139" s="176">
        <f>IF(PMKAFAAPAYER[[#This Row],[ ]]="Payé",PMKAFAAPAYER[[#This Row],[25.06.2025]],0)</f>
        <v>0</v>
      </c>
      <c r="BW139" s="18">
        <f t="shared" si="40"/>
        <v>0</v>
      </c>
      <c r="BX139" s="162"/>
      <c r="BY139" s="166">
        <f>IF(PMKAFAAPAYER[[#This Row],[ ]]="Payé",PMKAFAAPAYER[[#This Row],[02.07.2025]],0)</f>
        <v>0</v>
      </c>
      <c r="BZ139" s="161"/>
      <c r="CA139" s="166">
        <f>IF(PMKAFAAPAYER[[#This Row],[ ]]="Payé",PMKAFAAPAYER[[#This Row],[09.07.2025]],0)</f>
        <v>0</v>
      </c>
      <c r="CB139" s="161"/>
      <c r="CC139" s="166">
        <f>IF(PMKAFAAPAYER[[#This Row],[ ]]="Payé",PMKAFAAPAYER[[#This Row],[16.07.2025]],0)</f>
        <v>0</v>
      </c>
      <c r="CD139" s="161"/>
      <c r="CE139" s="166">
        <f>IF(PMKAFAAPAYER[[#This Row],[ ]]="Payé",PMKAFAAPAYER[[#This Row],[23.07.2025]],0)</f>
        <v>0</v>
      </c>
      <c r="CF139" s="161"/>
      <c r="CG139" s="176">
        <f>IF(PMKAFAAPAYER[[#This Row],[ ]]="Payé",PMKAFAAPAYER[[#This Row],[30.07.2025]],0)</f>
        <v>0</v>
      </c>
      <c r="CH139" s="17">
        <f t="shared" si="41"/>
        <v>0</v>
      </c>
      <c r="CI139" s="162"/>
      <c r="CJ139" s="166">
        <f>IF(PMKAFAAPAYER[[#This Row],[ ]]="Payé",PMKAFAAPAYER[[#This Row],[06.08.2025]],0)</f>
        <v>0</v>
      </c>
      <c r="CK139" s="161"/>
      <c r="CL139" s="166">
        <f>IF(PMKAFAAPAYER[[#This Row],[ ]]="Payé",PMKAFAAPAYER[[#This Row],[13.08.2025]],0)</f>
        <v>0</v>
      </c>
      <c r="CM139" s="161"/>
      <c r="CN139" s="166">
        <f>IF(PMKAFAAPAYER[[#This Row],[ ]]="Payé",PMKAFAAPAYER[[#This Row],[20.08.2025]],0)</f>
        <v>0</v>
      </c>
      <c r="CO139" s="161"/>
      <c r="CP139" s="176">
        <f>IF(PMKAFAAPAYER[[#This Row],[ ]]="Payé",PMKAFAAPAYER[[#This Row],[27.08.2025]],0)</f>
        <v>0</v>
      </c>
      <c r="CQ139" s="18">
        <f t="shared" si="42"/>
        <v>0</v>
      </c>
      <c r="CR139" s="162"/>
      <c r="CS139" s="166">
        <f>IF(PMKAFAAPAYER[[#This Row],[ ]]="Payé",PMKAFAAPAYER[[#This Row],[03.09.2025]],0)</f>
        <v>0</v>
      </c>
      <c r="CT139" s="161"/>
      <c r="CU139" s="166">
        <f>IF(PMKAFAAPAYER[[#This Row],[ ]]="Payé",PMKAFAAPAYER[[#This Row],[10.09.2025]],0)</f>
        <v>0</v>
      </c>
      <c r="CV139" s="161"/>
      <c r="CW139" s="166">
        <f>IF(PMKAFAAPAYER[[#This Row],[ ]]="Payé",PMKAFAAPAYER[[#This Row],[17.09.2025]],0)</f>
        <v>0</v>
      </c>
      <c r="CX139" s="161"/>
      <c r="CY139" s="176">
        <f>IF(PMKAFAAPAYER[[#This Row],[ ]]="Payé",PMKAFAAPAYER[[#This Row],[24.09.2025]],0)</f>
        <v>0</v>
      </c>
      <c r="CZ139" s="17">
        <f t="shared" si="43"/>
        <v>0</v>
      </c>
      <c r="DA139" s="162"/>
      <c r="DB139" s="166">
        <f>IF(PMKAFAAPAYER[[#This Row],[ ]]="Payé",PMKAFAAPAYER[[#This Row],[01.10.2025]],0)</f>
        <v>0</v>
      </c>
      <c r="DC139" s="161"/>
      <c r="DD139" s="166">
        <f>IF(PMKAFAAPAYER[[#This Row],[ ]]="Payé",PMKAFAAPAYER[[#This Row],[08.10.2025]],0)</f>
        <v>0</v>
      </c>
      <c r="DE139" s="161"/>
      <c r="DF139" s="166">
        <f>IF(PMKAFAAPAYER[[#This Row],[ ]]="Payé",PMKAFAAPAYER[[#This Row],[15.10.2025]],0)</f>
        <v>0</v>
      </c>
      <c r="DG139" s="161"/>
      <c r="DH139" s="166">
        <f>IF(PMKAFAAPAYER[[#This Row],[ ]]="Payé",PMKAFAAPAYER[[#This Row],[22.10.2025]],0)</f>
        <v>0</v>
      </c>
      <c r="DI139" s="161"/>
      <c r="DJ139" s="176">
        <f>IF(PMKAFAAPAYER[[#This Row],[ ]]="Payé",PMKAFAAPAYER[[#This Row],[29.10.2025]],0)</f>
        <v>0</v>
      </c>
      <c r="DK139" s="18">
        <f t="shared" si="44"/>
        <v>0</v>
      </c>
      <c r="DL139" s="162"/>
      <c r="DM139" s="166">
        <f>IF(PMKAFAAPAYER[[#This Row],[ ]]="Payé",PMKAFAAPAYER[[#This Row],[05.11.2025]],0)</f>
        <v>0</v>
      </c>
      <c r="DN139" s="161"/>
      <c r="DO139" s="166">
        <f>IF(PMKAFAAPAYER[[#This Row],[ ]]="Payé",PMKAFAAPAYER[[#This Row],[12.11.2025]],0)</f>
        <v>0</v>
      </c>
      <c r="DP139" s="161"/>
      <c r="DQ139" s="166">
        <f>IF(PMKAFAAPAYER[[#This Row],[ ]]="Payé",PMKAFAAPAYER[[#This Row],[19.11.2025]],0)</f>
        <v>0</v>
      </c>
      <c r="DR139" s="161"/>
      <c r="DS139" s="176">
        <f>IF(PMKAFAAPAYER[[#This Row],[ ]]="Payé",PMKAFAAPAYER[[#This Row],[26.11.2025]],0)</f>
        <v>0</v>
      </c>
      <c r="DT139" s="17">
        <f t="shared" si="45"/>
        <v>0</v>
      </c>
      <c r="DU139" s="162"/>
      <c r="DV139" s="166">
        <f>IF(PMKAFAAPAYER[[#This Row],[ ]]="Payé",PMKAFAAPAYER[[#This Row],[03.12.2025]],0)</f>
        <v>0</v>
      </c>
      <c r="DW139" s="161"/>
      <c r="DX139" s="166">
        <f>IF(PMKAFAAPAYER[[#This Row],[ ]]="Payé",PMKAFAAPAYER[[#This Row],[10.12.2025]],0)</f>
        <v>0</v>
      </c>
      <c r="DY139" s="161"/>
      <c r="DZ139" s="166">
        <f>IF(PMKAFAAPAYER[[#This Row],[ ]]="Payé",PMKAFAAPAYER[[#This Row],[17.12.2025]],0)</f>
        <v>0</v>
      </c>
      <c r="EA139" s="161"/>
      <c r="EB139" s="166">
        <f>IF(PMKAFAAPAYER[[#This Row],[ ]]="Payé",PMKAFAAPAYER[[#This Row],[24.12.2025]],0)</f>
        <v>0</v>
      </c>
      <c r="EC139" s="161"/>
      <c r="ED139" s="176">
        <f>IF(PMKAFAAPAYER[[#This Row],[ ]]="Payé",PMKAFAAPAYER[[#This Row],[31.12.2025]],0)</f>
        <v>0</v>
      </c>
      <c r="EE139" s="18">
        <f t="shared" si="46"/>
        <v>0</v>
      </c>
      <c r="EF139" s="11">
        <f t="shared" si="47"/>
        <v>923.3</v>
      </c>
      <c r="EG139" s="16">
        <f>+PMKAFAAPAYER[[#This Row],[CHF]]-PMKAFAAPAYER[[#This Row],[T2025]]</f>
        <v>0</v>
      </c>
    </row>
    <row r="140" spans="1:137" x14ac:dyDescent="0.3">
      <c r="A140" s="9">
        <f t="shared" si="48"/>
        <v>135</v>
      </c>
      <c r="B140" s="1" t="s">
        <v>534</v>
      </c>
      <c r="C140" s="9" t="s">
        <v>535</v>
      </c>
      <c r="D140" s="8">
        <v>45690</v>
      </c>
      <c r="E140" s="10">
        <v>30</v>
      </c>
      <c r="F140" s="265">
        <f t="shared" si="34"/>
        <v>45720</v>
      </c>
      <c r="G140" s="139" t="s">
        <v>536</v>
      </c>
      <c r="H140" s="135"/>
      <c r="I140" s="140">
        <v>70</v>
      </c>
      <c r="J140" s="14"/>
      <c r="K140" s="14"/>
      <c r="L140" s="14"/>
      <c r="N140" s="15"/>
      <c r="Q140" s="3"/>
      <c r="R140" s="234"/>
      <c r="S140" s="166">
        <f>IF(PMKAFAAPAYER[[#This Row],[ ]]="Payé",PMKAFAAPAYER[[#This Row],[02.01.2025]],0)</f>
        <v>0</v>
      </c>
      <c r="T140" s="234"/>
      <c r="U140" s="166">
        <f>IF(PMKAFAAPAYER[[#This Row],[ ]]="Payé",PMKAFAAPAYER[[#This Row],[09.01.2025]],0)</f>
        <v>0</v>
      </c>
      <c r="V140" s="234"/>
      <c r="W140" s="166">
        <f>IF(PMKAFAAPAYER[[#This Row],[ ]]="Payé",PMKAFAAPAYER[[#This Row],[16.01.2025]],0)</f>
        <v>0</v>
      </c>
      <c r="X140" s="234"/>
      <c r="Y140" s="166">
        <f>IF(PMKAFAAPAYER[[#This Row],[ ]]="Payé",PMKAFAAPAYER[[#This Row],[23.01.2025]],0)</f>
        <v>0</v>
      </c>
      <c r="Z140" s="234"/>
      <c r="AA140" s="176">
        <f>IF(PMKAFAAPAYER[[#This Row],[ ]]="Payé",PMKAFAAPAYER[[#This Row],[30.01.2025]],0)</f>
        <v>0</v>
      </c>
      <c r="AB140" s="32">
        <f t="shared" si="35"/>
        <v>0</v>
      </c>
      <c r="AC140" s="234"/>
      <c r="AD140" s="166">
        <f>IF(PMKAFAAPAYER[[#This Row],[ ]]="Payé",PMKAFAAPAYER[[#This Row],[06.02.2025]],0)</f>
        <v>0</v>
      </c>
      <c r="AE140" s="234"/>
      <c r="AF140" s="166">
        <f>IF(PMKAFAAPAYER[[#This Row],[ ]]="Payé",PMKAFAAPAYER[[#This Row],[13.02.2025]],0)</f>
        <v>0</v>
      </c>
      <c r="AG140" s="234"/>
      <c r="AH140" s="166">
        <f>IF(PMKAFAAPAYER[[#This Row],[ ]]="Payé",PMKAFAAPAYER[[#This Row],[20.02.2025]],0)</f>
        <v>0</v>
      </c>
      <c r="AI140" s="234">
        <f>+PMKAFAAPAYER[[#This Row],[CHF]]</f>
        <v>70</v>
      </c>
      <c r="AJ140" s="176">
        <f>IF(PMKAFAAPAYER[[#This Row],[ ]]="Payé",PMKAFAAPAYER[[#This Row],[27.02.2025]],0)</f>
        <v>0</v>
      </c>
      <c r="AK140" s="47">
        <f t="shared" si="36"/>
        <v>70</v>
      </c>
      <c r="AL140" s="162"/>
      <c r="AM140" s="166">
        <f>IF(PMKAFAAPAYER[[#This Row],[ ]]="Payé",PMKAFAAPAYER[[#This Row],[05.03.2025]],0)</f>
        <v>0</v>
      </c>
      <c r="AN140" s="161"/>
      <c r="AO140" s="166">
        <f>IF(PMKAFAAPAYER[[#This Row],[ ]]="Payé",PMKAFAAPAYER[[#This Row],[12.03.2025]],0)</f>
        <v>0</v>
      </c>
      <c r="AP140" s="161"/>
      <c r="AQ140" s="166">
        <f>IF(PMKAFAAPAYER[[#This Row],[ ]]="Payé",PMKAFAAPAYER[[#This Row],[19.03.2025]],0)</f>
        <v>0</v>
      </c>
      <c r="AR140" s="161"/>
      <c r="AS140" s="176">
        <f>IF(PMKAFAAPAYER[[#This Row],[ ]]="Payé",PMKAFAAPAYER[[#This Row],[26.03.2025]],0)</f>
        <v>0</v>
      </c>
      <c r="AT140" s="17">
        <f t="shared" si="37"/>
        <v>0</v>
      </c>
      <c r="AU140" s="162"/>
      <c r="AV140" s="166">
        <f>IF(PMKAFAAPAYER[[#This Row],[ ]]="Payé",PMKAFAAPAYER[[#This Row],[02.04.2025]],0)</f>
        <v>0</v>
      </c>
      <c r="AW140" s="161"/>
      <c r="AX140" s="166">
        <f>IF(PMKAFAAPAYER[[#This Row],[ ]]="Payé",PMKAFAAPAYER[[#This Row],[09.04.2025]],0)</f>
        <v>0</v>
      </c>
      <c r="AY140" s="161"/>
      <c r="AZ140" s="166">
        <f>IF(PMKAFAAPAYER[[#This Row],[ ]]="Payé",PMKAFAAPAYER[[#This Row],[16.04.2025]],0)</f>
        <v>0</v>
      </c>
      <c r="BA140" s="161"/>
      <c r="BB140" s="166">
        <f>IF(PMKAFAAPAYER[[#This Row],[ ]]="Payé",PMKAFAAPAYER[[#This Row],[23.04.2025]],0)</f>
        <v>0</v>
      </c>
      <c r="BC140" s="161"/>
      <c r="BD140" s="176">
        <f>IF(PMKAFAAPAYER[[#This Row],[ ]]="Payé",PMKAFAAPAYER[[#This Row],[30.04.2025]],0)</f>
        <v>0</v>
      </c>
      <c r="BE140" s="18">
        <f t="shared" si="38"/>
        <v>0</v>
      </c>
      <c r="BF140" s="162"/>
      <c r="BG140" s="166">
        <f>IF(PMKAFAAPAYER[[#This Row],[ ]]="Payé",PMKAFAAPAYER[[#This Row],[07.05.2025]],0)</f>
        <v>0</v>
      </c>
      <c r="BH140" s="161"/>
      <c r="BI140" s="166">
        <f>IF(PMKAFAAPAYER[[#This Row],[ ]]="Payé",PMKAFAAPAYER[[#This Row],[14.05.2025]],0)</f>
        <v>0</v>
      </c>
      <c r="BJ140" s="161"/>
      <c r="BK140" s="166">
        <f>IF(PMKAFAAPAYER[[#This Row],[ ]]="Payé",PMKAFAAPAYER[[#This Row],[21.05.2025]],0)</f>
        <v>0</v>
      </c>
      <c r="BL140" s="161"/>
      <c r="BM140" s="176">
        <f>IF(PMKAFAAPAYER[[#This Row],[ ]]="Payé",PMKAFAAPAYER[[#This Row],[28.05.2025]],0)</f>
        <v>0</v>
      </c>
      <c r="BN140" s="17">
        <f t="shared" si="39"/>
        <v>0</v>
      </c>
      <c r="BO140" s="162"/>
      <c r="BP140" s="166">
        <f>IF(PMKAFAAPAYER[[#This Row],[ ]]="Payé",PMKAFAAPAYER[[#This Row],[04.06.2025]],0)</f>
        <v>0</v>
      </c>
      <c r="BQ140" s="161"/>
      <c r="BR140" s="166">
        <f>IF(PMKAFAAPAYER[[#This Row],[ ]]="Payé",PMKAFAAPAYER[[#This Row],[11.06.2025]],0)</f>
        <v>0</v>
      </c>
      <c r="BS140" s="161"/>
      <c r="BT140" s="166">
        <f>IF(PMKAFAAPAYER[[#This Row],[ ]]="Payé",PMKAFAAPAYER[[#This Row],[18.06.2025]],0)</f>
        <v>0</v>
      </c>
      <c r="BU140" s="161"/>
      <c r="BV140" s="176">
        <f>IF(PMKAFAAPAYER[[#This Row],[ ]]="Payé",PMKAFAAPAYER[[#This Row],[25.06.2025]],0)</f>
        <v>0</v>
      </c>
      <c r="BW140" s="18">
        <f t="shared" si="40"/>
        <v>0</v>
      </c>
      <c r="BX140" s="162"/>
      <c r="BY140" s="166">
        <f>IF(PMKAFAAPAYER[[#This Row],[ ]]="Payé",PMKAFAAPAYER[[#This Row],[02.07.2025]],0)</f>
        <v>0</v>
      </c>
      <c r="BZ140" s="161"/>
      <c r="CA140" s="166">
        <f>IF(PMKAFAAPAYER[[#This Row],[ ]]="Payé",PMKAFAAPAYER[[#This Row],[09.07.2025]],0)</f>
        <v>0</v>
      </c>
      <c r="CB140" s="161"/>
      <c r="CC140" s="166">
        <f>IF(PMKAFAAPAYER[[#This Row],[ ]]="Payé",PMKAFAAPAYER[[#This Row],[16.07.2025]],0)</f>
        <v>0</v>
      </c>
      <c r="CD140" s="161"/>
      <c r="CE140" s="166">
        <f>IF(PMKAFAAPAYER[[#This Row],[ ]]="Payé",PMKAFAAPAYER[[#This Row],[23.07.2025]],0)</f>
        <v>0</v>
      </c>
      <c r="CF140" s="161"/>
      <c r="CG140" s="176">
        <f>IF(PMKAFAAPAYER[[#This Row],[ ]]="Payé",PMKAFAAPAYER[[#This Row],[30.07.2025]],0)</f>
        <v>0</v>
      </c>
      <c r="CH140" s="17">
        <f t="shared" si="41"/>
        <v>0</v>
      </c>
      <c r="CI140" s="162"/>
      <c r="CJ140" s="166">
        <f>IF(PMKAFAAPAYER[[#This Row],[ ]]="Payé",PMKAFAAPAYER[[#This Row],[06.08.2025]],0)</f>
        <v>0</v>
      </c>
      <c r="CK140" s="161"/>
      <c r="CL140" s="166">
        <f>IF(PMKAFAAPAYER[[#This Row],[ ]]="Payé",PMKAFAAPAYER[[#This Row],[13.08.2025]],0)</f>
        <v>0</v>
      </c>
      <c r="CM140" s="161"/>
      <c r="CN140" s="166">
        <f>IF(PMKAFAAPAYER[[#This Row],[ ]]="Payé",PMKAFAAPAYER[[#This Row],[20.08.2025]],0)</f>
        <v>0</v>
      </c>
      <c r="CO140" s="161"/>
      <c r="CP140" s="176">
        <f>IF(PMKAFAAPAYER[[#This Row],[ ]]="Payé",PMKAFAAPAYER[[#This Row],[27.08.2025]],0)</f>
        <v>0</v>
      </c>
      <c r="CQ140" s="18">
        <f t="shared" si="42"/>
        <v>0</v>
      </c>
      <c r="CR140" s="162"/>
      <c r="CS140" s="166">
        <f>IF(PMKAFAAPAYER[[#This Row],[ ]]="Payé",PMKAFAAPAYER[[#This Row],[03.09.2025]],0)</f>
        <v>0</v>
      </c>
      <c r="CT140" s="161"/>
      <c r="CU140" s="166">
        <f>IF(PMKAFAAPAYER[[#This Row],[ ]]="Payé",PMKAFAAPAYER[[#This Row],[10.09.2025]],0)</f>
        <v>0</v>
      </c>
      <c r="CV140" s="161"/>
      <c r="CW140" s="166">
        <f>IF(PMKAFAAPAYER[[#This Row],[ ]]="Payé",PMKAFAAPAYER[[#This Row],[17.09.2025]],0)</f>
        <v>0</v>
      </c>
      <c r="CX140" s="161"/>
      <c r="CY140" s="176">
        <f>IF(PMKAFAAPAYER[[#This Row],[ ]]="Payé",PMKAFAAPAYER[[#This Row],[24.09.2025]],0)</f>
        <v>0</v>
      </c>
      <c r="CZ140" s="17">
        <f t="shared" si="43"/>
        <v>0</v>
      </c>
      <c r="DA140" s="162"/>
      <c r="DB140" s="166">
        <f>IF(PMKAFAAPAYER[[#This Row],[ ]]="Payé",PMKAFAAPAYER[[#This Row],[01.10.2025]],0)</f>
        <v>0</v>
      </c>
      <c r="DC140" s="161"/>
      <c r="DD140" s="166">
        <f>IF(PMKAFAAPAYER[[#This Row],[ ]]="Payé",PMKAFAAPAYER[[#This Row],[08.10.2025]],0)</f>
        <v>0</v>
      </c>
      <c r="DE140" s="161"/>
      <c r="DF140" s="166">
        <f>IF(PMKAFAAPAYER[[#This Row],[ ]]="Payé",PMKAFAAPAYER[[#This Row],[15.10.2025]],0)</f>
        <v>0</v>
      </c>
      <c r="DG140" s="161"/>
      <c r="DH140" s="166">
        <f>IF(PMKAFAAPAYER[[#This Row],[ ]]="Payé",PMKAFAAPAYER[[#This Row],[22.10.2025]],0)</f>
        <v>0</v>
      </c>
      <c r="DI140" s="161"/>
      <c r="DJ140" s="176">
        <f>IF(PMKAFAAPAYER[[#This Row],[ ]]="Payé",PMKAFAAPAYER[[#This Row],[29.10.2025]],0)</f>
        <v>0</v>
      </c>
      <c r="DK140" s="18">
        <f t="shared" si="44"/>
        <v>0</v>
      </c>
      <c r="DL140" s="162"/>
      <c r="DM140" s="166">
        <f>IF(PMKAFAAPAYER[[#This Row],[ ]]="Payé",PMKAFAAPAYER[[#This Row],[05.11.2025]],0)</f>
        <v>0</v>
      </c>
      <c r="DN140" s="161"/>
      <c r="DO140" s="166">
        <f>IF(PMKAFAAPAYER[[#This Row],[ ]]="Payé",PMKAFAAPAYER[[#This Row],[12.11.2025]],0)</f>
        <v>0</v>
      </c>
      <c r="DP140" s="161"/>
      <c r="DQ140" s="166">
        <f>IF(PMKAFAAPAYER[[#This Row],[ ]]="Payé",PMKAFAAPAYER[[#This Row],[19.11.2025]],0)</f>
        <v>0</v>
      </c>
      <c r="DR140" s="161"/>
      <c r="DS140" s="176">
        <f>IF(PMKAFAAPAYER[[#This Row],[ ]]="Payé",PMKAFAAPAYER[[#This Row],[26.11.2025]],0)</f>
        <v>0</v>
      </c>
      <c r="DT140" s="17">
        <f t="shared" si="45"/>
        <v>0</v>
      </c>
      <c r="DU140" s="162"/>
      <c r="DV140" s="166">
        <f>IF(PMKAFAAPAYER[[#This Row],[ ]]="Payé",PMKAFAAPAYER[[#This Row],[03.12.2025]],0)</f>
        <v>0</v>
      </c>
      <c r="DW140" s="161"/>
      <c r="DX140" s="166">
        <f>IF(PMKAFAAPAYER[[#This Row],[ ]]="Payé",PMKAFAAPAYER[[#This Row],[10.12.2025]],0)</f>
        <v>0</v>
      </c>
      <c r="DY140" s="161"/>
      <c r="DZ140" s="166">
        <f>IF(PMKAFAAPAYER[[#This Row],[ ]]="Payé",PMKAFAAPAYER[[#This Row],[17.12.2025]],0)</f>
        <v>0</v>
      </c>
      <c r="EA140" s="161"/>
      <c r="EB140" s="166">
        <f>IF(PMKAFAAPAYER[[#This Row],[ ]]="Payé",PMKAFAAPAYER[[#This Row],[24.12.2025]],0)</f>
        <v>0</v>
      </c>
      <c r="EC140" s="161"/>
      <c r="ED140" s="176">
        <f>IF(PMKAFAAPAYER[[#This Row],[ ]]="Payé",PMKAFAAPAYER[[#This Row],[31.12.2025]],0)</f>
        <v>0</v>
      </c>
      <c r="EE140" s="18">
        <f t="shared" si="46"/>
        <v>0</v>
      </c>
      <c r="EF140" s="11">
        <f t="shared" si="47"/>
        <v>70</v>
      </c>
      <c r="EG140" s="16">
        <f>+PMKAFAAPAYER[[#This Row],[CHF]]-PMKAFAAPAYER[[#This Row],[T2025]]</f>
        <v>0</v>
      </c>
    </row>
    <row r="141" spans="1:137" x14ac:dyDescent="0.3">
      <c r="A141" s="9">
        <f t="shared" si="48"/>
        <v>136</v>
      </c>
      <c r="B141" s="1" t="s">
        <v>433</v>
      </c>
      <c r="C141" s="9">
        <v>202413</v>
      </c>
      <c r="D141" s="8">
        <v>45698</v>
      </c>
      <c r="E141" s="10">
        <v>30</v>
      </c>
      <c r="F141" s="265">
        <f t="shared" si="34"/>
        <v>45728</v>
      </c>
      <c r="G141" s="139" t="s">
        <v>537</v>
      </c>
      <c r="H141" s="135"/>
      <c r="I141" s="140">
        <v>779</v>
      </c>
      <c r="J141" s="14"/>
      <c r="K141" s="14"/>
      <c r="L141" s="14"/>
      <c r="N141" s="15"/>
      <c r="Q141" s="3"/>
      <c r="R141" s="234"/>
      <c r="S141" s="166">
        <f>IF(PMKAFAAPAYER[[#This Row],[ ]]="Payé",PMKAFAAPAYER[[#This Row],[02.01.2025]],0)</f>
        <v>0</v>
      </c>
      <c r="T141" s="234"/>
      <c r="U141" s="166">
        <f>IF(PMKAFAAPAYER[[#This Row],[ ]]="Payé",PMKAFAAPAYER[[#This Row],[09.01.2025]],0)</f>
        <v>0</v>
      </c>
      <c r="V141" s="234"/>
      <c r="W141" s="166">
        <f>IF(PMKAFAAPAYER[[#This Row],[ ]]="Payé",PMKAFAAPAYER[[#This Row],[16.01.2025]],0)</f>
        <v>0</v>
      </c>
      <c r="X141" s="234"/>
      <c r="Y141" s="166">
        <f>IF(PMKAFAAPAYER[[#This Row],[ ]]="Payé",PMKAFAAPAYER[[#This Row],[23.01.2025]],0)</f>
        <v>0</v>
      </c>
      <c r="Z141" s="234"/>
      <c r="AA141" s="176">
        <f>IF(PMKAFAAPAYER[[#This Row],[ ]]="Payé",PMKAFAAPAYER[[#This Row],[30.01.2025]],0)</f>
        <v>0</v>
      </c>
      <c r="AB141" s="32">
        <f t="shared" si="35"/>
        <v>0</v>
      </c>
      <c r="AC141" s="234"/>
      <c r="AD141" s="166">
        <f>IF(PMKAFAAPAYER[[#This Row],[ ]]="Payé",PMKAFAAPAYER[[#This Row],[06.02.2025]],0)</f>
        <v>0</v>
      </c>
      <c r="AE141" s="234"/>
      <c r="AF141" s="166">
        <f>IF(PMKAFAAPAYER[[#This Row],[ ]]="Payé",PMKAFAAPAYER[[#This Row],[13.02.2025]],0)</f>
        <v>0</v>
      </c>
      <c r="AG141" s="234"/>
      <c r="AH141" s="166">
        <f>IF(PMKAFAAPAYER[[#This Row],[ ]]="Payé",PMKAFAAPAYER[[#This Row],[20.02.2025]],0)</f>
        <v>0</v>
      </c>
      <c r="AI141" s="234"/>
      <c r="AJ141" s="176">
        <f>IF(PMKAFAAPAYER[[#This Row],[ ]]="Payé",PMKAFAAPAYER[[#This Row],[27.02.2025]],0)</f>
        <v>0</v>
      </c>
      <c r="AK141" s="47">
        <f t="shared" si="36"/>
        <v>0</v>
      </c>
      <c r="AL141" s="162"/>
      <c r="AM141" s="166">
        <f>IF(PMKAFAAPAYER[[#This Row],[ ]]="Payé",PMKAFAAPAYER[[#This Row],[05.03.2025]],0)</f>
        <v>0</v>
      </c>
      <c r="AN141" s="161">
        <f>+PMKAFAAPAYER[[#This Row],[CHF]]</f>
        <v>779</v>
      </c>
      <c r="AO141" s="166">
        <f>IF(PMKAFAAPAYER[[#This Row],[ ]]="Payé",PMKAFAAPAYER[[#This Row],[12.03.2025]],0)</f>
        <v>0</v>
      </c>
      <c r="AP141" s="161"/>
      <c r="AQ141" s="166">
        <f>IF(PMKAFAAPAYER[[#This Row],[ ]]="Payé",PMKAFAAPAYER[[#This Row],[19.03.2025]],0)</f>
        <v>0</v>
      </c>
      <c r="AR141" s="161"/>
      <c r="AS141" s="176">
        <f>IF(PMKAFAAPAYER[[#This Row],[ ]]="Payé",PMKAFAAPAYER[[#This Row],[26.03.2025]],0)</f>
        <v>0</v>
      </c>
      <c r="AT141" s="17">
        <f t="shared" si="37"/>
        <v>779</v>
      </c>
      <c r="AU141" s="162"/>
      <c r="AV141" s="166">
        <f>IF(PMKAFAAPAYER[[#This Row],[ ]]="Payé",PMKAFAAPAYER[[#This Row],[02.04.2025]],0)</f>
        <v>0</v>
      </c>
      <c r="AW141" s="161"/>
      <c r="AX141" s="166">
        <f>IF(PMKAFAAPAYER[[#This Row],[ ]]="Payé",PMKAFAAPAYER[[#This Row],[09.04.2025]],0)</f>
        <v>0</v>
      </c>
      <c r="AY141" s="161"/>
      <c r="AZ141" s="166">
        <f>IF(PMKAFAAPAYER[[#This Row],[ ]]="Payé",PMKAFAAPAYER[[#This Row],[16.04.2025]],0)</f>
        <v>0</v>
      </c>
      <c r="BA141" s="161"/>
      <c r="BB141" s="166">
        <f>IF(PMKAFAAPAYER[[#This Row],[ ]]="Payé",PMKAFAAPAYER[[#This Row],[23.04.2025]],0)</f>
        <v>0</v>
      </c>
      <c r="BC141" s="161"/>
      <c r="BD141" s="176">
        <f>IF(PMKAFAAPAYER[[#This Row],[ ]]="Payé",PMKAFAAPAYER[[#This Row],[30.04.2025]],0)</f>
        <v>0</v>
      </c>
      <c r="BE141" s="18">
        <f t="shared" si="38"/>
        <v>0</v>
      </c>
      <c r="BF141" s="162"/>
      <c r="BG141" s="166">
        <f>IF(PMKAFAAPAYER[[#This Row],[ ]]="Payé",PMKAFAAPAYER[[#This Row],[07.05.2025]],0)</f>
        <v>0</v>
      </c>
      <c r="BH141" s="161"/>
      <c r="BI141" s="166">
        <f>IF(PMKAFAAPAYER[[#This Row],[ ]]="Payé",PMKAFAAPAYER[[#This Row],[14.05.2025]],0)</f>
        <v>0</v>
      </c>
      <c r="BJ141" s="161"/>
      <c r="BK141" s="166">
        <f>IF(PMKAFAAPAYER[[#This Row],[ ]]="Payé",PMKAFAAPAYER[[#This Row],[21.05.2025]],0)</f>
        <v>0</v>
      </c>
      <c r="BL141" s="161"/>
      <c r="BM141" s="176">
        <f>IF(PMKAFAAPAYER[[#This Row],[ ]]="Payé",PMKAFAAPAYER[[#This Row],[28.05.2025]],0)</f>
        <v>0</v>
      </c>
      <c r="BN141" s="17">
        <f t="shared" si="39"/>
        <v>0</v>
      </c>
      <c r="BO141" s="162"/>
      <c r="BP141" s="166">
        <f>IF(PMKAFAAPAYER[[#This Row],[ ]]="Payé",PMKAFAAPAYER[[#This Row],[04.06.2025]],0)</f>
        <v>0</v>
      </c>
      <c r="BQ141" s="161"/>
      <c r="BR141" s="166">
        <f>IF(PMKAFAAPAYER[[#This Row],[ ]]="Payé",PMKAFAAPAYER[[#This Row],[11.06.2025]],0)</f>
        <v>0</v>
      </c>
      <c r="BS141" s="161"/>
      <c r="BT141" s="166">
        <f>IF(PMKAFAAPAYER[[#This Row],[ ]]="Payé",PMKAFAAPAYER[[#This Row],[18.06.2025]],0)</f>
        <v>0</v>
      </c>
      <c r="BU141" s="161"/>
      <c r="BV141" s="176">
        <f>IF(PMKAFAAPAYER[[#This Row],[ ]]="Payé",PMKAFAAPAYER[[#This Row],[25.06.2025]],0)</f>
        <v>0</v>
      </c>
      <c r="BW141" s="18">
        <f t="shared" si="40"/>
        <v>0</v>
      </c>
      <c r="BX141" s="162"/>
      <c r="BY141" s="166">
        <f>IF(PMKAFAAPAYER[[#This Row],[ ]]="Payé",PMKAFAAPAYER[[#This Row],[02.07.2025]],0)</f>
        <v>0</v>
      </c>
      <c r="BZ141" s="161"/>
      <c r="CA141" s="166">
        <f>IF(PMKAFAAPAYER[[#This Row],[ ]]="Payé",PMKAFAAPAYER[[#This Row],[09.07.2025]],0)</f>
        <v>0</v>
      </c>
      <c r="CB141" s="161"/>
      <c r="CC141" s="166">
        <f>IF(PMKAFAAPAYER[[#This Row],[ ]]="Payé",PMKAFAAPAYER[[#This Row],[16.07.2025]],0)</f>
        <v>0</v>
      </c>
      <c r="CD141" s="161"/>
      <c r="CE141" s="166">
        <f>IF(PMKAFAAPAYER[[#This Row],[ ]]="Payé",PMKAFAAPAYER[[#This Row],[23.07.2025]],0)</f>
        <v>0</v>
      </c>
      <c r="CF141" s="161"/>
      <c r="CG141" s="176">
        <f>IF(PMKAFAAPAYER[[#This Row],[ ]]="Payé",PMKAFAAPAYER[[#This Row],[30.07.2025]],0)</f>
        <v>0</v>
      </c>
      <c r="CH141" s="17">
        <f t="shared" si="41"/>
        <v>0</v>
      </c>
      <c r="CI141" s="162"/>
      <c r="CJ141" s="166">
        <f>IF(PMKAFAAPAYER[[#This Row],[ ]]="Payé",PMKAFAAPAYER[[#This Row],[06.08.2025]],0)</f>
        <v>0</v>
      </c>
      <c r="CK141" s="161"/>
      <c r="CL141" s="166">
        <f>IF(PMKAFAAPAYER[[#This Row],[ ]]="Payé",PMKAFAAPAYER[[#This Row],[13.08.2025]],0)</f>
        <v>0</v>
      </c>
      <c r="CM141" s="161"/>
      <c r="CN141" s="166">
        <f>IF(PMKAFAAPAYER[[#This Row],[ ]]="Payé",PMKAFAAPAYER[[#This Row],[20.08.2025]],0)</f>
        <v>0</v>
      </c>
      <c r="CO141" s="161"/>
      <c r="CP141" s="176">
        <f>IF(PMKAFAAPAYER[[#This Row],[ ]]="Payé",PMKAFAAPAYER[[#This Row],[27.08.2025]],0)</f>
        <v>0</v>
      </c>
      <c r="CQ141" s="18">
        <f t="shared" si="42"/>
        <v>0</v>
      </c>
      <c r="CR141" s="162"/>
      <c r="CS141" s="166">
        <f>IF(PMKAFAAPAYER[[#This Row],[ ]]="Payé",PMKAFAAPAYER[[#This Row],[03.09.2025]],0)</f>
        <v>0</v>
      </c>
      <c r="CT141" s="161"/>
      <c r="CU141" s="166">
        <f>IF(PMKAFAAPAYER[[#This Row],[ ]]="Payé",PMKAFAAPAYER[[#This Row],[10.09.2025]],0)</f>
        <v>0</v>
      </c>
      <c r="CV141" s="161"/>
      <c r="CW141" s="166">
        <f>IF(PMKAFAAPAYER[[#This Row],[ ]]="Payé",PMKAFAAPAYER[[#This Row],[17.09.2025]],0)</f>
        <v>0</v>
      </c>
      <c r="CX141" s="161"/>
      <c r="CY141" s="176">
        <f>IF(PMKAFAAPAYER[[#This Row],[ ]]="Payé",PMKAFAAPAYER[[#This Row],[24.09.2025]],0)</f>
        <v>0</v>
      </c>
      <c r="CZ141" s="17">
        <f t="shared" si="43"/>
        <v>0</v>
      </c>
      <c r="DA141" s="162"/>
      <c r="DB141" s="166">
        <f>IF(PMKAFAAPAYER[[#This Row],[ ]]="Payé",PMKAFAAPAYER[[#This Row],[01.10.2025]],0)</f>
        <v>0</v>
      </c>
      <c r="DC141" s="161"/>
      <c r="DD141" s="166">
        <f>IF(PMKAFAAPAYER[[#This Row],[ ]]="Payé",PMKAFAAPAYER[[#This Row],[08.10.2025]],0)</f>
        <v>0</v>
      </c>
      <c r="DE141" s="161"/>
      <c r="DF141" s="166">
        <f>IF(PMKAFAAPAYER[[#This Row],[ ]]="Payé",PMKAFAAPAYER[[#This Row],[15.10.2025]],0)</f>
        <v>0</v>
      </c>
      <c r="DG141" s="161"/>
      <c r="DH141" s="166">
        <f>IF(PMKAFAAPAYER[[#This Row],[ ]]="Payé",PMKAFAAPAYER[[#This Row],[22.10.2025]],0)</f>
        <v>0</v>
      </c>
      <c r="DI141" s="161"/>
      <c r="DJ141" s="176">
        <f>IF(PMKAFAAPAYER[[#This Row],[ ]]="Payé",PMKAFAAPAYER[[#This Row],[29.10.2025]],0)</f>
        <v>0</v>
      </c>
      <c r="DK141" s="18">
        <f t="shared" si="44"/>
        <v>0</v>
      </c>
      <c r="DL141" s="162"/>
      <c r="DM141" s="166">
        <f>IF(PMKAFAAPAYER[[#This Row],[ ]]="Payé",PMKAFAAPAYER[[#This Row],[05.11.2025]],0)</f>
        <v>0</v>
      </c>
      <c r="DN141" s="161"/>
      <c r="DO141" s="166">
        <f>IF(PMKAFAAPAYER[[#This Row],[ ]]="Payé",PMKAFAAPAYER[[#This Row],[12.11.2025]],0)</f>
        <v>0</v>
      </c>
      <c r="DP141" s="161"/>
      <c r="DQ141" s="166">
        <f>IF(PMKAFAAPAYER[[#This Row],[ ]]="Payé",PMKAFAAPAYER[[#This Row],[19.11.2025]],0)</f>
        <v>0</v>
      </c>
      <c r="DR141" s="161"/>
      <c r="DS141" s="176">
        <f>IF(PMKAFAAPAYER[[#This Row],[ ]]="Payé",PMKAFAAPAYER[[#This Row],[26.11.2025]],0)</f>
        <v>0</v>
      </c>
      <c r="DT141" s="17">
        <f t="shared" si="45"/>
        <v>0</v>
      </c>
      <c r="DU141" s="162"/>
      <c r="DV141" s="166">
        <f>IF(PMKAFAAPAYER[[#This Row],[ ]]="Payé",PMKAFAAPAYER[[#This Row],[03.12.2025]],0)</f>
        <v>0</v>
      </c>
      <c r="DW141" s="161"/>
      <c r="DX141" s="166">
        <f>IF(PMKAFAAPAYER[[#This Row],[ ]]="Payé",PMKAFAAPAYER[[#This Row],[10.12.2025]],0)</f>
        <v>0</v>
      </c>
      <c r="DY141" s="161"/>
      <c r="DZ141" s="166">
        <f>IF(PMKAFAAPAYER[[#This Row],[ ]]="Payé",PMKAFAAPAYER[[#This Row],[17.12.2025]],0)</f>
        <v>0</v>
      </c>
      <c r="EA141" s="161"/>
      <c r="EB141" s="166">
        <f>IF(PMKAFAAPAYER[[#This Row],[ ]]="Payé",PMKAFAAPAYER[[#This Row],[24.12.2025]],0)</f>
        <v>0</v>
      </c>
      <c r="EC141" s="161"/>
      <c r="ED141" s="176">
        <f>IF(PMKAFAAPAYER[[#This Row],[ ]]="Payé",PMKAFAAPAYER[[#This Row],[31.12.2025]],0)</f>
        <v>0</v>
      </c>
      <c r="EE141" s="18">
        <f t="shared" si="46"/>
        <v>0</v>
      </c>
      <c r="EF141" s="11">
        <f t="shared" si="47"/>
        <v>779</v>
      </c>
      <c r="EG141" s="16">
        <f>+PMKAFAAPAYER[[#This Row],[CHF]]-PMKAFAAPAYER[[#This Row],[T2025]]</f>
        <v>0</v>
      </c>
    </row>
    <row r="142" spans="1:137" x14ac:dyDescent="0.3">
      <c r="A142" s="9">
        <f t="shared" si="48"/>
        <v>137</v>
      </c>
      <c r="B142" s="1" t="s">
        <v>340</v>
      </c>
      <c r="C142" s="9">
        <v>125110711</v>
      </c>
      <c r="D142" s="8">
        <v>45693</v>
      </c>
      <c r="E142" s="10">
        <v>30</v>
      </c>
      <c r="F142" s="265">
        <f t="shared" si="34"/>
        <v>45723</v>
      </c>
      <c r="G142" s="139" t="s">
        <v>341</v>
      </c>
      <c r="H142" s="202" t="s">
        <v>538</v>
      </c>
      <c r="I142" s="140">
        <f>+PMKAFAAPAYER[[#This Row],[Euro]]*PMKAFAAPAYER[[#This Row],[Fx]]</f>
        <v>3412</v>
      </c>
      <c r="J142" s="14">
        <v>3412</v>
      </c>
      <c r="K142" s="14">
        <v>1</v>
      </c>
      <c r="L142" s="14"/>
      <c r="N142" s="15"/>
      <c r="Q142" s="3"/>
      <c r="R142" s="234"/>
      <c r="S142" s="166">
        <f>IF(PMKAFAAPAYER[[#This Row],[ ]]="Payé",PMKAFAAPAYER[[#This Row],[02.01.2025]],0)</f>
        <v>0</v>
      </c>
      <c r="T142" s="234"/>
      <c r="U142" s="166">
        <f>IF(PMKAFAAPAYER[[#This Row],[ ]]="Payé",PMKAFAAPAYER[[#This Row],[09.01.2025]],0)</f>
        <v>0</v>
      </c>
      <c r="V142" s="234"/>
      <c r="W142" s="166">
        <f>IF(PMKAFAAPAYER[[#This Row],[ ]]="Payé",PMKAFAAPAYER[[#This Row],[16.01.2025]],0)</f>
        <v>0</v>
      </c>
      <c r="X142" s="234"/>
      <c r="Y142" s="166">
        <f>IF(PMKAFAAPAYER[[#This Row],[ ]]="Payé",PMKAFAAPAYER[[#This Row],[23.01.2025]],0)</f>
        <v>0</v>
      </c>
      <c r="Z142" s="234"/>
      <c r="AA142" s="176">
        <f>IF(PMKAFAAPAYER[[#This Row],[ ]]="Payé",PMKAFAAPAYER[[#This Row],[30.01.2025]],0)</f>
        <v>0</v>
      </c>
      <c r="AB142" s="32">
        <f t="shared" si="35"/>
        <v>0</v>
      </c>
      <c r="AC142" s="234"/>
      <c r="AD142" s="166">
        <f>IF(PMKAFAAPAYER[[#This Row],[ ]]="Payé",PMKAFAAPAYER[[#This Row],[06.02.2025]],0)</f>
        <v>0</v>
      </c>
      <c r="AE142" s="234"/>
      <c r="AF142" s="166">
        <f>IF(PMKAFAAPAYER[[#This Row],[ ]]="Payé",PMKAFAAPAYER[[#This Row],[13.02.2025]],0)</f>
        <v>0</v>
      </c>
      <c r="AG142" s="234"/>
      <c r="AH142" s="166">
        <f>IF(PMKAFAAPAYER[[#This Row],[ ]]="Payé",PMKAFAAPAYER[[#This Row],[20.02.2025]],0)</f>
        <v>0</v>
      </c>
      <c r="AI142" s="234"/>
      <c r="AJ142" s="176">
        <f>IF(PMKAFAAPAYER[[#This Row],[ ]]="Payé",PMKAFAAPAYER[[#This Row],[27.02.2025]],0)</f>
        <v>0</v>
      </c>
      <c r="AK142" s="47">
        <f t="shared" si="36"/>
        <v>0</v>
      </c>
      <c r="AL142" s="162">
        <f>+PMKAFAAPAYER[[#This Row],[CHF]]</f>
        <v>3412</v>
      </c>
      <c r="AM142" s="166">
        <f>IF(PMKAFAAPAYER[[#This Row],[ ]]="Payé",PMKAFAAPAYER[[#This Row],[05.03.2025]],0)</f>
        <v>0</v>
      </c>
      <c r="AN142" s="161"/>
      <c r="AO142" s="166">
        <f>IF(PMKAFAAPAYER[[#This Row],[ ]]="Payé",PMKAFAAPAYER[[#This Row],[12.03.2025]],0)</f>
        <v>0</v>
      </c>
      <c r="AP142" s="161"/>
      <c r="AQ142" s="166">
        <f>IF(PMKAFAAPAYER[[#This Row],[ ]]="Payé",PMKAFAAPAYER[[#This Row],[19.03.2025]],0)</f>
        <v>0</v>
      </c>
      <c r="AR142" s="161"/>
      <c r="AS142" s="176">
        <f>IF(PMKAFAAPAYER[[#This Row],[ ]]="Payé",PMKAFAAPAYER[[#This Row],[26.03.2025]],0)</f>
        <v>0</v>
      </c>
      <c r="AT142" s="17">
        <f t="shared" si="37"/>
        <v>3412</v>
      </c>
      <c r="AU142" s="162"/>
      <c r="AV142" s="166">
        <f>IF(PMKAFAAPAYER[[#This Row],[ ]]="Payé",PMKAFAAPAYER[[#This Row],[02.04.2025]],0)</f>
        <v>0</v>
      </c>
      <c r="AW142" s="161"/>
      <c r="AX142" s="166">
        <f>IF(PMKAFAAPAYER[[#This Row],[ ]]="Payé",PMKAFAAPAYER[[#This Row],[09.04.2025]],0)</f>
        <v>0</v>
      </c>
      <c r="AY142" s="161"/>
      <c r="AZ142" s="166">
        <f>IF(PMKAFAAPAYER[[#This Row],[ ]]="Payé",PMKAFAAPAYER[[#This Row],[16.04.2025]],0)</f>
        <v>0</v>
      </c>
      <c r="BA142" s="161"/>
      <c r="BB142" s="166">
        <f>IF(PMKAFAAPAYER[[#This Row],[ ]]="Payé",PMKAFAAPAYER[[#This Row],[23.04.2025]],0)</f>
        <v>0</v>
      </c>
      <c r="BC142" s="161"/>
      <c r="BD142" s="176">
        <f>IF(PMKAFAAPAYER[[#This Row],[ ]]="Payé",PMKAFAAPAYER[[#This Row],[30.04.2025]],0)</f>
        <v>0</v>
      </c>
      <c r="BE142" s="18">
        <f t="shared" si="38"/>
        <v>0</v>
      </c>
      <c r="BF142" s="162"/>
      <c r="BG142" s="166">
        <f>IF(PMKAFAAPAYER[[#This Row],[ ]]="Payé",PMKAFAAPAYER[[#This Row],[07.05.2025]],0)</f>
        <v>0</v>
      </c>
      <c r="BH142" s="161"/>
      <c r="BI142" s="166">
        <f>IF(PMKAFAAPAYER[[#This Row],[ ]]="Payé",PMKAFAAPAYER[[#This Row],[14.05.2025]],0)</f>
        <v>0</v>
      </c>
      <c r="BJ142" s="161"/>
      <c r="BK142" s="166">
        <f>IF(PMKAFAAPAYER[[#This Row],[ ]]="Payé",PMKAFAAPAYER[[#This Row],[21.05.2025]],0)</f>
        <v>0</v>
      </c>
      <c r="BL142" s="161"/>
      <c r="BM142" s="176">
        <f>IF(PMKAFAAPAYER[[#This Row],[ ]]="Payé",PMKAFAAPAYER[[#This Row],[28.05.2025]],0)</f>
        <v>0</v>
      </c>
      <c r="BN142" s="17">
        <f t="shared" si="39"/>
        <v>0</v>
      </c>
      <c r="BO142" s="162"/>
      <c r="BP142" s="166">
        <f>IF(PMKAFAAPAYER[[#This Row],[ ]]="Payé",PMKAFAAPAYER[[#This Row],[04.06.2025]],0)</f>
        <v>0</v>
      </c>
      <c r="BQ142" s="161"/>
      <c r="BR142" s="166">
        <f>IF(PMKAFAAPAYER[[#This Row],[ ]]="Payé",PMKAFAAPAYER[[#This Row],[11.06.2025]],0)</f>
        <v>0</v>
      </c>
      <c r="BS142" s="161"/>
      <c r="BT142" s="166">
        <f>IF(PMKAFAAPAYER[[#This Row],[ ]]="Payé",PMKAFAAPAYER[[#This Row],[18.06.2025]],0)</f>
        <v>0</v>
      </c>
      <c r="BU142" s="161"/>
      <c r="BV142" s="176">
        <f>IF(PMKAFAAPAYER[[#This Row],[ ]]="Payé",PMKAFAAPAYER[[#This Row],[25.06.2025]],0)</f>
        <v>0</v>
      </c>
      <c r="BW142" s="18">
        <f t="shared" si="40"/>
        <v>0</v>
      </c>
      <c r="BX142" s="162"/>
      <c r="BY142" s="166">
        <f>IF(PMKAFAAPAYER[[#This Row],[ ]]="Payé",PMKAFAAPAYER[[#This Row],[02.07.2025]],0)</f>
        <v>0</v>
      </c>
      <c r="BZ142" s="161"/>
      <c r="CA142" s="166">
        <f>IF(PMKAFAAPAYER[[#This Row],[ ]]="Payé",PMKAFAAPAYER[[#This Row],[09.07.2025]],0)</f>
        <v>0</v>
      </c>
      <c r="CB142" s="161"/>
      <c r="CC142" s="166">
        <f>IF(PMKAFAAPAYER[[#This Row],[ ]]="Payé",PMKAFAAPAYER[[#This Row],[16.07.2025]],0)</f>
        <v>0</v>
      </c>
      <c r="CD142" s="161"/>
      <c r="CE142" s="166">
        <f>IF(PMKAFAAPAYER[[#This Row],[ ]]="Payé",PMKAFAAPAYER[[#This Row],[23.07.2025]],0)</f>
        <v>0</v>
      </c>
      <c r="CF142" s="161"/>
      <c r="CG142" s="176">
        <f>IF(PMKAFAAPAYER[[#This Row],[ ]]="Payé",PMKAFAAPAYER[[#This Row],[30.07.2025]],0)</f>
        <v>0</v>
      </c>
      <c r="CH142" s="17">
        <f t="shared" si="41"/>
        <v>0</v>
      </c>
      <c r="CI142" s="162"/>
      <c r="CJ142" s="166">
        <f>IF(PMKAFAAPAYER[[#This Row],[ ]]="Payé",PMKAFAAPAYER[[#This Row],[06.08.2025]],0)</f>
        <v>0</v>
      </c>
      <c r="CK142" s="161"/>
      <c r="CL142" s="166">
        <f>IF(PMKAFAAPAYER[[#This Row],[ ]]="Payé",PMKAFAAPAYER[[#This Row],[13.08.2025]],0)</f>
        <v>0</v>
      </c>
      <c r="CM142" s="161"/>
      <c r="CN142" s="166">
        <f>IF(PMKAFAAPAYER[[#This Row],[ ]]="Payé",PMKAFAAPAYER[[#This Row],[20.08.2025]],0)</f>
        <v>0</v>
      </c>
      <c r="CO142" s="161"/>
      <c r="CP142" s="176">
        <f>IF(PMKAFAAPAYER[[#This Row],[ ]]="Payé",PMKAFAAPAYER[[#This Row],[27.08.2025]],0)</f>
        <v>0</v>
      </c>
      <c r="CQ142" s="18">
        <f t="shared" si="42"/>
        <v>0</v>
      </c>
      <c r="CR142" s="162"/>
      <c r="CS142" s="166">
        <f>IF(PMKAFAAPAYER[[#This Row],[ ]]="Payé",PMKAFAAPAYER[[#This Row],[03.09.2025]],0)</f>
        <v>0</v>
      </c>
      <c r="CT142" s="161"/>
      <c r="CU142" s="166">
        <f>IF(PMKAFAAPAYER[[#This Row],[ ]]="Payé",PMKAFAAPAYER[[#This Row],[10.09.2025]],0)</f>
        <v>0</v>
      </c>
      <c r="CV142" s="161"/>
      <c r="CW142" s="166">
        <f>IF(PMKAFAAPAYER[[#This Row],[ ]]="Payé",PMKAFAAPAYER[[#This Row],[17.09.2025]],0)</f>
        <v>0</v>
      </c>
      <c r="CX142" s="161"/>
      <c r="CY142" s="176">
        <f>IF(PMKAFAAPAYER[[#This Row],[ ]]="Payé",PMKAFAAPAYER[[#This Row],[24.09.2025]],0)</f>
        <v>0</v>
      </c>
      <c r="CZ142" s="17">
        <f t="shared" si="43"/>
        <v>0</v>
      </c>
      <c r="DA142" s="162"/>
      <c r="DB142" s="166">
        <f>IF(PMKAFAAPAYER[[#This Row],[ ]]="Payé",PMKAFAAPAYER[[#This Row],[01.10.2025]],0)</f>
        <v>0</v>
      </c>
      <c r="DC142" s="161"/>
      <c r="DD142" s="166">
        <f>IF(PMKAFAAPAYER[[#This Row],[ ]]="Payé",PMKAFAAPAYER[[#This Row],[08.10.2025]],0)</f>
        <v>0</v>
      </c>
      <c r="DE142" s="161"/>
      <c r="DF142" s="166">
        <f>IF(PMKAFAAPAYER[[#This Row],[ ]]="Payé",PMKAFAAPAYER[[#This Row],[15.10.2025]],0)</f>
        <v>0</v>
      </c>
      <c r="DG142" s="161"/>
      <c r="DH142" s="166">
        <f>IF(PMKAFAAPAYER[[#This Row],[ ]]="Payé",PMKAFAAPAYER[[#This Row],[22.10.2025]],0)</f>
        <v>0</v>
      </c>
      <c r="DI142" s="161"/>
      <c r="DJ142" s="176">
        <f>IF(PMKAFAAPAYER[[#This Row],[ ]]="Payé",PMKAFAAPAYER[[#This Row],[29.10.2025]],0)</f>
        <v>0</v>
      </c>
      <c r="DK142" s="18">
        <f t="shared" si="44"/>
        <v>0</v>
      </c>
      <c r="DL142" s="162"/>
      <c r="DM142" s="166">
        <f>IF(PMKAFAAPAYER[[#This Row],[ ]]="Payé",PMKAFAAPAYER[[#This Row],[05.11.2025]],0)</f>
        <v>0</v>
      </c>
      <c r="DN142" s="161"/>
      <c r="DO142" s="166">
        <f>IF(PMKAFAAPAYER[[#This Row],[ ]]="Payé",PMKAFAAPAYER[[#This Row],[12.11.2025]],0)</f>
        <v>0</v>
      </c>
      <c r="DP142" s="161"/>
      <c r="DQ142" s="166">
        <f>IF(PMKAFAAPAYER[[#This Row],[ ]]="Payé",PMKAFAAPAYER[[#This Row],[19.11.2025]],0)</f>
        <v>0</v>
      </c>
      <c r="DR142" s="161"/>
      <c r="DS142" s="176">
        <f>IF(PMKAFAAPAYER[[#This Row],[ ]]="Payé",PMKAFAAPAYER[[#This Row],[26.11.2025]],0)</f>
        <v>0</v>
      </c>
      <c r="DT142" s="17">
        <f t="shared" si="45"/>
        <v>0</v>
      </c>
      <c r="DU142" s="162"/>
      <c r="DV142" s="166">
        <f>IF(PMKAFAAPAYER[[#This Row],[ ]]="Payé",PMKAFAAPAYER[[#This Row],[03.12.2025]],0)</f>
        <v>0</v>
      </c>
      <c r="DW142" s="161"/>
      <c r="DX142" s="166">
        <f>IF(PMKAFAAPAYER[[#This Row],[ ]]="Payé",PMKAFAAPAYER[[#This Row],[10.12.2025]],0)</f>
        <v>0</v>
      </c>
      <c r="DY142" s="161"/>
      <c r="DZ142" s="166">
        <f>IF(PMKAFAAPAYER[[#This Row],[ ]]="Payé",PMKAFAAPAYER[[#This Row],[17.12.2025]],0)</f>
        <v>0</v>
      </c>
      <c r="EA142" s="161"/>
      <c r="EB142" s="166">
        <f>IF(PMKAFAAPAYER[[#This Row],[ ]]="Payé",PMKAFAAPAYER[[#This Row],[24.12.2025]],0)</f>
        <v>0</v>
      </c>
      <c r="EC142" s="161"/>
      <c r="ED142" s="176">
        <f>IF(PMKAFAAPAYER[[#This Row],[ ]]="Payé",PMKAFAAPAYER[[#This Row],[31.12.2025]],0)</f>
        <v>0</v>
      </c>
      <c r="EE142" s="18">
        <f t="shared" si="46"/>
        <v>0</v>
      </c>
      <c r="EF142" s="11">
        <f t="shared" si="47"/>
        <v>3412</v>
      </c>
      <c r="EG142" s="16">
        <f>+PMKAFAAPAYER[[#This Row],[CHF]]-PMKAFAAPAYER[[#This Row],[T2025]]</f>
        <v>0</v>
      </c>
    </row>
    <row r="143" spans="1:137" x14ac:dyDescent="0.3">
      <c r="A143" s="9">
        <f t="shared" si="48"/>
        <v>138</v>
      </c>
      <c r="B143" s="1" t="s">
        <v>539</v>
      </c>
      <c r="C143" s="9" t="s">
        <v>540</v>
      </c>
      <c r="D143" s="8">
        <v>45693</v>
      </c>
      <c r="E143" s="10">
        <v>30</v>
      </c>
      <c r="F143" s="265">
        <f t="shared" si="34"/>
        <v>45723</v>
      </c>
      <c r="G143" s="139" t="s">
        <v>541</v>
      </c>
      <c r="H143" s="135" t="s">
        <v>542</v>
      </c>
      <c r="I143" s="140">
        <v>40</v>
      </c>
      <c r="J143" s="14"/>
      <c r="K143" s="14"/>
      <c r="L143" s="14"/>
      <c r="N143" s="15"/>
      <c r="Q143" s="3" t="s">
        <v>445</v>
      </c>
      <c r="R143" s="234"/>
      <c r="S143" s="166">
        <f>IF(PMKAFAAPAYER[[#This Row],[ ]]="Payé",PMKAFAAPAYER[[#This Row],[02.01.2025]],0)</f>
        <v>0</v>
      </c>
      <c r="T143" s="234"/>
      <c r="U143" s="166">
        <f>IF(PMKAFAAPAYER[[#This Row],[ ]]="Payé",PMKAFAAPAYER[[#This Row],[09.01.2025]],0)</f>
        <v>0</v>
      </c>
      <c r="V143" s="234"/>
      <c r="W143" s="166">
        <f>IF(PMKAFAAPAYER[[#This Row],[ ]]="Payé",PMKAFAAPAYER[[#This Row],[16.01.2025]],0)</f>
        <v>0</v>
      </c>
      <c r="X143" s="234"/>
      <c r="Y143" s="166">
        <f>IF(PMKAFAAPAYER[[#This Row],[ ]]="Payé",PMKAFAAPAYER[[#This Row],[23.01.2025]],0)</f>
        <v>0</v>
      </c>
      <c r="Z143" s="234"/>
      <c r="AA143" s="176">
        <f>IF(PMKAFAAPAYER[[#This Row],[ ]]="Payé",PMKAFAAPAYER[[#This Row],[30.01.2025]],0)</f>
        <v>0</v>
      </c>
      <c r="AB143" s="32">
        <f t="shared" si="35"/>
        <v>0</v>
      </c>
      <c r="AC143" s="234"/>
      <c r="AD143" s="166">
        <f>IF(PMKAFAAPAYER[[#This Row],[ ]]="Payé",PMKAFAAPAYER[[#This Row],[06.02.2025]],0)</f>
        <v>0</v>
      </c>
      <c r="AE143" s="234"/>
      <c r="AF143" s="166">
        <f>IF(PMKAFAAPAYER[[#This Row],[ ]]="Payé",PMKAFAAPAYER[[#This Row],[13.02.2025]],0)</f>
        <v>0</v>
      </c>
      <c r="AG143" s="234"/>
      <c r="AH143" s="166">
        <f>IF(PMKAFAAPAYER[[#This Row],[ ]]="Payé",PMKAFAAPAYER[[#This Row],[20.02.2025]],0)</f>
        <v>0</v>
      </c>
      <c r="AI143" s="234"/>
      <c r="AJ143" s="176">
        <f>IF(PMKAFAAPAYER[[#This Row],[ ]]="Payé",PMKAFAAPAYER[[#This Row],[27.02.2025]],0)</f>
        <v>0</v>
      </c>
      <c r="AK143" s="47">
        <f t="shared" si="36"/>
        <v>0</v>
      </c>
      <c r="AL143" s="162">
        <v>40</v>
      </c>
      <c r="AM143" s="166">
        <f>IF(PMKAFAAPAYER[[#This Row],[ ]]="Payé",PMKAFAAPAYER[[#This Row],[05.03.2025]],0)</f>
        <v>40</v>
      </c>
      <c r="AN143" s="161"/>
      <c r="AO143" s="166">
        <f>IF(PMKAFAAPAYER[[#This Row],[ ]]="Payé",PMKAFAAPAYER[[#This Row],[12.03.2025]],0)</f>
        <v>0</v>
      </c>
      <c r="AP143" s="161"/>
      <c r="AQ143" s="166">
        <f>IF(PMKAFAAPAYER[[#This Row],[ ]]="Payé",PMKAFAAPAYER[[#This Row],[19.03.2025]],0)</f>
        <v>0</v>
      </c>
      <c r="AR143" s="161"/>
      <c r="AS143" s="176">
        <f>IF(PMKAFAAPAYER[[#This Row],[ ]]="Payé",PMKAFAAPAYER[[#This Row],[26.03.2025]],0)</f>
        <v>0</v>
      </c>
      <c r="AT143" s="17">
        <f t="shared" si="37"/>
        <v>40</v>
      </c>
      <c r="AU143" s="162"/>
      <c r="AV143" s="166">
        <f>IF(PMKAFAAPAYER[[#This Row],[ ]]="Payé",PMKAFAAPAYER[[#This Row],[02.04.2025]],0)</f>
        <v>0</v>
      </c>
      <c r="AW143" s="161"/>
      <c r="AX143" s="166">
        <f>IF(PMKAFAAPAYER[[#This Row],[ ]]="Payé",PMKAFAAPAYER[[#This Row],[09.04.2025]],0)</f>
        <v>0</v>
      </c>
      <c r="AY143" s="161"/>
      <c r="AZ143" s="166">
        <f>IF(PMKAFAAPAYER[[#This Row],[ ]]="Payé",PMKAFAAPAYER[[#This Row],[16.04.2025]],0)</f>
        <v>0</v>
      </c>
      <c r="BA143" s="161"/>
      <c r="BB143" s="166">
        <f>IF(PMKAFAAPAYER[[#This Row],[ ]]="Payé",PMKAFAAPAYER[[#This Row],[23.04.2025]],0)</f>
        <v>0</v>
      </c>
      <c r="BC143" s="161"/>
      <c r="BD143" s="176">
        <f>IF(PMKAFAAPAYER[[#This Row],[ ]]="Payé",PMKAFAAPAYER[[#This Row],[30.04.2025]],0)</f>
        <v>0</v>
      </c>
      <c r="BE143" s="18">
        <f t="shared" si="38"/>
        <v>0</v>
      </c>
      <c r="BF143" s="162"/>
      <c r="BG143" s="166">
        <f>IF(PMKAFAAPAYER[[#This Row],[ ]]="Payé",PMKAFAAPAYER[[#This Row],[07.05.2025]],0)</f>
        <v>0</v>
      </c>
      <c r="BH143" s="161"/>
      <c r="BI143" s="166">
        <f>IF(PMKAFAAPAYER[[#This Row],[ ]]="Payé",PMKAFAAPAYER[[#This Row],[14.05.2025]],0)</f>
        <v>0</v>
      </c>
      <c r="BJ143" s="161"/>
      <c r="BK143" s="166">
        <f>IF(PMKAFAAPAYER[[#This Row],[ ]]="Payé",PMKAFAAPAYER[[#This Row],[21.05.2025]],0)</f>
        <v>0</v>
      </c>
      <c r="BL143" s="161"/>
      <c r="BM143" s="176">
        <f>IF(PMKAFAAPAYER[[#This Row],[ ]]="Payé",PMKAFAAPAYER[[#This Row],[28.05.2025]],0)</f>
        <v>0</v>
      </c>
      <c r="BN143" s="17">
        <f t="shared" si="39"/>
        <v>0</v>
      </c>
      <c r="BO143" s="162"/>
      <c r="BP143" s="166">
        <f>IF(PMKAFAAPAYER[[#This Row],[ ]]="Payé",PMKAFAAPAYER[[#This Row],[04.06.2025]],0)</f>
        <v>0</v>
      </c>
      <c r="BQ143" s="161"/>
      <c r="BR143" s="166">
        <f>IF(PMKAFAAPAYER[[#This Row],[ ]]="Payé",PMKAFAAPAYER[[#This Row],[11.06.2025]],0)</f>
        <v>0</v>
      </c>
      <c r="BS143" s="161"/>
      <c r="BT143" s="166">
        <f>IF(PMKAFAAPAYER[[#This Row],[ ]]="Payé",PMKAFAAPAYER[[#This Row],[18.06.2025]],0)</f>
        <v>0</v>
      </c>
      <c r="BU143" s="161"/>
      <c r="BV143" s="176">
        <f>IF(PMKAFAAPAYER[[#This Row],[ ]]="Payé",PMKAFAAPAYER[[#This Row],[25.06.2025]],0)</f>
        <v>0</v>
      </c>
      <c r="BW143" s="18">
        <f t="shared" si="40"/>
        <v>0</v>
      </c>
      <c r="BX143" s="162"/>
      <c r="BY143" s="166">
        <f>IF(PMKAFAAPAYER[[#This Row],[ ]]="Payé",PMKAFAAPAYER[[#This Row],[02.07.2025]],0)</f>
        <v>0</v>
      </c>
      <c r="BZ143" s="161"/>
      <c r="CA143" s="166">
        <f>IF(PMKAFAAPAYER[[#This Row],[ ]]="Payé",PMKAFAAPAYER[[#This Row],[09.07.2025]],0)</f>
        <v>0</v>
      </c>
      <c r="CB143" s="161"/>
      <c r="CC143" s="166">
        <f>IF(PMKAFAAPAYER[[#This Row],[ ]]="Payé",PMKAFAAPAYER[[#This Row],[16.07.2025]],0)</f>
        <v>0</v>
      </c>
      <c r="CD143" s="161"/>
      <c r="CE143" s="166">
        <f>IF(PMKAFAAPAYER[[#This Row],[ ]]="Payé",PMKAFAAPAYER[[#This Row],[23.07.2025]],0)</f>
        <v>0</v>
      </c>
      <c r="CF143" s="161"/>
      <c r="CG143" s="176">
        <f>IF(PMKAFAAPAYER[[#This Row],[ ]]="Payé",PMKAFAAPAYER[[#This Row],[30.07.2025]],0)</f>
        <v>0</v>
      </c>
      <c r="CH143" s="17">
        <f t="shared" si="41"/>
        <v>0</v>
      </c>
      <c r="CI143" s="162"/>
      <c r="CJ143" s="166">
        <f>IF(PMKAFAAPAYER[[#This Row],[ ]]="Payé",PMKAFAAPAYER[[#This Row],[06.08.2025]],0)</f>
        <v>0</v>
      </c>
      <c r="CK143" s="161"/>
      <c r="CL143" s="166">
        <f>IF(PMKAFAAPAYER[[#This Row],[ ]]="Payé",PMKAFAAPAYER[[#This Row],[13.08.2025]],0)</f>
        <v>0</v>
      </c>
      <c r="CM143" s="161"/>
      <c r="CN143" s="166">
        <f>IF(PMKAFAAPAYER[[#This Row],[ ]]="Payé",PMKAFAAPAYER[[#This Row],[20.08.2025]],0)</f>
        <v>0</v>
      </c>
      <c r="CO143" s="161"/>
      <c r="CP143" s="176">
        <f>IF(PMKAFAAPAYER[[#This Row],[ ]]="Payé",PMKAFAAPAYER[[#This Row],[27.08.2025]],0)</f>
        <v>0</v>
      </c>
      <c r="CQ143" s="18">
        <f t="shared" si="42"/>
        <v>0</v>
      </c>
      <c r="CR143" s="162"/>
      <c r="CS143" s="166">
        <f>IF(PMKAFAAPAYER[[#This Row],[ ]]="Payé",PMKAFAAPAYER[[#This Row],[03.09.2025]],0)</f>
        <v>0</v>
      </c>
      <c r="CT143" s="161"/>
      <c r="CU143" s="166">
        <f>IF(PMKAFAAPAYER[[#This Row],[ ]]="Payé",PMKAFAAPAYER[[#This Row],[10.09.2025]],0)</f>
        <v>0</v>
      </c>
      <c r="CV143" s="161"/>
      <c r="CW143" s="166">
        <f>IF(PMKAFAAPAYER[[#This Row],[ ]]="Payé",PMKAFAAPAYER[[#This Row],[17.09.2025]],0)</f>
        <v>0</v>
      </c>
      <c r="CX143" s="161"/>
      <c r="CY143" s="176">
        <f>IF(PMKAFAAPAYER[[#This Row],[ ]]="Payé",PMKAFAAPAYER[[#This Row],[24.09.2025]],0)</f>
        <v>0</v>
      </c>
      <c r="CZ143" s="17">
        <f t="shared" si="43"/>
        <v>0</v>
      </c>
      <c r="DA143" s="162"/>
      <c r="DB143" s="166">
        <f>IF(PMKAFAAPAYER[[#This Row],[ ]]="Payé",PMKAFAAPAYER[[#This Row],[01.10.2025]],0)</f>
        <v>0</v>
      </c>
      <c r="DC143" s="161"/>
      <c r="DD143" s="166">
        <f>IF(PMKAFAAPAYER[[#This Row],[ ]]="Payé",PMKAFAAPAYER[[#This Row],[08.10.2025]],0)</f>
        <v>0</v>
      </c>
      <c r="DE143" s="161"/>
      <c r="DF143" s="166">
        <f>IF(PMKAFAAPAYER[[#This Row],[ ]]="Payé",PMKAFAAPAYER[[#This Row],[15.10.2025]],0)</f>
        <v>0</v>
      </c>
      <c r="DG143" s="161"/>
      <c r="DH143" s="166">
        <f>IF(PMKAFAAPAYER[[#This Row],[ ]]="Payé",PMKAFAAPAYER[[#This Row],[22.10.2025]],0)</f>
        <v>0</v>
      </c>
      <c r="DI143" s="161"/>
      <c r="DJ143" s="176">
        <f>IF(PMKAFAAPAYER[[#This Row],[ ]]="Payé",PMKAFAAPAYER[[#This Row],[29.10.2025]],0)</f>
        <v>0</v>
      </c>
      <c r="DK143" s="18">
        <f t="shared" si="44"/>
        <v>0</v>
      </c>
      <c r="DL143" s="162"/>
      <c r="DM143" s="166">
        <f>IF(PMKAFAAPAYER[[#This Row],[ ]]="Payé",PMKAFAAPAYER[[#This Row],[05.11.2025]],0)</f>
        <v>0</v>
      </c>
      <c r="DN143" s="161"/>
      <c r="DO143" s="166">
        <f>IF(PMKAFAAPAYER[[#This Row],[ ]]="Payé",PMKAFAAPAYER[[#This Row],[12.11.2025]],0)</f>
        <v>0</v>
      </c>
      <c r="DP143" s="161"/>
      <c r="DQ143" s="166">
        <f>IF(PMKAFAAPAYER[[#This Row],[ ]]="Payé",PMKAFAAPAYER[[#This Row],[19.11.2025]],0)</f>
        <v>0</v>
      </c>
      <c r="DR143" s="161"/>
      <c r="DS143" s="176">
        <f>IF(PMKAFAAPAYER[[#This Row],[ ]]="Payé",PMKAFAAPAYER[[#This Row],[26.11.2025]],0)</f>
        <v>0</v>
      </c>
      <c r="DT143" s="17">
        <f t="shared" si="45"/>
        <v>0</v>
      </c>
      <c r="DU143" s="162"/>
      <c r="DV143" s="166">
        <f>IF(PMKAFAAPAYER[[#This Row],[ ]]="Payé",PMKAFAAPAYER[[#This Row],[03.12.2025]],0)</f>
        <v>0</v>
      </c>
      <c r="DW143" s="161"/>
      <c r="DX143" s="166">
        <f>IF(PMKAFAAPAYER[[#This Row],[ ]]="Payé",PMKAFAAPAYER[[#This Row],[10.12.2025]],0)</f>
        <v>0</v>
      </c>
      <c r="DY143" s="161"/>
      <c r="DZ143" s="166">
        <f>IF(PMKAFAAPAYER[[#This Row],[ ]]="Payé",PMKAFAAPAYER[[#This Row],[17.12.2025]],0)</f>
        <v>0</v>
      </c>
      <c r="EA143" s="161"/>
      <c r="EB143" s="166">
        <f>IF(PMKAFAAPAYER[[#This Row],[ ]]="Payé",PMKAFAAPAYER[[#This Row],[24.12.2025]],0)</f>
        <v>0</v>
      </c>
      <c r="EC143" s="161"/>
      <c r="ED143" s="176">
        <f>IF(PMKAFAAPAYER[[#This Row],[ ]]="Payé",PMKAFAAPAYER[[#This Row],[31.12.2025]],0)</f>
        <v>0</v>
      </c>
      <c r="EE143" s="18">
        <f t="shared" si="46"/>
        <v>0</v>
      </c>
      <c r="EF143" s="11">
        <f t="shared" si="47"/>
        <v>40</v>
      </c>
      <c r="EG143" s="16">
        <f>+PMKAFAAPAYER[[#This Row],[CHF]]-PMKAFAAPAYER[[#This Row],[T2025]]</f>
        <v>0</v>
      </c>
    </row>
    <row r="144" spans="1:137" x14ac:dyDescent="0.3">
      <c r="A144" s="9">
        <f t="shared" si="48"/>
        <v>139</v>
      </c>
      <c r="B144" s="1" t="s">
        <v>543</v>
      </c>
      <c r="C144" s="9">
        <v>40079530</v>
      </c>
      <c r="D144" s="8">
        <v>45677</v>
      </c>
      <c r="E144" s="10">
        <v>10</v>
      </c>
      <c r="F144" s="265">
        <f t="shared" si="34"/>
        <v>45687</v>
      </c>
      <c r="G144" s="139" t="s">
        <v>544</v>
      </c>
      <c r="H144" s="135"/>
      <c r="I144" s="140">
        <v>61.9</v>
      </c>
      <c r="J144" s="14"/>
      <c r="K144" s="14"/>
      <c r="L144" s="14"/>
      <c r="N144" s="15"/>
      <c r="P144" s="205">
        <v>45705</v>
      </c>
      <c r="Q144" s="3" t="s">
        <v>445</v>
      </c>
      <c r="R144" s="234"/>
      <c r="S144" s="166">
        <f>IF(PMKAFAAPAYER[[#This Row],[ ]]="Payé",PMKAFAAPAYER[[#This Row],[02.01.2025]],0)</f>
        <v>0</v>
      </c>
      <c r="T144" s="234">
        <v>61.9</v>
      </c>
      <c r="U144" s="166">
        <f>IF(PMKAFAAPAYER[[#This Row],[ ]]="Payé",PMKAFAAPAYER[[#This Row],[09.01.2025]],0)</f>
        <v>61.9</v>
      </c>
      <c r="V144" s="234"/>
      <c r="W144" s="166">
        <f>IF(PMKAFAAPAYER[[#This Row],[ ]]="Payé",PMKAFAAPAYER[[#This Row],[16.01.2025]],0)</f>
        <v>0</v>
      </c>
      <c r="X144" s="234"/>
      <c r="Y144" s="166">
        <f>IF(PMKAFAAPAYER[[#This Row],[ ]]="Payé",PMKAFAAPAYER[[#This Row],[23.01.2025]],0)</f>
        <v>0</v>
      </c>
      <c r="Z144" s="234"/>
      <c r="AA144" s="176">
        <f>IF(PMKAFAAPAYER[[#This Row],[ ]]="Payé",PMKAFAAPAYER[[#This Row],[30.01.2025]],0)</f>
        <v>0</v>
      </c>
      <c r="AB144" s="32">
        <f t="shared" si="35"/>
        <v>61.9</v>
      </c>
      <c r="AC144" s="234"/>
      <c r="AD144" s="166">
        <f>IF(PMKAFAAPAYER[[#This Row],[ ]]="Payé",PMKAFAAPAYER[[#This Row],[06.02.2025]],0)</f>
        <v>0</v>
      </c>
      <c r="AE144" s="234"/>
      <c r="AF144" s="166">
        <f>IF(PMKAFAAPAYER[[#This Row],[ ]]="Payé",PMKAFAAPAYER[[#This Row],[13.02.2025]],0)</f>
        <v>0</v>
      </c>
      <c r="AG144" s="234"/>
      <c r="AH144" s="166">
        <f>IF(PMKAFAAPAYER[[#This Row],[ ]]="Payé",PMKAFAAPAYER[[#This Row],[20.02.2025]],0)</f>
        <v>0</v>
      </c>
      <c r="AI144" s="234"/>
      <c r="AJ144" s="176">
        <f>IF(PMKAFAAPAYER[[#This Row],[ ]]="Payé",PMKAFAAPAYER[[#This Row],[27.02.2025]],0)</f>
        <v>0</v>
      </c>
      <c r="AK144" s="47">
        <f t="shared" si="36"/>
        <v>0</v>
      </c>
      <c r="AL144" s="162"/>
      <c r="AM144" s="166">
        <f>IF(PMKAFAAPAYER[[#This Row],[ ]]="Payé",PMKAFAAPAYER[[#This Row],[05.03.2025]],0)</f>
        <v>0</v>
      </c>
      <c r="AN144" s="161"/>
      <c r="AO144" s="166">
        <f>IF(PMKAFAAPAYER[[#This Row],[ ]]="Payé",PMKAFAAPAYER[[#This Row],[12.03.2025]],0)</f>
        <v>0</v>
      </c>
      <c r="AP144" s="161"/>
      <c r="AQ144" s="166">
        <f>IF(PMKAFAAPAYER[[#This Row],[ ]]="Payé",PMKAFAAPAYER[[#This Row],[19.03.2025]],0)</f>
        <v>0</v>
      </c>
      <c r="AR144" s="161"/>
      <c r="AS144" s="176">
        <f>IF(PMKAFAAPAYER[[#This Row],[ ]]="Payé",PMKAFAAPAYER[[#This Row],[26.03.2025]],0)</f>
        <v>0</v>
      </c>
      <c r="AT144" s="17">
        <f t="shared" si="37"/>
        <v>0</v>
      </c>
      <c r="AU144" s="162"/>
      <c r="AV144" s="166">
        <f>IF(PMKAFAAPAYER[[#This Row],[ ]]="Payé",PMKAFAAPAYER[[#This Row],[02.04.2025]],0)</f>
        <v>0</v>
      </c>
      <c r="AW144" s="161"/>
      <c r="AX144" s="166">
        <f>IF(PMKAFAAPAYER[[#This Row],[ ]]="Payé",PMKAFAAPAYER[[#This Row],[09.04.2025]],0)</f>
        <v>0</v>
      </c>
      <c r="AY144" s="161"/>
      <c r="AZ144" s="166">
        <f>IF(PMKAFAAPAYER[[#This Row],[ ]]="Payé",PMKAFAAPAYER[[#This Row],[16.04.2025]],0)</f>
        <v>0</v>
      </c>
      <c r="BA144" s="161"/>
      <c r="BB144" s="166">
        <f>IF(PMKAFAAPAYER[[#This Row],[ ]]="Payé",PMKAFAAPAYER[[#This Row],[23.04.2025]],0)</f>
        <v>0</v>
      </c>
      <c r="BC144" s="161"/>
      <c r="BD144" s="176">
        <f>IF(PMKAFAAPAYER[[#This Row],[ ]]="Payé",PMKAFAAPAYER[[#This Row],[30.04.2025]],0)</f>
        <v>0</v>
      </c>
      <c r="BE144" s="18">
        <f t="shared" si="38"/>
        <v>0</v>
      </c>
      <c r="BF144" s="162"/>
      <c r="BG144" s="166">
        <f>IF(PMKAFAAPAYER[[#This Row],[ ]]="Payé",PMKAFAAPAYER[[#This Row],[07.05.2025]],0)</f>
        <v>0</v>
      </c>
      <c r="BH144" s="161"/>
      <c r="BI144" s="166">
        <f>IF(PMKAFAAPAYER[[#This Row],[ ]]="Payé",PMKAFAAPAYER[[#This Row],[14.05.2025]],0)</f>
        <v>0</v>
      </c>
      <c r="BJ144" s="161"/>
      <c r="BK144" s="166">
        <f>IF(PMKAFAAPAYER[[#This Row],[ ]]="Payé",PMKAFAAPAYER[[#This Row],[21.05.2025]],0)</f>
        <v>0</v>
      </c>
      <c r="BL144" s="161"/>
      <c r="BM144" s="176">
        <f>IF(PMKAFAAPAYER[[#This Row],[ ]]="Payé",PMKAFAAPAYER[[#This Row],[28.05.2025]],0)</f>
        <v>0</v>
      </c>
      <c r="BN144" s="17">
        <f t="shared" si="39"/>
        <v>0</v>
      </c>
      <c r="BO144" s="162"/>
      <c r="BP144" s="166">
        <f>IF(PMKAFAAPAYER[[#This Row],[ ]]="Payé",PMKAFAAPAYER[[#This Row],[04.06.2025]],0)</f>
        <v>0</v>
      </c>
      <c r="BQ144" s="161"/>
      <c r="BR144" s="166">
        <f>IF(PMKAFAAPAYER[[#This Row],[ ]]="Payé",PMKAFAAPAYER[[#This Row],[11.06.2025]],0)</f>
        <v>0</v>
      </c>
      <c r="BS144" s="161"/>
      <c r="BT144" s="166">
        <f>IF(PMKAFAAPAYER[[#This Row],[ ]]="Payé",PMKAFAAPAYER[[#This Row],[18.06.2025]],0)</f>
        <v>0</v>
      </c>
      <c r="BU144" s="161"/>
      <c r="BV144" s="176">
        <f>IF(PMKAFAAPAYER[[#This Row],[ ]]="Payé",PMKAFAAPAYER[[#This Row],[25.06.2025]],0)</f>
        <v>0</v>
      </c>
      <c r="BW144" s="18">
        <f t="shared" si="40"/>
        <v>0</v>
      </c>
      <c r="BX144" s="162"/>
      <c r="BY144" s="166">
        <f>IF(PMKAFAAPAYER[[#This Row],[ ]]="Payé",PMKAFAAPAYER[[#This Row],[02.07.2025]],0)</f>
        <v>0</v>
      </c>
      <c r="BZ144" s="161"/>
      <c r="CA144" s="166">
        <f>IF(PMKAFAAPAYER[[#This Row],[ ]]="Payé",PMKAFAAPAYER[[#This Row],[09.07.2025]],0)</f>
        <v>0</v>
      </c>
      <c r="CB144" s="161"/>
      <c r="CC144" s="166">
        <f>IF(PMKAFAAPAYER[[#This Row],[ ]]="Payé",PMKAFAAPAYER[[#This Row],[16.07.2025]],0)</f>
        <v>0</v>
      </c>
      <c r="CD144" s="161"/>
      <c r="CE144" s="166">
        <f>IF(PMKAFAAPAYER[[#This Row],[ ]]="Payé",PMKAFAAPAYER[[#This Row],[23.07.2025]],0)</f>
        <v>0</v>
      </c>
      <c r="CF144" s="161"/>
      <c r="CG144" s="176">
        <f>IF(PMKAFAAPAYER[[#This Row],[ ]]="Payé",PMKAFAAPAYER[[#This Row],[30.07.2025]],0)</f>
        <v>0</v>
      </c>
      <c r="CH144" s="17">
        <f t="shared" si="41"/>
        <v>0</v>
      </c>
      <c r="CI144" s="162"/>
      <c r="CJ144" s="166">
        <f>IF(PMKAFAAPAYER[[#This Row],[ ]]="Payé",PMKAFAAPAYER[[#This Row],[06.08.2025]],0)</f>
        <v>0</v>
      </c>
      <c r="CK144" s="161"/>
      <c r="CL144" s="166">
        <f>IF(PMKAFAAPAYER[[#This Row],[ ]]="Payé",PMKAFAAPAYER[[#This Row],[13.08.2025]],0)</f>
        <v>0</v>
      </c>
      <c r="CM144" s="161"/>
      <c r="CN144" s="166">
        <f>IF(PMKAFAAPAYER[[#This Row],[ ]]="Payé",PMKAFAAPAYER[[#This Row],[20.08.2025]],0)</f>
        <v>0</v>
      </c>
      <c r="CO144" s="161"/>
      <c r="CP144" s="176">
        <f>IF(PMKAFAAPAYER[[#This Row],[ ]]="Payé",PMKAFAAPAYER[[#This Row],[27.08.2025]],0)</f>
        <v>0</v>
      </c>
      <c r="CQ144" s="18">
        <f t="shared" si="42"/>
        <v>0</v>
      </c>
      <c r="CR144" s="162"/>
      <c r="CS144" s="166">
        <f>IF(PMKAFAAPAYER[[#This Row],[ ]]="Payé",PMKAFAAPAYER[[#This Row],[03.09.2025]],0)</f>
        <v>0</v>
      </c>
      <c r="CT144" s="161"/>
      <c r="CU144" s="166">
        <f>IF(PMKAFAAPAYER[[#This Row],[ ]]="Payé",PMKAFAAPAYER[[#This Row],[10.09.2025]],0)</f>
        <v>0</v>
      </c>
      <c r="CV144" s="161"/>
      <c r="CW144" s="166">
        <f>IF(PMKAFAAPAYER[[#This Row],[ ]]="Payé",PMKAFAAPAYER[[#This Row],[17.09.2025]],0)</f>
        <v>0</v>
      </c>
      <c r="CX144" s="161"/>
      <c r="CY144" s="176">
        <f>IF(PMKAFAAPAYER[[#This Row],[ ]]="Payé",PMKAFAAPAYER[[#This Row],[24.09.2025]],0)</f>
        <v>0</v>
      </c>
      <c r="CZ144" s="17">
        <f t="shared" si="43"/>
        <v>0</v>
      </c>
      <c r="DA144" s="162"/>
      <c r="DB144" s="166">
        <f>IF(PMKAFAAPAYER[[#This Row],[ ]]="Payé",PMKAFAAPAYER[[#This Row],[01.10.2025]],0)</f>
        <v>0</v>
      </c>
      <c r="DC144" s="161"/>
      <c r="DD144" s="166">
        <f>IF(PMKAFAAPAYER[[#This Row],[ ]]="Payé",PMKAFAAPAYER[[#This Row],[08.10.2025]],0)</f>
        <v>0</v>
      </c>
      <c r="DE144" s="161"/>
      <c r="DF144" s="166">
        <f>IF(PMKAFAAPAYER[[#This Row],[ ]]="Payé",PMKAFAAPAYER[[#This Row],[15.10.2025]],0)</f>
        <v>0</v>
      </c>
      <c r="DG144" s="161"/>
      <c r="DH144" s="166">
        <f>IF(PMKAFAAPAYER[[#This Row],[ ]]="Payé",PMKAFAAPAYER[[#This Row],[22.10.2025]],0)</f>
        <v>0</v>
      </c>
      <c r="DI144" s="161"/>
      <c r="DJ144" s="176">
        <f>IF(PMKAFAAPAYER[[#This Row],[ ]]="Payé",PMKAFAAPAYER[[#This Row],[29.10.2025]],0)</f>
        <v>0</v>
      </c>
      <c r="DK144" s="18">
        <f t="shared" si="44"/>
        <v>0</v>
      </c>
      <c r="DL144" s="162"/>
      <c r="DM144" s="166">
        <f>IF(PMKAFAAPAYER[[#This Row],[ ]]="Payé",PMKAFAAPAYER[[#This Row],[05.11.2025]],0)</f>
        <v>0</v>
      </c>
      <c r="DN144" s="161"/>
      <c r="DO144" s="166">
        <f>IF(PMKAFAAPAYER[[#This Row],[ ]]="Payé",PMKAFAAPAYER[[#This Row],[12.11.2025]],0)</f>
        <v>0</v>
      </c>
      <c r="DP144" s="161"/>
      <c r="DQ144" s="166">
        <f>IF(PMKAFAAPAYER[[#This Row],[ ]]="Payé",PMKAFAAPAYER[[#This Row],[19.11.2025]],0)</f>
        <v>0</v>
      </c>
      <c r="DR144" s="161"/>
      <c r="DS144" s="176">
        <f>IF(PMKAFAAPAYER[[#This Row],[ ]]="Payé",PMKAFAAPAYER[[#This Row],[26.11.2025]],0)</f>
        <v>0</v>
      </c>
      <c r="DT144" s="17">
        <f t="shared" si="45"/>
        <v>0</v>
      </c>
      <c r="DU144" s="162"/>
      <c r="DV144" s="166">
        <f>IF(PMKAFAAPAYER[[#This Row],[ ]]="Payé",PMKAFAAPAYER[[#This Row],[03.12.2025]],0)</f>
        <v>0</v>
      </c>
      <c r="DW144" s="161"/>
      <c r="DX144" s="166">
        <f>IF(PMKAFAAPAYER[[#This Row],[ ]]="Payé",PMKAFAAPAYER[[#This Row],[10.12.2025]],0)</f>
        <v>0</v>
      </c>
      <c r="DY144" s="161"/>
      <c r="DZ144" s="166">
        <f>IF(PMKAFAAPAYER[[#This Row],[ ]]="Payé",PMKAFAAPAYER[[#This Row],[17.12.2025]],0)</f>
        <v>0</v>
      </c>
      <c r="EA144" s="161"/>
      <c r="EB144" s="166">
        <f>IF(PMKAFAAPAYER[[#This Row],[ ]]="Payé",PMKAFAAPAYER[[#This Row],[24.12.2025]],0)</f>
        <v>0</v>
      </c>
      <c r="EC144" s="161"/>
      <c r="ED144" s="176">
        <f>IF(PMKAFAAPAYER[[#This Row],[ ]]="Payé",PMKAFAAPAYER[[#This Row],[31.12.2025]],0)</f>
        <v>0</v>
      </c>
      <c r="EE144" s="18">
        <f t="shared" si="46"/>
        <v>0</v>
      </c>
      <c r="EF144" s="11">
        <f t="shared" si="47"/>
        <v>61.9</v>
      </c>
      <c r="EG144" s="16">
        <f>+PMKAFAAPAYER[[#This Row],[CHF]]-PMKAFAAPAYER[[#This Row],[T2025]]</f>
        <v>0</v>
      </c>
    </row>
    <row r="145" spans="1:137" x14ac:dyDescent="0.3">
      <c r="A145" s="9">
        <f t="shared" si="48"/>
        <v>140</v>
      </c>
      <c r="B145" s="1" t="s">
        <v>433</v>
      </c>
      <c r="C145" s="9">
        <v>202502</v>
      </c>
      <c r="D145" s="8">
        <v>45701</v>
      </c>
      <c r="E145" s="10">
        <v>25</v>
      </c>
      <c r="F145" s="265">
        <f t="shared" si="34"/>
        <v>45726</v>
      </c>
      <c r="G145" s="139" t="s">
        <v>545</v>
      </c>
      <c r="H145" s="135"/>
      <c r="I145" s="140">
        <v>4580.5</v>
      </c>
      <c r="J145" s="14"/>
      <c r="K145" s="14"/>
      <c r="L145" s="14"/>
      <c r="N145" s="15"/>
      <c r="Q145" s="3"/>
      <c r="R145" s="234"/>
      <c r="S145" s="166">
        <f>IF(PMKAFAAPAYER[[#This Row],[ ]]="Payé",PMKAFAAPAYER[[#This Row],[02.01.2025]],0)</f>
        <v>0</v>
      </c>
      <c r="T145" s="234"/>
      <c r="U145" s="166">
        <f>IF(PMKAFAAPAYER[[#This Row],[ ]]="Payé",PMKAFAAPAYER[[#This Row],[09.01.2025]],0)</f>
        <v>0</v>
      </c>
      <c r="V145" s="234"/>
      <c r="W145" s="166">
        <f>IF(PMKAFAAPAYER[[#This Row],[ ]]="Payé",PMKAFAAPAYER[[#This Row],[16.01.2025]],0)</f>
        <v>0</v>
      </c>
      <c r="X145" s="234"/>
      <c r="Y145" s="166">
        <f>IF(PMKAFAAPAYER[[#This Row],[ ]]="Payé",PMKAFAAPAYER[[#This Row],[23.01.2025]],0)</f>
        <v>0</v>
      </c>
      <c r="Z145" s="234"/>
      <c r="AA145" s="176">
        <f>IF(PMKAFAAPAYER[[#This Row],[ ]]="Payé",PMKAFAAPAYER[[#This Row],[30.01.2025]],0)</f>
        <v>0</v>
      </c>
      <c r="AB145" s="32">
        <f t="shared" si="35"/>
        <v>0</v>
      </c>
      <c r="AC145" s="234"/>
      <c r="AD145" s="166">
        <f>IF(PMKAFAAPAYER[[#This Row],[ ]]="Payé",PMKAFAAPAYER[[#This Row],[06.02.2025]],0)</f>
        <v>0</v>
      </c>
      <c r="AE145" s="234"/>
      <c r="AF145" s="166">
        <f>IF(PMKAFAAPAYER[[#This Row],[ ]]="Payé",PMKAFAAPAYER[[#This Row],[13.02.2025]],0)</f>
        <v>0</v>
      </c>
      <c r="AG145" s="234"/>
      <c r="AH145" s="166">
        <f>IF(PMKAFAAPAYER[[#This Row],[ ]]="Payé",PMKAFAAPAYER[[#This Row],[20.02.2025]],0)</f>
        <v>0</v>
      </c>
      <c r="AI145" s="234"/>
      <c r="AJ145" s="176">
        <f>IF(PMKAFAAPAYER[[#This Row],[ ]]="Payé",PMKAFAAPAYER[[#This Row],[27.02.2025]],0)</f>
        <v>0</v>
      </c>
      <c r="AK145" s="47">
        <f t="shared" si="36"/>
        <v>0</v>
      </c>
      <c r="AL145" s="162"/>
      <c r="AM145" s="166">
        <f>IF(PMKAFAAPAYER[[#This Row],[ ]]="Payé",PMKAFAAPAYER[[#This Row],[05.03.2025]],0)</f>
        <v>0</v>
      </c>
      <c r="AN145" s="161">
        <v>4580.5</v>
      </c>
      <c r="AO145" s="166">
        <f>IF(PMKAFAAPAYER[[#This Row],[ ]]="Payé",PMKAFAAPAYER[[#This Row],[12.03.2025]],0)</f>
        <v>0</v>
      </c>
      <c r="AP145" s="161"/>
      <c r="AQ145" s="166">
        <f>IF(PMKAFAAPAYER[[#This Row],[ ]]="Payé",PMKAFAAPAYER[[#This Row],[19.03.2025]],0)</f>
        <v>0</v>
      </c>
      <c r="AR145" s="161"/>
      <c r="AS145" s="176">
        <f>IF(PMKAFAAPAYER[[#This Row],[ ]]="Payé",PMKAFAAPAYER[[#This Row],[26.03.2025]],0)</f>
        <v>0</v>
      </c>
      <c r="AT145" s="17">
        <f t="shared" si="37"/>
        <v>4580.5</v>
      </c>
      <c r="AU145" s="162"/>
      <c r="AV145" s="166">
        <f>IF(PMKAFAAPAYER[[#This Row],[ ]]="Payé",PMKAFAAPAYER[[#This Row],[02.04.2025]],0)</f>
        <v>0</v>
      </c>
      <c r="AW145" s="161"/>
      <c r="AX145" s="166">
        <f>IF(PMKAFAAPAYER[[#This Row],[ ]]="Payé",PMKAFAAPAYER[[#This Row],[09.04.2025]],0)</f>
        <v>0</v>
      </c>
      <c r="AY145" s="161"/>
      <c r="AZ145" s="166">
        <f>IF(PMKAFAAPAYER[[#This Row],[ ]]="Payé",PMKAFAAPAYER[[#This Row],[16.04.2025]],0)</f>
        <v>0</v>
      </c>
      <c r="BA145" s="161"/>
      <c r="BB145" s="166">
        <f>IF(PMKAFAAPAYER[[#This Row],[ ]]="Payé",PMKAFAAPAYER[[#This Row],[23.04.2025]],0)</f>
        <v>0</v>
      </c>
      <c r="BC145" s="161"/>
      <c r="BD145" s="176">
        <f>IF(PMKAFAAPAYER[[#This Row],[ ]]="Payé",PMKAFAAPAYER[[#This Row],[30.04.2025]],0)</f>
        <v>0</v>
      </c>
      <c r="BE145" s="18">
        <f t="shared" si="38"/>
        <v>0</v>
      </c>
      <c r="BF145" s="162"/>
      <c r="BG145" s="166">
        <f>IF(PMKAFAAPAYER[[#This Row],[ ]]="Payé",PMKAFAAPAYER[[#This Row],[07.05.2025]],0)</f>
        <v>0</v>
      </c>
      <c r="BH145" s="161"/>
      <c r="BI145" s="166">
        <f>IF(PMKAFAAPAYER[[#This Row],[ ]]="Payé",PMKAFAAPAYER[[#This Row],[14.05.2025]],0)</f>
        <v>0</v>
      </c>
      <c r="BJ145" s="161"/>
      <c r="BK145" s="166">
        <f>IF(PMKAFAAPAYER[[#This Row],[ ]]="Payé",PMKAFAAPAYER[[#This Row],[21.05.2025]],0)</f>
        <v>0</v>
      </c>
      <c r="BL145" s="161"/>
      <c r="BM145" s="176">
        <f>IF(PMKAFAAPAYER[[#This Row],[ ]]="Payé",PMKAFAAPAYER[[#This Row],[28.05.2025]],0)</f>
        <v>0</v>
      </c>
      <c r="BN145" s="17">
        <f t="shared" si="39"/>
        <v>0</v>
      </c>
      <c r="BO145" s="162"/>
      <c r="BP145" s="166">
        <f>IF(PMKAFAAPAYER[[#This Row],[ ]]="Payé",PMKAFAAPAYER[[#This Row],[04.06.2025]],0)</f>
        <v>0</v>
      </c>
      <c r="BQ145" s="161"/>
      <c r="BR145" s="166">
        <f>IF(PMKAFAAPAYER[[#This Row],[ ]]="Payé",PMKAFAAPAYER[[#This Row],[11.06.2025]],0)</f>
        <v>0</v>
      </c>
      <c r="BS145" s="161"/>
      <c r="BT145" s="166">
        <f>IF(PMKAFAAPAYER[[#This Row],[ ]]="Payé",PMKAFAAPAYER[[#This Row],[18.06.2025]],0)</f>
        <v>0</v>
      </c>
      <c r="BU145" s="161"/>
      <c r="BV145" s="176">
        <f>IF(PMKAFAAPAYER[[#This Row],[ ]]="Payé",PMKAFAAPAYER[[#This Row],[25.06.2025]],0)</f>
        <v>0</v>
      </c>
      <c r="BW145" s="18">
        <f t="shared" si="40"/>
        <v>0</v>
      </c>
      <c r="BX145" s="162"/>
      <c r="BY145" s="166">
        <f>IF(PMKAFAAPAYER[[#This Row],[ ]]="Payé",PMKAFAAPAYER[[#This Row],[02.07.2025]],0)</f>
        <v>0</v>
      </c>
      <c r="BZ145" s="161"/>
      <c r="CA145" s="166">
        <f>IF(PMKAFAAPAYER[[#This Row],[ ]]="Payé",PMKAFAAPAYER[[#This Row],[09.07.2025]],0)</f>
        <v>0</v>
      </c>
      <c r="CB145" s="161"/>
      <c r="CC145" s="166">
        <f>IF(PMKAFAAPAYER[[#This Row],[ ]]="Payé",PMKAFAAPAYER[[#This Row],[16.07.2025]],0)</f>
        <v>0</v>
      </c>
      <c r="CD145" s="161"/>
      <c r="CE145" s="166">
        <f>IF(PMKAFAAPAYER[[#This Row],[ ]]="Payé",PMKAFAAPAYER[[#This Row],[23.07.2025]],0)</f>
        <v>0</v>
      </c>
      <c r="CF145" s="161"/>
      <c r="CG145" s="176">
        <f>IF(PMKAFAAPAYER[[#This Row],[ ]]="Payé",PMKAFAAPAYER[[#This Row],[30.07.2025]],0)</f>
        <v>0</v>
      </c>
      <c r="CH145" s="17">
        <f t="shared" si="41"/>
        <v>0</v>
      </c>
      <c r="CI145" s="162"/>
      <c r="CJ145" s="166">
        <f>IF(PMKAFAAPAYER[[#This Row],[ ]]="Payé",PMKAFAAPAYER[[#This Row],[06.08.2025]],0)</f>
        <v>0</v>
      </c>
      <c r="CK145" s="161"/>
      <c r="CL145" s="166">
        <f>IF(PMKAFAAPAYER[[#This Row],[ ]]="Payé",PMKAFAAPAYER[[#This Row],[13.08.2025]],0)</f>
        <v>0</v>
      </c>
      <c r="CM145" s="161"/>
      <c r="CN145" s="166">
        <f>IF(PMKAFAAPAYER[[#This Row],[ ]]="Payé",PMKAFAAPAYER[[#This Row],[20.08.2025]],0)</f>
        <v>0</v>
      </c>
      <c r="CO145" s="161"/>
      <c r="CP145" s="176">
        <f>IF(PMKAFAAPAYER[[#This Row],[ ]]="Payé",PMKAFAAPAYER[[#This Row],[27.08.2025]],0)</f>
        <v>0</v>
      </c>
      <c r="CQ145" s="18">
        <f t="shared" si="42"/>
        <v>0</v>
      </c>
      <c r="CR145" s="162"/>
      <c r="CS145" s="166">
        <f>IF(PMKAFAAPAYER[[#This Row],[ ]]="Payé",PMKAFAAPAYER[[#This Row],[03.09.2025]],0)</f>
        <v>0</v>
      </c>
      <c r="CT145" s="161"/>
      <c r="CU145" s="166">
        <f>IF(PMKAFAAPAYER[[#This Row],[ ]]="Payé",PMKAFAAPAYER[[#This Row],[10.09.2025]],0)</f>
        <v>0</v>
      </c>
      <c r="CV145" s="161"/>
      <c r="CW145" s="166">
        <f>IF(PMKAFAAPAYER[[#This Row],[ ]]="Payé",PMKAFAAPAYER[[#This Row],[17.09.2025]],0)</f>
        <v>0</v>
      </c>
      <c r="CX145" s="161"/>
      <c r="CY145" s="176">
        <f>IF(PMKAFAAPAYER[[#This Row],[ ]]="Payé",PMKAFAAPAYER[[#This Row],[24.09.2025]],0)</f>
        <v>0</v>
      </c>
      <c r="CZ145" s="17">
        <f t="shared" si="43"/>
        <v>0</v>
      </c>
      <c r="DA145" s="162"/>
      <c r="DB145" s="166">
        <f>IF(PMKAFAAPAYER[[#This Row],[ ]]="Payé",PMKAFAAPAYER[[#This Row],[01.10.2025]],0)</f>
        <v>0</v>
      </c>
      <c r="DC145" s="161"/>
      <c r="DD145" s="166">
        <f>IF(PMKAFAAPAYER[[#This Row],[ ]]="Payé",PMKAFAAPAYER[[#This Row],[08.10.2025]],0)</f>
        <v>0</v>
      </c>
      <c r="DE145" s="161"/>
      <c r="DF145" s="166">
        <f>IF(PMKAFAAPAYER[[#This Row],[ ]]="Payé",PMKAFAAPAYER[[#This Row],[15.10.2025]],0)</f>
        <v>0</v>
      </c>
      <c r="DG145" s="161"/>
      <c r="DH145" s="166">
        <f>IF(PMKAFAAPAYER[[#This Row],[ ]]="Payé",PMKAFAAPAYER[[#This Row],[22.10.2025]],0)</f>
        <v>0</v>
      </c>
      <c r="DI145" s="161"/>
      <c r="DJ145" s="176">
        <f>IF(PMKAFAAPAYER[[#This Row],[ ]]="Payé",PMKAFAAPAYER[[#This Row],[29.10.2025]],0)</f>
        <v>0</v>
      </c>
      <c r="DK145" s="18">
        <f t="shared" si="44"/>
        <v>0</v>
      </c>
      <c r="DL145" s="162"/>
      <c r="DM145" s="166">
        <f>IF(PMKAFAAPAYER[[#This Row],[ ]]="Payé",PMKAFAAPAYER[[#This Row],[05.11.2025]],0)</f>
        <v>0</v>
      </c>
      <c r="DN145" s="161"/>
      <c r="DO145" s="166">
        <f>IF(PMKAFAAPAYER[[#This Row],[ ]]="Payé",PMKAFAAPAYER[[#This Row],[12.11.2025]],0)</f>
        <v>0</v>
      </c>
      <c r="DP145" s="161"/>
      <c r="DQ145" s="166">
        <f>IF(PMKAFAAPAYER[[#This Row],[ ]]="Payé",PMKAFAAPAYER[[#This Row],[19.11.2025]],0)</f>
        <v>0</v>
      </c>
      <c r="DR145" s="161"/>
      <c r="DS145" s="176">
        <f>IF(PMKAFAAPAYER[[#This Row],[ ]]="Payé",PMKAFAAPAYER[[#This Row],[26.11.2025]],0)</f>
        <v>0</v>
      </c>
      <c r="DT145" s="17">
        <f t="shared" si="45"/>
        <v>0</v>
      </c>
      <c r="DU145" s="162"/>
      <c r="DV145" s="166">
        <f>IF(PMKAFAAPAYER[[#This Row],[ ]]="Payé",PMKAFAAPAYER[[#This Row],[03.12.2025]],0)</f>
        <v>0</v>
      </c>
      <c r="DW145" s="161"/>
      <c r="DX145" s="166">
        <f>IF(PMKAFAAPAYER[[#This Row],[ ]]="Payé",PMKAFAAPAYER[[#This Row],[10.12.2025]],0)</f>
        <v>0</v>
      </c>
      <c r="DY145" s="161"/>
      <c r="DZ145" s="166">
        <f>IF(PMKAFAAPAYER[[#This Row],[ ]]="Payé",PMKAFAAPAYER[[#This Row],[17.12.2025]],0)</f>
        <v>0</v>
      </c>
      <c r="EA145" s="161"/>
      <c r="EB145" s="166">
        <f>IF(PMKAFAAPAYER[[#This Row],[ ]]="Payé",PMKAFAAPAYER[[#This Row],[24.12.2025]],0)</f>
        <v>0</v>
      </c>
      <c r="EC145" s="161"/>
      <c r="ED145" s="176">
        <f>IF(PMKAFAAPAYER[[#This Row],[ ]]="Payé",PMKAFAAPAYER[[#This Row],[31.12.2025]],0)</f>
        <v>0</v>
      </c>
      <c r="EE145" s="18">
        <f t="shared" si="46"/>
        <v>0</v>
      </c>
      <c r="EF145" s="11">
        <f t="shared" si="47"/>
        <v>4580.5</v>
      </c>
      <c r="EG145" s="16">
        <f>+PMKAFAAPAYER[[#This Row],[CHF]]-PMKAFAAPAYER[[#This Row],[T2025]]</f>
        <v>0</v>
      </c>
    </row>
    <row r="146" spans="1:137" x14ac:dyDescent="0.3">
      <c r="A146" s="9">
        <f t="shared" si="48"/>
        <v>141</v>
      </c>
      <c r="B146" s="1" t="s">
        <v>33</v>
      </c>
      <c r="C146" s="9">
        <v>625245</v>
      </c>
      <c r="D146" s="8">
        <v>45686</v>
      </c>
      <c r="E146" s="10">
        <v>30</v>
      </c>
      <c r="F146" s="265">
        <f t="shared" si="34"/>
        <v>45716</v>
      </c>
      <c r="G146" s="139" t="s">
        <v>546</v>
      </c>
      <c r="H146" s="135" t="s">
        <v>547</v>
      </c>
      <c r="I146" s="140">
        <v>1579.05</v>
      </c>
      <c r="J146" s="14"/>
      <c r="K146" s="14"/>
      <c r="L146" s="14"/>
      <c r="N146" s="15"/>
      <c r="Q146" s="3"/>
      <c r="R146" s="234"/>
      <c r="S146" s="166">
        <f>IF(PMKAFAAPAYER[[#This Row],[ ]]="Payé",PMKAFAAPAYER[[#This Row],[02.01.2025]],0)</f>
        <v>0</v>
      </c>
      <c r="T146" s="234"/>
      <c r="U146" s="166">
        <f>IF(PMKAFAAPAYER[[#This Row],[ ]]="Payé",PMKAFAAPAYER[[#This Row],[09.01.2025]],0)</f>
        <v>0</v>
      </c>
      <c r="V146" s="234"/>
      <c r="W146" s="166">
        <f>IF(PMKAFAAPAYER[[#This Row],[ ]]="Payé",PMKAFAAPAYER[[#This Row],[16.01.2025]],0)</f>
        <v>0</v>
      </c>
      <c r="X146" s="234"/>
      <c r="Y146" s="166">
        <f>IF(PMKAFAAPAYER[[#This Row],[ ]]="Payé",PMKAFAAPAYER[[#This Row],[23.01.2025]],0)</f>
        <v>0</v>
      </c>
      <c r="Z146" s="234"/>
      <c r="AA146" s="176">
        <f>IF(PMKAFAAPAYER[[#This Row],[ ]]="Payé",PMKAFAAPAYER[[#This Row],[30.01.2025]],0)</f>
        <v>0</v>
      </c>
      <c r="AB146" s="32">
        <f t="shared" si="35"/>
        <v>0</v>
      </c>
      <c r="AC146" s="234"/>
      <c r="AD146" s="166">
        <f>IF(PMKAFAAPAYER[[#This Row],[ ]]="Payé",PMKAFAAPAYER[[#This Row],[06.02.2025]],0)</f>
        <v>0</v>
      </c>
      <c r="AE146" s="234"/>
      <c r="AF146" s="166">
        <f>IF(PMKAFAAPAYER[[#This Row],[ ]]="Payé",PMKAFAAPAYER[[#This Row],[13.02.2025]],0)</f>
        <v>0</v>
      </c>
      <c r="AG146" s="234"/>
      <c r="AH146" s="166">
        <f>IF(PMKAFAAPAYER[[#This Row],[ ]]="Payé",PMKAFAAPAYER[[#This Row],[20.02.2025]],0)</f>
        <v>0</v>
      </c>
      <c r="AI146" s="234">
        <f>+PMKAFAAPAYER[[#This Row],[CHF]]</f>
        <v>1579.05</v>
      </c>
      <c r="AJ146" s="176">
        <f>IF(PMKAFAAPAYER[[#This Row],[ ]]="Payé",PMKAFAAPAYER[[#This Row],[27.02.2025]],0)</f>
        <v>0</v>
      </c>
      <c r="AK146" s="47">
        <f t="shared" si="36"/>
        <v>1579.05</v>
      </c>
      <c r="AL146" s="162"/>
      <c r="AM146" s="166">
        <f>IF(PMKAFAAPAYER[[#This Row],[ ]]="Payé",PMKAFAAPAYER[[#This Row],[05.03.2025]],0)</f>
        <v>0</v>
      </c>
      <c r="AN146" s="161"/>
      <c r="AO146" s="166">
        <f>IF(PMKAFAAPAYER[[#This Row],[ ]]="Payé",PMKAFAAPAYER[[#This Row],[12.03.2025]],0)</f>
        <v>0</v>
      </c>
      <c r="AP146" s="161"/>
      <c r="AQ146" s="166">
        <f>IF(PMKAFAAPAYER[[#This Row],[ ]]="Payé",PMKAFAAPAYER[[#This Row],[19.03.2025]],0)</f>
        <v>0</v>
      </c>
      <c r="AR146" s="161"/>
      <c r="AS146" s="176">
        <f>IF(PMKAFAAPAYER[[#This Row],[ ]]="Payé",PMKAFAAPAYER[[#This Row],[26.03.2025]],0)</f>
        <v>0</v>
      </c>
      <c r="AT146" s="17">
        <f t="shared" si="37"/>
        <v>0</v>
      </c>
      <c r="AU146" s="162"/>
      <c r="AV146" s="166">
        <f>IF(PMKAFAAPAYER[[#This Row],[ ]]="Payé",PMKAFAAPAYER[[#This Row],[02.04.2025]],0)</f>
        <v>0</v>
      </c>
      <c r="AW146" s="161"/>
      <c r="AX146" s="166">
        <f>IF(PMKAFAAPAYER[[#This Row],[ ]]="Payé",PMKAFAAPAYER[[#This Row],[09.04.2025]],0)</f>
        <v>0</v>
      </c>
      <c r="AY146" s="161"/>
      <c r="AZ146" s="166">
        <f>IF(PMKAFAAPAYER[[#This Row],[ ]]="Payé",PMKAFAAPAYER[[#This Row],[16.04.2025]],0)</f>
        <v>0</v>
      </c>
      <c r="BA146" s="161"/>
      <c r="BB146" s="166">
        <f>IF(PMKAFAAPAYER[[#This Row],[ ]]="Payé",PMKAFAAPAYER[[#This Row],[23.04.2025]],0)</f>
        <v>0</v>
      </c>
      <c r="BC146" s="161"/>
      <c r="BD146" s="176">
        <f>IF(PMKAFAAPAYER[[#This Row],[ ]]="Payé",PMKAFAAPAYER[[#This Row],[30.04.2025]],0)</f>
        <v>0</v>
      </c>
      <c r="BE146" s="18">
        <f t="shared" si="38"/>
        <v>0</v>
      </c>
      <c r="BF146" s="162"/>
      <c r="BG146" s="166">
        <f>IF(PMKAFAAPAYER[[#This Row],[ ]]="Payé",PMKAFAAPAYER[[#This Row],[07.05.2025]],0)</f>
        <v>0</v>
      </c>
      <c r="BH146" s="161"/>
      <c r="BI146" s="166">
        <f>IF(PMKAFAAPAYER[[#This Row],[ ]]="Payé",PMKAFAAPAYER[[#This Row],[14.05.2025]],0)</f>
        <v>0</v>
      </c>
      <c r="BJ146" s="161"/>
      <c r="BK146" s="166">
        <f>IF(PMKAFAAPAYER[[#This Row],[ ]]="Payé",PMKAFAAPAYER[[#This Row],[21.05.2025]],0)</f>
        <v>0</v>
      </c>
      <c r="BL146" s="161"/>
      <c r="BM146" s="176">
        <f>IF(PMKAFAAPAYER[[#This Row],[ ]]="Payé",PMKAFAAPAYER[[#This Row],[28.05.2025]],0)</f>
        <v>0</v>
      </c>
      <c r="BN146" s="17">
        <f t="shared" si="39"/>
        <v>0</v>
      </c>
      <c r="BO146" s="162"/>
      <c r="BP146" s="166">
        <f>IF(PMKAFAAPAYER[[#This Row],[ ]]="Payé",PMKAFAAPAYER[[#This Row],[04.06.2025]],0)</f>
        <v>0</v>
      </c>
      <c r="BQ146" s="161"/>
      <c r="BR146" s="166">
        <f>IF(PMKAFAAPAYER[[#This Row],[ ]]="Payé",PMKAFAAPAYER[[#This Row],[11.06.2025]],0)</f>
        <v>0</v>
      </c>
      <c r="BS146" s="161"/>
      <c r="BT146" s="166">
        <f>IF(PMKAFAAPAYER[[#This Row],[ ]]="Payé",PMKAFAAPAYER[[#This Row],[18.06.2025]],0)</f>
        <v>0</v>
      </c>
      <c r="BU146" s="161"/>
      <c r="BV146" s="176">
        <f>IF(PMKAFAAPAYER[[#This Row],[ ]]="Payé",PMKAFAAPAYER[[#This Row],[25.06.2025]],0)</f>
        <v>0</v>
      </c>
      <c r="BW146" s="18">
        <f t="shared" si="40"/>
        <v>0</v>
      </c>
      <c r="BX146" s="162"/>
      <c r="BY146" s="166">
        <f>IF(PMKAFAAPAYER[[#This Row],[ ]]="Payé",PMKAFAAPAYER[[#This Row],[02.07.2025]],0)</f>
        <v>0</v>
      </c>
      <c r="BZ146" s="161"/>
      <c r="CA146" s="166">
        <f>IF(PMKAFAAPAYER[[#This Row],[ ]]="Payé",PMKAFAAPAYER[[#This Row],[09.07.2025]],0)</f>
        <v>0</v>
      </c>
      <c r="CB146" s="161"/>
      <c r="CC146" s="166">
        <f>IF(PMKAFAAPAYER[[#This Row],[ ]]="Payé",PMKAFAAPAYER[[#This Row],[16.07.2025]],0)</f>
        <v>0</v>
      </c>
      <c r="CD146" s="161"/>
      <c r="CE146" s="166">
        <f>IF(PMKAFAAPAYER[[#This Row],[ ]]="Payé",PMKAFAAPAYER[[#This Row],[23.07.2025]],0)</f>
        <v>0</v>
      </c>
      <c r="CF146" s="161"/>
      <c r="CG146" s="176">
        <f>IF(PMKAFAAPAYER[[#This Row],[ ]]="Payé",PMKAFAAPAYER[[#This Row],[30.07.2025]],0)</f>
        <v>0</v>
      </c>
      <c r="CH146" s="17">
        <f t="shared" si="41"/>
        <v>0</v>
      </c>
      <c r="CI146" s="162"/>
      <c r="CJ146" s="166">
        <f>IF(PMKAFAAPAYER[[#This Row],[ ]]="Payé",PMKAFAAPAYER[[#This Row],[06.08.2025]],0)</f>
        <v>0</v>
      </c>
      <c r="CK146" s="161"/>
      <c r="CL146" s="166">
        <f>IF(PMKAFAAPAYER[[#This Row],[ ]]="Payé",PMKAFAAPAYER[[#This Row],[13.08.2025]],0)</f>
        <v>0</v>
      </c>
      <c r="CM146" s="161"/>
      <c r="CN146" s="166">
        <f>IF(PMKAFAAPAYER[[#This Row],[ ]]="Payé",PMKAFAAPAYER[[#This Row],[20.08.2025]],0)</f>
        <v>0</v>
      </c>
      <c r="CO146" s="161"/>
      <c r="CP146" s="176">
        <f>IF(PMKAFAAPAYER[[#This Row],[ ]]="Payé",PMKAFAAPAYER[[#This Row],[27.08.2025]],0)</f>
        <v>0</v>
      </c>
      <c r="CQ146" s="18">
        <f t="shared" si="42"/>
        <v>0</v>
      </c>
      <c r="CR146" s="162"/>
      <c r="CS146" s="166">
        <f>IF(PMKAFAAPAYER[[#This Row],[ ]]="Payé",PMKAFAAPAYER[[#This Row],[03.09.2025]],0)</f>
        <v>0</v>
      </c>
      <c r="CT146" s="161"/>
      <c r="CU146" s="166">
        <f>IF(PMKAFAAPAYER[[#This Row],[ ]]="Payé",PMKAFAAPAYER[[#This Row],[10.09.2025]],0)</f>
        <v>0</v>
      </c>
      <c r="CV146" s="161"/>
      <c r="CW146" s="166">
        <f>IF(PMKAFAAPAYER[[#This Row],[ ]]="Payé",PMKAFAAPAYER[[#This Row],[17.09.2025]],0)</f>
        <v>0</v>
      </c>
      <c r="CX146" s="161"/>
      <c r="CY146" s="176">
        <f>IF(PMKAFAAPAYER[[#This Row],[ ]]="Payé",PMKAFAAPAYER[[#This Row],[24.09.2025]],0)</f>
        <v>0</v>
      </c>
      <c r="CZ146" s="17">
        <f t="shared" si="43"/>
        <v>0</v>
      </c>
      <c r="DA146" s="162"/>
      <c r="DB146" s="166">
        <f>IF(PMKAFAAPAYER[[#This Row],[ ]]="Payé",PMKAFAAPAYER[[#This Row],[01.10.2025]],0)</f>
        <v>0</v>
      </c>
      <c r="DC146" s="161"/>
      <c r="DD146" s="166">
        <f>IF(PMKAFAAPAYER[[#This Row],[ ]]="Payé",PMKAFAAPAYER[[#This Row],[08.10.2025]],0)</f>
        <v>0</v>
      </c>
      <c r="DE146" s="161"/>
      <c r="DF146" s="166">
        <f>IF(PMKAFAAPAYER[[#This Row],[ ]]="Payé",PMKAFAAPAYER[[#This Row],[15.10.2025]],0)</f>
        <v>0</v>
      </c>
      <c r="DG146" s="161"/>
      <c r="DH146" s="166">
        <f>IF(PMKAFAAPAYER[[#This Row],[ ]]="Payé",PMKAFAAPAYER[[#This Row],[22.10.2025]],0)</f>
        <v>0</v>
      </c>
      <c r="DI146" s="161"/>
      <c r="DJ146" s="176">
        <f>IF(PMKAFAAPAYER[[#This Row],[ ]]="Payé",PMKAFAAPAYER[[#This Row],[29.10.2025]],0)</f>
        <v>0</v>
      </c>
      <c r="DK146" s="18">
        <f t="shared" si="44"/>
        <v>0</v>
      </c>
      <c r="DL146" s="162"/>
      <c r="DM146" s="166">
        <f>IF(PMKAFAAPAYER[[#This Row],[ ]]="Payé",PMKAFAAPAYER[[#This Row],[05.11.2025]],0)</f>
        <v>0</v>
      </c>
      <c r="DN146" s="161"/>
      <c r="DO146" s="166">
        <f>IF(PMKAFAAPAYER[[#This Row],[ ]]="Payé",PMKAFAAPAYER[[#This Row],[12.11.2025]],0)</f>
        <v>0</v>
      </c>
      <c r="DP146" s="161"/>
      <c r="DQ146" s="166">
        <f>IF(PMKAFAAPAYER[[#This Row],[ ]]="Payé",PMKAFAAPAYER[[#This Row],[19.11.2025]],0)</f>
        <v>0</v>
      </c>
      <c r="DR146" s="161"/>
      <c r="DS146" s="176">
        <f>IF(PMKAFAAPAYER[[#This Row],[ ]]="Payé",PMKAFAAPAYER[[#This Row],[26.11.2025]],0)</f>
        <v>0</v>
      </c>
      <c r="DT146" s="17">
        <f t="shared" si="45"/>
        <v>0</v>
      </c>
      <c r="DU146" s="162"/>
      <c r="DV146" s="166">
        <f>IF(PMKAFAAPAYER[[#This Row],[ ]]="Payé",PMKAFAAPAYER[[#This Row],[03.12.2025]],0)</f>
        <v>0</v>
      </c>
      <c r="DW146" s="161"/>
      <c r="DX146" s="166">
        <f>IF(PMKAFAAPAYER[[#This Row],[ ]]="Payé",PMKAFAAPAYER[[#This Row],[10.12.2025]],0)</f>
        <v>0</v>
      </c>
      <c r="DY146" s="161"/>
      <c r="DZ146" s="166">
        <f>IF(PMKAFAAPAYER[[#This Row],[ ]]="Payé",PMKAFAAPAYER[[#This Row],[17.12.2025]],0)</f>
        <v>0</v>
      </c>
      <c r="EA146" s="161"/>
      <c r="EB146" s="166">
        <f>IF(PMKAFAAPAYER[[#This Row],[ ]]="Payé",PMKAFAAPAYER[[#This Row],[24.12.2025]],0)</f>
        <v>0</v>
      </c>
      <c r="EC146" s="161"/>
      <c r="ED146" s="176">
        <f>IF(PMKAFAAPAYER[[#This Row],[ ]]="Payé",PMKAFAAPAYER[[#This Row],[31.12.2025]],0)</f>
        <v>0</v>
      </c>
      <c r="EE146" s="18">
        <f t="shared" si="46"/>
        <v>0</v>
      </c>
      <c r="EF146" s="11">
        <f t="shared" si="47"/>
        <v>1579.05</v>
      </c>
      <c r="EG146" s="16">
        <f>+PMKAFAAPAYER[[#This Row],[CHF]]-PMKAFAAPAYER[[#This Row],[T2025]]</f>
        <v>0</v>
      </c>
    </row>
    <row r="147" spans="1:137" x14ac:dyDescent="0.3">
      <c r="A147" s="9">
        <f t="shared" si="48"/>
        <v>142</v>
      </c>
      <c r="B147" s="1" t="s">
        <v>428</v>
      </c>
      <c r="C147" s="9">
        <v>1003483210</v>
      </c>
      <c r="D147" s="8">
        <v>45693</v>
      </c>
      <c r="E147" s="10">
        <v>30</v>
      </c>
      <c r="F147" s="265">
        <f t="shared" si="34"/>
        <v>45723</v>
      </c>
      <c r="G147" s="139" t="s">
        <v>548</v>
      </c>
      <c r="H147" s="202" t="s">
        <v>429</v>
      </c>
      <c r="I147" s="140">
        <v>252.75</v>
      </c>
      <c r="J147" s="14"/>
      <c r="K147" s="14"/>
      <c r="L147" s="14"/>
      <c r="N147" s="15"/>
      <c r="Q147" s="3"/>
      <c r="R147" s="234"/>
      <c r="S147" s="166">
        <f>IF(PMKAFAAPAYER[[#This Row],[ ]]="Payé",PMKAFAAPAYER[[#This Row],[02.01.2025]],0)</f>
        <v>0</v>
      </c>
      <c r="T147" s="234"/>
      <c r="U147" s="166">
        <f>IF(PMKAFAAPAYER[[#This Row],[ ]]="Payé",PMKAFAAPAYER[[#This Row],[09.01.2025]],0)</f>
        <v>0</v>
      </c>
      <c r="V147" s="234"/>
      <c r="W147" s="166">
        <f>IF(PMKAFAAPAYER[[#This Row],[ ]]="Payé",PMKAFAAPAYER[[#This Row],[16.01.2025]],0)</f>
        <v>0</v>
      </c>
      <c r="X147" s="234"/>
      <c r="Y147" s="166">
        <f>IF(PMKAFAAPAYER[[#This Row],[ ]]="Payé",PMKAFAAPAYER[[#This Row],[23.01.2025]],0)</f>
        <v>0</v>
      </c>
      <c r="Z147" s="234"/>
      <c r="AA147" s="176">
        <f>IF(PMKAFAAPAYER[[#This Row],[ ]]="Payé",PMKAFAAPAYER[[#This Row],[30.01.2025]],0)</f>
        <v>0</v>
      </c>
      <c r="AB147" s="32">
        <f t="shared" si="35"/>
        <v>0</v>
      </c>
      <c r="AC147" s="234"/>
      <c r="AD147" s="166">
        <f>IF(PMKAFAAPAYER[[#This Row],[ ]]="Payé",PMKAFAAPAYER[[#This Row],[06.02.2025]],0)</f>
        <v>0</v>
      </c>
      <c r="AE147" s="234"/>
      <c r="AF147" s="166">
        <f>IF(PMKAFAAPAYER[[#This Row],[ ]]="Payé",PMKAFAAPAYER[[#This Row],[13.02.2025]],0)</f>
        <v>0</v>
      </c>
      <c r="AG147" s="234"/>
      <c r="AH147" s="166">
        <f>IF(PMKAFAAPAYER[[#This Row],[ ]]="Payé",PMKAFAAPAYER[[#This Row],[20.02.2025]],0)</f>
        <v>0</v>
      </c>
      <c r="AI147" s="234"/>
      <c r="AJ147" s="176">
        <f>IF(PMKAFAAPAYER[[#This Row],[ ]]="Payé",PMKAFAAPAYER[[#This Row],[27.02.2025]],0)</f>
        <v>0</v>
      </c>
      <c r="AK147" s="47">
        <f t="shared" si="36"/>
        <v>0</v>
      </c>
      <c r="AL147" s="162">
        <f>+PMKAFAAPAYER[[#This Row],[CHF]]</f>
        <v>252.75</v>
      </c>
      <c r="AM147" s="166">
        <f>IF(PMKAFAAPAYER[[#This Row],[ ]]="Payé",PMKAFAAPAYER[[#This Row],[05.03.2025]],0)</f>
        <v>0</v>
      </c>
      <c r="AN147" s="161"/>
      <c r="AO147" s="166">
        <f>IF(PMKAFAAPAYER[[#This Row],[ ]]="Payé",PMKAFAAPAYER[[#This Row],[12.03.2025]],0)</f>
        <v>0</v>
      </c>
      <c r="AP147" s="161"/>
      <c r="AQ147" s="166">
        <f>IF(PMKAFAAPAYER[[#This Row],[ ]]="Payé",PMKAFAAPAYER[[#This Row],[19.03.2025]],0)</f>
        <v>0</v>
      </c>
      <c r="AR147" s="161"/>
      <c r="AS147" s="176">
        <f>IF(PMKAFAAPAYER[[#This Row],[ ]]="Payé",PMKAFAAPAYER[[#This Row],[26.03.2025]],0)</f>
        <v>0</v>
      </c>
      <c r="AT147" s="17">
        <f t="shared" si="37"/>
        <v>252.75</v>
      </c>
      <c r="AU147" s="162"/>
      <c r="AV147" s="166">
        <f>IF(PMKAFAAPAYER[[#This Row],[ ]]="Payé",PMKAFAAPAYER[[#This Row],[02.04.2025]],0)</f>
        <v>0</v>
      </c>
      <c r="AW147" s="161"/>
      <c r="AX147" s="166">
        <f>IF(PMKAFAAPAYER[[#This Row],[ ]]="Payé",PMKAFAAPAYER[[#This Row],[09.04.2025]],0)</f>
        <v>0</v>
      </c>
      <c r="AY147" s="161"/>
      <c r="AZ147" s="166">
        <f>IF(PMKAFAAPAYER[[#This Row],[ ]]="Payé",PMKAFAAPAYER[[#This Row],[16.04.2025]],0)</f>
        <v>0</v>
      </c>
      <c r="BA147" s="161"/>
      <c r="BB147" s="166">
        <f>IF(PMKAFAAPAYER[[#This Row],[ ]]="Payé",PMKAFAAPAYER[[#This Row],[23.04.2025]],0)</f>
        <v>0</v>
      </c>
      <c r="BC147" s="161"/>
      <c r="BD147" s="176">
        <f>IF(PMKAFAAPAYER[[#This Row],[ ]]="Payé",PMKAFAAPAYER[[#This Row],[30.04.2025]],0)</f>
        <v>0</v>
      </c>
      <c r="BE147" s="18">
        <f t="shared" si="38"/>
        <v>0</v>
      </c>
      <c r="BF147" s="162"/>
      <c r="BG147" s="166">
        <f>IF(PMKAFAAPAYER[[#This Row],[ ]]="Payé",PMKAFAAPAYER[[#This Row],[07.05.2025]],0)</f>
        <v>0</v>
      </c>
      <c r="BH147" s="161"/>
      <c r="BI147" s="166">
        <f>IF(PMKAFAAPAYER[[#This Row],[ ]]="Payé",PMKAFAAPAYER[[#This Row],[14.05.2025]],0)</f>
        <v>0</v>
      </c>
      <c r="BJ147" s="161"/>
      <c r="BK147" s="166">
        <f>IF(PMKAFAAPAYER[[#This Row],[ ]]="Payé",PMKAFAAPAYER[[#This Row],[21.05.2025]],0)</f>
        <v>0</v>
      </c>
      <c r="BL147" s="161"/>
      <c r="BM147" s="176">
        <f>IF(PMKAFAAPAYER[[#This Row],[ ]]="Payé",PMKAFAAPAYER[[#This Row],[28.05.2025]],0)</f>
        <v>0</v>
      </c>
      <c r="BN147" s="17">
        <f t="shared" si="39"/>
        <v>0</v>
      </c>
      <c r="BO147" s="162"/>
      <c r="BP147" s="166">
        <f>IF(PMKAFAAPAYER[[#This Row],[ ]]="Payé",PMKAFAAPAYER[[#This Row],[04.06.2025]],0)</f>
        <v>0</v>
      </c>
      <c r="BQ147" s="161"/>
      <c r="BR147" s="166">
        <f>IF(PMKAFAAPAYER[[#This Row],[ ]]="Payé",PMKAFAAPAYER[[#This Row],[11.06.2025]],0)</f>
        <v>0</v>
      </c>
      <c r="BS147" s="161"/>
      <c r="BT147" s="166">
        <f>IF(PMKAFAAPAYER[[#This Row],[ ]]="Payé",PMKAFAAPAYER[[#This Row],[18.06.2025]],0)</f>
        <v>0</v>
      </c>
      <c r="BU147" s="161"/>
      <c r="BV147" s="176">
        <f>IF(PMKAFAAPAYER[[#This Row],[ ]]="Payé",PMKAFAAPAYER[[#This Row],[25.06.2025]],0)</f>
        <v>0</v>
      </c>
      <c r="BW147" s="18">
        <f t="shared" si="40"/>
        <v>0</v>
      </c>
      <c r="BX147" s="162"/>
      <c r="BY147" s="166">
        <f>IF(PMKAFAAPAYER[[#This Row],[ ]]="Payé",PMKAFAAPAYER[[#This Row],[02.07.2025]],0)</f>
        <v>0</v>
      </c>
      <c r="BZ147" s="161"/>
      <c r="CA147" s="166">
        <f>IF(PMKAFAAPAYER[[#This Row],[ ]]="Payé",PMKAFAAPAYER[[#This Row],[09.07.2025]],0)</f>
        <v>0</v>
      </c>
      <c r="CB147" s="161"/>
      <c r="CC147" s="166">
        <f>IF(PMKAFAAPAYER[[#This Row],[ ]]="Payé",PMKAFAAPAYER[[#This Row],[16.07.2025]],0)</f>
        <v>0</v>
      </c>
      <c r="CD147" s="161"/>
      <c r="CE147" s="166">
        <f>IF(PMKAFAAPAYER[[#This Row],[ ]]="Payé",PMKAFAAPAYER[[#This Row],[23.07.2025]],0)</f>
        <v>0</v>
      </c>
      <c r="CF147" s="161"/>
      <c r="CG147" s="176">
        <f>IF(PMKAFAAPAYER[[#This Row],[ ]]="Payé",PMKAFAAPAYER[[#This Row],[30.07.2025]],0)</f>
        <v>0</v>
      </c>
      <c r="CH147" s="17">
        <f t="shared" si="41"/>
        <v>0</v>
      </c>
      <c r="CI147" s="162"/>
      <c r="CJ147" s="166">
        <f>IF(PMKAFAAPAYER[[#This Row],[ ]]="Payé",PMKAFAAPAYER[[#This Row],[06.08.2025]],0)</f>
        <v>0</v>
      </c>
      <c r="CK147" s="161"/>
      <c r="CL147" s="166">
        <f>IF(PMKAFAAPAYER[[#This Row],[ ]]="Payé",PMKAFAAPAYER[[#This Row],[13.08.2025]],0)</f>
        <v>0</v>
      </c>
      <c r="CM147" s="161"/>
      <c r="CN147" s="166">
        <f>IF(PMKAFAAPAYER[[#This Row],[ ]]="Payé",PMKAFAAPAYER[[#This Row],[20.08.2025]],0)</f>
        <v>0</v>
      </c>
      <c r="CO147" s="161"/>
      <c r="CP147" s="176">
        <f>IF(PMKAFAAPAYER[[#This Row],[ ]]="Payé",PMKAFAAPAYER[[#This Row],[27.08.2025]],0)</f>
        <v>0</v>
      </c>
      <c r="CQ147" s="18">
        <f t="shared" si="42"/>
        <v>0</v>
      </c>
      <c r="CR147" s="162"/>
      <c r="CS147" s="166">
        <f>IF(PMKAFAAPAYER[[#This Row],[ ]]="Payé",PMKAFAAPAYER[[#This Row],[03.09.2025]],0)</f>
        <v>0</v>
      </c>
      <c r="CT147" s="161"/>
      <c r="CU147" s="166">
        <f>IF(PMKAFAAPAYER[[#This Row],[ ]]="Payé",PMKAFAAPAYER[[#This Row],[10.09.2025]],0)</f>
        <v>0</v>
      </c>
      <c r="CV147" s="161"/>
      <c r="CW147" s="166">
        <f>IF(PMKAFAAPAYER[[#This Row],[ ]]="Payé",PMKAFAAPAYER[[#This Row],[17.09.2025]],0)</f>
        <v>0</v>
      </c>
      <c r="CX147" s="161"/>
      <c r="CY147" s="176">
        <f>IF(PMKAFAAPAYER[[#This Row],[ ]]="Payé",PMKAFAAPAYER[[#This Row],[24.09.2025]],0)</f>
        <v>0</v>
      </c>
      <c r="CZ147" s="17">
        <f t="shared" si="43"/>
        <v>0</v>
      </c>
      <c r="DA147" s="162"/>
      <c r="DB147" s="166">
        <f>IF(PMKAFAAPAYER[[#This Row],[ ]]="Payé",PMKAFAAPAYER[[#This Row],[01.10.2025]],0)</f>
        <v>0</v>
      </c>
      <c r="DC147" s="161"/>
      <c r="DD147" s="166">
        <f>IF(PMKAFAAPAYER[[#This Row],[ ]]="Payé",PMKAFAAPAYER[[#This Row],[08.10.2025]],0)</f>
        <v>0</v>
      </c>
      <c r="DE147" s="161"/>
      <c r="DF147" s="166">
        <f>IF(PMKAFAAPAYER[[#This Row],[ ]]="Payé",PMKAFAAPAYER[[#This Row],[15.10.2025]],0)</f>
        <v>0</v>
      </c>
      <c r="DG147" s="161"/>
      <c r="DH147" s="166">
        <f>IF(PMKAFAAPAYER[[#This Row],[ ]]="Payé",PMKAFAAPAYER[[#This Row],[22.10.2025]],0)</f>
        <v>0</v>
      </c>
      <c r="DI147" s="161"/>
      <c r="DJ147" s="176">
        <f>IF(PMKAFAAPAYER[[#This Row],[ ]]="Payé",PMKAFAAPAYER[[#This Row],[29.10.2025]],0)</f>
        <v>0</v>
      </c>
      <c r="DK147" s="18">
        <f t="shared" si="44"/>
        <v>0</v>
      </c>
      <c r="DL147" s="162"/>
      <c r="DM147" s="166">
        <f>IF(PMKAFAAPAYER[[#This Row],[ ]]="Payé",PMKAFAAPAYER[[#This Row],[05.11.2025]],0)</f>
        <v>0</v>
      </c>
      <c r="DN147" s="161"/>
      <c r="DO147" s="166">
        <f>IF(PMKAFAAPAYER[[#This Row],[ ]]="Payé",PMKAFAAPAYER[[#This Row],[12.11.2025]],0)</f>
        <v>0</v>
      </c>
      <c r="DP147" s="161"/>
      <c r="DQ147" s="166">
        <f>IF(PMKAFAAPAYER[[#This Row],[ ]]="Payé",PMKAFAAPAYER[[#This Row],[19.11.2025]],0)</f>
        <v>0</v>
      </c>
      <c r="DR147" s="161"/>
      <c r="DS147" s="176">
        <f>IF(PMKAFAAPAYER[[#This Row],[ ]]="Payé",PMKAFAAPAYER[[#This Row],[26.11.2025]],0)</f>
        <v>0</v>
      </c>
      <c r="DT147" s="17">
        <f t="shared" si="45"/>
        <v>0</v>
      </c>
      <c r="DU147" s="162"/>
      <c r="DV147" s="166">
        <f>IF(PMKAFAAPAYER[[#This Row],[ ]]="Payé",PMKAFAAPAYER[[#This Row],[03.12.2025]],0)</f>
        <v>0</v>
      </c>
      <c r="DW147" s="161"/>
      <c r="DX147" s="166">
        <f>IF(PMKAFAAPAYER[[#This Row],[ ]]="Payé",PMKAFAAPAYER[[#This Row],[10.12.2025]],0)</f>
        <v>0</v>
      </c>
      <c r="DY147" s="161"/>
      <c r="DZ147" s="166">
        <f>IF(PMKAFAAPAYER[[#This Row],[ ]]="Payé",PMKAFAAPAYER[[#This Row],[17.12.2025]],0)</f>
        <v>0</v>
      </c>
      <c r="EA147" s="161"/>
      <c r="EB147" s="166">
        <f>IF(PMKAFAAPAYER[[#This Row],[ ]]="Payé",PMKAFAAPAYER[[#This Row],[24.12.2025]],0)</f>
        <v>0</v>
      </c>
      <c r="EC147" s="161"/>
      <c r="ED147" s="176">
        <f>IF(PMKAFAAPAYER[[#This Row],[ ]]="Payé",PMKAFAAPAYER[[#This Row],[31.12.2025]],0)</f>
        <v>0</v>
      </c>
      <c r="EE147" s="18">
        <f t="shared" si="46"/>
        <v>0</v>
      </c>
      <c r="EF147" s="11">
        <f t="shared" si="47"/>
        <v>252.75</v>
      </c>
      <c r="EG147" s="16">
        <f>+PMKAFAAPAYER[[#This Row],[CHF]]-PMKAFAAPAYER[[#This Row],[T2025]]</f>
        <v>0</v>
      </c>
    </row>
    <row r="148" spans="1:137" x14ac:dyDescent="0.3">
      <c r="A148" s="9">
        <f t="shared" si="48"/>
        <v>143</v>
      </c>
      <c r="B148" s="1" t="s">
        <v>428</v>
      </c>
      <c r="C148" s="193" t="s">
        <v>549</v>
      </c>
      <c r="D148" s="8">
        <v>45693</v>
      </c>
      <c r="E148" s="10">
        <v>30</v>
      </c>
      <c r="F148" s="265">
        <f t="shared" si="34"/>
        <v>45723</v>
      </c>
      <c r="G148" s="139" t="s">
        <v>550</v>
      </c>
      <c r="H148" s="135" t="s">
        <v>432</v>
      </c>
      <c r="I148" s="140">
        <v>41.1</v>
      </c>
      <c r="J148" s="14"/>
      <c r="K148" s="14"/>
      <c r="L148" s="14"/>
      <c r="N148" s="15"/>
      <c r="Q148" s="3"/>
      <c r="R148" s="234"/>
      <c r="S148" s="166">
        <f>IF(PMKAFAAPAYER[[#This Row],[ ]]="Payé",PMKAFAAPAYER[[#This Row],[02.01.2025]],0)</f>
        <v>0</v>
      </c>
      <c r="T148" s="234"/>
      <c r="U148" s="166">
        <f>IF(PMKAFAAPAYER[[#This Row],[ ]]="Payé",PMKAFAAPAYER[[#This Row],[09.01.2025]],0)</f>
        <v>0</v>
      </c>
      <c r="V148" s="234"/>
      <c r="W148" s="166">
        <f>IF(PMKAFAAPAYER[[#This Row],[ ]]="Payé",PMKAFAAPAYER[[#This Row],[16.01.2025]],0)</f>
        <v>0</v>
      </c>
      <c r="X148" s="234"/>
      <c r="Y148" s="166">
        <f>IF(PMKAFAAPAYER[[#This Row],[ ]]="Payé",PMKAFAAPAYER[[#This Row],[23.01.2025]],0)</f>
        <v>0</v>
      </c>
      <c r="Z148" s="234"/>
      <c r="AA148" s="176">
        <f>IF(PMKAFAAPAYER[[#This Row],[ ]]="Payé",PMKAFAAPAYER[[#This Row],[30.01.2025]],0)</f>
        <v>0</v>
      </c>
      <c r="AB148" s="32">
        <f t="shared" si="35"/>
        <v>0</v>
      </c>
      <c r="AC148" s="234"/>
      <c r="AD148" s="166">
        <f>IF(PMKAFAAPAYER[[#This Row],[ ]]="Payé",PMKAFAAPAYER[[#This Row],[06.02.2025]],0)</f>
        <v>0</v>
      </c>
      <c r="AE148" s="234"/>
      <c r="AF148" s="166">
        <f>IF(PMKAFAAPAYER[[#This Row],[ ]]="Payé",PMKAFAAPAYER[[#This Row],[13.02.2025]],0)</f>
        <v>0</v>
      </c>
      <c r="AG148" s="234"/>
      <c r="AH148" s="166">
        <f>IF(PMKAFAAPAYER[[#This Row],[ ]]="Payé",PMKAFAAPAYER[[#This Row],[20.02.2025]],0)</f>
        <v>0</v>
      </c>
      <c r="AI148" s="234"/>
      <c r="AJ148" s="176">
        <f>IF(PMKAFAAPAYER[[#This Row],[ ]]="Payé",PMKAFAAPAYER[[#This Row],[27.02.2025]],0)</f>
        <v>0</v>
      </c>
      <c r="AK148" s="47">
        <f t="shared" si="36"/>
        <v>0</v>
      </c>
      <c r="AL148" s="162">
        <f>+PMKAFAAPAYER[[#This Row],[CHF]]</f>
        <v>41.1</v>
      </c>
      <c r="AM148" s="166">
        <f>IF(PMKAFAAPAYER[[#This Row],[ ]]="Payé",PMKAFAAPAYER[[#This Row],[05.03.2025]],0)</f>
        <v>0</v>
      </c>
      <c r="AN148" s="161"/>
      <c r="AO148" s="166">
        <f>IF(PMKAFAAPAYER[[#This Row],[ ]]="Payé",PMKAFAAPAYER[[#This Row],[12.03.2025]],0)</f>
        <v>0</v>
      </c>
      <c r="AP148" s="161"/>
      <c r="AQ148" s="166">
        <f>IF(PMKAFAAPAYER[[#This Row],[ ]]="Payé",PMKAFAAPAYER[[#This Row],[19.03.2025]],0)</f>
        <v>0</v>
      </c>
      <c r="AR148" s="161"/>
      <c r="AS148" s="176">
        <f>IF(PMKAFAAPAYER[[#This Row],[ ]]="Payé",PMKAFAAPAYER[[#This Row],[26.03.2025]],0)</f>
        <v>0</v>
      </c>
      <c r="AT148" s="17">
        <f t="shared" si="37"/>
        <v>41.1</v>
      </c>
      <c r="AU148" s="162"/>
      <c r="AV148" s="166">
        <f>IF(PMKAFAAPAYER[[#This Row],[ ]]="Payé",PMKAFAAPAYER[[#This Row],[02.04.2025]],0)</f>
        <v>0</v>
      </c>
      <c r="AW148" s="161"/>
      <c r="AX148" s="166">
        <f>IF(PMKAFAAPAYER[[#This Row],[ ]]="Payé",PMKAFAAPAYER[[#This Row],[09.04.2025]],0)</f>
        <v>0</v>
      </c>
      <c r="AY148" s="161"/>
      <c r="AZ148" s="166">
        <f>IF(PMKAFAAPAYER[[#This Row],[ ]]="Payé",PMKAFAAPAYER[[#This Row],[16.04.2025]],0)</f>
        <v>0</v>
      </c>
      <c r="BA148" s="161"/>
      <c r="BB148" s="166">
        <f>IF(PMKAFAAPAYER[[#This Row],[ ]]="Payé",PMKAFAAPAYER[[#This Row],[23.04.2025]],0)</f>
        <v>0</v>
      </c>
      <c r="BC148" s="161"/>
      <c r="BD148" s="176">
        <f>IF(PMKAFAAPAYER[[#This Row],[ ]]="Payé",PMKAFAAPAYER[[#This Row],[30.04.2025]],0)</f>
        <v>0</v>
      </c>
      <c r="BE148" s="18">
        <f t="shared" si="38"/>
        <v>0</v>
      </c>
      <c r="BF148" s="162"/>
      <c r="BG148" s="166">
        <f>IF(PMKAFAAPAYER[[#This Row],[ ]]="Payé",PMKAFAAPAYER[[#This Row],[07.05.2025]],0)</f>
        <v>0</v>
      </c>
      <c r="BH148" s="161"/>
      <c r="BI148" s="166">
        <f>IF(PMKAFAAPAYER[[#This Row],[ ]]="Payé",PMKAFAAPAYER[[#This Row],[14.05.2025]],0)</f>
        <v>0</v>
      </c>
      <c r="BJ148" s="161"/>
      <c r="BK148" s="166">
        <f>IF(PMKAFAAPAYER[[#This Row],[ ]]="Payé",PMKAFAAPAYER[[#This Row],[21.05.2025]],0)</f>
        <v>0</v>
      </c>
      <c r="BL148" s="161"/>
      <c r="BM148" s="176">
        <f>IF(PMKAFAAPAYER[[#This Row],[ ]]="Payé",PMKAFAAPAYER[[#This Row],[28.05.2025]],0)</f>
        <v>0</v>
      </c>
      <c r="BN148" s="17">
        <f t="shared" si="39"/>
        <v>0</v>
      </c>
      <c r="BO148" s="162"/>
      <c r="BP148" s="166">
        <f>IF(PMKAFAAPAYER[[#This Row],[ ]]="Payé",PMKAFAAPAYER[[#This Row],[04.06.2025]],0)</f>
        <v>0</v>
      </c>
      <c r="BQ148" s="161"/>
      <c r="BR148" s="166">
        <f>IF(PMKAFAAPAYER[[#This Row],[ ]]="Payé",PMKAFAAPAYER[[#This Row],[11.06.2025]],0)</f>
        <v>0</v>
      </c>
      <c r="BS148" s="161"/>
      <c r="BT148" s="166">
        <f>IF(PMKAFAAPAYER[[#This Row],[ ]]="Payé",PMKAFAAPAYER[[#This Row],[18.06.2025]],0)</f>
        <v>0</v>
      </c>
      <c r="BU148" s="161"/>
      <c r="BV148" s="176">
        <f>IF(PMKAFAAPAYER[[#This Row],[ ]]="Payé",PMKAFAAPAYER[[#This Row],[25.06.2025]],0)</f>
        <v>0</v>
      </c>
      <c r="BW148" s="18">
        <f t="shared" si="40"/>
        <v>0</v>
      </c>
      <c r="BX148" s="162"/>
      <c r="BY148" s="166">
        <f>IF(PMKAFAAPAYER[[#This Row],[ ]]="Payé",PMKAFAAPAYER[[#This Row],[02.07.2025]],0)</f>
        <v>0</v>
      </c>
      <c r="BZ148" s="161"/>
      <c r="CA148" s="166">
        <f>IF(PMKAFAAPAYER[[#This Row],[ ]]="Payé",PMKAFAAPAYER[[#This Row],[09.07.2025]],0)</f>
        <v>0</v>
      </c>
      <c r="CB148" s="161"/>
      <c r="CC148" s="166">
        <f>IF(PMKAFAAPAYER[[#This Row],[ ]]="Payé",PMKAFAAPAYER[[#This Row],[16.07.2025]],0)</f>
        <v>0</v>
      </c>
      <c r="CD148" s="161"/>
      <c r="CE148" s="166">
        <f>IF(PMKAFAAPAYER[[#This Row],[ ]]="Payé",PMKAFAAPAYER[[#This Row],[23.07.2025]],0)</f>
        <v>0</v>
      </c>
      <c r="CF148" s="161"/>
      <c r="CG148" s="176">
        <f>IF(PMKAFAAPAYER[[#This Row],[ ]]="Payé",PMKAFAAPAYER[[#This Row],[30.07.2025]],0)</f>
        <v>0</v>
      </c>
      <c r="CH148" s="17">
        <f t="shared" si="41"/>
        <v>0</v>
      </c>
      <c r="CI148" s="162"/>
      <c r="CJ148" s="166">
        <f>IF(PMKAFAAPAYER[[#This Row],[ ]]="Payé",PMKAFAAPAYER[[#This Row],[06.08.2025]],0)</f>
        <v>0</v>
      </c>
      <c r="CK148" s="161"/>
      <c r="CL148" s="166">
        <f>IF(PMKAFAAPAYER[[#This Row],[ ]]="Payé",PMKAFAAPAYER[[#This Row],[13.08.2025]],0)</f>
        <v>0</v>
      </c>
      <c r="CM148" s="161"/>
      <c r="CN148" s="166">
        <f>IF(PMKAFAAPAYER[[#This Row],[ ]]="Payé",PMKAFAAPAYER[[#This Row],[20.08.2025]],0)</f>
        <v>0</v>
      </c>
      <c r="CO148" s="161"/>
      <c r="CP148" s="176">
        <f>IF(PMKAFAAPAYER[[#This Row],[ ]]="Payé",PMKAFAAPAYER[[#This Row],[27.08.2025]],0)</f>
        <v>0</v>
      </c>
      <c r="CQ148" s="18">
        <f t="shared" si="42"/>
        <v>0</v>
      </c>
      <c r="CR148" s="162"/>
      <c r="CS148" s="166">
        <f>IF(PMKAFAAPAYER[[#This Row],[ ]]="Payé",PMKAFAAPAYER[[#This Row],[03.09.2025]],0)</f>
        <v>0</v>
      </c>
      <c r="CT148" s="161"/>
      <c r="CU148" s="166">
        <f>IF(PMKAFAAPAYER[[#This Row],[ ]]="Payé",PMKAFAAPAYER[[#This Row],[10.09.2025]],0)</f>
        <v>0</v>
      </c>
      <c r="CV148" s="161"/>
      <c r="CW148" s="166">
        <f>IF(PMKAFAAPAYER[[#This Row],[ ]]="Payé",PMKAFAAPAYER[[#This Row],[17.09.2025]],0)</f>
        <v>0</v>
      </c>
      <c r="CX148" s="161"/>
      <c r="CY148" s="176">
        <f>IF(PMKAFAAPAYER[[#This Row],[ ]]="Payé",PMKAFAAPAYER[[#This Row],[24.09.2025]],0)</f>
        <v>0</v>
      </c>
      <c r="CZ148" s="17">
        <f t="shared" si="43"/>
        <v>0</v>
      </c>
      <c r="DA148" s="162"/>
      <c r="DB148" s="166">
        <f>IF(PMKAFAAPAYER[[#This Row],[ ]]="Payé",PMKAFAAPAYER[[#This Row],[01.10.2025]],0)</f>
        <v>0</v>
      </c>
      <c r="DC148" s="161"/>
      <c r="DD148" s="166">
        <f>IF(PMKAFAAPAYER[[#This Row],[ ]]="Payé",PMKAFAAPAYER[[#This Row],[08.10.2025]],0)</f>
        <v>0</v>
      </c>
      <c r="DE148" s="161"/>
      <c r="DF148" s="166">
        <f>IF(PMKAFAAPAYER[[#This Row],[ ]]="Payé",PMKAFAAPAYER[[#This Row],[15.10.2025]],0)</f>
        <v>0</v>
      </c>
      <c r="DG148" s="161"/>
      <c r="DH148" s="166">
        <f>IF(PMKAFAAPAYER[[#This Row],[ ]]="Payé",PMKAFAAPAYER[[#This Row],[22.10.2025]],0)</f>
        <v>0</v>
      </c>
      <c r="DI148" s="161"/>
      <c r="DJ148" s="176">
        <f>IF(PMKAFAAPAYER[[#This Row],[ ]]="Payé",PMKAFAAPAYER[[#This Row],[29.10.2025]],0)</f>
        <v>0</v>
      </c>
      <c r="DK148" s="18">
        <f t="shared" si="44"/>
        <v>0</v>
      </c>
      <c r="DL148" s="162"/>
      <c r="DM148" s="166">
        <f>IF(PMKAFAAPAYER[[#This Row],[ ]]="Payé",PMKAFAAPAYER[[#This Row],[05.11.2025]],0)</f>
        <v>0</v>
      </c>
      <c r="DN148" s="161"/>
      <c r="DO148" s="166">
        <f>IF(PMKAFAAPAYER[[#This Row],[ ]]="Payé",PMKAFAAPAYER[[#This Row],[12.11.2025]],0)</f>
        <v>0</v>
      </c>
      <c r="DP148" s="161"/>
      <c r="DQ148" s="166">
        <f>IF(PMKAFAAPAYER[[#This Row],[ ]]="Payé",PMKAFAAPAYER[[#This Row],[19.11.2025]],0)</f>
        <v>0</v>
      </c>
      <c r="DR148" s="161"/>
      <c r="DS148" s="176">
        <f>IF(PMKAFAAPAYER[[#This Row],[ ]]="Payé",PMKAFAAPAYER[[#This Row],[26.11.2025]],0)</f>
        <v>0</v>
      </c>
      <c r="DT148" s="17">
        <f t="shared" si="45"/>
        <v>0</v>
      </c>
      <c r="DU148" s="162"/>
      <c r="DV148" s="166">
        <f>IF(PMKAFAAPAYER[[#This Row],[ ]]="Payé",PMKAFAAPAYER[[#This Row],[03.12.2025]],0)</f>
        <v>0</v>
      </c>
      <c r="DW148" s="161"/>
      <c r="DX148" s="166">
        <f>IF(PMKAFAAPAYER[[#This Row],[ ]]="Payé",PMKAFAAPAYER[[#This Row],[10.12.2025]],0)</f>
        <v>0</v>
      </c>
      <c r="DY148" s="161"/>
      <c r="DZ148" s="166">
        <f>IF(PMKAFAAPAYER[[#This Row],[ ]]="Payé",PMKAFAAPAYER[[#This Row],[17.12.2025]],0)</f>
        <v>0</v>
      </c>
      <c r="EA148" s="161"/>
      <c r="EB148" s="166">
        <f>IF(PMKAFAAPAYER[[#This Row],[ ]]="Payé",PMKAFAAPAYER[[#This Row],[24.12.2025]],0)</f>
        <v>0</v>
      </c>
      <c r="EC148" s="161"/>
      <c r="ED148" s="176">
        <f>IF(PMKAFAAPAYER[[#This Row],[ ]]="Payé",PMKAFAAPAYER[[#This Row],[31.12.2025]],0)</f>
        <v>0</v>
      </c>
      <c r="EE148" s="18">
        <f t="shared" si="46"/>
        <v>0</v>
      </c>
      <c r="EF148" s="11">
        <f t="shared" si="47"/>
        <v>41.1</v>
      </c>
      <c r="EG148" s="16">
        <f>+PMKAFAAPAYER[[#This Row],[CHF]]-PMKAFAAPAYER[[#This Row],[T2025]]</f>
        <v>0</v>
      </c>
    </row>
    <row r="149" spans="1:137" x14ac:dyDescent="0.3">
      <c r="A149" s="9">
        <f t="shared" si="48"/>
        <v>144</v>
      </c>
      <c r="B149" s="1" t="s">
        <v>46</v>
      </c>
      <c r="C149" s="9">
        <v>69071</v>
      </c>
      <c r="D149" s="8">
        <v>45688</v>
      </c>
      <c r="E149" s="10">
        <v>30</v>
      </c>
      <c r="F149" s="265">
        <f t="shared" si="34"/>
        <v>45718</v>
      </c>
      <c r="G149" s="139" t="s">
        <v>551</v>
      </c>
      <c r="H149" s="135"/>
      <c r="I149" s="140">
        <v>760.75</v>
      </c>
      <c r="J149" s="14"/>
      <c r="K149" s="14"/>
      <c r="L149" s="14"/>
      <c r="N149" s="15"/>
      <c r="P149" s="205">
        <v>45719</v>
      </c>
      <c r="Q149" s="3" t="s">
        <v>445</v>
      </c>
      <c r="R149" s="234"/>
      <c r="S149" s="166">
        <f>IF(PMKAFAAPAYER[[#This Row],[ ]]="Payé",PMKAFAAPAYER[[#This Row],[02.01.2025]],0)</f>
        <v>0</v>
      </c>
      <c r="T149" s="234"/>
      <c r="U149" s="166">
        <f>IF(PMKAFAAPAYER[[#This Row],[ ]]="Payé",PMKAFAAPAYER[[#This Row],[09.01.2025]],0)</f>
        <v>0</v>
      </c>
      <c r="V149" s="234"/>
      <c r="W149" s="166">
        <f>IF(PMKAFAAPAYER[[#This Row],[ ]]="Payé",PMKAFAAPAYER[[#This Row],[16.01.2025]],0)</f>
        <v>0</v>
      </c>
      <c r="X149" s="234"/>
      <c r="Y149" s="166">
        <f>IF(PMKAFAAPAYER[[#This Row],[ ]]="Payé",PMKAFAAPAYER[[#This Row],[23.01.2025]],0)</f>
        <v>0</v>
      </c>
      <c r="Z149" s="234"/>
      <c r="AA149" s="176">
        <f>IF(PMKAFAAPAYER[[#This Row],[ ]]="Payé",PMKAFAAPAYER[[#This Row],[30.01.2025]],0)</f>
        <v>0</v>
      </c>
      <c r="AB149" s="32">
        <f t="shared" si="35"/>
        <v>0</v>
      </c>
      <c r="AC149" s="234"/>
      <c r="AD149" s="166">
        <f>IF(PMKAFAAPAYER[[#This Row],[ ]]="Payé",PMKAFAAPAYER[[#This Row],[06.02.2025]],0)</f>
        <v>0</v>
      </c>
      <c r="AE149" s="234"/>
      <c r="AF149" s="166">
        <f>IF(PMKAFAAPAYER[[#This Row],[ ]]="Payé",PMKAFAAPAYER[[#This Row],[13.02.2025]],0)</f>
        <v>0</v>
      </c>
      <c r="AG149" s="234"/>
      <c r="AH149" s="166">
        <f>IF(PMKAFAAPAYER[[#This Row],[ ]]="Payé",PMKAFAAPAYER[[#This Row],[20.02.2025]],0)</f>
        <v>0</v>
      </c>
      <c r="AI149" s="234"/>
      <c r="AJ149" s="176">
        <f>IF(PMKAFAAPAYER[[#This Row],[ ]]="Payé",PMKAFAAPAYER[[#This Row],[27.02.2025]],0)</f>
        <v>0</v>
      </c>
      <c r="AK149" s="47">
        <f t="shared" si="36"/>
        <v>0</v>
      </c>
      <c r="AL149" s="162">
        <f>+PMKAFAAPAYER[[#This Row],[CHF]]</f>
        <v>760.75</v>
      </c>
      <c r="AM149" s="166">
        <f>IF(PMKAFAAPAYER[[#This Row],[ ]]="Payé",PMKAFAAPAYER[[#This Row],[05.03.2025]],0)</f>
        <v>760.75</v>
      </c>
      <c r="AN149" s="161"/>
      <c r="AO149" s="166">
        <f>IF(PMKAFAAPAYER[[#This Row],[ ]]="Payé",PMKAFAAPAYER[[#This Row],[12.03.2025]],0)</f>
        <v>0</v>
      </c>
      <c r="AP149" s="161"/>
      <c r="AQ149" s="166">
        <f>IF(PMKAFAAPAYER[[#This Row],[ ]]="Payé",PMKAFAAPAYER[[#This Row],[19.03.2025]],0)</f>
        <v>0</v>
      </c>
      <c r="AR149" s="161"/>
      <c r="AS149" s="176">
        <f>IF(PMKAFAAPAYER[[#This Row],[ ]]="Payé",PMKAFAAPAYER[[#This Row],[26.03.2025]],0)</f>
        <v>0</v>
      </c>
      <c r="AT149" s="17">
        <f t="shared" si="37"/>
        <v>760.75</v>
      </c>
      <c r="AU149" s="162"/>
      <c r="AV149" s="166">
        <f>IF(PMKAFAAPAYER[[#This Row],[ ]]="Payé",PMKAFAAPAYER[[#This Row],[02.04.2025]],0)</f>
        <v>0</v>
      </c>
      <c r="AW149" s="161"/>
      <c r="AX149" s="166">
        <f>IF(PMKAFAAPAYER[[#This Row],[ ]]="Payé",PMKAFAAPAYER[[#This Row],[09.04.2025]],0)</f>
        <v>0</v>
      </c>
      <c r="AY149" s="161"/>
      <c r="AZ149" s="166">
        <f>IF(PMKAFAAPAYER[[#This Row],[ ]]="Payé",PMKAFAAPAYER[[#This Row],[16.04.2025]],0)</f>
        <v>0</v>
      </c>
      <c r="BA149" s="161"/>
      <c r="BB149" s="166">
        <f>IF(PMKAFAAPAYER[[#This Row],[ ]]="Payé",PMKAFAAPAYER[[#This Row],[23.04.2025]],0)</f>
        <v>0</v>
      </c>
      <c r="BC149" s="161"/>
      <c r="BD149" s="176">
        <f>IF(PMKAFAAPAYER[[#This Row],[ ]]="Payé",PMKAFAAPAYER[[#This Row],[30.04.2025]],0)</f>
        <v>0</v>
      </c>
      <c r="BE149" s="18">
        <f t="shared" si="38"/>
        <v>0</v>
      </c>
      <c r="BF149" s="162"/>
      <c r="BG149" s="166">
        <f>IF(PMKAFAAPAYER[[#This Row],[ ]]="Payé",PMKAFAAPAYER[[#This Row],[07.05.2025]],0)</f>
        <v>0</v>
      </c>
      <c r="BH149" s="161"/>
      <c r="BI149" s="166">
        <f>IF(PMKAFAAPAYER[[#This Row],[ ]]="Payé",PMKAFAAPAYER[[#This Row],[14.05.2025]],0)</f>
        <v>0</v>
      </c>
      <c r="BJ149" s="161"/>
      <c r="BK149" s="166">
        <f>IF(PMKAFAAPAYER[[#This Row],[ ]]="Payé",PMKAFAAPAYER[[#This Row],[21.05.2025]],0)</f>
        <v>0</v>
      </c>
      <c r="BL149" s="161"/>
      <c r="BM149" s="176">
        <f>IF(PMKAFAAPAYER[[#This Row],[ ]]="Payé",PMKAFAAPAYER[[#This Row],[28.05.2025]],0)</f>
        <v>0</v>
      </c>
      <c r="BN149" s="17">
        <f t="shared" si="39"/>
        <v>0</v>
      </c>
      <c r="BO149" s="162"/>
      <c r="BP149" s="166">
        <f>IF(PMKAFAAPAYER[[#This Row],[ ]]="Payé",PMKAFAAPAYER[[#This Row],[04.06.2025]],0)</f>
        <v>0</v>
      </c>
      <c r="BQ149" s="161"/>
      <c r="BR149" s="166">
        <f>IF(PMKAFAAPAYER[[#This Row],[ ]]="Payé",PMKAFAAPAYER[[#This Row],[11.06.2025]],0)</f>
        <v>0</v>
      </c>
      <c r="BS149" s="161"/>
      <c r="BT149" s="166">
        <f>IF(PMKAFAAPAYER[[#This Row],[ ]]="Payé",PMKAFAAPAYER[[#This Row],[18.06.2025]],0)</f>
        <v>0</v>
      </c>
      <c r="BU149" s="161"/>
      <c r="BV149" s="176">
        <f>IF(PMKAFAAPAYER[[#This Row],[ ]]="Payé",PMKAFAAPAYER[[#This Row],[25.06.2025]],0)</f>
        <v>0</v>
      </c>
      <c r="BW149" s="18">
        <f t="shared" si="40"/>
        <v>0</v>
      </c>
      <c r="BX149" s="162"/>
      <c r="BY149" s="166">
        <f>IF(PMKAFAAPAYER[[#This Row],[ ]]="Payé",PMKAFAAPAYER[[#This Row],[02.07.2025]],0)</f>
        <v>0</v>
      </c>
      <c r="BZ149" s="161"/>
      <c r="CA149" s="166">
        <f>IF(PMKAFAAPAYER[[#This Row],[ ]]="Payé",PMKAFAAPAYER[[#This Row],[09.07.2025]],0)</f>
        <v>0</v>
      </c>
      <c r="CB149" s="161"/>
      <c r="CC149" s="166">
        <f>IF(PMKAFAAPAYER[[#This Row],[ ]]="Payé",PMKAFAAPAYER[[#This Row],[16.07.2025]],0)</f>
        <v>0</v>
      </c>
      <c r="CD149" s="161"/>
      <c r="CE149" s="166">
        <f>IF(PMKAFAAPAYER[[#This Row],[ ]]="Payé",PMKAFAAPAYER[[#This Row],[23.07.2025]],0)</f>
        <v>0</v>
      </c>
      <c r="CF149" s="161"/>
      <c r="CG149" s="176">
        <f>IF(PMKAFAAPAYER[[#This Row],[ ]]="Payé",PMKAFAAPAYER[[#This Row],[30.07.2025]],0)</f>
        <v>0</v>
      </c>
      <c r="CH149" s="17">
        <f t="shared" si="41"/>
        <v>0</v>
      </c>
      <c r="CI149" s="162"/>
      <c r="CJ149" s="166">
        <f>IF(PMKAFAAPAYER[[#This Row],[ ]]="Payé",PMKAFAAPAYER[[#This Row],[06.08.2025]],0)</f>
        <v>0</v>
      </c>
      <c r="CK149" s="161"/>
      <c r="CL149" s="166">
        <f>IF(PMKAFAAPAYER[[#This Row],[ ]]="Payé",PMKAFAAPAYER[[#This Row],[13.08.2025]],0)</f>
        <v>0</v>
      </c>
      <c r="CM149" s="161"/>
      <c r="CN149" s="166">
        <f>IF(PMKAFAAPAYER[[#This Row],[ ]]="Payé",PMKAFAAPAYER[[#This Row],[20.08.2025]],0)</f>
        <v>0</v>
      </c>
      <c r="CO149" s="161"/>
      <c r="CP149" s="176">
        <f>IF(PMKAFAAPAYER[[#This Row],[ ]]="Payé",PMKAFAAPAYER[[#This Row],[27.08.2025]],0)</f>
        <v>0</v>
      </c>
      <c r="CQ149" s="18">
        <f t="shared" si="42"/>
        <v>0</v>
      </c>
      <c r="CR149" s="162"/>
      <c r="CS149" s="166">
        <f>IF(PMKAFAAPAYER[[#This Row],[ ]]="Payé",PMKAFAAPAYER[[#This Row],[03.09.2025]],0)</f>
        <v>0</v>
      </c>
      <c r="CT149" s="161"/>
      <c r="CU149" s="166">
        <f>IF(PMKAFAAPAYER[[#This Row],[ ]]="Payé",PMKAFAAPAYER[[#This Row],[10.09.2025]],0)</f>
        <v>0</v>
      </c>
      <c r="CV149" s="161"/>
      <c r="CW149" s="166">
        <f>IF(PMKAFAAPAYER[[#This Row],[ ]]="Payé",PMKAFAAPAYER[[#This Row],[17.09.2025]],0)</f>
        <v>0</v>
      </c>
      <c r="CX149" s="161"/>
      <c r="CY149" s="176">
        <f>IF(PMKAFAAPAYER[[#This Row],[ ]]="Payé",PMKAFAAPAYER[[#This Row],[24.09.2025]],0)</f>
        <v>0</v>
      </c>
      <c r="CZ149" s="17">
        <f t="shared" si="43"/>
        <v>0</v>
      </c>
      <c r="DA149" s="162"/>
      <c r="DB149" s="166">
        <f>IF(PMKAFAAPAYER[[#This Row],[ ]]="Payé",PMKAFAAPAYER[[#This Row],[01.10.2025]],0)</f>
        <v>0</v>
      </c>
      <c r="DC149" s="161"/>
      <c r="DD149" s="166">
        <f>IF(PMKAFAAPAYER[[#This Row],[ ]]="Payé",PMKAFAAPAYER[[#This Row],[08.10.2025]],0)</f>
        <v>0</v>
      </c>
      <c r="DE149" s="161"/>
      <c r="DF149" s="166">
        <f>IF(PMKAFAAPAYER[[#This Row],[ ]]="Payé",PMKAFAAPAYER[[#This Row],[15.10.2025]],0)</f>
        <v>0</v>
      </c>
      <c r="DG149" s="161"/>
      <c r="DH149" s="166">
        <f>IF(PMKAFAAPAYER[[#This Row],[ ]]="Payé",PMKAFAAPAYER[[#This Row],[22.10.2025]],0)</f>
        <v>0</v>
      </c>
      <c r="DI149" s="161"/>
      <c r="DJ149" s="176">
        <f>IF(PMKAFAAPAYER[[#This Row],[ ]]="Payé",PMKAFAAPAYER[[#This Row],[29.10.2025]],0)</f>
        <v>0</v>
      </c>
      <c r="DK149" s="18">
        <f t="shared" si="44"/>
        <v>0</v>
      </c>
      <c r="DL149" s="162"/>
      <c r="DM149" s="166">
        <f>IF(PMKAFAAPAYER[[#This Row],[ ]]="Payé",PMKAFAAPAYER[[#This Row],[05.11.2025]],0)</f>
        <v>0</v>
      </c>
      <c r="DN149" s="161"/>
      <c r="DO149" s="166">
        <f>IF(PMKAFAAPAYER[[#This Row],[ ]]="Payé",PMKAFAAPAYER[[#This Row],[12.11.2025]],0)</f>
        <v>0</v>
      </c>
      <c r="DP149" s="161"/>
      <c r="DQ149" s="166">
        <f>IF(PMKAFAAPAYER[[#This Row],[ ]]="Payé",PMKAFAAPAYER[[#This Row],[19.11.2025]],0)</f>
        <v>0</v>
      </c>
      <c r="DR149" s="161"/>
      <c r="DS149" s="176">
        <f>IF(PMKAFAAPAYER[[#This Row],[ ]]="Payé",PMKAFAAPAYER[[#This Row],[26.11.2025]],0)</f>
        <v>0</v>
      </c>
      <c r="DT149" s="17">
        <f t="shared" si="45"/>
        <v>0</v>
      </c>
      <c r="DU149" s="162"/>
      <c r="DV149" s="166">
        <f>IF(PMKAFAAPAYER[[#This Row],[ ]]="Payé",PMKAFAAPAYER[[#This Row],[03.12.2025]],0)</f>
        <v>0</v>
      </c>
      <c r="DW149" s="161"/>
      <c r="DX149" s="166">
        <f>IF(PMKAFAAPAYER[[#This Row],[ ]]="Payé",PMKAFAAPAYER[[#This Row],[10.12.2025]],0)</f>
        <v>0</v>
      </c>
      <c r="DY149" s="161"/>
      <c r="DZ149" s="166">
        <f>IF(PMKAFAAPAYER[[#This Row],[ ]]="Payé",PMKAFAAPAYER[[#This Row],[17.12.2025]],0)</f>
        <v>0</v>
      </c>
      <c r="EA149" s="161"/>
      <c r="EB149" s="166">
        <f>IF(PMKAFAAPAYER[[#This Row],[ ]]="Payé",PMKAFAAPAYER[[#This Row],[24.12.2025]],0)</f>
        <v>0</v>
      </c>
      <c r="EC149" s="161"/>
      <c r="ED149" s="176">
        <f>IF(PMKAFAAPAYER[[#This Row],[ ]]="Payé",PMKAFAAPAYER[[#This Row],[31.12.2025]],0)</f>
        <v>0</v>
      </c>
      <c r="EE149" s="18">
        <f t="shared" si="46"/>
        <v>0</v>
      </c>
      <c r="EF149" s="11">
        <f t="shared" si="47"/>
        <v>760.75</v>
      </c>
      <c r="EG149" s="16">
        <f>+PMKAFAAPAYER[[#This Row],[CHF]]-PMKAFAAPAYER[[#This Row],[T2025]]</f>
        <v>0</v>
      </c>
    </row>
    <row r="150" spans="1:137" x14ac:dyDescent="0.3">
      <c r="A150" s="9">
        <f t="shared" si="48"/>
        <v>145</v>
      </c>
      <c r="B150" s="1" t="s">
        <v>87</v>
      </c>
      <c r="C150" s="9">
        <v>2020108816</v>
      </c>
      <c r="D150" s="8">
        <v>45688</v>
      </c>
      <c r="E150" s="10">
        <v>30</v>
      </c>
      <c r="F150" s="265">
        <f t="shared" si="34"/>
        <v>45718</v>
      </c>
      <c r="G150" s="139" t="s">
        <v>552</v>
      </c>
      <c r="H150" s="135"/>
      <c r="I150" s="140">
        <v>28.1</v>
      </c>
      <c r="J150" s="14"/>
      <c r="K150" s="14"/>
      <c r="L150" s="14"/>
      <c r="N150" s="15"/>
      <c r="Q150" s="3"/>
      <c r="R150" s="234"/>
      <c r="S150" s="166">
        <f>IF(PMKAFAAPAYER[[#This Row],[ ]]="Payé",PMKAFAAPAYER[[#This Row],[02.01.2025]],0)</f>
        <v>0</v>
      </c>
      <c r="T150" s="234"/>
      <c r="U150" s="166">
        <f>IF(PMKAFAAPAYER[[#This Row],[ ]]="Payé",PMKAFAAPAYER[[#This Row],[09.01.2025]],0)</f>
        <v>0</v>
      </c>
      <c r="V150" s="234"/>
      <c r="W150" s="166">
        <f>IF(PMKAFAAPAYER[[#This Row],[ ]]="Payé",PMKAFAAPAYER[[#This Row],[16.01.2025]],0)</f>
        <v>0</v>
      </c>
      <c r="X150" s="234"/>
      <c r="Y150" s="166">
        <f>IF(PMKAFAAPAYER[[#This Row],[ ]]="Payé",PMKAFAAPAYER[[#This Row],[23.01.2025]],0)</f>
        <v>0</v>
      </c>
      <c r="Z150" s="234"/>
      <c r="AA150" s="176">
        <f>IF(PMKAFAAPAYER[[#This Row],[ ]]="Payé",PMKAFAAPAYER[[#This Row],[30.01.2025]],0)</f>
        <v>0</v>
      </c>
      <c r="AB150" s="32">
        <f t="shared" si="35"/>
        <v>0</v>
      </c>
      <c r="AC150" s="234"/>
      <c r="AD150" s="166">
        <f>IF(PMKAFAAPAYER[[#This Row],[ ]]="Payé",PMKAFAAPAYER[[#This Row],[06.02.2025]],0)</f>
        <v>0</v>
      </c>
      <c r="AE150" s="234"/>
      <c r="AF150" s="166">
        <f>IF(PMKAFAAPAYER[[#This Row],[ ]]="Payé",PMKAFAAPAYER[[#This Row],[13.02.2025]],0)</f>
        <v>0</v>
      </c>
      <c r="AG150" s="234"/>
      <c r="AH150" s="166">
        <f>IF(PMKAFAAPAYER[[#This Row],[ ]]="Payé",PMKAFAAPAYER[[#This Row],[20.02.2025]],0)</f>
        <v>0</v>
      </c>
      <c r="AI150" s="234"/>
      <c r="AJ150" s="176">
        <f>IF(PMKAFAAPAYER[[#This Row],[ ]]="Payé",PMKAFAAPAYER[[#This Row],[27.02.2025]],0)</f>
        <v>0</v>
      </c>
      <c r="AK150" s="47">
        <f t="shared" si="36"/>
        <v>0</v>
      </c>
      <c r="AL150" s="162">
        <f>+PMKAFAAPAYER[[#This Row],[CHF]]</f>
        <v>28.1</v>
      </c>
      <c r="AM150" s="166">
        <f>IF(PMKAFAAPAYER[[#This Row],[ ]]="Payé",PMKAFAAPAYER[[#This Row],[05.03.2025]],0)</f>
        <v>0</v>
      </c>
      <c r="AN150" s="161"/>
      <c r="AO150" s="166">
        <f>IF(PMKAFAAPAYER[[#This Row],[ ]]="Payé",PMKAFAAPAYER[[#This Row],[12.03.2025]],0)</f>
        <v>0</v>
      </c>
      <c r="AP150" s="161"/>
      <c r="AQ150" s="166">
        <f>IF(PMKAFAAPAYER[[#This Row],[ ]]="Payé",PMKAFAAPAYER[[#This Row],[19.03.2025]],0)</f>
        <v>0</v>
      </c>
      <c r="AR150" s="161"/>
      <c r="AS150" s="176">
        <f>IF(PMKAFAAPAYER[[#This Row],[ ]]="Payé",PMKAFAAPAYER[[#This Row],[26.03.2025]],0)</f>
        <v>0</v>
      </c>
      <c r="AT150" s="17">
        <f t="shared" si="37"/>
        <v>28.1</v>
      </c>
      <c r="AU150" s="162"/>
      <c r="AV150" s="166">
        <f>IF(PMKAFAAPAYER[[#This Row],[ ]]="Payé",PMKAFAAPAYER[[#This Row],[02.04.2025]],0)</f>
        <v>0</v>
      </c>
      <c r="AW150" s="161"/>
      <c r="AX150" s="166">
        <f>IF(PMKAFAAPAYER[[#This Row],[ ]]="Payé",PMKAFAAPAYER[[#This Row],[09.04.2025]],0)</f>
        <v>0</v>
      </c>
      <c r="AY150" s="161"/>
      <c r="AZ150" s="166">
        <f>IF(PMKAFAAPAYER[[#This Row],[ ]]="Payé",PMKAFAAPAYER[[#This Row],[16.04.2025]],0)</f>
        <v>0</v>
      </c>
      <c r="BA150" s="161"/>
      <c r="BB150" s="166">
        <f>IF(PMKAFAAPAYER[[#This Row],[ ]]="Payé",PMKAFAAPAYER[[#This Row],[23.04.2025]],0)</f>
        <v>0</v>
      </c>
      <c r="BC150" s="161"/>
      <c r="BD150" s="176">
        <f>IF(PMKAFAAPAYER[[#This Row],[ ]]="Payé",PMKAFAAPAYER[[#This Row],[30.04.2025]],0)</f>
        <v>0</v>
      </c>
      <c r="BE150" s="18">
        <f t="shared" si="38"/>
        <v>0</v>
      </c>
      <c r="BF150" s="162"/>
      <c r="BG150" s="166">
        <f>IF(PMKAFAAPAYER[[#This Row],[ ]]="Payé",PMKAFAAPAYER[[#This Row],[07.05.2025]],0)</f>
        <v>0</v>
      </c>
      <c r="BH150" s="161"/>
      <c r="BI150" s="166">
        <f>IF(PMKAFAAPAYER[[#This Row],[ ]]="Payé",PMKAFAAPAYER[[#This Row],[14.05.2025]],0)</f>
        <v>0</v>
      </c>
      <c r="BJ150" s="161"/>
      <c r="BK150" s="166">
        <f>IF(PMKAFAAPAYER[[#This Row],[ ]]="Payé",PMKAFAAPAYER[[#This Row],[21.05.2025]],0)</f>
        <v>0</v>
      </c>
      <c r="BL150" s="161"/>
      <c r="BM150" s="176">
        <f>IF(PMKAFAAPAYER[[#This Row],[ ]]="Payé",PMKAFAAPAYER[[#This Row],[28.05.2025]],0)</f>
        <v>0</v>
      </c>
      <c r="BN150" s="17">
        <f t="shared" si="39"/>
        <v>0</v>
      </c>
      <c r="BO150" s="162"/>
      <c r="BP150" s="166">
        <f>IF(PMKAFAAPAYER[[#This Row],[ ]]="Payé",PMKAFAAPAYER[[#This Row],[04.06.2025]],0)</f>
        <v>0</v>
      </c>
      <c r="BQ150" s="161"/>
      <c r="BR150" s="166">
        <f>IF(PMKAFAAPAYER[[#This Row],[ ]]="Payé",PMKAFAAPAYER[[#This Row],[11.06.2025]],0)</f>
        <v>0</v>
      </c>
      <c r="BS150" s="161"/>
      <c r="BT150" s="166">
        <f>IF(PMKAFAAPAYER[[#This Row],[ ]]="Payé",PMKAFAAPAYER[[#This Row],[18.06.2025]],0)</f>
        <v>0</v>
      </c>
      <c r="BU150" s="161"/>
      <c r="BV150" s="176">
        <f>IF(PMKAFAAPAYER[[#This Row],[ ]]="Payé",PMKAFAAPAYER[[#This Row],[25.06.2025]],0)</f>
        <v>0</v>
      </c>
      <c r="BW150" s="18">
        <f t="shared" si="40"/>
        <v>0</v>
      </c>
      <c r="BX150" s="162"/>
      <c r="BY150" s="166">
        <f>IF(PMKAFAAPAYER[[#This Row],[ ]]="Payé",PMKAFAAPAYER[[#This Row],[02.07.2025]],0)</f>
        <v>0</v>
      </c>
      <c r="BZ150" s="161"/>
      <c r="CA150" s="166">
        <f>IF(PMKAFAAPAYER[[#This Row],[ ]]="Payé",PMKAFAAPAYER[[#This Row],[09.07.2025]],0)</f>
        <v>0</v>
      </c>
      <c r="CB150" s="161"/>
      <c r="CC150" s="166">
        <f>IF(PMKAFAAPAYER[[#This Row],[ ]]="Payé",PMKAFAAPAYER[[#This Row],[16.07.2025]],0)</f>
        <v>0</v>
      </c>
      <c r="CD150" s="161"/>
      <c r="CE150" s="166">
        <f>IF(PMKAFAAPAYER[[#This Row],[ ]]="Payé",PMKAFAAPAYER[[#This Row],[23.07.2025]],0)</f>
        <v>0</v>
      </c>
      <c r="CF150" s="161"/>
      <c r="CG150" s="176">
        <f>IF(PMKAFAAPAYER[[#This Row],[ ]]="Payé",PMKAFAAPAYER[[#This Row],[30.07.2025]],0)</f>
        <v>0</v>
      </c>
      <c r="CH150" s="17">
        <f t="shared" si="41"/>
        <v>0</v>
      </c>
      <c r="CI150" s="162"/>
      <c r="CJ150" s="166">
        <f>IF(PMKAFAAPAYER[[#This Row],[ ]]="Payé",PMKAFAAPAYER[[#This Row],[06.08.2025]],0)</f>
        <v>0</v>
      </c>
      <c r="CK150" s="161"/>
      <c r="CL150" s="166">
        <f>IF(PMKAFAAPAYER[[#This Row],[ ]]="Payé",PMKAFAAPAYER[[#This Row],[13.08.2025]],0)</f>
        <v>0</v>
      </c>
      <c r="CM150" s="161"/>
      <c r="CN150" s="166">
        <f>IF(PMKAFAAPAYER[[#This Row],[ ]]="Payé",PMKAFAAPAYER[[#This Row],[20.08.2025]],0)</f>
        <v>0</v>
      </c>
      <c r="CO150" s="161"/>
      <c r="CP150" s="176">
        <f>IF(PMKAFAAPAYER[[#This Row],[ ]]="Payé",PMKAFAAPAYER[[#This Row],[27.08.2025]],0)</f>
        <v>0</v>
      </c>
      <c r="CQ150" s="18">
        <f t="shared" si="42"/>
        <v>0</v>
      </c>
      <c r="CR150" s="162"/>
      <c r="CS150" s="166">
        <f>IF(PMKAFAAPAYER[[#This Row],[ ]]="Payé",PMKAFAAPAYER[[#This Row],[03.09.2025]],0)</f>
        <v>0</v>
      </c>
      <c r="CT150" s="161"/>
      <c r="CU150" s="166">
        <f>IF(PMKAFAAPAYER[[#This Row],[ ]]="Payé",PMKAFAAPAYER[[#This Row],[10.09.2025]],0)</f>
        <v>0</v>
      </c>
      <c r="CV150" s="161"/>
      <c r="CW150" s="166">
        <f>IF(PMKAFAAPAYER[[#This Row],[ ]]="Payé",PMKAFAAPAYER[[#This Row],[17.09.2025]],0)</f>
        <v>0</v>
      </c>
      <c r="CX150" s="161"/>
      <c r="CY150" s="176">
        <f>IF(PMKAFAAPAYER[[#This Row],[ ]]="Payé",PMKAFAAPAYER[[#This Row],[24.09.2025]],0)</f>
        <v>0</v>
      </c>
      <c r="CZ150" s="17">
        <f t="shared" si="43"/>
        <v>0</v>
      </c>
      <c r="DA150" s="162"/>
      <c r="DB150" s="166">
        <f>IF(PMKAFAAPAYER[[#This Row],[ ]]="Payé",PMKAFAAPAYER[[#This Row],[01.10.2025]],0)</f>
        <v>0</v>
      </c>
      <c r="DC150" s="161"/>
      <c r="DD150" s="166">
        <f>IF(PMKAFAAPAYER[[#This Row],[ ]]="Payé",PMKAFAAPAYER[[#This Row],[08.10.2025]],0)</f>
        <v>0</v>
      </c>
      <c r="DE150" s="161"/>
      <c r="DF150" s="166">
        <f>IF(PMKAFAAPAYER[[#This Row],[ ]]="Payé",PMKAFAAPAYER[[#This Row],[15.10.2025]],0)</f>
        <v>0</v>
      </c>
      <c r="DG150" s="161"/>
      <c r="DH150" s="166">
        <f>IF(PMKAFAAPAYER[[#This Row],[ ]]="Payé",PMKAFAAPAYER[[#This Row],[22.10.2025]],0)</f>
        <v>0</v>
      </c>
      <c r="DI150" s="161"/>
      <c r="DJ150" s="176">
        <f>IF(PMKAFAAPAYER[[#This Row],[ ]]="Payé",PMKAFAAPAYER[[#This Row],[29.10.2025]],0)</f>
        <v>0</v>
      </c>
      <c r="DK150" s="18">
        <f t="shared" si="44"/>
        <v>0</v>
      </c>
      <c r="DL150" s="162"/>
      <c r="DM150" s="166">
        <f>IF(PMKAFAAPAYER[[#This Row],[ ]]="Payé",PMKAFAAPAYER[[#This Row],[05.11.2025]],0)</f>
        <v>0</v>
      </c>
      <c r="DN150" s="161"/>
      <c r="DO150" s="166">
        <f>IF(PMKAFAAPAYER[[#This Row],[ ]]="Payé",PMKAFAAPAYER[[#This Row],[12.11.2025]],0)</f>
        <v>0</v>
      </c>
      <c r="DP150" s="161"/>
      <c r="DQ150" s="166">
        <f>IF(PMKAFAAPAYER[[#This Row],[ ]]="Payé",PMKAFAAPAYER[[#This Row],[19.11.2025]],0)</f>
        <v>0</v>
      </c>
      <c r="DR150" s="161"/>
      <c r="DS150" s="176">
        <f>IF(PMKAFAAPAYER[[#This Row],[ ]]="Payé",PMKAFAAPAYER[[#This Row],[26.11.2025]],0)</f>
        <v>0</v>
      </c>
      <c r="DT150" s="17">
        <f t="shared" si="45"/>
        <v>0</v>
      </c>
      <c r="DU150" s="162"/>
      <c r="DV150" s="166">
        <f>IF(PMKAFAAPAYER[[#This Row],[ ]]="Payé",PMKAFAAPAYER[[#This Row],[03.12.2025]],0)</f>
        <v>0</v>
      </c>
      <c r="DW150" s="161"/>
      <c r="DX150" s="166">
        <f>IF(PMKAFAAPAYER[[#This Row],[ ]]="Payé",PMKAFAAPAYER[[#This Row],[10.12.2025]],0)</f>
        <v>0</v>
      </c>
      <c r="DY150" s="161"/>
      <c r="DZ150" s="166">
        <f>IF(PMKAFAAPAYER[[#This Row],[ ]]="Payé",PMKAFAAPAYER[[#This Row],[17.12.2025]],0)</f>
        <v>0</v>
      </c>
      <c r="EA150" s="161"/>
      <c r="EB150" s="166">
        <f>IF(PMKAFAAPAYER[[#This Row],[ ]]="Payé",PMKAFAAPAYER[[#This Row],[24.12.2025]],0)</f>
        <v>0</v>
      </c>
      <c r="EC150" s="161"/>
      <c r="ED150" s="176">
        <f>IF(PMKAFAAPAYER[[#This Row],[ ]]="Payé",PMKAFAAPAYER[[#This Row],[31.12.2025]],0)</f>
        <v>0</v>
      </c>
      <c r="EE150" s="18">
        <f t="shared" si="46"/>
        <v>0</v>
      </c>
      <c r="EF150" s="11">
        <f t="shared" si="47"/>
        <v>28.1</v>
      </c>
      <c r="EG150" s="16">
        <f>+PMKAFAAPAYER[[#This Row],[CHF]]-PMKAFAAPAYER[[#This Row],[T2025]]</f>
        <v>0</v>
      </c>
    </row>
    <row r="151" spans="1:137" x14ac:dyDescent="0.3">
      <c r="A151" s="9">
        <f t="shared" si="48"/>
        <v>146</v>
      </c>
      <c r="B151" s="1" t="s">
        <v>152</v>
      </c>
      <c r="C151" s="193" t="s">
        <v>553</v>
      </c>
      <c r="D151" s="8">
        <v>45689</v>
      </c>
      <c r="E151" s="10">
        <v>0</v>
      </c>
      <c r="F151" s="265">
        <f t="shared" si="34"/>
        <v>45689</v>
      </c>
      <c r="G151" s="139" t="s">
        <v>554</v>
      </c>
      <c r="H151" s="135"/>
      <c r="I151" s="140">
        <v>1249.8499999999999</v>
      </c>
      <c r="J151" s="14"/>
      <c r="K151" s="14"/>
      <c r="L151" s="14"/>
      <c r="N151" s="15"/>
      <c r="Q151" s="3"/>
      <c r="R151" s="234"/>
      <c r="S151" s="166">
        <f>IF(PMKAFAAPAYER[[#This Row],[ ]]="Payé",PMKAFAAPAYER[[#This Row],[02.01.2025]],0)</f>
        <v>0</v>
      </c>
      <c r="T151" s="234"/>
      <c r="U151" s="166">
        <f>IF(PMKAFAAPAYER[[#This Row],[ ]]="Payé",PMKAFAAPAYER[[#This Row],[09.01.2025]],0)</f>
        <v>0</v>
      </c>
      <c r="V151" s="234"/>
      <c r="W151" s="166">
        <f>IF(PMKAFAAPAYER[[#This Row],[ ]]="Payé",PMKAFAAPAYER[[#This Row],[16.01.2025]],0)</f>
        <v>0</v>
      </c>
      <c r="X151" s="234"/>
      <c r="Y151" s="166">
        <f>IF(PMKAFAAPAYER[[#This Row],[ ]]="Payé",PMKAFAAPAYER[[#This Row],[23.01.2025]],0)</f>
        <v>0</v>
      </c>
      <c r="Z151" s="234">
        <f>+PMKAFAAPAYER[[#This Row],[CHF]]</f>
        <v>1249.8499999999999</v>
      </c>
      <c r="AA151" s="176">
        <f>IF(PMKAFAAPAYER[[#This Row],[ ]]="Payé",PMKAFAAPAYER[[#This Row],[30.01.2025]],0)</f>
        <v>0</v>
      </c>
      <c r="AB151" s="32">
        <f t="shared" si="35"/>
        <v>1249.8499999999999</v>
      </c>
      <c r="AC151" s="234"/>
      <c r="AD151" s="166">
        <f>IF(PMKAFAAPAYER[[#This Row],[ ]]="Payé",PMKAFAAPAYER[[#This Row],[06.02.2025]],0)</f>
        <v>0</v>
      </c>
      <c r="AE151" s="234"/>
      <c r="AF151" s="166">
        <f>IF(PMKAFAAPAYER[[#This Row],[ ]]="Payé",PMKAFAAPAYER[[#This Row],[13.02.2025]],0)</f>
        <v>0</v>
      </c>
      <c r="AG151" s="234"/>
      <c r="AH151" s="166">
        <f>IF(PMKAFAAPAYER[[#This Row],[ ]]="Payé",PMKAFAAPAYER[[#This Row],[20.02.2025]],0)</f>
        <v>0</v>
      </c>
      <c r="AI151" s="234"/>
      <c r="AJ151" s="176">
        <f>IF(PMKAFAAPAYER[[#This Row],[ ]]="Payé",PMKAFAAPAYER[[#This Row],[27.02.2025]],0)</f>
        <v>0</v>
      </c>
      <c r="AK151" s="47">
        <f t="shared" si="36"/>
        <v>0</v>
      </c>
      <c r="AL151" s="162"/>
      <c r="AM151" s="166">
        <f>IF(PMKAFAAPAYER[[#This Row],[ ]]="Payé",PMKAFAAPAYER[[#This Row],[05.03.2025]],0)</f>
        <v>0</v>
      </c>
      <c r="AN151" s="161"/>
      <c r="AO151" s="166">
        <f>IF(PMKAFAAPAYER[[#This Row],[ ]]="Payé",PMKAFAAPAYER[[#This Row],[12.03.2025]],0)</f>
        <v>0</v>
      </c>
      <c r="AP151" s="161"/>
      <c r="AQ151" s="166">
        <f>IF(PMKAFAAPAYER[[#This Row],[ ]]="Payé",PMKAFAAPAYER[[#This Row],[19.03.2025]],0)</f>
        <v>0</v>
      </c>
      <c r="AR151" s="161"/>
      <c r="AS151" s="176">
        <f>IF(PMKAFAAPAYER[[#This Row],[ ]]="Payé",PMKAFAAPAYER[[#This Row],[26.03.2025]],0)</f>
        <v>0</v>
      </c>
      <c r="AT151" s="17">
        <f t="shared" si="37"/>
        <v>0</v>
      </c>
      <c r="AU151" s="162"/>
      <c r="AV151" s="166">
        <f>IF(PMKAFAAPAYER[[#This Row],[ ]]="Payé",PMKAFAAPAYER[[#This Row],[02.04.2025]],0)</f>
        <v>0</v>
      </c>
      <c r="AW151" s="161"/>
      <c r="AX151" s="166">
        <f>IF(PMKAFAAPAYER[[#This Row],[ ]]="Payé",PMKAFAAPAYER[[#This Row],[09.04.2025]],0)</f>
        <v>0</v>
      </c>
      <c r="AY151" s="161"/>
      <c r="AZ151" s="166">
        <f>IF(PMKAFAAPAYER[[#This Row],[ ]]="Payé",PMKAFAAPAYER[[#This Row],[16.04.2025]],0)</f>
        <v>0</v>
      </c>
      <c r="BA151" s="161"/>
      <c r="BB151" s="166">
        <f>IF(PMKAFAAPAYER[[#This Row],[ ]]="Payé",PMKAFAAPAYER[[#This Row],[23.04.2025]],0)</f>
        <v>0</v>
      </c>
      <c r="BC151" s="161"/>
      <c r="BD151" s="176">
        <f>IF(PMKAFAAPAYER[[#This Row],[ ]]="Payé",PMKAFAAPAYER[[#This Row],[30.04.2025]],0)</f>
        <v>0</v>
      </c>
      <c r="BE151" s="18">
        <f t="shared" si="38"/>
        <v>0</v>
      </c>
      <c r="BF151" s="162"/>
      <c r="BG151" s="166">
        <f>IF(PMKAFAAPAYER[[#This Row],[ ]]="Payé",PMKAFAAPAYER[[#This Row],[07.05.2025]],0)</f>
        <v>0</v>
      </c>
      <c r="BH151" s="161"/>
      <c r="BI151" s="166">
        <f>IF(PMKAFAAPAYER[[#This Row],[ ]]="Payé",PMKAFAAPAYER[[#This Row],[14.05.2025]],0)</f>
        <v>0</v>
      </c>
      <c r="BJ151" s="161"/>
      <c r="BK151" s="166">
        <f>IF(PMKAFAAPAYER[[#This Row],[ ]]="Payé",PMKAFAAPAYER[[#This Row],[21.05.2025]],0)</f>
        <v>0</v>
      </c>
      <c r="BL151" s="161"/>
      <c r="BM151" s="176">
        <f>IF(PMKAFAAPAYER[[#This Row],[ ]]="Payé",PMKAFAAPAYER[[#This Row],[28.05.2025]],0)</f>
        <v>0</v>
      </c>
      <c r="BN151" s="17">
        <f t="shared" si="39"/>
        <v>0</v>
      </c>
      <c r="BO151" s="162"/>
      <c r="BP151" s="166">
        <f>IF(PMKAFAAPAYER[[#This Row],[ ]]="Payé",PMKAFAAPAYER[[#This Row],[04.06.2025]],0)</f>
        <v>0</v>
      </c>
      <c r="BQ151" s="161"/>
      <c r="BR151" s="166">
        <f>IF(PMKAFAAPAYER[[#This Row],[ ]]="Payé",PMKAFAAPAYER[[#This Row],[11.06.2025]],0)</f>
        <v>0</v>
      </c>
      <c r="BS151" s="161"/>
      <c r="BT151" s="166">
        <f>IF(PMKAFAAPAYER[[#This Row],[ ]]="Payé",PMKAFAAPAYER[[#This Row],[18.06.2025]],0)</f>
        <v>0</v>
      </c>
      <c r="BU151" s="161"/>
      <c r="BV151" s="176">
        <f>IF(PMKAFAAPAYER[[#This Row],[ ]]="Payé",PMKAFAAPAYER[[#This Row],[25.06.2025]],0)</f>
        <v>0</v>
      </c>
      <c r="BW151" s="18">
        <f t="shared" si="40"/>
        <v>0</v>
      </c>
      <c r="BX151" s="162"/>
      <c r="BY151" s="166">
        <f>IF(PMKAFAAPAYER[[#This Row],[ ]]="Payé",PMKAFAAPAYER[[#This Row],[02.07.2025]],0)</f>
        <v>0</v>
      </c>
      <c r="BZ151" s="161"/>
      <c r="CA151" s="166">
        <f>IF(PMKAFAAPAYER[[#This Row],[ ]]="Payé",PMKAFAAPAYER[[#This Row],[09.07.2025]],0)</f>
        <v>0</v>
      </c>
      <c r="CB151" s="161"/>
      <c r="CC151" s="166">
        <f>IF(PMKAFAAPAYER[[#This Row],[ ]]="Payé",PMKAFAAPAYER[[#This Row],[16.07.2025]],0)</f>
        <v>0</v>
      </c>
      <c r="CD151" s="161"/>
      <c r="CE151" s="166">
        <f>IF(PMKAFAAPAYER[[#This Row],[ ]]="Payé",PMKAFAAPAYER[[#This Row],[23.07.2025]],0)</f>
        <v>0</v>
      </c>
      <c r="CF151" s="161"/>
      <c r="CG151" s="176">
        <f>IF(PMKAFAAPAYER[[#This Row],[ ]]="Payé",PMKAFAAPAYER[[#This Row],[30.07.2025]],0)</f>
        <v>0</v>
      </c>
      <c r="CH151" s="17">
        <f t="shared" si="41"/>
        <v>0</v>
      </c>
      <c r="CI151" s="162"/>
      <c r="CJ151" s="166">
        <f>IF(PMKAFAAPAYER[[#This Row],[ ]]="Payé",PMKAFAAPAYER[[#This Row],[06.08.2025]],0)</f>
        <v>0</v>
      </c>
      <c r="CK151" s="161"/>
      <c r="CL151" s="166">
        <f>IF(PMKAFAAPAYER[[#This Row],[ ]]="Payé",PMKAFAAPAYER[[#This Row],[13.08.2025]],0)</f>
        <v>0</v>
      </c>
      <c r="CM151" s="161"/>
      <c r="CN151" s="166">
        <f>IF(PMKAFAAPAYER[[#This Row],[ ]]="Payé",PMKAFAAPAYER[[#This Row],[20.08.2025]],0)</f>
        <v>0</v>
      </c>
      <c r="CO151" s="161"/>
      <c r="CP151" s="176">
        <f>IF(PMKAFAAPAYER[[#This Row],[ ]]="Payé",PMKAFAAPAYER[[#This Row],[27.08.2025]],0)</f>
        <v>0</v>
      </c>
      <c r="CQ151" s="18">
        <f t="shared" si="42"/>
        <v>0</v>
      </c>
      <c r="CR151" s="162"/>
      <c r="CS151" s="166">
        <f>IF(PMKAFAAPAYER[[#This Row],[ ]]="Payé",PMKAFAAPAYER[[#This Row],[03.09.2025]],0)</f>
        <v>0</v>
      </c>
      <c r="CT151" s="161"/>
      <c r="CU151" s="166">
        <f>IF(PMKAFAAPAYER[[#This Row],[ ]]="Payé",PMKAFAAPAYER[[#This Row],[10.09.2025]],0)</f>
        <v>0</v>
      </c>
      <c r="CV151" s="161"/>
      <c r="CW151" s="166">
        <f>IF(PMKAFAAPAYER[[#This Row],[ ]]="Payé",PMKAFAAPAYER[[#This Row],[17.09.2025]],0)</f>
        <v>0</v>
      </c>
      <c r="CX151" s="161"/>
      <c r="CY151" s="176">
        <f>IF(PMKAFAAPAYER[[#This Row],[ ]]="Payé",PMKAFAAPAYER[[#This Row],[24.09.2025]],0)</f>
        <v>0</v>
      </c>
      <c r="CZ151" s="17">
        <f t="shared" si="43"/>
        <v>0</v>
      </c>
      <c r="DA151" s="162"/>
      <c r="DB151" s="166">
        <f>IF(PMKAFAAPAYER[[#This Row],[ ]]="Payé",PMKAFAAPAYER[[#This Row],[01.10.2025]],0)</f>
        <v>0</v>
      </c>
      <c r="DC151" s="161"/>
      <c r="DD151" s="166">
        <f>IF(PMKAFAAPAYER[[#This Row],[ ]]="Payé",PMKAFAAPAYER[[#This Row],[08.10.2025]],0)</f>
        <v>0</v>
      </c>
      <c r="DE151" s="161"/>
      <c r="DF151" s="166">
        <f>IF(PMKAFAAPAYER[[#This Row],[ ]]="Payé",PMKAFAAPAYER[[#This Row],[15.10.2025]],0)</f>
        <v>0</v>
      </c>
      <c r="DG151" s="161"/>
      <c r="DH151" s="166">
        <f>IF(PMKAFAAPAYER[[#This Row],[ ]]="Payé",PMKAFAAPAYER[[#This Row],[22.10.2025]],0)</f>
        <v>0</v>
      </c>
      <c r="DI151" s="161"/>
      <c r="DJ151" s="176">
        <f>IF(PMKAFAAPAYER[[#This Row],[ ]]="Payé",PMKAFAAPAYER[[#This Row],[29.10.2025]],0)</f>
        <v>0</v>
      </c>
      <c r="DK151" s="18">
        <f t="shared" si="44"/>
        <v>0</v>
      </c>
      <c r="DL151" s="162"/>
      <c r="DM151" s="166">
        <f>IF(PMKAFAAPAYER[[#This Row],[ ]]="Payé",PMKAFAAPAYER[[#This Row],[05.11.2025]],0)</f>
        <v>0</v>
      </c>
      <c r="DN151" s="161"/>
      <c r="DO151" s="166">
        <f>IF(PMKAFAAPAYER[[#This Row],[ ]]="Payé",PMKAFAAPAYER[[#This Row],[12.11.2025]],0)</f>
        <v>0</v>
      </c>
      <c r="DP151" s="161"/>
      <c r="DQ151" s="166">
        <f>IF(PMKAFAAPAYER[[#This Row],[ ]]="Payé",PMKAFAAPAYER[[#This Row],[19.11.2025]],0)</f>
        <v>0</v>
      </c>
      <c r="DR151" s="161"/>
      <c r="DS151" s="176">
        <f>IF(PMKAFAAPAYER[[#This Row],[ ]]="Payé",PMKAFAAPAYER[[#This Row],[26.11.2025]],0)</f>
        <v>0</v>
      </c>
      <c r="DT151" s="17">
        <f t="shared" si="45"/>
        <v>0</v>
      </c>
      <c r="DU151" s="162"/>
      <c r="DV151" s="166">
        <f>IF(PMKAFAAPAYER[[#This Row],[ ]]="Payé",PMKAFAAPAYER[[#This Row],[03.12.2025]],0)</f>
        <v>0</v>
      </c>
      <c r="DW151" s="161"/>
      <c r="DX151" s="166">
        <f>IF(PMKAFAAPAYER[[#This Row],[ ]]="Payé",PMKAFAAPAYER[[#This Row],[10.12.2025]],0)</f>
        <v>0</v>
      </c>
      <c r="DY151" s="161"/>
      <c r="DZ151" s="166">
        <f>IF(PMKAFAAPAYER[[#This Row],[ ]]="Payé",PMKAFAAPAYER[[#This Row],[17.12.2025]],0)</f>
        <v>0</v>
      </c>
      <c r="EA151" s="161"/>
      <c r="EB151" s="166">
        <f>IF(PMKAFAAPAYER[[#This Row],[ ]]="Payé",PMKAFAAPAYER[[#This Row],[24.12.2025]],0)</f>
        <v>0</v>
      </c>
      <c r="EC151" s="161"/>
      <c r="ED151" s="176">
        <f>IF(PMKAFAAPAYER[[#This Row],[ ]]="Payé",PMKAFAAPAYER[[#This Row],[31.12.2025]],0)</f>
        <v>0</v>
      </c>
      <c r="EE151" s="18">
        <f t="shared" si="46"/>
        <v>0</v>
      </c>
      <c r="EF151" s="11">
        <f t="shared" si="47"/>
        <v>1249.8499999999999</v>
      </c>
      <c r="EG151" s="16">
        <f>+PMKAFAAPAYER[[#This Row],[CHF]]-PMKAFAAPAYER[[#This Row],[T2025]]</f>
        <v>0</v>
      </c>
    </row>
    <row r="152" spans="1:137" x14ac:dyDescent="0.3">
      <c r="A152" s="9">
        <f t="shared" si="48"/>
        <v>147</v>
      </c>
      <c r="B152" s="1" t="s">
        <v>152</v>
      </c>
      <c r="C152" s="193" t="s">
        <v>553</v>
      </c>
      <c r="D152" s="8">
        <v>45717</v>
      </c>
      <c r="E152" s="10">
        <v>0</v>
      </c>
      <c r="F152" s="265">
        <f t="shared" si="34"/>
        <v>45717</v>
      </c>
      <c r="G152" s="139" t="s">
        <v>555</v>
      </c>
      <c r="H152" s="135"/>
      <c r="I152" s="140">
        <v>1249.8499999999999</v>
      </c>
      <c r="J152" s="14"/>
      <c r="K152" s="14"/>
      <c r="L152" s="14"/>
      <c r="N152" s="15"/>
      <c r="Q152" s="3"/>
      <c r="R152" s="234"/>
      <c r="S152" s="166">
        <f>IF(PMKAFAAPAYER[[#This Row],[ ]]="Payé",PMKAFAAPAYER[[#This Row],[02.01.2025]],0)</f>
        <v>0</v>
      </c>
      <c r="T152" s="234"/>
      <c r="U152" s="166">
        <f>IF(PMKAFAAPAYER[[#This Row],[ ]]="Payé",PMKAFAAPAYER[[#This Row],[09.01.2025]],0)</f>
        <v>0</v>
      </c>
      <c r="V152" s="234"/>
      <c r="W152" s="166">
        <f>IF(PMKAFAAPAYER[[#This Row],[ ]]="Payé",PMKAFAAPAYER[[#This Row],[16.01.2025]],0)</f>
        <v>0</v>
      </c>
      <c r="X152" s="234"/>
      <c r="Y152" s="166">
        <f>IF(PMKAFAAPAYER[[#This Row],[ ]]="Payé",PMKAFAAPAYER[[#This Row],[23.01.2025]],0)</f>
        <v>0</v>
      </c>
      <c r="Z152" s="234"/>
      <c r="AA152" s="176">
        <f>IF(PMKAFAAPAYER[[#This Row],[ ]]="Payé",PMKAFAAPAYER[[#This Row],[30.01.2025]],0)</f>
        <v>0</v>
      </c>
      <c r="AB152" s="32">
        <f t="shared" si="35"/>
        <v>0</v>
      </c>
      <c r="AC152" s="234"/>
      <c r="AD152" s="166">
        <f>IF(PMKAFAAPAYER[[#This Row],[ ]]="Payé",PMKAFAAPAYER[[#This Row],[06.02.2025]],0)</f>
        <v>0</v>
      </c>
      <c r="AE152" s="234"/>
      <c r="AF152" s="166">
        <f>IF(PMKAFAAPAYER[[#This Row],[ ]]="Payé",PMKAFAAPAYER[[#This Row],[13.02.2025]],0)</f>
        <v>0</v>
      </c>
      <c r="AG152" s="234"/>
      <c r="AH152" s="166">
        <f>IF(PMKAFAAPAYER[[#This Row],[ ]]="Payé",PMKAFAAPAYER[[#This Row],[20.02.2025]],0)</f>
        <v>0</v>
      </c>
      <c r="AI152" s="234">
        <f>+PMKAFAAPAYER[[#This Row],[CHF]]</f>
        <v>1249.8499999999999</v>
      </c>
      <c r="AJ152" s="176">
        <f>IF(PMKAFAAPAYER[[#This Row],[ ]]="Payé",PMKAFAAPAYER[[#This Row],[27.02.2025]],0)</f>
        <v>0</v>
      </c>
      <c r="AK152" s="47">
        <f t="shared" si="36"/>
        <v>1249.8499999999999</v>
      </c>
      <c r="AL152" s="162"/>
      <c r="AM152" s="166">
        <f>IF(PMKAFAAPAYER[[#This Row],[ ]]="Payé",PMKAFAAPAYER[[#This Row],[05.03.2025]],0)</f>
        <v>0</v>
      </c>
      <c r="AN152" s="161"/>
      <c r="AO152" s="166">
        <f>IF(PMKAFAAPAYER[[#This Row],[ ]]="Payé",PMKAFAAPAYER[[#This Row],[12.03.2025]],0)</f>
        <v>0</v>
      </c>
      <c r="AP152" s="161"/>
      <c r="AQ152" s="166">
        <f>IF(PMKAFAAPAYER[[#This Row],[ ]]="Payé",PMKAFAAPAYER[[#This Row],[19.03.2025]],0)</f>
        <v>0</v>
      </c>
      <c r="AR152" s="161"/>
      <c r="AS152" s="176">
        <f>IF(PMKAFAAPAYER[[#This Row],[ ]]="Payé",PMKAFAAPAYER[[#This Row],[26.03.2025]],0)</f>
        <v>0</v>
      </c>
      <c r="AT152" s="17">
        <f t="shared" si="37"/>
        <v>0</v>
      </c>
      <c r="AU152" s="162"/>
      <c r="AV152" s="166">
        <f>IF(PMKAFAAPAYER[[#This Row],[ ]]="Payé",PMKAFAAPAYER[[#This Row],[02.04.2025]],0)</f>
        <v>0</v>
      </c>
      <c r="AW152" s="161"/>
      <c r="AX152" s="166">
        <f>IF(PMKAFAAPAYER[[#This Row],[ ]]="Payé",PMKAFAAPAYER[[#This Row],[09.04.2025]],0)</f>
        <v>0</v>
      </c>
      <c r="AY152" s="161"/>
      <c r="AZ152" s="166">
        <f>IF(PMKAFAAPAYER[[#This Row],[ ]]="Payé",PMKAFAAPAYER[[#This Row],[16.04.2025]],0)</f>
        <v>0</v>
      </c>
      <c r="BA152" s="161"/>
      <c r="BB152" s="166">
        <f>IF(PMKAFAAPAYER[[#This Row],[ ]]="Payé",PMKAFAAPAYER[[#This Row],[23.04.2025]],0)</f>
        <v>0</v>
      </c>
      <c r="BC152" s="161"/>
      <c r="BD152" s="176">
        <f>IF(PMKAFAAPAYER[[#This Row],[ ]]="Payé",PMKAFAAPAYER[[#This Row],[30.04.2025]],0)</f>
        <v>0</v>
      </c>
      <c r="BE152" s="18">
        <f t="shared" si="38"/>
        <v>0</v>
      </c>
      <c r="BF152" s="162"/>
      <c r="BG152" s="166">
        <f>IF(PMKAFAAPAYER[[#This Row],[ ]]="Payé",PMKAFAAPAYER[[#This Row],[07.05.2025]],0)</f>
        <v>0</v>
      </c>
      <c r="BH152" s="161"/>
      <c r="BI152" s="166">
        <f>IF(PMKAFAAPAYER[[#This Row],[ ]]="Payé",PMKAFAAPAYER[[#This Row],[14.05.2025]],0)</f>
        <v>0</v>
      </c>
      <c r="BJ152" s="161"/>
      <c r="BK152" s="166">
        <f>IF(PMKAFAAPAYER[[#This Row],[ ]]="Payé",PMKAFAAPAYER[[#This Row],[21.05.2025]],0)</f>
        <v>0</v>
      </c>
      <c r="BL152" s="161"/>
      <c r="BM152" s="176">
        <f>IF(PMKAFAAPAYER[[#This Row],[ ]]="Payé",PMKAFAAPAYER[[#This Row],[28.05.2025]],0)</f>
        <v>0</v>
      </c>
      <c r="BN152" s="17">
        <f t="shared" si="39"/>
        <v>0</v>
      </c>
      <c r="BO152" s="162"/>
      <c r="BP152" s="166">
        <f>IF(PMKAFAAPAYER[[#This Row],[ ]]="Payé",PMKAFAAPAYER[[#This Row],[04.06.2025]],0)</f>
        <v>0</v>
      </c>
      <c r="BQ152" s="161"/>
      <c r="BR152" s="166">
        <f>IF(PMKAFAAPAYER[[#This Row],[ ]]="Payé",PMKAFAAPAYER[[#This Row],[11.06.2025]],0)</f>
        <v>0</v>
      </c>
      <c r="BS152" s="161"/>
      <c r="BT152" s="166">
        <f>IF(PMKAFAAPAYER[[#This Row],[ ]]="Payé",PMKAFAAPAYER[[#This Row],[18.06.2025]],0)</f>
        <v>0</v>
      </c>
      <c r="BU152" s="161"/>
      <c r="BV152" s="176">
        <f>IF(PMKAFAAPAYER[[#This Row],[ ]]="Payé",PMKAFAAPAYER[[#This Row],[25.06.2025]],0)</f>
        <v>0</v>
      </c>
      <c r="BW152" s="18">
        <f t="shared" si="40"/>
        <v>0</v>
      </c>
      <c r="BX152" s="162"/>
      <c r="BY152" s="166">
        <f>IF(PMKAFAAPAYER[[#This Row],[ ]]="Payé",PMKAFAAPAYER[[#This Row],[02.07.2025]],0)</f>
        <v>0</v>
      </c>
      <c r="BZ152" s="161"/>
      <c r="CA152" s="166">
        <f>IF(PMKAFAAPAYER[[#This Row],[ ]]="Payé",PMKAFAAPAYER[[#This Row],[09.07.2025]],0)</f>
        <v>0</v>
      </c>
      <c r="CB152" s="161"/>
      <c r="CC152" s="166">
        <f>IF(PMKAFAAPAYER[[#This Row],[ ]]="Payé",PMKAFAAPAYER[[#This Row],[16.07.2025]],0)</f>
        <v>0</v>
      </c>
      <c r="CD152" s="161"/>
      <c r="CE152" s="166">
        <f>IF(PMKAFAAPAYER[[#This Row],[ ]]="Payé",PMKAFAAPAYER[[#This Row],[23.07.2025]],0)</f>
        <v>0</v>
      </c>
      <c r="CF152" s="161"/>
      <c r="CG152" s="176">
        <f>IF(PMKAFAAPAYER[[#This Row],[ ]]="Payé",PMKAFAAPAYER[[#This Row],[30.07.2025]],0)</f>
        <v>0</v>
      </c>
      <c r="CH152" s="17">
        <f t="shared" si="41"/>
        <v>0</v>
      </c>
      <c r="CI152" s="162"/>
      <c r="CJ152" s="166">
        <f>IF(PMKAFAAPAYER[[#This Row],[ ]]="Payé",PMKAFAAPAYER[[#This Row],[06.08.2025]],0)</f>
        <v>0</v>
      </c>
      <c r="CK152" s="161"/>
      <c r="CL152" s="166">
        <f>IF(PMKAFAAPAYER[[#This Row],[ ]]="Payé",PMKAFAAPAYER[[#This Row],[13.08.2025]],0)</f>
        <v>0</v>
      </c>
      <c r="CM152" s="161"/>
      <c r="CN152" s="166">
        <f>IF(PMKAFAAPAYER[[#This Row],[ ]]="Payé",PMKAFAAPAYER[[#This Row],[20.08.2025]],0)</f>
        <v>0</v>
      </c>
      <c r="CO152" s="161"/>
      <c r="CP152" s="176">
        <f>IF(PMKAFAAPAYER[[#This Row],[ ]]="Payé",PMKAFAAPAYER[[#This Row],[27.08.2025]],0)</f>
        <v>0</v>
      </c>
      <c r="CQ152" s="18">
        <f t="shared" si="42"/>
        <v>0</v>
      </c>
      <c r="CR152" s="162"/>
      <c r="CS152" s="166">
        <f>IF(PMKAFAAPAYER[[#This Row],[ ]]="Payé",PMKAFAAPAYER[[#This Row],[03.09.2025]],0)</f>
        <v>0</v>
      </c>
      <c r="CT152" s="161"/>
      <c r="CU152" s="166">
        <f>IF(PMKAFAAPAYER[[#This Row],[ ]]="Payé",PMKAFAAPAYER[[#This Row],[10.09.2025]],0)</f>
        <v>0</v>
      </c>
      <c r="CV152" s="161"/>
      <c r="CW152" s="166">
        <f>IF(PMKAFAAPAYER[[#This Row],[ ]]="Payé",PMKAFAAPAYER[[#This Row],[17.09.2025]],0)</f>
        <v>0</v>
      </c>
      <c r="CX152" s="161"/>
      <c r="CY152" s="176">
        <f>IF(PMKAFAAPAYER[[#This Row],[ ]]="Payé",PMKAFAAPAYER[[#This Row],[24.09.2025]],0)</f>
        <v>0</v>
      </c>
      <c r="CZ152" s="17">
        <f t="shared" si="43"/>
        <v>0</v>
      </c>
      <c r="DA152" s="162"/>
      <c r="DB152" s="166">
        <f>IF(PMKAFAAPAYER[[#This Row],[ ]]="Payé",PMKAFAAPAYER[[#This Row],[01.10.2025]],0)</f>
        <v>0</v>
      </c>
      <c r="DC152" s="161"/>
      <c r="DD152" s="166">
        <f>IF(PMKAFAAPAYER[[#This Row],[ ]]="Payé",PMKAFAAPAYER[[#This Row],[08.10.2025]],0)</f>
        <v>0</v>
      </c>
      <c r="DE152" s="161"/>
      <c r="DF152" s="166">
        <f>IF(PMKAFAAPAYER[[#This Row],[ ]]="Payé",PMKAFAAPAYER[[#This Row],[15.10.2025]],0)</f>
        <v>0</v>
      </c>
      <c r="DG152" s="161"/>
      <c r="DH152" s="166">
        <f>IF(PMKAFAAPAYER[[#This Row],[ ]]="Payé",PMKAFAAPAYER[[#This Row],[22.10.2025]],0)</f>
        <v>0</v>
      </c>
      <c r="DI152" s="161"/>
      <c r="DJ152" s="176">
        <f>IF(PMKAFAAPAYER[[#This Row],[ ]]="Payé",PMKAFAAPAYER[[#This Row],[29.10.2025]],0)</f>
        <v>0</v>
      </c>
      <c r="DK152" s="18">
        <f t="shared" si="44"/>
        <v>0</v>
      </c>
      <c r="DL152" s="162"/>
      <c r="DM152" s="166">
        <f>IF(PMKAFAAPAYER[[#This Row],[ ]]="Payé",PMKAFAAPAYER[[#This Row],[05.11.2025]],0)</f>
        <v>0</v>
      </c>
      <c r="DN152" s="161"/>
      <c r="DO152" s="166">
        <f>IF(PMKAFAAPAYER[[#This Row],[ ]]="Payé",PMKAFAAPAYER[[#This Row],[12.11.2025]],0)</f>
        <v>0</v>
      </c>
      <c r="DP152" s="161"/>
      <c r="DQ152" s="166">
        <f>IF(PMKAFAAPAYER[[#This Row],[ ]]="Payé",PMKAFAAPAYER[[#This Row],[19.11.2025]],0)</f>
        <v>0</v>
      </c>
      <c r="DR152" s="161"/>
      <c r="DS152" s="176">
        <f>IF(PMKAFAAPAYER[[#This Row],[ ]]="Payé",PMKAFAAPAYER[[#This Row],[26.11.2025]],0)</f>
        <v>0</v>
      </c>
      <c r="DT152" s="17">
        <f t="shared" si="45"/>
        <v>0</v>
      </c>
      <c r="DU152" s="162"/>
      <c r="DV152" s="166">
        <f>IF(PMKAFAAPAYER[[#This Row],[ ]]="Payé",PMKAFAAPAYER[[#This Row],[03.12.2025]],0)</f>
        <v>0</v>
      </c>
      <c r="DW152" s="161"/>
      <c r="DX152" s="166">
        <f>IF(PMKAFAAPAYER[[#This Row],[ ]]="Payé",PMKAFAAPAYER[[#This Row],[10.12.2025]],0)</f>
        <v>0</v>
      </c>
      <c r="DY152" s="161"/>
      <c r="DZ152" s="166">
        <f>IF(PMKAFAAPAYER[[#This Row],[ ]]="Payé",PMKAFAAPAYER[[#This Row],[17.12.2025]],0)</f>
        <v>0</v>
      </c>
      <c r="EA152" s="161"/>
      <c r="EB152" s="166">
        <f>IF(PMKAFAAPAYER[[#This Row],[ ]]="Payé",PMKAFAAPAYER[[#This Row],[24.12.2025]],0)</f>
        <v>0</v>
      </c>
      <c r="EC152" s="161"/>
      <c r="ED152" s="176">
        <f>IF(PMKAFAAPAYER[[#This Row],[ ]]="Payé",PMKAFAAPAYER[[#This Row],[31.12.2025]],0)</f>
        <v>0</v>
      </c>
      <c r="EE152" s="18">
        <f t="shared" si="46"/>
        <v>0</v>
      </c>
      <c r="EF152" s="11">
        <f t="shared" si="47"/>
        <v>1249.8499999999999</v>
      </c>
      <c r="EG152" s="16">
        <f>+PMKAFAAPAYER[[#This Row],[CHF]]-PMKAFAAPAYER[[#This Row],[T2025]]</f>
        <v>0</v>
      </c>
    </row>
    <row r="153" spans="1:137" x14ac:dyDescent="0.3">
      <c r="A153" s="9">
        <f t="shared" si="48"/>
        <v>148</v>
      </c>
      <c r="B153" s="1" t="s">
        <v>152</v>
      </c>
      <c r="C153" s="193" t="s">
        <v>553</v>
      </c>
      <c r="D153" s="8">
        <v>45748</v>
      </c>
      <c r="E153" s="10">
        <v>0</v>
      </c>
      <c r="F153" s="265">
        <f t="shared" si="34"/>
        <v>45748</v>
      </c>
      <c r="G153" s="139" t="s">
        <v>556</v>
      </c>
      <c r="H153" s="135"/>
      <c r="I153" s="140">
        <v>1249.8499999999999</v>
      </c>
      <c r="J153" s="14"/>
      <c r="K153" s="14"/>
      <c r="L153" s="14"/>
      <c r="N153" s="15"/>
      <c r="Q153" s="3"/>
      <c r="R153" s="234"/>
      <c r="S153" s="166">
        <f>IF(PMKAFAAPAYER[[#This Row],[ ]]="Payé",PMKAFAAPAYER[[#This Row],[02.01.2025]],0)</f>
        <v>0</v>
      </c>
      <c r="T153" s="234"/>
      <c r="U153" s="166">
        <f>IF(PMKAFAAPAYER[[#This Row],[ ]]="Payé",PMKAFAAPAYER[[#This Row],[09.01.2025]],0)</f>
        <v>0</v>
      </c>
      <c r="V153" s="234"/>
      <c r="W153" s="166">
        <f>IF(PMKAFAAPAYER[[#This Row],[ ]]="Payé",PMKAFAAPAYER[[#This Row],[16.01.2025]],0)</f>
        <v>0</v>
      </c>
      <c r="X153" s="234"/>
      <c r="Y153" s="166">
        <f>IF(PMKAFAAPAYER[[#This Row],[ ]]="Payé",PMKAFAAPAYER[[#This Row],[23.01.2025]],0)</f>
        <v>0</v>
      </c>
      <c r="Z153" s="234"/>
      <c r="AA153" s="176">
        <f>IF(PMKAFAAPAYER[[#This Row],[ ]]="Payé",PMKAFAAPAYER[[#This Row],[30.01.2025]],0)</f>
        <v>0</v>
      </c>
      <c r="AB153" s="32">
        <f t="shared" si="35"/>
        <v>0</v>
      </c>
      <c r="AC153" s="234"/>
      <c r="AD153" s="166">
        <f>IF(PMKAFAAPAYER[[#This Row],[ ]]="Payé",PMKAFAAPAYER[[#This Row],[06.02.2025]],0)</f>
        <v>0</v>
      </c>
      <c r="AE153" s="234"/>
      <c r="AF153" s="166">
        <f>IF(PMKAFAAPAYER[[#This Row],[ ]]="Payé",PMKAFAAPAYER[[#This Row],[13.02.2025]],0)</f>
        <v>0</v>
      </c>
      <c r="AG153" s="234"/>
      <c r="AH153" s="166">
        <f>IF(PMKAFAAPAYER[[#This Row],[ ]]="Payé",PMKAFAAPAYER[[#This Row],[20.02.2025]],0)</f>
        <v>0</v>
      </c>
      <c r="AI153" s="234"/>
      <c r="AJ153" s="176">
        <f>IF(PMKAFAAPAYER[[#This Row],[ ]]="Payé",PMKAFAAPAYER[[#This Row],[27.02.2025]],0)</f>
        <v>0</v>
      </c>
      <c r="AK153" s="47">
        <f t="shared" si="36"/>
        <v>0</v>
      </c>
      <c r="AL153" s="162"/>
      <c r="AM153" s="166">
        <f>IF(PMKAFAAPAYER[[#This Row],[ ]]="Payé",PMKAFAAPAYER[[#This Row],[05.03.2025]],0)</f>
        <v>0</v>
      </c>
      <c r="AN153" s="161"/>
      <c r="AO153" s="166">
        <f>IF(PMKAFAAPAYER[[#This Row],[ ]]="Payé",PMKAFAAPAYER[[#This Row],[12.03.2025]],0)</f>
        <v>0</v>
      </c>
      <c r="AP153" s="161"/>
      <c r="AQ153" s="166">
        <f>IF(PMKAFAAPAYER[[#This Row],[ ]]="Payé",PMKAFAAPAYER[[#This Row],[19.03.2025]],0)</f>
        <v>0</v>
      </c>
      <c r="AR153" s="161">
        <f>+PMKAFAAPAYER[[#This Row],[CHF]]</f>
        <v>1249.8499999999999</v>
      </c>
      <c r="AS153" s="176">
        <f>IF(PMKAFAAPAYER[[#This Row],[ ]]="Payé",PMKAFAAPAYER[[#This Row],[26.03.2025]],0)</f>
        <v>0</v>
      </c>
      <c r="AT153" s="17">
        <f t="shared" si="37"/>
        <v>1249.8499999999999</v>
      </c>
      <c r="AU153" s="162"/>
      <c r="AV153" s="166">
        <f>IF(PMKAFAAPAYER[[#This Row],[ ]]="Payé",PMKAFAAPAYER[[#This Row],[02.04.2025]],0)</f>
        <v>0</v>
      </c>
      <c r="AW153" s="161"/>
      <c r="AX153" s="166">
        <f>IF(PMKAFAAPAYER[[#This Row],[ ]]="Payé",PMKAFAAPAYER[[#This Row],[09.04.2025]],0)</f>
        <v>0</v>
      </c>
      <c r="AY153" s="161"/>
      <c r="AZ153" s="166">
        <f>IF(PMKAFAAPAYER[[#This Row],[ ]]="Payé",PMKAFAAPAYER[[#This Row],[16.04.2025]],0)</f>
        <v>0</v>
      </c>
      <c r="BA153" s="161"/>
      <c r="BB153" s="166">
        <f>IF(PMKAFAAPAYER[[#This Row],[ ]]="Payé",PMKAFAAPAYER[[#This Row],[23.04.2025]],0)</f>
        <v>0</v>
      </c>
      <c r="BC153" s="161"/>
      <c r="BD153" s="176">
        <f>IF(PMKAFAAPAYER[[#This Row],[ ]]="Payé",PMKAFAAPAYER[[#This Row],[30.04.2025]],0)</f>
        <v>0</v>
      </c>
      <c r="BE153" s="18">
        <f t="shared" si="38"/>
        <v>0</v>
      </c>
      <c r="BF153" s="162"/>
      <c r="BG153" s="166">
        <f>IF(PMKAFAAPAYER[[#This Row],[ ]]="Payé",PMKAFAAPAYER[[#This Row],[07.05.2025]],0)</f>
        <v>0</v>
      </c>
      <c r="BH153" s="161"/>
      <c r="BI153" s="166">
        <f>IF(PMKAFAAPAYER[[#This Row],[ ]]="Payé",PMKAFAAPAYER[[#This Row],[14.05.2025]],0)</f>
        <v>0</v>
      </c>
      <c r="BJ153" s="161"/>
      <c r="BK153" s="166">
        <f>IF(PMKAFAAPAYER[[#This Row],[ ]]="Payé",PMKAFAAPAYER[[#This Row],[21.05.2025]],0)</f>
        <v>0</v>
      </c>
      <c r="BL153" s="161"/>
      <c r="BM153" s="176">
        <f>IF(PMKAFAAPAYER[[#This Row],[ ]]="Payé",PMKAFAAPAYER[[#This Row],[28.05.2025]],0)</f>
        <v>0</v>
      </c>
      <c r="BN153" s="17">
        <f t="shared" si="39"/>
        <v>0</v>
      </c>
      <c r="BO153" s="162"/>
      <c r="BP153" s="166">
        <f>IF(PMKAFAAPAYER[[#This Row],[ ]]="Payé",PMKAFAAPAYER[[#This Row],[04.06.2025]],0)</f>
        <v>0</v>
      </c>
      <c r="BQ153" s="161"/>
      <c r="BR153" s="166">
        <f>IF(PMKAFAAPAYER[[#This Row],[ ]]="Payé",PMKAFAAPAYER[[#This Row],[11.06.2025]],0)</f>
        <v>0</v>
      </c>
      <c r="BS153" s="161"/>
      <c r="BT153" s="166">
        <f>IF(PMKAFAAPAYER[[#This Row],[ ]]="Payé",PMKAFAAPAYER[[#This Row],[18.06.2025]],0)</f>
        <v>0</v>
      </c>
      <c r="BU153" s="161"/>
      <c r="BV153" s="176">
        <f>IF(PMKAFAAPAYER[[#This Row],[ ]]="Payé",PMKAFAAPAYER[[#This Row],[25.06.2025]],0)</f>
        <v>0</v>
      </c>
      <c r="BW153" s="18">
        <f t="shared" si="40"/>
        <v>0</v>
      </c>
      <c r="BX153" s="162"/>
      <c r="BY153" s="166">
        <f>IF(PMKAFAAPAYER[[#This Row],[ ]]="Payé",PMKAFAAPAYER[[#This Row],[02.07.2025]],0)</f>
        <v>0</v>
      </c>
      <c r="BZ153" s="161"/>
      <c r="CA153" s="166">
        <f>IF(PMKAFAAPAYER[[#This Row],[ ]]="Payé",PMKAFAAPAYER[[#This Row],[09.07.2025]],0)</f>
        <v>0</v>
      </c>
      <c r="CB153" s="161"/>
      <c r="CC153" s="166">
        <f>IF(PMKAFAAPAYER[[#This Row],[ ]]="Payé",PMKAFAAPAYER[[#This Row],[16.07.2025]],0)</f>
        <v>0</v>
      </c>
      <c r="CD153" s="161"/>
      <c r="CE153" s="166">
        <f>IF(PMKAFAAPAYER[[#This Row],[ ]]="Payé",PMKAFAAPAYER[[#This Row],[23.07.2025]],0)</f>
        <v>0</v>
      </c>
      <c r="CF153" s="161"/>
      <c r="CG153" s="176">
        <f>IF(PMKAFAAPAYER[[#This Row],[ ]]="Payé",PMKAFAAPAYER[[#This Row],[30.07.2025]],0)</f>
        <v>0</v>
      </c>
      <c r="CH153" s="17">
        <f t="shared" si="41"/>
        <v>0</v>
      </c>
      <c r="CI153" s="162"/>
      <c r="CJ153" s="166">
        <f>IF(PMKAFAAPAYER[[#This Row],[ ]]="Payé",PMKAFAAPAYER[[#This Row],[06.08.2025]],0)</f>
        <v>0</v>
      </c>
      <c r="CK153" s="161"/>
      <c r="CL153" s="166">
        <f>IF(PMKAFAAPAYER[[#This Row],[ ]]="Payé",PMKAFAAPAYER[[#This Row],[13.08.2025]],0)</f>
        <v>0</v>
      </c>
      <c r="CM153" s="161"/>
      <c r="CN153" s="166">
        <f>IF(PMKAFAAPAYER[[#This Row],[ ]]="Payé",PMKAFAAPAYER[[#This Row],[20.08.2025]],0)</f>
        <v>0</v>
      </c>
      <c r="CO153" s="161"/>
      <c r="CP153" s="176">
        <f>IF(PMKAFAAPAYER[[#This Row],[ ]]="Payé",PMKAFAAPAYER[[#This Row],[27.08.2025]],0)</f>
        <v>0</v>
      </c>
      <c r="CQ153" s="18">
        <f t="shared" si="42"/>
        <v>0</v>
      </c>
      <c r="CR153" s="162"/>
      <c r="CS153" s="166">
        <f>IF(PMKAFAAPAYER[[#This Row],[ ]]="Payé",PMKAFAAPAYER[[#This Row],[03.09.2025]],0)</f>
        <v>0</v>
      </c>
      <c r="CT153" s="161"/>
      <c r="CU153" s="166">
        <f>IF(PMKAFAAPAYER[[#This Row],[ ]]="Payé",PMKAFAAPAYER[[#This Row],[10.09.2025]],0)</f>
        <v>0</v>
      </c>
      <c r="CV153" s="161"/>
      <c r="CW153" s="166">
        <f>IF(PMKAFAAPAYER[[#This Row],[ ]]="Payé",PMKAFAAPAYER[[#This Row],[17.09.2025]],0)</f>
        <v>0</v>
      </c>
      <c r="CX153" s="161"/>
      <c r="CY153" s="176">
        <f>IF(PMKAFAAPAYER[[#This Row],[ ]]="Payé",PMKAFAAPAYER[[#This Row],[24.09.2025]],0)</f>
        <v>0</v>
      </c>
      <c r="CZ153" s="17">
        <f t="shared" si="43"/>
        <v>0</v>
      </c>
      <c r="DA153" s="162"/>
      <c r="DB153" s="166">
        <f>IF(PMKAFAAPAYER[[#This Row],[ ]]="Payé",PMKAFAAPAYER[[#This Row],[01.10.2025]],0)</f>
        <v>0</v>
      </c>
      <c r="DC153" s="161"/>
      <c r="DD153" s="166">
        <f>IF(PMKAFAAPAYER[[#This Row],[ ]]="Payé",PMKAFAAPAYER[[#This Row],[08.10.2025]],0)</f>
        <v>0</v>
      </c>
      <c r="DE153" s="161"/>
      <c r="DF153" s="166">
        <f>IF(PMKAFAAPAYER[[#This Row],[ ]]="Payé",PMKAFAAPAYER[[#This Row],[15.10.2025]],0)</f>
        <v>0</v>
      </c>
      <c r="DG153" s="161"/>
      <c r="DH153" s="166">
        <f>IF(PMKAFAAPAYER[[#This Row],[ ]]="Payé",PMKAFAAPAYER[[#This Row],[22.10.2025]],0)</f>
        <v>0</v>
      </c>
      <c r="DI153" s="161"/>
      <c r="DJ153" s="176">
        <f>IF(PMKAFAAPAYER[[#This Row],[ ]]="Payé",PMKAFAAPAYER[[#This Row],[29.10.2025]],0)</f>
        <v>0</v>
      </c>
      <c r="DK153" s="18">
        <f t="shared" si="44"/>
        <v>0</v>
      </c>
      <c r="DL153" s="162"/>
      <c r="DM153" s="166">
        <f>IF(PMKAFAAPAYER[[#This Row],[ ]]="Payé",PMKAFAAPAYER[[#This Row],[05.11.2025]],0)</f>
        <v>0</v>
      </c>
      <c r="DN153" s="161"/>
      <c r="DO153" s="166">
        <f>IF(PMKAFAAPAYER[[#This Row],[ ]]="Payé",PMKAFAAPAYER[[#This Row],[12.11.2025]],0)</f>
        <v>0</v>
      </c>
      <c r="DP153" s="161"/>
      <c r="DQ153" s="166">
        <f>IF(PMKAFAAPAYER[[#This Row],[ ]]="Payé",PMKAFAAPAYER[[#This Row],[19.11.2025]],0)</f>
        <v>0</v>
      </c>
      <c r="DR153" s="161"/>
      <c r="DS153" s="176">
        <f>IF(PMKAFAAPAYER[[#This Row],[ ]]="Payé",PMKAFAAPAYER[[#This Row],[26.11.2025]],0)</f>
        <v>0</v>
      </c>
      <c r="DT153" s="17">
        <f t="shared" si="45"/>
        <v>0</v>
      </c>
      <c r="DU153" s="162"/>
      <c r="DV153" s="166">
        <f>IF(PMKAFAAPAYER[[#This Row],[ ]]="Payé",PMKAFAAPAYER[[#This Row],[03.12.2025]],0)</f>
        <v>0</v>
      </c>
      <c r="DW153" s="161"/>
      <c r="DX153" s="166">
        <f>IF(PMKAFAAPAYER[[#This Row],[ ]]="Payé",PMKAFAAPAYER[[#This Row],[10.12.2025]],0)</f>
        <v>0</v>
      </c>
      <c r="DY153" s="161"/>
      <c r="DZ153" s="166">
        <f>IF(PMKAFAAPAYER[[#This Row],[ ]]="Payé",PMKAFAAPAYER[[#This Row],[17.12.2025]],0)</f>
        <v>0</v>
      </c>
      <c r="EA153" s="161"/>
      <c r="EB153" s="166">
        <f>IF(PMKAFAAPAYER[[#This Row],[ ]]="Payé",PMKAFAAPAYER[[#This Row],[24.12.2025]],0)</f>
        <v>0</v>
      </c>
      <c r="EC153" s="161"/>
      <c r="ED153" s="176">
        <f>IF(PMKAFAAPAYER[[#This Row],[ ]]="Payé",PMKAFAAPAYER[[#This Row],[31.12.2025]],0)</f>
        <v>0</v>
      </c>
      <c r="EE153" s="18">
        <f t="shared" si="46"/>
        <v>0</v>
      </c>
      <c r="EF153" s="11">
        <f t="shared" si="47"/>
        <v>1249.8499999999999</v>
      </c>
      <c r="EG153" s="16">
        <f>+PMKAFAAPAYER[[#This Row],[CHF]]-PMKAFAAPAYER[[#This Row],[T2025]]</f>
        <v>0</v>
      </c>
    </row>
    <row r="154" spans="1:137" x14ac:dyDescent="0.3">
      <c r="A154" s="9">
        <f t="shared" si="48"/>
        <v>149</v>
      </c>
      <c r="B154" s="1" t="s">
        <v>152</v>
      </c>
      <c r="C154" s="193" t="s">
        <v>553</v>
      </c>
      <c r="D154" s="8">
        <v>45778</v>
      </c>
      <c r="E154" s="10">
        <v>0</v>
      </c>
      <c r="F154" s="265">
        <f t="shared" si="34"/>
        <v>45778</v>
      </c>
      <c r="G154" s="139" t="s">
        <v>557</v>
      </c>
      <c r="H154" s="135"/>
      <c r="I154" s="140">
        <v>1249.8499999999999</v>
      </c>
      <c r="J154" s="14"/>
      <c r="K154" s="14"/>
      <c r="L154" s="14"/>
      <c r="N154" s="15"/>
      <c r="Q154" s="3"/>
      <c r="R154" s="234"/>
      <c r="S154" s="166">
        <f>IF(PMKAFAAPAYER[[#This Row],[ ]]="Payé",PMKAFAAPAYER[[#This Row],[02.01.2025]],0)</f>
        <v>0</v>
      </c>
      <c r="T154" s="234"/>
      <c r="U154" s="166">
        <f>IF(PMKAFAAPAYER[[#This Row],[ ]]="Payé",PMKAFAAPAYER[[#This Row],[09.01.2025]],0)</f>
        <v>0</v>
      </c>
      <c r="V154" s="234"/>
      <c r="W154" s="166">
        <f>IF(PMKAFAAPAYER[[#This Row],[ ]]="Payé",PMKAFAAPAYER[[#This Row],[16.01.2025]],0)</f>
        <v>0</v>
      </c>
      <c r="X154" s="234"/>
      <c r="Y154" s="166">
        <f>IF(PMKAFAAPAYER[[#This Row],[ ]]="Payé",PMKAFAAPAYER[[#This Row],[23.01.2025]],0)</f>
        <v>0</v>
      </c>
      <c r="Z154" s="234"/>
      <c r="AA154" s="176">
        <f>IF(PMKAFAAPAYER[[#This Row],[ ]]="Payé",PMKAFAAPAYER[[#This Row],[30.01.2025]],0)</f>
        <v>0</v>
      </c>
      <c r="AB154" s="32">
        <f t="shared" si="35"/>
        <v>0</v>
      </c>
      <c r="AC154" s="234"/>
      <c r="AD154" s="166">
        <f>IF(PMKAFAAPAYER[[#This Row],[ ]]="Payé",PMKAFAAPAYER[[#This Row],[06.02.2025]],0)</f>
        <v>0</v>
      </c>
      <c r="AE154" s="234"/>
      <c r="AF154" s="166">
        <f>IF(PMKAFAAPAYER[[#This Row],[ ]]="Payé",PMKAFAAPAYER[[#This Row],[13.02.2025]],0)</f>
        <v>0</v>
      </c>
      <c r="AG154" s="234"/>
      <c r="AH154" s="166">
        <f>IF(PMKAFAAPAYER[[#This Row],[ ]]="Payé",PMKAFAAPAYER[[#This Row],[20.02.2025]],0)</f>
        <v>0</v>
      </c>
      <c r="AI154" s="234"/>
      <c r="AJ154" s="176">
        <f>IF(PMKAFAAPAYER[[#This Row],[ ]]="Payé",PMKAFAAPAYER[[#This Row],[27.02.2025]],0)</f>
        <v>0</v>
      </c>
      <c r="AK154" s="47">
        <f t="shared" si="36"/>
        <v>0</v>
      </c>
      <c r="AL154" s="162"/>
      <c r="AM154" s="166">
        <f>IF(PMKAFAAPAYER[[#This Row],[ ]]="Payé",PMKAFAAPAYER[[#This Row],[05.03.2025]],0)</f>
        <v>0</v>
      </c>
      <c r="AN154" s="161"/>
      <c r="AO154" s="166">
        <f>IF(PMKAFAAPAYER[[#This Row],[ ]]="Payé",PMKAFAAPAYER[[#This Row],[12.03.2025]],0)</f>
        <v>0</v>
      </c>
      <c r="AP154" s="161"/>
      <c r="AQ154" s="166">
        <f>IF(PMKAFAAPAYER[[#This Row],[ ]]="Payé",PMKAFAAPAYER[[#This Row],[19.03.2025]],0)</f>
        <v>0</v>
      </c>
      <c r="AR154" s="161"/>
      <c r="AS154" s="176">
        <f>IF(PMKAFAAPAYER[[#This Row],[ ]]="Payé",PMKAFAAPAYER[[#This Row],[26.03.2025]],0)</f>
        <v>0</v>
      </c>
      <c r="AT154" s="17">
        <f t="shared" si="37"/>
        <v>0</v>
      </c>
      <c r="AU154" s="162"/>
      <c r="AV154" s="166">
        <f>IF(PMKAFAAPAYER[[#This Row],[ ]]="Payé",PMKAFAAPAYER[[#This Row],[02.04.2025]],0)</f>
        <v>0</v>
      </c>
      <c r="AW154" s="161"/>
      <c r="AX154" s="166">
        <f>IF(PMKAFAAPAYER[[#This Row],[ ]]="Payé",PMKAFAAPAYER[[#This Row],[09.04.2025]],0)</f>
        <v>0</v>
      </c>
      <c r="AY154" s="161"/>
      <c r="AZ154" s="166">
        <f>IF(PMKAFAAPAYER[[#This Row],[ ]]="Payé",PMKAFAAPAYER[[#This Row],[16.04.2025]],0)</f>
        <v>0</v>
      </c>
      <c r="BA154" s="161"/>
      <c r="BB154" s="166">
        <f>IF(PMKAFAAPAYER[[#This Row],[ ]]="Payé",PMKAFAAPAYER[[#This Row],[23.04.2025]],0)</f>
        <v>0</v>
      </c>
      <c r="BC154" s="161">
        <f>+PMKAFAAPAYER[[#This Row],[CHF]]</f>
        <v>1249.8499999999999</v>
      </c>
      <c r="BD154" s="176">
        <f>IF(PMKAFAAPAYER[[#This Row],[ ]]="Payé",PMKAFAAPAYER[[#This Row],[30.04.2025]],0)</f>
        <v>0</v>
      </c>
      <c r="BE154" s="18">
        <f t="shared" si="38"/>
        <v>1249.8499999999999</v>
      </c>
      <c r="BF154" s="162"/>
      <c r="BG154" s="166">
        <f>IF(PMKAFAAPAYER[[#This Row],[ ]]="Payé",PMKAFAAPAYER[[#This Row],[07.05.2025]],0)</f>
        <v>0</v>
      </c>
      <c r="BH154" s="161"/>
      <c r="BI154" s="166">
        <f>IF(PMKAFAAPAYER[[#This Row],[ ]]="Payé",PMKAFAAPAYER[[#This Row],[14.05.2025]],0)</f>
        <v>0</v>
      </c>
      <c r="BJ154" s="161"/>
      <c r="BK154" s="166">
        <f>IF(PMKAFAAPAYER[[#This Row],[ ]]="Payé",PMKAFAAPAYER[[#This Row],[21.05.2025]],0)</f>
        <v>0</v>
      </c>
      <c r="BL154" s="161"/>
      <c r="BM154" s="176">
        <f>IF(PMKAFAAPAYER[[#This Row],[ ]]="Payé",PMKAFAAPAYER[[#This Row],[28.05.2025]],0)</f>
        <v>0</v>
      </c>
      <c r="BN154" s="17">
        <f t="shared" si="39"/>
        <v>0</v>
      </c>
      <c r="BO154" s="162"/>
      <c r="BP154" s="166">
        <f>IF(PMKAFAAPAYER[[#This Row],[ ]]="Payé",PMKAFAAPAYER[[#This Row],[04.06.2025]],0)</f>
        <v>0</v>
      </c>
      <c r="BQ154" s="161"/>
      <c r="BR154" s="166">
        <f>IF(PMKAFAAPAYER[[#This Row],[ ]]="Payé",PMKAFAAPAYER[[#This Row],[11.06.2025]],0)</f>
        <v>0</v>
      </c>
      <c r="BS154" s="161"/>
      <c r="BT154" s="166">
        <f>IF(PMKAFAAPAYER[[#This Row],[ ]]="Payé",PMKAFAAPAYER[[#This Row],[18.06.2025]],0)</f>
        <v>0</v>
      </c>
      <c r="BU154" s="161"/>
      <c r="BV154" s="176">
        <f>IF(PMKAFAAPAYER[[#This Row],[ ]]="Payé",PMKAFAAPAYER[[#This Row],[25.06.2025]],0)</f>
        <v>0</v>
      </c>
      <c r="BW154" s="18">
        <f t="shared" si="40"/>
        <v>0</v>
      </c>
      <c r="BX154" s="162"/>
      <c r="BY154" s="166">
        <f>IF(PMKAFAAPAYER[[#This Row],[ ]]="Payé",PMKAFAAPAYER[[#This Row],[02.07.2025]],0)</f>
        <v>0</v>
      </c>
      <c r="BZ154" s="161"/>
      <c r="CA154" s="166">
        <f>IF(PMKAFAAPAYER[[#This Row],[ ]]="Payé",PMKAFAAPAYER[[#This Row],[09.07.2025]],0)</f>
        <v>0</v>
      </c>
      <c r="CB154" s="161"/>
      <c r="CC154" s="166">
        <f>IF(PMKAFAAPAYER[[#This Row],[ ]]="Payé",PMKAFAAPAYER[[#This Row],[16.07.2025]],0)</f>
        <v>0</v>
      </c>
      <c r="CD154" s="161"/>
      <c r="CE154" s="166">
        <f>IF(PMKAFAAPAYER[[#This Row],[ ]]="Payé",PMKAFAAPAYER[[#This Row],[23.07.2025]],0)</f>
        <v>0</v>
      </c>
      <c r="CF154" s="161"/>
      <c r="CG154" s="176">
        <f>IF(PMKAFAAPAYER[[#This Row],[ ]]="Payé",PMKAFAAPAYER[[#This Row],[30.07.2025]],0)</f>
        <v>0</v>
      </c>
      <c r="CH154" s="17">
        <f t="shared" si="41"/>
        <v>0</v>
      </c>
      <c r="CI154" s="162"/>
      <c r="CJ154" s="166">
        <f>IF(PMKAFAAPAYER[[#This Row],[ ]]="Payé",PMKAFAAPAYER[[#This Row],[06.08.2025]],0)</f>
        <v>0</v>
      </c>
      <c r="CK154" s="161"/>
      <c r="CL154" s="166">
        <f>IF(PMKAFAAPAYER[[#This Row],[ ]]="Payé",PMKAFAAPAYER[[#This Row],[13.08.2025]],0)</f>
        <v>0</v>
      </c>
      <c r="CM154" s="161"/>
      <c r="CN154" s="166">
        <f>IF(PMKAFAAPAYER[[#This Row],[ ]]="Payé",PMKAFAAPAYER[[#This Row],[20.08.2025]],0)</f>
        <v>0</v>
      </c>
      <c r="CO154" s="161"/>
      <c r="CP154" s="176">
        <f>IF(PMKAFAAPAYER[[#This Row],[ ]]="Payé",PMKAFAAPAYER[[#This Row],[27.08.2025]],0)</f>
        <v>0</v>
      </c>
      <c r="CQ154" s="18">
        <f t="shared" si="42"/>
        <v>0</v>
      </c>
      <c r="CR154" s="162"/>
      <c r="CS154" s="166">
        <f>IF(PMKAFAAPAYER[[#This Row],[ ]]="Payé",PMKAFAAPAYER[[#This Row],[03.09.2025]],0)</f>
        <v>0</v>
      </c>
      <c r="CT154" s="161"/>
      <c r="CU154" s="166">
        <f>IF(PMKAFAAPAYER[[#This Row],[ ]]="Payé",PMKAFAAPAYER[[#This Row],[10.09.2025]],0)</f>
        <v>0</v>
      </c>
      <c r="CV154" s="161"/>
      <c r="CW154" s="166">
        <f>IF(PMKAFAAPAYER[[#This Row],[ ]]="Payé",PMKAFAAPAYER[[#This Row],[17.09.2025]],0)</f>
        <v>0</v>
      </c>
      <c r="CX154" s="161"/>
      <c r="CY154" s="176">
        <f>IF(PMKAFAAPAYER[[#This Row],[ ]]="Payé",PMKAFAAPAYER[[#This Row],[24.09.2025]],0)</f>
        <v>0</v>
      </c>
      <c r="CZ154" s="17">
        <f t="shared" si="43"/>
        <v>0</v>
      </c>
      <c r="DA154" s="162"/>
      <c r="DB154" s="166">
        <f>IF(PMKAFAAPAYER[[#This Row],[ ]]="Payé",PMKAFAAPAYER[[#This Row],[01.10.2025]],0)</f>
        <v>0</v>
      </c>
      <c r="DC154" s="161"/>
      <c r="DD154" s="166">
        <f>IF(PMKAFAAPAYER[[#This Row],[ ]]="Payé",PMKAFAAPAYER[[#This Row],[08.10.2025]],0)</f>
        <v>0</v>
      </c>
      <c r="DE154" s="161"/>
      <c r="DF154" s="166">
        <f>IF(PMKAFAAPAYER[[#This Row],[ ]]="Payé",PMKAFAAPAYER[[#This Row],[15.10.2025]],0)</f>
        <v>0</v>
      </c>
      <c r="DG154" s="161"/>
      <c r="DH154" s="166">
        <f>IF(PMKAFAAPAYER[[#This Row],[ ]]="Payé",PMKAFAAPAYER[[#This Row],[22.10.2025]],0)</f>
        <v>0</v>
      </c>
      <c r="DI154" s="161"/>
      <c r="DJ154" s="176">
        <f>IF(PMKAFAAPAYER[[#This Row],[ ]]="Payé",PMKAFAAPAYER[[#This Row],[29.10.2025]],0)</f>
        <v>0</v>
      </c>
      <c r="DK154" s="18">
        <f t="shared" si="44"/>
        <v>0</v>
      </c>
      <c r="DL154" s="162"/>
      <c r="DM154" s="166">
        <f>IF(PMKAFAAPAYER[[#This Row],[ ]]="Payé",PMKAFAAPAYER[[#This Row],[05.11.2025]],0)</f>
        <v>0</v>
      </c>
      <c r="DN154" s="161"/>
      <c r="DO154" s="166">
        <f>IF(PMKAFAAPAYER[[#This Row],[ ]]="Payé",PMKAFAAPAYER[[#This Row],[12.11.2025]],0)</f>
        <v>0</v>
      </c>
      <c r="DP154" s="161"/>
      <c r="DQ154" s="166">
        <f>IF(PMKAFAAPAYER[[#This Row],[ ]]="Payé",PMKAFAAPAYER[[#This Row],[19.11.2025]],0)</f>
        <v>0</v>
      </c>
      <c r="DR154" s="161"/>
      <c r="DS154" s="176">
        <f>IF(PMKAFAAPAYER[[#This Row],[ ]]="Payé",PMKAFAAPAYER[[#This Row],[26.11.2025]],0)</f>
        <v>0</v>
      </c>
      <c r="DT154" s="17">
        <f t="shared" si="45"/>
        <v>0</v>
      </c>
      <c r="DU154" s="162"/>
      <c r="DV154" s="166">
        <f>IF(PMKAFAAPAYER[[#This Row],[ ]]="Payé",PMKAFAAPAYER[[#This Row],[03.12.2025]],0)</f>
        <v>0</v>
      </c>
      <c r="DW154" s="161"/>
      <c r="DX154" s="166">
        <f>IF(PMKAFAAPAYER[[#This Row],[ ]]="Payé",PMKAFAAPAYER[[#This Row],[10.12.2025]],0)</f>
        <v>0</v>
      </c>
      <c r="DY154" s="161"/>
      <c r="DZ154" s="166">
        <f>IF(PMKAFAAPAYER[[#This Row],[ ]]="Payé",PMKAFAAPAYER[[#This Row],[17.12.2025]],0)</f>
        <v>0</v>
      </c>
      <c r="EA154" s="161"/>
      <c r="EB154" s="166">
        <f>IF(PMKAFAAPAYER[[#This Row],[ ]]="Payé",PMKAFAAPAYER[[#This Row],[24.12.2025]],0)</f>
        <v>0</v>
      </c>
      <c r="EC154" s="161"/>
      <c r="ED154" s="176">
        <f>IF(PMKAFAAPAYER[[#This Row],[ ]]="Payé",PMKAFAAPAYER[[#This Row],[31.12.2025]],0)</f>
        <v>0</v>
      </c>
      <c r="EE154" s="18">
        <f t="shared" si="46"/>
        <v>0</v>
      </c>
      <c r="EF154" s="11">
        <f t="shared" si="47"/>
        <v>1249.8499999999999</v>
      </c>
      <c r="EG154" s="16">
        <f>+PMKAFAAPAYER[[#This Row],[CHF]]-PMKAFAAPAYER[[#This Row],[T2025]]</f>
        <v>0</v>
      </c>
    </row>
    <row r="155" spans="1:137" x14ac:dyDescent="0.3">
      <c r="A155" s="9">
        <f t="shared" si="48"/>
        <v>150</v>
      </c>
      <c r="B155" s="1" t="s">
        <v>152</v>
      </c>
      <c r="C155" s="193" t="s">
        <v>553</v>
      </c>
      <c r="D155" s="8">
        <v>45809</v>
      </c>
      <c r="E155" s="10">
        <v>0</v>
      </c>
      <c r="F155" s="265">
        <f t="shared" si="34"/>
        <v>45809</v>
      </c>
      <c r="G155" s="139" t="s">
        <v>558</v>
      </c>
      <c r="H155" s="135"/>
      <c r="I155" s="140">
        <v>1249.8499999999999</v>
      </c>
      <c r="J155" s="14"/>
      <c r="K155" s="14"/>
      <c r="L155" s="14"/>
      <c r="N155" s="15"/>
      <c r="Q155" s="3"/>
      <c r="R155" s="234"/>
      <c r="S155" s="166">
        <f>IF(PMKAFAAPAYER[[#This Row],[ ]]="Payé",PMKAFAAPAYER[[#This Row],[02.01.2025]],0)</f>
        <v>0</v>
      </c>
      <c r="T155" s="234"/>
      <c r="U155" s="166">
        <f>IF(PMKAFAAPAYER[[#This Row],[ ]]="Payé",PMKAFAAPAYER[[#This Row],[09.01.2025]],0)</f>
        <v>0</v>
      </c>
      <c r="V155" s="234"/>
      <c r="W155" s="166">
        <f>IF(PMKAFAAPAYER[[#This Row],[ ]]="Payé",PMKAFAAPAYER[[#This Row],[16.01.2025]],0)</f>
        <v>0</v>
      </c>
      <c r="X155" s="234"/>
      <c r="Y155" s="166">
        <f>IF(PMKAFAAPAYER[[#This Row],[ ]]="Payé",PMKAFAAPAYER[[#This Row],[23.01.2025]],0)</f>
        <v>0</v>
      </c>
      <c r="Z155" s="234"/>
      <c r="AA155" s="176">
        <f>IF(PMKAFAAPAYER[[#This Row],[ ]]="Payé",PMKAFAAPAYER[[#This Row],[30.01.2025]],0)</f>
        <v>0</v>
      </c>
      <c r="AB155" s="32">
        <f t="shared" si="35"/>
        <v>0</v>
      </c>
      <c r="AC155" s="234"/>
      <c r="AD155" s="166">
        <f>IF(PMKAFAAPAYER[[#This Row],[ ]]="Payé",PMKAFAAPAYER[[#This Row],[06.02.2025]],0)</f>
        <v>0</v>
      </c>
      <c r="AE155" s="234"/>
      <c r="AF155" s="166">
        <f>IF(PMKAFAAPAYER[[#This Row],[ ]]="Payé",PMKAFAAPAYER[[#This Row],[13.02.2025]],0)</f>
        <v>0</v>
      </c>
      <c r="AG155" s="234"/>
      <c r="AH155" s="166">
        <f>IF(PMKAFAAPAYER[[#This Row],[ ]]="Payé",PMKAFAAPAYER[[#This Row],[20.02.2025]],0)</f>
        <v>0</v>
      </c>
      <c r="AI155" s="234"/>
      <c r="AJ155" s="176">
        <f>IF(PMKAFAAPAYER[[#This Row],[ ]]="Payé",PMKAFAAPAYER[[#This Row],[27.02.2025]],0)</f>
        <v>0</v>
      </c>
      <c r="AK155" s="47">
        <f t="shared" si="36"/>
        <v>0</v>
      </c>
      <c r="AL155" s="162"/>
      <c r="AM155" s="166">
        <f>IF(PMKAFAAPAYER[[#This Row],[ ]]="Payé",PMKAFAAPAYER[[#This Row],[05.03.2025]],0)</f>
        <v>0</v>
      </c>
      <c r="AN155" s="161"/>
      <c r="AO155" s="166">
        <f>IF(PMKAFAAPAYER[[#This Row],[ ]]="Payé",PMKAFAAPAYER[[#This Row],[12.03.2025]],0)</f>
        <v>0</v>
      </c>
      <c r="AP155" s="161"/>
      <c r="AQ155" s="166">
        <f>IF(PMKAFAAPAYER[[#This Row],[ ]]="Payé",PMKAFAAPAYER[[#This Row],[19.03.2025]],0)</f>
        <v>0</v>
      </c>
      <c r="AR155" s="161"/>
      <c r="AS155" s="176">
        <f>IF(PMKAFAAPAYER[[#This Row],[ ]]="Payé",PMKAFAAPAYER[[#This Row],[26.03.2025]],0)</f>
        <v>0</v>
      </c>
      <c r="AT155" s="17">
        <f t="shared" si="37"/>
        <v>0</v>
      </c>
      <c r="AU155" s="162"/>
      <c r="AV155" s="166">
        <f>IF(PMKAFAAPAYER[[#This Row],[ ]]="Payé",PMKAFAAPAYER[[#This Row],[02.04.2025]],0)</f>
        <v>0</v>
      </c>
      <c r="AW155" s="161"/>
      <c r="AX155" s="166">
        <f>IF(PMKAFAAPAYER[[#This Row],[ ]]="Payé",PMKAFAAPAYER[[#This Row],[09.04.2025]],0)</f>
        <v>0</v>
      </c>
      <c r="AY155" s="161"/>
      <c r="AZ155" s="166">
        <f>IF(PMKAFAAPAYER[[#This Row],[ ]]="Payé",PMKAFAAPAYER[[#This Row],[16.04.2025]],0)</f>
        <v>0</v>
      </c>
      <c r="BA155" s="161"/>
      <c r="BB155" s="166">
        <f>IF(PMKAFAAPAYER[[#This Row],[ ]]="Payé",PMKAFAAPAYER[[#This Row],[23.04.2025]],0)</f>
        <v>0</v>
      </c>
      <c r="BC155" s="161"/>
      <c r="BD155" s="176">
        <f>IF(PMKAFAAPAYER[[#This Row],[ ]]="Payé",PMKAFAAPAYER[[#This Row],[30.04.2025]],0)</f>
        <v>0</v>
      </c>
      <c r="BE155" s="18">
        <f t="shared" si="38"/>
        <v>0</v>
      </c>
      <c r="BF155" s="162"/>
      <c r="BG155" s="166">
        <f>IF(PMKAFAAPAYER[[#This Row],[ ]]="Payé",PMKAFAAPAYER[[#This Row],[07.05.2025]],0)</f>
        <v>0</v>
      </c>
      <c r="BH155" s="161"/>
      <c r="BI155" s="166">
        <f>IF(PMKAFAAPAYER[[#This Row],[ ]]="Payé",PMKAFAAPAYER[[#This Row],[14.05.2025]],0)</f>
        <v>0</v>
      </c>
      <c r="BJ155" s="161"/>
      <c r="BK155" s="166">
        <f>IF(PMKAFAAPAYER[[#This Row],[ ]]="Payé",PMKAFAAPAYER[[#This Row],[21.05.2025]],0)</f>
        <v>0</v>
      </c>
      <c r="BL155" s="161">
        <f>+PMKAFAAPAYER[[#This Row],[CHF]]</f>
        <v>1249.8499999999999</v>
      </c>
      <c r="BM155" s="176">
        <f>IF(PMKAFAAPAYER[[#This Row],[ ]]="Payé",PMKAFAAPAYER[[#This Row],[28.05.2025]],0)</f>
        <v>0</v>
      </c>
      <c r="BN155" s="17">
        <f t="shared" si="39"/>
        <v>1249.8499999999999</v>
      </c>
      <c r="BO155" s="162"/>
      <c r="BP155" s="166">
        <f>IF(PMKAFAAPAYER[[#This Row],[ ]]="Payé",PMKAFAAPAYER[[#This Row],[04.06.2025]],0)</f>
        <v>0</v>
      </c>
      <c r="BQ155" s="161"/>
      <c r="BR155" s="166">
        <f>IF(PMKAFAAPAYER[[#This Row],[ ]]="Payé",PMKAFAAPAYER[[#This Row],[11.06.2025]],0)</f>
        <v>0</v>
      </c>
      <c r="BS155" s="161"/>
      <c r="BT155" s="166">
        <f>IF(PMKAFAAPAYER[[#This Row],[ ]]="Payé",PMKAFAAPAYER[[#This Row],[18.06.2025]],0)</f>
        <v>0</v>
      </c>
      <c r="BU155" s="161"/>
      <c r="BV155" s="176">
        <f>IF(PMKAFAAPAYER[[#This Row],[ ]]="Payé",PMKAFAAPAYER[[#This Row],[25.06.2025]],0)</f>
        <v>0</v>
      </c>
      <c r="BW155" s="18">
        <f t="shared" si="40"/>
        <v>0</v>
      </c>
      <c r="BX155" s="162"/>
      <c r="BY155" s="166">
        <f>IF(PMKAFAAPAYER[[#This Row],[ ]]="Payé",PMKAFAAPAYER[[#This Row],[02.07.2025]],0)</f>
        <v>0</v>
      </c>
      <c r="BZ155" s="161"/>
      <c r="CA155" s="166">
        <f>IF(PMKAFAAPAYER[[#This Row],[ ]]="Payé",PMKAFAAPAYER[[#This Row],[09.07.2025]],0)</f>
        <v>0</v>
      </c>
      <c r="CB155" s="161"/>
      <c r="CC155" s="166">
        <f>IF(PMKAFAAPAYER[[#This Row],[ ]]="Payé",PMKAFAAPAYER[[#This Row],[16.07.2025]],0)</f>
        <v>0</v>
      </c>
      <c r="CD155" s="161"/>
      <c r="CE155" s="166">
        <f>IF(PMKAFAAPAYER[[#This Row],[ ]]="Payé",PMKAFAAPAYER[[#This Row],[23.07.2025]],0)</f>
        <v>0</v>
      </c>
      <c r="CF155" s="161"/>
      <c r="CG155" s="176">
        <f>IF(PMKAFAAPAYER[[#This Row],[ ]]="Payé",PMKAFAAPAYER[[#This Row],[30.07.2025]],0)</f>
        <v>0</v>
      </c>
      <c r="CH155" s="17">
        <f t="shared" si="41"/>
        <v>0</v>
      </c>
      <c r="CI155" s="162"/>
      <c r="CJ155" s="166">
        <f>IF(PMKAFAAPAYER[[#This Row],[ ]]="Payé",PMKAFAAPAYER[[#This Row],[06.08.2025]],0)</f>
        <v>0</v>
      </c>
      <c r="CK155" s="161"/>
      <c r="CL155" s="166">
        <f>IF(PMKAFAAPAYER[[#This Row],[ ]]="Payé",PMKAFAAPAYER[[#This Row],[13.08.2025]],0)</f>
        <v>0</v>
      </c>
      <c r="CM155" s="161"/>
      <c r="CN155" s="166">
        <f>IF(PMKAFAAPAYER[[#This Row],[ ]]="Payé",PMKAFAAPAYER[[#This Row],[20.08.2025]],0)</f>
        <v>0</v>
      </c>
      <c r="CO155" s="161"/>
      <c r="CP155" s="176">
        <f>IF(PMKAFAAPAYER[[#This Row],[ ]]="Payé",PMKAFAAPAYER[[#This Row],[27.08.2025]],0)</f>
        <v>0</v>
      </c>
      <c r="CQ155" s="18">
        <f t="shared" si="42"/>
        <v>0</v>
      </c>
      <c r="CR155" s="162"/>
      <c r="CS155" s="166">
        <f>IF(PMKAFAAPAYER[[#This Row],[ ]]="Payé",PMKAFAAPAYER[[#This Row],[03.09.2025]],0)</f>
        <v>0</v>
      </c>
      <c r="CT155" s="161"/>
      <c r="CU155" s="166">
        <f>IF(PMKAFAAPAYER[[#This Row],[ ]]="Payé",PMKAFAAPAYER[[#This Row],[10.09.2025]],0)</f>
        <v>0</v>
      </c>
      <c r="CV155" s="161"/>
      <c r="CW155" s="166">
        <f>IF(PMKAFAAPAYER[[#This Row],[ ]]="Payé",PMKAFAAPAYER[[#This Row],[17.09.2025]],0)</f>
        <v>0</v>
      </c>
      <c r="CX155" s="161"/>
      <c r="CY155" s="176">
        <f>IF(PMKAFAAPAYER[[#This Row],[ ]]="Payé",PMKAFAAPAYER[[#This Row],[24.09.2025]],0)</f>
        <v>0</v>
      </c>
      <c r="CZ155" s="17">
        <f t="shared" si="43"/>
        <v>0</v>
      </c>
      <c r="DA155" s="162"/>
      <c r="DB155" s="166">
        <f>IF(PMKAFAAPAYER[[#This Row],[ ]]="Payé",PMKAFAAPAYER[[#This Row],[01.10.2025]],0)</f>
        <v>0</v>
      </c>
      <c r="DC155" s="161"/>
      <c r="DD155" s="166">
        <f>IF(PMKAFAAPAYER[[#This Row],[ ]]="Payé",PMKAFAAPAYER[[#This Row],[08.10.2025]],0)</f>
        <v>0</v>
      </c>
      <c r="DE155" s="161"/>
      <c r="DF155" s="166">
        <f>IF(PMKAFAAPAYER[[#This Row],[ ]]="Payé",PMKAFAAPAYER[[#This Row],[15.10.2025]],0)</f>
        <v>0</v>
      </c>
      <c r="DG155" s="161"/>
      <c r="DH155" s="166">
        <f>IF(PMKAFAAPAYER[[#This Row],[ ]]="Payé",PMKAFAAPAYER[[#This Row],[22.10.2025]],0)</f>
        <v>0</v>
      </c>
      <c r="DI155" s="161"/>
      <c r="DJ155" s="176">
        <f>IF(PMKAFAAPAYER[[#This Row],[ ]]="Payé",PMKAFAAPAYER[[#This Row],[29.10.2025]],0)</f>
        <v>0</v>
      </c>
      <c r="DK155" s="18">
        <f t="shared" si="44"/>
        <v>0</v>
      </c>
      <c r="DL155" s="162"/>
      <c r="DM155" s="166">
        <f>IF(PMKAFAAPAYER[[#This Row],[ ]]="Payé",PMKAFAAPAYER[[#This Row],[05.11.2025]],0)</f>
        <v>0</v>
      </c>
      <c r="DN155" s="161"/>
      <c r="DO155" s="166">
        <f>IF(PMKAFAAPAYER[[#This Row],[ ]]="Payé",PMKAFAAPAYER[[#This Row],[12.11.2025]],0)</f>
        <v>0</v>
      </c>
      <c r="DP155" s="161"/>
      <c r="DQ155" s="166">
        <f>IF(PMKAFAAPAYER[[#This Row],[ ]]="Payé",PMKAFAAPAYER[[#This Row],[19.11.2025]],0)</f>
        <v>0</v>
      </c>
      <c r="DR155" s="161"/>
      <c r="DS155" s="176">
        <f>IF(PMKAFAAPAYER[[#This Row],[ ]]="Payé",PMKAFAAPAYER[[#This Row],[26.11.2025]],0)</f>
        <v>0</v>
      </c>
      <c r="DT155" s="17">
        <f t="shared" si="45"/>
        <v>0</v>
      </c>
      <c r="DU155" s="162"/>
      <c r="DV155" s="166">
        <f>IF(PMKAFAAPAYER[[#This Row],[ ]]="Payé",PMKAFAAPAYER[[#This Row],[03.12.2025]],0)</f>
        <v>0</v>
      </c>
      <c r="DW155" s="161"/>
      <c r="DX155" s="166">
        <f>IF(PMKAFAAPAYER[[#This Row],[ ]]="Payé",PMKAFAAPAYER[[#This Row],[10.12.2025]],0)</f>
        <v>0</v>
      </c>
      <c r="DY155" s="161"/>
      <c r="DZ155" s="166">
        <f>IF(PMKAFAAPAYER[[#This Row],[ ]]="Payé",PMKAFAAPAYER[[#This Row],[17.12.2025]],0)</f>
        <v>0</v>
      </c>
      <c r="EA155" s="161"/>
      <c r="EB155" s="166">
        <f>IF(PMKAFAAPAYER[[#This Row],[ ]]="Payé",PMKAFAAPAYER[[#This Row],[24.12.2025]],0)</f>
        <v>0</v>
      </c>
      <c r="EC155" s="161"/>
      <c r="ED155" s="176">
        <f>IF(PMKAFAAPAYER[[#This Row],[ ]]="Payé",PMKAFAAPAYER[[#This Row],[31.12.2025]],0)</f>
        <v>0</v>
      </c>
      <c r="EE155" s="18">
        <f t="shared" si="46"/>
        <v>0</v>
      </c>
      <c r="EF155" s="11">
        <f t="shared" si="47"/>
        <v>1249.8499999999999</v>
      </c>
      <c r="EG155" s="16">
        <f>+PMKAFAAPAYER[[#This Row],[CHF]]-PMKAFAAPAYER[[#This Row],[T2025]]</f>
        <v>0</v>
      </c>
    </row>
    <row r="156" spans="1:137" x14ac:dyDescent="0.3">
      <c r="A156" s="9">
        <f t="shared" si="48"/>
        <v>151</v>
      </c>
      <c r="B156" s="1" t="s">
        <v>152</v>
      </c>
      <c r="C156" s="193" t="s">
        <v>553</v>
      </c>
      <c r="D156" s="8">
        <v>45839</v>
      </c>
      <c r="E156" s="10">
        <v>0</v>
      </c>
      <c r="F156" s="265">
        <f t="shared" si="34"/>
        <v>45839</v>
      </c>
      <c r="G156" s="139" t="s">
        <v>559</v>
      </c>
      <c r="H156" s="135"/>
      <c r="I156" s="140">
        <v>1249.8499999999999</v>
      </c>
      <c r="J156" s="14"/>
      <c r="K156" s="14"/>
      <c r="L156" s="14"/>
      <c r="N156" s="15"/>
      <c r="Q156" s="3"/>
      <c r="R156" s="234"/>
      <c r="S156" s="166">
        <f>IF(PMKAFAAPAYER[[#This Row],[ ]]="Payé",PMKAFAAPAYER[[#This Row],[02.01.2025]],0)</f>
        <v>0</v>
      </c>
      <c r="T156" s="234"/>
      <c r="U156" s="166">
        <f>IF(PMKAFAAPAYER[[#This Row],[ ]]="Payé",PMKAFAAPAYER[[#This Row],[09.01.2025]],0)</f>
        <v>0</v>
      </c>
      <c r="V156" s="234"/>
      <c r="W156" s="166">
        <f>IF(PMKAFAAPAYER[[#This Row],[ ]]="Payé",PMKAFAAPAYER[[#This Row],[16.01.2025]],0)</f>
        <v>0</v>
      </c>
      <c r="X156" s="234"/>
      <c r="Y156" s="166">
        <f>IF(PMKAFAAPAYER[[#This Row],[ ]]="Payé",PMKAFAAPAYER[[#This Row],[23.01.2025]],0)</f>
        <v>0</v>
      </c>
      <c r="Z156" s="234"/>
      <c r="AA156" s="176">
        <f>IF(PMKAFAAPAYER[[#This Row],[ ]]="Payé",PMKAFAAPAYER[[#This Row],[30.01.2025]],0)</f>
        <v>0</v>
      </c>
      <c r="AB156" s="32">
        <f t="shared" si="35"/>
        <v>0</v>
      </c>
      <c r="AC156" s="234"/>
      <c r="AD156" s="166">
        <f>IF(PMKAFAAPAYER[[#This Row],[ ]]="Payé",PMKAFAAPAYER[[#This Row],[06.02.2025]],0)</f>
        <v>0</v>
      </c>
      <c r="AE156" s="234"/>
      <c r="AF156" s="166">
        <f>IF(PMKAFAAPAYER[[#This Row],[ ]]="Payé",PMKAFAAPAYER[[#This Row],[13.02.2025]],0)</f>
        <v>0</v>
      </c>
      <c r="AG156" s="234"/>
      <c r="AH156" s="166">
        <f>IF(PMKAFAAPAYER[[#This Row],[ ]]="Payé",PMKAFAAPAYER[[#This Row],[20.02.2025]],0)</f>
        <v>0</v>
      </c>
      <c r="AI156" s="234"/>
      <c r="AJ156" s="176">
        <f>IF(PMKAFAAPAYER[[#This Row],[ ]]="Payé",PMKAFAAPAYER[[#This Row],[27.02.2025]],0)</f>
        <v>0</v>
      </c>
      <c r="AK156" s="47">
        <f t="shared" si="36"/>
        <v>0</v>
      </c>
      <c r="AL156" s="162"/>
      <c r="AM156" s="166">
        <f>IF(PMKAFAAPAYER[[#This Row],[ ]]="Payé",PMKAFAAPAYER[[#This Row],[05.03.2025]],0)</f>
        <v>0</v>
      </c>
      <c r="AN156" s="161"/>
      <c r="AO156" s="166">
        <f>IF(PMKAFAAPAYER[[#This Row],[ ]]="Payé",PMKAFAAPAYER[[#This Row],[12.03.2025]],0)</f>
        <v>0</v>
      </c>
      <c r="AP156" s="161"/>
      <c r="AQ156" s="166">
        <f>IF(PMKAFAAPAYER[[#This Row],[ ]]="Payé",PMKAFAAPAYER[[#This Row],[19.03.2025]],0)</f>
        <v>0</v>
      </c>
      <c r="AR156" s="161"/>
      <c r="AS156" s="176">
        <f>IF(PMKAFAAPAYER[[#This Row],[ ]]="Payé",PMKAFAAPAYER[[#This Row],[26.03.2025]],0)</f>
        <v>0</v>
      </c>
      <c r="AT156" s="17">
        <f t="shared" si="37"/>
        <v>0</v>
      </c>
      <c r="AU156" s="162"/>
      <c r="AV156" s="166">
        <f>IF(PMKAFAAPAYER[[#This Row],[ ]]="Payé",PMKAFAAPAYER[[#This Row],[02.04.2025]],0)</f>
        <v>0</v>
      </c>
      <c r="AW156" s="161"/>
      <c r="AX156" s="166">
        <f>IF(PMKAFAAPAYER[[#This Row],[ ]]="Payé",PMKAFAAPAYER[[#This Row],[09.04.2025]],0)</f>
        <v>0</v>
      </c>
      <c r="AY156" s="161"/>
      <c r="AZ156" s="166">
        <f>IF(PMKAFAAPAYER[[#This Row],[ ]]="Payé",PMKAFAAPAYER[[#This Row],[16.04.2025]],0)</f>
        <v>0</v>
      </c>
      <c r="BA156" s="161"/>
      <c r="BB156" s="166">
        <f>IF(PMKAFAAPAYER[[#This Row],[ ]]="Payé",PMKAFAAPAYER[[#This Row],[23.04.2025]],0)</f>
        <v>0</v>
      </c>
      <c r="BC156" s="161"/>
      <c r="BD156" s="176">
        <f>IF(PMKAFAAPAYER[[#This Row],[ ]]="Payé",PMKAFAAPAYER[[#This Row],[30.04.2025]],0)</f>
        <v>0</v>
      </c>
      <c r="BE156" s="18">
        <f t="shared" si="38"/>
        <v>0</v>
      </c>
      <c r="BF156" s="162"/>
      <c r="BG156" s="166">
        <f>IF(PMKAFAAPAYER[[#This Row],[ ]]="Payé",PMKAFAAPAYER[[#This Row],[07.05.2025]],0)</f>
        <v>0</v>
      </c>
      <c r="BH156" s="161"/>
      <c r="BI156" s="166">
        <f>IF(PMKAFAAPAYER[[#This Row],[ ]]="Payé",PMKAFAAPAYER[[#This Row],[14.05.2025]],0)</f>
        <v>0</v>
      </c>
      <c r="BJ156" s="161"/>
      <c r="BK156" s="166">
        <f>IF(PMKAFAAPAYER[[#This Row],[ ]]="Payé",PMKAFAAPAYER[[#This Row],[21.05.2025]],0)</f>
        <v>0</v>
      </c>
      <c r="BL156" s="161"/>
      <c r="BM156" s="176">
        <f>IF(PMKAFAAPAYER[[#This Row],[ ]]="Payé",PMKAFAAPAYER[[#This Row],[28.05.2025]],0)</f>
        <v>0</v>
      </c>
      <c r="BN156" s="17">
        <f t="shared" si="39"/>
        <v>0</v>
      </c>
      <c r="BO156" s="162"/>
      <c r="BP156" s="166">
        <f>IF(PMKAFAAPAYER[[#This Row],[ ]]="Payé",PMKAFAAPAYER[[#This Row],[04.06.2025]],0)</f>
        <v>0</v>
      </c>
      <c r="BQ156" s="161"/>
      <c r="BR156" s="166">
        <f>IF(PMKAFAAPAYER[[#This Row],[ ]]="Payé",PMKAFAAPAYER[[#This Row],[11.06.2025]],0)</f>
        <v>0</v>
      </c>
      <c r="BS156" s="161"/>
      <c r="BT156" s="166">
        <f>IF(PMKAFAAPAYER[[#This Row],[ ]]="Payé",PMKAFAAPAYER[[#This Row],[18.06.2025]],0)</f>
        <v>0</v>
      </c>
      <c r="BU156" s="161">
        <f>+PMKAFAAPAYER[[#This Row],[CHF]]</f>
        <v>1249.8499999999999</v>
      </c>
      <c r="BV156" s="176">
        <f>IF(PMKAFAAPAYER[[#This Row],[ ]]="Payé",PMKAFAAPAYER[[#This Row],[25.06.2025]],0)</f>
        <v>0</v>
      </c>
      <c r="BW156" s="18">
        <f t="shared" si="40"/>
        <v>1249.8499999999999</v>
      </c>
      <c r="BX156" s="162"/>
      <c r="BY156" s="166">
        <f>IF(PMKAFAAPAYER[[#This Row],[ ]]="Payé",PMKAFAAPAYER[[#This Row],[02.07.2025]],0)</f>
        <v>0</v>
      </c>
      <c r="BZ156" s="161"/>
      <c r="CA156" s="166">
        <f>IF(PMKAFAAPAYER[[#This Row],[ ]]="Payé",PMKAFAAPAYER[[#This Row],[09.07.2025]],0)</f>
        <v>0</v>
      </c>
      <c r="CB156" s="161"/>
      <c r="CC156" s="166">
        <f>IF(PMKAFAAPAYER[[#This Row],[ ]]="Payé",PMKAFAAPAYER[[#This Row],[16.07.2025]],0)</f>
        <v>0</v>
      </c>
      <c r="CD156" s="161"/>
      <c r="CE156" s="166">
        <f>IF(PMKAFAAPAYER[[#This Row],[ ]]="Payé",PMKAFAAPAYER[[#This Row],[23.07.2025]],0)</f>
        <v>0</v>
      </c>
      <c r="CF156" s="161"/>
      <c r="CG156" s="176">
        <f>IF(PMKAFAAPAYER[[#This Row],[ ]]="Payé",PMKAFAAPAYER[[#This Row],[30.07.2025]],0)</f>
        <v>0</v>
      </c>
      <c r="CH156" s="17">
        <f t="shared" si="41"/>
        <v>0</v>
      </c>
      <c r="CI156" s="162"/>
      <c r="CJ156" s="166">
        <f>IF(PMKAFAAPAYER[[#This Row],[ ]]="Payé",PMKAFAAPAYER[[#This Row],[06.08.2025]],0)</f>
        <v>0</v>
      </c>
      <c r="CK156" s="161"/>
      <c r="CL156" s="166">
        <f>IF(PMKAFAAPAYER[[#This Row],[ ]]="Payé",PMKAFAAPAYER[[#This Row],[13.08.2025]],0)</f>
        <v>0</v>
      </c>
      <c r="CM156" s="161"/>
      <c r="CN156" s="166">
        <f>IF(PMKAFAAPAYER[[#This Row],[ ]]="Payé",PMKAFAAPAYER[[#This Row],[20.08.2025]],0)</f>
        <v>0</v>
      </c>
      <c r="CO156" s="161"/>
      <c r="CP156" s="176">
        <f>IF(PMKAFAAPAYER[[#This Row],[ ]]="Payé",PMKAFAAPAYER[[#This Row],[27.08.2025]],0)</f>
        <v>0</v>
      </c>
      <c r="CQ156" s="18">
        <f t="shared" si="42"/>
        <v>0</v>
      </c>
      <c r="CR156" s="162"/>
      <c r="CS156" s="166">
        <f>IF(PMKAFAAPAYER[[#This Row],[ ]]="Payé",PMKAFAAPAYER[[#This Row],[03.09.2025]],0)</f>
        <v>0</v>
      </c>
      <c r="CT156" s="161"/>
      <c r="CU156" s="166">
        <f>IF(PMKAFAAPAYER[[#This Row],[ ]]="Payé",PMKAFAAPAYER[[#This Row],[10.09.2025]],0)</f>
        <v>0</v>
      </c>
      <c r="CV156" s="161"/>
      <c r="CW156" s="166">
        <f>IF(PMKAFAAPAYER[[#This Row],[ ]]="Payé",PMKAFAAPAYER[[#This Row],[17.09.2025]],0)</f>
        <v>0</v>
      </c>
      <c r="CX156" s="161"/>
      <c r="CY156" s="176">
        <f>IF(PMKAFAAPAYER[[#This Row],[ ]]="Payé",PMKAFAAPAYER[[#This Row],[24.09.2025]],0)</f>
        <v>0</v>
      </c>
      <c r="CZ156" s="17">
        <f t="shared" si="43"/>
        <v>0</v>
      </c>
      <c r="DA156" s="162"/>
      <c r="DB156" s="166">
        <f>IF(PMKAFAAPAYER[[#This Row],[ ]]="Payé",PMKAFAAPAYER[[#This Row],[01.10.2025]],0)</f>
        <v>0</v>
      </c>
      <c r="DC156" s="161"/>
      <c r="DD156" s="166">
        <f>IF(PMKAFAAPAYER[[#This Row],[ ]]="Payé",PMKAFAAPAYER[[#This Row],[08.10.2025]],0)</f>
        <v>0</v>
      </c>
      <c r="DE156" s="161"/>
      <c r="DF156" s="166">
        <f>IF(PMKAFAAPAYER[[#This Row],[ ]]="Payé",PMKAFAAPAYER[[#This Row],[15.10.2025]],0)</f>
        <v>0</v>
      </c>
      <c r="DG156" s="161"/>
      <c r="DH156" s="166">
        <f>IF(PMKAFAAPAYER[[#This Row],[ ]]="Payé",PMKAFAAPAYER[[#This Row],[22.10.2025]],0)</f>
        <v>0</v>
      </c>
      <c r="DI156" s="161"/>
      <c r="DJ156" s="176">
        <f>IF(PMKAFAAPAYER[[#This Row],[ ]]="Payé",PMKAFAAPAYER[[#This Row],[29.10.2025]],0)</f>
        <v>0</v>
      </c>
      <c r="DK156" s="18">
        <f t="shared" si="44"/>
        <v>0</v>
      </c>
      <c r="DL156" s="162"/>
      <c r="DM156" s="166">
        <f>IF(PMKAFAAPAYER[[#This Row],[ ]]="Payé",PMKAFAAPAYER[[#This Row],[05.11.2025]],0)</f>
        <v>0</v>
      </c>
      <c r="DN156" s="161"/>
      <c r="DO156" s="166">
        <f>IF(PMKAFAAPAYER[[#This Row],[ ]]="Payé",PMKAFAAPAYER[[#This Row],[12.11.2025]],0)</f>
        <v>0</v>
      </c>
      <c r="DP156" s="161"/>
      <c r="DQ156" s="166">
        <f>IF(PMKAFAAPAYER[[#This Row],[ ]]="Payé",PMKAFAAPAYER[[#This Row],[19.11.2025]],0)</f>
        <v>0</v>
      </c>
      <c r="DR156" s="161"/>
      <c r="DS156" s="176">
        <f>IF(PMKAFAAPAYER[[#This Row],[ ]]="Payé",PMKAFAAPAYER[[#This Row],[26.11.2025]],0)</f>
        <v>0</v>
      </c>
      <c r="DT156" s="17">
        <f t="shared" si="45"/>
        <v>0</v>
      </c>
      <c r="DU156" s="162"/>
      <c r="DV156" s="166">
        <f>IF(PMKAFAAPAYER[[#This Row],[ ]]="Payé",PMKAFAAPAYER[[#This Row],[03.12.2025]],0)</f>
        <v>0</v>
      </c>
      <c r="DW156" s="161"/>
      <c r="DX156" s="166">
        <f>IF(PMKAFAAPAYER[[#This Row],[ ]]="Payé",PMKAFAAPAYER[[#This Row],[10.12.2025]],0)</f>
        <v>0</v>
      </c>
      <c r="DY156" s="161"/>
      <c r="DZ156" s="166">
        <f>IF(PMKAFAAPAYER[[#This Row],[ ]]="Payé",PMKAFAAPAYER[[#This Row],[17.12.2025]],0)</f>
        <v>0</v>
      </c>
      <c r="EA156" s="161"/>
      <c r="EB156" s="166">
        <f>IF(PMKAFAAPAYER[[#This Row],[ ]]="Payé",PMKAFAAPAYER[[#This Row],[24.12.2025]],0)</f>
        <v>0</v>
      </c>
      <c r="EC156" s="161"/>
      <c r="ED156" s="176">
        <f>IF(PMKAFAAPAYER[[#This Row],[ ]]="Payé",PMKAFAAPAYER[[#This Row],[31.12.2025]],0)</f>
        <v>0</v>
      </c>
      <c r="EE156" s="18">
        <f t="shared" si="46"/>
        <v>0</v>
      </c>
      <c r="EF156" s="11">
        <f t="shared" si="47"/>
        <v>1249.8499999999999</v>
      </c>
      <c r="EG156" s="16">
        <f>+PMKAFAAPAYER[[#This Row],[CHF]]-PMKAFAAPAYER[[#This Row],[T2025]]</f>
        <v>0</v>
      </c>
    </row>
    <row r="157" spans="1:137" x14ac:dyDescent="0.3">
      <c r="A157" s="9">
        <f t="shared" si="48"/>
        <v>152</v>
      </c>
      <c r="B157" s="1" t="s">
        <v>152</v>
      </c>
      <c r="C157" s="193" t="s">
        <v>553</v>
      </c>
      <c r="D157" s="8">
        <v>45870</v>
      </c>
      <c r="E157" s="10">
        <v>0</v>
      </c>
      <c r="F157" s="265">
        <f t="shared" si="34"/>
        <v>45870</v>
      </c>
      <c r="G157" s="139" t="s">
        <v>560</v>
      </c>
      <c r="H157" s="135"/>
      <c r="I157" s="140">
        <v>1249.8499999999999</v>
      </c>
      <c r="J157" s="14"/>
      <c r="K157" s="14"/>
      <c r="L157" s="14"/>
      <c r="N157" s="15"/>
      <c r="Q157" s="3"/>
      <c r="R157" s="234"/>
      <c r="S157" s="166">
        <f>IF(PMKAFAAPAYER[[#This Row],[ ]]="Payé",PMKAFAAPAYER[[#This Row],[02.01.2025]],0)</f>
        <v>0</v>
      </c>
      <c r="T157" s="234"/>
      <c r="U157" s="166">
        <f>IF(PMKAFAAPAYER[[#This Row],[ ]]="Payé",PMKAFAAPAYER[[#This Row],[09.01.2025]],0)</f>
        <v>0</v>
      </c>
      <c r="V157" s="234"/>
      <c r="W157" s="166">
        <f>IF(PMKAFAAPAYER[[#This Row],[ ]]="Payé",PMKAFAAPAYER[[#This Row],[16.01.2025]],0)</f>
        <v>0</v>
      </c>
      <c r="X157" s="234"/>
      <c r="Y157" s="166">
        <f>IF(PMKAFAAPAYER[[#This Row],[ ]]="Payé",PMKAFAAPAYER[[#This Row],[23.01.2025]],0)</f>
        <v>0</v>
      </c>
      <c r="Z157" s="234"/>
      <c r="AA157" s="176">
        <f>IF(PMKAFAAPAYER[[#This Row],[ ]]="Payé",PMKAFAAPAYER[[#This Row],[30.01.2025]],0)</f>
        <v>0</v>
      </c>
      <c r="AB157" s="32">
        <f t="shared" si="35"/>
        <v>0</v>
      </c>
      <c r="AC157" s="234"/>
      <c r="AD157" s="166">
        <f>IF(PMKAFAAPAYER[[#This Row],[ ]]="Payé",PMKAFAAPAYER[[#This Row],[06.02.2025]],0)</f>
        <v>0</v>
      </c>
      <c r="AE157" s="234"/>
      <c r="AF157" s="166">
        <f>IF(PMKAFAAPAYER[[#This Row],[ ]]="Payé",PMKAFAAPAYER[[#This Row],[13.02.2025]],0)</f>
        <v>0</v>
      </c>
      <c r="AG157" s="234"/>
      <c r="AH157" s="166">
        <f>IF(PMKAFAAPAYER[[#This Row],[ ]]="Payé",PMKAFAAPAYER[[#This Row],[20.02.2025]],0)</f>
        <v>0</v>
      </c>
      <c r="AI157" s="234"/>
      <c r="AJ157" s="176">
        <f>IF(PMKAFAAPAYER[[#This Row],[ ]]="Payé",PMKAFAAPAYER[[#This Row],[27.02.2025]],0)</f>
        <v>0</v>
      </c>
      <c r="AK157" s="47">
        <f t="shared" si="36"/>
        <v>0</v>
      </c>
      <c r="AL157" s="162"/>
      <c r="AM157" s="166">
        <f>IF(PMKAFAAPAYER[[#This Row],[ ]]="Payé",PMKAFAAPAYER[[#This Row],[05.03.2025]],0)</f>
        <v>0</v>
      </c>
      <c r="AN157" s="161"/>
      <c r="AO157" s="166">
        <f>IF(PMKAFAAPAYER[[#This Row],[ ]]="Payé",PMKAFAAPAYER[[#This Row],[12.03.2025]],0)</f>
        <v>0</v>
      </c>
      <c r="AP157" s="161"/>
      <c r="AQ157" s="166">
        <f>IF(PMKAFAAPAYER[[#This Row],[ ]]="Payé",PMKAFAAPAYER[[#This Row],[19.03.2025]],0)</f>
        <v>0</v>
      </c>
      <c r="AR157" s="161"/>
      <c r="AS157" s="176">
        <f>IF(PMKAFAAPAYER[[#This Row],[ ]]="Payé",PMKAFAAPAYER[[#This Row],[26.03.2025]],0)</f>
        <v>0</v>
      </c>
      <c r="AT157" s="17">
        <f t="shared" si="37"/>
        <v>0</v>
      </c>
      <c r="AU157" s="162"/>
      <c r="AV157" s="166">
        <f>IF(PMKAFAAPAYER[[#This Row],[ ]]="Payé",PMKAFAAPAYER[[#This Row],[02.04.2025]],0)</f>
        <v>0</v>
      </c>
      <c r="AW157" s="161"/>
      <c r="AX157" s="166">
        <f>IF(PMKAFAAPAYER[[#This Row],[ ]]="Payé",PMKAFAAPAYER[[#This Row],[09.04.2025]],0)</f>
        <v>0</v>
      </c>
      <c r="AY157" s="161"/>
      <c r="AZ157" s="166">
        <f>IF(PMKAFAAPAYER[[#This Row],[ ]]="Payé",PMKAFAAPAYER[[#This Row],[16.04.2025]],0)</f>
        <v>0</v>
      </c>
      <c r="BA157" s="161"/>
      <c r="BB157" s="166">
        <f>IF(PMKAFAAPAYER[[#This Row],[ ]]="Payé",PMKAFAAPAYER[[#This Row],[23.04.2025]],0)</f>
        <v>0</v>
      </c>
      <c r="BC157" s="161"/>
      <c r="BD157" s="176">
        <f>IF(PMKAFAAPAYER[[#This Row],[ ]]="Payé",PMKAFAAPAYER[[#This Row],[30.04.2025]],0)</f>
        <v>0</v>
      </c>
      <c r="BE157" s="18">
        <f t="shared" si="38"/>
        <v>0</v>
      </c>
      <c r="BF157" s="162"/>
      <c r="BG157" s="166">
        <f>IF(PMKAFAAPAYER[[#This Row],[ ]]="Payé",PMKAFAAPAYER[[#This Row],[07.05.2025]],0)</f>
        <v>0</v>
      </c>
      <c r="BH157" s="161"/>
      <c r="BI157" s="166">
        <f>IF(PMKAFAAPAYER[[#This Row],[ ]]="Payé",PMKAFAAPAYER[[#This Row],[14.05.2025]],0)</f>
        <v>0</v>
      </c>
      <c r="BJ157" s="161"/>
      <c r="BK157" s="166">
        <f>IF(PMKAFAAPAYER[[#This Row],[ ]]="Payé",PMKAFAAPAYER[[#This Row],[21.05.2025]],0)</f>
        <v>0</v>
      </c>
      <c r="BL157" s="161"/>
      <c r="BM157" s="176">
        <f>IF(PMKAFAAPAYER[[#This Row],[ ]]="Payé",PMKAFAAPAYER[[#This Row],[28.05.2025]],0)</f>
        <v>0</v>
      </c>
      <c r="BN157" s="17">
        <f t="shared" si="39"/>
        <v>0</v>
      </c>
      <c r="BO157" s="162"/>
      <c r="BP157" s="166">
        <f>IF(PMKAFAAPAYER[[#This Row],[ ]]="Payé",PMKAFAAPAYER[[#This Row],[04.06.2025]],0)</f>
        <v>0</v>
      </c>
      <c r="BQ157" s="161"/>
      <c r="BR157" s="166">
        <f>IF(PMKAFAAPAYER[[#This Row],[ ]]="Payé",PMKAFAAPAYER[[#This Row],[11.06.2025]],0)</f>
        <v>0</v>
      </c>
      <c r="BS157" s="161"/>
      <c r="BT157" s="166">
        <f>IF(PMKAFAAPAYER[[#This Row],[ ]]="Payé",PMKAFAAPAYER[[#This Row],[18.06.2025]],0)</f>
        <v>0</v>
      </c>
      <c r="BU157" s="161"/>
      <c r="BV157" s="176">
        <f>IF(PMKAFAAPAYER[[#This Row],[ ]]="Payé",PMKAFAAPAYER[[#This Row],[25.06.2025]],0)</f>
        <v>0</v>
      </c>
      <c r="BW157" s="18">
        <f t="shared" si="40"/>
        <v>0</v>
      </c>
      <c r="BX157" s="162"/>
      <c r="BY157" s="166">
        <f>IF(PMKAFAAPAYER[[#This Row],[ ]]="Payé",PMKAFAAPAYER[[#This Row],[02.07.2025]],0)</f>
        <v>0</v>
      </c>
      <c r="BZ157" s="161"/>
      <c r="CA157" s="166">
        <f>IF(PMKAFAAPAYER[[#This Row],[ ]]="Payé",PMKAFAAPAYER[[#This Row],[09.07.2025]],0)</f>
        <v>0</v>
      </c>
      <c r="CB157" s="161"/>
      <c r="CC157" s="166">
        <f>IF(PMKAFAAPAYER[[#This Row],[ ]]="Payé",PMKAFAAPAYER[[#This Row],[16.07.2025]],0)</f>
        <v>0</v>
      </c>
      <c r="CD157" s="161"/>
      <c r="CE157" s="166">
        <f>IF(PMKAFAAPAYER[[#This Row],[ ]]="Payé",PMKAFAAPAYER[[#This Row],[23.07.2025]],0)</f>
        <v>0</v>
      </c>
      <c r="CF157" s="161">
        <f>+PMKAFAAPAYER[[#This Row],[CHF]]</f>
        <v>1249.8499999999999</v>
      </c>
      <c r="CG157" s="176">
        <f>IF(PMKAFAAPAYER[[#This Row],[ ]]="Payé",PMKAFAAPAYER[[#This Row],[30.07.2025]],0)</f>
        <v>0</v>
      </c>
      <c r="CH157" s="17">
        <f t="shared" si="41"/>
        <v>1249.8499999999999</v>
      </c>
      <c r="CI157" s="162"/>
      <c r="CJ157" s="166">
        <f>IF(PMKAFAAPAYER[[#This Row],[ ]]="Payé",PMKAFAAPAYER[[#This Row],[06.08.2025]],0)</f>
        <v>0</v>
      </c>
      <c r="CK157" s="161"/>
      <c r="CL157" s="166">
        <f>IF(PMKAFAAPAYER[[#This Row],[ ]]="Payé",PMKAFAAPAYER[[#This Row],[13.08.2025]],0)</f>
        <v>0</v>
      </c>
      <c r="CM157" s="161"/>
      <c r="CN157" s="166">
        <f>IF(PMKAFAAPAYER[[#This Row],[ ]]="Payé",PMKAFAAPAYER[[#This Row],[20.08.2025]],0)</f>
        <v>0</v>
      </c>
      <c r="CO157" s="161"/>
      <c r="CP157" s="176">
        <f>IF(PMKAFAAPAYER[[#This Row],[ ]]="Payé",PMKAFAAPAYER[[#This Row],[27.08.2025]],0)</f>
        <v>0</v>
      </c>
      <c r="CQ157" s="18">
        <f t="shared" si="42"/>
        <v>0</v>
      </c>
      <c r="CR157" s="162"/>
      <c r="CS157" s="166">
        <f>IF(PMKAFAAPAYER[[#This Row],[ ]]="Payé",PMKAFAAPAYER[[#This Row],[03.09.2025]],0)</f>
        <v>0</v>
      </c>
      <c r="CT157" s="161"/>
      <c r="CU157" s="166">
        <f>IF(PMKAFAAPAYER[[#This Row],[ ]]="Payé",PMKAFAAPAYER[[#This Row],[10.09.2025]],0)</f>
        <v>0</v>
      </c>
      <c r="CV157" s="161"/>
      <c r="CW157" s="166">
        <f>IF(PMKAFAAPAYER[[#This Row],[ ]]="Payé",PMKAFAAPAYER[[#This Row],[17.09.2025]],0)</f>
        <v>0</v>
      </c>
      <c r="CX157" s="161"/>
      <c r="CY157" s="176">
        <f>IF(PMKAFAAPAYER[[#This Row],[ ]]="Payé",PMKAFAAPAYER[[#This Row],[24.09.2025]],0)</f>
        <v>0</v>
      </c>
      <c r="CZ157" s="17">
        <f t="shared" si="43"/>
        <v>0</v>
      </c>
      <c r="DA157" s="162"/>
      <c r="DB157" s="166">
        <f>IF(PMKAFAAPAYER[[#This Row],[ ]]="Payé",PMKAFAAPAYER[[#This Row],[01.10.2025]],0)</f>
        <v>0</v>
      </c>
      <c r="DC157" s="161"/>
      <c r="DD157" s="166">
        <f>IF(PMKAFAAPAYER[[#This Row],[ ]]="Payé",PMKAFAAPAYER[[#This Row],[08.10.2025]],0)</f>
        <v>0</v>
      </c>
      <c r="DE157" s="161"/>
      <c r="DF157" s="166">
        <f>IF(PMKAFAAPAYER[[#This Row],[ ]]="Payé",PMKAFAAPAYER[[#This Row],[15.10.2025]],0)</f>
        <v>0</v>
      </c>
      <c r="DG157" s="161"/>
      <c r="DH157" s="166">
        <f>IF(PMKAFAAPAYER[[#This Row],[ ]]="Payé",PMKAFAAPAYER[[#This Row],[22.10.2025]],0)</f>
        <v>0</v>
      </c>
      <c r="DI157" s="161"/>
      <c r="DJ157" s="176">
        <f>IF(PMKAFAAPAYER[[#This Row],[ ]]="Payé",PMKAFAAPAYER[[#This Row],[29.10.2025]],0)</f>
        <v>0</v>
      </c>
      <c r="DK157" s="18">
        <f t="shared" si="44"/>
        <v>0</v>
      </c>
      <c r="DL157" s="162"/>
      <c r="DM157" s="166">
        <f>IF(PMKAFAAPAYER[[#This Row],[ ]]="Payé",PMKAFAAPAYER[[#This Row],[05.11.2025]],0)</f>
        <v>0</v>
      </c>
      <c r="DN157" s="161"/>
      <c r="DO157" s="166">
        <f>IF(PMKAFAAPAYER[[#This Row],[ ]]="Payé",PMKAFAAPAYER[[#This Row],[12.11.2025]],0)</f>
        <v>0</v>
      </c>
      <c r="DP157" s="161"/>
      <c r="DQ157" s="166">
        <f>IF(PMKAFAAPAYER[[#This Row],[ ]]="Payé",PMKAFAAPAYER[[#This Row],[19.11.2025]],0)</f>
        <v>0</v>
      </c>
      <c r="DR157" s="161"/>
      <c r="DS157" s="176">
        <f>IF(PMKAFAAPAYER[[#This Row],[ ]]="Payé",PMKAFAAPAYER[[#This Row],[26.11.2025]],0)</f>
        <v>0</v>
      </c>
      <c r="DT157" s="17">
        <f t="shared" si="45"/>
        <v>0</v>
      </c>
      <c r="DU157" s="162"/>
      <c r="DV157" s="166">
        <f>IF(PMKAFAAPAYER[[#This Row],[ ]]="Payé",PMKAFAAPAYER[[#This Row],[03.12.2025]],0)</f>
        <v>0</v>
      </c>
      <c r="DW157" s="161"/>
      <c r="DX157" s="166">
        <f>IF(PMKAFAAPAYER[[#This Row],[ ]]="Payé",PMKAFAAPAYER[[#This Row],[10.12.2025]],0)</f>
        <v>0</v>
      </c>
      <c r="DY157" s="161"/>
      <c r="DZ157" s="166">
        <f>IF(PMKAFAAPAYER[[#This Row],[ ]]="Payé",PMKAFAAPAYER[[#This Row],[17.12.2025]],0)</f>
        <v>0</v>
      </c>
      <c r="EA157" s="161"/>
      <c r="EB157" s="166">
        <f>IF(PMKAFAAPAYER[[#This Row],[ ]]="Payé",PMKAFAAPAYER[[#This Row],[24.12.2025]],0)</f>
        <v>0</v>
      </c>
      <c r="EC157" s="161"/>
      <c r="ED157" s="176">
        <f>IF(PMKAFAAPAYER[[#This Row],[ ]]="Payé",PMKAFAAPAYER[[#This Row],[31.12.2025]],0)</f>
        <v>0</v>
      </c>
      <c r="EE157" s="18">
        <f t="shared" si="46"/>
        <v>0</v>
      </c>
      <c r="EF157" s="11">
        <f t="shared" si="47"/>
        <v>1249.8499999999999</v>
      </c>
      <c r="EG157" s="16">
        <f>+PMKAFAAPAYER[[#This Row],[CHF]]-PMKAFAAPAYER[[#This Row],[T2025]]</f>
        <v>0</v>
      </c>
    </row>
    <row r="158" spans="1:137" x14ac:dyDescent="0.3">
      <c r="A158" s="9">
        <f t="shared" si="48"/>
        <v>153</v>
      </c>
      <c r="B158" s="1" t="s">
        <v>152</v>
      </c>
      <c r="C158" s="193" t="s">
        <v>553</v>
      </c>
      <c r="D158" s="8">
        <v>45901</v>
      </c>
      <c r="E158" s="10">
        <v>0</v>
      </c>
      <c r="F158" s="265">
        <f t="shared" si="34"/>
        <v>45901</v>
      </c>
      <c r="G158" s="139" t="s">
        <v>561</v>
      </c>
      <c r="H158" s="135"/>
      <c r="I158" s="140">
        <v>1249.8499999999999</v>
      </c>
      <c r="J158" s="14"/>
      <c r="K158" s="14"/>
      <c r="L158" s="14"/>
      <c r="N158" s="15"/>
      <c r="Q158" s="3"/>
      <c r="R158" s="234"/>
      <c r="S158" s="166">
        <f>IF(PMKAFAAPAYER[[#This Row],[ ]]="Payé",PMKAFAAPAYER[[#This Row],[02.01.2025]],0)</f>
        <v>0</v>
      </c>
      <c r="T158" s="234"/>
      <c r="U158" s="166">
        <f>IF(PMKAFAAPAYER[[#This Row],[ ]]="Payé",PMKAFAAPAYER[[#This Row],[09.01.2025]],0)</f>
        <v>0</v>
      </c>
      <c r="V158" s="234"/>
      <c r="W158" s="166">
        <f>IF(PMKAFAAPAYER[[#This Row],[ ]]="Payé",PMKAFAAPAYER[[#This Row],[16.01.2025]],0)</f>
        <v>0</v>
      </c>
      <c r="X158" s="234"/>
      <c r="Y158" s="166">
        <f>IF(PMKAFAAPAYER[[#This Row],[ ]]="Payé",PMKAFAAPAYER[[#This Row],[23.01.2025]],0)</f>
        <v>0</v>
      </c>
      <c r="Z158" s="234"/>
      <c r="AA158" s="176">
        <f>IF(PMKAFAAPAYER[[#This Row],[ ]]="Payé",PMKAFAAPAYER[[#This Row],[30.01.2025]],0)</f>
        <v>0</v>
      </c>
      <c r="AB158" s="32">
        <f t="shared" si="35"/>
        <v>0</v>
      </c>
      <c r="AC158" s="234"/>
      <c r="AD158" s="166">
        <f>IF(PMKAFAAPAYER[[#This Row],[ ]]="Payé",PMKAFAAPAYER[[#This Row],[06.02.2025]],0)</f>
        <v>0</v>
      </c>
      <c r="AE158" s="234"/>
      <c r="AF158" s="166">
        <f>IF(PMKAFAAPAYER[[#This Row],[ ]]="Payé",PMKAFAAPAYER[[#This Row],[13.02.2025]],0)</f>
        <v>0</v>
      </c>
      <c r="AG158" s="234"/>
      <c r="AH158" s="166">
        <f>IF(PMKAFAAPAYER[[#This Row],[ ]]="Payé",PMKAFAAPAYER[[#This Row],[20.02.2025]],0)</f>
        <v>0</v>
      </c>
      <c r="AI158" s="234"/>
      <c r="AJ158" s="176">
        <f>IF(PMKAFAAPAYER[[#This Row],[ ]]="Payé",PMKAFAAPAYER[[#This Row],[27.02.2025]],0)</f>
        <v>0</v>
      </c>
      <c r="AK158" s="47">
        <f t="shared" si="36"/>
        <v>0</v>
      </c>
      <c r="AL158" s="162"/>
      <c r="AM158" s="166">
        <f>IF(PMKAFAAPAYER[[#This Row],[ ]]="Payé",PMKAFAAPAYER[[#This Row],[05.03.2025]],0)</f>
        <v>0</v>
      </c>
      <c r="AN158" s="161"/>
      <c r="AO158" s="166">
        <f>IF(PMKAFAAPAYER[[#This Row],[ ]]="Payé",PMKAFAAPAYER[[#This Row],[12.03.2025]],0)</f>
        <v>0</v>
      </c>
      <c r="AP158" s="161"/>
      <c r="AQ158" s="166">
        <f>IF(PMKAFAAPAYER[[#This Row],[ ]]="Payé",PMKAFAAPAYER[[#This Row],[19.03.2025]],0)</f>
        <v>0</v>
      </c>
      <c r="AR158" s="161"/>
      <c r="AS158" s="176">
        <f>IF(PMKAFAAPAYER[[#This Row],[ ]]="Payé",PMKAFAAPAYER[[#This Row],[26.03.2025]],0)</f>
        <v>0</v>
      </c>
      <c r="AT158" s="17">
        <f t="shared" si="37"/>
        <v>0</v>
      </c>
      <c r="AU158" s="162"/>
      <c r="AV158" s="166">
        <f>IF(PMKAFAAPAYER[[#This Row],[ ]]="Payé",PMKAFAAPAYER[[#This Row],[02.04.2025]],0)</f>
        <v>0</v>
      </c>
      <c r="AW158" s="161"/>
      <c r="AX158" s="166">
        <f>IF(PMKAFAAPAYER[[#This Row],[ ]]="Payé",PMKAFAAPAYER[[#This Row],[09.04.2025]],0)</f>
        <v>0</v>
      </c>
      <c r="AY158" s="161"/>
      <c r="AZ158" s="166">
        <f>IF(PMKAFAAPAYER[[#This Row],[ ]]="Payé",PMKAFAAPAYER[[#This Row],[16.04.2025]],0)</f>
        <v>0</v>
      </c>
      <c r="BA158" s="161"/>
      <c r="BB158" s="166">
        <f>IF(PMKAFAAPAYER[[#This Row],[ ]]="Payé",PMKAFAAPAYER[[#This Row],[23.04.2025]],0)</f>
        <v>0</v>
      </c>
      <c r="BC158" s="161"/>
      <c r="BD158" s="176">
        <f>IF(PMKAFAAPAYER[[#This Row],[ ]]="Payé",PMKAFAAPAYER[[#This Row],[30.04.2025]],0)</f>
        <v>0</v>
      </c>
      <c r="BE158" s="18">
        <f t="shared" si="38"/>
        <v>0</v>
      </c>
      <c r="BF158" s="162"/>
      <c r="BG158" s="166">
        <f>IF(PMKAFAAPAYER[[#This Row],[ ]]="Payé",PMKAFAAPAYER[[#This Row],[07.05.2025]],0)</f>
        <v>0</v>
      </c>
      <c r="BH158" s="161"/>
      <c r="BI158" s="166">
        <f>IF(PMKAFAAPAYER[[#This Row],[ ]]="Payé",PMKAFAAPAYER[[#This Row],[14.05.2025]],0)</f>
        <v>0</v>
      </c>
      <c r="BJ158" s="161"/>
      <c r="BK158" s="166">
        <f>IF(PMKAFAAPAYER[[#This Row],[ ]]="Payé",PMKAFAAPAYER[[#This Row],[21.05.2025]],0)</f>
        <v>0</v>
      </c>
      <c r="BL158" s="161"/>
      <c r="BM158" s="176">
        <f>IF(PMKAFAAPAYER[[#This Row],[ ]]="Payé",PMKAFAAPAYER[[#This Row],[28.05.2025]],0)</f>
        <v>0</v>
      </c>
      <c r="BN158" s="17">
        <f t="shared" si="39"/>
        <v>0</v>
      </c>
      <c r="BO158" s="162"/>
      <c r="BP158" s="166">
        <f>IF(PMKAFAAPAYER[[#This Row],[ ]]="Payé",PMKAFAAPAYER[[#This Row],[04.06.2025]],0)</f>
        <v>0</v>
      </c>
      <c r="BQ158" s="161"/>
      <c r="BR158" s="166">
        <f>IF(PMKAFAAPAYER[[#This Row],[ ]]="Payé",PMKAFAAPAYER[[#This Row],[11.06.2025]],0)</f>
        <v>0</v>
      </c>
      <c r="BS158" s="161"/>
      <c r="BT158" s="166">
        <f>IF(PMKAFAAPAYER[[#This Row],[ ]]="Payé",PMKAFAAPAYER[[#This Row],[18.06.2025]],0)</f>
        <v>0</v>
      </c>
      <c r="BU158" s="161"/>
      <c r="BV158" s="176">
        <f>IF(PMKAFAAPAYER[[#This Row],[ ]]="Payé",PMKAFAAPAYER[[#This Row],[25.06.2025]],0)</f>
        <v>0</v>
      </c>
      <c r="BW158" s="18">
        <f t="shared" si="40"/>
        <v>0</v>
      </c>
      <c r="BX158" s="162"/>
      <c r="BY158" s="166">
        <f>IF(PMKAFAAPAYER[[#This Row],[ ]]="Payé",PMKAFAAPAYER[[#This Row],[02.07.2025]],0)</f>
        <v>0</v>
      </c>
      <c r="BZ158" s="161"/>
      <c r="CA158" s="166">
        <f>IF(PMKAFAAPAYER[[#This Row],[ ]]="Payé",PMKAFAAPAYER[[#This Row],[09.07.2025]],0)</f>
        <v>0</v>
      </c>
      <c r="CB158" s="161"/>
      <c r="CC158" s="166">
        <f>IF(PMKAFAAPAYER[[#This Row],[ ]]="Payé",PMKAFAAPAYER[[#This Row],[16.07.2025]],0)</f>
        <v>0</v>
      </c>
      <c r="CD158" s="161"/>
      <c r="CE158" s="166">
        <f>IF(PMKAFAAPAYER[[#This Row],[ ]]="Payé",PMKAFAAPAYER[[#This Row],[23.07.2025]],0)</f>
        <v>0</v>
      </c>
      <c r="CF158" s="161"/>
      <c r="CG158" s="176">
        <f>IF(PMKAFAAPAYER[[#This Row],[ ]]="Payé",PMKAFAAPAYER[[#This Row],[30.07.2025]],0)</f>
        <v>0</v>
      </c>
      <c r="CH158" s="17">
        <f t="shared" si="41"/>
        <v>0</v>
      </c>
      <c r="CI158" s="162"/>
      <c r="CJ158" s="166">
        <f>IF(PMKAFAAPAYER[[#This Row],[ ]]="Payé",PMKAFAAPAYER[[#This Row],[06.08.2025]],0)</f>
        <v>0</v>
      </c>
      <c r="CK158" s="161"/>
      <c r="CL158" s="166">
        <f>IF(PMKAFAAPAYER[[#This Row],[ ]]="Payé",PMKAFAAPAYER[[#This Row],[13.08.2025]],0)</f>
        <v>0</v>
      </c>
      <c r="CM158" s="161"/>
      <c r="CN158" s="166">
        <f>IF(PMKAFAAPAYER[[#This Row],[ ]]="Payé",PMKAFAAPAYER[[#This Row],[20.08.2025]],0)</f>
        <v>0</v>
      </c>
      <c r="CO158" s="161">
        <f>+PMKAFAAPAYER[[#This Row],[CHF]]</f>
        <v>1249.8499999999999</v>
      </c>
      <c r="CP158" s="176">
        <f>IF(PMKAFAAPAYER[[#This Row],[ ]]="Payé",PMKAFAAPAYER[[#This Row],[27.08.2025]],0)</f>
        <v>0</v>
      </c>
      <c r="CQ158" s="18">
        <f t="shared" si="42"/>
        <v>1249.8499999999999</v>
      </c>
      <c r="CR158" s="162"/>
      <c r="CS158" s="166">
        <f>IF(PMKAFAAPAYER[[#This Row],[ ]]="Payé",PMKAFAAPAYER[[#This Row],[03.09.2025]],0)</f>
        <v>0</v>
      </c>
      <c r="CT158" s="161"/>
      <c r="CU158" s="166">
        <f>IF(PMKAFAAPAYER[[#This Row],[ ]]="Payé",PMKAFAAPAYER[[#This Row],[10.09.2025]],0)</f>
        <v>0</v>
      </c>
      <c r="CV158" s="161"/>
      <c r="CW158" s="166">
        <f>IF(PMKAFAAPAYER[[#This Row],[ ]]="Payé",PMKAFAAPAYER[[#This Row],[17.09.2025]],0)</f>
        <v>0</v>
      </c>
      <c r="CX158" s="161"/>
      <c r="CY158" s="176">
        <f>IF(PMKAFAAPAYER[[#This Row],[ ]]="Payé",PMKAFAAPAYER[[#This Row],[24.09.2025]],0)</f>
        <v>0</v>
      </c>
      <c r="CZ158" s="17">
        <f t="shared" si="43"/>
        <v>0</v>
      </c>
      <c r="DA158" s="162"/>
      <c r="DB158" s="166">
        <f>IF(PMKAFAAPAYER[[#This Row],[ ]]="Payé",PMKAFAAPAYER[[#This Row],[01.10.2025]],0)</f>
        <v>0</v>
      </c>
      <c r="DC158" s="161"/>
      <c r="DD158" s="166">
        <f>IF(PMKAFAAPAYER[[#This Row],[ ]]="Payé",PMKAFAAPAYER[[#This Row],[08.10.2025]],0)</f>
        <v>0</v>
      </c>
      <c r="DE158" s="161"/>
      <c r="DF158" s="166">
        <f>IF(PMKAFAAPAYER[[#This Row],[ ]]="Payé",PMKAFAAPAYER[[#This Row],[15.10.2025]],0)</f>
        <v>0</v>
      </c>
      <c r="DG158" s="161"/>
      <c r="DH158" s="166">
        <f>IF(PMKAFAAPAYER[[#This Row],[ ]]="Payé",PMKAFAAPAYER[[#This Row],[22.10.2025]],0)</f>
        <v>0</v>
      </c>
      <c r="DI158" s="161"/>
      <c r="DJ158" s="176">
        <f>IF(PMKAFAAPAYER[[#This Row],[ ]]="Payé",PMKAFAAPAYER[[#This Row],[29.10.2025]],0)</f>
        <v>0</v>
      </c>
      <c r="DK158" s="18">
        <f t="shared" si="44"/>
        <v>0</v>
      </c>
      <c r="DL158" s="162"/>
      <c r="DM158" s="166">
        <f>IF(PMKAFAAPAYER[[#This Row],[ ]]="Payé",PMKAFAAPAYER[[#This Row],[05.11.2025]],0)</f>
        <v>0</v>
      </c>
      <c r="DN158" s="161"/>
      <c r="DO158" s="166">
        <f>IF(PMKAFAAPAYER[[#This Row],[ ]]="Payé",PMKAFAAPAYER[[#This Row],[12.11.2025]],0)</f>
        <v>0</v>
      </c>
      <c r="DP158" s="161"/>
      <c r="DQ158" s="166">
        <f>IF(PMKAFAAPAYER[[#This Row],[ ]]="Payé",PMKAFAAPAYER[[#This Row],[19.11.2025]],0)</f>
        <v>0</v>
      </c>
      <c r="DR158" s="161"/>
      <c r="DS158" s="176">
        <f>IF(PMKAFAAPAYER[[#This Row],[ ]]="Payé",PMKAFAAPAYER[[#This Row],[26.11.2025]],0)</f>
        <v>0</v>
      </c>
      <c r="DT158" s="17">
        <f t="shared" si="45"/>
        <v>0</v>
      </c>
      <c r="DU158" s="162"/>
      <c r="DV158" s="166">
        <f>IF(PMKAFAAPAYER[[#This Row],[ ]]="Payé",PMKAFAAPAYER[[#This Row],[03.12.2025]],0)</f>
        <v>0</v>
      </c>
      <c r="DW158" s="161"/>
      <c r="DX158" s="166">
        <f>IF(PMKAFAAPAYER[[#This Row],[ ]]="Payé",PMKAFAAPAYER[[#This Row],[10.12.2025]],0)</f>
        <v>0</v>
      </c>
      <c r="DY158" s="161"/>
      <c r="DZ158" s="166">
        <f>IF(PMKAFAAPAYER[[#This Row],[ ]]="Payé",PMKAFAAPAYER[[#This Row],[17.12.2025]],0)</f>
        <v>0</v>
      </c>
      <c r="EA158" s="161"/>
      <c r="EB158" s="166">
        <f>IF(PMKAFAAPAYER[[#This Row],[ ]]="Payé",PMKAFAAPAYER[[#This Row],[24.12.2025]],0)</f>
        <v>0</v>
      </c>
      <c r="EC158" s="161"/>
      <c r="ED158" s="176">
        <f>IF(PMKAFAAPAYER[[#This Row],[ ]]="Payé",PMKAFAAPAYER[[#This Row],[31.12.2025]],0)</f>
        <v>0</v>
      </c>
      <c r="EE158" s="18">
        <f t="shared" si="46"/>
        <v>0</v>
      </c>
      <c r="EF158" s="11">
        <f t="shared" si="47"/>
        <v>1249.8499999999999</v>
      </c>
      <c r="EG158" s="16">
        <f>+PMKAFAAPAYER[[#This Row],[CHF]]-PMKAFAAPAYER[[#This Row],[T2025]]</f>
        <v>0</v>
      </c>
    </row>
    <row r="159" spans="1:137" x14ac:dyDescent="0.3">
      <c r="A159" s="9">
        <f t="shared" si="48"/>
        <v>154</v>
      </c>
      <c r="B159" s="1" t="s">
        <v>152</v>
      </c>
      <c r="C159" s="193" t="s">
        <v>553</v>
      </c>
      <c r="D159" s="8">
        <v>45931</v>
      </c>
      <c r="E159" s="10">
        <v>0</v>
      </c>
      <c r="F159" s="265">
        <f t="shared" si="34"/>
        <v>45931</v>
      </c>
      <c r="G159" s="139" t="s">
        <v>562</v>
      </c>
      <c r="H159" s="135"/>
      <c r="I159" s="140">
        <v>1249.8499999999999</v>
      </c>
      <c r="J159" s="14"/>
      <c r="K159" s="14"/>
      <c r="L159" s="14"/>
      <c r="N159" s="15"/>
      <c r="Q159" s="3"/>
      <c r="R159" s="234"/>
      <c r="S159" s="166">
        <f>IF(PMKAFAAPAYER[[#This Row],[ ]]="Payé",PMKAFAAPAYER[[#This Row],[02.01.2025]],0)</f>
        <v>0</v>
      </c>
      <c r="T159" s="234"/>
      <c r="U159" s="166">
        <f>IF(PMKAFAAPAYER[[#This Row],[ ]]="Payé",PMKAFAAPAYER[[#This Row],[09.01.2025]],0)</f>
        <v>0</v>
      </c>
      <c r="V159" s="234"/>
      <c r="W159" s="166">
        <f>IF(PMKAFAAPAYER[[#This Row],[ ]]="Payé",PMKAFAAPAYER[[#This Row],[16.01.2025]],0)</f>
        <v>0</v>
      </c>
      <c r="X159" s="234"/>
      <c r="Y159" s="166">
        <f>IF(PMKAFAAPAYER[[#This Row],[ ]]="Payé",PMKAFAAPAYER[[#This Row],[23.01.2025]],0)</f>
        <v>0</v>
      </c>
      <c r="Z159" s="234"/>
      <c r="AA159" s="176">
        <f>IF(PMKAFAAPAYER[[#This Row],[ ]]="Payé",PMKAFAAPAYER[[#This Row],[30.01.2025]],0)</f>
        <v>0</v>
      </c>
      <c r="AB159" s="32">
        <f t="shared" si="35"/>
        <v>0</v>
      </c>
      <c r="AC159" s="234"/>
      <c r="AD159" s="166">
        <f>IF(PMKAFAAPAYER[[#This Row],[ ]]="Payé",PMKAFAAPAYER[[#This Row],[06.02.2025]],0)</f>
        <v>0</v>
      </c>
      <c r="AE159" s="234"/>
      <c r="AF159" s="166">
        <f>IF(PMKAFAAPAYER[[#This Row],[ ]]="Payé",PMKAFAAPAYER[[#This Row],[13.02.2025]],0)</f>
        <v>0</v>
      </c>
      <c r="AG159" s="234"/>
      <c r="AH159" s="166">
        <f>IF(PMKAFAAPAYER[[#This Row],[ ]]="Payé",PMKAFAAPAYER[[#This Row],[20.02.2025]],0)</f>
        <v>0</v>
      </c>
      <c r="AI159" s="234"/>
      <c r="AJ159" s="176">
        <f>IF(PMKAFAAPAYER[[#This Row],[ ]]="Payé",PMKAFAAPAYER[[#This Row],[27.02.2025]],0)</f>
        <v>0</v>
      </c>
      <c r="AK159" s="47">
        <f t="shared" si="36"/>
        <v>0</v>
      </c>
      <c r="AL159" s="162"/>
      <c r="AM159" s="166">
        <f>IF(PMKAFAAPAYER[[#This Row],[ ]]="Payé",PMKAFAAPAYER[[#This Row],[05.03.2025]],0)</f>
        <v>0</v>
      </c>
      <c r="AN159" s="161"/>
      <c r="AO159" s="166">
        <f>IF(PMKAFAAPAYER[[#This Row],[ ]]="Payé",PMKAFAAPAYER[[#This Row],[12.03.2025]],0)</f>
        <v>0</v>
      </c>
      <c r="AP159" s="161"/>
      <c r="AQ159" s="166">
        <f>IF(PMKAFAAPAYER[[#This Row],[ ]]="Payé",PMKAFAAPAYER[[#This Row],[19.03.2025]],0)</f>
        <v>0</v>
      </c>
      <c r="AR159" s="161"/>
      <c r="AS159" s="176">
        <f>IF(PMKAFAAPAYER[[#This Row],[ ]]="Payé",PMKAFAAPAYER[[#This Row],[26.03.2025]],0)</f>
        <v>0</v>
      </c>
      <c r="AT159" s="17">
        <f t="shared" si="37"/>
        <v>0</v>
      </c>
      <c r="AU159" s="162"/>
      <c r="AV159" s="166">
        <f>IF(PMKAFAAPAYER[[#This Row],[ ]]="Payé",PMKAFAAPAYER[[#This Row],[02.04.2025]],0)</f>
        <v>0</v>
      </c>
      <c r="AW159" s="161"/>
      <c r="AX159" s="166">
        <f>IF(PMKAFAAPAYER[[#This Row],[ ]]="Payé",PMKAFAAPAYER[[#This Row],[09.04.2025]],0)</f>
        <v>0</v>
      </c>
      <c r="AY159" s="161"/>
      <c r="AZ159" s="166">
        <f>IF(PMKAFAAPAYER[[#This Row],[ ]]="Payé",PMKAFAAPAYER[[#This Row],[16.04.2025]],0)</f>
        <v>0</v>
      </c>
      <c r="BA159" s="161"/>
      <c r="BB159" s="166">
        <f>IF(PMKAFAAPAYER[[#This Row],[ ]]="Payé",PMKAFAAPAYER[[#This Row],[23.04.2025]],0)</f>
        <v>0</v>
      </c>
      <c r="BC159" s="161"/>
      <c r="BD159" s="176">
        <f>IF(PMKAFAAPAYER[[#This Row],[ ]]="Payé",PMKAFAAPAYER[[#This Row],[30.04.2025]],0)</f>
        <v>0</v>
      </c>
      <c r="BE159" s="18">
        <f t="shared" si="38"/>
        <v>0</v>
      </c>
      <c r="BF159" s="162"/>
      <c r="BG159" s="166">
        <f>IF(PMKAFAAPAYER[[#This Row],[ ]]="Payé",PMKAFAAPAYER[[#This Row],[07.05.2025]],0)</f>
        <v>0</v>
      </c>
      <c r="BH159" s="161"/>
      <c r="BI159" s="166">
        <f>IF(PMKAFAAPAYER[[#This Row],[ ]]="Payé",PMKAFAAPAYER[[#This Row],[14.05.2025]],0)</f>
        <v>0</v>
      </c>
      <c r="BJ159" s="161"/>
      <c r="BK159" s="166">
        <f>IF(PMKAFAAPAYER[[#This Row],[ ]]="Payé",PMKAFAAPAYER[[#This Row],[21.05.2025]],0)</f>
        <v>0</v>
      </c>
      <c r="BL159" s="161"/>
      <c r="BM159" s="176">
        <f>IF(PMKAFAAPAYER[[#This Row],[ ]]="Payé",PMKAFAAPAYER[[#This Row],[28.05.2025]],0)</f>
        <v>0</v>
      </c>
      <c r="BN159" s="17">
        <f t="shared" si="39"/>
        <v>0</v>
      </c>
      <c r="BO159" s="162"/>
      <c r="BP159" s="166">
        <f>IF(PMKAFAAPAYER[[#This Row],[ ]]="Payé",PMKAFAAPAYER[[#This Row],[04.06.2025]],0)</f>
        <v>0</v>
      </c>
      <c r="BQ159" s="161"/>
      <c r="BR159" s="166">
        <f>IF(PMKAFAAPAYER[[#This Row],[ ]]="Payé",PMKAFAAPAYER[[#This Row],[11.06.2025]],0)</f>
        <v>0</v>
      </c>
      <c r="BS159" s="161"/>
      <c r="BT159" s="166">
        <f>IF(PMKAFAAPAYER[[#This Row],[ ]]="Payé",PMKAFAAPAYER[[#This Row],[18.06.2025]],0)</f>
        <v>0</v>
      </c>
      <c r="BU159" s="161"/>
      <c r="BV159" s="176">
        <f>IF(PMKAFAAPAYER[[#This Row],[ ]]="Payé",PMKAFAAPAYER[[#This Row],[25.06.2025]],0)</f>
        <v>0</v>
      </c>
      <c r="BW159" s="18">
        <f t="shared" si="40"/>
        <v>0</v>
      </c>
      <c r="BX159" s="162"/>
      <c r="BY159" s="166">
        <f>IF(PMKAFAAPAYER[[#This Row],[ ]]="Payé",PMKAFAAPAYER[[#This Row],[02.07.2025]],0)</f>
        <v>0</v>
      </c>
      <c r="BZ159" s="161"/>
      <c r="CA159" s="166">
        <f>IF(PMKAFAAPAYER[[#This Row],[ ]]="Payé",PMKAFAAPAYER[[#This Row],[09.07.2025]],0)</f>
        <v>0</v>
      </c>
      <c r="CB159" s="161"/>
      <c r="CC159" s="166">
        <f>IF(PMKAFAAPAYER[[#This Row],[ ]]="Payé",PMKAFAAPAYER[[#This Row],[16.07.2025]],0)</f>
        <v>0</v>
      </c>
      <c r="CD159" s="161"/>
      <c r="CE159" s="166">
        <f>IF(PMKAFAAPAYER[[#This Row],[ ]]="Payé",PMKAFAAPAYER[[#This Row],[23.07.2025]],0)</f>
        <v>0</v>
      </c>
      <c r="CF159" s="161"/>
      <c r="CG159" s="176">
        <f>IF(PMKAFAAPAYER[[#This Row],[ ]]="Payé",PMKAFAAPAYER[[#This Row],[30.07.2025]],0)</f>
        <v>0</v>
      </c>
      <c r="CH159" s="17">
        <f t="shared" si="41"/>
        <v>0</v>
      </c>
      <c r="CI159" s="162"/>
      <c r="CJ159" s="166">
        <f>IF(PMKAFAAPAYER[[#This Row],[ ]]="Payé",PMKAFAAPAYER[[#This Row],[06.08.2025]],0)</f>
        <v>0</v>
      </c>
      <c r="CK159" s="161"/>
      <c r="CL159" s="166">
        <f>IF(PMKAFAAPAYER[[#This Row],[ ]]="Payé",PMKAFAAPAYER[[#This Row],[13.08.2025]],0)</f>
        <v>0</v>
      </c>
      <c r="CM159" s="161"/>
      <c r="CN159" s="166">
        <f>IF(PMKAFAAPAYER[[#This Row],[ ]]="Payé",PMKAFAAPAYER[[#This Row],[20.08.2025]],0)</f>
        <v>0</v>
      </c>
      <c r="CO159" s="161"/>
      <c r="CP159" s="176">
        <f>IF(PMKAFAAPAYER[[#This Row],[ ]]="Payé",PMKAFAAPAYER[[#This Row],[27.08.2025]],0)</f>
        <v>0</v>
      </c>
      <c r="CQ159" s="18">
        <f t="shared" si="42"/>
        <v>0</v>
      </c>
      <c r="CR159" s="162"/>
      <c r="CS159" s="166">
        <f>IF(PMKAFAAPAYER[[#This Row],[ ]]="Payé",PMKAFAAPAYER[[#This Row],[03.09.2025]],0)</f>
        <v>0</v>
      </c>
      <c r="CT159" s="161"/>
      <c r="CU159" s="166">
        <f>IF(PMKAFAAPAYER[[#This Row],[ ]]="Payé",PMKAFAAPAYER[[#This Row],[10.09.2025]],0)</f>
        <v>0</v>
      </c>
      <c r="CV159" s="161"/>
      <c r="CW159" s="166">
        <f>IF(PMKAFAAPAYER[[#This Row],[ ]]="Payé",PMKAFAAPAYER[[#This Row],[17.09.2025]],0)</f>
        <v>0</v>
      </c>
      <c r="CX159" s="161">
        <f>+PMKAFAAPAYER[[#This Row],[CHF]]</f>
        <v>1249.8499999999999</v>
      </c>
      <c r="CY159" s="176">
        <f>IF(PMKAFAAPAYER[[#This Row],[ ]]="Payé",PMKAFAAPAYER[[#This Row],[24.09.2025]],0)</f>
        <v>0</v>
      </c>
      <c r="CZ159" s="17">
        <f t="shared" si="43"/>
        <v>1249.8499999999999</v>
      </c>
      <c r="DA159" s="162"/>
      <c r="DB159" s="166">
        <f>IF(PMKAFAAPAYER[[#This Row],[ ]]="Payé",PMKAFAAPAYER[[#This Row],[01.10.2025]],0)</f>
        <v>0</v>
      </c>
      <c r="DC159" s="161"/>
      <c r="DD159" s="166">
        <f>IF(PMKAFAAPAYER[[#This Row],[ ]]="Payé",PMKAFAAPAYER[[#This Row],[08.10.2025]],0)</f>
        <v>0</v>
      </c>
      <c r="DE159" s="161"/>
      <c r="DF159" s="166">
        <f>IF(PMKAFAAPAYER[[#This Row],[ ]]="Payé",PMKAFAAPAYER[[#This Row],[15.10.2025]],0)</f>
        <v>0</v>
      </c>
      <c r="DG159" s="161"/>
      <c r="DH159" s="166">
        <f>IF(PMKAFAAPAYER[[#This Row],[ ]]="Payé",PMKAFAAPAYER[[#This Row],[22.10.2025]],0)</f>
        <v>0</v>
      </c>
      <c r="DI159" s="161"/>
      <c r="DJ159" s="176">
        <f>IF(PMKAFAAPAYER[[#This Row],[ ]]="Payé",PMKAFAAPAYER[[#This Row],[29.10.2025]],0)</f>
        <v>0</v>
      </c>
      <c r="DK159" s="18">
        <f t="shared" si="44"/>
        <v>0</v>
      </c>
      <c r="DL159" s="162"/>
      <c r="DM159" s="166">
        <f>IF(PMKAFAAPAYER[[#This Row],[ ]]="Payé",PMKAFAAPAYER[[#This Row],[05.11.2025]],0)</f>
        <v>0</v>
      </c>
      <c r="DN159" s="161"/>
      <c r="DO159" s="166">
        <f>IF(PMKAFAAPAYER[[#This Row],[ ]]="Payé",PMKAFAAPAYER[[#This Row],[12.11.2025]],0)</f>
        <v>0</v>
      </c>
      <c r="DP159" s="161"/>
      <c r="DQ159" s="166">
        <f>IF(PMKAFAAPAYER[[#This Row],[ ]]="Payé",PMKAFAAPAYER[[#This Row],[19.11.2025]],0)</f>
        <v>0</v>
      </c>
      <c r="DR159" s="161"/>
      <c r="DS159" s="176">
        <f>IF(PMKAFAAPAYER[[#This Row],[ ]]="Payé",PMKAFAAPAYER[[#This Row],[26.11.2025]],0)</f>
        <v>0</v>
      </c>
      <c r="DT159" s="17">
        <f t="shared" si="45"/>
        <v>0</v>
      </c>
      <c r="DU159" s="162"/>
      <c r="DV159" s="166">
        <f>IF(PMKAFAAPAYER[[#This Row],[ ]]="Payé",PMKAFAAPAYER[[#This Row],[03.12.2025]],0)</f>
        <v>0</v>
      </c>
      <c r="DW159" s="161"/>
      <c r="DX159" s="166">
        <f>IF(PMKAFAAPAYER[[#This Row],[ ]]="Payé",PMKAFAAPAYER[[#This Row],[10.12.2025]],0)</f>
        <v>0</v>
      </c>
      <c r="DY159" s="161"/>
      <c r="DZ159" s="166">
        <f>IF(PMKAFAAPAYER[[#This Row],[ ]]="Payé",PMKAFAAPAYER[[#This Row],[17.12.2025]],0)</f>
        <v>0</v>
      </c>
      <c r="EA159" s="161"/>
      <c r="EB159" s="166">
        <f>IF(PMKAFAAPAYER[[#This Row],[ ]]="Payé",PMKAFAAPAYER[[#This Row],[24.12.2025]],0)</f>
        <v>0</v>
      </c>
      <c r="EC159" s="161"/>
      <c r="ED159" s="176">
        <f>IF(PMKAFAAPAYER[[#This Row],[ ]]="Payé",PMKAFAAPAYER[[#This Row],[31.12.2025]],0)</f>
        <v>0</v>
      </c>
      <c r="EE159" s="18">
        <f t="shared" si="46"/>
        <v>0</v>
      </c>
      <c r="EF159" s="11">
        <f t="shared" si="47"/>
        <v>1249.8499999999999</v>
      </c>
      <c r="EG159" s="16">
        <f>+PMKAFAAPAYER[[#This Row],[CHF]]-PMKAFAAPAYER[[#This Row],[T2025]]</f>
        <v>0</v>
      </c>
    </row>
    <row r="160" spans="1:137" x14ac:dyDescent="0.3">
      <c r="A160" s="9">
        <f t="shared" si="48"/>
        <v>155</v>
      </c>
      <c r="B160" s="1" t="s">
        <v>152</v>
      </c>
      <c r="C160" s="193" t="s">
        <v>553</v>
      </c>
      <c r="D160" s="8">
        <v>45962</v>
      </c>
      <c r="E160" s="10">
        <v>0</v>
      </c>
      <c r="F160" s="265">
        <f t="shared" si="34"/>
        <v>45962</v>
      </c>
      <c r="G160" s="139" t="s">
        <v>563</v>
      </c>
      <c r="H160" s="135"/>
      <c r="I160" s="140">
        <v>1249.8499999999999</v>
      </c>
      <c r="J160" s="14"/>
      <c r="K160" s="14"/>
      <c r="L160" s="14"/>
      <c r="N160" s="15"/>
      <c r="Q160" s="3"/>
      <c r="R160" s="234"/>
      <c r="S160" s="166">
        <f>IF(PMKAFAAPAYER[[#This Row],[ ]]="Payé",PMKAFAAPAYER[[#This Row],[02.01.2025]],0)</f>
        <v>0</v>
      </c>
      <c r="T160" s="234"/>
      <c r="U160" s="166">
        <f>IF(PMKAFAAPAYER[[#This Row],[ ]]="Payé",PMKAFAAPAYER[[#This Row],[09.01.2025]],0)</f>
        <v>0</v>
      </c>
      <c r="V160" s="234"/>
      <c r="W160" s="166">
        <f>IF(PMKAFAAPAYER[[#This Row],[ ]]="Payé",PMKAFAAPAYER[[#This Row],[16.01.2025]],0)</f>
        <v>0</v>
      </c>
      <c r="X160" s="234"/>
      <c r="Y160" s="166">
        <f>IF(PMKAFAAPAYER[[#This Row],[ ]]="Payé",PMKAFAAPAYER[[#This Row],[23.01.2025]],0)</f>
        <v>0</v>
      </c>
      <c r="Z160" s="234"/>
      <c r="AA160" s="176">
        <f>IF(PMKAFAAPAYER[[#This Row],[ ]]="Payé",PMKAFAAPAYER[[#This Row],[30.01.2025]],0)</f>
        <v>0</v>
      </c>
      <c r="AB160" s="32">
        <f t="shared" si="35"/>
        <v>0</v>
      </c>
      <c r="AC160" s="234"/>
      <c r="AD160" s="166">
        <f>IF(PMKAFAAPAYER[[#This Row],[ ]]="Payé",PMKAFAAPAYER[[#This Row],[06.02.2025]],0)</f>
        <v>0</v>
      </c>
      <c r="AE160" s="234"/>
      <c r="AF160" s="166">
        <f>IF(PMKAFAAPAYER[[#This Row],[ ]]="Payé",PMKAFAAPAYER[[#This Row],[13.02.2025]],0)</f>
        <v>0</v>
      </c>
      <c r="AG160" s="234"/>
      <c r="AH160" s="166">
        <f>IF(PMKAFAAPAYER[[#This Row],[ ]]="Payé",PMKAFAAPAYER[[#This Row],[20.02.2025]],0)</f>
        <v>0</v>
      </c>
      <c r="AI160" s="234"/>
      <c r="AJ160" s="176">
        <f>IF(PMKAFAAPAYER[[#This Row],[ ]]="Payé",PMKAFAAPAYER[[#This Row],[27.02.2025]],0)</f>
        <v>0</v>
      </c>
      <c r="AK160" s="47">
        <f t="shared" si="36"/>
        <v>0</v>
      </c>
      <c r="AL160" s="162"/>
      <c r="AM160" s="166">
        <f>IF(PMKAFAAPAYER[[#This Row],[ ]]="Payé",PMKAFAAPAYER[[#This Row],[05.03.2025]],0)</f>
        <v>0</v>
      </c>
      <c r="AN160" s="161"/>
      <c r="AO160" s="166">
        <f>IF(PMKAFAAPAYER[[#This Row],[ ]]="Payé",PMKAFAAPAYER[[#This Row],[12.03.2025]],0)</f>
        <v>0</v>
      </c>
      <c r="AP160" s="161"/>
      <c r="AQ160" s="166">
        <f>IF(PMKAFAAPAYER[[#This Row],[ ]]="Payé",PMKAFAAPAYER[[#This Row],[19.03.2025]],0)</f>
        <v>0</v>
      </c>
      <c r="AR160" s="161"/>
      <c r="AS160" s="176">
        <f>IF(PMKAFAAPAYER[[#This Row],[ ]]="Payé",PMKAFAAPAYER[[#This Row],[26.03.2025]],0)</f>
        <v>0</v>
      </c>
      <c r="AT160" s="17">
        <f t="shared" si="37"/>
        <v>0</v>
      </c>
      <c r="AU160" s="162"/>
      <c r="AV160" s="166">
        <f>IF(PMKAFAAPAYER[[#This Row],[ ]]="Payé",PMKAFAAPAYER[[#This Row],[02.04.2025]],0)</f>
        <v>0</v>
      </c>
      <c r="AW160" s="161"/>
      <c r="AX160" s="166">
        <f>IF(PMKAFAAPAYER[[#This Row],[ ]]="Payé",PMKAFAAPAYER[[#This Row],[09.04.2025]],0)</f>
        <v>0</v>
      </c>
      <c r="AY160" s="161"/>
      <c r="AZ160" s="166">
        <f>IF(PMKAFAAPAYER[[#This Row],[ ]]="Payé",PMKAFAAPAYER[[#This Row],[16.04.2025]],0)</f>
        <v>0</v>
      </c>
      <c r="BA160" s="161"/>
      <c r="BB160" s="166">
        <f>IF(PMKAFAAPAYER[[#This Row],[ ]]="Payé",PMKAFAAPAYER[[#This Row],[23.04.2025]],0)</f>
        <v>0</v>
      </c>
      <c r="BC160" s="161"/>
      <c r="BD160" s="176">
        <f>IF(PMKAFAAPAYER[[#This Row],[ ]]="Payé",PMKAFAAPAYER[[#This Row],[30.04.2025]],0)</f>
        <v>0</v>
      </c>
      <c r="BE160" s="18">
        <f t="shared" si="38"/>
        <v>0</v>
      </c>
      <c r="BF160" s="162"/>
      <c r="BG160" s="166">
        <f>IF(PMKAFAAPAYER[[#This Row],[ ]]="Payé",PMKAFAAPAYER[[#This Row],[07.05.2025]],0)</f>
        <v>0</v>
      </c>
      <c r="BH160" s="161"/>
      <c r="BI160" s="166">
        <f>IF(PMKAFAAPAYER[[#This Row],[ ]]="Payé",PMKAFAAPAYER[[#This Row],[14.05.2025]],0)</f>
        <v>0</v>
      </c>
      <c r="BJ160" s="161"/>
      <c r="BK160" s="166">
        <f>IF(PMKAFAAPAYER[[#This Row],[ ]]="Payé",PMKAFAAPAYER[[#This Row],[21.05.2025]],0)</f>
        <v>0</v>
      </c>
      <c r="BL160" s="161"/>
      <c r="BM160" s="176">
        <f>IF(PMKAFAAPAYER[[#This Row],[ ]]="Payé",PMKAFAAPAYER[[#This Row],[28.05.2025]],0)</f>
        <v>0</v>
      </c>
      <c r="BN160" s="17">
        <f t="shared" si="39"/>
        <v>0</v>
      </c>
      <c r="BO160" s="162"/>
      <c r="BP160" s="166">
        <f>IF(PMKAFAAPAYER[[#This Row],[ ]]="Payé",PMKAFAAPAYER[[#This Row],[04.06.2025]],0)</f>
        <v>0</v>
      </c>
      <c r="BQ160" s="161"/>
      <c r="BR160" s="166">
        <f>IF(PMKAFAAPAYER[[#This Row],[ ]]="Payé",PMKAFAAPAYER[[#This Row],[11.06.2025]],0)</f>
        <v>0</v>
      </c>
      <c r="BS160" s="161"/>
      <c r="BT160" s="166">
        <f>IF(PMKAFAAPAYER[[#This Row],[ ]]="Payé",PMKAFAAPAYER[[#This Row],[18.06.2025]],0)</f>
        <v>0</v>
      </c>
      <c r="BU160" s="161"/>
      <c r="BV160" s="176">
        <f>IF(PMKAFAAPAYER[[#This Row],[ ]]="Payé",PMKAFAAPAYER[[#This Row],[25.06.2025]],0)</f>
        <v>0</v>
      </c>
      <c r="BW160" s="18">
        <f t="shared" si="40"/>
        <v>0</v>
      </c>
      <c r="BX160" s="162"/>
      <c r="BY160" s="166">
        <f>IF(PMKAFAAPAYER[[#This Row],[ ]]="Payé",PMKAFAAPAYER[[#This Row],[02.07.2025]],0)</f>
        <v>0</v>
      </c>
      <c r="BZ160" s="161"/>
      <c r="CA160" s="166">
        <f>IF(PMKAFAAPAYER[[#This Row],[ ]]="Payé",PMKAFAAPAYER[[#This Row],[09.07.2025]],0)</f>
        <v>0</v>
      </c>
      <c r="CB160" s="161"/>
      <c r="CC160" s="166">
        <f>IF(PMKAFAAPAYER[[#This Row],[ ]]="Payé",PMKAFAAPAYER[[#This Row],[16.07.2025]],0)</f>
        <v>0</v>
      </c>
      <c r="CD160" s="161"/>
      <c r="CE160" s="166">
        <f>IF(PMKAFAAPAYER[[#This Row],[ ]]="Payé",PMKAFAAPAYER[[#This Row],[23.07.2025]],0)</f>
        <v>0</v>
      </c>
      <c r="CF160" s="161"/>
      <c r="CG160" s="176">
        <f>IF(PMKAFAAPAYER[[#This Row],[ ]]="Payé",PMKAFAAPAYER[[#This Row],[30.07.2025]],0)</f>
        <v>0</v>
      </c>
      <c r="CH160" s="17">
        <f t="shared" si="41"/>
        <v>0</v>
      </c>
      <c r="CI160" s="162"/>
      <c r="CJ160" s="166">
        <f>IF(PMKAFAAPAYER[[#This Row],[ ]]="Payé",PMKAFAAPAYER[[#This Row],[06.08.2025]],0)</f>
        <v>0</v>
      </c>
      <c r="CK160" s="161"/>
      <c r="CL160" s="166">
        <f>IF(PMKAFAAPAYER[[#This Row],[ ]]="Payé",PMKAFAAPAYER[[#This Row],[13.08.2025]],0)</f>
        <v>0</v>
      </c>
      <c r="CM160" s="161"/>
      <c r="CN160" s="166">
        <f>IF(PMKAFAAPAYER[[#This Row],[ ]]="Payé",PMKAFAAPAYER[[#This Row],[20.08.2025]],0)</f>
        <v>0</v>
      </c>
      <c r="CO160" s="161"/>
      <c r="CP160" s="176">
        <f>IF(PMKAFAAPAYER[[#This Row],[ ]]="Payé",PMKAFAAPAYER[[#This Row],[27.08.2025]],0)</f>
        <v>0</v>
      </c>
      <c r="CQ160" s="18">
        <f t="shared" si="42"/>
        <v>0</v>
      </c>
      <c r="CR160" s="162"/>
      <c r="CS160" s="166">
        <f>IF(PMKAFAAPAYER[[#This Row],[ ]]="Payé",PMKAFAAPAYER[[#This Row],[03.09.2025]],0)</f>
        <v>0</v>
      </c>
      <c r="CT160" s="161"/>
      <c r="CU160" s="166">
        <f>IF(PMKAFAAPAYER[[#This Row],[ ]]="Payé",PMKAFAAPAYER[[#This Row],[10.09.2025]],0)</f>
        <v>0</v>
      </c>
      <c r="CV160" s="161"/>
      <c r="CW160" s="166">
        <f>IF(PMKAFAAPAYER[[#This Row],[ ]]="Payé",PMKAFAAPAYER[[#This Row],[17.09.2025]],0)</f>
        <v>0</v>
      </c>
      <c r="CX160" s="161"/>
      <c r="CY160" s="176">
        <f>IF(PMKAFAAPAYER[[#This Row],[ ]]="Payé",PMKAFAAPAYER[[#This Row],[24.09.2025]],0)</f>
        <v>0</v>
      </c>
      <c r="CZ160" s="17">
        <f t="shared" si="43"/>
        <v>0</v>
      </c>
      <c r="DA160" s="162"/>
      <c r="DB160" s="166">
        <f>IF(PMKAFAAPAYER[[#This Row],[ ]]="Payé",PMKAFAAPAYER[[#This Row],[01.10.2025]],0)</f>
        <v>0</v>
      </c>
      <c r="DC160" s="161"/>
      <c r="DD160" s="166">
        <f>IF(PMKAFAAPAYER[[#This Row],[ ]]="Payé",PMKAFAAPAYER[[#This Row],[08.10.2025]],0)</f>
        <v>0</v>
      </c>
      <c r="DE160" s="161"/>
      <c r="DF160" s="166">
        <f>IF(PMKAFAAPAYER[[#This Row],[ ]]="Payé",PMKAFAAPAYER[[#This Row],[15.10.2025]],0)</f>
        <v>0</v>
      </c>
      <c r="DG160" s="161"/>
      <c r="DH160" s="166">
        <f>IF(PMKAFAAPAYER[[#This Row],[ ]]="Payé",PMKAFAAPAYER[[#This Row],[22.10.2025]],0)</f>
        <v>0</v>
      </c>
      <c r="DI160" s="161">
        <f>+PMKAFAAPAYER[[#This Row],[CHF]]</f>
        <v>1249.8499999999999</v>
      </c>
      <c r="DJ160" s="176">
        <f>IF(PMKAFAAPAYER[[#This Row],[ ]]="Payé",PMKAFAAPAYER[[#This Row],[29.10.2025]],0)</f>
        <v>0</v>
      </c>
      <c r="DK160" s="18">
        <f t="shared" si="44"/>
        <v>1249.8499999999999</v>
      </c>
      <c r="DL160" s="162"/>
      <c r="DM160" s="166">
        <f>IF(PMKAFAAPAYER[[#This Row],[ ]]="Payé",PMKAFAAPAYER[[#This Row],[05.11.2025]],0)</f>
        <v>0</v>
      </c>
      <c r="DN160" s="161"/>
      <c r="DO160" s="166">
        <f>IF(PMKAFAAPAYER[[#This Row],[ ]]="Payé",PMKAFAAPAYER[[#This Row],[12.11.2025]],0)</f>
        <v>0</v>
      </c>
      <c r="DP160" s="161"/>
      <c r="DQ160" s="166">
        <f>IF(PMKAFAAPAYER[[#This Row],[ ]]="Payé",PMKAFAAPAYER[[#This Row],[19.11.2025]],0)</f>
        <v>0</v>
      </c>
      <c r="DR160" s="161"/>
      <c r="DS160" s="176">
        <f>IF(PMKAFAAPAYER[[#This Row],[ ]]="Payé",PMKAFAAPAYER[[#This Row],[26.11.2025]],0)</f>
        <v>0</v>
      </c>
      <c r="DT160" s="17">
        <f t="shared" si="45"/>
        <v>0</v>
      </c>
      <c r="DU160" s="162"/>
      <c r="DV160" s="166">
        <f>IF(PMKAFAAPAYER[[#This Row],[ ]]="Payé",PMKAFAAPAYER[[#This Row],[03.12.2025]],0)</f>
        <v>0</v>
      </c>
      <c r="DW160" s="161"/>
      <c r="DX160" s="166">
        <f>IF(PMKAFAAPAYER[[#This Row],[ ]]="Payé",PMKAFAAPAYER[[#This Row],[10.12.2025]],0)</f>
        <v>0</v>
      </c>
      <c r="DY160" s="161"/>
      <c r="DZ160" s="166">
        <f>IF(PMKAFAAPAYER[[#This Row],[ ]]="Payé",PMKAFAAPAYER[[#This Row],[17.12.2025]],0)</f>
        <v>0</v>
      </c>
      <c r="EA160" s="161"/>
      <c r="EB160" s="166">
        <f>IF(PMKAFAAPAYER[[#This Row],[ ]]="Payé",PMKAFAAPAYER[[#This Row],[24.12.2025]],0)</f>
        <v>0</v>
      </c>
      <c r="EC160" s="161"/>
      <c r="ED160" s="176">
        <f>IF(PMKAFAAPAYER[[#This Row],[ ]]="Payé",PMKAFAAPAYER[[#This Row],[31.12.2025]],0)</f>
        <v>0</v>
      </c>
      <c r="EE160" s="18">
        <f t="shared" si="46"/>
        <v>0</v>
      </c>
      <c r="EF160" s="11">
        <f t="shared" si="47"/>
        <v>1249.8499999999999</v>
      </c>
      <c r="EG160" s="16">
        <f>+PMKAFAAPAYER[[#This Row],[CHF]]-PMKAFAAPAYER[[#This Row],[T2025]]</f>
        <v>0</v>
      </c>
    </row>
    <row r="161" spans="1:137" x14ac:dyDescent="0.3">
      <c r="A161" s="9">
        <f t="shared" si="48"/>
        <v>156</v>
      </c>
      <c r="B161" s="1" t="s">
        <v>152</v>
      </c>
      <c r="C161" s="193" t="s">
        <v>553</v>
      </c>
      <c r="D161" s="8">
        <v>45992</v>
      </c>
      <c r="E161" s="10">
        <v>0</v>
      </c>
      <c r="F161" s="265">
        <f t="shared" si="34"/>
        <v>45992</v>
      </c>
      <c r="G161" s="139" t="s">
        <v>564</v>
      </c>
      <c r="H161" s="135"/>
      <c r="I161" s="140">
        <v>1249.8499999999999</v>
      </c>
      <c r="J161" s="14"/>
      <c r="K161" s="14"/>
      <c r="L161" s="14"/>
      <c r="N161" s="15"/>
      <c r="Q161" s="3"/>
      <c r="R161" s="234"/>
      <c r="S161" s="166">
        <f>IF(PMKAFAAPAYER[[#This Row],[ ]]="Payé",PMKAFAAPAYER[[#This Row],[02.01.2025]],0)</f>
        <v>0</v>
      </c>
      <c r="T161" s="234"/>
      <c r="U161" s="166">
        <f>IF(PMKAFAAPAYER[[#This Row],[ ]]="Payé",PMKAFAAPAYER[[#This Row],[09.01.2025]],0)</f>
        <v>0</v>
      </c>
      <c r="V161" s="234"/>
      <c r="W161" s="166">
        <f>IF(PMKAFAAPAYER[[#This Row],[ ]]="Payé",PMKAFAAPAYER[[#This Row],[16.01.2025]],0)</f>
        <v>0</v>
      </c>
      <c r="X161" s="234"/>
      <c r="Y161" s="166">
        <f>IF(PMKAFAAPAYER[[#This Row],[ ]]="Payé",PMKAFAAPAYER[[#This Row],[23.01.2025]],0)</f>
        <v>0</v>
      </c>
      <c r="Z161" s="234"/>
      <c r="AA161" s="176">
        <f>IF(PMKAFAAPAYER[[#This Row],[ ]]="Payé",PMKAFAAPAYER[[#This Row],[30.01.2025]],0)</f>
        <v>0</v>
      </c>
      <c r="AB161" s="32">
        <f t="shared" si="35"/>
        <v>0</v>
      </c>
      <c r="AC161" s="234"/>
      <c r="AD161" s="166">
        <f>IF(PMKAFAAPAYER[[#This Row],[ ]]="Payé",PMKAFAAPAYER[[#This Row],[06.02.2025]],0)</f>
        <v>0</v>
      </c>
      <c r="AE161" s="234"/>
      <c r="AF161" s="166">
        <f>IF(PMKAFAAPAYER[[#This Row],[ ]]="Payé",PMKAFAAPAYER[[#This Row],[13.02.2025]],0)</f>
        <v>0</v>
      </c>
      <c r="AG161" s="234"/>
      <c r="AH161" s="166">
        <f>IF(PMKAFAAPAYER[[#This Row],[ ]]="Payé",PMKAFAAPAYER[[#This Row],[20.02.2025]],0)</f>
        <v>0</v>
      </c>
      <c r="AI161" s="234"/>
      <c r="AJ161" s="176">
        <f>IF(PMKAFAAPAYER[[#This Row],[ ]]="Payé",PMKAFAAPAYER[[#This Row],[27.02.2025]],0)</f>
        <v>0</v>
      </c>
      <c r="AK161" s="47">
        <f t="shared" si="36"/>
        <v>0</v>
      </c>
      <c r="AL161" s="162"/>
      <c r="AM161" s="166">
        <f>IF(PMKAFAAPAYER[[#This Row],[ ]]="Payé",PMKAFAAPAYER[[#This Row],[05.03.2025]],0)</f>
        <v>0</v>
      </c>
      <c r="AN161" s="161"/>
      <c r="AO161" s="166">
        <f>IF(PMKAFAAPAYER[[#This Row],[ ]]="Payé",PMKAFAAPAYER[[#This Row],[12.03.2025]],0)</f>
        <v>0</v>
      </c>
      <c r="AP161" s="161"/>
      <c r="AQ161" s="166">
        <f>IF(PMKAFAAPAYER[[#This Row],[ ]]="Payé",PMKAFAAPAYER[[#This Row],[19.03.2025]],0)</f>
        <v>0</v>
      </c>
      <c r="AR161" s="161"/>
      <c r="AS161" s="176">
        <f>IF(PMKAFAAPAYER[[#This Row],[ ]]="Payé",PMKAFAAPAYER[[#This Row],[26.03.2025]],0)</f>
        <v>0</v>
      </c>
      <c r="AT161" s="17">
        <f t="shared" si="37"/>
        <v>0</v>
      </c>
      <c r="AU161" s="162"/>
      <c r="AV161" s="166">
        <f>IF(PMKAFAAPAYER[[#This Row],[ ]]="Payé",PMKAFAAPAYER[[#This Row],[02.04.2025]],0)</f>
        <v>0</v>
      </c>
      <c r="AW161" s="161"/>
      <c r="AX161" s="166">
        <f>IF(PMKAFAAPAYER[[#This Row],[ ]]="Payé",PMKAFAAPAYER[[#This Row],[09.04.2025]],0)</f>
        <v>0</v>
      </c>
      <c r="AY161" s="161"/>
      <c r="AZ161" s="166">
        <f>IF(PMKAFAAPAYER[[#This Row],[ ]]="Payé",PMKAFAAPAYER[[#This Row],[16.04.2025]],0)</f>
        <v>0</v>
      </c>
      <c r="BA161" s="161"/>
      <c r="BB161" s="166">
        <f>IF(PMKAFAAPAYER[[#This Row],[ ]]="Payé",PMKAFAAPAYER[[#This Row],[23.04.2025]],0)</f>
        <v>0</v>
      </c>
      <c r="BC161" s="161"/>
      <c r="BD161" s="176">
        <f>IF(PMKAFAAPAYER[[#This Row],[ ]]="Payé",PMKAFAAPAYER[[#This Row],[30.04.2025]],0)</f>
        <v>0</v>
      </c>
      <c r="BE161" s="18">
        <f t="shared" si="38"/>
        <v>0</v>
      </c>
      <c r="BF161" s="162"/>
      <c r="BG161" s="166">
        <f>IF(PMKAFAAPAYER[[#This Row],[ ]]="Payé",PMKAFAAPAYER[[#This Row],[07.05.2025]],0)</f>
        <v>0</v>
      </c>
      <c r="BH161" s="161"/>
      <c r="BI161" s="166">
        <f>IF(PMKAFAAPAYER[[#This Row],[ ]]="Payé",PMKAFAAPAYER[[#This Row],[14.05.2025]],0)</f>
        <v>0</v>
      </c>
      <c r="BJ161" s="161"/>
      <c r="BK161" s="166">
        <f>IF(PMKAFAAPAYER[[#This Row],[ ]]="Payé",PMKAFAAPAYER[[#This Row],[21.05.2025]],0)</f>
        <v>0</v>
      </c>
      <c r="BL161" s="161"/>
      <c r="BM161" s="176">
        <f>IF(PMKAFAAPAYER[[#This Row],[ ]]="Payé",PMKAFAAPAYER[[#This Row],[28.05.2025]],0)</f>
        <v>0</v>
      </c>
      <c r="BN161" s="17">
        <f t="shared" si="39"/>
        <v>0</v>
      </c>
      <c r="BO161" s="162"/>
      <c r="BP161" s="166">
        <f>IF(PMKAFAAPAYER[[#This Row],[ ]]="Payé",PMKAFAAPAYER[[#This Row],[04.06.2025]],0)</f>
        <v>0</v>
      </c>
      <c r="BQ161" s="161"/>
      <c r="BR161" s="166">
        <f>IF(PMKAFAAPAYER[[#This Row],[ ]]="Payé",PMKAFAAPAYER[[#This Row],[11.06.2025]],0)</f>
        <v>0</v>
      </c>
      <c r="BS161" s="161"/>
      <c r="BT161" s="166">
        <f>IF(PMKAFAAPAYER[[#This Row],[ ]]="Payé",PMKAFAAPAYER[[#This Row],[18.06.2025]],0)</f>
        <v>0</v>
      </c>
      <c r="BU161" s="161"/>
      <c r="BV161" s="176">
        <f>IF(PMKAFAAPAYER[[#This Row],[ ]]="Payé",PMKAFAAPAYER[[#This Row],[25.06.2025]],0)</f>
        <v>0</v>
      </c>
      <c r="BW161" s="18">
        <f t="shared" si="40"/>
        <v>0</v>
      </c>
      <c r="BX161" s="162"/>
      <c r="BY161" s="166">
        <f>IF(PMKAFAAPAYER[[#This Row],[ ]]="Payé",PMKAFAAPAYER[[#This Row],[02.07.2025]],0)</f>
        <v>0</v>
      </c>
      <c r="BZ161" s="161"/>
      <c r="CA161" s="166">
        <f>IF(PMKAFAAPAYER[[#This Row],[ ]]="Payé",PMKAFAAPAYER[[#This Row],[09.07.2025]],0)</f>
        <v>0</v>
      </c>
      <c r="CB161" s="161"/>
      <c r="CC161" s="166">
        <f>IF(PMKAFAAPAYER[[#This Row],[ ]]="Payé",PMKAFAAPAYER[[#This Row],[16.07.2025]],0)</f>
        <v>0</v>
      </c>
      <c r="CD161" s="161"/>
      <c r="CE161" s="166">
        <f>IF(PMKAFAAPAYER[[#This Row],[ ]]="Payé",PMKAFAAPAYER[[#This Row],[23.07.2025]],0)</f>
        <v>0</v>
      </c>
      <c r="CF161" s="161"/>
      <c r="CG161" s="176">
        <f>IF(PMKAFAAPAYER[[#This Row],[ ]]="Payé",PMKAFAAPAYER[[#This Row],[30.07.2025]],0)</f>
        <v>0</v>
      </c>
      <c r="CH161" s="17">
        <f t="shared" si="41"/>
        <v>0</v>
      </c>
      <c r="CI161" s="162"/>
      <c r="CJ161" s="166">
        <f>IF(PMKAFAAPAYER[[#This Row],[ ]]="Payé",PMKAFAAPAYER[[#This Row],[06.08.2025]],0)</f>
        <v>0</v>
      </c>
      <c r="CK161" s="161"/>
      <c r="CL161" s="166">
        <f>IF(PMKAFAAPAYER[[#This Row],[ ]]="Payé",PMKAFAAPAYER[[#This Row],[13.08.2025]],0)</f>
        <v>0</v>
      </c>
      <c r="CM161" s="161"/>
      <c r="CN161" s="166">
        <f>IF(PMKAFAAPAYER[[#This Row],[ ]]="Payé",PMKAFAAPAYER[[#This Row],[20.08.2025]],0)</f>
        <v>0</v>
      </c>
      <c r="CO161" s="161"/>
      <c r="CP161" s="176">
        <f>IF(PMKAFAAPAYER[[#This Row],[ ]]="Payé",PMKAFAAPAYER[[#This Row],[27.08.2025]],0)</f>
        <v>0</v>
      </c>
      <c r="CQ161" s="18">
        <f t="shared" si="42"/>
        <v>0</v>
      </c>
      <c r="CR161" s="162"/>
      <c r="CS161" s="166">
        <f>IF(PMKAFAAPAYER[[#This Row],[ ]]="Payé",PMKAFAAPAYER[[#This Row],[03.09.2025]],0)</f>
        <v>0</v>
      </c>
      <c r="CT161" s="161"/>
      <c r="CU161" s="166">
        <f>IF(PMKAFAAPAYER[[#This Row],[ ]]="Payé",PMKAFAAPAYER[[#This Row],[10.09.2025]],0)</f>
        <v>0</v>
      </c>
      <c r="CV161" s="161"/>
      <c r="CW161" s="166">
        <f>IF(PMKAFAAPAYER[[#This Row],[ ]]="Payé",PMKAFAAPAYER[[#This Row],[17.09.2025]],0)</f>
        <v>0</v>
      </c>
      <c r="CX161" s="161"/>
      <c r="CY161" s="176">
        <f>IF(PMKAFAAPAYER[[#This Row],[ ]]="Payé",PMKAFAAPAYER[[#This Row],[24.09.2025]],0)</f>
        <v>0</v>
      </c>
      <c r="CZ161" s="17">
        <f t="shared" si="43"/>
        <v>0</v>
      </c>
      <c r="DA161" s="162"/>
      <c r="DB161" s="166">
        <f>IF(PMKAFAAPAYER[[#This Row],[ ]]="Payé",PMKAFAAPAYER[[#This Row],[01.10.2025]],0)</f>
        <v>0</v>
      </c>
      <c r="DC161" s="161"/>
      <c r="DD161" s="166">
        <f>IF(PMKAFAAPAYER[[#This Row],[ ]]="Payé",PMKAFAAPAYER[[#This Row],[08.10.2025]],0)</f>
        <v>0</v>
      </c>
      <c r="DE161" s="161"/>
      <c r="DF161" s="166">
        <f>IF(PMKAFAAPAYER[[#This Row],[ ]]="Payé",PMKAFAAPAYER[[#This Row],[15.10.2025]],0)</f>
        <v>0</v>
      </c>
      <c r="DG161" s="161"/>
      <c r="DH161" s="166">
        <f>IF(PMKAFAAPAYER[[#This Row],[ ]]="Payé",PMKAFAAPAYER[[#This Row],[22.10.2025]],0)</f>
        <v>0</v>
      </c>
      <c r="DI161" s="161"/>
      <c r="DJ161" s="176">
        <f>IF(PMKAFAAPAYER[[#This Row],[ ]]="Payé",PMKAFAAPAYER[[#This Row],[29.10.2025]],0)</f>
        <v>0</v>
      </c>
      <c r="DK161" s="18">
        <f t="shared" si="44"/>
        <v>0</v>
      </c>
      <c r="DL161" s="162"/>
      <c r="DM161" s="166">
        <f>IF(PMKAFAAPAYER[[#This Row],[ ]]="Payé",PMKAFAAPAYER[[#This Row],[05.11.2025]],0)</f>
        <v>0</v>
      </c>
      <c r="DN161" s="161"/>
      <c r="DO161" s="166">
        <f>IF(PMKAFAAPAYER[[#This Row],[ ]]="Payé",PMKAFAAPAYER[[#This Row],[12.11.2025]],0)</f>
        <v>0</v>
      </c>
      <c r="DP161" s="161"/>
      <c r="DQ161" s="166">
        <f>IF(PMKAFAAPAYER[[#This Row],[ ]]="Payé",PMKAFAAPAYER[[#This Row],[19.11.2025]],0)</f>
        <v>0</v>
      </c>
      <c r="DR161" s="161">
        <f>+PMKAFAAPAYER[[#This Row],[CHF]]</f>
        <v>1249.8499999999999</v>
      </c>
      <c r="DS161" s="176">
        <f>IF(PMKAFAAPAYER[[#This Row],[ ]]="Payé",PMKAFAAPAYER[[#This Row],[26.11.2025]],0)</f>
        <v>0</v>
      </c>
      <c r="DT161" s="17">
        <f t="shared" si="45"/>
        <v>1249.8499999999999</v>
      </c>
      <c r="DU161" s="162"/>
      <c r="DV161" s="166">
        <f>IF(PMKAFAAPAYER[[#This Row],[ ]]="Payé",PMKAFAAPAYER[[#This Row],[03.12.2025]],0)</f>
        <v>0</v>
      </c>
      <c r="DW161" s="161"/>
      <c r="DX161" s="166">
        <f>IF(PMKAFAAPAYER[[#This Row],[ ]]="Payé",PMKAFAAPAYER[[#This Row],[10.12.2025]],0)</f>
        <v>0</v>
      </c>
      <c r="DY161" s="161"/>
      <c r="DZ161" s="166">
        <f>IF(PMKAFAAPAYER[[#This Row],[ ]]="Payé",PMKAFAAPAYER[[#This Row],[17.12.2025]],0)</f>
        <v>0</v>
      </c>
      <c r="EA161" s="161"/>
      <c r="EB161" s="166">
        <f>IF(PMKAFAAPAYER[[#This Row],[ ]]="Payé",PMKAFAAPAYER[[#This Row],[24.12.2025]],0)</f>
        <v>0</v>
      </c>
      <c r="EC161" s="161"/>
      <c r="ED161" s="176">
        <f>IF(PMKAFAAPAYER[[#This Row],[ ]]="Payé",PMKAFAAPAYER[[#This Row],[31.12.2025]],0)</f>
        <v>0</v>
      </c>
      <c r="EE161" s="18">
        <f t="shared" si="46"/>
        <v>0</v>
      </c>
      <c r="EF161" s="11">
        <f t="shared" si="47"/>
        <v>1249.8499999999999</v>
      </c>
      <c r="EG161" s="16">
        <f>+PMKAFAAPAYER[[#This Row],[CHF]]-PMKAFAAPAYER[[#This Row],[T2025]]</f>
        <v>0</v>
      </c>
    </row>
    <row r="162" spans="1:137" x14ac:dyDescent="0.3">
      <c r="A162" s="9">
        <f t="shared" si="48"/>
        <v>157</v>
      </c>
      <c r="B162" s="1" t="s">
        <v>35</v>
      </c>
      <c r="C162" s="9">
        <v>5885</v>
      </c>
      <c r="D162" s="8">
        <v>45691</v>
      </c>
      <c r="E162" s="10">
        <v>30</v>
      </c>
      <c r="F162" s="265">
        <f t="shared" si="34"/>
        <v>45721</v>
      </c>
      <c r="G162" s="139" t="s">
        <v>339</v>
      </c>
      <c r="H162" s="236" t="s">
        <v>565</v>
      </c>
      <c r="I162" s="140">
        <f>+PMKAFAAPAYER[[#This Row],[Euro]]*PMKAFAAPAYER[[#This Row],[Fx]]</f>
        <v>2948</v>
      </c>
      <c r="J162" s="14">
        <v>2948</v>
      </c>
      <c r="K162" s="14">
        <v>1</v>
      </c>
      <c r="L162" s="14"/>
      <c r="N162" s="15"/>
      <c r="Q162" s="3"/>
      <c r="R162" s="234"/>
      <c r="S162" s="166">
        <f>IF(PMKAFAAPAYER[[#This Row],[ ]]="Payé",PMKAFAAPAYER[[#This Row],[02.01.2025]],0)</f>
        <v>0</v>
      </c>
      <c r="T162" s="234"/>
      <c r="U162" s="166">
        <f>IF(PMKAFAAPAYER[[#This Row],[ ]]="Payé",PMKAFAAPAYER[[#This Row],[09.01.2025]],0)</f>
        <v>0</v>
      </c>
      <c r="V162" s="234"/>
      <c r="W162" s="166">
        <f>IF(PMKAFAAPAYER[[#This Row],[ ]]="Payé",PMKAFAAPAYER[[#This Row],[16.01.2025]],0)</f>
        <v>0</v>
      </c>
      <c r="X162" s="234"/>
      <c r="Y162" s="166">
        <f>IF(PMKAFAAPAYER[[#This Row],[ ]]="Payé",PMKAFAAPAYER[[#This Row],[23.01.2025]],0)</f>
        <v>0</v>
      </c>
      <c r="Z162" s="234"/>
      <c r="AA162" s="176">
        <f>IF(PMKAFAAPAYER[[#This Row],[ ]]="Payé",PMKAFAAPAYER[[#This Row],[30.01.2025]],0)</f>
        <v>0</v>
      </c>
      <c r="AB162" s="32">
        <f t="shared" si="35"/>
        <v>0</v>
      </c>
      <c r="AC162" s="234"/>
      <c r="AD162" s="166">
        <f>IF(PMKAFAAPAYER[[#This Row],[ ]]="Payé",PMKAFAAPAYER[[#This Row],[06.02.2025]],0)</f>
        <v>0</v>
      </c>
      <c r="AE162" s="234"/>
      <c r="AF162" s="166">
        <f>IF(PMKAFAAPAYER[[#This Row],[ ]]="Payé",PMKAFAAPAYER[[#This Row],[13.02.2025]],0)</f>
        <v>0</v>
      </c>
      <c r="AG162" s="234"/>
      <c r="AH162" s="166">
        <f>IF(PMKAFAAPAYER[[#This Row],[ ]]="Payé",PMKAFAAPAYER[[#This Row],[20.02.2025]],0)</f>
        <v>0</v>
      </c>
      <c r="AI162" s="234"/>
      <c r="AJ162" s="176">
        <f>IF(PMKAFAAPAYER[[#This Row],[ ]]="Payé",PMKAFAAPAYER[[#This Row],[27.02.2025]],0)</f>
        <v>0</v>
      </c>
      <c r="AK162" s="47">
        <f t="shared" si="36"/>
        <v>0</v>
      </c>
      <c r="AL162" s="162">
        <f>+PMKAFAAPAYER[[#This Row],[CHF]]</f>
        <v>2948</v>
      </c>
      <c r="AM162" s="166">
        <f>IF(PMKAFAAPAYER[[#This Row],[ ]]="Payé",PMKAFAAPAYER[[#This Row],[05.03.2025]],0)</f>
        <v>0</v>
      </c>
      <c r="AN162" s="161"/>
      <c r="AO162" s="166">
        <f>IF(PMKAFAAPAYER[[#This Row],[ ]]="Payé",PMKAFAAPAYER[[#This Row],[12.03.2025]],0)</f>
        <v>0</v>
      </c>
      <c r="AP162" s="161"/>
      <c r="AQ162" s="166">
        <f>IF(PMKAFAAPAYER[[#This Row],[ ]]="Payé",PMKAFAAPAYER[[#This Row],[19.03.2025]],0)</f>
        <v>0</v>
      </c>
      <c r="AR162" s="161"/>
      <c r="AS162" s="176">
        <f>IF(PMKAFAAPAYER[[#This Row],[ ]]="Payé",PMKAFAAPAYER[[#This Row],[26.03.2025]],0)</f>
        <v>0</v>
      </c>
      <c r="AT162" s="17">
        <f t="shared" si="37"/>
        <v>2948</v>
      </c>
      <c r="AU162" s="162"/>
      <c r="AV162" s="166">
        <f>IF(PMKAFAAPAYER[[#This Row],[ ]]="Payé",PMKAFAAPAYER[[#This Row],[02.04.2025]],0)</f>
        <v>0</v>
      </c>
      <c r="AW162" s="161"/>
      <c r="AX162" s="166">
        <f>IF(PMKAFAAPAYER[[#This Row],[ ]]="Payé",PMKAFAAPAYER[[#This Row],[09.04.2025]],0)</f>
        <v>0</v>
      </c>
      <c r="AY162" s="161"/>
      <c r="AZ162" s="166">
        <f>IF(PMKAFAAPAYER[[#This Row],[ ]]="Payé",PMKAFAAPAYER[[#This Row],[16.04.2025]],0)</f>
        <v>0</v>
      </c>
      <c r="BA162" s="161"/>
      <c r="BB162" s="166">
        <f>IF(PMKAFAAPAYER[[#This Row],[ ]]="Payé",PMKAFAAPAYER[[#This Row],[23.04.2025]],0)</f>
        <v>0</v>
      </c>
      <c r="BC162" s="161"/>
      <c r="BD162" s="176">
        <f>IF(PMKAFAAPAYER[[#This Row],[ ]]="Payé",PMKAFAAPAYER[[#This Row],[30.04.2025]],0)</f>
        <v>0</v>
      </c>
      <c r="BE162" s="18">
        <f t="shared" si="38"/>
        <v>0</v>
      </c>
      <c r="BF162" s="162"/>
      <c r="BG162" s="166">
        <f>IF(PMKAFAAPAYER[[#This Row],[ ]]="Payé",PMKAFAAPAYER[[#This Row],[07.05.2025]],0)</f>
        <v>0</v>
      </c>
      <c r="BH162" s="161"/>
      <c r="BI162" s="166">
        <f>IF(PMKAFAAPAYER[[#This Row],[ ]]="Payé",PMKAFAAPAYER[[#This Row],[14.05.2025]],0)</f>
        <v>0</v>
      </c>
      <c r="BJ162" s="161"/>
      <c r="BK162" s="166">
        <f>IF(PMKAFAAPAYER[[#This Row],[ ]]="Payé",PMKAFAAPAYER[[#This Row],[21.05.2025]],0)</f>
        <v>0</v>
      </c>
      <c r="BL162" s="161"/>
      <c r="BM162" s="176">
        <f>IF(PMKAFAAPAYER[[#This Row],[ ]]="Payé",PMKAFAAPAYER[[#This Row],[28.05.2025]],0)</f>
        <v>0</v>
      </c>
      <c r="BN162" s="17">
        <f t="shared" si="39"/>
        <v>0</v>
      </c>
      <c r="BO162" s="162"/>
      <c r="BP162" s="166">
        <f>IF(PMKAFAAPAYER[[#This Row],[ ]]="Payé",PMKAFAAPAYER[[#This Row],[04.06.2025]],0)</f>
        <v>0</v>
      </c>
      <c r="BQ162" s="161"/>
      <c r="BR162" s="166">
        <f>IF(PMKAFAAPAYER[[#This Row],[ ]]="Payé",PMKAFAAPAYER[[#This Row],[11.06.2025]],0)</f>
        <v>0</v>
      </c>
      <c r="BS162" s="161"/>
      <c r="BT162" s="166">
        <f>IF(PMKAFAAPAYER[[#This Row],[ ]]="Payé",PMKAFAAPAYER[[#This Row],[18.06.2025]],0)</f>
        <v>0</v>
      </c>
      <c r="BU162" s="161"/>
      <c r="BV162" s="176">
        <f>IF(PMKAFAAPAYER[[#This Row],[ ]]="Payé",PMKAFAAPAYER[[#This Row],[25.06.2025]],0)</f>
        <v>0</v>
      </c>
      <c r="BW162" s="18">
        <f t="shared" si="40"/>
        <v>0</v>
      </c>
      <c r="BX162" s="162"/>
      <c r="BY162" s="166">
        <f>IF(PMKAFAAPAYER[[#This Row],[ ]]="Payé",PMKAFAAPAYER[[#This Row],[02.07.2025]],0)</f>
        <v>0</v>
      </c>
      <c r="BZ162" s="161"/>
      <c r="CA162" s="166">
        <f>IF(PMKAFAAPAYER[[#This Row],[ ]]="Payé",PMKAFAAPAYER[[#This Row],[09.07.2025]],0)</f>
        <v>0</v>
      </c>
      <c r="CB162" s="161"/>
      <c r="CC162" s="166">
        <f>IF(PMKAFAAPAYER[[#This Row],[ ]]="Payé",PMKAFAAPAYER[[#This Row],[16.07.2025]],0)</f>
        <v>0</v>
      </c>
      <c r="CD162" s="161"/>
      <c r="CE162" s="166">
        <f>IF(PMKAFAAPAYER[[#This Row],[ ]]="Payé",PMKAFAAPAYER[[#This Row],[23.07.2025]],0)</f>
        <v>0</v>
      </c>
      <c r="CF162" s="161"/>
      <c r="CG162" s="176">
        <f>IF(PMKAFAAPAYER[[#This Row],[ ]]="Payé",PMKAFAAPAYER[[#This Row],[30.07.2025]],0)</f>
        <v>0</v>
      </c>
      <c r="CH162" s="17">
        <f t="shared" si="41"/>
        <v>0</v>
      </c>
      <c r="CI162" s="162"/>
      <c r="CJ162" s="166">
        <f>IF(PMKAFAAPAYER[[#This Row],[ ]]="Payé",PMKAFAAPAYER[[#This Row],[06.08.2025]],0)</f>
        <v>0</v>
      </c>
      <c r="CK162" s="161"/>
      <c r="CL162" s="166">
        <f>IF(PMKAFAAPAYER[[#This Row],[ ]]="Payé",PMKAFAAPAYER[[#This Row],[13.08.2025]],0)</f>
        <v>0</v>
      </c>
      <c r="CM162" s="161"/>
      <c r="CN162" s="166">
        <f>IF(PMKAFAAPAYER[[#This Row],[ ]]="Payé",PMKAFAAPAYER[[#This Row],[20.08.2025]],0)</f>
        <v>0</v>
      </c>
      <c r="CO162" s="161"/>
      <c r="CP162" s="176">
        <f>IF(PMKAFAAPAYER[[#This Row],[ ]]="Payé",PMKAFAAPAYER[[#This Row],[27.08.2025]],0)</f>
        <v>0</v>
      </c>
      <c r="CQ162" s="18">
        <f t="shared" si="42"/>
        <v>0</v>
      </c>
      <c r="CR162" s="162"/>
      <c r="CS162" s="166">
        <f>IF(PMKAFAAPAYER[[#This Row],[ ]]="Payé",PMKAFAAPAYER[[#This Row],[03.09.2025]],0)</f>
        <v>0</v>
      </c>
      <c r="CT162" s="161"/>
      <c r="CU162" s="166">
        <f>IF(PMKAFAAPAYER[[#This Row],[ ]]="Payé",PMKAFAAPAYER[[#This Row],[10.09.2025]],0)</f>
        <v>0</v>
      </c>
      <c r="CV162" s="161"/>
      <c r="CW162" s="166">
        <f>IF(PMKAFAAPAYER[[#This Row],[ ]]="Payé",PMKAFAAPAYER[[#This Row],[17.09.2025]],0)</f>
        <v>0</v>
      </c>
      <c r="CX162" s="161"/>
      <c r="CY162" s="176">
        <f>IF(PMKAFAAPAYER[[#This Row],[ ]]="Payé",PMKAFAAPAYER[[#This Row],[24.09.2025]],0)</f>
        <v>0</v>
      </c>
      <c r="CZ162" s="17">
        <f t="shared" si="43"/>
        <v>0</v>
      </c>
      <c r="DA162" s="162"/>
      <c r="DB162" s="166">
        <f>IF(PMKAFAAPAYER[[#This Row],[ ]]="Payé",PMKAFAAPAYER[[#This Row],[01.10.2025]],0)</f>
        <v>0</v>
      </c>
      <c r="DC162" s="161"/>
      <c r="DD162" s="166">
        <f>IF(PMKAFAAPAYER[[#This Row],[ ]]="Payé",PMKAFAAPAYER[[#This Row],[08.10.2025]],0)</f>
        <v>0</v>
      </c>
      <c r="DE162" s="161"/>
      <c r="DF162" s="166">
        <f>IF(PMKAFAAPAYER[[#This Row],[ ]]="Payé",PMKAFAAPAYER[[#This Row],[15.10.2025]],0)</f>
        <v>0</v>
      </c>
      <c r="DG162" s="161"/>
      <c r="DH162" s="166">
        <f>IF(PMKAFAAPAYER[[#This Row],[ ]]="Payé",PMKAFAAPAYER[[#This Row],[22.10.2025]],0)</f>
        <v>0</v>
      </c>
      <c r="DI162" s="161"/>
      <c r="DJ162" s="176">
        <f>IF(PMKAFAAPAYER[[#This Row],[ ]]="Payé",PMKAFAAPAYER[[#This Row],[29.10.2025]],0)</f>
        <v>0</v>
      </c>
      <c r="DK162" s="18">
        <f t="shared" si="44"/>
        <v>0</v>
      </c>
      <c r="DL162" s="162"/>
      <c r="DM162" s="166">
        <f>IF(PMKAFAAPAYER[[#This Row],[ ]]="Payé",PMKAFAAPAYER[[#This Row],[05.11.2025]],0)</f>
        <v>0</v>
      </c>
      <c r="DN162" s="161"/>
      <c r="DO162" s="166">
        <f>IF(PMKAFAAPAYER[[#This Row],[ ]]="Payé",PMKAFAAPAYER[[#This Row],[12.11.2025]],0)</f>
        <v>0</v>
      </c>
      <c r="DP162" s="161"/>
      <c r="DQ162" s="166">
        <f>IF(PMKAFAAPAYER[[#This Row],[ ]]="Payé",PMKAFAAPAYER[[#This Row],[19.11.2025]],0)</f>
        <v>0</v>
      </c>
      <c r="DR162" s="161"/>
      <c r="DS162" s="176">
        <f>IF(PMKAFAAPAYER[[#This Row],[ ]]="Payé",PMKAFAAPAYER[[#This Row],[26.11.2025]],0)</f>
        <v>0</v>
      </c>
      <c r="DT162" s="17">
        <f t="shared" si="45"/>
        <v>0</v>
      </c>
      <c r="DU162" s="162"/>
      <c r="DV162" s="166">
        <f>IF(PMKAFAAPAYER[[#This Row],[ ]]="Payé",PMKAFAAPAYER[[#This Row],[03.12.2025]],0)</f>
        <v>0</v>
      </c>
      <c r="DW162" s="161"/>
      <c r="DX162" s="166">
        <f>IF(PMKAFAAPAYER[[#This Row],[ ]]="Payé",PMKAFAAPAYER[[#This Row],[10.12.2025]],0)</f>
        <v>0</v>
      </c>
      <c r="DY162" s="161"/>
      <c r="DZ162" s="166">
        <f>IF(PMKAFAAPAYER[[#This Row],[ ]]="Payé",PMKAFAAPAYER[[#This Row],[17.12.2025]],0)</f>
        <v>0</v>
      </c>
      <c r="EA162" s="161"/>
      <c r="EB162" s="166">
        <f>IF(PMKAFAAPAYER[[#This Row],[ ]]="Payé",PMKAFAAPAYER[[#This Row],[24.12.2025]],0)</f>
        <v>0</v>
      </c>
      <c r="EC162" s="161"/>
      <c r="ED162" s="176">
        <f>IF(PMKAFAAPAYER[[#This Row],[ ]]="Payé",PMKAFAAPAYER[[#This Row],[31.12.2025]],0)</f>
        <v>0</v>
      </c>
      <c r="EE162" s="18">
        <f t="shared" si="46"/>
        <v>0</v>
      </c>
      <c r="EF162" s="11">
        <f t="shared" si="47"/>
        <v>2948</v>
      </c>
      <c r="EG162" s="16">
        <f>+PMKAFAAPAYER[[#This Row],[CHF]]-PMKAFAAPAYER[[#This Row],[T2025]]</f>
        <v>0</v>
      </c>
    </row>
    <row r="163" spans="1:137" x14ac:dyDescent="0.3">
      <c r="A163" s="9">
        <f t="shared" si="48"/>
        <v>158</v>
      </c>
      <c r="B163" s="1" t="s">
        <v>35</v>
      </c>
      <c r="C163" s="9">
        <v>5322</v>
      </c>
      <c r="D163" s="8">
        <v>45691</v>
      </c>
      <c r="E163" s="10">
        <v>30</v>
      </c>
      <c r="F163" s="265">
        <f t="shared" si="34"/>
        <v>45721</v>
      </c>
      <c r="G163" s="139" t="s">
        <v>566</v>
      </c>
      <c r="H163" s="202" t="s">
        <v>567</v>
      </c>
      <c r="I163" s="140">
        <f>+PMKAFAAPAYER[[#This Row],[Euro]]*PMKAFAAPAYER[[#This Row],[Fx]]</f>
        <v>1180</v>
      </c>
      <c r="J163" s="14">
        <v>1180</v>
      </c>
      <c r="K163" s="14">
        <v>1</v>
      </c>
      <c r="L163" s="14"/>
      <c r="N163" s="15"/>
      <c r="Q163" s="3"/>
      <c r="R163" s="234"/>
      <c r="S163" s="166">
        <f>IF(PMKAFAAPAYER[[#This Row],[ ]]="Payé",PMKAFAAPAYER[[#This Row],[02.01.2025]],0)</f>
        <v>0</v>
      </c>
      <c r="T163" s="234"/>
      <c r="U163" s="166">
        <f>IF(PMKAFAAPAYER[[#This Row],[ ]]="Payé",PMKAFAAPAYER[[#This Row],[09.01.2025]],0)</f>
        <v>0</v>
      </c>
      <c r="V163" s="234"/>
      <c r="W163" s="166">
        <f>IF(PMKAFAAPAYER[[#This Row],[ ]]="Payé",PMKAFAAPAYER[[#This Row],[16.01.2025]],0)</f>
        <v>0</v>
      </c>
      <c r="X163" s="234"/>
      <c r="Y163" s="166">
        <f>IF(PMKAFAAPAYER[[#This Row],[ ]]="Payé",PMKAFAAPAYER[[#This Row],[23.01.2025]],0)</f>
        <v>0</v>
      </c>
      <c r="Z163" s="234"/>
      <c r="AA163" s="176">
        <f>IF(PMKAFAAPAYER[[#This Row],[ ]]="Payé",PMKAFAAPAYER[[#This Row],[30.01.2025]],0)</f>
        <v>0</v>
      </c>
      <c r="AB163" s="32">
        <f t="shared" si="35"/>
        <v>0</v>
      </c>
      <c r="AC163" s="234"/>
      <c r="AD163" s="166">
        <f>IF(PMKAFAAPAYER[[#This Row],[ ]]="Payé",PMKAFAAPAYER[[#This Row],[06.02.2025]],0)</f>
        <v>0</v>
      </c>
      <c r="AE163" s="234"/>
      <c r="AF163" s="166">
        <f>IF(PMKAFAAPAYER[[#This Row],[ ]]="Payé",PMKAFAAPAYER[[#This Row],[13.02.2025]],0)</f>
        <v>0</v>
      </c>
      <c r="AG163" s="234"/>
      <c r="AH163" s="166">
        <f>IF(PMKAFAAPAYER[[#This Row],[ ]]="Payé",PMKAFAAPAYER[[#This Row],[20.02.2025]],0)</f>
        <v>0</v>
      </c>
      <c r="AI163" s="234"/>
      <c r="AJ163" s="176">
        <f>IF(PMKAFAAPAYER[[#This Row],[ ]]="Payé",PMKAFAAPAYER[[#This Row],[27.02.2025]],0)</f>
        <v>0</v>
      </c>
      <c r="AK163" s="47">
        <f t="shared" si="36"/>
        <v>0</v>
      </c>
      <c r="AL163" s="162">
        <f>+PMKAFAAPAYER[[#This Row],[CHF]]</f>
        <v>1180</v>
      </c>
      <c r="AM163" s="166">
        <f>IF(PMKAFAAPAYER[[#This Row],[ ]]="Payé",PMKAFAAPAYER[[#This Row],[05.03.2025]],0)</f>
        <v>0</v>
      </c>
      <c r="AN163" s="161"/>
      <c r="AO163" s="166">
        <f>IF(PMKAFAAPAYER[[#This Row],[ ]]="Payé",PMKAFAAPAYER[[#This Row],[12.03.2025]],0)</f>
        <v>0</v>
      </c>
      <c r="AP163" s="161"/>
      <c r="AQ163" s="166">
        <f>IF(PMKAFAAPAYER[[#This Row],[ ]]="Payé",PMKAFAAPAYER[[#This Row],[19.03.2025]],0)</f>
        <v>0</v>
      </c>
      <c r="AR163" s="161"/>
      <c r="AS163" s="176">
        <f>IF(PMKAFAAPAYER[[#This Row],[ ]]="Payé",PMKAFAAPAYER[[#This Row],[26.03.2025]],0)</f>
        <v>0</v>
      </c>
      <c r="AT163" s="17">
        <f t="shared" si="37"/>
        <v>1180</v>
      </c>
      <c r="AU163" s="162"/>
      <c r="AV163" s="166">
        <f>IF(PMKAFAAPAYER[[#This Row],[ ]]="Payé",PMKAFAAPAYER[[#This Row],[02.04.2025]],0)</f>
        <v>0</v>
      </c>
      <c r="AW163" s="161"/>
      <c r="AX163" s="166">
        <f>IF(PMKAFAAPAYER[[#This Row],[ ]]="Payé",PMKAFAAPAYER[[#This Row],[09.04.2025]],0)</f>
        <v>0</v>
      </c>
      <c r="AY163" s="161"/>
      <c r="AZ163" s="166">
        <f>IF(PMKAFAAPAYER[[#This Row],[ ]]="Payé",PMKAFAAPAYER[[#This Row],[16.04.2025]],0)</f>
        <v>0</v>
      </c>
      <c r="BA163" s="161"/>
      <c r="BB163" s="166">
        <f>IF(PMKAFAAPAYER[[#This Row],[ ]]="Payé",PMKAFAAPAYER[[#This Row],[23.04.2025]],0)</f>
        <v>0</v>
      </c>
      <c r="BC163" s="161"/>
      <c r="BD163" s="176">
        <f>IF(PMKAFAAPAYER[[#This Row],[ ]]="Payé",PMKAFAAPAYER[[#This Row],[30.04.2025]],0)</f>
        <v>0</v>
      </c>
      <c r="BE163" s="18">
        <f t="shared" si="38"/>
        <v>0</v>
      </c>
      <c r="BF163" s="162"/>
      <c r="BG163" s="166">
        <f>IF(PMKAFAAPAYER[[#This Row],[ ]]="Payé",PMKAFAAPAYER[[#This Row],[07.05.2025]],0)</f>
        <v>0</v>
      </c>
      <c r="BH163" s="161"/>
      <c r="BI163" s="166">
        <f>IF(PMKAFAAPAYER[[#This Row],[ ]]="Payé",PMKAFAAPAYER[[#This Row],[14.05.2025]],0)</f>
        <v>0</v>
      </c>
      <c r="BJ163" s="161"/>
      <c r="BK163" s="166">
        <f>IF(PMKAFAAPAYER[[#This Row],[ ]]="Payé",PMKAFAAPAYER[[#This Row],[21.05.2025]],0)</f>
        <v>0</v>
      </c>
      <c r="BL163" s="161"/>
      <c r="BM163" s="176">
        <f>IF(PMKAFAAPAYER[[#This Row],[ ]]="Payé",PMKAFAAPAYER[[#This Row],[28.05.2025]],0)</f>
        <v>0</v>
      </c>
      <c r="BN163" s="17">
        <f t="shared" si="39"/>
        <v>0</v>
      </c>
      <c r="BO163" s="162"/>
      <c r="BP163" s="166">
        <f>IF(PMKAFAAPAYER[[#This Row],[ ]]="Payé",PMKAFAAPAYER[[#This Row],[04.06.2025]],0)</f>
        <v>0</v>
      </c>
      <c r="BQ163" s="161"/>
      <c r="BR163" s="166">
        <f>IF(PMKAFAAPAYER[[#This Row],[ ]]="Payé",PMKAFAAPAYER[[#This Row],[11.06.2025]],0)</f>
        <v>0</v>
      </c>
      <c r="BS163" s="161"/>
      <c r="BT163" s="166">
        <f>IF(PMKAFAAPAYER[[#This Row],[ ]]="Payé",PMKAFAAPAYER[[#This Row],[18.06.2025]],0)</f>
        <v>0</v>
      </c>
      <c r="BU163" s="161"/>
      <c r="BV163" s="176">
        <f>IF(PMKAFAAPAYER[[#This Row],[ ]]="Payé",PMKAFAAPAYER[[#This Row],[25.06.2025]],0)</f>
        <v>0</v>
      </c>
      <c r="BW163" s="18">
        <f t="shared" si="40"/>
        <v>0</v>
      </c>
      <c r="BX163" s="162"/>
      <c r="BY163" s="166">
        <f>IF(PMKAFAAPAYER[[#This Row],[ ]]="Payé",PMKAFAAPAYER[[#This Row],[02.07.2025]],0)</f>
        <v>0</v>
      </c>
      <c r="BZ163" s="161"/>
      <c r="CA163" s="166">
        <f>IF(PMKAFAAPAYER[[#This Row],[ ]]="Payé",PMKAFAAPAYER[[#This Row],[09.07.2025]],0)</f>
        <v>0</v>
      </c>
      <c r="CB163" s="161"/>
      <c r="CC163" s="166">
        <f>IF(PMKAFAAPAYER[[#This Row],[ ]]="Payé",PMKAFAAPAYER[[#This Row],[16.07.2025]],0)</f>
        <v>0</v>
      </c>
      <c r="CD163" s="161"/>
      <c r="CE163" s="166">
        <f>IF(PMKAFAAPAYER[[#This Row],[ ]]="Payé",PMKAFAAPAYER[[#This Row],[23.07.2025]],0)</f>
        <v>0</v>
      </c>
      <c r="CF163" s="161"/>
      <c r="CG163" s="176">
        <f>IF(PMKAFAAPAYER[[#This Row],[ ]]="Payé",PMKAFAAPAYER[[#This Row],[30.07.2025]],0)</f>
        <v>0</v>
      </c>
      <c r="CH163" s="17">
        <f t="shared" si="41"/>
        <v>0</v>
      </c>
      <c r="CI163" s="162"/>
      <c r="CJ163" s="166">
        <f>IF(PMKAFAAPAYER[[#This Row],[ ]]="Payé",PMKAFAAPAYER[[#This Row],[06.08.2025]],0)</f>
        <v>0</v>
      </c>
      <c r="CK163" s="161"/>
      <c r="CL163" s="166">
        <f>IF(PMKAFAAPAYER[[#This Row],[ ]]="Payé",PMKAFAAPAYER[[#This Row],[13.08.2025]],0)</f>
        <v>0</v>
      </c>
      <c r="CM163" s="161"/>
      <c r="CN163" s="166">
        <f>IF(PMKAFAAPAYER[[#This Row],[ ]]="Payé",PMKAFAAPAYER[[#This Row],[20.08.2025]],0)</f>
        <v>0</v>
      </c>
      <c r="CO163" s="161"/>
      <c r="CP163" s="176">
        <f>IF(PMKAFAAPAYER[[#This Row],[ ]]="Payé",PMKAFAAPAYER[[#This Row],[27.08.2025]],0)</f>
        <v>0</v>
      </c>
      <c r="CQ163" s="18">
        <f t="shared" si="42"/>
        <v>0</v>
      </c>
      <c r="CR163" s="162"/>
      <c r="CS163" s="166">
        <f>IF(PMKAFAAPAYER[[#This Row],[ ]]="Payé",PMKAFAAPAYER[[#This Row],[03.09.2025]],0)</f>
        <v>0</v>
      </c>
      <c r="CT163" s="161"/>
      <c r="CU163" s="166">
        <f>IF(PMKAFAAPAYER[[#This Row],[ ]]="Payé",PMKAFAAPAYER[[#This Row],[10.09.2025]],0)</f>
        <v>0</v>
      </c>
      <c r="CV163" s="161"/>
      <c r="CW163" s="166">
        <f>IF(PMKAFAAPAYER[[#This Row],[ ]]="Payé",PMKAFAAPAYER[[#This Row],[17.09.2025]],0)</f>
        <v>0</v>
      </c>
      <c r="CX163" s="161"/>
      <c r="CY163" s="176">
        <f>IF(PMKAFAAPAYER[[#This Row],[ ]]="Payé",PMKAFAAPAYER[[#This Row],[24.09.2025]],0)</f>
        <v>0</v>
      </c>
      <c r="CZ163" s="17">
        <f t="shared" si="43"/>
        <v>0</v>
      </c>
      <c r="DA163" s="162"/>
      <c r="DB163" s="166">
        <f>IF(PMKAFAAPAYER[[#This Row],[ ]]="Payé",PMKAFAAPAYER[[#This Row],[01.10.2025]],0)</f>
        <v>0</v>
      </c>
      <c r="DC163" s="161"/>
      <c r="DD163" s="166">
        <f>IF(PMKAFAAPAYER[[#This Row],[ ]]="Payé",PMKAFAAPAYER[[#This Row],[08.10.2025]],0)</f>
        <v>0</v>
      </c>
      <c r="DE163" s="161"/>
      <c r="DF163" s="166">
        <f>IF(PMKAFAAPAYER[[#This Row],[ ]]="Payé",PMKAFAAPAYER[[#This Row],[15.10.2025]],0)</f>
        <v>0</v>
      </c>
      <c r="DG163" s="161"/>
      <c r="DH163" s="166">
        <f>IF(PMKAFAAPAYER[[#This Row],[ ]]="Payé",PMKAFAAPAYER[[#This Row],[22.10.2025]],0)</f>
        <v>0</v>
      </c>
      <c r="DI163" s="161"/>
      <c r="DJ163" s="176">
        <f>IF(PMKAFAAPAYER[[#This Row],[ ]]="Payé",PMKAFAAPAYER[[#This Row],[29.10.2025]],0)</f>
        <v>0</v>
      </c>
      <c r="DK163" s="18">
        <f t="shared" si="44"/>
        <v>0</v>
      </c>
      <c r="DL163" s="162"/>
      <c r="DM163" s="166">
        <f>IF(PMKAFAAPAYER[[#This Row],[ ]]="Payé",PMKAFAAPAYER[[#This Row],[05.11.2025]],0)</f>
        <v>0</v>
      </c>
      <c r="DN163" s="161"/>
      <c r="DO163" s="166">
        <f>IF(PMKAFAAPAYER[[#This Row],[ ]]="Payé",PMKAFAAPAYER[[#This Row],[12.11.2025]],0)</f>
        <v>0</v>
      </c>
      <c r="DP163" s="161"/>
      <c r="DQ163" s="166">
        <f>IF(PMKAFAAPAYER[[#This Row],[ ]]="Payé",PMKAFAAPAYER[[#This Row],[19.11.2025]],0)</f>
        <v>0</v>
      </c>
      <c r="DR163" s="161"/>
      <c r="DS163" s="176">
        <f>IF(PMKAFAAPAYER[[#This Row],[ ]]="Payé",PMKAFAAPAYER[[#This Row],[26.11.2025]],0)</f>
        <v>0</v>
      </c>
      <c r="DT163" s="17">
        <f t="shared" si="45"/>
        <v>0</v>
      </c>
      <c r="DU163" s="162"/>
      <c r="DV163" s="166">
        <f>IF(PMKAFAAPAYER[[#This Row],[ ]]="Payé",PMKAFAAPAYER[[#This Row],[03.12.2025]],0)</f>
        <v>0</v>
      </c>
      <c r="DW163" s="161"/>
      <c r="DX163" s="166">
        <f>IF(PMKAFAAPAYER[[#This Row],[ ]]="Payé",PMKAFAAPAYER[[#This Row],[10.12.2025]],0)</f>
        <v>0</v>
      </c>
      <c r="DY163" s="161"/>
      <c r="DZ163" s="166">
        <f>IF(PMKAFAAPAYER[[#This Row],[ ]]="Payé",PMKAFAAPAYER[[#This Row],[17.12.2025]],0)</f>
        <v>0</v>
      </c>
      <c r="EA163" s="161"/>
      <c r="EB163" s="166">
        <f>IF(PMKAFAAPAYER[[#This Row],[ ]]="Payé",PMKAFAAPAYER[[#This Row],[24.12.2025]],0)</f>
        <v>0</v>
      </c>
      <c r="EC163" s="161"/>
      <c r="ED163" s="176">
        <f>IF(PMKAFAAPAYER[[#This Row],[ ]]="Payé",PMKAFAAPAYER[[#This Row],[31.12.2025]],0)</f>
        <v>0</v>
      </c>
      <c r="EE163" s="18">
        <f t="shared" si="46"/>
        <v>0</v>
      </c>
      <c r="EF163" s="11">
        <f t="shared" si="47"/>
        <v>1180</v>
      </c>
      <c r="EG163" s="16">
        <f>+PMKAFAAPAYER[[#This Row],[CHF]]-PMKAFAAPAYER[[#This Row],[T2025]]</f>
        <v>0</v>
      </c>
    </row>
    <row r="164" spans="1:137" x14ac:dyDescent="0.3">
      <c r="A164" s="9">
        <f t="shared" si="48"/>
        <v>159</v>
      </c>
      <c r="B164" s="1" t="s">
        <v>33</v>
      </c>
      <c r="C164" s="9">
        <v>627066</v>
      </c>
      <c r="D164" s="8">
        <v>45700</v>
      </c>
      <c r="E164" s="10">
        <v>30</v>
      </c>
      <c r="F164" s="265">
        <f t="shared" si="34"/>
        <v>45730</v>
      </c>
      <c r="G164" s="139" t="s">
        <v>584</v>
      </c>
      <c r="H164" s="202"/>
      <c r="I164" s="237">
        <v>1209.5</v>
      </c>
      <c r="J164" s="14"/>
      <c r="K164" s="14"/>
      <c r="L164" s="14"/>
      <c r="N164" s="15"/>
      <c r="Q164" s="3"/>
      <c r="R164" s="234"/>
      <c r="S164" s="166">
        <f>IF(PMKAFAAPAYER[[#This Row],[ ]]="Payé",PMKAFAAPAYER[[#This Row],[02.01.2025]],0)</f>
        <v>0</v>
      </c>
      <c r="T164" s="234"/>
      <c r="U164" s="166">
        <f>IF(PMKAFAAPAYER[[#This Row],[ ]]="Payé",PMKAFAAPAYER[[#This Row],[09.01.2025]],0)</f>
        <v>0</v>
      </c>
      <c r="V164" s="234"/>
      <c r="W164" s="166">
        <f>IF(PMKAFAAPAYER[[#This Row],[ ]]="Payé",PMKAFAAPAYER[[#This Row],[16.01.2025]],0)</f>
        <v>0</v>
      </c>
      <c r="X164" s="234"/>
      <c r="Y164" s="166">
        <f>IF(PMKAFAAPAYER[[#This Row],[ ]]="Payé",PMKAFAAPAYER[[#This Row],[23.01.2025]],0)</f>
        <v>0</v>
      </c>
      <c r="Z164" s="234"/>
      <c r="AA164" s="176">
        <f>IF(PMKAFAAPAYER[[#This Row],[ ]]="Payé",PMKAFAAPAYER[[#This Row],[30.01.2025]],0)</f>
        <v>0</v>
      </c>
      <c r="AB164" s="32">
        <f t="shared" si="35"/>
        <v>0</v>
      </c>
      <c r="AC164" s="234"/>
      <c r="AD164" s="166">
        <f>IF(PMKAFAAPAYER[[#This Row],[ ]]="Payé",PMKAFAAPAYER[[#This Row],[06.02.2025]],0)</f>
        <v>0</v>
      </c>
      <c r="AE164" s="234"/>
      <c r="AF164" s="166">
        <f>IF(PMKAFAAPAYER[[#This Row],[ ]]="Payé",PMKAFAAPAYER[[#This Row],[13.02.2025]],0)</f>
        <v>0</v>
      </c>
      <c r="AG164" s="234"/>
      <c r="AH164" s="166">
        <f>IF(PMKAFAAPAYER[[#This Row],[ ]]="Payé",PMKAFAAPAYER[[#This Row],[20.02.2025]],0)</f>
        <v>0</v>
      </c>
      <c r="AI164" s="234"/>
      <c r="AJ164" s="176">
        <f>IF(PMKAFAAPAYER[[#This Row],[ ]]="Payé",PMKAFAAPAYER[[#This Row],[27.02.2025]],0)</f>
        <v>0</v>
      </c>
      <c r="AK164" s="47">
        <f t="shared" si="36"/>
        <v>0</v>
      </c>
      <c r="AL164" s="162"/>
      <c r="AM164" s="166">
        <f>IF(PMKAFAAPAYER[[#This Row],[ ]]="Payé",PMKAFAAPAYER[[#This Row],[05.03.2025]],0)</f>
        <v>0</v>
      </c>
      <c r="AN164" s="161">
        <f>+PMKAFAAPAYER[[#This Row],[CHF]]</f>
        <v>1209.5</v>
      </c>
      <c r="AO164" s="166">
        <f>IF(PMKAFAAPAYER[[#This Row],[ ]]="Payé",PMKAFAAPAYER[[#This Row],[12.03.2025]],0)</f>
        <v>0</v>
      </c>
      <c r="AP164" s="161"/>
      <c r="AQ164" s="166">
        <f>IF(PMKAFAAPAYER[[#This Row],[ ]]="Payé",PMKAFAAPAYER[[#This Row],[19.03.2025]],0)</f>
        <v>0</v>
      </c>
      <c r="AR164" s="161"/>
      <c r="AS164" s="176">
        <f>IF(PMKAFAAPAYER[[#This Row],[ ]]="Payé",PMKAFAAPAYER[[#This Row],[26.03.2025]],0)</f>
        <v>0</v>
      </c>
      <c r="AT164" s="17">
        <f t="shared" si="37"/>
        <v>1209.5</v>
      </c>
      <c r="AU164" s="162"/>
      <c r="AV164" s="166">
        <f>IF(PMKAFAAPAYER[[#This Row],[ ]]="Payé",PMKAFAAPAYER[[#This Row],[02.04.2025]],0)</f>
        <v>0</v>
      </c>
      <c r="AW164" s="161"/>
      <c r="AX164" s="166">
        <f>IF(PMKAFAAPAYER[[#This Row],[ ]]="Payé",PMKAFAAPAYER[[#This Row],[09.04.2025]],0)</f>
        <v>0</v>
      </c>
      <c r="AY164" s="161"/>
      <c r="AZ164" s="166">
        <f>IF(PMKAFAAPAYER[[#This Row],[ ]]="Payé",PMKAFAAPAYER[[#This Row],[16.04.2025]],0)</f>
        <v>0</v>
      </c>
      <c r="BA164" s="161"/>
      <c r="BB164" s="166">
        <f>IF(PMKAFAAPAYER[[#This Row],[ ]]="Payé",PMKAFAAPAYER[[#This Row],[23.04.2025]],0)</f>
        <v>0</v>
      </c>
      <c r="BC164" s="161"/>
      <c r="BD164" s="176">
        <f>IF(PMKAFAAPAYER[[#This Row],[ ]]="Payé",PMKAFAAPAYER[[#This Row],[30.04.2025]],0)</f>
        <v>0</v>
      </c>
      <c r="BE164" s="18">
        <f t="shared" si="38"/>
        <v>0</v>
      </c>
      <c r="BF164" s="162"/>
      <c r="BG164" s="166">
        <f>IF(PMKAFAAPAYER[[#This Row],[ ]]="Payé",PMKAFAAPAYER[[#This Row],[07.05.2025]],0)</f>
        <v>0</v>
      </c>
      <c r="BH164" s="161"/>
      <c r="BI164" s="166">
        <f>IF(PMKAFAAPAYER[[#This Row],[ ]]="Payé",PMKAFAAPAYER[[#This Row],[14.05.2025]],0)</f>
        <v>0</v>
      </c>
      <c r="BJ164" s="161"/>
      <c r="BK164" s="166">
        <f>IF(PMKAFAAPAYER[[#This Row],[ ]]="Payé",PMKAFAAPAYER[[#This Row],[21.05.2025]],0)</f>
        <v>0</v>
      </c>
      <c r="BL164" s="161"/>
      <c r="BM164" s="176">
        <f>IF(PMKAFAAPAYER[[#This Row],[ ]]="Payé",PMKAFAAPAYER[[#This Row],[28.05.2025]],0)</f>
        <v>0</v>
      </c>
      <c r="BN164" s="17">
        <f t="shared" si="39"/>
        <v>0</v>
      </c>
      <c r="BO164" s="162"/>
      <c r="BP164" s="166">
        <f>IF(PMKAFAAPAYER[[#This Row],[ ]]="Payé",PMKAFAAPAYER[[#This Row],[04.06.2025]],0)</f>
        <v>0</v>
      </c>
      <c r="BQ164" s="161"/>
      <c r="BR164" s="166">
        <f>IF(PMKAFAAPAYER[[#This Row],[ ]]="Payé",PMKAFAAPAYER[[#This Row],[11.06.2025]],0)</f>
        <v>0</v>
      </c>
      <c r="BS164" s="161"/>
      <c r="BT164" s="166">
        <f>IF(PMKAFAAPAYER[[#This Row],[ ]]="Payé",PMKAFAAPAYER[[#This Row],[18.06.2025]],0)</f>
        <v>0</v>
      </c>
      <c r="BU164" s="161"/>
      <c r="BV164" s="176">
        <f>IF(PMKAFAAPAYER[[#This Row],[ ]]="Payé",PMKAFAAPAYER[[#This Row],[25.06.2025]],0)</f>
        <v>0</v>
      </c>
      <c r="BW164" s="18">
        <f t="shared" si="40"/>
        <v>0</v>
      </c>
      <c r="BX164" s="162"/>
      <c r="BY164" s="166">
        <f>IF(PMKAFAAPAYER[[#This Row],[ ]]="Payé",PMKAFAAPAYER[[#This Row],[02.07.2025]],0)</f>
        <v>0</v>
      </c>
      <c r="BZ164" s="161"/>
      <c r="CA164" s="166">
        <f>IF(PMKAFAAPAYER[[#This Row],[ ]]="Payé",PMKAFAAPAYER[[#This Row],[09.07.2025]],0)</f>
        <v>0</v>
      </c>
      <c r="CB164" s="161"/>
      <c r="CC164" s="166">
        <f>IF(PMKAFAAPAYER[[#This Row],[ ]]="Payé",PMKAFAAPAYER[[#This Row],[16.07.2025]],0)</f>
        <v>0</v>
      </c>
      <c r="CD164" s="161"/>
      <c r="CE164" s="166">
        <f>IF(PMKAFAAPAYER[[#This Row],[ ]]="Payé",PMKAFAAPAYER[[#This Row],[23.07.2025]],0)</f>
        <v>0</v>
      </c>
      <c r="CF164" s="161"/>
      <c r="CG164" s="176">
        <f>IF(PMKAFAAPAYER[[#This Row],[ ]]="Payé",PMKAFAAPAYER[[#This Row],[30.07.2025]],0)</f>
        <v>0</v>
      </c>
      <c r="CH164" s="17">
        <f t="shared" si="41"/>
        <v>0</v>
      </c>
      <c r="CI164" s="162"/>
      <c r="CJ164" s="166">
        <f>IF(PMKAFAAPAYER[[#This Row],[ ]]="Payé",PMKAFAAPAYER[[#This Row],[06.08.2025]],0)</f>
        <v>0</v>
      </c>
      <c r="CK164" s="161"/>
      <c r="CL164" s="166">
        <f>IF(PMKAFAAPAYER[[#This Row],[ ]]="Payé",PMKAFAAPAYER[[#This Row],[13.08.2025]],0)</f>
        <v>0</v>
      </c>
      <c r="CM164" s="161"/>
      <c r="CN164" s="166">
        <f>IF(PMKAFAAPAYER[[#This Row],[ ]]="Payé",PMKAFAAPAYER[[#This Row],[20.08.2025]],0)</f>
        <v>0</v>
      </c>
      <c r="CO164" s="161"/>
      <c r="CP164" s="176">
        <f>IF(PMKAFAAPAYER[[#This Row],[ ]]="Payé",PMKAFAAPAYER[[#This Row],[27.08.2025]],0)</f>
        <v>0</v>
      </c>
      <c r="CQ164" s="18">
        <f t="shared" si="42"/>
        <v>0</v>
      </c>
      <c r="CR164" s="162"/>
      <c r="CS164" s="166">
        <f>IF(PMKAFAAPAYER[[#This Row],[ ]]="Payé",PMKAFAAPAYER[[#This Row],[03.09.2025]],0)</f>
        <v>0</v>
      </c>
      <c r="CT164" s="161"/>
      <c r="CU164" s="166">
        <f>IF(PMKAFAAPAYER[[#This Row],[ ]]="Payé",PMKAFAAPAYER[[#This Row],[10.09.2025]],0)</f>
        <v>0</v>
      </c>
      <c r="CV164" s="161"/>
      <c r="CW164" s="166">
        <f>IF(PMKAFAAPAYER[[#This Row],[ ]]="Payé",PMKAFAAPAYER[[#This Row],[17.09.2025]],0)</f>
        <v>0</v>
      </c>
      <c r="CX164" s="161"/>
      <c r="CY164" s="176">
        <f>IF(PMKAFAAPAYER[[#This Row],[ ]]="Payé",PMKAFAAPAYER[[#This Row],[24.09.2025]],0)</f>
        <v>0</v>
      </c>
      <c r="CZ164" s="17">
        <f t="shared" si="43"/>
        <v>0</v>
      </c>
      <c r="DA164" s="162"/>
      <c r="DB164" s="166">
        <f>IF(PMKAFAAPAYER[[#This Row],[ ]]="Payé",PMKAFAAPAYER[[#This Row],[01.10.2025]],0)</f>
        <v>0</v>
      </c>
      <c r="DC164" s="161"/>
      <c r="DD164" s="166">
        <f>IF(PMKAFAAPAYER[[#This Row],[ ]]="Payé",PMKAFAAPAYER[[#This Row],[08.10.2025]],0)</f>
        <v>0</v>
      </c>
      <c r="DE164" s="161"/>
      <c r="DF164" s="166">
        <f>IF(PMKAFAAPAYER[[#This Row],[ ]]="Payé",PMKAFAAPAYER[[#This Row],[15.10.2025]],0)</f>
        <v>0</v>
      </c>
      <c r="DG164" s="161"/>
      <c r="DH164" s="166">
        <f>IF(PMKAFAAPAYER[[#This Row],[ ]]="Payé",PMKAFAAPAYER[[#This Row],[22.10.2025]],0)</f>
        <v>0</v>
      </c>
      <c r="DI164" s="161"/>
      <c r="DJ164" s="176">
        <f>IF(PMKAFAAPAYER[[#This Row],[ ]]="Payé",PMKAFAAPAYER[[#This Row],[29.10.2025]],0)</f>
        <v>0</v>
      </c>
      <c r="DK164" s="18">
        <f t="shared" si="44"/>
        <v>0</v>
      </c>
      <c r="DL164" s="162"/>
      <c r="DM164" s="166">
        <f>IF(PMKAFAAPAYER[[#This Row],[ ]]="Payé",PMKAFAAPAYER[[#This Row],[05.11.2025]],0)</f>
        <v>0</v>
      </c>
      <c r="DN164" s="161"/>
      <c r="DO164" s="166">
        <f>IF(PMKAFAAPAYER[[#This Row],[ ]]="Payé",PMKAFAAPAYER[[#This Row],[12.11.2025]],0)</f>
        <v>0</v>
      </c>
      <c r="DP164" s="161"/>
      <c r="DQ164" s="166">
        <f>IF(PMKAFAAPAYER[[#This Row],[ ]]="Payé",PMKAFAAPAYER[[#This Row],[19.11.2025]],0)</f>
        <v>0</v>
      </c>
      <c r="DR164" s="161"/>
      <c r="DS164" s="176">
        <f>IF(PMKAFAAPAYER[[#This Row],[ ]]="Payé",PMKAFAAPAYER[[#This Row],[26.11.2025]],0)</f>
        <v>0</v>
      </c>
      <c r="DT164" s="17">
        <f t="shared" si="45"/>
        <v>0</v>
      </c>
      <c r="DU164" s="162"/>
      <c r="DV164" s="166">
        <f>IF(PMKAFAAPAYER[[#This Row],[ ]]="Payé",PMKAFAAPAYER[[#This Row],[03.12.2025]],0)</f>
        <v>0</v>
      </c>
      <c r="DW164" s="161"/>
      <c r="DX164" s="166">
        <f>IF(PMKAFAAPAYER[[#This Row],[ ]]="Payé",PMKAFAAPAYER[[#This Row],[10.12.2025]],0)</f>
        <v>0</v>
      </c>
      <c r="DY164" s="161"/>
      <c r="DZ164" s="166">
        <f>IF(PMKAFAAPAYER[[#This Row],[ ]]="Payé",PMKAFAAPAYER[[#This Row],[17.12.2025]],0)</f>
        <v>0</v>
      </c>
      <c r="EA164" s="161"/>
      <c r="EB164" s="166">
        <f>IF(PMKAFAAPAYER[[#This Row],[ ]]="Payé",PMKAFAAPAYER[[#This Row],[24.12.2025]],0)</f>
        <v>0</v>
      </c>
      <c r="EC164" s="161"/>
      <c r="ED164" s="176">
        <f>IF(PMKAFAAPAYER[[#This Row],[ ]]="Payé",PMKAFAAPAYER[[#This Row],[31.12.2025]],0)</f>
        <v>0</v>
      </c>
      <c r="EE164" s="18">
        <f t="shared" si="46"/>
        <v>0</v>
      </c>
      <c r="EF164" s="11">
        <f t="shared" si="47"/>
        <v>1209.5</v>
      </c>
      <c r="EG164" s="16">
        <f>+PMKAFAAPAYER[[#This Row],[CHF]]-PMKAFAAPAYER[[#This Row],[T2025]]</f>
        <v>0</v>
      </c>
    </row>
    <row r="165" spans="1:137" x14ac:dyDescent="0.3">
      <c r="A165" s="9">
        <f t="shared" si="48"/>
        <v>160</v>
      </c>
      <c r="B165" s="250" t="s">
        <v>33</v>
      </c>
      <c r="C165" s="251">
        <v>627443</v>
      </c>
      <c r="D165" s="252">
        <v>45707</v>
      </c>
      <c r="E165" s="253">
        <v>30</v>
      </c>
      <c r="F165" s="265">
        <v>45735</v>
      </c>
      <c r="G165" s="254" t="s">
        <v>585</v>
      </c>
      <c r="H165" s="255"/>
      <c r="I165" s="256">
        <v>2073.4499999999998</v>
      </c>
      <c r="J165" s="14"/>
      <c r="K165" s="14"/>
      <c r="L165" s="14"/>
      <c r="N165" s="15"/>
      <c r="P165" s="258"/>
      <c r="Q165" s="259"/>
      <c r="R165" s="260"/>
      <c r="S165" s="166">
        <f>IF(PMKAFAAPAYER[[#This Row],[ ]]="Payé",PMKAFAAPAYER[[#This Row],[02.01.2025]],0)</f>
        <v>0</v>
      </c>
      <c r="T165" s="234"/>
      <c r="U165" s="166">
        <f>IF(PMKAFAAPAYER[[#This Row],[ ]]="Payé",PMKAFAAPAYER[[#This Row],[09.01.2025]],0)</f>
        <v>0</v>
      </c>
      <c r="V165" s="234"/>
      <c r="W165" s="166">
        <f>IF(PMKAFAAPAYER[[#This Row],[ ]]="Payé",PMKAFAAPAYER[[#This Row],[16.01.2025]],0)</f>
        <v>0</v>
      </c>
      <c r="X165" s="234"/>
      <c r="Y165" s="166">
        <f>IF(PMKAFAAPAYER[[#This Row],[ ]]="Payé",PMKAFAAPAYER[[#This Row],[23.01.2025]],0)</f>
        <v>0</v>
      </c>
      <c r="Z165" s="234"/>
      <c r="AA165" s="176">
        <f>IF(PMKAFAAPAYER[[#This Row],[ ]]="Payé",PMKAFAAPAYER[[#This Row],[30.01.2025]],0)</f>
        <v>0</v>
      </c>
      <c r="AB165" s="32">
        <f t="shared" si="35"/>
        <v>0</v>
      </c>
      <c r="AC165" s="234"/>
      <c r="AD165" s="166">
        <f>IF(PMKAFAAPAYER[[#This Row],[ ]]="Payé",PMKAFAAPAYER[[#This Row],[06.02.2025]],0)</f>
        <v>0</v>
      </c>
      <c r="AE165" s="234"/>
      <c r="AF165" s="166">
        <f>IF(PMKAFAAPAYER[[#This Row],[ ]]="Payé",PMKAFAAPAYER[[#This Row],[13.02.2025]],0)</f>
        <v>0</v>
      </c>
      <c r="AG165" s="234"/>
      <c r="AH165" s="166">
        <f>IF(PMKAFAAPAYER[[#This Row],[ ]]="Payé",PMKAFAAPAYER[[#This Row],[20.02.2025]],0)</f>
        <v>0</v>
      </c>
      <c r="AI165" s="234"/>
      <c r="AJ165" s="176">
        <f>IF(PMKAFAAPAYER[[#This Row],[ ]]="Payé",PMKAFAAPAYER[[#This Row],[27.02.2025]],0)</f>
        <v>0</v>
      </c>
      <c r="AK165" s="47">
        <f t="shared" si="36"/>
        <v>0</v>
      </c>
      <c r="AL165" s="162"/>
      <c r="AM165" s="166">
        <f>IF(PMKAFAAPAYER[[#This Row],[ ]]="Payé",PMKAFAAPAYER[[#This Row],[05.03.2025]],0)</f>
        <v>0</v>
      </c>
      <c r="AN165" s="161"/>
      <c r="AO165" s="166">
        <f>IF(PMKAFAAPAYER[[#This Row],[ ]]="Payé",PMKAFAAPAYER[[#This Row],[12.03.2025]],0)</f>
        <v>0</v>
      </c>
      <c r="AP165" s="161">
        <f>+PMKAFAAPAYER[[#This Row],[CHF]]</f>
        <v>2073.4499999999998</v>
      </c>
      <c r="AQ165" s="166">
        <f>IF(PMKAFAAPAYER[[#This Row],[ ]]="Payé",PMKAFAAPAYER[[#This Row],[19.03.2025]],0)</f>
        <v>0</v>
      </c>
      <c r="AR165" s="161"/>
      <c r="AS165" s="176">
        <f>IF(PMKAFAAPAYER[[#This Row],[ ]]="Payé",PMKAFAAPAYER[[#This Row],[26.03.2025]],0)</f>
        <v>0</v>
      </c>
      <c r="AT165" s="17">
        <f t="shared" si="37"/>
        <v>2073.4499999999998</v>
      </c>
      <c r="AU165" s="162"/>
      <c r="AV165" s="166">
        <f>IF(PMKAFAAPAYER[[#This Row],[ ]]="Payé",PMKAFAAPAYER[[#This Row],[02.04.2025]],0)</f>
        <v>0</v>
      </c>
      <c r="AW165" s="161"/>
      <c r="AX165" s="166">
        <f>IF(PMKAFAAPAYER[[#This Row],[ ]]="Payé",PMKAFAAPAYER[[#This Row],[09.04.2025]],0)</f>
        <v>0</v>
      </c>
      <c r="AY165" s="161"/>
      <c r="AZ165" s="166">
        <f>IF(PMKAFAAPAYER[[#This Row],[ ]]="Payé",PMKAFAAPAYER[[#This Row],[16.04.2025]],0)</f>
        <v>0</v>
      </c>
      <c r="BA165" s="161"/>
      <c r="BB165" s="166">
        <f>IF(PMKAFAAPAYER[[#This Row],[ ]]="Payé",PMKAFAAPAYER[[#This Row],[23.04.2025]],0)</f>
        <v>0</v>
      </c>
      <c r="BC165" s="161"/>
      <c r="BD165" s="176">
        <f>IF(PMKAFAAPAYER[[#This Row],[ ]]="Payé",PMKAFAAPAYER[[#This Row],[30.04.2025]],0)</f>
        <v>0</v>
      </c>
      <c r="BE165" s="18">
        <f t="shared" si="38"/>
        <v>0</v>
      </c>
      <c r="BF165" s="162"/>
      <c r="BG165" s="166">
        <f>IF(PMKAFAAPAYER[[#This Row],[ ]]="Payé",PMKAFAAPAYER[[#This Row],[07.05.2025]],0)</f>
        <v>0</v>
      </c>
      <c r="BH165" s="161"/>
      <c r="BI165" s="166">
        <f>IF(PMKAFAAPAYER[[#This Row],[ ]]="Payé",PMKAFAAPAYER[[#This Row],[14.05.2025]],0)</f>
        <v>0</v>
      </c>
      <c r="BJ165" s="161"/>
      <c r="BK165" s="166">
        <f>IF(PMKAFAAPAYER[[#This Row],[ ]]="Payé",PMKAFAAPAYER[[#This Row],[21.05.2025]],0)</f>
        <v>0</v>
      </c>
      <c r="BL165" s="161"/>
      <c r="BM165" s="176">
        <f>IF(PMKAFAAPAYER[[#This Row],[ ]]="Payé",PMKAFAAPAYER[[#This Row],[28.05.2025]],0)</f>
        <v>0</v>
      </c>
      <c r="BN165" s="17">
        <f t="shared" si="39"/>
        <v>0</v>
      </c>
      <c r="BO165" s="162"/>
      <c r="BP165" s="166">
        <f>IF(PMKAFAAPAYER[[#This Row],[ ]]="Payé",PMKAFAAPAYER[[#This Row],[04.06.2025]],0)</f>
        <v>0</v>
      </c>
      <c r="BQ165" s="161"/>
      <c r="BR165" s="166">
        <f>IF(PMKAFAAPAYER[[#This Row],[ ]]="Payé",PMKAFAAPAYER[[#This Row],[11.06.2025]],0)</f>
        <v>0</v>
      </c>
      <c r="BS165" s="161"/>
      <c r="BT165" s="166">
        <f>IF(PMKAFAAPAYER[[#This Row],[ ]]="Payé",PMKAFAAPAYER[[#This Row],[18.06.2025]],0)</f>
        <v>0</v>
      </c>
      <c r="BU165" s="161"/>
      <c r="BV165" s="176">
        <f>IF(PMKAFAAPAYER[[#This Row],[ ]]="Payé",PMKAFAAPAYER[[#This Row],[25.06.2025]],0)</f>
        <v>0</v>
      </c>
      <c r="BW165" s="18">
        <f t="shared" si="40"/>
        <v>0</v>
      </c>
      <c r="BX165" s="162"/>
      <c r="BY165" s="166">
        <f>IF(PMKAFAAPAYER[[#This Row],[ ]]="Payé",PMKAFAAPAYER[[#This Row],[02.07.2025]],0)</f>
        <v>0</v>
      </c>
      <c r="BZ165" s="161"/>
      <c r="CA165" s="166">
        <f>IF(PMKAFAAPAYER[[#This Row],[ ]]="Payé",PMKAFAAPAYER[[#This Row],[09.07.2025]],0)</f>
        <v>0</v>
      </c>
      <c r="CB165" s="161"/>
      <c r="CC165" s="166">
        <f>IF(PMKAFAAPAYER[[#This Row],[ ]]="Payé",PMKAFAAPAYER[[#This Row],[16.07.2025]],0)</f>
        <v>0</v>
      </c>
      <c r="CD165" s="161"/>
      <c r="CE165" s="166">
        <f>IF(PMKAFAAPAYER[[#This Row],[ ]]="Payé",PMKAFAAPAYER[[#This Row],[23.07.2025]],0)</f>
        <v>0</v>
      </c>
      <c r="CF165" s="161"/>
      <c r="CG165" s="176">
        <f>IF(PMKAFAAPAYER[[#This Row],[ ]]="Payé",PMKAFAAPAYER[[#This Row],[30.07.2025]],0)</f>
        <v>0</v>
      </c>
      <c r="CH165" s="17">
        <f t="shared" si="41"/>
        <v>0</v>
      </c>
      <c r="CI165" s="162"/>
      <c r="CJ165" s="166">
        <f>IF(PMKAFAAPAYER[[#This Row],[ ]]="Payé",PMKAFAAPAYER[[#This Row],[06.08.2025]],0)</f>
        <v>0</v>
      </c>
      <c r="CK165" s="161"/>
      <c r="CL165" s="166">
        <f>IF(PMKAFAAPAYER[[#This Row],[ ]]="Payé",PMKAFAAPAYER[[#This Row],[13.08.2025]],0)</f>
        <v>0</v>
      </c>
      <c r="CM165" s="161"/>
      <c r="CN165" s="166">
        <f>IF(PMKAFAAPAYER[[#This Row],[ ]]="Payé",PMKAFAAPAYER[[#This Row],[20.08.2025]],0)</f>
        <v>0</v>
      </c>
      <c r="CO165" s="161"/>
      <c r="CP165" s="176">
        <f>IF(PMKAFAAPAYER[[#This Row],[ ]]="Payé",PMKAFAAPAYER[[#This Row],[27.08.2025]],0)</f>
        <v>0</v>
      </c>
      <c r="CQ165" s="18">
        <f t="shared" si="42"/>
        <v>0</v>
      </c>
      <c r="CR165" s="162"/>
      <c r="CS165" s="166">
        <f>IF(PMKAFAAPAYER[[#This Row],[ ]]="Payé",PMKAFAAPAYER[[#This Row],[03.09.2025]],0)</f>
        <v>0</v>
      </c>
      <c r="CT165" s="161"/>
      <c r="CU165" s="166">
        <f>IF(PMKAFAAPAYER[[#This Row],[ ]]="Payé",PMKAFAAPAYER[[#This Row],[10.09.2025]],0)</f>
        <v>0</v>
      </c>
      <c r="CV165" s="161"/>
      <c r="CW165" s="166">
        <f>IF(PMKAFAAPAYER[[#This Row],[ ]]="Payé",PMKAFAAPAYER[[#This Row],[17.09.2025]],0)</f>
        <v>0</v>
      </c>
      <c r="CX165" s="161"/>
      <c r="CY165" s="176">
        <f>IF(PMKAFAAPAYER[[#This Row],[ ]]="Payé",PMKAFAAPAYER[[#This Row],[24.09.2025]],0)</f>
        <v>0</v>
      </c>
      <c r="CZ165" s="17">
        <f t="shared" si="43"/>
        <v>0</v>
      </c>
      <c r="DA165" s="162"/>
      <c r="DB165" s="166">
        <f>IF(PMKAFAAPAYER[[#This Row],[ ]]="Payé",PMKAFAAPAYER[[#This Row],[01.10.2025]],0)</f>
        <v>0</v>
      </c>
      <c r="DC165" s="161"/>
      <c r="DD165" s="166">
        <f>IF(PMKAFAAPAYER[[#This Row],[ ]]="Payé",PMKAFAAPAYER[[#This Row],[08.10.2025]],0)</f>
        <v>0</v>
      </c>
      <c r="DE165" s="161"/>
      <c r="DF165" s="166">
        <f>IF(PMKAFAAPAYER[[#This Row],[ ]]="Payé",PMKAFAAPAYER[[#This Row],[15.10.2025]],0)</f>
        <v>0</v>
      </c>
      <c r="DG165" s="161"/>
      <c r="DH165" s="166">
        <f>IF(PMKAFAAPAYER[[#This Row],[ ]]="Payé",PMKAFAAPAYER[[#This Row],[22.10.2025]],0)</f>
        <v>0</v>
      </c>
      <c r="DI165" s="161"/>
      <c r="DJ165" s="176">
        <f>IF(PMKAFAAPAYER[[#This Row],[ ]]="Payé",PMKAFAAPAYER[[#This Row],[29.10.2025]],0)</f>
        <v>0</v>
      </c>
      <c r="DK165" s="18">
        <f t="shared" si="44"/>
        <v>0</v>
      </c>
      <c r="DL165" s="162"/>
      <c r="DM165" s="166">
        <f>IF(PMKAFAAPAYER[[#This Row],[ ]]="Payé",PMKAFAAPAYER[[#This Row],[05.11.2025]],0)</f>
        <v>0</v>
      </c>
      <c r="DN165" s="161"/>
      <c r="DO165" s="166">
        <f>IF(PMKAFAAPAYER[[#This Row],[ ]]="Payé",PMKAFAAPAYER[[#This Row],[12.11.2025]],0)</f>
        <v>0</v>
      </c>
      <c r="DP165" s="161"/>
      <c r="DQ165" s="166">
        <f>IF(PMKAFAAPAYER[[#This Row],[ ]]="Payé",PMKAFAAPAYER[[#This Row],[19.11.2025]],0)</f>
        <v>0</v>
      </c>
      <c r="DR165" s="161"/>
      <c r="DS165" s="176">
        <f>IF(PMKAFAAPAYER[[#This Row],[ ]]="Payé",PMKAFAAPAYER[[#This Row],[26.11.2025]],0)</f>
        <v>0</v>
      </c>
      <c r="DT165" s="17">
        <f t="shared" si="45"/>
        <v>0</v>
      </c>
      <c r="DU165" s="162"/>
      <c r="DV165" s="166">
        <f>IF(PMKAFAAPAYER[[#This Row],[ ]]="Payé",PMKAFAAPAYER[[#This Row],[03.12.2025]],0)</f>
        <v>0</v>
      </c>
      <c r="DW165" s="161"/>
      <c r="DX165" s="166">
        <f>IF(PMKAFAAPAYER[[#This Row],[ ]]="Payé",PMKAFAAPAYER[[#This Row],[10.12.2025]],0)</f>
        <v>0</v>
      </c>
      <c r="DY165" s="161"/>
      <c r="DZ165" s="166">
        <f>IF(PMKAFAAPAYER[[#This Row],[ ]]="Payé",PMKAFAAPAYER[[#This Row],[17.12.2025]],0)</f>
        <v>0</v>
      </c>
      <c r="EA165" s="161"/>
      <c r="EB165" s="166">
        <f>IF(PMKAFAAPAYER[[#This Row],[ ]]="Payé",PMKAFAAPAYER[[#This Row],[24.12.2025]],0)</f>
        <v>0</v>
      </c>
      <c r="EC165" s="161"/>
      <c r="ED165" s="176">
        <f>IF(PMKAFAAPAYER[[#This Row],[ ]]="Payé",PMKAFAAPAYER[[#This Row],[31.12.2025]],0)</f>
        <v>0</v>
      </c>
      <c r="EE165" s="18">
        <f t="shared" si="46"/>
        <v>0</v>
      </c>
      <c r="EF165" s="11">
        <f t="shared" si="47"/>
        <v>2073.4499999999998</v>
      </c>
      <c r="EG165" s="16">
        <f>+PMKAFAAPAYER[[#This Row],[CHF]]-PMKAFAAPAYER[[#This Row],[T2025]]</f>
        <v>0</v>
      </c>
    </row>
    <row r="166" spans="1:137" x14ac:dyDescent="0.3">
      <c r="A166" s="9">
        <f t="shared" si="48"/>
        <v>161</v>
      </c>
      <c r="B166" s="250" t="s">
        <v>520</v>
      </c>
      <c r="C166" s="251">
        <v>20073679684</v>
      </c>
      <c r="D166" s="252">
        <v>45699</v>
      </c>
      <c r="E166" s="253">
        <v>0</v>
      </c>
      <c r="F166" s="265">
        <f t="shared" ref="F166:F171" si="49">+D166+E166</f>
        <v>45699</v>
      </c>
      <c r="G166" s="254" t="s">
        <v>569</v>
      </c>
      <c r="H166" s="255"/>
      <c r="I166" s="256">
        <v>177.18</v>
      </c>
      <c r="J166" s="14"/>
      <c r="K166" s="14"/>
      <c r="L166" s="14"/>
      <c r="N166" s="15"/>
      <c r="P166" s="258">
        <v>45699</v>
      </c>
      <c r="Q166" s="259" t="s">
        <v>523</v>
      </c>
      <c r="R166" s="260"/>
      <c r="S166" s="166">
        <f>IF(PMKAFAAPAYER[[#This Row],[ ]]="Payé",PMKAFAAPAYER[[#This Row],[02.01.2025]],0)</f>
        <v>0</v>
      </c>
      <c r="T166" s="234"/>
      <c r="U166" s="166">
        <f>IF(PMKAFAAPAYER[[#This Row],[ ]]="Payé",PMKAFAAPAYER[[#This Row],[09.01.2025]],0)</f>
        <v>0</v>
      </c>
      <c r="V166" s="234"/>
      <c r="W166" s="166">
        <f>IF(PMKAFAAPAYER[[#This Row],[ ]]="Payé",PMKAFAAPAYER[[#This Row],[16.01.2025]],0)</f>
        <v>0</v>
      </c>
      <c r="X166" s="234"/>
      <c r="Y166" s="166">
        <f>IF(PMKAFAAPAYER[[#This Row],[ ]]="Payé",PMKAFAAPAYER[[#This Row],[23.01.2025]],0)</f>
        <v>0</v>
      </c>
      <c r="Z166" s="234"/>
      <c r="AA166" s="176">
        <f>IF(PMKAFAAPAYER[[#This Row],[ ]]="Payé",PMKAFAAPAYER[[#This Row],[30.01.2025]],0)</f>
        <v>0</v>
      </c>
      <c r="AB166" s="32">
        <f t="shared" si="35"/>
        <v>0</v>
      </c>
      <c r="AC166" s="234"/>
      <c r="AD166" s="166">
        <f>IF(PMKAFAAPAYER[[#This Row],[ ]]="Payé",PMKAFAAPAYER[[#This Row],[06.02.2025]],0)</f>
        <v>0</v>
      </c>
      <c r="AE166" s="234">
        <f>+PMKAFAAPAYER[[#This Row],[CHF]]</f>
        <v>177.18</v>
      </c>
      <c r="AF166" s="166">
        <f>IF(PMKAFAAPAYER[[#This Row],[ ]]="Payé",PMKAFAAPAYER[[#This Row],[13.02.2025]],0)</f>
        <v>177.18</v>
      </c>
      <c r="AG166" s="234"/>
      <c r="AH166" s="166">
        <f>IF(PMKAFAAPAYER[[#This Row],[ ]]="Payé",PMKAFAAPAYER[[#This Row],[20.02.2025]],0)</f>
        <v>0</v>
      </c>
      <c r="AI166" s="234"/>
      <c r="AJ166" s="176">
        <f>IF(PMKAFAAPAYER[[#This Row],[ ]]="Payé",PMKAFAAPAYER[[#This Row],[27.02.2025]],0)</f>
        <v>0</v>
      </c>
      <c r="AK166" s="47">
        <f t="shared" si="36"/>
        <v>177.18</v>
      </c>
      <c r="AL166" s="162"/>
      <c r="AM166" s="166">
        <f>IF(PMKAFAAPAYER[[#This Row],[ ]]="Payé",PMKAFAAPAYER[[#This Row],[05.03.2025]],0)</f>
        <v>0</v>
      </c>
      <c r="AN166" s="161"/>
      <c r="AO166" s="166">
        <f>IF(PMKAFAAPAYER[[#This Row],[ ]]="Payé",PMKAFAAPAYER[[#This Row],[12.03.2025]],0)</f>
        <v>0</v>
      </c>
      <c r="AP166" s="161"/>
      <c r="AQ166" s="166">
        <f>IF(PMKAFAAPAYER[[#This Row],[ ]]="Payé",PMKAFAAPAYER[[#This Row],[19.03.2025]],0)</f>
        <v>0</v>
      </c>
      <c r="AR166" s="161"/>
      <c r="AS166" s="176">
        <f>IF(PMKAFAAPAYER[[#This Row],[ ]]="Payé",PMKAFAAPAYER[[#This Row],[26.03.2025]],0)</f>
        <v>0</v>
      </c>
      <c r="AT166" s="17">
        <f t="shared" si="37"/>
        <v>0</v>
      </c>
      <c r="AU166" s="162"/>
      <c r="AV166" s="166">
        <f>IF(PMKAFAAPAYER[[#This Row],[ ]]="Payé",PMKAFAAPAYER[[#This Row],[02.04.2025]],0)</f>
        <v>0</v>
      </c>
      <c r="AW166" s="161"/>
      <c r="AX166" s="166">
        <f>IF(PMKAFAAPAYER[[#This Row],[ ]]="Payé",PMKAFAAPAYER[[#This Row],[09.04.2025]],0)</f>
        <v>0</v>
      </c>
      <c r="AY166" s="161"/>
      <c r="AZ166" s="166">
        <f>IF(PMKAFAAPAYER[[#This Row],[ ]]="Payé",PMKAFAAPAYER[[#This Row],[16.04.2025]],0)</f>
        <v>0</v>
      </c>
      <c r="BA166" s="161"/>
      <c r="BB166" s="166">
        <f>IF(PMKAFAAPAYER[[#This Row],[ ]]="Payé",PMKAFAAPAYER[[#This Row],[23.04.2025]],0)</f>
        <v>0</v>
      </c>
      <c r="BC166" s="161"/>
      <c r="BD166" s="176">
        <f>IF(PMKAFAAPAYER[[#This Row],[ ]]="Payé",PMKAFAAPAYER[[#This Row],[30.04.2025]],0)</f>
        <v>0</v>
      </c>
      <c r="BE166" s="18">
        <f t="shared" si="38"/>
        <v>0</v>
      </c>
      <c r="BF166" s="162"/>
      <c r="BG166" s="166">
        <f>IF(PMKAFAAPAYER[[#This Row],[ ]]="Payé",PMKAFAAPAYER[[#This Row],[07.05.2025]],0)</f>
        <v>0</v>
      </c>
      <c r="BH166" s="161"/>
      <c r="BI166" s="166">
        <f>IF(PMKAFAAPAYER[[#This Row],[ ]]="Payé",PMKAFAAPAYER[[#This Row],[14.05.2025]],0)</f>
        <v>0</v>
      </c>
      <c r="BJ166" s="161"/>
      <c r="BK166" s="166">
        <f>IF(PMKAFAAPAYER[[#This Row],[ ]]="Payé",PMKAFAAPAYER[[#This Row],[21.05.2025]],0)</f>
        <v>0</v>
      </c>
      <c r="BL166" s="161"/>
      <c r="BM166" s="176">
        <f>IF(PMKAFAAPAYER[[#This Row],[ ]]="Payé",PMKAFAAPAYER[[#This Row],[28.05.2025]],0)</f>
        <v>0</v>
      </c>
      <c r="BN166" s="17">
        <f t="shared" si="39"/>
        <v>0</v>
      </c>
      <c r="BO166" s="162"/>
      <c r="BP166" s="166">
        <f>IF(PMKAFAAPAYER[[#This Row],[ ]]="Payé",PMKAFAAPAYER[[#This Row],[04.06.2025]],0)</f>
        <v>0</v>
      </c>
      <c r="BQ166" s="161"/>
      <c r="BR166" s="166">
        <f>IF(PMKAFAAPAYER[[#This Row],[ ]]="Payé",PMKAFAAPAYER[[#This Row],[11.06.2025]],0)</f>
        <v>0</v>
      </c>
      <c r="BS166" s="161"/>
      <c r="BT166" s="166">
        <f>IF(PMKAFAAPAYER[[#This Row],[ ]]="Payé",PMKAFAAPAYER[[#This Row],[18.06.2025]],0)</f>
        <v>0</v>
      </c>
      <c r="BU166" s="161"/>
      <c r="BV166" s="176">
        <f>IF(PMKAFAAPAYER[[#This Row],[ ]]="Payé",PMKAFAAPAYER[[#This Row],[25.06.2025]],0)</f>
        <v>0</v>
      </c>
      <c r="BW166" s="18">
        <f t="shared" si="40"/>
        <v>0</v>
      </c>
      <c r="BX166" s="162"/>
      <c r="BY166" s="166">
        <f>IF(PMKAFAAPAYER[[#This Row],[ ]]="Payé",PMKAFAAPAYER[[#This Row],[02.07.2025]],0)</f>
        <v>0</v>
      </c>
      <c r="BZ166" s="161"/>
      <c r="CA166" s="166">
        <f>IF(PMKAFAAPAYER[[#This Row],[ ]]="Payé",PMKAFAAPAYER[[#This Row],[09.07.2025]],0)</f>
        <v>0</v>
      </c>
      <c r="CB166" s="161"/>
      <c r="CC166" s="166">
        <f>IF(PMKAFAAPAYER[[#This Row],[ ]]="Payé",PMKAFAAPAYER[[#This Row],[16.07.2025]],0)</f>
        <v>0</v>
      </c>
      <c r="CD166" s="161"/>
      <c r="CE166" s="166">
        <f>IF(PMKAFAAPAYER[[#This Row],[ ]]="Payé",PMKAFAAPAYER[[#This Row],[23.07.2025]],0)</f>
        <v>0</v>
      </c>
      <c r="CF166" s="161"/>
      <c r="CG166" s="176">
        <f>IF(PMKAFAAPAYER[[#This Row],[ ]]="Payé",PMKAFAAPAYER[[#This Row],[30.07.2025]],0)</f>
        <v>0</v>
      </c>
      <c r="CH166" s="17">
        <f t="shared" si="41"/>
        <v>0</v>
      </c>
      <c r="CI166" s="162"/>
      <c r="CJ166" s="166">
        <f>IF(PMKAFAAPAYER[[#This Row],[ ]]="Payé",PMKAFAAPAYER[[#This Row],[06.08.2025]],0)</f>
        <v>0</v>
      </c>
      <c r="CK166" s="161"/>
      <c r="CL166" s="166">
        <f>IF(PMKAFAAPAYER[[#This Row],[ ]]="Payé",PMKAFAAPAYER[[#This Row],[13.08.2025]],0)</f>
        <v>0</v>
      </c>
      <c r="CM166" s="161"/>
      <c r="CN166" s="166">
        <f>IF(PMKAFAAPAYER[[#This Row],[ ]]="Payé",PMKAFAAPAYER[[#This Row],[20.08.2025]],0)</f>
        <v>0</v>
      </c>
      <c r="CO166" s="161"/>
      <c r="CP166" s="176">
        <f>IF(PMKAFAAPAYER[[#This Row],[ ]]="Payé",PMKAFAAPAYER[[#This Row],[27.08.2025]],0)</f>
        <v>0</v>
      </c>
      <c r="CQ166" s="18">
        <f t="shared" si="42"/>
        <v>0</v>
      </c>
      <c r="CR166" s="162"/>
      <c r="CS166" s="166">
        <f>IF(PMKAFAAPAYER[[#This Row],[ ]]="Payé",PMKAFAAPAYER[[#This Row],[03.09.2025]],0)</f>
        <v>0</v>
      </c>
      <c r="CT166" s="161"/>
      <c r="CU166" s="166">
        <f>IF(PMKAFAAPAYER[[#This Row],[ ]]="Payé",PMKAFAAPAYER[[#This Row],[10.09.2025]],0)</f>
        <v>0</v>
      </c>
      <c r="CV166" s="161"/>
      <c r="CW166" s="166">
        <f>IF(PMKAFAAPAYER[[#This Row],[ ]]="Payé",PMKAFAAPAYER[[#This Row],[17.09.2025]],0)</f>
        <v>0</v>
      </c>
      <c r="CX166" s="161"/>
      <c r="CY166" s="176">
        <f>IF(PMKAFAAPAYER[[#This Row],[ ]]="Payé",PMKAFAAPAYER[[#This Row],[24.09.2025]],0)</f>
        <v>0</v>
      </c>
      <c r="CZ166" s="17">
        <f t="shared" si="43"/>
        <v>0</v>
      </c>
      <c r="DA166" s="162"/>
      <c r="DB166" s="166">
        <f>IF(PMKAFAAPAYER[[#This Row],[ ]]="Payé",PMKAFAAPAYER[[#This Row],[01.10.2025]],0)</f>
        <v>0</v>
      </c>
      <c r="DC166" s="161"/>
      <c r="DD166" s="166">
        <f>IF(PMKAFAAPAYER[[#This Row],[ ]]="Payé",PMKAFAAPAYER[[#This Row],[08.10.2025]],0)</f>
        <v>0</v>
      </c>
      <c r="DE166" s="161"/>
      <c r="DF166" s="166">
        <f>IF(PMKAFAAPAYER[[#This Row],[ ]]="Payé",PMKAFAAPAYER[[#This Row],[15.10.2025]],0)</f>
        <v>0</v>
      </c>
      <c r="DG166" s="161"/>
      <c r="DH166" s="166">
        <f>IF(PMKAFAAPAYER[[#This Row],[ ]]="Payé",PMKAFAAPAYER[[#This Row],[22.10.2025]],0)</f>
        <v>0</v>
      </c>
      <c r="DI166" s="161"/>
      <c r="DJ166" s="176">
        <f>IF(PMKAFAAPAYER[[#This Row],[ ]]="Payé",PMKAFAAPAYER[[#This Row],[29.10.2025]],0)</f>
        <v>0</v>
      </c>
      <c r="DK166" s="18">
        <f t="shared" si="44"/>
        <v>0</v>
      </c>
      <c r="DL166" s="162"/>
      <c r="DM166" s="166">
        <f>IF(PMKAFAAPAYER[[#This Row],[ ]]="Payé",PMKAFAAPAYER[[#This Row],[05.11.2025]],0)</f>
        <v>0</v>
      </c>
      <c r="DN166" s="161"/>
      <c r="DO166" s="166">
        <f>IF(PMKAFAAPAYER[[#This Row],[ ]]="Payé",PMKAFAAPAYER[[#This Row],[12.11.2025]],0)</f>
        <v>0</v>
      </c>
      <c r="DP166" s="161"/>
      <c r="DQ166" s="166">
        <f>IF(PMKAFAAPAYER[[#This Row],[ ]]="Payé",PMKAFAAPAYER[[#This Row],[19.11.2025]],0)</f>
        <v>0</v>
      </c>
      <c r="DR166" s="161"/>
      <c r="DS166" s="176">
        <f>IF(PMKAFAAPAYER[[#This Row],[ ]]="Payé",PMKAFAAPAYER[[#This Row],[26.11.2025]],0)</f>
        <v>0</v>
      </c>
      <c r="DT166" s="17">
        <f t="shared" si="45"/>
        <v>0</v>
      </c>
      <c r="DU166" s="162"/>
      <c r="DV166" s="166">
        <f>IF(PMKAFAAPAYER[[#This Row],[ ]]="Payé",PMKAFAAPAYER[[#This Row],[03.12.2025]],0)</f>
        <v>0</v>
      </c>
      <c r="DW166" s="161"/>
      <c r="DX166" s="166">
        <f>IF(PMKAFAAPAYER[[#This Row],[ ]]="Payé",PMKAFAAPAYER[[#This Row],[10.12.2025]],0)</f>
        <v>0</v>
      </c>
      <c r="DY166" s="161"/>
      <c r="DZ166" s="166">
        <f>IF(PMKAFAAPAYER[[#This Row],[ ]]="Payé",PMKAFAAPAYER[[#This Row],[17.12.2025]],0)</f>
        <v>0</v>
      </c>
      <c r="EA166" s="161"/>
      <c r="EB166" s="166">
        <f>IF(PMKAFAAPAYER[[#This Row],[ ]]="Payé",PMKAFAAPAYER[[#This Row],[24.12.2025]],0)</f>
        <v>0</v>
      </c>
      <c r="EC166" s="161"/>
      <c r="ED166" s="176">
        <f>IF(PMKAFAAPAYER[[#This Row],[ ]]="Payé",PMKAFAAPAYER[[#This Row],[31.12.2025]],0)</f>
        <v>0</v>
      </c>
      <c r="EE166" s="18">
        <f t="shared" si="46"/>
        <v>0</v>
      </c>
      <c r="EF166" s="11">
        <f t="shared" si="47"/>
        <v>177.18</v>
      </c>
      <c r="EG166" s="16">
        <f>+PMKAFAAPAYER[[#This Row],[CHF]]-PMKAFAAPAYER[[#This Row],[T2025]]</f>
        <v>0</v>
      </c>
    </row>
    <row r="167" spans="1:137" x14ac:dyDescent="0.3">
      <c r="A167" s="9">
        <f t="shared" si="48"/>
        <v>162</v>
      </c>
      <c r="B167" s="250" t="s">
        <v>41</v>
      </c>
      <c r="C167" s="251">
        <v>15038020</v>
      </c>
      <c r="D167" s="252">
        <v>45702</v>
      </c>
      <c r="E167" s="253">
        <v>20</v>
      </c>
      <c r="F167" s="265">
        <f t="shared" si="49"/>
        <v>45722</v>
      </c>
      <c r="G167" s="139" t="s">
        <v>345</v>
      </c>
      <c r="H167" s="255"/>
      <c r="I167" s="256">
        <v>40</v>
      </c>
      <c r="J167" s="14"/>
      <c r="K167" s="14"/>
      <c r="L167" s="14"/>
      <c r="N167" s="15"/>
      <c r="P167" s="258"/>
      <c r="Q167" s="259"/>
      <c r="R167" s="260"/>
      <c r="S167" s="166">
        <f>IF(PMKAFAAPAYER[[#This Row],[ ]]="Payé",PMKAFAAPAYER[[#This Row],[02.01.2025]],0)</f>
        <v>0</v>
      </c>
      <c r="T167" s="234"/>
      <c r="U167" s="166">
        <f>IF(PMKAFAAPAYER[[#This Row],[ ]]="Payé",PMKAFAAPAYER[[#This Row],[09.01.2025]],0)</f>
        <v>0</v>
      </c>
      <c r="V167" s="234"/>
      <c r="W167" s="166">
        <f>IF(PMKAFAAPAYER[[#This Row],[ ]]="Payé",PMKAFAAPAYER[[#This Row],[16.01.2025]],0)</f>
        <v>0</v>
      </c>
      <c r="X167" s="234"/>
      <c r="Y167" s="166">
        <f>IF(PMKAFAAPAYER[[#This Row],[ ]]="Payé",PMKAFAAPAYER[[#This Row],[23.01.2025]],0)</f>
        <v>0</v>
      </c>
      <c r="Z167" s="234"/>
      <c r="AA167" s="176">
        <f>IF(PMKAFAAPAYER[[#This Row],[ ]]="Payé",PMKAFAAPAYER[[#This Row],[30.01.2025]],0)</f>
        <v>0</v>
      </c>
      <c r="AB167" s="32">
        <f t="shared" si="35"/>
        <v>0</v>
      </c>
      <c r="AC167" s="234"/>
      <c r="AD167" s="166">
        <f>IF(PMKAFAAPAYER[[#This Row],[ ]]="Payé",PMKAFAAPAYER[[#This Row],[06.02.2025]],0)</f>
        <v>0</v>
      </c>
      <c r="AE167" s="234"/>
      <c r="AF167" s="166">
        <f>IF(PMKAFAAPAYER[[#This Row],[ ]]="Payé",PMKAFAAPAYER[[#This Row],[13.02.2025]],0)</f>
        <v>0</v>
      </c>
      <c r="AG167" s="234"/>
      <c r="AH167" s="166">
        <f>IF(PMKAFAAPAYER[[#This Row],[ ]]="Payé",PMKAFAAPAYER[[#This Row],[20.02.2025]],0)</f>
        <v>0</v>
      </c>
      <c r="AI167" s="234"/>
      <c r="AJ167" s="176">
        <f>IF(PMKAFAAPAYER[[#This Row],[ ]]="Payé",PMKAFAAPAYER[[#This Row],[27.02.2025]],0)</f>
        <v>0</v>
      </c>
      <c r="AK167" s="47">
        <f t="shared" si="36"/>
        <v>0</v>
      </c>
      <c r="AL167" s="162">
        <f>+PMKAFAAPAYER[[#This Row],[CHF]]</f>
        <v>40</v>
      </c>
      <c r="AM167" s="166">
        <f>IF(PMKAFAAPAYER[[#This Row],[ ]]="Payé",PMKAFAAPAYER[[#This Row],[05.03.2025]],0)</f>
        <v>0</v>
      </c>
      <c r="AN167" s="161"/>
      <c r="AO167" s="166">
        <f>IF(PMKAFAAPAYER[[#This Row],[ ]]="Payé",PMKAFAAPAYER[[#This Row],[12.03.2025]],0)</f>
        <v>0</v>
      </c>
      <c r="AP167" s="161"/>
      <c r="AQ167" s="166">
        <f>IF(PMKAFAAPAYER[[#This Row],[ ]]="Payé",PMKAFAAPAYER[[#This Row],[19.03.2025]],0)</f>
        <v>0</v>
      </c>
      <c r="AR167" s="161"/>
      <c r="AS167" s="176">
        <f>IF(PMKAFAAPAYER[[#This Row],[ ]]="Payé",PMKAFAAPAYER[[#This Row],[26.03.2025]],0)</f>
        <v>0</v>
      </c>
      <c r="AT167" s="17">
        <f t="shared" si="37"/>
        <v>40</v>
      </c>
      <c r="AU167" s="162"/>
      <c r="AV167" s="166">
        <f>IF(PMKAFAAPAYER[[#This Row],[ ]]="Payé",PMKAFAAPAYER[[#This Row],[02.04.2025]],0)</f>
        <v>0</v>
      </c>
      <c r="AW167" s="161"/>
      <c r="AX167" s="166">
        <f>IF(PMKAFAAPAYER[[#This Row],[ ]]="Payé",PMKAFAAPAYER[[#This Row],[09.04.2025]],0)</f>
        <v>0</v>
      </c>
      <c r="AY167" s="161"/>
      <c r="AZ167" s="166">
        <f>IF(PMKAFAAPAYER[[#This Row],[ ]]="Payé",PMKAFAAPAYER[[#This Row],[16.04.2025]],0)</f>
        <v>0</v>
      </c>
      <c r="BA167" s="161"/>
      <c r="BB167" s="166">
        <f>IF(PMKAFAAPAYER[[#This Row],[ ]]="Payé",PMKAFAAPAYER[[#This Row],[23.04.2025]],0)</f>
        <v>0</v>
      </c>
      <c r="BC167" s="161"/>
      <c r="BD167" s="176">
        <f>IF(PMKAFAAPAYER[[#This Row],[ ]]="Payé",PMKAFAAPAYER[[#This Row],[30.04.2025]],0)</f>
        <v>0</v>
      </c>
      <c r="BE167" s="18">
        <f t="shared" si="38"/>
        <v>0</v>
      </c>
      <c r="BF167" s="162"/>
      <c r="BG167" s="166">
        <f>IF(PMKAFAAPAYER[[#This Row],[ ]]="Payé",PMKAFAAPAYER[[#This Row],[07.05.2025]],0)</f>
        <v>0</v>
      </c>
      <c r="BH167" s="161"/>
      <c r="BI167" s="166">
        <f>IF(PMKAFAAPAYER[[#This Row],[ ]]="Payé",PMKAFAAPAYER[[#This Row],[14.05.2025]],0)</f>
        <v>0</v>
      </c>
      <c r="BJ167" s="161"/>
      <c r="BK167" s="166">
        <f>IF(PMKAFAAPAYER[[#This Row],[ ]]="Payé",PMKAFAAPAYER[[#This Row],[21.05.2025]],0)</f>
        <v>0</v>
      </c>
      <c r="BL167" s="161"/>
      <c r="BM167" s="176">
        <f>IF(PMKAFAAPAYER[[#This Row],[ ]]="Payé",PMKAFAAPAYER[[#This Row],[28.05.2025]],0)</f>
        <v>0</v>
      </c>
      <c r="BN167" s="17">
        <f t="shared" si="39"/>
        <v>0</v>
      </c>
      <c r="BO167" s="162"/>
      <c r="BP167" s="166">
        <f>IF(PMKAFAAPAYER[[#This Row],[ ]]="Payé",PMKAFAAPAYER[[#This Row],[04.06.2025]],0)</f>
        <v>0</v>
      </c>
      <c r="BQ167" s="161"/>
      <c r="BR167" s="166">
        <f>IF(PMKAFAAPAYER[[#This Row],[ ]]="Payé",PMKAFAAPAYER[[#This Row],[11.06.2025]],0)</f>
        <v>0</v>
      </c>
      <c r="BS167" s="161"/>
      <c r="BT167" s="166">
        <f>IF(PMKAFAAPAYER[[#This Row],[ ]]="Payé",PMKAFAAPAYER[[#This Row],[18.06.2025]],0)</f>
        <v>0</v>
      </c>
      <c r="BU167" s="161"/>
      <c r="BV167" s="176">
        <f>IF(PMKAFAAPAYER[[#This Row],[ ]]="Payé",PMKAFAAPAYER[[#This Row],[25.06.2025]],0)</f>
        <v>0</v>
      </c>
      <c r="BW167" s="18">
        <f t="shared" si="40"/>
        <v>0</v>
      </c>
      <c r="BX167" s="162"/>
      <c r="BY167" s="166">
        <f>IF(PMKAFAAPAYER[[#This Row],[ ]]="Payé",PMKAFAAPAYER[[#This Row],[02.07.2025]],0)</f>
        <v>0</v>
      </c>
      <c r="BZ167" s="161"/>
      <c r="CA167" s="166">
        <f>IF(PMKAFAAPAYER[[#This Row],[ ]]="Payé",PMKAFAAPAYER[[#This Row],[09.07.2025]],0)</f>
        <v>0</v>
      </c>
      <c r="CB167" s="161"/>
      <c r="CC167" s="166">
        <f>IF(PMKAFAAPAYER[[#This Row],[ ]]="Payé",PMKAFAAPAYER[[#This Row],[16.07.2025]],0)</f>
        <v>0</v>
      </c>
      <c r="CD167" s="161"/>
      <c r="CE167" s="166">
        <f>IF(PMKAFAAPAYER[[#This Row],[ ]]="Payé",PMKAFAAPAYER[[#This Row],[23.07.2025]],0)</f>
        <v>0</v>
      </c>
      <c r="CF167" s="161"/>
      <c r="CG167" s="176">
        <f>IF(PMKAFAAPAYER[[#This Row],[ ]]="Payé",PMKAFAAPAYER[[#This Row],[30.07.2025]],0)</f>
        <v>0</v>
      </c>
      <c r="CH167" s="17">
        <f t="shared" si="41"/>
        <v>0</v>
      </c>
      <c r="CI167" s="162"/>
      <c r="CJ167" s="166">
        <f>IF(PMKAFAAPAYER[[#This Row],[ ]]="Payé",PMKAFAAPAYER[[#This Row],[06.08.2025]],0)</f>
        <v>0</v>
      </c>
      <c r="CK167" s="161"/>
      <c r="CL167" s="166">
        <f>IF(PMKAFAAPAYER[[#This Row],[ ]]="Payé",PMKAFAAPAYER[[#This Row],[13.08.2025]],0)</f>
        <v>0</v>
      </c>
      <c r="CM167" s="161"/>
      <c r="CN167" s="166">
        <f>IF(PMKAFAAPAYER[[#This Row],[ ]]="Payé",PMKAFAAPAYER[[#This Row],[20.08.2025]],0)</f>
        <v>0</v>
      </c>
      <c r="CO167" s="161"/>
      <c r="CP167" s="176">
        <f>IF(PMKAFAAPAYER[[#This Row],[ ]]="Payé",PMKAFAAPAYER[[#This Row],[27.08.2025]],0)</f>
        <v>0</v>
      </c>
      <c r="CQ167" s="18">
        <f t="shared" si="42"/>
        <v>0</v>
      </c>
      <c r="CR167" s="162"/>
      <c r="CS167" s="166">
        <f>IF(PMKAFAAPAYER[[#This Row],[ ]]="Payé",PMKAFAAPAYER[[#This Row],[03.09.2025]],0)</f>
        <v>0</v>
      </c>
      <c r="CT167" s="161"/>
      <c r="CU167" s="166">
        <f>IF(PMKAFAAPAYER[[#This Row],[ ]]="Payé",PMKAFAAPAYER[[#This Row],[10.09.2025]],0)</f>
        <v>0</v>
      </c>
      <c r="CV167" s="161"/>
      <c r="CW167" s="166">
        <f>IF(PMKAFAAPAYER[[#This Row],[ ]]="Payé",PMKAFAAPAYER[[#This Row],[17.09.2025]],0)</f>
        <v>0</v>
      </c>
      <c r="CX167" s="161"/>
      <c r="CY167" s="176">
        <f>IF(PMKAFAAPAYER[[#This Row],[ ]]="Payé",PMKAFAAPAYER[[#This Row],[24.09.2025]],0)</f>
        <v>0</v>
      </c>
      <c r="CZ167" s="17">
        <f t="shared" si="43"/>
        <v>0</v>
      </c>
      <c r="DA167" s="162"/>
      <c r="DB167" s="166">
        <f>IF(PMKAFAAPAYER[[#This Row],[ ]]="Payé",PMKAFAAPAYER[[#This Row],[01.10.2025]],0)</f>
        <v>0</v>
      </c>
      <c r="DC167" s="161"/>
      <c r="DD167" s="166">
        <f>IF(PMKAFAAPAYER[[#This Row],[ ]]="Payé",PMKAFAAPAYER[[#This Row],[08.10.2025]],0)</f>
        <v>0</v>
      </c>
      <c r="DE167" s="161"/>
      <c r="DF167" s="166">
        <f>IF(PMKAFAAPAYER[[#This Row],[ ]]="Payé",PMKAFAAPAYER[[#This Row],[15.10.2025]],0)</f>
        <v>0</v>
      </c>
      <c r="DG167" s="161"/>
      <c r="DH167" s="166">
        <f>IF(PMKAFAAPAYER[[#This Row],[ ]]="Payé",PMKAFAAPAYER[[#This Row],[22.10.2025]],0)</f>
        <v>0</v>
      </c>
      <c r="DI167" s="161"/>
      <c r="DJ167" s="176">
        <f>IF(PMKAFAAPAYER[[#This Row],[ ]]="Payé",PMKAFAAPAYER[[#This Row],[29.10.2025]],0)</f>
        <v>0</v>
      </c>
      <c r="DK167" s="18">
        <f t="shared" si="44"/>
        <v>0</v>
      </c>
      <c r="DL167" s="162"/>
      <c r="DM167" s="166">
        <f>IF(PMKAFAAPAYER[[#This Row],[ ]]="Payé",PMKAFAAPAYER[[#This Row],[05.11.2025]],0)</f>
        <v>0</v>
      </c>
      <c r="DN167" s="161"/>
      <c r="DO167" s="166">
        <f>IF(PMKAFAAPAYER[[#This Row],[ ]]="Payé",PMKAFAAPAYER[[#This Row],[12.11.2025]],0)</f>
        <v>0</v>
      </c>
      <c r="DP167" s="161"/>
      <c r="DQ167" s="166">
        <f>IF(PMKAFAAPAYER[[#This Row],[ ]]="Payé",PMKAFAAPAYER[[#This Row],[19.11.2025]],0)</f>
        <v>0</v>
      </c>
      <c r="DR167" s="161"/>
      <c r="DS167" s="176">
        <f>IF(PMKAFAAPAYER[[#This Row],[ ]]="Payé",PMKAFAAPAYER[[#This Row],[26.11.2025]],0)</f>
        <v>0</v>
      </c>
      <c r="DT167" s="17">
        <f t="shared" si="45"/>
        <v>0</v>
      </c>
      <c r="DU167" s="162"/>
      <c r="DV167" s="166">
        <f>IF(PMKAFAAPAYER[[#This Row],[ ]]="Payé",PMKAFAAPAYER[[#This Row],[03.12.2025]],0)</f>
        <v>0</v>
      </c>
      <c r="DW167" s="161"/>
      <c r="DX167" s="166">
        <f>IF(PMKAFAAPAYER[[#This Row],[ ]]="Payé",PMKAFAAPAYER[[#This Row],[10.12.2025]],0)</f>
        <v>0</v>
      </c>
      <c r="DY167" s="161"/>
      <c r="DZ167" s="166">
        <f>IF(PMKAFAAPAYER[[#This Row],[ ]]="Payé",PMKAFAAPAYER[[#This Row],[17.12.2025]],0)</f>
        <v>0</v>
      </c>
      <c r="EA167" s="161"/>
      <c r="EB167" s="166">
        <f>IF(PMKAFAAPAYER[[#This Row],[ ]]="Payé",PMKAFAAPAYER[[#This Row],[24.12.2025]],0)</f>
        <v>0</v>
      </c>
      <c r="EC167" s="161"/>
      <c r="ED167" s="176">
        <f>IF(PMKAFAAPAYER[[#This Row],[ ]]="Payé",PMKAFAAPAYER[[#This Row],[31.12.2025]],0)</f>
        <v>0</v>
      </c>
      <c r="EE167" s="18">
        <f t="shared" si="46"/>
        <v>0</v>
      </c>
      <c r="EF167" s="11">
        <f t="shared" si="47"/>
        <v>40</v>
      </c>
      <c r="EG167" s="16">
        <f>+PMKAFAAPAYER[[#This Row],[CHF]]-PMKAFAAPAYER[[#This Row],[T2025]]</f>
        <v>0</v>
      </c>
    </row>
    <row r="168" spans="1:137" x14ac:dyDescent="0.3">
      <c r="A168" s="9">
        <f t="shared" si="48"/>
        <v>163</v>
      </c>
      <c r="B168" s="250" t="s">
        <v>338</v>
      </c>
      <c r="C168" s="251">
        <v>501250021</v>
      </c>
      <c r="D168" s="252">
        <v>45701</v>
      </c>
      <c r="E168" s="253">
        <v>30</v>
      </c>
      <c r="F168" s="265">
        <f t="shared" si="49"/>
        <v>45731</v>
      </c>
      <c r="G168" s="254" t="s">
        <v>570</v>
      </c>
      <c r="H168" s="255" t="s">
        <v>571</v>
      </c>
      <c r="I168" s="256">
        <v>3402</v>
      </c>
      <c r="J168" s="14">
        <v>3402</v>
      </c>
      <c r="K168" s="14">
        <v>1</v>
      </c>
      <c r="L168" s="14"/>
      <c r="N168" s="15"/>
      <c r="P168" s="258"/>
      <c r="Q168" s="259"/>
      <c r="R168" s="260"/>
      <c r="S168" s="166">
        <f>IF(PMKAFAAPAYER[[#This Row],[ ]]="Payé",PMKAFAAPAYER[[#This Row],[02.01.2025]],0)</f>
        <v>0</v>
      </c>
      <c r="T168" s="234"/>
      <c r="U168" s="166">
        <f>IF(PMKAFAAPAYER[[#This Row],[ ]]="Payé",PMKAFAAPAYER[[#This Row],[09.01.2025]],0)</f>
        <v>0</v>
      </c>
      <c r="V168" s="234"/>
      <c r="W168" s="166">
        <f>IF(PMKAFAAPAYER[[#This Row],[ ]]="Payé",PMKAFAAPAYER[[#This Row],[16.01.2025]],0)</f>
        <v>0</v>
      </c>
      <c r="X168" s="234"/>
      <c r="Y168" s="166">
        <f>IF(PMKAFAAPAYER[[#This Row],[ ]]="Payé",PMKAFAAPAYER[[#This Row],[23.01.2025]],0)</f>
        <v>0</v>
      </c>
      <c r="Z168" s="234"/>
      <c r="AA168" s="176">
        <f>IF(PMKAFAAPAYER[[#This Row],[ ]]="Payé",PMKAFAAPAYER[[#This Row],[30.01.2025]],0)</f>
        <v>0</v>
      </c>
      <c r="AB168" s="32">
        <f t="shared" si="35"/>
        <v>0</v>
      </c>
      <c r="AC168" s="234"/>
      <c r="AD168" s="166">
        <f>IF(PMKAFAAPAYER[[#This Row],[ ]]="Payé",PMKAFAAPAYER[[#This Row],[06.02.2025]],0)</f>
        <v>0</v>
      </c>
      <c r="AE168" s="234"/>
      <c r="AF168" s="166">
        <f>IF(PMKAFAAPAYER[[#This Row],[ ]]="Payé",PMKAFAAPAYER[[#This Row],[13.02.2025]],0)</f>
        <v>0</v>
      </c>
      <c r="AG168" s="234"/>
      <c r="AH168" s="166">
        <f>IF(PMKAFAAPAYER[[#This Row],[ ]]="Payé",PMKAFAAPAYER[[#This Row],[20.02.2025]],0)</f>
        <v>0</v>
      </c>
      <c r="AI168" s="234"/>
      <c r="AJ168" s="176">
        <f>IF(PMKAFAAPAYER[[#This Row],[ ]]="Payé",PMKAFAAPAYER[[#This Row],[27.02.2025]],0)</f>
        <v>0</v>
      </c>
      <c r="AK168" s="47">
        <f t="shared" si="36"/>
        <v>0</v>
      </c>
      <c r="AL168" s="162"/>
      <c r="AM168" s="166">
        <f>IF(PMKAFAAPAYER[[#This Row],[ ]]="Payé",PMKAFAAPAYER[[#This Row],[05.03.2025]],0)</f>
        <v>0</v>
      </c>
      <c r="AN168" s="161">
        <f>+PMKAFAAPAYER[[#This Row],[CHF]]</f>
        <v>3402</v>
      </c>
      <c r="AO168" s="166">
        <f>IF(PMKAFAAPAYER[[#This Row],[ ]]="Payé",PMKAFAAPAYER[[#This Row],[12.03.2025]],0)</f>
        <v>0</v>
      </c>
      <c r="AP168" s="161"/>
      <c r="AQ168" s="166">
        <f>IF(PMKAFAAPAYER[[#This Row],[ ]]="Payé",PMKAFAAPAYER[[#This Row],[19.03.2025]],0)</f>
        <v>0</v>
      </c>
      <c r="AR168" s="161"/>
      <c r="AS168" s="176">
        <f>IF(PMKAFAAPAYER[[#This Row],[ ]]="Payé",PMKAFAAPAYER[[#This Row],[26.03.2025]],0)</f>
        <v>0</v>
      </c>
      <c r="AT168" s="17">
        <f t="shared" si="37"/>
        <v>3402</v>
      </c>
      <c r="AU168" s="162"/>
      <c r="AV168" s="166">
        <f>IF(PMKAFAAPAYER[[#This Row],[ ]]="Payé",PMKAFAAPAYER[[#This Row],[02.04.2025]],0)</f>
        <v>0</v>
      </c>
      <c r="AW168" s="161"/>
      <c r="AX168" s="166">
        <f>IF(PMKAFAAPAYER[[#This Row],[ ]]="Payé",PMKAFAAPAYER[[#This Row],[09.04.2025]],0)</f>
        <v>0</v>
      </c>
      <c r="AY168" s="161"/>
      <c r="AZ168" s="166">
        <f>IF(PMKAFAAPAYER[[#This Row],[ ]]="Payé",PMKAFAAPAYER[[#This Row],[16.04.2025]],0)</f>
        <v>0</v>
      </c>
      <c r="BA168" s="161"/>
      <c r="BB168" s="166">
        <f>IF(PMKAFAAPAYER[[#This Row],[ ]]="Payé",PMKAFAAPAYER[[#This Row],[23.04.2025]],0)</f>
        <v>0</v>
      </c>
      <c r="BC168" s="161"/>
      <c r="BD168" s="176">
        <f>IF(PMKAFAAPAYER[[#This Row],[ ]]="Payé",PMKAFAAPAYER[[#This Row],[30.04.2025]],0)</f>
        <v>0</v>
      </c>
      <c r="BE168" s="18">
        <f t="shared" si="38"/>
        <v>0</v>
      </c>
      <c r="BF168" s="162"/>
      <c r="BG168" s="166">
        <f>IF(PMKAFAAPAYER[[#This Row],[ ]]="Payé",PMKAFAAPAYER[[#This Row],[07.05.2025]],0)</f>
        <v>0</v>
      </c>
      <c r="BH168" s="161"/>
      <c r="BI168" s="166">
        <f>IF(PMKAFAAPAYER[[#This Row],[ ]]="Payé",PMKAFAAPAYER[[#This Row],[14.05.2025]],0)</f>
        <v>0</v>
      </c>
      <c r="BJ168" s="161"/>
      <c r="BK168" s="166">
        <f>IF(PMKAFAAPAYER[[#This Row],[ ]]="Payé",PMKAFAAPAYER[[#This Row],[21.05.2025]],0)</f>
        <v>0</v>
      </c>
      <c r="BL168" s="161"/>
      <c r="BM168" s="176">
        <f>IF(PMKAFAAPAYER[[#This Row],[ ]]="Payé",PMKAFAAPAYER[[#This Row],[28.05.2025]],0)</f>
        <v>0</v>
      </c>
      <c r="BN168" s="17">
        <f t="shared" si="39"/>
        <v>0</v>
      </c>
      <c r="BO168" s="162"/>
      <c r="BP168" s="166">
        <f>IF(PMKAFAAPAYER[[#This Row],[ ]]="Payé",PMKAFAAPAYER[[#This Row],[04.06.2025]],0)</f>
        <v>0</v>
      </c>
      <c r="BQ168" s="161"/>
      <c r="BR168" s="166">
        <f>IF(PMKAFAAPAYER[[#This Row],[ ]]="Payé",PMKAFAAPAYER[[#This Row],[11.06.2025]],0)</f>
        <v>0</v>
      </c>
      <c r="BS168" s="161"/>
      <c r="BT168" s="166">
        <f>IF(PMKAFAAPAYER[[#This Row],[ ]]="Payé",PMKAFAAPAYER[[#This Row],[18.06.2025]],0)</f>
        <v>0</v>
      </c>
      <c r="BU168" s="161"/>
      <c r="BV168" s="176">
        <f>IF(PMKAFAAPAYER[[#This Row],[ ]]="Payé",PMKAFAAPAYER[[#This Row],[25.06.2025]],0)</f>
        <v>0</v>
      </c>
      <c r="BW168" s="18">
        <f t="shared" si="40"/>
        <v>0</v>
      </c>
      <c r="BX168" s="162"/>
      <c r="BY168" s="166">
        <f>IF(PMKAFAAPAYER[[#This Row],[ ]]="Payé",PMKAFAAPAYER[[#This Row],[02.07.2025]],0)</f>
        <v>0</v>
      </c>
      <c r="BZ168" s="161"/>
      <c r="CA168" s="166">
        <f>IF(PMKAFAAPAYER[[#This Row],[ ]]="Payé",PMKAFAAPAYER[[#This Row],[09.07.2025]],0)</f>
        <v>0</v>
      </c>
      <c r="CB168" s="161"/>
      <c r="CC168" s="166">
        <f>IF(PMKAFAAPAYER[[#This Row],[ ]]="Payé",PMKAFAAPAYER[[#This Row],[16.07.2025]],0)</f>
        <v>0</v>
      </c>
      <c r="CD168" s="161"/>
      <c r="CE168" s="166">
        <f>IF(PMKAFAAPAYER[[#This Row],[ ]]="Payé",PMKAFAAPAYER[[#This Row],[23.07.2025]],0)</f>
        <v>0</v>
      </c>
      <c r="CF168" s="161"/>
      <c r="CG168" s="176">
        <f>IF(PMKAFAAPAYER[[#This Row],[ ]]="Payé",PMKAFAAPAYER[[#This Row],[30.07.2025]],0)</f>
        <v>0</v>
      </c>
      <c r="CH168" s="17">
        <f t="shared" si="41"/>
        <v>0</v>
      </c>
      <c r="CI168" s="162"/>
      <c r="CJ168" s="166">
        <f>IF(PMKAFAAPAYER[[#This Row],[ ]]="Payé",PMKAFAAPAYER[[#This Row],[06.08.2025]],0)</f>
        <v>0</v>
      </c>
      <c r="CK168" s="161"/>
      <c r="CL168" s="166">
        <f>IF(PMKAFAAPAYER[[#This Row],[ ]]="Payé",PMKAFAAPAYER[[#This Row],[13.08.2025]],0)</f>
        <v>0</v>
      </c>
      <c r="CM168" s="161"/>
      <c r="CN168" s="166">
        <f>IF(PMKAFAAPAYER[[#This Row],[ ]]="Payé",PMKAFAAPAYER[[#This Row],[20.08.2025]],0)</f>
        <v>0</v>
      </c>
      <c r="CO168" s="161"/>
      <c r="CP168" s="176">
        <f>IF(PMKAFAAPAYER[[#This Row],[ ]]="Payé",PMKAFAAPAYER[[#This Row],[27.08.2025]],0)</f>
        <v>0</v>
      </c>
      <c r="CQ168" s="18">
        <f t="shared" si="42"/>
        <v>0</v>
      </c>
      <c r="CR168" s="162"/>
      <c r="CS168" s="166">
        <f>IF(PMKAFAAPAYER[[#This Row],[ ]]="Payé",PMKAFAAPAYER[[#This Row],[03.09.2025]],0)</f>
        <v>0</v>
      </c>
      <c r="CT168" s="161"/>
      <c r="CU168" s="166">
        <f>IF(PMKAFAAPAYER[[#This Row],[ ]]="Payé",PMKAFAAPAYER[[#This Row],[10.09.2025]],0)</f>
        <v>0</v>
      </c>
      <c r="CV168" s="161"/>
      <c r="CW168" s="166">
        <f>IF(PMKAFAAPAYER[[#This Row],[ ]]="Payé",PMKAFAAPAYER[[#This Row],[17.09.2025]],0)</f>
        <v>0</v>
      </c>
      <c r="CX168" s="161"/>
      <c r="CY168" s="176">
        <f>IF(PMKAFAAPAYER[[#This Row],[ ]]="Payé",PMKAFAAPAYER[[#This Row],[24.09.2025]],0)</f>
        <v>0</v>
      </c>
      <c r="CZ168" s="17">
        <f t="shared" si="43"/>
        <v>0</v>
      </c>
      <c r="DA168" s="162"/>
      <c r="DB168" s="166">
        <f>IF(PMKAFAAPAYER[[#This Row],[ ]]="Payé",PMKAFAAPAYER[[#This Row],[01.10.2025]],0)</f>
        <v>0</v>
      </c>
      <c r="DC168" s="161"/>
      <c r="DD168" s="166">
        <f>IF(PMKAFAAPAYER[[#This Row],[ ]]="Payé",PMKAFAAPAYER[[#This Row],[08.10.2025]],0)</f>
        <v>0</v>
      </c>
      <c r="DE168" s="161"/>
      <c r="DF168" s="166">
        <f>IF(PMKAFAAPAYER[[#This Row],[ ]]="Payé",PMKAFAAPAYER[[#This Row],[15.10.2025]],0)</f>
        <v>0</v>
      </c>
      <c r="DG168" s="161"/>
      <c r="DH168" s="166">
        <f>IF(PMKAFAAPAYER[[#This Row],[ ]]="Payé",PMKAFAAPAYER[[#This Row],[22.10.2025]],0)</f>
        <v>0</v>
      </c>
      <c r="DI168" s="161"/>
      <c r="DJ168" s="176">
        <f>IF(PMKAFAAPAYER[[#This Row],[ ]]="Payé",PMKAFAAPAYER[[#This Row],[29.10.2025]],0)</f>
        <v>0</v>
      </c>
      <c r="DK168" s="18">
        <f t="shared" si="44"/>
        <v>0</v>
      </c>
      <c r="DL168" s="162"/>
      <c r="DM168" s="166">
        <f>IF(PMKAFAAPAYER[[#This Row],[ ]]="Payé",PMKAFAAPAYER[[#This Row],[05.11.2025]],0)</f>
        <v>0</v>
      </c>
      <c r="DN168" s="161"/>
      <c r="DO168" s="166">
        <f>IF(PMKAFAAPAYER[[#This Row],[ ]]="Payé",PMKAFAAPAYER[[#This Row],[12.11.2025]],0)</f>
        <v>0</v>
      </c>
      <c r="DP168" s="161"/>
      <c r="DQ168" s="166">
        <f>IF(PMKAFAAPAYER[[#This Row],[ ]]="Payé",PMKAFAAPAYER[[#This Row],[19.11.2025]],0)</f>
        <v>0</v>
      </c>
      <c r="DR168" s="161"/>
      <c r="DS168" s="176">
        <f>IF(PMKAFAAPAYER[[#This Row],[ ]]="Payé",PMKAFAAPAYER[[#This Row],[26.11.2025]],0)</f>
        <v>0</v>
      </c>
      <c r="DT168" s="17">
        <f t="shared" si="45"/>
        <v>0</v>
      </c>
      <c r="DU168" s="162"/>
      <c r="DV168" s="166">
        <f>IF(PMKAFAAPAYER[[#This Row],[ ]]="Payé",PMKAFAAPAYER[[#This Row],[03.12.2025]],0)</f>
        <v>0</v>
      </c>
      <c r="DW168" s="161"/>
      <c r="DX168" s="166">
        <f>IF(PMKAFAAPAYER[[#This Row],[ ]]="Payé",PMKAFAAPAYER[[#This Row],[10.12.2025]],0)</f>
        <v>0</v>
      </c>
      <c r="DY168" s="161"/>
      <c r="DZ168" s="166">
        <f>IF(PMKAFAAPAYER[[#This Row],[ ]]="Payé",PMKAFAAPAYER[[#This Row],[17.12.2025]],0)</f>
        <v>0</v>
      </c>
      <c r="EA168" s="161"/>
      <c r="EB168" s="166">
        <f>IF(PMKAFAAPAYER[[#This Row],[ ]]="Payé",PMKAFAAPAYER[[#This Row],[24.12.2025]],0)</f>
        <v>0</v>
      </c>
      <c r="EC168" s="161"/>
      <c r="ED168" s="176">
        <f>IF(PMKAFAAPAYER[[#This Row],[ ]]="Payé",PMKAFAAPAYER[[#This Row],[31.12.2025]],0)</f>
        <v>0</v>
      </c>
      <c r="EE168" s="18">
        <f t="shared" si="46"/>
        <v>0</v>
      </c>
      <c r="EF168" s="11">
        <f t="shared" si="47"/>
        <v>3402</v>
      </c>
      <c r="EG168" s="16">
        <f>+PMKAFAAPAYER[[#This Row],[CHF]]-PMKAFAAPAYER[[#This Row],[T2025]]</f>
        <v>0</v>
      </c>
    </row>
    <row r="169" spans="1:137" x14ac:dyDescent="0.3">
      <c r="A169" s="9">
        <f t="shared" si="48"/>
        <v>164</v>
      </c>
      <c r="B169" s="250" t="s">
        <v>96</v>
      </c>
      <c r="C169" s="251" t="s">
        <v>572</v>
      </c>
      <c r="D169" s="252">
        <v>45708</v>
      </c>
      <c r="E169" s="253">
        <v>10</v>
      </c>
      <c r="F169" s="265">
        <f t="shared" si="49"/>
        <v>45718</v>
      </c>
      <c r="G169" s="254" t="s">
        <v>573</v>
      </c>
      <c r="H169" s="255"/>
      <c r="I169" s="256">
        <v>455.19</v>
      </c>
      <c r="J169" s="14"/>
      <c r="K169" s="14"/>
      <c r="L169" s="14"/>
      <c r="N169" s="15"/>
      <c r="P169" s="258"/>
      <c r="Q169" s="259"/>
      <c r="R169" s="260"/>
      <c r="S169" s="166">
        <f>IF(PMKAFAAPAYER[[#This Row],[ ]]="Payé",PMKAFAAPAYER[[#This Row],[02.01.2025]],0)</f>
        <v>0</v>
      </c>
      <c r="T169" s="234"/>
      <c r="U169" s="166">
        <f>IF(PMKAFAAPAYER[[#This Row],[ ]]="Payé",PMKAFAAPAYER[[#This Row],[09.01.2025]],0)</f>
        <v>0</v>
      </c>
      <c r="V169" s="234"/>
      <c r="W169" s="166">
        <f>IF(PMKAFAAPAYER[[#This Row],[ ]]="Payé",PMKAFAAPAYER[[#This Row],[16.01.2025]],0)</f>
        <v>0</v>
      </c>
      <c r="X169" s="234"/>
      <c r="Y169" s="166">
        <f>IF(PMKAFAAPAYER[[#This Row],[ ]]="Payé",PMKAFAAPAYER[[#This Row],[23.01.2025]],0)</f>
        <v>0</v>
      </c>
      <c r="Z169" s="234"/>
      <c r="AA169" s="176">
        <f>IF(PMKAFAAPAYER[[#This Row],[ ]]="Payé",PMKAFAAPAYER[[#This Row],[30.01.2025]],0)</f>
        <v>0</v>
      </c>
      <c r="AB169" s="32">
        <f t="shared" si="35"/>
        <v>0</v>
      </c>
      <c r="AC169" s="234"/>
      <c r="AD169" s="166">
        <f>IF(PMKAFAAPAYER[[#This Row],[ ]]="Payé",PMKAFAAPAYER[[#This Row],[06.02.2025]],0)</f>
        <v>0</v>
      </c>
      <c r="AE169" s="234"/>
      <c r="AF169" s="166">
        <f>IF(PMKAFAAPAYER[[#This Row],[ ]]="Payé",PMKAFAAPAYER[[#This Row],[13.02.2025]],0)</f>
        <v>0</v>
      </c>
      <c r="AG169" s="234"/>
      <c r="AH169" s="166">
        <f>IF(PMKAFAAPAYER[[#This Row],[ ]]="Payé",PMKAFAAPAYER[[#This Row],[20.02.2025]],0)</f>
        <v>0</v>
      </c>
      <c r="AI169" s="234"/>
      <c r="AJ169" s="176">
        <f>IF(PMKAFAAPAYER[[#This Row],[ ]]="Payé",PMKAFAAPAYER[[#This Row],[27.02.2025]],0)</f>
        <v>0</v>
      </c>
      <c r="AK169" s="47">
        <f t="shared" si="36"/>
        <v>0</v>
      </c>
      <c r="AL169" s="162">
        <f>+PMKAFAAPAYER[[#This Row],[CHF]]</f>
        <v>455.19</v>
      </c>
      <c r="AM169" s="166">
        <f>IF(PMKAFAAPAYER[[#This Row],[ ]]="Payé",PMKAFAAPAYER[[#This Row],[05.03.2025]],0)</f>
        <v>0</v>
      </c>
      <c r="AN169" s="161"/>
      <c r="AO169" s="166">
        <f>IF(PMKAFAAPAYER[[#This Row],[ ]]="Payé",PMKAFAAPAYER[[#This Row],[12.03.2025]],0)</f>
        <v>0</v>
      </c>
      <c r="AP169" s="161"/>
      <c r="AQ169" s="166">
        <f>IF(PMKAFAAPAYER[[#This Row],[ ]]="Payé",PMKAFAAPAYER[[#This Row],[19.03.2025]],0)</f>
        <v>0</v>
      </c>
      <c r="AR169" s="161"/>
      <c r="AS169" s="176">
        <f>IF(PMKAFAAPAYER[[#This Row],[ ]]="Payé",PMKAFAAPAYER[[#This Row],[26.03.2025]],0)</f>
        <v>0</v>
      </c>
      <c r="AT169" s="17">
        <f t="shared" si="37"/>
        <v>455.19</v>
      </c>
      <c r="AU169" s="162"/>
      <c r="AV169" s="166">
        <f>IF(PMKAFAAPAYER[[#This Row],[ ]]="Payé",PMKAFAAPAYER[[#This Row],[02.04.2025]],0)</f>
        <v>0</v>
      </c>
      <c r="AW169" s="161"/>
      <c r="AX169" s="166">
        <f>IF(PMKAFAAPAYER[[#This Row],[ ]]="Payé",PMKAFAAPAYER[[#This Row],[09.04.2025]],0)</f>
        <v>0</v>
      </c>
      <c r="AY169" s="161"/>
      <c r="AZ169" s="166">
        <f>IF(PMKAFAAPAYER[[#This Row],[ ]]="Payé",PMKAFAAPAYER[[#This Row],[16.04.2025]],0)</f>
        <v>0</v>
      </c>
      <c r="BA169" s="161"/>
      <c r="BB169" s="166">
        <f>IF(PMKAFAAPAYER[[#This Row],[ ]]="Payé",PMKAFAAPAYER[[#This Row],[23.04.2025]],0)</f>
        <v>0</v>
      </c>
      <c r="BC169" s="161"/>
      <c r="BD169" s="176">
        <f>IF(PMKAFAAPAYER[[#This Row],[ ]]="Payé",PMKAFAAPAYER[[#This Row],[30.04.2025]],0)</f>
        <v>0</v>
      </c>
      <c r="BE169" s="18">
        <f t="shared" si="38"/>
        <v>0</v>
      </c>
      <c r="BF169" s="162"/>
      <c r="BG169" s="166">
        <f>IF(PMKAFAAPAYER[[#This Row],[ ]]="Payé",PMKAFAAPAYER[[#This Row],[07.05.2025]],0)</f>
        <v>0</v>
      </c>
      <c r="BH169" s="161"/>
      <c r="BI169" s="166">
        <f>IF(PMKAFAAPAYER[[#This Row],[ ]]="Payé",PMKAFAAPAYER[[#This Row],[14.05.2025]],0)</f>
        <v>0</v>
      </c>
      <c r="BJ169" s="161"/>
      <c r="BK169" s="166">
        <f>IF(PMKAFAAPAYER[[#This Row],[ ]]="Payé",PMKAFAAPAYER[[#This Row],[21.05.2025]],0)</f>
        <v>0</v>
      </c>
      <c r="BL169" s="161"/>
      <c r="BM169" s="176">
        <f>IF(PMKAFAAPAYER[[#This Row],[ ]]="Payé",PMKAFAAPAYER[[#This Row],[28.05.2025]],0)</f>
        <v>0</v>
      </c>
      <c r="BN169" s="17">
        <f t="shared" si="39"/>
        <v>0</v>
      </c>
      <c r="BO169" s="162"/>
      <c r="BP169" s="166">
        <f>IF(PMKAFAAPAYER[[#This Row],[ ]]="Payé",PMKAFAAPAYER[[#This Row],[04.06.2025]],0)</f>
        <v>0</v>
      </c>
      <c r="BQ169" s="161"/>
      <c r="BR169" s="166">
        <f>IF(PMKAFAAPAYER[[#This Row],[ ]]="Payé",PMKAFAAPAYER[[#This Row],[11.06.2025]],0)</f>
        <v>0</v>
      </c>
      <c r="BS169" s="161"/>
      <c r="BT169" s="166">
        <f>IF(PMKAFAAPAYER[[#This Row],[ ]]="Payé",PMKAFAAPAYER[[#This Row],[18.06.2025]],0)</f>
        <v>0</v>
      </c>
      <c r="BU169" s="161"/>
      <c r="BV169" s="176">
        <f>IF(PMKAFAAPAYER[[#This Row],[ ]]="Payé",PMKAFAAPAYER[[#This Row],[25.06.2025]],0)</f>
        <v>0</v>
      </c>
      <c r="BW169" s="18">
        <f t="shared" si="40"/>
        <v>0</v>
      </c>
      <c r="BX169" s="162"/>
      <c r="BY169" s="166">
        <f>IF(PMKAFAAPAYER[[#This Row],[ ]]="Payé",PMKAFAAPAYER[[#This Row],[02.07.2025]],0)</f>
        <v>0</v>
      </c>
      <c r="BZ169" s="161"/>
      <c r="CA169" s="166">
        <f>IF(PMKAFAAPAYER[[#This Row],[ ]]="Payé",PMKAFAAPAYER[[#This Row],[09.07.2025]],0)</f>
        <v>0</v>
      </c>
      <c r="CB169" s="161"/>
      <c r="CC169" s="166">
        <f>IF(PMKAFAAPAYER[[#This Row],[ ]]="Payé",PMKAFAAPAYER[[#This Row],[16.07.2025]],0)</f>
        <v>0</v>
      </c>
      <c r="CD169" s="161"/>
      <c r="CE169" s="166">
        <f>IF(PMKAFAAPAYER[[#This Row],[ ]]="Payé",PMKAFAAPAYER[[#This Row],[23.07.2025]],0)</f>
        <v>0</v>
      </c>
      <c r="CF169" s="161"/>
      <c r="CG169" s="176">
        <f>IF(PMKAFAAPAYER[[#This Row],[ ]]="Payé",PMKAFAAPAYER[[#This Row],[30.07.2025]],0)</f>
        <v>0</v>
      </c>
      <c r="CH169" s="17">
        <f t="shared" si="41"/>
        <v>0</v>
      </c>
      <c r="CI169" s="162"/>
      <c r="CJ169" s="166">
        <f>IF(PMKAFAAPAYER[[#This Row],[ ]]="Payé",PMKAFAAPAYER[[#This Row],[06.08.2025]],0)</f>
        <v>0</v>
      </c>
      <c r="CK169" s="161"/>
      <c r="CL169" s="166">
        <f>IF(PMKAFAAPAYER[[#This Row],[ ]]="Payé",PMKAFAAPAYER[[#This Row],[13.08.2025]],0)</f>
        <v>0</v>
      </c>
      <c r="CM169" s="161"/>
      <c r="CN169" s="166">
        <f>IF(PMKAFAAPAYER[[#This Row],[ ]]="Payé",PMKAFAAPAYER[[#This Row],[20.08.2025]],0)</f>
        <v>0</v>
      </c>
      <c r="CO169" s="161"/>
      <c r="CP169" s="176">
        <f>IF(PMKAFAAPAYER[[#This Row],[ ]]="Payé",PMKAFAAPAYER[[#This Row],[27.08.2025]],0)</f>
        <v>0</v>
      </c>
      <c r="CQ169" s="18">
        <f t="shared" si="42"/>
        <v>0</v>
      </c>
      <c r="CR169" s="162"/>
      <c r="CS169" s="166">
        <f>IF(PMKAFAAPAYER[[#This Row],[ ]]="Payé",PMKAFAAPAYER[[#This Row],[03.09.2025]],0)</f>
        <v>0</v>
      </c>
      <c r="CT169" s="161"/>
      <c r="CU169" s="166">
        <f>IF(PMKAFAAPAYER[[#This Row],[ ]]="Payé",PMKAFAAPAYER[[#This Row],[10.09.2025]],0)</f>
        <v>0</v>
      </c>
      <c r="CV169" s="161"/>
      <c r="CW169" s="166">
        <f>IF(PMKAFAAPAYER[[#This Row],[ ]]="Payé",PMKAFAAPAYER[[#This Row],[17.09.2025]],0)</f>
        <v>0</v>
      </c>
      <c r="CX169" s="161"/>
      <c r="CY169" s="176">
        <f>IF(PMKAFAAPAYER[[#This Row],[ ]]="Payé",PMKAFAAPAYER[[#This Row],[24.09.2025]],0)</f>
        <v>0</v>
      </c>
      <c r="CZ169" s="17">
        <f t="shared" si="43"/>
        <v>0</v>
      </c>
      <c r="DA169" s="162"/>
      <c r="DB169" s="166">
        <f>IF(PMKAFAAPAYER[[#This Row],[ ]]="Payé",PMKAFAAPAYER[[#This Row],[01.10.2025]],0)</f>
        <v>0</v>
      </c>
      <c r="DC169" s="161"/>
      <c r="DD169" s="166">
        <f>IF(PMKAFAAPAYER[[#This Row],[ ]]="Payé",PMKAFAAPAYER[[#This Row],[08.10.2025]],0)</f>
        <v>0</v>
      </c>
      <c r="DE169" s="161"/>
      <c r="DF169" s="166">
        <f>IF(PMKAFAAPAYER[[#This Row],[ ]]="Payé",PMKAFAAPAYER[[#This Row],[15.10.2025]],0)</f>
        <v>0</v>
      </c>
      <c r="DG169" s="161"/>
      <c r="DH169" s="166">
        <f>IF(PMKAFAAPAYER[[#This Row],[ ]]="Payé",PMKAFAAPAYER[[#This Row],[22.10.2025]],0)</f>
        <v>0</v>
      </c>
      <c r="DI169" s="161"/>
      <c r="DJ169" s="176">
        <f>IF(PMKAFAAPAYER[[#This Row],[ ]]="Payé",PMKAFAAPAYER[[#This Row],[29.10.2025]],0)</f>
        <v>0</v>
      </c>
      <c r="DK169" s="18">
        <f t="shared" si="44"/>
        <v>0</v>
      </c>
      <c r="DL169" s="162"/>
      <c r="DM169" s="166">
        <f>IF(PMKAFAAPAYER[[#This Row],[ ]]="Payé",PMKAFAAPAYER[[#This Row],[05.11.2025]],0)</f>
        <v>0</v>
      </c>
      <c r="DN169" s="161"/>
      <c r="DO169" s="166">
        <f>IF(PMKAFAAPAYER[[#This Row],[ ]]="Payé",PMKAFAAPAYER[[#This Row],[12.11.2025]],0)</f>
        <v>0</v>
      </c>
      <c r="DP169" s="161"/>
      <c r="DQ169" s="166">
        <f>IF(PMKAFAAPAYER[[#This Row],[ ]]="Payé",PMKAFAAPAYER[[#This Row],[19.11.2025]],0)</f>
        <v>0</v>
      </c>
      <c r="DR169" s="161"/>
      <c r="DS169" s="176">
        <f>IF(PMKAFAAPAYER[[#This Row],[ ]]="Payé",PMKAFAAPAYER[[#This Row],[26.11.2025]],0)</f>
        <v>0</v>
      </c>
      <c r="DT169" s="17">
        <f t="shared" si="45"/>
        <v>0</v>
      </c>
      <c r="DU169" s="162"/>
      <c r="DV169" s="166">
        <f>IF(PMKAFAAPAYER[[#This Row],[ ]]="Payé",PMKAFAAPAYER[[#This Row],[03.12.2025]],0)</f>
        <v>0</v>
      </c>
      <c r="DW169" s="161"/>
      <c r="DX169" s="166">
        <f>IF(PMKAFAAPAYER[[#This Row],[ ]]="Payé",PMKAFAAPAYER[[#This Row],[10.12.2025]],0)</f>
        <v>0</v>
      </c>
      <c r="DY169" s="161"/>
      <c r="DZ169" s="166">
        <f>IF(PMKAFAAPAYER[[#This Row],[ ]]="Payé",PMKAFAAPAYER[[#This Row],[17.12.2025]],0)</f>
        <v>0</v>
      </c>
      <c r="EA169" s="161"/>
      <c r="EB169" s="166">
        <f>IF(PMKAFAAPAYER[[#This Row],[ ]]="Payé",PMKAFAAPAYER[[#This Row],[24.12.2025]],0)</f>
        <v>0</v>
      </c>
      <c r="EC169" s="161"/>
      <c r="ED169" s="176">
        <f>IF(PMKAFAAPAYER[[#This Row],[ ]]="Payé",PMKAFAAPAYER[[#This Row],[31.12.2025]],0)</f>
        <v>0</v>
      </c>
      <c r="EE169" s="18">
        <f t="shared" si="46"/>
        <v>0</v>
      </c>
      <c r="EF169" s="11">
        <f t="shared" si="47"/>
        <v>455.19</v>
      </c>
      <c r="EG169" s="16">
        <f>+PMKAFAAPAYER[[#This Row],[CHF]]-PMKAFAAPAYER[[#This Row],[T2025]]</f>
        <v>0</v>
      </c>
    </row>
    <row r="170" spans="1:137" x14ac:dyDescent="0.3">
      <c r="A170" s="9">
        <f t="shared" si="48"/>
        <v>165</v>
      </c>
      <c r="B170" s="250" t="s">
        <v>41</v>
      </c>
      <c r="C170" s="251">
        <v>15035438</v>
      </c>
      <c r="D170" s="252">
        <v>45699</v>
      </c>
      <c r="E170" s="253">
        <v>20</v>
      </c>
      <c r="F170" s="265">
        <f t="shared" si="49"/>
        <v>45719</v>
      </c>
      <c r="G170" s="254" t="s">
        <v>345</v>
      </c>
      <c r="H170" s="255"/>
      <c r="I170" s="256">
        <v>40</v>
      </c>
      <c r="J170" s="14"/>
      <c r="K170" s="14"/>
      <c r="L170" s="14"/>
      <c r="N170" s="15"/>
      <c r="P170" s="258"/>
      <c r="Q170" s="259"/>
      <c r="R170" s="260"/>
      <c r="S170" s="166">
        <f>IF(PMKAFAAPAYER[[#This Row],[ ]]="Payé",PMKAFAAPAYER[[#This Row],[02.01.2025]],0)</f>
        <v>0</v>
      </c>
      <c r="T170" s="234"/>
      <c r="U170" s="166">
        <f>IF(PMKAFAAPAYER[[#This Row],[ ]]="Payé",PMKAFAAPAYER[[#This Row],[09.01.2025]],0)</f>
        <v>0</v>
      </c>
      <c r="V170" s="234"/>
      <c r="W170" s="166">
        <f>IF(PMKAFAAPAYER[[#This Row],[ ]]="Payé",PMKAFAAPAYER[[#This Row],[16.01.2025]],0)</f>
        <v>0</v>
      </c>
      <c r="X170" s="234"/>
      <c r="Y170" s="166">
        <f>IF(PMKAFAAPAYER[[#This Row],[ ]]="Payé",PMKAFAAPAYER[[#This Row],[23.01.2025]],0)</f>
        <v>0</v>
      </c>
      <c r="Z170" s="234"/>
      <c r="AA170" s="176">
        <f>IF(PMKAFAAPAYER[[#This Row],[ ]]="Payé",PMKAFAAPAYER[[#This Row],[30.01.2025]],0)</f>
        <v>0</v>
      </c>
      <c r="AB170" s="32">
        <f t="shared" si="35"/>
        <v>0</v>
      </c>
      <c r="AC170" s="234"/>
      <c r="AD170" s="166">
        <f>IF(PMKAFAAPAYER[[#This Row],[ ]]="Payé",PMKAFAAPAYER[[#This Row],[06.02.2025]],0)</f>
        <v>0</v>
      </c>
      <c r="AE170" s="234"/>
      <c r="AF170" s="166">
        <f>IF(PMKAFAAPAYER[[#This Row],[ ]]="Payé",PMKAFAAPAYER[[#This Row],[13.02.2025]],0)</f>
        <v>0</v>
      </c>
      <c r="AG170" s="234"/>
      <c r="AH170" s="166">
        <f>IF(PMKAFAAPAYER[[#This Row],[ ]]="Payé",PMKAFAAPAYER[[#This Row],[20.02.2025]],0)</f>
        <v>0</v>
      </c>
      <c r="AI170" s="234"/>
      <c r="AJ170" s="176">
        <f>IF(PMKAFAAPAYER[[#This Row],[ ]]="Payé",PMKAFAAPAYER[[#This Row],[27.02.2025]],0)</f>
        <v>0</v>
      </c>
      <c r="AK170" s="47">
        <f t="shared" si="36"/>
        <v>0</v>
      </c>
      <c r="AL170" s="162">
        <f>+PMKAFAAPAYER[[#This Row],[CHF]]</f>
        <v>40</v>
      </c>
      <c r="AM170" s="166">
        <f>IF(PMKAFAAPAYER[[#This Row],[ ]]="Payé",PMKAFAAPAYER[[#This Row],[05.03.2025]],0)</f>
        <v>0</v>
      </c>
      <c r="AN170" s="161"/>
      <c r="AO170" s="166">
        <f>IF(PMKAFAAPAYER[[#This Row],[ ]]="Payé",PMKAFAAPAYER[[#This Row],[12.03.2025]],0)</f>
        <v>0</v>
      </c>
      <c r="AP170" s="161"/>
      <c r="AQ170" s="166">
        <f>IF(PMKAFAAPAYER[[#This Row],[ ]]="Payé",PMKAFAAPAYER[[#This Row],[19.03.2025]],0)</f>
        <v>0</v>
      </c>
      <c r="AR170" s="161"/>
      <c r="AS170" s="176">
        <f>IF(PMKAFAAPAYER[[#This Row],[ ]]="Payé",PMKAFAAPAYER[[#This Row],[26.03.2025]],0)</f>
        <v>0</v>
      </c>
      <c r="AT170" s="17">
        <f t="shared" si="37"/>
        <v>40</v>
      </c>
      <c r="AU170" s="162"/>
      <c r="AV170" s="166">
        <f>IF(PMKAFAAPAYER[[#This Row],[ ]]="Payé",PMKAFAAPAYER[[#This Row],[02.04.2025]],0)</f>
        <v>0</v>
      </c>
      <c r="AW170" s="161"/>
      <c r="AX170" s="166">
        <f>IF(PMKAFAAPAYER[[#This Row],[ ]]="Payé",PMKAFAAPAYER[[#This Row],[09.04.2025]],0)</f>
        <v>0</v>
      </c>
      <c r="AY170" s="161"/>
      <c r="AZ170" s="166">
        <f>IF(PMKAFAAPAYER[[#This Row],[ ]]="Payé",PMKAFAAPAYER[[#This Row],[16.04.2025]],0)</f>
        <v>0</v>
      </c>
      <c r="BA170" s="161"/>
      <c r="BB170" s="166">
        <f>IF(PMKAFAAPAYER[[#This Row],[ ]]="Payé",PMKAFAAPAYER[[#This Row],[23.04.2025]],0)</f>
        <v>0</v>
      </c>
      <c r="BC170" s="161"/>
      <c r="BD170" s="176">
        <f>IF(PMKAFAAPAYER[[#This Row],[ ]]="Payé",PMKAFAAPAYER[[#This Row],[30.04.2025]],0)</f>
        <v>0</v>
      </c>
      <c r="BE170" s="18">
        <f t="shared" si="38"/>
        <v>0</v>
      </c>
      <c r="BF170" s="162"/>
      <c r="BG170" s="166">
        <f>IF(PMKAFAAPAYER[[#This Row],[ ]]="Payé",PMKAFAAPAYER[[#This Row],[07.05.2025]],0)</f>
        <v>0</v>
      </c>
      <c r="BH170" s="161"/>
      <c r="BI170" s="166">
        <f>IF(PMKAFAAPAYER[[#This Row],[ ]]="Payé",PMKAFAAPAYER[[#This Row],[14.05.2025]],0)</f>
        <v>0</v>
      </c>
      <c r="BJ170" s="161"/>
      <c r="BK170" s="166">
        <f>IF(PMKAFAAPAYER[[#This Row],[ ]]="Payé",PMKAFAAPAYER[[#This Row],[21.05.2025]],0)</f>
        <v>0</v>
      </c>
      <c r="BL170" s="161"/>
      <c r="BM170" s="176">
        <f>IF(PMKAFAAPAYER[[#This Row],[ ]]="Payé",PMKAFAAPAYER[[#This Row],[28.05.2025]],0)</f>
        <v>0</v>
      </c>
      <c r="BN170" s="17">
        <f t="shared" si="39"/>
        <v>0</v>
      </c>
      <c r="BO170" s="162"/>
      <c r="BP170" s="166">
        <f>IF(PMKAFAAPAYER[[#This Row],[ ]]="Payé",PMKAFAAPAYER[[#This Row],[04.06.2025]],0)</f>
        <v>0</v>
      </c>
      <c r="BQ170" s="161"/>
      <c r="BR170" s="166">
        <f>IF(PMKAFAAPAYER[[#This Row],[ ]]="Payé",PMKAFAAPAYER[[#This Row],[11.06.2025]],0)</f>
        <v>0</v>
      </c>
      <c r="BS170" s="161"/>
      <c r="BT170" s="166">
        <f>IF(PMKAFAAPAYER[[#This Row],[ ]]="Payé",PMKAFAAPAYER[[#This Row],[18.06.2025]],0)</f>
        <v>0</v>
      </c>
      <c r="BU170" s="161"/>
      <c r="BV170" s="176">
        <f>IF(PMKAFAAPAYER[[#This Row],[ ]]="Payé",PMKAFAAPAYER[[#This Row],[25.06.2025]],0)</f>
        <v>0</v>
      </c>
      <c r="BW170" s="18">
        <f t="shared" si="40"/>
        <v>0</v>
      </c>
      <c r="BX170" s="162"/>
      <c r="BY170" s="166">
        <f>IF(PMKAFAAPAYER[[#This Row],[ ]]="Payé",PMKAFAAPAYER[[#This Row],[02.07.2025]],0)</f>
        <v>0</v>
      </c>
      <c r="BZ170" s="161"/>
      <c r="CA170" s="166">
        <f>IF(PMKAFAAPAYER[[#This Row],[ ]]="Payé",PMKAFAAPAYER[[#This Row],[09.07.2025]],0)</f>
        <v>0</v>
      </c>
      <c r="CB170" s="161"/>
      <c r="CC170" s="166">
        <f>IF(PMKAFAAPAYER[[#This Row],[ ]]="Payé",PMKAFAAPAYER[[#This Row],[16.07.2025]],0)</f>
        <v>0</v>
      </c>
      <c r="CD170" s="161"/>
      <c r="CE170" s="166">
        <f>IF(PMKAFAAPAYER[[#This Row],[ ]]="Payé",PMKAFAAPAYER[[#This Row],[23.07.2025]],0)</f>
        <v>0</v>
      </c>
      <c r="CF170" s="161"/>
      <c r="CG170" s="176">
        <f>IF(PMKAFAAPAYER[[#This Row],[ ]]="Payé",PMKAFAAPAYER[[#This Row],[30.07.2025]],0)</f>
        <v>0</v>
      </c>
      <c r="CH170" s="17">
        <f t="shared" si="41"/>
        <v>0</v>
      </c>
      <c r="CI170" s="162"/>
      <c r="CJ170" s="166">
        <f>IF(PMKAFAAPAYER[[#This Row],[ ]]="Payé",PMKAFAAPAYER[[#This Row],[06.08.2025]],0)</f>
        <v>0</v>
      </c>
      <c r="CK170" s="161"/>
      <c r="CL170" s="166">
        <f>IF(PMKAFAAPAYER[[#This Row],[ ]]="Payé",PMKAFAAPAYER[[#This Row],[13.08.2025]],0)</f>
        <v>0</v>
      </c>
      <c r="CM170" s="161"/>
      <c r="CN170" s="166">
        <f>IF(PMKAFAAPAYER[[#This Row],[ ]]="Payé",PMKAFAAPAYER[[#This Row],[20.08.2025]],0)</f>
        <v>0</v>
      </c>
      <c r="CO170" s="161"/>
      <c r="CP170" s="176">
        <f>IF(PMKAFAAPAYER[[#This Row],[ ]]="Payé",PMKAFAAPAYER[[#This Row],[27.08.2025]],0)</f>
        <v>0</v>
      </c>
      <c r="CQ170" s="18">
        <f t="shared" si="42"/>
        <v>0</v>
      </c>
      <c r="CR170" s="162"/>
      <c r="CS170" s="166">
        <f>IF(PMKAFAAPAYER[[#This Row],[ ]]="Payé",PMKAFAAPAYER[[#This Row],[03.09.2025]],0)</f>
        <v>0</v>
      </c>
      <c r="CT170" s="161"/>
      <c r="CU170" s="166">
        <f>IF(PMKAFAAPAYER[[#This Row],[ ]]="Payé",PMKAFAAPAYER[[#This Row],[10.09.2025]],0)</f>
        <v>0</v>
      </c>
      <c r="CV170" s="161"/>
      <c r="CW170" s="166">
        <f>IF(PMKAFAAPAYER[[#This Row],[ ]]="Payé",PMKAFAAPAYER[[#This Row],[17.09.2025]],0)</f>
        <v>0</v>
      </c>
      <c r="CX170" s="161"/>
      <c r="CY170" s="176">
        <f>IF(PMKAFAAPAYER[[#This Row],[ ]]="Payé",PMKAFAAPAYER[[#This Row],[24.09.2025]],0)</f>
        <v>0</v>
      </c>
      <c r="CZ170" s="17">
        <f t="shared" si="43"/>
        <v>0</v>
      </c>
      <c r="DA170" s="162"/>
      <c r="DB170" s="166">
        <f>IF(PMKAFAAPAYER[[#This Row],[ ]]="Payé",PMKAFAAPAYER[[#This Row],[01.10.2025]],0)</f>
        <v>0</v>
      </c>
      <c r="DC170" s="161"/>
      <c r="DD170" s="166">
        <f>IF(PMKAFAAPAYER[[#This Row],[ ]]="Payé",PMKAFAAPAYER[[#This Row],[08.10.2025]],0)</f>
        <v>0</v>
      </c>
      <c r="DE170" s="161"/>
      <c r="DF170" s="166">
        <f>IF(PMKAFAAPAYER[[#This Row],[ ]]="Payé",PMKAFAAPAYER[[#This Row],[15.10.2025]],0)</f>
        <v>0</v>
      </c>
      <c r="DG170" s="161"/>
      <c r="DH170" s="166">
        <f>IF(PMKAFAAPAYER[[#This Row],[ ]]="Payé",PMKAFAAPAYER[[#This Row],[22.10.2025]],0)</f>
        <v>0</v>
      </c>
      <c r="DI170" s="161"/>
      <c r="DJ170" s="176">
        <f>IF(PMKAFAAPAYER[[#This Row],[ ]]="Payé",PMKAFAAPAYER[[#This Row],[29.10.2025]],0)</f>
        <v>0</v>
      </c>
      <c r="DK170" s="18">
        <f t="shared" si="44"/>
        <v>0</v>
      </c>
      <c r="DL170" s="162"/>
      <c r="DM170" s="166">
        <f>IF(PMKAFAAPAYER[[#This Row],[ ]]="Payé",PMKAFAAPAYER[[#This Row],[05.11.2025]],0)</f>
        <v>0</v>
      </c>
      <c r="DN170" s="161"/>
      <c r="DO170" s="166">
        <f>IF(PMKAFAAPAYER[[#This Row],[ ]]="Payé",PMKAFAAPAYER[[#This Row],[12.11.2025]],0)</f>
        <v>0</v>
      </c>
      <c r="DP170" s="161"/>
      <c r="DQ170" s="166">
        <f>IF(PMKAFAAPAYER[[#This Row],[ ]]="Payé",PMKAFAAPAYER[[#This Row],[19.11.2025]],0)</f>
        <v>0</v>
      </c>
      <c r="DR170" s="161"/>
      <c r="DS170" s="176">
        <f>IF(PMKAFAAPAYER[[#This Row],[ ]]="Payé",PMKAFAAPAYER[[#This Row],[26.11.2025]],0)</f>
        <v>0</v>
      </c>
      <c r="DT170" s="17">
        <f t="shared" si="45"/>
        <v>0</v>
      </c>
      <c r="DU170" s="162"/>
      <c r="DV170" s="166">
        <f>IF(PMKAFAAPAYER[[#This Row],[ ]]="Payé",PMKAFAAPAYER[[#This Row],[03.12.2025]],0)</f>
        <v>0</v>
      </c>
      <c r="DW170" s="161"/>
      <c r="DX170" s="166">
        <f>IF(PMKAFAAPAYER[[#This Row],[ ]]="Payé",PMKAFAAPAYER[[#This Row],[10.12.2025]],0)</f>
        <v>0</v>
      </c>
      <c r="DY170" s="161"/>
      <c r="DZ170" s="166">
        <f>IF(PMKAFAAPAYER[[#This Row],[ ]]="Payé",PMKAFAAPAYER[[#This Row],[17.12.2025]],0)</f>
        <v>0</v>
      </c>
      <c r="EA170" s="161"/>
      <c r="EB170" s="166">
        <f>IF(PMKAFAAPAYER[[#This Row],[ ]]="Payé",PMKAFAAPAYER[[#This Row],[24.12.2025]],0)</f>
        <v>0</v>
      </c>
      <c r="EC170" s="161"/>
      <c r="ED170" s="176">
        <f>IF(PMKAFAAPAYER[[#This Row],[ ]]="Payé",PMKAFAAPAYER[[#This Row],[31.12.2025]],0)</f>
        <v>0</v>
      </c>
      <c r="EE170" s="18">
        <f t="shared" si="46"/>
        <v>0</v>
      </c>
      <c r="EF170" s="11">
        <f t="shared" si="47"/>
        <v>40</v>
      </c>
      <c r="EG170" s="16">
        <f>+PMKAFAAPAYER[[#This Row],[CHF]]-PMKAFAAPAYER[[#This Row],[T2025]]</f>
        <v>0</v>
      </c>
    </row>
    <row r="171" spans="1:137" x14ac:dyDescent="0.3">
      <c r="A171" s="9">
        <f t="shared" si="48"/>
        <v>166</v>
      </c>
      <c r="B171" s="250" t="s">
        <v>35</v>
      </c>
      <c r="C171" s="251">
        <v>5981</v>
      </c>
      <c r="D171" s="252">
        <v>45707</v>
      </c>
      <c r="E171" s="253">
        <v>30</v>
      </c>
      <c r="F171" s="265">
        <f t="shared" si="49"/>
        <v>45737</v>
      </c>
      <c r="G171" s="254" t="s">
        <v>574</v>
      </c>
      <c r="H171" s="255" t="s">
        <v>583</v>
      </c>
      <c r="I171" s="256">
        <f>PMKAFAAPAYER[[#This Row],[Euro]]*PMKAFAAPAYER[[#This Row],[Fx]]</f>
        <v>2917</v>
      </c>
      <c r="J171" s="14">
        <v>2917</v>
      </c>
      <c r="K171" s="14">
        <v>1</v>
      </c>
      <c r="L171" s="14"/>
      <c r="N171" s="15"/>
      <c r="P171" s="258"/>
      <c r="Q171" s="259"/>
      <c r="R171" s="260"/>
      <c r="S171" s="166">
        <f>IF(PMKAFAAPAYER[[#This Row],[ ]]="Payé",PMKAFAAPAYER[[#This Row],[02.01.2025]],0)</f>
        <v>0</v>
      </c>
      <c r="T171" s="234"/>
      <c r="U171" s="166">
        <f>IF(PMKAFAAPAYER[[#This Row],[ ]]="Payé",PMKAFAAPAYER[[#This Row],[09.01.2025]],0)</f>
        <v>0</v>
      </c>
      <c r="V171" s="234"/>
      <c r="W171" s="166">
        <f>IF(PMKAFAAPAYER[[#This Row],[ ]]="Payé",PMKAFAAPAYER[[#This Row],[16.01.2025]],0)</f>
        <v>0</v>
      </c>
      <c r="X171" s="234"/>
      <c r="Y171" s="166">
        <f>IF(PMKAFAAPAYER[[#This Row],[ ]]="Payé",PMKAFAAPAYER[[#This Row],[23.01.2025]],0)</f>
        <v>0</v>
      </c>
      <c r="Z171" s="234"/>
      <c r="AA171" s="176">
        <f>IF(PMKAFAAPAYER[[#This Row],[ ]]="Payé",PMKAFAAPAYER[[#This Row],[30.01.2025]],0)</f>
        <v>0</v>
      </c>
      <c r="AB171" s="32">
        <f t="shared" si="35"/>
        <v>0</v>
      </c>
      <c r="AC171" s="234"/>
      <c r="AD171" s="166">
        <f>IF(PMKAFAAPAYER[[#This Row],[ ]]="Payé",PMKAFAAPAYER[[#This Row],[06.02.2025]],0)</f>
        <v>0</v>
      </c>
      <c r="AE171" s="234"/>
      <c r="AF171" s="166">
        <f>IF(PMKAFAAPAYER[[#This Row],[ ]]="Payé",PMKAFAAPAYER[[#This Row],[13.02.2025]],0)</f>
        <v>0</v>
      </c>
      <c r="AG171" s="234"/>
      <c r="AH171" s="166">
        <f>IF(PMKAFAAPAYER[[#This Row],[ ]]="Payé",PMKAFAAPAYER[[#This Row],[20.02.2025]],0)</f>
        <v>0</v>
      </c>
      <c r="AI171" s="234"/>
      <c r="AJ171" s="176">
        <f>IF(PMKAFAAPAYER[[#This Row],[ ]]="Payé",PMKAFAAPAYER[[#This Row],[27.02.2025]],0)</f>
        <v>0</v>
      </c>
      <c r="AK171" s="47">
        <f t="shared" si="36"/>
        <v>0</v>
      </c>
      <c r="AL171" s="162"/>
      <c r="AM171" s="166">
        <f>IF(PMKAFAAPAYER[[#This Row],[ ]]="Payé",PMKAFAAPAYER[[#This Row],[05.03.2025]],0)</f>
        <v>0</v>
      </c>
      <c r="AN171" s="161"/>
      <c r="AO171" s="166">
        <f>IF(PMKAFAAPAYER[[#This Row],[ ]]="Payé",PMKAFAAPAYER[[#This Row],[12.03.2025]],0)</f>
        <v>0</v>
      </c>
      <c r="AP171" s="161">
        <f>+PMKAFAAPAYER[[#This Row],[CHF]]</f>
        <v>2917</v>
      </c>
      <c r="AQ171" s="166">
        <f>IF(PMKAFAAPAYER[[#This Row],[ ]]="Payé",PMKAFAAPAYER[[#This Row],[19.03.2025]],0)</f>
        <v>0</v>
      </c>
      <c r="AR171" s="161"/>
      <c r="AS171" s="176">
        <f>IF(PMKAFAAPAYER[[#This Row],[ ]]="Payé",PMKAFAAPAYER[[#This Row],[26.03.2025]],0)</f>
        <v>0</v>
      </c>
      <c r="AT171" s="17">
        <f t="shared" si="37"/>
        <v>2917</v>
      </c>
      <c r="AU171" s="162"/>
      <c r="AV171" s="166">
        <f>IF(PMKAFAAPAYER[[#This Row],[ ]]="Payé",PMKAFAAPAYER[[#This Row],[02.04.2025]],0)</f>
        <v>0</v>
      </c>
      <c r="AW171" s="161"/>
      <c r="AX171" s="166">
        <f>IF(PMKAFAAPAYER[[#This Row],[ ]]="Payé",PMKAFAAPAYER[[#This Row],[09.04.2025]],0)</f>
        <v>0</v>
      </c>
      <c r="AY171" s="161"/>
      <c r="AZ171" s="166">
        <f>IF(PMKAFAAPAYER[[#This Row],[ ]]="Payé",PMKAFAAPAYER[[#This Row],[16.04.2025]],0)</f>
        <v>0</v>
      </c>
      <c r="BA171" s="161"/>
      <c r="BB171" s="166">
        <f>IF(PMKAFAAPAYER[[#This Row],[ ]]="Payé",PMKAFAAPAYER[[#This Row],[23.04.2025]],0)</f>
        <v>0</v>
      </c>
      <c r="BC171" s="161"/>
      <c r="BD171" s="176">
        <f>IF(PMKAFAAPAYER[[#This Row],[ ]]="Payé",PMKAFAAPAYER[[#This Row],[30.04.2025]],0)</f>
        <v>0</v>
      </c>
      <c r="BE171" s="18">
        <f t="shared" si="38"/>
        <v>0</v>
      </c>
      <c r="BF171" s="162"/>
      <c r="BG171" s="166">
        <f>IF(PMKAFAAPAYER[[#This Row],[ ]]="Payé",PMKAFAAPAYER[[#This Row],[07.05.2025]],0)</f>
        <v>0</v>
      </c>
      <c r="BH171" s="161"/>
      <c r="BI171" s="166">
        <f>IF(PMKAFAAPAYER[[#This Row],[ ]]="Payé",PMKAFAAPAYER[[#This Row],[14.05.2025]],0)</f>
        <v>0</v>
      </c>
      <c r="BJ171" s="161"/>
      <c r="BK171" s="166">
        <f>IF(PMKAFAAPAYER[[#This Row],[ ]]="Payé",PMKAFAAPAYER[[#This Row],[21.05.2025]],0)</f>
        <v>0</v>
      </c>
      <c r="BL171" s="161"/>
      <c r="BM171" s="176">
        <f>IF(PMKAFAAPAYER[[#This Row],[ ]]="Payé",PMKAFAAPAYER[[#This Row],[28.05.2025]],0)</f>
        <v>0</v>
      </c>
      <c r="BN171" s="17">
        <f t="shared" si="39"/>
        <v>0</v>
      </c>
      <c r="BO171" s="162"/>
      <c r="BP171" s="166">
        <f>IF(PMKAFAAPAYER[[#This Row],[ ]]="Payé",PMKAFAAPAYER[[#This Row],[04.06.2025]],0)</f>
        <v>0</v>
      </c>
      <c r="BQ171" s="161"/>
      <c r="BR171" s="166">
        <f>IF(PMKAFAAPAYER[[#This Row],[ ]]="Payé",PMKAFAAPAYER[[#This Row],[11.06.2025]],0)</f>
        <v>0</v>
      </c>
      <c r="BS171" s="161"/>
      <c r="BT171" s="166">
        <f>IF(PMKAFAAPAYER[[#This Row],[ ]]="Payé",PMKAFAAPAYER[[#This Row],[18.06.2025]],0)</f>
        <v>0</v>
      </c>
      <c r="BU171" s="161"/>
      <c r="BV171" s="176">
        <f>IF(PMKAFAAPAYER[[#This Row],[ ]]="Payé",PMKAFAAPAYER[[#This Row],[25.06.2025]],0)</f>
        <v>0</v>
      </c>
      <c r="BW171" s="18">
        <f t="shared" si="40"/>
        <v>0</v>
      </c>
      <c r="BX171" s="162"/>
      <c r="BY171" s="166">
        <f>IF(PMKAFAAPAYER[[#This Row],[ ]]="Payé",PMKAFAAPAYER[[#This Row],[02.07.2025]],0)</f>
        <v>0</v>
      </c>
      <c r="BZ171" s="161"/>
      <c r="CA171" s="166">
        <f>IF(PMKAFAAPAYER[[#This Row],[ ]]="Payé",PMKAFAAPAYER[[#This Row],[09.07.2025]],0)</f>
        <v>0</v>
      </c>
      <c r="CB171" s="161"/>
      <c r="CC171" s="166">
        <f>IF(PMKAFAAPAYER[[#This Row],[ ]]="Payé",PMKAFAAPAYER[[#This Row],[16.07.2025]],0)</f>
        <v>0</v>
      </c>
      <c r="CD171" s="161"/>
      <c r="CE171" s="166">
        <f>IF(PMKAFAAPAYER[[#This Row],[ ]]="Payé",PMKAFAAPAYER[[#This Row],[23.07.2025]],0)</f>
        <v>0</v>
      </c>
      <c r="CF171" s="161"/>
      <c r="CG171" s="176">
        <f>IF(PMKAFAAPAYER[[#This Row],[ ]]="Payé",PMKAFAAPAYER[[#This Row],[30.07.2025]],0)</f>
        <v>0</v>
      </c>
      <c r="CH171" s="17">
        <f t="shared" si="41"/>
        <v>0</v>
      </c>
      <c r="CI171" s="162"/>
      <c r="CJ171" s="166">
        <f>IF(PMKAFAAPAYER[[#This Row],[ ]]="Payé",PMKAFAAPAYER[[#This Row],[06.08.2025]],0)</f>
        <v>0</v>
      </c>
      <c r="CK171" s="161"/>
      <c r="CL171" s="166">
        <f>IF(PMKAFAAPAYER[[#This Row],[ ]]="Payé",PMKAFAAPAYER[[#This Row],[13.08.2025]],0)</f>
        <v>0</v>
      </c>
      <c r="CM171" s="161"/>
      <c r="CN171" s="166">
        <f>IF(PMKAFAAPAYER[[#This Row],[ ]]="Payé",PMKAFAAPAYER[[#This Row],[20.08.2025]],0)</f>
        <v>0</v>
      </c>
      <c r="CO171" s="161"/>
      <c r="CP171" s="176">
        <f>IF(PMKAFAAPAYER[[#This Row],[ ]]="Payé",PMKAFAAPAYER[[#This Row],[27.08.2025]],0)</f>
        <v>0</v>
      </c>
      <c r="CQ171" s="18">
        <f t="shared" si="42"/>
        <v>0</v>
      </c>
      <c r="CR171" s="162"/>
      <c r="CS171" s="166">
        <f>IF(PMKAFAAPAYER[[#This Row],[ ]]="Payé",PMKAFAAPAYER[[#This Row],[03.09.2025]],0)</f>
        <v>0</v>
      </c>
      <c r="CT171" s="161"/>
      <c r="CU171" s="166">
        <f>IF(PMKAFAAPAYER[[#This Row],[ ]]="Payé",PMKAFAAPAYER[[#This Row],[10.09.2025]],0)</f>
        <v>0</v>
      </c>
      <c r="CV171" s="161"/>
      <c r="CW171" s="166">
        <f>IF(PMKAFAAPAYER[[#This Row],[ ]]="Payé",PMKAFAAPAYER[[#This Row],[17.09.2025]],0)</f>
        <v>0</v>
      </c>
      <c r="CX171" s="161"/>
      <c r="CY171" s="176">
        <f>IF(PMKAFAAPAYER[[#This Row],[ ]]="Payé",PMKAFAAPAYER[[#This Row],[24.09.2025]],0)</f>
        <v>0</v>
      </c>
      <c r="CZ171" s="17">
        <f t="shared" si="43"/>
        <v>0</v>
      </c>
      <c r="DA171" s="162"/>
      <c r="DB171" s="166">
        <f>IF(PMKAFAAPAYER[[#This Row],[ ]]="Payé",PMKAFAAPAYER[[#This Row],[01.10.2025]],0)</f>
        <v>0</v>
      </c>
      <c r="DC171" s="161"/>
      <c r="DD171" s="166">
        <f>IF(PMKAFAAPAYER[[#This Row],[ ]]="Payé",PMKAFAAPAYER[[#This Row],[08.10.2025]],0)</f>
        <v>0</v>
      </c>
      <c r="DE171" s="161"/>
      <c r="DF171" s="166">
        <f>IF(PMKAFAAPAYER[[#This Row],[ ]]="Payé",PMKAFAAPAYER[[#This Row],[15.10.2025]],0)</f>
        <v>0</v>
      </c>
      <c r="DG171" s="161"/>
      <c r="DH171" s="166">
        <f>IF(PMKAFAAPAYER[[#This Row],[ ]]="Payé",PMKAFAAPAYER[[#This Row],[22.10.2025]],0)</f>
        <v>0</v>
      </c>
      <c r="DI171" s="161"/>
      <c r="DJ171" s="176">
        <f>IF(PMKAFAAPAYER[[#This Row],[ ]]="Payé",PMKAFAAPAYER[[#This Row],[29.10.2025]],0)</f>
        <v>0</v>
      </c>
      <c r="DK171" s="18">
        <f t="shared" si="44"/>
        <v>0</v>
      </c>
      <c r="DL171" s="162"/>
      <c r="DM171" s="166">
        <f>IF(PMKAFAAPAYER[[#This Row],[ ]]="Payé",PMKAFAAPAYER[[#This Row],[05.11.2025]],0)</f>
        <v>0</v>
      </c>
      <c r="DN171" s="161"/>
      <c r="DO171" s="166">
        <f>IF(PMKAFAAPAYER[[#This Row],[ ]]="Payé",PMKAFAAPAYER[[#This Row],[12.11.2025]],0)</f>
        <v>0</v>
      </c>
      <c r="DP171" s="161"/>
      <c r="DQ171" s="166">
        <f>IF(PMKAFAAPAYER[[#This Row],[ ]]="Payé",PMKAFAAPAYER[[#This Row],[19.11.2025]],0)</f>
        <v>0</v>
      </c>
      <c r="DR171" s="161"/>
      <c r="DS171" s="176">
        <f>IF(PMKAFAAPAYER[[#This Row],[ ]]="Payé",PMKAFAAPAYER[[#This Row],[26.11.2025]],0)</f>
        <v>0</v>
      </c>
      <c r="DT171" s="17">
        <f t="shared" si="45"/>
        <v>0</v>
      </c>
      <c r="DU171" s="162"/>
      <c r="DV171" s="166">
        <f>IF(PMKAFAAPAYER[[#This Row],[ ]]="Payé",PMKAFAAPAYER[[#This Row],[03.12.2025]],0)</f>
        <v>0</v>
      </c>
      <c r="DW171" s="161"/>
      <c r="DX171" s="166">
        <f>IF(PMKAFAAPAYER[[#This Row],[ ]]="Payé",PMKAFAAPAYER[[#This Row],[10.12.2025]],0)</f>
        <v>0</v>
      </c>
      <c r="DY171" s="161"/>
      <c r="DZ171" s="166">
        <f>IF(PMKAFAAPAYER[[#This Row],[ ]]="Payé",PMKAFAAPAYER[[#This Row],[17.12.2025]],0)</f>
        <v>0</v>
      </c>
      <c r="EA171" s="161"/>
      <c r="EB171" s="166">
        <f>IF(PMKAFAAPAYER[[#This Row],[ ]]="Payé",PMKAFAAPAYER[[#This Row],[24.12.2025]],0)</f>
        <v>0</v>
      </c>
      <c r="EC171" s="161"/>
      <c r="ED171" s="176">
        <f>IF(PMKAFAAPAYER[[#This Row],[ ]]="Payé",PMKAFAAPAYER[[#This Row],[31.12.2025]],0)</f>
        <v>0</v>
      </c>
      <c r="EE171" s="18">
        <f t="shared" si="46"/>
        <v>0</v>
      </c>
      <c r="EF171" s="11">
        <f t="shared" si="47"/>
        <v>2917</v>
      </c>
      <c r="EG171" s="16">
        <f>+PMKAFAAPAYER[[#This Row],[CHF]]-PMKAFAAPAYER[[#This Row],[T2025]]</f>
        <v>0</v>
      </c>
    </row>
    <row r="172" spans="1:137" x14ac:dyDescent="0.3">
      <c r="A172" s="9">
        <f t="shared" si="48"/>
        <v>167</v>
      </c>
      <c r="B172" s="250" t="s">
        <v>447</v>
      </c>
      <c r="C172" s="251">
        <v>182501015</v>
      </c>
      <c r="D172" s="252">
        <v>45709</v>
      </c>
      <c r="E172" s="253">
        <v>30</v>
      </c>
      <c r="F172" s="265">
        <v>45740</v>
      </c>
      <c r="G172" s="254" t="s">
        <v>575</v>
      </c>
      <c r="H172" s="255" t="s">
        <v>582</v>
      </c>
      <c r="I172" s="256">
        <v>1330.25</v>
      </c>
      <c r="J172" s="14"/>
      <c r="K172" s="14"/>
      <c r="L172" s="14"/>
      <c r="N172" s="15"/>
      <c r="P172" s="258"/>
      <c r="Q172" s="259"/>
      <c r="R172" s="260"/>
      <c r="S172" s="166">
        <f>IF(PMKAFAAPAYER[[#This Row],[ ]]="Payé",PMKAFAAPAYER[[#This Row],[02.01.2025]],0)</f>
        <v>0</v>
      </c>
      <c r="T172" s="234"/>
      <c r="U172" s="166">
        <f>IF(PMKAFAAPAYER[[#This Row],[ ]]="Payé",PMKAFAAPAYER[[#This Row],[09.01.2025]],0)</f>
        <v>0</v>
      </c>
      <c r="V172" s="234"/>
      <c r="W172" s="166">
        <f>IF(PMKAFAAPAYER[[#This Row],[ ]]="Payé",PMKAFAAPAYER[[#This Row],[16.01.2025]],0)</f>
        <v>0</v>
      </c>
      <c r="X172" s="234"/>
      <c r="Y172" s="166">
        <f>IF(PMKAFAAPAYER[[#This Row],[ ]]="Payé",PMKAFAAPAYER[[#This Row],[23.01.2025]],0)</f>
        <v>0</v>
      </c>
      <c r="Z172" s="234"/>
      <c r="AA172" s="176">
        <f>IF(PMKAFAAPAYER[[#This Row],[ ]]="Payé",PMKAFAAPAYER[[#This Row],[30.01.2025]],0)</f>
        <v>0</v>
      </c>
      <c r="AB172" s="32">
        <f t="shared" si="35"/>
        <v>0</v>
      </c>
      <c r="AC172" s="234"/>
      <c r="AD172" s="166">
        <f>IF(PMKAFAAPAYER[[#This Row],[ ]]="Payé",PMKAFAAPAYER[[#This Row],[06.02.2025]],0)</f>
        <v>0</v>
      </c>
      <c r="AE172" s="234"/>
      <c r="AF172" s="166">
        <f>IF(PMKAFAAPAYER[[#This Row],[ ]]="Payé",PMKAFAAPAYER[[#This Row],[13.02.2025]],0)</f>
        <v>0</v>
      </c>
      <c r="AG172" s="234"/>
      <c r="AH172" s="166">
        <f>IF(PMKAFAAPAYER[[#This Row],[ ]]="Payé",PMKAFAAPAYER[[#This Row],[20.02.2025]],0)</f>
        <v>0</v>
      </c>
      <c r="AI172" s="234"/>
      <c r="AJ172" s="176">
        <f>IF(PMKAFAAPAYER[[#This Row],[ ]]="Payé",PMKAFAAPAYER[[#This Row],[27.02.2025]],0)</f>
        <v>0</v>
      </c>
      <c r="AK172" s="47">
        <f t="shared" si="36"/>
        <v>0</v>
      </c>
      <c r="AL172" s="162"/>
      <c r="AM172" s="166">
        <f>IF(PMKAFAAPAYER[[#This Row],[ ]]="Payé",PMKAFAAPAYER[[#This Row],[05.03.2025]],0)</f>
        <v>0</v>
      </c>
      <c r="AN172" s="161"/>
      <c r="AO172" s="166">
        <f>IF(PMKAFAAPAYER[[#This Row],[ ]]="Payé",PMKAFAAPAYER[[#This Row],[12.03.2025]],0)</f>
        <v>0</v>
      </c>
      <c r="AP172" s="161"/>
      <c r="AQ172" s="166">
        <f>IF(PMKAFAAPAYER[[#This Row],[ ]]="Payé",PMKAFAAPAYER[[#This Row],[19.03.2025]],0)</f>
        <v>0</v>
      </c>
      <c r="AR172" s="161">
        <f>+PMKAFAAPAYER[[#This Row],[CHF]]</f>
        <v>1330.25</v>
      </c>
      <c r="AS172" s="176">
        <f>IF(PMKAFAAPAYER[[#This Row],[ ]]="Payé",PMKAFAAPAYER[[#This Row],[26.03.2025]],0)</f>
        <v>0</v>
      </c>
      <c r="AT172" s="17">
        <f t="shared" si="37"/>
        <v>1330.25</v>
      </c>
      <c r="AU172" s="162"/>
      <c r="AV172" s="166">
        <f>IF(PMKAFAAPAYER[[#This Row],[ ]]="Payé",PMKAFAAPAYER[[#This Row],[02.04.2025]],0)</f>
        <v>0</v>
      </c>
      <c r="AW172" s="161"/>
      <c r="AX172" s="166">
        <f>IF(PMKAFAAPAYER[[#This Row],[ ]]="Payé",PMKAFAAPAYER[[#This Row],[09.04.2025]],0)</f>
        <v>0</v>
      </c>
      <c r="AY172" s="161"/>
      <c r="AZ172" s="166">
        <f>IF(PMKAFAAPAYER[[#This Row],[ ]]="Payé",PMKAFAAPAYER[[#This Row],[16.04.2025]],0)</f>
        <v>0</v>
      </c>
      <c r="BA172" s="161"/>
      <c r="BB172" s="166">
        <f>IF(PMKAFAAPAYER[[#This Row],[ ]]="Payé",PMKAFAAPAYER[[#This Row],[23.04.2025]],0)</f>
        <v>0</v>
      </c>
      <c r="BC172" s="161"/>
      <c r="BD172" s="176">
        <f>IF(PMKAFAAPAYER[[#This Row],[ ]]="Payé",PMKAFAAPAYER[[#This Row],[30.04.2025]],0)</f>
        <v>0</v>
      </c>
      <c r="BE172" s="18">
        <f t="shared" si="38"/>
        <v>0</v>
      </c>
      <c r="BF172" s="162"/>
      <c r="BG172" s="166">
        <f>IF(PMKAFAAPAYER[[#This Row],[ ]]="Payé",PMKAFAAPAYER[[#This Row],[07.05.2025]],0)</f>
        <v>0</v>
      </c>
      <c r="BH172" s="161"/>
      <c r="BI172" s="166">
        <f>IF(PMKAFAAPAYER[[#This Row],[ ]]="Payé",PMKAFAAPAYER[[#This Row],[14.05.2025]],0)</f>
        <v>0</v>
      </c>
      <c r="BJ172" s="161"/>
      <c r="BK172" s="166">
        <f>IF(PMKAFAAPAYER[[#This Row],[ ]]="Payé",PMKAFAAPAYER[[#This Row],[21.05.2025]],0)</f>
        <v>0</v>
      </c>
      <c r="BL172" s="161"/>
      <c r="BM172" s="176">
        <f>IF(PMKAFAAPAYER[[#This Row],[ ]]="Payé",PMKAFAAPAYER[[#This Row],[28.05.2025]],0)</f>
        <v>0</v>
      </c>
      <c r="BN172" s="17">
        <f t="shared" si="39"/>
        <v>0</v>
      </c>
      <c r="BO172" s="162"/>
      <c r="BP172" s="166">
        <f>IF(PMKAFAAPAYER[[#This Row],[ ]]="Payé",PMKAFAAPAYER[[#This Row],[04.06.2025]],0)</f>
        <v>0</v>
      </c>
      <c r="BQ172" s="161"/>
      <c r="BR172" s="166">
        <f>IF(PMKAFAAPAYER[[#This Row],[ ]]="Payé",PMKAFAAPAYER[[#This Row],[11.06.2025]],0)</f>
        <v>0</v>
      </c>
      <c r="BS172" s="161"/>
      <c r="BT172" s="166">
        <f>IF(PMKAFAAPAYER[[#This Row],[ ]]="Payé",PMKAFAAPAYER[[#This Row],[18.06.2025]],0)</f>
        <v>0</v>
      </c>
      <c r="BU172" s="161"/>
      <c r="BV172" s="176">
        <f>IF(PMKAFAAPAYER[[#This Row],[ ]]="Payé",PMKAFAAPAYER[[#This Row],[25.06.2025]],0)</f>
        <v>0</v>
      </c>
      <c r="BW172" s="18">
        <f t="shared" si="40"/>
        <v>0</v>
      </c>
      <c r="BX172" s="162"/>
      <c r="BY172" s="166">
        <f>IF(PMKAFAAPAYER[[#This Row],[ ]]="Payé",PMKAFAAPAYER[[#This Row],[02.07.2025]],0)</f>
        <v>0</v>
      </c>
      <c r="BZ172" s="161"/>
      <c r="CA172" s="166">
        <f>IF(PMKAFAAPAYER[[#This Row],[ ]]="Payé",PMKAFAAPAYER[[#This Row],[09.07.2025]],0)</f>
        <v>0</v>
      </c>
      <c r="CB172" s="161"/>
      <c r="CC172" s="166">
        <f>IF(PMKAFAAPAYER[[#This Row],[ ]]="Payé",PMKAFAAPAYER[[#This Row],[16.07.2025]],0)</f>
        <v>0</v>
      </c>
      <c r="CD172" s="161"/>
      <c r="CE172" s="166">
        <f>IF(PMKAFAAPAYER[[#This Row],[ ]]="Payé",PMKAFAAPAYER[[#This Row],[23.07.2025]],0)</f>
        <v>0</v>
      </c>
      <c r="CF172" s="161"/>
      <c r="CG172" s="176">
        <f>IF(PMKAFAAPAYER[[#This Row],[ ]]="Payé",PMKAFAAPAYER[[#This Row],[30.07.2025]],0)</f>
        <v>0</v>
      </c>
      <c r="CH172" s="17">
        <f t="shared" si="41"/>
        <v>0</v>
      </c>
      <c r="CI172" s="162"/>
      <c r="CJ172" s="166">
        <f>IF(PMKAFAAPAYER[[#This Row],[ ]]="Payé",PMKAFAAPAYER[[#This Row],[06.08.2025]],0)</f>
        <v>0</v>
      </c>
      <c r="CK172" s="161"/>
      <c r="CL172" s="166">
        <f>IF(PMKAFAAPAYER[[#This Row],[ ]]="Payé",PMKAFAAPAYER[[#This Row],[13.08.2025]],0)</f>
        <v>0</v>
      </c>
      <c r="CM172" s="161"/>
      <c r="CN172" s="166">
        <f>IF(PMKAFAAPAYER[[#This Row],[ ]]="Payé",PMKAFAAPAYER[[#This Row],[20.08.2025]],0)</f>
        <v>0</v>
      </c>
      <c r="CO172" s="161"/>
      <c r="CP172" s="176">
        <f>IF(PMKAFAAPAYER[[#This Row],[ ]]="Payé",PMKAFAAPAYER[[#This Row],[27.08.2025]],0)</f>
        <v>0</v>
      </c>
      <c r="CQ172" s="18">
        <f t="shared" si="42"/>
        <v>0</v>
      </c>
      <c r="CR172" s="162"/>
      <c r="CS172" s="166">
        <f>IF(PMKAFAAPAYER[[#This Row],[ ]]="Payé",PMKAFAAPAYER[[#This Row],[03.09.2025]],0)</f>
        <v>0</v>
      </c>
      <c r="CT172" s="161"/>
      <c r="CU172" s="166">
        <f>IF(PMKAFAAPAYER[[#This Row],[ ]]="Payé",PMKAFAAPAYER[[#This Row],[10.09.2025]],0)</f>
        <v>0</v>
      </c>
      <c r="CV172" s="161"/>
      <c r="CW172" s="166">
        <f>IF(PMKAFAAPAYER[[#This Row],[ ]]="Payé",PMKAFAAPAYER[[#This Row],[17.09.2025]],0)</f>
        <v>0</v>
      </c>
      <c r="CX172" s="161"/>
      <c r="CY172" s="176">
        <f>IF(PMKAFAAPAYER[[#This Row],[ ]]="Payé",PMKAFAAPAYER[[#This Row],[24.09.2025]],0)</f>
        <v>0</v>
      </c>
      <c r="CZ172" s="17">
        <f t="shared" si="43"/>
        <v>0</v>
      </c>
      <c r="DA172" s="162"/>
      <c r="DB172" s="166">
        <f>IF(PMKAFAAPAYER[[#This Row],[ ]]="Payé",PMKAFAAPAYER[[#This Row],[01.10.2025]],0)</f>
        <v>0</v>
      </c>
      <c r="DC172" s="161"/>
      <c r="DD172" s="166">
        <f>IF(PMKAFAAPAYER[[#This Row],[ ]]="Payé",PMKAFAAPAYER[[#This Row],[08.10.2025]],0)</f>
        <v>0</v>
      </c>
      <c r="DE172" s="161"/>
      <c r="DF172" s="166">
        <f>IF(PMKAFAAPAYER[[#This Row],[ ]]="Payé",PMKAFAAPAYER[[#This Row],[15.10.2025]],0)</f>
        <v>0</v>
      </c>
      <c r="DG172" s="161"/>
      <c r="DH172" s="166">
        <f>IF(PMKAFAAPAYER[[#This Row],[ ]]="Payé",PMKAFAAPAYER[[#This Row],[22.10.2025]],0)</f>
        <v>0</v>
      </c>
      <c r="DI172" s="161"/>
      <c r="DJ172" s="176">
        <f>IF(PMKAFAAPAYER[[#This Row],[ ]]="Payé",PMKAFAAPAYER[[#This Row],[29.10.2025]],0)</f>
        <v>0</v>
      </c>
      <c r="DK172" s="18">
        <f t="shared" si="44"/>
        <v>0</v>
      </c>
      <c r="DL172" s="162"/>
      <c r="DM172" s="166">
        <f>IF(PMKAFAAPAYER[[#This Row],[ ]]="Payé",PMKAFAAPAYER[[#This Row],[05.11.2025]],0)</f>
        <v>0</v>
      </c>
      <c r="DN172" s="161"/>
      <c r="DO172" s="166">
        <f>IF(PMKAFAAPAYER[[#This Row],[ ]]="Payé",PMKAFAAPAYER[[#This Row],[12.11.2025]],0)</f>
        <v>0</v>
      </c>
      <c r="DP172" s="161"/>
      <c r="DQ172" s="166">
        <f>IF(PMKAFAAPAYER[[#This Row],[ ]]="Payé",PMKAFAAPAYER[[#This Row],[19.11.2025]],0)</f>
        <v>0</v>
      </c>
      <c r="DR172" s="161"/>
      <c r="DS172" s="176">
        <f>IF(PMKAFAAPAYER[[#This Row],[ ]]="Payé",PMKAFAAPAYER[[#This Row],[26.11.2025]],0)</f>
        <v>0</v>
      </c>
      <c r="DT172" s="17">
        <f t="shared" si="45"/>
        <v>0</v>
      </c>
      <c r="DU172" s="162"/>
      <c r="DV172" s="166">
        <f>IF(PMKAFAAPAYER[[#This Row],[ ]]="Payé",PMKAFAAPAYER[[#This Row],[03.12.2025]],0)</f>
        <v>0</v>
      </c>
      <c r="DW172" s="161"/>
      <c r="DX172" s="166">
        <f>IF(PMKAFAAPAYER[[#This Row],[ ]]="Payé",PMKAFAAPAYER[[#This Row],[10.12.2025]],0)</f>
        <v>0</v>
      </c>
      <c r="DY172" s="161"/>
      <c r="DZ172" s="166">
        <f>IF(PMKAFAAPAYER[[#This Row],[ ]]="Payé",PMKAFAAPAYER[[#This Row],[17.12.2025]],0)</f>
        <v>0</v>
      </c>
      <c r="EA172" s="161"/>
      <c r="EB172" s="166">
        <f>IF(PMKAFAAPAYER[[#This Row],[ ]]="Payé",PMKAFAAPAYER[[#This Row],[24.12.2025]],0)</f>
        <v>0</v>
      </c>
      <c r="EC172" s="161"/>
      <c r="ED172" s="176">
        <f>IF(PMKAFAAPAYER[[#This Row],[ ]]="Payé",PMKAFAAPAYER[[#This Row],[31.12.2025]],0)</f>
        <v>0</v>
      </c>
      <c r="EE172" s="18">
        <f t="shared" si="46"/>
        <v>0</v>
      </c>
      <c r="EF172" s="11">
        <f t="shared" si="47"/>
        <v>1330.25</v>
      </c>
      <c r="EG172" s="16">
        <f>+PMKAFAAPAYER[[#This Row],[CHF]]-PMKAFAAPAYER[[#This Row],[T2025]]</f>
        <v>0</v>
      </c>
    </row>
    <row r="173" spans="1:137" x14ac:dyDescent="0.3">
      <c r="A173" s="9">
        <f t="shared" si="48"/>
        <v>168</v>
      </c>
      <c r="B173" s="250" t="s">
        <v>576</v>
      </c>
      <c r="C173" s="251">
        <v>1022501789</v>
      </c>
      <c r="D173" s="252">
        <v>45713</v>
      </c>
      <c r="E173" s="253">
        <v>10</v>
      </c>
      <c r="F173" s="265">
        <f t="shared" ref="F173:F236" si="50">+D173+E173</f>
        <v>45723</v>
      </c>
      <c r="G173" s="254" t="s">
        <v>577</v>
      </c>
      <c r="H173" s="255" t="s">
        <v>581</v>
      </c>
      <c r="I173" s="256">
        <v>324.2</v>
      </c>
      <c r="J173" s="14"/>
      <c r="K173" s="14"/>
      <c r="L173" s="14"/>
      <c r="N173" s="15"/>
      <c r="P173" s="258"/>
      <c r="Q173" s="259"/>
      <c r="R173" s="260"/>
      <c r="S173" s="166">
        <f>IF(PMKAFAAPAYER[[#This Row],[ ]]="Payé",PMKAFAAPAYER[[#This Row],[02.01.2025]],0)</f>
        <v>0</v>
      </c>
      <c r="T173" s="234"/>
      <c r="U173" s="166">
        <f>IF(PMKAFAAPAYER[[#This Row],[ ]]="Payé",PMKAFAAPAYER[[#This Row],[09.01.2025]],0)</f>
        <v>0</v>
      </c>
      <c r="V173" s="234"/>
      <c r="W173" s="166">
        <f>IF(PMKAFAAPAYER[[#This Row],[ ]]="Payé",PMKAFAAPAYER[[#This Row],[16.01.2025]],0)</f>
        <v>0</v>
      </c>
      <c r="X173" s="234"/>
      <c r="Y173" s="166">
        <f>IF(PMKAFAAPAYER[[#This Row],[ ]]="Payé",PMKAFAAPAYER[[#This Row],[23.01.2025]],0)</f>
        <v>0</v>
      </c>
      <c r="Z173" s="234"/>
      <c r="AA173" s="176">
        <f>IF(PMKAFAAPAYER[[#This Row],[ ]]="Payé",PMKAFAAPAYER[[#This Row],[30.01.2025]],0)</f>
        <v>0</v>
      </c>
      <c r="AB173" s="32">
        <f t="shared" si="35"/>
        <v>0</v>
      </c>
      <c r="AC173" s="234"/>
      <c r="AD173" s="166">
        <f>IF(PMKAFAAPAYER[[#This Row],[ ]]="Payé",PMKAFAAPAYER[[#This Row],[06.02.2025]],0)</f>
        <v>0</v>
      </c>
      <c r="AE173" s="234"/>
      <c r="AF173" s="166">
        <f>IF(PMKAFAAPAYER[[#This Row],[ ]]="Payé",PMKAFAAPAYER[[#This Row],[13.02.2025]],0)</f>
        <v>0</v>
      </c>
      <c r="AG173" s="234"/>
      <c r="AH173" s="166">
        <f>IF(PMKAFAAPAYER[[#This Row],[ ]]="Payé",PMKAFAAPAYER[[#This Row],[20.02.2025]],0)</f>
        <v>0</v>
      </c>
      <c r="AI173" s="234"/>
      <c r="AJ173" s="176">
        <f>IF(PMKAFAAPAYER[[#This Row],[ ]]="Payé",PMKAFAAPAYER[[#This Row],[27.02.2025]],0)</f>
        <v>0</v>
      </c>
      <c r="AK173" s="47">
        <f t="shared" si="36"/>
        <v>0</v>
      </c>
      <c r="AL173" s="162">
        <f>+PMKAFAAPAYER[[#This Row],[CHF]]</f>
        <v>324.2</v>
      </c>
      <c r="AM173" s="166">
        <f>IF(PMKAFAAPAYER[[#This Row],[ ]]="Payé",PMKAFAAPAYER[[#This Row],[05.03.2025]],0)</f>
        <v>0</v>
      </c>
      <c r="AN173" s="161"/>
      <c r="AO173" s="166">
        <f>IF(PMKAFAAPAYER[[#This Row],[ ]]="Payé",PMKAFAAPAYER[[#This Row],[12.03.2025]],0)</f>
        <v>0</v>
      </c>
      <c r="AP173" s="161"/>
      <c r="AQ173" s="166">
        <f>IF(PMKAFAAPAYER[[#This Row],[ ]]="Payé",PMKAFAAPAYER[[#This Row],[19.03.2025]],0)</f>
        <v>0</v>
      </c>
      <c r="AR173" s="161"/>
      <c r="AS173" s="176">
        <f>IF(PMKAFAAPAYER[[#This Row],[ ]]="Payé",PMKAFAAPAYER[[#This Row],[26.03.2025]],0)</f>
        <v>0</v>
      </c>
      <c r="AT173" s="17">
        <f t="shared" si="37"/>
        <v>324.2</v>
      </c>
      <c r="AU173" s="162"/>
      <c r="AV173" s="166">
        <f>IF(PMKAFAAPAYER[[#This Row],[ ]]="Payé",PMKAFAAPAYER[[#This Row],[02.04.2025]],0)</f>
        <v>0</v>
      </c>
      <c r="AW173" s="161"/>
      <c r="AX173" s="166">
        <f>IF(PMKAFAAPAYER[[#This Row],[ ]]="Payé",PMKAFAAPAYER[[#This Row],[09.04.2025]],0)</f>
        <v>0</v>
      </c>
      <c r="AY173" s="161"/>
      <c r="AZ173" s="166">
        <f>IF(PMKAFAAPAYER[[#This Row],[ ]]="Payé",PMKAFAAPAYER[[#This Row],[16.04.2025]],0)</f>
        <v>0</v>
      </c>
      <c r="BA173" s="161"/>
      <c r="BB173" s="166">
        <f>IF(PMKAFAAPAYER[[#This Row],[ ]]="Payé",PMKAFAAPAYER[[#This Row],[23.04.2025]],0)</f>
        <v>0</v>
      </c>
      <c r="BC173" s="161"/>
      <c r="BD173" s="176">
        <f>IF(PMKAFAAPAYER[[#This Row],[ ]]="Payé",PMKAFAAPAYER[[#This Row],[30.04.2025]],0)</f>
        <v>0</v>
      </c>
      <c r="BE173" s="18">
        <f t="shared" si="38"/>
        <v>0</v>
      </c>
      <c r="BF173" s="162"/>
      <c r="BG173" s="166">
        <f>IF(PMKAFAAPAYER[[#This Row],[ ]]="Payé",PMKAFAAPAYER[[#This Row],[07.05.2025]],0)</f>
        <v>0</v>
      </c>
      <c r="BH173" s="161"/>
      <c r="BI173" s="166">
        <f>IF(PMKAFAAPAYER[[#This Row],[ ]]="Payé",PMKAFAAPAYER[[#This Row],[14.05.2025]],0)</f>
        <v>0</v>
      </c>
      <c r="BJ173" s="161"/>
      <c r="BK173" s="166">
        <f>IF(PMKAFAAPAYER[[#This Row],[ ]]="Payé",PMKAFAAPAYER[[#This Row],[21.05.2025]],0)</f>
        <v>0</v>
      </c>
      <c r="BL173" s="161"/>
      <c r="BM173" s="176">
        <f>IF(PMKAFAAPAYER[[#This Row],[ ]]="Payé",PMKAFAAPAYER[[#This Row],[28.05.2025]],0)</f>
        <v>0</v>
      </c>
      <c r="BN173" s="17">
        <f t="shared" si="39"/>
        <v>0</v>
      </c>
      <c r="BO173" s="162"/>
      <c r="BP173" s="166">
        <f>IF(PMKAFAAPAYER[[#This Row],[ ]]="Payé",PMKAFAAPAYER[[#This Row],[04.06.2025]],0)</f>
        <v>0</v>
      </c>
      <c r="BQ173" s="161"/>
      <c r="BR173" s="166">
        <f>IF(PMKAFAAPAYER[[#This Row],[ ]]="Payé",PMKAFAAPAYER[[#This Row],[11.06.2025]],0)</f>
        <v>0</v>
      </c>
      <c r="BS173" s="161"/>
      <c r="BT173" s="166">
        <f>IF(PMKAFAAPAYER[[#This Row],[ ]]="Payé",PMKAFAAPAYER[[#This Row],[18.06.2025]],0)</f>
        <v>0</v>
      </c>
      <c r="BU173" s="161"/>
      <c r="BV173" s="176">
        <f>IF(PMKAFAAPAYER[[#This Row],[ ]]="Payé",PMKAFAAPAYER[[#This Row],[25.06.2025]],0)</f>
        <v>0</v>
      </c>
      <c r="BW173" s="18">
        <f t="shared" si="40"/>
        <v>0</v>
      </c>
      <c r="BX173" s="162"/>
      <c r="BY173" s="166">
        <f>IF(PMKAFAAPAYER[[#This Row],[ ]]="Payé",PMKAFAAPAYER[[#This Row],[02.07.2025]],0)</f>
        <v>0</v>
      </c>
      <c r="BZ173" s="161"/>
      <c r="CA173" s="166">
        <f>IF(PMKAFAAPAYER[[#This Row],[ ]]="Payé",PMKAFAAPAYER[[#This Row],[09.07.2025]],0)</f>
        <v>0</v>
      </c>
      <c r="CB173" s="161"/>
      <c r="CC173" s="166">
        <f>IF(PMKAFAAPAYER[[#This Row],[ ]]="Payé",PMKAFAAPAYER[[#This Row],[16.07.2025]],0)</f>
        <v>0</v>
      </c>
      <c r="CD173" s="161"/>
      <c r="CE173" s="166">
        <f>IF(PMKAFAAPAYER[[#This Row],[ ]]="Payé",PMKAFAAPAYER[[#This Row],[23.07.2025]],0)</f>
        <v>0</v>
      </c>
      <c r="CF173" s="161"/>
      <c r="CG173" s="176">
        <f>IF(PMKAFAAPAYER[[#This Row],[ ]]="Payé",PMKAFAAPAYER[[#This Row],[30.07.2025]],0)</f>
        <v>0</v>
      </c>
      <c r="CH173" s="17">
        <f t="shared" si="41"/>
        <v>0</v>
      </c>
      <c r="CI173" s="162"/>
      <c r="CJ173" s="166">
        <f>IF(PMKAFAAPAYER[[#This Row],[ ]]="Payé",PMKAFAAPAYER[[#This Row],[06.08.2025]],0)</f>
        <v>0</v>
      </c>
      <c r="CK173" s="161"/>
      <c r="CL173" s="166">
        <f>IF(PMKAFAAPAYER[[#This Row],[ ]]="Payé",PMKAFAAPAYER[[#This Row],[13.08.2025]],0)</f>
        <v>0</v>
      </c>
      <c r="CM173" s="161"/>
      <c r="CN173" s="166">
        <f>IF(PMKAFAAPAYER[[#This Row],[ ]]="Payé",PMKAFAAPAYER[[#This Row],[20.08.2025]],0)</f>
        <v>0</v>
      </c>
      <c r="CO173" s="161"/>
      <c r="CP173" s="176">
        <f>IF(PMKAFAAPAYER[[#This Row],[ ]]="Payé",PMKAFAAPAYER[[#This Row],[27.08.2025]],0)</f>
        <v>0</v>
      </c>
      <c r="CQ173" s="18">
        <f t="shared" si="42"/>
        <v>0</v>
      </c>
      <c r="CR173" s="162"/>
      <c r="CS173" s="166">
        <f>IF(PMKAFAAPAYER[[#This Row],[ ]]="Payé",PMKAFAAPAYER[[#This Row],[03.09.2025]],0)</f>
        <v>0</v>
      </c>
      <c r="CT173" s="161"/>
      <c r="CU173" s="166">
        <f>IF(PMKAFAAPAYER[[#This Row],[ ]]="Payé",PMKAFAAPAYER[[#This Row],[10.09.2025]],0)</f>
        <v>0</v>
      </c>
      <c r="CV173" s="161"/>
      <c r="CW173" s="166">
        <f>IF(PMKAFAAPAYER[[#This Row],[ ]]="Payé",PMKAFAAPAYER[[#This Row],[17.09.2025]],0)</f>
        <v>0</v>
      </c>
      <c r="CX173" s="161"/>
      <c r="CY173" s="176">
        <f>IF(PMKAFAAPAYER[[#This Row],[ ]]="Payé",PMKAFAAPAYER[[#This Row],[24.09.2025]],0)</f>
        <v>0</v>
      </c>
      <c r="CZ173" s="17">
        <f t="shared" si="43"/>
        <v>0</v>
      </c>
      <c r="DA173" s="162"/>
      <c r="DB173" s="166">
        <f>IF(PMKAFAAPAYER[[#This Row],[ ]]="Payé",PMKAFAAPAYER[[#This Row],[01.10.2025]],0)</f>
        <v>0</v>
      </c>
      <c r="DC173" s="161"/>
      <c r="DD173" s="166">
        <f>IF(PMKAFAAPAYER[[#This Row],[ ]]="Payé",PMKAFAAPAYER[[#This Row],[08.10.2025]],0)</f>
        <v>0</v>
      </c>
      <c r="DE173" s="161"/>
      <c r="DF173" s="166">
        <f>IF(PMKAFAAPAYER[[#This Row],[ ]]="Payé",PMKAFAAPAYER[[#This Row],[15.10.2025]],0)</f>
        <v>0</v>
      </c>
      <c r="DG173" s="161"/>
      <c r="DH173" s="166">
        <f>IF(PMKAFAAPAYER[[#This Row],[ ]]="Payé",PMKAFAAPAYER[[#This Row],[22.10.2025]],0)</f>
        <v>0</v>
      </c>
      <c r="DI173" s="161"/>
      <c r="DJ173" s="176">
        <f>IF(PMKAFAAPAYER[[#This Row],[ ]]="Payé",PMKAFAAPAYER[[#This Row],[29.10.2025]],0)</f>
        <v>0</v>
      </c>
      <c r="DK173" s="18">
        <f t="shared" si="44"/>
        <v>0</v>
      </c>
      <c r="DL173" s="162"/>
      <c r="DM173" s="166">
        <f>IF(PMKAFAAPAYER[[#This Row],[ ]]="Payé",PMKAFAAPAYER[[#This Row],[05.11.2025]],0)</f>
        <v>0</v>
      </c>
      <c r="DN173" s="161"/>
      <c r="DO173" s="166">
        <f>IF(PMKAFAAPAYER[[#This Row],[ ]]="Payé",PMKAFAAPAYER[[#This Row],[12.11.2025]],0)</f>
        <v>0</v>
      </c>
      <c r="DP173" s="161"/>
      <c r="DQ173" s="166">
        <f>IF(PMKAFAAPAYER[[#This Row],[ ]]="Payé",PMKAFAAPAYER[[#This Row],[19.11.2025]],0)</f>
        <v>0</v>
      </c>
      <c r="DR173" s="161"/>
      <c r="DS173" s="176">
        <f>IF(PMKAFAAPAYER[[#This Row],[ ]]="Payé",PMKAFAAPAYER[[#This Row],[26.11.2025]],0)</f>
        <v>0</v>
      </c>
      <c r="DT173" s="17">
        <f t="shared" si="45"/>
        <v>0</v>
      </c>
      <c r="DU173" s="162"/>
      <c r="DV173" s="166">
        <f>IF(PMKAFAAPAYER[[#This Row],[ ]]="Payé",PMKAFAAPAYER[[#This Row],[03.12.2025]],0)</f>
        <v>0</v>
      </c>
      <c r="DW173" s="161"/>
      <c r="DX173" s="166">
        <f>IF(PMKAFAAPAYER[[#This Row],[ ]]="Payé",PMKAFAAPAYER[[#This Row],[10.12.2025]],0)</f>
        <v>0</v>
      </c>
      <c r="DY173" s="161"/>
      <c r="DZ173" s="166">
        <f>IF(PMKAFAAPAYER[[#This Row],[ ]]="Payé",PMKAFAAPAYER[[#This Row],[17.12.2025]],0)</f>
        <v>0</v>
      </c>
      <c r="EA173" s="161"/>
      <c r="EB173" s="166">
        <f>IF(PMKAFAAPAYER[[#This Row],[ ]]="Payé",PMKAFAAPAYER[[#This Row],[24.12.2025]],0)</f>
        <v>0</v>
      </c>
      <c r="EC173" s="161"/>
      <c r="ED173" s="176">
        <f>IF(PMKAFAAPAYER[[#This Row],[ ]]="Payé",PMKAFAAPAYER[[#This Row],[31.12.2025]],0)</f>
        <v>0</v>
      </c>
      <c r="EE173" s="18">
        <f t="shared" si="46"/>
        <v>0</v>
      </c>
      <c r="EF173" s="11">
        <f t="shared" si="47"/>
        <v>324.2</v>
      </c>
      <c r="EG173" s="16">
        <f>+PMKAFAAPAYER[[#This Row],[CHF]]-PMKAFAAPAYER[[#This Row],[T2025]]</f>
        <v>0</v>
      </c>
    </row>
    <row r="174" spans="1:137" x14ac:dyDescent="0.3">
      <c r="A174" s="9">
        <f t="shared" si="48"/>
        <v>169</v>
      </c>
      <c r="B174" s="250" t="s">
        <v>520</v>
      </c>
      <c r="C174" s="251">
        <v>20073697710</v>
      </c>
      <c r="D174" s="252">
        <v>45712</v>
      </c>
      <c r="E174" s="253">
        <v>0</v>
      </c>
      <c r="F174" s="265">
        <f t="shared" si="50"/>
        <v>45712</v>
      </c>
      <c r="G174" s="254" t="s">
        <v>522</v>
      </c>
      <c r="H174" s="255"/>
      <c r="I174" s="256">
        <v>580.58000000000004</v>
      </c>
      <c r="J174" s="14"/>
      <c r="K174" s="14"/>
      <c r="L174" s="14"/>
      <c r="N174" s="15"/>
      <c r="P174" s="258">
        <v>45712</v>
      </c>
      <c r="Q174" s="259" t="s">
        <v>523</v>
      </c>
      <c r="R174" s="260"/>
      <c r="S174" s="166">
        <f>IF(PMKAFAAPAYER[[#This Row],[ ]]="Payé",PMKAFAAPAYER[[#This Row],[02.01.2025]],0)</f>
        <v>0</v>
      </c>
      <c r="T174" s="234"/>
      <c r="U174" s="166">
        <f>IF(PMKAFAAPAYER[[#This Row],[ ]]="Payé",PMKAFAAPAYER[[#This Row],[09.01.2025]],0)</f>
        <v>0</v>
      </c>
      <c r="V174" s="234"/>
      <c r="W174" s="166">
        <f>IF(PMKAFAAPAYER[[#This Row],[ ]]="Payé",PMKAFAAPAYER[[#This Row],[16.01.2025]],0)</f>
        <v>0</v>
      </c>
      <c r="X174" s="234"/>
      <c r="Y174" s="166">
        <f>IF(PMKAFAAPAYER[[#This Row],[ ]]="Payé",PMKAFAAPAYER[[#This Row],[23.01.2025]],0)</f>
        <v>0</v>
      </c>
      <c r="Z174" s="234"/>
      <c r="AA174" s="176">
        <f>IF(PMKAFAAPAYER[[#This Row],[ ]]="Payé",PMKAFAAPAYER[[#This Row],[30.01.2025]],0)</f>
        <v>0</v>
      </c>
      <c r="AB174" s="32">
        <f t="shared" si="35"/>
        <v>0</v>
      </c>
      <c r="AC174" s="234"/>
      <c r="AD174" s="166">
        <f>IF(PMKAFAAPAYER[[#This Row],[ ]]="Payé",PMKAFAAPAYER[[#This Row],[06.02.2025]],0)</f>
        <v>0</v>
      </c>
      <c r="AE174" s="234"/>
      <c r="AF174" s="166">
        <f>IF(PMKAFAAPAYER[[#This Row],[ ]]="Payé",PMKAFAAPAYER[[#This Row],[13.02.2025]],0)</f>
        <v>0</v>
      </c>
      <c r="AG174" s="234"/>
      <c r="AH174" s="166">
        <f>IF(PMKAFAAPAYER[[#This Row],[ ]]="Payé",PMKAFAAPAYER[[#This Row],[20.02.2025]],0)</f>
        <v>0</v>
      </c>
      <c r="AI174" s="234"/>
      <c r="AJ174" s="176">
        <f>IF(PMKAFAAPAYER[[#This Row],[ ]]="Payé",PMKAFAAPAYER[[#This Row],[27.02.2025]],0)</f>
        <v>0</v>
      </c>
      <c r="AK174" s="47">
        <f t="shared" si="36"/>
        <v>0</v>
      </c>
      <c r="AL174" s="162"/>
      <c r="AM174" s="166">
        <f>IF(PMKAFAAPAYER[[#This Row],[ ]]="Payé",PMKAFAAPAYER[[#This Row],[05.03.2025]],0)</f>
        <v>0</v>
      </c>
      <c r="AN174" s="161"/>
      <c r="AO174" s="166">
        <f>IF(PMKAFAAPAYER[[#This Row],[ ]]="Payé",PMKAFAAPAYER[[#This Row],[12.03.2025]],0)</f>
        <v>0</v>
      </c>
      <c r="AP174" s="161"/>
      <c r="AQ174" s="166">
        <f>IF(PMKAFAAPAYER[[#This Row],[ ]]="Payé",PMKAFAAPAYER[[#This Row],[19.03.2025]],0)</f>
        <v>0</v>
      </c>
      <c r="AR174" s="161"/>
      <c r="AS174" s="176">
        <f>IF(PMKAFAAPAYER[[#This Row],[ ]]="Payé",PMKAFAAPAYER[[#This Row],[26.03.2025]],0)</f>
        <v>0</v>
      </c>
      <c r="AT174" s="17">
        <f t="shared" si="37"/>
        <v>0</v>
      </c>
      <c r="AU174" s="162"/>
      <c r="AV174" s="166">
        <f>IF(PMKAFAAPAYER[[#This Row],[ ]]="Payé",PMKAFAAPAYER[[#This Row],[02.04.2025]],0)</f>
        <v>0</v>
      </c>
      <c r="AW174" s="161"/>
      <c r="AX174" s="166">
        <f>IF(PMKAFAAPAYER[[#This Row],[ ]]="Payé",PMKAFAAPAYER[[#This Row],[09.04.2025]],0)</f>
        <v>0</v>
      </c>
      <c r="AY174" s="161"/>
      <c r="AZ174" s="166">
        <f>IF(PMKAFAAPAYER[[#This Row],[ ]]="Payé",PMKAFAAPAYER[[#This Row],[16.04.2025]],0)</f>
        <v>0</v>
      </c>
      <c r="BA174" s="161"/>
      <c r="BB174" s="166">
        <f>IF(PMKAFAAPAYER[[#This Row],[ ]]="Payé",PMKAFAAPAYER[[#This Row],[23.04.2025]],0)</f>
        <v>0</v>
      </c>
      <c r="BC174" s="161"/>
      <c r="BD174" s="176">
        <f>IF(PMKAFAAPAYER[[#This Row],[ ]]="Payé",PMKAFAAPAYER[[#This Row],[30.04.2025]],0)</f>
        <v>0</v>
      </c>
      <c r="BE174" s="18">
        <f t="shared" si="38"/>
        <v>0</v>
      </c>
      <c r="BF174" s="162"/>
      <c r="BG174" s="166">
        <f>IF(PMKAFAAPAYER[[#This Row],[ ]]="Payé",PMKAFAAPAYER[[#This Row],[07.05.2025]],0)</f>
        <v>0</v>
      </c>
      <c r="BH174" s="161"/>
      <c r="BI174" s="166">
        <f>IF(PMKAFAAPAYER[[#This Row],[ ]]="Payé",PMKAFAAPAYER[[#This Row],[14.05.2025]],0)</f>
        <v>0</v>
      </c>
      <c r="BJ174" s="161"/>
      <c r="BK174" s="166">
        <f>IF(PMKAFAAPAYER[[#This Row],[ ]]="Payé",PMKAFAAPAYER[[#This Row],[21.05.2025]],0)</f>
        <v>0</v>
      </c>
      <c r="BL174" s="161"/>
      <c r="BM174" s="176">
        <f>IF(PMKAFAAPAYER[[#This Row],[ ]]="Payé",PMKAFAAPAYER[[#This Row],[28.05.2025]],0)</f>
        <v>0</v>
      </c>
      <c r="BN174" s="17">
        <f t="shared" si="39"/>
        <v>0</v>
      </c>
      <c r="BO174" s="162"/>
      <c r="BP174" s="166">
        <f>IF(PMKAFAAPAYER[[#This Row],[ ]]="Payé",PMKAFAAPAYER[[#This Row],[04.06.2025]],0)</f>
        <v>0</v>
      </c>
      <c r="BQ174" s="161"/>
      <c r="BR174" s="166">
        <f>IF(PMKAFAAPAYER[[#This Row],[ ]]="Payé",PMKAFAAPAYER[[#This Row],[11.06.2025]],0)</f>
        <v>0</v>
      </c>
      <c r="BS174" s="161"/>
      <c r="BT174" s="166">
        <f>IF(PMKAFAAPAYER[[#This Row],[ ]]="Payé",PMKAFAAPAYER[[#This Row],[18.06.2025]],0)</f>
        <v>0</v>
      </c>
      <c r="BU174" s="161"/>
      <c r="BV174" s="176">
        <f>IF(PMKAFAAPAYER[[#This Row],[ ]]="Payé",PMKAFAAPAYER[[#This Row],[25.06.2025]],0)</f>
        <v>0</v>
      </c>
      <c r="BW174" s="18">
        <f t="shared" si="40"/>
        <v>0</v>
      </c>
      <c r="BX174" s="162"/>
      <c r="BY174" s="166">
        <f>IF(PMKAFAAPAYER[[#This Row],[ ]]="Payé",PMKAFAAPAYER[[#This Row],[02.07.2025]],0)</f>
        <v>0</v>
      </c>
      <c r="BZ174" s="161"/>
      <c r="CA174" s="166">
        <f>IF(PMKAFAAPAYER[[#This Row],[ ]]="Payé",PMKAFAAPAYER[[#This Row],[09.07.2025]],0)</f>
        <v>0</v>
      </c>
      <c r="CB174" s="161"/>
      <c r="CC174" s="166">
        <f>IF(PMKAFAAPAYER[[#This Row],[ ]]="Payé",PMKAFAAPAYER[[#This Row],[16.07.2025]],0)</f>
        <v>0</v>
      </c>
      <c r="CD174" s="161"/>
      <c r="CE174" s="166">
        <f>IF(PMKAFAAPAYER[[#This Row],[ ]]="Payé",PMKAFAAPAYER[[#This Row],[23.07.2025]],0)</f>
        <v>0</v>
      </c>
      <c r="CF174" s="161"/>
      <c r="CG174" s="176">
        <f>IF(PMKAFAAPAYER[[#This Row],[ ]]="Payé",PMKAFAAPAYER[[#This Row],[30.07.2025]],0)</f>
        <v>0</v>
      </c>
      <c r="CH174" s="17">
        <f t="shared" si="41"/>
        <v>0</v>
      </c>
      <c r="CI174" s="162"/>
      <c r="CJ174" s="166">
        <f>IF(PMKAFAAPAYER[[#This Row],[ ]]="Payé",PMKAFAAPAYER[[#This Row],[06.08.2025]],0)</f>
        <v>0</v>
      </c>
      <c r="CK174" s="161"/>
      <c r="CL174" s="166">
        <f>IF(PMKAFAAPAYER[[#This Row],[ ]]="Payé",PMKAFAAPAYER[[#This Row],[13.08.2025]],0)</f>
        <v>0</v>
      </c>
      <c r="CM174" s="161"/>
      <c r="CN174" s="166">
        <f>IF(PMKAFAAPAYER[[#This Row],[ ]]="Payé",PMKAFAAPAYER[[#This Row],[20.08.2025]],0)</f>
        <v>0</v>
      </c>
      <c r="CO174" s="161"/>
      <c r="CP174" s="176">
        <f>IF(PMKAFAAPAYER[[#This Row],[ ]]="Payé",PMKAFAAPAYER[[#This Row],[27.08.2025]],0)</f>
        <v>0</v>
      </c>
      <c r="CQ174" s="18">
        <f t="shared" si="42"/>
        <v>0</v>
      </c>
      <c r="CR174" s="162"/>
      <c r="CS174" s="166">
        <f>IF(PMKAFAAPAYER[[#This Row],[ ]]="Payé",PMKAFAAPAYER[[#This Row],[03.09.2025]],0)</f>
        <v>0</v>
      </c>
      <c r="CT174" s="161"/>
      <c r="CU174" s="166">
        <f>IF(PMKAFAAPAYER[[#This Row],[ ]]="Payé",PMKAFAAPAYER[[#This Row],[10.09.2025]],0)</f>
        <v>0</v>
      </c>
      <c r="CV174" s="161"/>
      <c r="CW174" s="166">
        <f>IF(PMKAFAAPAYER[[#This Row],[ ]]="Payé",PMKAFAAPAYER[[#This Row],[17.09.2025]],0)</f>
        <v>0</v>
      </c>
      <c r="CX174" s="161"/>
      <c r="CY174" s="176">
        <f>IF(PMKAFAAPAYER[[#This Row],[ ]]="Payé",PMKAFAAPAYER[[#This Row],[24.09.2025]],0)</f>
        <v>0</v>
      </c>
      <c r="CZ174" s="17">
        <f t="shared" si="43"/>
        <v>0</v>
      </c>
      <c r="DA174" s="162"/>
      <c r="DB174" s="166">
        <f>IF(PMKAFAAPAYER[[#This Row],[ ]]="Payé",PMKAFAAPAYER[[#This Row],[01.10.2025]],0)</f>
        <v>0</v>
      </c>
      <c r="DC174" s="161"/>
      <c r="DD174" s="166">
        <f>IF(PMKAFAAPAYER[[#This Row],[ ]]="Payé",PMKAFAAPAYER[[#This Row],[08.10.2025]],0)</f>
        <v>0</v>
      </c>
      <c r="DE174" s="161"/>
      <c r="DF174" s="166">
        <f>IF(PMKAFAAPAYER[[#This Row],[ ]]="Payé",PMKAFAAPAYER[[#This Row],[15.10.2025]],0)</f>
        <v>0</v>
      </c>
      <c r="DG174" s="161"/>
      <c r="DH174" s="166">
        <f>IF(PMKAFAAPAYER[[#This Row],[ ]]="Payé",PMKAFAAPAYER[[#This Row],[22.10.2025]],0)</f>
        <v>0</v>
      </c>
      <c r="DI174" s="161"/>
      <c r="DJ174" s="176">
        <f>IF(PMKAFAAPAYER[[#This Row],[ ]]="Payé",PMKAFAAPAYER[[#This Row],[29.10.2025]],0)</f>
        <v>0</v>
      </c>
      <c r="DK174" s="18">
        <f t="shared" si="44"/>
        <v>0</v>
      </c>
      <c r="DL174" s="162"/>
      <c r="DM174" s="166">
        <f>IF(PMKAFAAPAYER[[#This Row],[ ]]="Payé",PMKAFAAPAYER[[#This Row],[05.11.2025]],0)</f>
        <v>0</v>
      </c>
      <c r="DN174" s="161"/>
      <c r="DO174" s="166">
        <f>IF(PMKAFAAPAYER[[#This Row],[ ]]="Payé",PMKAFAAPAYER[[#This Row],[12.11.2025]],0)</f>
        <v>0</v>
      </c>
      <c r="DP174" s="161"/>
      <c r="DQ174" s="166">
        <f>IF(PMKAFAAPAYER[[#This Row],[ ]]="Payé",PMKAFAAPAYER[[#This Row],[19.11.2025]],0)</f>
        <v>0</v>
      </c>
      <c r="DR174" s="161"/>
      <c r="DS174" s="176">
        <f>IF(PMKAFAAPAYER[[#This Row],[ ]]="Payé",PMKAFAAPAYER[[#This Row],[26.11.2025]],0)</f>
        <v>0</v>
      </c>
      <c r="DT174" s="17">
        <f t="shared" si="45"/>
        <v>0</v>
      </c>
      <c r="DU174" s="162"/>
      <c r="DV174" s="166">
        <f>IF(PMKAFAAPAYER[[#This Row],[ ]]="Payé",PMKAFAAPAYER[[#This Row],[03.12.2025]],0)</f>
        <v>0</v>
      </c>
      <c r="DW174" s="161"/>
      <c r="DX174" s="166">
        <f>IF(PMKAFAAPAYER[[#This Row],[ ]]="Payé",PMKAFAAPAYER[[#This Row],[10.12.2025]],0)</f>
        <v>0</v>
      </c>
      <c r="DY174" s="161"/>
      <c r="DZ174" s="166">
        <f>IF(PMKAFAAPAYER[[#This Row],[ ]]="Payé",PMKAFAAPAYER[[#This Row],[17.12.2025]],0)</f>
        <v>0</v>
      </c>
      <c r="EA174" s="161"/>
      <c r="EB174" s="166">
        <f>IF(PMKAFAAPAYER[[#This Row],[ ]]="Payé",PMKAFAAPAYER[[#This Row],[24.12.2025]],0)</f>
        <v>0</v>
      </c>
      <c r="EC174" s="161"/>
      <c r="ED174" s="176">
        <f>IF(PMKAFAAPAYER[[#This Row],[ ]]="Payé",PMKAFAAPAYER[[#This Row],[31.12.2025]],0)</f>
        <v>0</v>
      </c>
      <c r="EE174" s="18">
        <f t="shared" si="46"/>
        <v>0</v>
      </c>
      <c r="EF174" s="11">
        <f t="shared" si="47"/>
        <v>0</v>
      </c>
      <c r="EG174" s="16">
        <f>+PMKAFAAPAYER[[#This Row],[CHF]]-PMKAFAAPAYER[[#This Row],[T2025]]</f>
        <v>580.58000000000004</v>
      </c>
    </row>
    <row r="175" spans="1:137" x14ac:dyDescent="0.3">
      <c r="A175" s="9">
        <f t="shared" si="48"/>
        <v>170</v>
      </c>
      <c r="B175" s="250" t="s">
        <v>543</v>
      </c>
      <c r="C175" s="251">
        <v>40579017</v>
      </c>
      <c r="D175" s="252">
        <v>45713</v>
      </c>
      <c r="E175" s="253">
        <v>10</v>
      </c>
      <c r="F175" s="265">
        <f t="shared" si="50"/>
        <v>45723</v>
      </c>
      <c r="G175" s="254" t="s">
        <v>578</v>
      </c>
      <c r="H175" s="255"/>
      <c r="I175" s="256">
        <v>60.9</v>
      </c>
      <c r="J175" s="14"/>
      <c r="K175" s="14"/>
      <c r="L175" s="14"/>
      <c r="N175" s="15"/>
      <c r="P175" s="258"/>
      <c r="Q175" s="259"/>
      <c r="R175" s="260"/>
      <c r="S175" s="166">
        <f>IF(PMKAFAAPAYER[[#This Row],[ ]]="Payé",PMKAFAAPAYER[[#This Row],[02.01.2025]],0)</f>
        <v>0</v>
      </c>
      <c r="T175" s="234"/>
      <c r="U175" s="166">
        <f>IF(PMKAFAAPAYER[[#This Row],[ ]]="Payé",PMKAFAAPAYER[[#This Row],[09.01.2025]],0)</f>
        <v>0</v>
      </c>
      <c r="V175" s="234"/>
      <c r="W175" s="166">
        <f>IF(PMKAFAAPAYER[[#This Row],[ ]]="Payé",PMKAFAAPAYER[[#This Row],[16.01.2025]],0)</f>
        <v>0</v>
      </c>
      <c r="X175" s="234"/>
      <c r="Y175" s="166">
        <f>IF(PMKAFAAPAYER[[#This Row],[ ]]="Payé",PMKAFAAPAYER[[#This Row],[23.01.2025]],0)</f>
        <v>0</v>
      </c>
      <c r="Z175" s="234"/>
      <c r="AA175" s="176">
        <f>IF(PMKAFAAPAYER[[#This Row],[ ]]="Payé",PMKAFAAPAYER[[#This Row],[30.01.2025]],0)</f>
        <v>0</v>
      </c>
      <c r="AB175" s="32">
        <f t="shared" si="35"/>
        <v>0</v>
      </c>
      <c r="AC175" s="234"/>
      <c r="AD175" s="166">
        <f>IF(PMKAFAAPAYER[[#This Row],[ ]]="Payé",PMKAFAAPAYER[[#This Row],[06.02.2025]],0)</f>
        <v>0</v>
      </c>
      <c r="AE175" s="234"/>
      <c r="AF175" s="166">
        <f>IF(PMKAFAAPAYER[[#This Row],[ ]]="Payé",PMKAFAAPAYER[[#This Row],[13.02.2025]],0)</f>
        <v>0</v>
      </c>
      <c r="AG175" s="234"/>
      <c r="AH175" s="166">
        <f>IF(PMKAFAAPAYER[[#This Row],[ ]]="Payé",PMKAFAAPAYER[[#This Row],[20.02.2025]],0)</f>
        <v>0</v>
      </c>
      <c r="AI175" s="234">
        <f>+I174</f>
        <v>580.58000000000004</v>
      </c>
      <c r="AJ175" s="176">
        <f>IF(PMKAFAAPAYER[[#This Row],[ ]]="Payé",PMKAFAAPAYER[[#This Row],[27.02.2025]],0)</f>
        <v>0</v>
      </c>
      <c r="AK175" s="47">
        <f t="shared" si="36"/>
        <v>580.58000000000004</v>
      </c>
      <c r="AL175" s="162"/>
      <c r="AM175" s="166">
        <f>IF(PMKAFAAPAYER[[#This Row],[ ]]="Payé",PMKAFAAPAYER[[#This Row],[05.03.2025]],0)</f>
        <v>0</v>
      </c>
      <c r="AN175" s="161">
        <f>+PMKAFAAPAYER[[#This Row],[CHF]]</f>
        <v>60.9</v>
      </c>
      <c r="AO175" s="166">
        <f>IF(PMKAFAAPAYER[[#This Row],[ ]]="Payé",PMKAFAAPAYER[[#This Row],[12.03.2025]],0)</f>
        <v>0</v>
      </c>
      <c r="AP175" s="161"/>
      <c r="AQ175" s="166">
        <f>IF(PMKAFAAPAYER[[#This Row],[ ]]="Payé",PMKAFAAPAYER[[#This Row],[19.03.2025]],0)</f>
        <v>0</v>
      </c>
      <c r="AR175" s="161"/>
      <c r="AS175" s="176">
        <f>IF(PMKAFAAPAYER[[#This Row],[ ]]="Payé",PMKAFAAPAYER[[#This Row],[26.03.2025]],0)</f>
        <v>0</v>
      </c>
      <c r="AT175" s="17">
        <f t="shared" si="37"/>
        <v>60.9</v>
      </c>
      <c r="AU175" s="162"/>
      <c r="AV175" s="166">
        <f>IF(PMKAFAAPAYER[[#This Row],[ ]]="Payé",PMKAFAAPAYER[[#This Row],[02.04.2025]],0)</f>
        <v>0</v>
      </c>
      <c r="AW175" s="161"/>
      <c r="AX175" s="166">
        <f>IF(PMKAFAAPAYER[[#This Row],[ ]]="Payé",PMKAFAAPAYER[[#This Row],[09.04.2025]],0)</f>
        <v>0</v>
      </c>
      <c r="AY175" s="161"/>
      <c r="AZ175" s="166">
        <f>IF(PMKAFAAPAYER[[#This Row],[ ]]="Payé",PMKAFAAPAYER[[#This Row],[16.04.2025]],0)</f>
        <v>0</v>
      </c>
      <c r="BA175" s="161"/>
      <c r="BB175" s="166">
        <f>IF(PMKAFAAPAYER[[#This Row],[ ]]="Payé",PMKAFAAPAYER[[#This Row],[23.04.2025]],0)</f>
        <v>0</v>
      </c>
      <c r="BC175" s="161"/>
      <c r="BD175" s="176">
        <f>IF(PMKAFAAPAYER[[#This Row],[ ]]="Payé",PMKAFAAPAYER[[#This Row],[30.04.2025]],0)</f>
        <v>0</v>
      </c>
      <c r="BE175" s="18">
        <f t="shared" si="38"/>
        <v>0</v>
      </c>
      <c r="BF175" s="162"/>
      <c r="BG175" s="166">
        <f>IF(PMKAFAAPAYER[[#This Row],[ ]]="Payé",PMKAFAAPAYER[[#This Row],[07.05.2025]],0)</f>
        <v>0</v>
      </c>
      <c r="BH175" s="161"/>
      <c r="BI175" s="166">
        <f>IF(PMKAFAAPAYER[[#This Row],[ ]]="Payé",PMKAFAAPAYER[[#This Row],[14.05.2025]],0)</f>
        <v>0</v>
      </c>
      <c r="BJ175" s="161"/>
      <c r="BK175" s="166">
        <f>IF(PMKAFAAPAYER[[#This Row],[ ]]="Payé",PMKAFAAPAYER[[#This Row],[21.05.2025]],0)</f>
        <v>0</v>
      </c>
      <c r="BL175" s="161"/>
      <c r="BM175" s="176">
        <f>IF(PMKAFAAPAYER[[#This Row],[ ]]="Payé",PMKAFAAPAYER[[#This Row],[28.05.2025]],0)</f>
        <v>0</v>
      </c>
      <c r="BN175" s="17">
        <f t="shared" si="39"/>
        <v>0</v>
      </c>
      <c r="BO175" s="162"/>
      <c r="BP175" s="166">
        <f>IF(PMKAFAAPAYER[[#This Row],[ ]]="Payé",PMKAFAAPAYER[[#This Row],[04.06.2025]],0)</f>
        <v>0</v>
      </c>
      <c r="BQ175" s="161"/>
      <c r="BR175" s="166">
        <f>IF(PMKAFAAPAYER[[#This Row],[ ]]="Payé",PMKAFAAPAYER[[#This Row],[11.06.2025]],0)</f>
        <v>0</v>
      </c>
      <c r="BS175" s="161"/>
      <c r="BT175" s="166">
        <f>IF(PMKAFAAPAYER[[#This Row],[ ]]="Payé",PMKAFAAPAYER[[#This Row],[18.06.2025]],0)</f>
        <v>0</v>
      </c>
      <c r="BU175" s="161"/>
      <c r="BV175" s="176">
        <f>IF(PMKAFAAPAYER[[#This Row],[ ]]="Payé",PMKAFAAPAYER[[#This Row],[25.06.2025]],0)</f>
        <v>0</v>
      </c>
      <c r="BW175" s="18">
        <f t="shared" si="40"/>
        <v>0</v>
      </c>
      <c r="BX175" s="162"/>
      <c r="BY175" s="166">
        <f>IF(PMKAFAAPAYER[[#This Row],[ ]]="Payé",PMKAFAAPAYER[[#This Row],[02.07.2025]],0)</f>
        <v>0</v>
      </c>
      <c r="BZ175" s="161"/>
      <c r="CA175" s="166">
        <f>IF(PMKAFAAPAYER[[#This Row],[ ]]="Payé",PMKAFAAPAYER[[#This Row],[09.07.2025]],0)</f>
        <v>0</v>
      </c>
      <c r="CB175" s="161"/>
      <c r="CC175" s="166">
        <f>IF(PMKAFAAPAYER[[#This Row],[ ]]="Payé",PMKAFAAPAYER[[#This Row],[16.07.2025]],0)</f>
        <v>0</v>
      </c>
      <c r="CD175" s="161"/>
      <c r="CE175" s="166">
        <f>IF(PMKAFAAPAYER[[#This Row],[ ]]="Payé",PMKAFAAPAYER[[#This Row],[23.07.2025]],0)</f>
        <v>0</v>
      </c>
      <c r="CF175" s="161"/>
      <c r="CG175" s="176">
        <f>IF(PMKAFAAPAYER[[#This Row],[ ]]="Payé",PMKAFAAPAYER[[#This Row],[30.07.2025]],0)</f>
        <v>0</v>
      </c>
      <c r="CH175" s="17">
        <f t="shared" si="41"/>
        <v>0</v>
      </c>
      <c r="CI175" s="162"/>
      <c r="CJ175" s="166">
        <f>IF(PMKAFAAPAYER[[#This Row],[ ]]="Payé",PMKAFAAPAYER[[#This Row],[06.08.2025]],0)</f>
        <v>0</v>
      </c>
      <c r="CK175" s="161"/>
      <c r="CL175" s="166">
        <f>IF(PMKAFAAPAYER[[#This Row],[ ]]="Payé",PMKAFAAPAYER[[#This Row],[13.08.2025]],0)</f>
        <v>0</v>
      </c>
      <c r="CM175" s="161"/>
      <c r="CN175" s="166">
        <f>IF(PMKAFAAPAYER[[#This Row],[ ]]="Payé",PMKAFAAPAYER[[#This Row],[20.08.2025]],0)</f>
        <v>0</v>
      </c>
      <c r="CO175" s="161"/>
      <c r="CP175" s="176">
        <f>IF(PMKAFAAPAYER[[#This Row],[ ]]="Payé",PMKAFAAPAYER[[#This Row],[27.08.2025]],0)</f>
        <v>0</v>
      </c>
      <c r="CQ175" s="18">
        <f t="shared" si="42"/>
        <v>0</v>
      </c>
      <c r="CR175" s="162"/>
      <c r="CS175" s="166">
        <f>IF(PMKAFAAPAYER[[#This Row],[ ]]="Payé",PMKAFAAPAYER[[#This Row],[03.09.2025]],0)</f>
        <v>0</v>
      </c>
      <c r="CT175" s="161"/>
      <c r="CU175" s="166">
        <f>IF(PMKAFAAPAYER[[#This Row],[ ]]="Payé",PMKAFAAPAYER[[#This Row],[10.09.2025]],0)</f>
        <v>0</v>
      </c>
      <c r="CV175" s="161"/>
      <c r="CW175" s="166">
        <f>IF(PMKAFAAPAYER[[#This Row],[ ]]="Payé",PMKAFAAPAYER[[#This Row],[17.09.2025]],0)</f>
        <v>0</v>
      </c>
      <c r="CX175" s="161"/>
      <c r="CY175" s="176">
        <f>IF(PMKAFAAPAYER[[#This Row],[ ]]="Payé",PMKAFAAPAYER[[#This Row],[24.09.2025]],0)</f>
        <v>0</v>
      </c>
      <c r="CZ175" s="17">
        <f t="shared" si="43"/>
        <v>0</v>
      </c>
      <c r="DA175" s="162"/>
      <c r="DB175" s="166">
        <f>IF(PMKAFAAPAYER[[#This Row],[ ]]="Payé",PMKAFAAPAYER[[#This Row],[01.10.2025]],0)</f>
        <v>0</v>
      </c>
      <c r="DC175" s="161"/>
      <c r="DD175" s="166">
        <f>IF(PMKAFAAPAYER[[#This Row],[ ]]="Payé",PMKAFAAPAYER[[#This Row],[08.10.2025]],0)</f>
        <v>0</v>
      </c>
      <c r="DE175" s="161"/>
      <c r="DF175" s="166">
        <f>IF(PMKAFAAPAYER[[#This Row],[ ]]="Payé",PMKAFAAPAYER[[#This Row],[15.10.2025]],0)</f>
        <v>0</v>
      </c>
      <c r="DG175" s="161"/>
      <c r="DH175" s="166">
        <f>IF(PMKAFAAPAYER[[#This Row],[ ]]="Payé",PMKAFAAPAYER[[#This Row],[22.10.2025]],0)</f>
        <v>0</v>
      </c>
      <c r="DI175" s="161"/>
      <c r="DJ175" s="176">
        <f>IF(PMKAFAAPAYER[[#This Row],[ ]]="Payé",PMKAFAAPAYER[[#This Row],[29.10.2025]],0)</f>
        <v>0</v>
      </c>
      <c r="DK175" s="18">
        <f t="shared" si="44"/>
        <v>0</v>
      </c>
      <c r="DL175" s="162"/>
      <c r="DM175" s="166">
        <f>IF(PMKAFAAPAYER[[#This Row],[ ]]="Payé",PMKAFAAPAYER[[#This Row],[05.11.2025]],0)</f>
        <v>0</v>
      </c>
      <c r="DN175" s="161"/>
      <c r="DO175" s="166">
        <f>IF(PMKAFAAPAYER[[#This Row],[ ]]="Payé",PMKAFAAPAYER[[#This Row],[12.11.2025]],0)</f>
        <v>0</v>
      </c>
      <c r="DP175" s="161"/>
      <c r="DQ175" s="166">
        <f>IF(PMKAFAAPAYER[[#This Row],[ ]]="Payé",PMKAFAAPAYER[[#This Row],[19.11.2025]],0)</f>
        <v>0</v>
      </c>
      <c r="DR175" s="161"/>
      <c r="DS175" s="176">
        <f>IF(PMKAFAAPAYER[[#This Row],[ ]]="Payé",PMKAFAAPAYER[[#This Row],[26.11.2025]],0)</f>
        <v>0</v>
      </c>
      <c r="DT175" s="17">
        <f t="shared" si="45"/>
        <v>0</v>
      </c>
      <c r="DU175" s="162"/>
      <c r="DV175" s="166">
        <f>IF(PMKAFAAPAYER[[#This Row],[ ]]="Payé",PMKAFAAPAYER[[#This Row],[03.12.2025]],0)</f>
        <v>0</v>
      </c>
      <c r="DW175" s="161"/>
      <c r="DX175" s="166">
        <f>IF(PMKAFAAPAYER[[#This Row],[ ]]="Payé",PMKAFAAPAYER[[#This Row],[10.12.2025]],0)</f>
        <v>0</v>
      </c>
      <c r="DY175" s="161"/>
      <c r="DZ175" s="166">
        <f>IF(PMKAFAAPAYER[[#This Row],[ ]]="Payé",PMKAFAAPAYER[[#This Row],[17.12.2025]],0)</f>
        <v>0</v>
      </c>
      <c r="EA175" s="161"/>
      <c r="EB175" s="166">
        <f>IF(PMKAFAAPAYER[[#This Row],[ ]]="Payé",PMKAFAAPAYER[[#This Row],[24.12.2025]],0)</f>
        <v>0</v>
      </c>
      <c r="EC175" s="161"/>
      <c r="ED175" s="176">
        <f>IF(PMKAFAAPAYER[[#This Row],[ ]]="Payé",PMKAFAAPAYER[[#This Row],[31.12.2025]],0)</f>
        <v>0</v>
      </c>
      <c r="EE175" s="18">
        <f t="shared" si="46"/>
        <v>0</v>
      </c>
      <c r="EF175" s="11">
        <f t="shared" si="47"/>
        <v>641.48</v>
      </c>
      <c r="EG175" s="16">
        <f>+PMKAFAAPAYER[[#This Row],[CHF]]-PMKAFAAPAYER[[#This Row],[T2025]]</f>
        <v>-580.58000000000004</v>
      </c>
    </row>
    <row r="176" spans="1:137" x14ac:dyDescent="0.3">
      <c r="A176" s="9">
        <f t="shared" si="48"/>
        <v>171</v>
      </c>
      <c r="B176" s="250" t="s">
        <v>579</v>
      </c>
      <c r="C176" s="251">
        <v>5998877</v>
      </c>
      <c r="D176" s="252">
        <v>45714</v>
      </c>
      <c r="E176" s="253">
        <v>30</v>
      </c>
      <c r="F176" s="265">
        <f t="shared" si="50"/>
        <v>45744</v>
      </c>
      <c r="G176" s="254" t="s">
        <v>580</v>
      </c>
      <c r="H176" s="255"/>
      <c r="I176" s="256">
        <v>714</v>
      </c>
      <c r="J176" s="14"/>
      <c r="K176" s="14"/>
      <c r="L176" s="14"/>
      <c r="N176" s="15"/>
      <c r="P176" s="258"/>
      <c r="Q176" s="259"/>
      <c r="R176" s="260"/>
      <c r="S176" s="166">
        <f>IF(PMKAFAAPAYER[[#This Row],[ ]]="Payé",PMKAFAAPAYER[[#This Row],[02.01.2025]],0)</f>
        <v>0</v>
      </c>
      <c r="T176" s="234"/>
      <c r="U176" s="166">
        <f>IF(PMKAFAAPAYER[[#This Row],[ ]]="Payé",PMKAFAAPAYER[[#This Row],[09.01.2025]],0)</f>
        <v>0</v>
      </c>
      <c r="V176" s="234"/>
      <c r="W176" s="166">
        <f>IF(PMKAFAAPAYER[[#This Row],[ ]]="Payé",PMKAFAAPAYER[[#This Row],[16.01.2025]],0)</f>
        <v>0</v>
      </c>
      <c r="X176" s="234"/>
      <c r="Y176" s="166">
        <f>IF(PMKAFAAPAYER[[#This Row],[ ]]="Payé",PMKAFAAPAYER[[#This Row],[23.01.2025]],0)</f>
        <v>0</v>
      </c>
      <c r="Z176" s="234"/>
      <c r="AA176" s="176">
        <f>IF(PMKAFAAPAYER[[#This Row],[ ]]="Payé",PMKAFAAPAYER[[#This Row],[30.01.2025]],0)</f>
        <v>0</v>
      </c>
      <c r="AB176" s="32">
        <f t="shared" si="35"/>
        <v>0</v>
      </c>
      <c r="AC176" s="234"/>
      <c r="AD176" s="166">
        <f>IF(PMKAFAAPAYER[[#This Row],[ ]]="Payé",PMKAFAAPAYER[[#This Row],[06.02.2025]],0)</f>
        <v>0</v>
      </c>
      <c r="AE176" s="234"/>
      <c r="AF176" s="166">
        <f>IF(PMKAFAAPAYER[[#This Row],[ ]]="Payé",PMKAFAAPAYER[[#This Row],[13.02.2025]],0)</f>
        <v>0</v>
      </c>
      <c r="AG176" s="234"/>
      <c r="AH176" s="166">
        <f>IF(PMKAFAAPAYER[[#This Row],[ ]]="Payé",PMKAFAAPAYER[[#This Row],[20.02.2025]],0)</f>
        <v>0</v>
      </c>
      <c r="AI176" s="234"/>
      <c r="AJ176" s="176">
        <f>IF(PMKAFAAPAYER[[#This Row],[ ]]="Payé",PMKAFAAPAYER[[#This Row],[27.02.2025]],0)</f>
        <v>0</v>
      </c>
      <c r="AK176" s="47">
        <f t="shared" si="36"/>
        <v>0</v>
      </c>
      <c r="AL176" s="162"/>
      <c r="AM176" s="166">
        <f>IF(PMKAFAAPAYER[[#This Row],[ ]]="Payé",PMKAFAAPAYER[[#This Row],[05.03.2025]],0)</f>
        <v>0</v>
      </c>
      <c r="AN176" s="161"/>
      <c r="AO176" s="166">
        <f>IF(PMKAFAAPAYER[[#This Row],[ ]]="Payé",PMKAFAAPAYER[[#This Row],[12.03.2025]],0)</f>
        <v>0</v>
      </c>
      <c r="AP176" s="161"/>
      <c r="AQ176" s="166">
        <f>IF(PMKAFAAPAYER[[#This Row],[ ]]="Payé",PMKAFAAPAYER[[#This Row],[19.03.2025]],0)</f>
        <v>0</v>
      </c>
      <c r="AR176" s="161">
        <f>+PMKAFAAPAYER[[#This Row],[CHF]]</f>
        <v>714</v>
      </c>
      <c r="AS176" s="176">
        <f>IF(PMKAFAAPAYER[[#This Row],[ ]]="Payé",PMKAFAAPAYER[[#This Row],[26.03.2025]],0)</f>
        <v>0</v>
      </c>
      <c r="AT176" s="17">
        <f t="shared" si="37"/>
        <v>714</v>
      </c>
      <c r="AU176" s="162"/>
      <c r="AV176" s="166">
        <f>IF(PMKAFAAPAYER[[#This Row],[ ]]="Payé",PMKAFAAPAYER[[#This Row],[02.04.2025]],0)</f>
        <v>0</v>
      </c>
      <c r="AW176" s="161"/>
      <c r="AX176" s="166">
        <f>IF(PMKAFAAPAYER[[#This Row],[ ]]="Payé",PMKAFAAPAYER[[#This Row],[09.04.2025]],0)</f>
        <v>0</v>
      </c>
      <c r="AY176" s="161"/>
      <c r="AZ176" s="166">
        <f>IF(PMKAFAAPAYER[[#This Row],[ ]]="Payé",PMKAFAAPAYER[[#This Row],[16.04.2025]],0)</f>
        <v>0</v>
      </c>
      <c r="BA176" s="161"/>
      <c r="BB176" s="166">
        <f>IF(PMKAFAAPAYER[[#This Row],[ ]]="Payé",PMKAFAAPAYER[[#This Row],[23.04.2025]],0)</f>
        <v>0</v>
      </c>
      <c r="BC176" s="161"/>
      <c r="BD176" s="176">
        <f>IF(PMKAFAAPAYER[[#This Row],[ ]]="Payé",PMKAFAAPAYER[[#This Row],[30.04.2025]],0)</f>
        <v>0</v>
      </c>
      <c r="BE176" s="18">
        <f t="shared" si="38"/>
        <v>0</v>
      </c>
      <c r="BF176" s="162"/>
      <c r="BG176" s="166">
        <f>IF(PMKAFAAPAYER[[#This Row],[ ]]="Payé",PMKAFAAPAYER[[#This Row],[07.05.2025]],0)</f>
        <v>0</v>
      </c>
      <c r="BH176" s="161"/>
      <c r="BI176" s="166">
        <f>IF(PMKAFAAPAYER[[#This Row],[ ]]="Payé",PMKAFAAPAYER[[#This Row],[14.05.2025]],0)</f>
        <v>0</v>
      </c>
      <c r="BJ176" s="161"/>
      <c r="BK176" s="166">
        <f>IF(PMKAFAAPAYER[[#This Row],[ ]]="Payé",PMKAFAAPAYER[[#This Row],[21.05.2025]],0)</f>
        <v>0</v>
      </c>
      <c r="BL176" s="161"/>
      <c r="BM176" s="176">
        <f>IF(PMKAFAAPAYER[[#This Row],[ ]]="Payé",PMKAFAAPAYER[[#This Row],[28.05.2025]],0)</f>
        <v>0</v>
      </c>
      <c r="BN176" s="17">
        <f t="shared" si="39"/>
        <v>0</v>
      </c>
      <c r="BO176" s="162"/>
      <c r="BP176" s="166">
        <f>IF(PMKAFAAPAYER[[#This Row],[ ]]="Payé",PMKAFAAPAYER[[#This Row],[04.06.2025]],0)</f>
        <v>0</v>
      </c>
      <c r="BQ176" s="161"/>
      <c r="BR176" s="166">
        <f>IF(PMKAFAAPAYER[[#This Row],[ ]]="Payé",PMKAFAAPAYER[[#This Row],[11.06.2025]],0)</f>
        <v>0</v>
      </c>
      <c r="BS176" s="161"/>
      <c r="BT176" s="166">
        <f>IF(PMKAFAAPAYER[[#This Row],[ ]]="Payé",PMKAFAAPAYER[[#This Row],[18.06.2025]],0)</f>
        <v>0</v>
      </c>
      <c r="BU176" s="161"/>
      <c r="BV176" s="176">
        <f>IF(PMKAFAAPAYER[[#This Row],[ ]]="Payé",PMKAFAAPAYER[[#This Row],[25.06.2025]],0)</f>
        <v>0</v>
      </c>
      <c r="BW176" s="18">
        <f t="shared" si="40"/>
        <v>0</v>
      </c>
      <c r="BX176" s="162"/>
      <c r="BY176" s="166">
        <f>IF(PMKAFAAPAYER[[#This Row],[ ]]="Payé",PMKAFAAPAYER[[#This Row],[02.07.2025]],0)</f>
        <v>0</v>
      </c>
      <c r="BZ176" s="161"/>
      <c r="CA176" s="166">
        <f>IF(PMKAFAAPAYER[[#This Row],[ ]]="Payé",PMKAFAAPAYER[[#This Row],[09.07.2025]],0)</f>
        <v>0</v>
      </c>
      <c r="CB176" s="161"/>
      <c r="CC176" s="166">
        <f>IF(PMKAFAAPAYER[[#This Row],[ ]]="Payé",PMKAFAAPAYER[[#This Row],[16.07.2025]],0)</f>
        <v>0</v>
      </c>
      <c r="CD176" s="161"/>
      <c r="CE176" s="166">
        <f>IF(PMKAFAAPAYER[[#This Row],[ ]]="Payé",PMKAFAAPAYER[[#This Row],[23.07.2025]],0)</f>
        <v>0</v>
      </c>
      <c r="CF176" s="161"/>
      <c r="CG176" s="176">
        <f>IF(PMKAFAAPAYER[[#This Row],[ ]]="Payé",PMKAFAAPAYER[[#This Row],[30.07.2025]],0)</f>
        <v>0</v>
      </c>
      <c r="CH176" s="17">
        <f t="shared" si="41"/>
        <v>0</v>
      </c>
      <c r="CI176" s="162"/>
      <c r="CJ176" s="166">
        <f>IF(PMKAFAAPAYER[[#This Row],[ ]]="Payé",PMKAFAAPAYER[[#This Row],[06.08.2025]],0)</f>
        <v>0</v>
      </c>
      <c r="CK176" s="161"/>
      <c r="CL176" s="166">
        <f>IF(PMKAFAAPAYER[[#This Row],[ ]]="Payé",PMKAFAAPAYER[[#This Row],[13.08.2025]],0)</f>
        <v>0</v>
      </c>
      <c r="CM176" s="161"/>
      <c r="CN176" s="166">
        <f>IF(PMKAFAAPAYER[[#This Row],[ ]]="Payé",PMKAFAAPAYER[[#This Row],[20.08.2025]],0)</f>
        <v>0</v>
      </c>
      <c r="CO176" s="161"/>
      <c r="CP176" s="176">
        <f>IF(PMKAFAAPAYER[[#This Row],[ ]]="Payé",PMKAFAAPAYER[[#This Row],[27.08.2025]],0)</f>
        <v>0</v>
      </c>
      <c r="CQ176" s="18">
        <f t="shared" si="42"/>
        <v>0</v>
      </c>
      <c r="CR176" s="162"/>
      <c r="CS176" s="166">
        <f>IF(PMKAFAAPAYER[[#This Row],[ ]]="Payé",PMKAFAAPAYER[[#This Row],[03.09.2025]],0)</f>
        <v>0</v>
      </c>
      <c r="CT176" s="161"/>
      <c r="CU176" s="166">
        <f>IF(PMKAFAAPAYER[[#This Row],[ ]]="Payé",PMKAFAAPAYER[[#This Row],[10.09.2025]],0)</f>
        <v>0</v>
      </c>
      <c r="CV176" s="161"/>
      <c r="CW176" s="166">
        <f>IF(PMKAFAAPAYER[[#This Row],[ ]]="Payé",PMKAFAAPAYER[[#This Row],[17.09.2025]],0)</f>
        <v>0</v>
      </c>
      <c r="CX176" s="161"/>
      <c r="CY176" s="176">
        <f>IF(PMKAFAAPAYER[[#This Row],[ ]]="Payé",PMKAFAAPAYER[[#This Row],[24.09.2025]],0)</f>
        <v>0</v>
      </c>
      <c r="CZ176" s="17">
        <f t="shared" si="43"/>
        <v>0</v>
      </c>
      <c r="DA176" s="162"/>
      <c r="DB176" s="166">
        <f>IF(PMKAFAAPAYER[[#This Row],[ ]]="Payé",PMKAFAAPAYER[[#This Row],[01.10.2025]],0)</f>
        <v>0</v>
      </c>
      <c r="DC176" s="161"/>
      <c r="DD176" s="166">
        <f>IF(PMKAFAAPAYER[[#This Row],[ ]]="Payé",PMKAFAAPAYER[[#This Row],[08.10.2025]],0)</f>
        <v>0</v>
      </c>
      <c r="DE176" s="161"/>
      <c r="DF176" s="166">
        <f>IF(PMKAFAAPAYER[[#This Row],[ ]]="Payé",PMKAFAAPAYER[[#This Row],[15.10.2025]],0)</f>
        <v>0</v>
      </c>
      <c r="DG176" s="161"/>
      <c r="DH176" s="166">
        <f>IF(PMKAFAAPAYER[[#This Row],[ ]]="Payé",PMKAFAAPAYER[[#This Row],[22.10.2025]],0)</f>
        <v>0</v>
      </c>
      <c r="DI176" s="161"/>
      <c r="DJ176" s="176">
        <f>IF(PMKAFAAPAYER[[#This Row],[ ]]="Payé",PMKAFAAPAYER[[#This Row],[29.10.2025]],0)</f>
        <v>0</v>
      </c>
      <c r="DK176" s="18">
        <f t="shared" si="44"/>
        <v>0</v>
      </c>
      <c r="DL176" s="162"/>
      <c r="DM176" s="166">
        <f>IF(PMKAFAAPAYER[[#This Row],[ ]]="Payé",PMKAFAAPAYER[[#This Row],[05.11.2025]],0)</f>
        <v>0</v>
      </c>
      <c r="DN176" s="161"/>
      <c r="DO176" s="166">
        <f>IF(PMKAFAAPAYER[[#This Row],[ ]]="Payé",PMKAFAAPAYER[[#This Row],[12.11.2025]],0)</f>
        <v>0</v>
      </c>
      <c r="DP176" s="161"/>
      <c r="DQ176" s="166">
        <f>IF(PMKAFAAPAYER[[#This Row],[ ]]="Payé",PMKAFAAPAYER[[#This Row],[19.11.2025]],0)</f>
        <v>0</v>
      </c>
      <c r="DR176" s="161"/>
      <c r="DS176" s="176">
        <f>IF(PMKAFAAPAYER[[#This Row],[ ]]="Payé",PMKAFAAPAYER[[#This Row],[26.11.2025]],0)</f>
        <v>0</v>
      </c>
      <c r="DT176" s="17">
        <f t="shared" si="45"/>
        <v>0</v>
      </c>
      <c r="DU176" s="162"/>
      <c r="DV176" s="166">
        <f>IF(PMKAFAAPAYER[[#This Row],[ ]]="Payé",PMKAFAAPAYER[[#This Row],[03.12.2025]],0)</f>
        <v>0</v>
      </c>
      <c r="DW176" s="161"/>
      <c r="DX176" s="166">
        <f>IF(PMKAFAAPAYER[[#This Row],[ ]]="Payé",PMKAFAAPAYER[[#This Row],[10.12.2025]],0)</f>
        <v>0</v>
      </c>
      <c r="DY176" s="161"/>
      <c r="DZ176" s="166">
        <f>IF(PMKAFAAPAYER[[#This Row],[ ]]="Payé",PMKAFAAPAYER[[#This Row],[17.12.2025]],0)</f>
        <v>0</v>
      </c>
      <c r="EA176" s="161"/>
      <c r="EB176" s="166">
        <f>IF(PMKAFAAPAYER[[#This Row],[ ]]="Payé",PMKAFAAPAYER[[#This Row],[24.12.2025]],0)</f>
        <v>0</v>
      </c>
      <c r="EC176" s="161"/>
      <c r="ED176" s="176">
        <f>IF(PMKAFAAPAYER[[#This Row],[ ]]="Payé",PMKAFAAPAYER[[#This Row],[31.12.2025]],0)</f>
        <v>0</v>
      </c>
      <c r="EE176" s="18">
        <f t="shared" si="46"/>
        <v>0</v>
      </c>
      <c r="EF176" s="11">
        <f t="shared" si="47"/>
        <v>714</v>
      </c>
      <c r="EG176" s="16">
        <f>+PMKAFAAPAYER[[#This Row],[CHF]]-PMKAFAAPAYER[[#This Row],[T2025]]</f>
        <v>0</v>
      </c>
    </row>
    <row r="177" spans="1:137" x14ac:dyDescent="0.3">
      <c r="A177" s="9">
        <f t="shared" si="48"/>
        <v>172</v>
      </c>
      <c r="B177" s="250" t="s">
        <v>586</v>
      </c>
      <c r="C177" s="251">
        <v>6898631</v>
      </c>
      <c r="D177" s="252">
        <v>45665</v>
      </c>
      <c r="E177" s="253">
        <v>30</v>
      </c>
      <c r="F177" s="265">
        <f t="shared" si="50"/>
        <v>45695</v>
      </c>
      <c r="G177" s="254" t="s">
        <v>587</v>
      </c>
      <c r="H177" s="255"/>
      <c r="I177" s="256">
        <v>80</v>
      </c>
      <c r="J177" s="14"/>
      <c r="K177" s="14"/>
      <c r="L177" s="14"/>
      <c r="N177" s="15"/>
      <c r="P177" s="258">
        <v>45721</v>
      </c>
      <c r="Q177" s="259" t="s">
        <v>523</v>
      </c>
      <c r="R177" s="260"/>
      <c r="S177" s="166">
        <f>IF(PMKAFAAPAYER[[#This Row],[ ]]="Payé",PMKAFAAPAYER[[#This Row],[02.01.2025]],0)</f>
        <v>0</v>
      </c>
      <c r="T177" s="234"/>
      <c r="U177" s="166">
        <f>IF(PMKAFAAPAYER[[#This Row],[ ]]="Payé",PMKAFAAPAYER[[#This Row],[09.01.2025]],0)</f>
        <v>0</v>
      </c>
      <c r="V177" s="234"/>
      <c r="W177" s="166">
        <f>IF(PMKAFAAPAYER[[#This Row],[ ]]="Payé",PMKAFAAPAYER[[#This Row],[16.01.2025]],0)</f>
        <v>0</v>
      </c>
      <c r="X177" s="234"/>
      <c r="Y177" s="166">
        <f>IF(PMKAFAAPAYER[[#This Row],[ ]]="Payé",PMKAFAAPAYER[[#This Row],[23.01.2025]],0)</f>
        <v>0</v>
      </c>
      <c r="Z177" s="234"/>
      <c r="AA177" s="176">
        <f>IF(PMKAFAAPAYER[[#This Row],[ ]]="Payé",PMKAFAAPAYER[[#This Row],[30.01.2025]],0)</f>
        <v>0</v>
      </c>
      <c r="AB177" s="32">
        <f t="shared" si="35"/>
        <v>0</v>
      </c>
      <c r="AC177" s="234"/>
      <c r="AD177" s="166">
        <f>IF(PMKAFAAPAYER[[#This Row],[ ]]="Payé",PMKAFAAPAYER[[#This Row],[06.02.2025]],0)</f>
        <v>0</v>
      </c>
      <c r="AE177" s="234"/>
      <c r="AF177" s="166">
        <f>IF(PMKAFAAPAYER[[#This Row],[ ]]="Payé",PMKAFAAPAYER[[#This Row],[13.02.2025]],0)</f>
        <v>0</v>
      </c>
      <c r="AG177" s="234"/>
      <c r="AH177" s="166">
        <f>IF(PMKAFAAPAYER[[#This Row],[ ]]="Payé",PMKAFAAPAYER[[#This Row],[20.02.2025]],0)</f>
        <v>0</v>
      </c>
      <c r="AI177" s="234"/>
      <c r="AJ177" s="176">
        <f>IF(PMKAFAAPAYER[[#This Row],[ ]]="Payé",PMKAFAAPAYER[[#This Row],[27.02.2025]],0)</f>
        <v>0</v>
      </c>
      <c r="AK177" s="47">
        <f t="shared" si="36"/>
        <v>0</v>
      </c>
      <c r="AL177" s="162">
        <f>+PMKAFAAPAYER[[#This Row],[CHF]]</f>
        <v>80</v>
      </c>
      <c r="AM177" s="166">
        <f>IF(PMKAFAAPAYER[[#This Row],[ ]]="Payé",PMKAFAAPAYER[[#This Row],[05.03.2025]],0)</f>
        <v>80</v>
      </c>
      <c r="AN177" s="161"/>
      <c r="AO177" s="166">
        <f>IF(PMKAFAAPAYER[[#This Row],[ ]]="Payé",PMKAFAAPAYER[[#This Row],[12.03.2025]],0)</f>
        <v>0</v>
      </c>
      <c r="AP177" s="161"/>
      <c r="AQ177" s="166">
        <f>IF(PMKAFAAPAYER[[#This Row],[ ]]="Payé",PMKAFAAPAYER[[#This Row],[19.03.2025]],0)</f>
        <v>0</v>
      </c>
      <c r="AR177" s="161"/>
      <c r="AS177" s="176">
        <f>IF(PMKAFAAPAYER[[#This Row],[ ]]="Payé",PMKAFAAPAYER[[#This Row],[26.03.2025]],0)</f>
        <v>0</v>
      </c>
      <c r="AT177" s="17">
        <f t="shared" si="37"/>
        <v>80</v>
      </c>
      <c r="AU177" s="162"/>
      <c r="AV177" s="166">
        <f>IF(PMKAFAAPAYER[[#This Row],[ ]]="Payé",PMKAFAAPAYER[[#This Row],[02.04.2025]],0)</f>
        <v>0</v>
      </c>
      <c r="AW177" s="161"/>
      <c r="AX177" s="166">
        <f>IF(PMKAFAAPAYER[[#This Row],[ ]]="Payé",PMKAFAAPAYER[[#This Row],[09.04.2025]],0)</f>
        <v>0</v>
      </c>
      <c r="AY177" s="161"/>
      <c r="AZ177" s="166">
        <f>IF(PMKAFAAPAYER[[#This Row],[ ]]="Payé",PMKAFAAPAYER[[#This Row],[16.04.2025]],0)</f>
        <v>0</v>
      </c>
      <c r="BA177" s="161"/>
      <c r="BB177" s="166">
        <f>IF(PMKAFAAPAYER[[#This Row],[ ]]="Payé",PMKAFAAPAYER[[#This Row],[23.04.2025]],0)</f>
        <v>0</v>
      </c>
      <c r="BC177" s="161"/>
      <c r="BD177" s="176">
        <f>IF(PMKAFAAPAYER[[#This Row],[ ]]="Payé",PMKAFAAPAYER[[#This Row],[30.04.2025]],0)</f>
        <v>0</v>
      </c>
      <c r="BE177" s="18">
        <f t="shared" si="38"/>
        <v>0</v>
      </c>
      <c r="BF177" s="162"/>
      <c r="BG177" s="166">
        <f>IF(PMKAFAAPAYER[[#This Row],[ ]]="Payé",PMKAFAAPAYER[[#This Row],[07.05.2025]],0)</f>
        <v>0</v>
      </c>
      <c r="BH177" s="161"/>
      <c r="BI177" s="166">
        <f>IF(PMKAFAAPAYER[[#This Row],[ ]]="Payé",PMKAFAAPAYER[[#This Row],[14.05.2025]],0)</f>
        <v>0</v>
      </c>
      <c r="BJ177" s="161"/>
      <c r="BK177" s="166">
        <f>IF(PMKAFAAPAYER[[#This Row],[ ]]="Payé",PMKAFAAPAYER[[#This Row],[21.05.2025]],0)</f>
        <v>0</v>
      </c>
      <c r="BL177" s="161"/>
      <c r="BM177" s="176">
        <f>IF(PMKAFAAPAYER[[#This Row],[ ]]="Payé",PMKAFAAPAYER[[#This Row],[28.05.2025]],0)</f>
        <v>0</v>
      </c>
      <c r="BN177" s="17">
        <f t="shared" si="39"/>
        <v>0</v>
      </c>
      <c r="BO177" s="162"/>
      <c r="BP177" s="166">
        <f>IF(PMKAFAAPAYER[[#This Row],[ ]]="Payé",PMKAFAAPAYER[[#This Row],[04.06.2025]],0)</f>
        <v>0</v>
      </c>
      <c r="BQ177" s="161"/>
      <c r="BR177" s="166">
        <f>IF(PMKAFAAPAYER[[#This Row],[ ]]="Payé",PMKAFAAPAYER[[#This Row],[11.06.2025]],0)</f>
        <v>0</v>
      </c>
      <c r="BS177" s="161"/>
      <c r="BT177" s="166">
        <f>IF(PMKAFAAPAYER[[#This Row],[ ]]="Payé",PMKAFAAPAYER[[#This Row],[18.06.2025]],0)</f>
        <v>0</v>
      </c>
      <c r="BU177" s="161"/>
      <c r="BV177" s="176">
        <f>IF(PMKAFAAPAYER[[#This Row],[ ]]="Payé",PMKAFAAPAYER[[#This Row],[25.06.2025]],0)</f>
        <v>0</v>
      </c>
      <c r="BW177" s="18">
        <f t="shared" si="40"/>
        <v>0</v>
      </c>
      <c r="BX177" s="162"/>
      <c r="BY177" s="166">
        <f>IF(PMKAFAAPAYER[[#This Row],[ ]]="Payé",PMKAFAAPAYER[[#This Row],[02.07.2025]],0)</f>
        <v>0</v>
      </c>
      <c r="BZ177" s="161"/>
      <c r="CA177" s="166">
        <f>IF(PMKAFAAPAYER[[#This Row],[ ]]="Payé",PMKAFAAPAYER[[#This Row],[09.07.2025]],0)</f>
        <v>0</v>
      </c>
      <c r="CB177" s="161"/>
      <c r="CC177" s="166">
        <f>IF(PMKAFAAPAYER[[#This Row],[ ]]="Payé",PMKAFAAPAYER[[#This Row],[16.07.2025]],0)</f>
        <v>0</v>
      </c>
      <c r="CD177" s="161"/>
      <c r="CE177" s="166">
        <f>IF(PMKAFAAPAYER[[#This Row],[ ]]="Payé",PMKAFAAPAYER[[#This Row],[23.07.2025]],0)</f>
        <v>0</v>
      </c>
      <c r="CF177" s="161"/>
      <c r="CG177" s="176">
        <f>IF(PMKAFAAPAYER[[#This Row],[ ]]="Payé",PMKAFAAPAYER[[#This Row],[30.07.2025]],0)</f>
        <v>0</v>
      </c>
      <c r="CH177" s="17">
        <f t="shared" si="41"/>
        <v>0</v>
      </c>
      <c r="CI177" s="162"/>
      <c r="CJ177" s="166">
        <f>IF(PMKAFAAPAYER[[#This Row],[ ]]="Payé",PMKAFAAPAYER[[#This Row],[06.08.2025]],0)</f>
        <v>0</v>
      </c>
      <c r="CK177" s="161"/>
      <c r="CL177" s="166">
        <f>IF(PMKAFAAPAYER[[#This Row],[ ]]="Payé",PMKAFAAPAYER[[#This Row],[13.08.2025]],0)</f>
        <v>0</v>
      </c>
      <c r="CM177" s="161"/>
      <c r="CN177" s="166">
        <f>IF(PMKAFAAPAYER[[#This Row],[ ]]="Payé",PMKAFAAPAYER[[#This Row],[20.08.2025]],0)</f>
        <v>0</v>
      </c>
      <c r="CO177" s="161"/>
      <c r="CP177" s="176">
        <f>IF(PMKAFAAPAYER[[#This Row],[ ]]="Payé",PMKAFAAPAYER[[#This Row],[27.08.2025]],0)</f>
        <v>0</v>
      </c>
      <c r="CQ177" s="18">
        <f t="shared" si="42"/>
        <v>0</v>
      </c>
      <c r="CR177" s="162"/>
      <c r="CS177" s="166">
        <f>IF(PMKAFAAPAYER[[#This Row],[ ]]="Payé",PMKAFAAPAYER[[#This Row],[03.09.2025]],0)</f>
        <v>0</v>
      </c>
      <c r="CT177" s="161"/>
      <c r="CU177" s="166">
        <f>IF(PMKAFAAPAYER[[#This Row],[ ]]="Payé",PMKAFAAPAYER[[#This Row],[10.09.2025]],0)</f>
        <v>0</v>
      </c>
      <c r="CV177" s="161"/>
      <c r="CW177" s="166">
        <f>IF(PMKAFAAPAYER[[#This Row],[ ]]="Payé",PMKAFAAPAYER[[#This Row],[17.09.2025]],0)</f>
        <v>0</v>
      </c>
      <c r="CX177" s="161"/>
      <c r="CY177" s="176">
        <f>IF(PMKAFAAPAYER[[#This Row],[ ]]="Payé",PMKAFAAPAYER[[#This Row],[24.09.2025]],0)</f>
        <v>0</v>
      </c>
      <c r="CZ177" s="17">
        <f t="shared" si="43"/>
        <v>0</v>
      </c>
      <c r="DA177" s="162"/>
      <c r="DB177" s="166">
        <f>IF(PMKAFAAPAYER[[#This Row],[ ]]="Payé",PMKAFAAPAYER[[#This Row],[01.10.2025]],0)</f>
        <v>0</v>
      </c>
      <c r="DC177" s="161"/>
      <c r="DD177" s="166">
        <f>IF(PMKAFAAPAYER[[#This Row],[ ]]="Payé",PMKAFAAPAYER[[#This Row],[08.10.2025]],0)</f>
        <v>0</v>
      </c>
      <c r="DE177" s="161"/>
      <c r="DF177" s="166">
        <f>IF(PMKAFAAPAYER[[#This Row],[ ]]="Payé",PMKAFAAPAYER[[#This Row],[15.10.2025]],0)</f>
        <v>0</v>
      </c>
      <c r="DG177" s="161"/>
      <c r="DH177" s="166">
        <f>IF(PMKAFAAPAYER[[#This Row],[ ]]="Payé",PMKAFAAPAYER[[#This Row],[22.10.2025]],0)</f>
        <v>0</v>
      </c>
      <c r="DI177" s="161"/>
      <c r="DJ177" s="176">
        <f>IF(PMKAFAAPAYER[[#This Row],[ ]]="Payé",PMKAFAAPAYER[[#This Row],[29.10.2025]],0)</f>
        <v>0</v>
      </c>
      <c r="DK177" s="18">
        <f t="shared" si="44"/>
        <v>0</v>
      </c>
      <c r="DL177" s="162"/>
      <c r="DM177" s="166">
        <f>IF(PMKAFAAPAYER[[#This Row],[ ]]="Payé",PMKAFAAPAYER[[#This Row],[05.11.2025]],0)</f>
        <v>0</v>
      </c>
      <c r="DN177" s="161"/>
      <c r="DO177" s="166">
        <f>IF(PMKAFAAPAYER[[#This Row],[ ]]="Payé",PMKAFAAPAYER[[#This Row],[12.11.2025]],0)</f>
        <v>0</v>
      </c>
      <c r="DP177" s="161"/>
      <c r="DQ177" s="166">
        <f>IF(PMKAFAAPAYER[[#This Row],[ ]]="Payé",PMKAFAAPAYER[[#This Row],[19.11.2025]],0)</f>
        <v>0</v>
      </c>
      <c r="DR177" s="161"/>
      <c r="DS177" s="176">
        <f>IF(PMKAFAAPAYER[[#This Row],[ ]]="Payé",PMKAFAAPAYER[[#This Row],[26.11.2025]],0)</f>
        <v>0</v>
      </c>
      <c r="DT177" s="17">
        <f t="shared" si="45"/>
        <v>0</v>
      </c>
      <c r="DU177" s="162"/>
      <c r="DV177" s="166">
        <f>IF(PMKAFAAPAYER[[#This Row],[ ]]="Payé",PMKAFAAPAYER[[#This Row],[03.12.2025]],0)</f>
        <v>0</v>
      </c>
      <c r="DW177" s="161"/>
      <c r="DX177" s="166">
        <f>IF(PMKAFAAPAYER[[#This Row],[ ]]="Payé",PMKAFAAPAYER[[#This Row],[10.12.2025]],0)</f>
        <v>0</v>
      </c>
      <c r="DY177" s="161"/>
      <c r="DZ177" s="166">
        <f>IF(PMKAFAAPAYER[[#This Row],[ ]]="Payé",PMKAFAAPAYER[[#This Row],[17.12.2025]],0)</f>
        <v>0</v>
      </c>
      <c r="EA177" s="161"/>
      <c r="EB177" s="166">
        <f>IF(PMKAFAAPAYER[[#This Row],[ ]]="Payé",PMKAFAAPAYER[[#This Row],[24.12.2025]],0)</f>
        <v>0</v>
      </c>
      <c r="EC177" s="161"/>
      <c r="ED177" s="176">
        <f>IF(PMKAFAAPAYER[[#This Row],[ ]]="Payé",PMKAFAAPAYER[[#This Row],[31.12.2025]],0)</f>
        <v>0</v>
      </c>
      <c r="EE177" s="18">
        <f t="shared" si="46"/>
        <v>0</v>
      </c>
      <c r="EF177" s="11">
        <f t="shared" si="47"/>
        <v>80</v>
      </c>
      <c r="EG177" s="16">
        <f>+PMKAFAAPAYER[[#This Row],[CHF]]-PMKAFAAPAYER[[#This Row],[T2025]]</f>
        <v>0</v>
      </c>
    </row>
    <row r="178" spans="1:137" x14ac:dyDescent="0.3">
      <c r="A178" s="9">
        <f t="shared" si="48"/>
        <v>173</v>
      </c>
      <c r="B178" s="250" t="s">
        <v>79</v>
      </c>
      <c r="C178" s="251">
        <v>11334735</v>
      </c>
      <c r="D178" s="252">
        <v>45720</v>
      </c>
      <c r="E178" s="253">
        <v>27</v>
      </c>
      <c r="F178" s="265">
        <v>45747</v>
      </c>
      <c r="G178" s="254" t="s">
        <v>588</v>
      </c>
      <c r="H178" s="255"/>
      <c r="I178" s="256">
        <v>1538.9</v>
      </c>
      <c r="J178" s="14"/>
      <c r="K178" s="14"/>
      <c r="L178" s="14"/>
      <c r="N178" s="15"/>
      <c r="P178" s="258"/>
      <c r="Q178" s="259"/>
      <c r="R178" s="260"/>
      <c r="S178" s="166">
        <f>IF(PMKAFAAPAYER[[#This Row],[ ]]="Payé",PMKAFAAPAYER[[#This Row],[02.01.2025]],0)</f>
        <v>0</v>
      </c>
      <c r="T178" s="234"/>
      <c r="U178" s="166">
        <f>IF(PMKAFAAPAYER[[#This Row],[ ]]="Payé",PMKAFAAPAYER[[#This Row],[09.01.2025]],0)</f>
        <v>0</v>
      </c>
      <c r="V178" s="234"/>
      <c r="W178" s="166">
        <f>IF(PMKAFAAPAYER[[#This Row],[ ]]="Payé",PMKAFAAPAYER[[#This Row],[16.01.2025]],0)</f>
        <v>0</v>
      </c>
      <c r="X178" s="234"/>
      <c r="Y178" s="166">
        <f>IF(PMKAFAAPAYER[[#This Row],[ ]]="Payé",PMKAFAAPAYER[[#This Row],[23.01.2025]],0)</f>
        <v>0</v>
      </c>
      <c r="Z178" s="234"/>
      <c r="AA178" s="176">
        <f>IF(PMKAFAAPAYER[[#This Row],[ ]]="Payé",PMKAFAAPAYER[[#This Row],[30.01.2025]],0)</f>
        <v>0</v>
      </c>
      <c r="AB178" s="32">
        <f t="shared" si="35"/>
        <v>0</v>
      </c>
      <c r="AC178" s="234"/>
      <c r="AD178" s="166">
        <f>IF(PMKAFAAPAYER[[#This Row],[ ]]="Payé",PMKAFAAPAYER[[#This Row],[06.02.2025]],0)</f>
        <v>0</v>
      </c>
      <c r="AE178" s="234"/>
      <c r="AF178" s="166">
        <f>IF(PMKAFAAPAYER[[#This Row],[ ]]="Payé",PMKAFAAPAYER[[#This Row],[13.02.2025]],0)</f>
        <v>0</v>
      </c>
      <c r="AG178" s="234"/>
      <c r="AH178" s="166">
        <f>IF(PMKAFAAPAYER[[#This Row],[ ]]="Payé",PMKAFAAPAYER[[#This Row],[20.02.2025]],0)</f>
        <v>0</v>
      </c>
      <c r="AI178" s="234"/>
      <c r="AJ178" s="176">
        <f>IF(PMKAFAAPAYER[[#This Row],[ ]]="Payé",PMKAFAAPAYER[[#This Row],[27.02.2025]],0)</f>
        <v>0</v>
      </c>
      <c r="AK178" s="47">
        <f t="shared" si="36"/>
        <v>0</v>
      </c>
      <c r="AL178" s="162"/>
      <c r="AM178" s="166">
        <f>IF(PMKAFAAPAYER[[#This Row],[ ]]="Payé",PMKAFAAPAYER[[#This Row],[05.03.2025]],0)</f>
        <v>0</v>
      </c>
      <c r="AN178" s="161"/>
      <c r="AO178" s="166">
        <f>IF(PMKAFAAPAYER[[#This Row],[ ]]="Payé",PMKAFAAPAYER[[#This Row],[12.03.2025]],0)</f>
        <v>0</v>
      </c>
      <c r="AP178" s="161"/>
      <c r="AQ178" s="166">
        <f>IF(PMKAFAAPAYER[[#This Row],[ ]]="Payé",PMKAFAAPAYER[[#This Row],[19.03.2025]],0)</f>
        <v>0</v>
      </c>
      <c r="AR178" s="161">
        <f>+PMKAFAAPAYER[[#This Row],[CHF]]</f>
        <v>1538.9</v>
      </c>
      <c r="AS178" s="176">
        <f>IF(PMKAFAAPAYER[[#This Row],[ ]]="Payé",PMKAFAAPAYER[[#This Row],[26.03.2025]],0)</f>
        <v>0</v>
      </c>
      <c r="AT178" s="17">
        <f t="shared" si="37"/>
        <v>1538.9</v>
      </c>
      <c r="AU178" s="162"/>
      <c r="AV178" s="166">
        <f>IF(PMKAFAAPAYER[[#This Row],[ ]]="Payé",PMKAFAAPAYER[[#This Row],[02.04.2025]],0)</f>
        <v>0</v>
      </c>
      <c r="AW178" s="161"/>
      <c r="AX178" s="166">
        <f>IF(PMKAFAAPAYER[[#This Row],[ ]]="Payé",PMKAFAAPAYER[[#This Row],[09.04.2025]],0)</f>
        <v>0</v>
      </c>
      <c r="AY178" s="161"/>
      <c r="AZ178" s="166">
        <f>IF(PMKAFAAPAYER[[#This Row],[ ]]="Payé",PMKAFAAPAYER[[#This Row],[16.04.2025]],0)</f>
        <v>0</v>
      </c>
      <c r="BA178" s="161"/>
      <c r="BB178" s="166">
        <f>IF(PMKAFAAPAYER[[#This Row],[ ]]="Payé",PMKAFAAPAYER[[#This Row],[23.04.2025]],0)</f>
        <v>0</v>
      </c>
      <c r="BC178" s="161"/>
      <c r="BD178" s="176">
        <f>IF(PMKAFAAPAYER[[#This Row],[ ]]="Payé",PMKAFAAPAYER[[#This Row],[30.04.2025]],0)</f>
        <v>0</v>
      </c>
      <c r="BE178" s="18">
        <f t="shared" si="38"/>
        <v>0</v>
      </c>
      <c r="BF178" s="162"/>
      <c r="BG178" s="166">
        <f>IF(PMKAFAAPAYER[[#This Row],[ ]]="Payé",PMKAFAAPAYER[[#This Row],[07.05.2025]],0)</f>
        <v>0</v>
      </c>
      <c r="BH178" s="161"/>
      <c r="BI178" s="166">
        <f>IF(PMKAFAAPAYER[[#This Row],[ ]]="Payé",PMKAFAAPAYER[[#This Row],[14.05.2025]],0)</f>
        <v>0</v>
      </c>
      <c r="BJ178" s="161"/>
      <c r="BK178" s="166">
        <f>IF(PMKAFAAPAYER[[#This Row],[ ]]="Payé",PMKAFAAPAYER[[#This Row],[21.05.2025]],0)</f>
        <v>0</v>
      </c>
      <c r="BL178" s="161"/>
      <c r="BM178" s="176">
        <f>IF(PMKAFAAPAYER[[#This Row],[ ]]="Payé",PMKAFAAPAYER[[#This Row],[28.05.2025]],0)</f>
        <v>0</v>
      </c>
      <c r="BN178" s="17">
        <f t="shared" si="39"/>
        <v>0</v>
      </c>
      <c r="BO178" s="162"/>
      <c r="BP178" s="166">
        <f>IF(PMKAFAAPAYER[[#This Row],[ ]]="Payé",PMKAFAAPAYER[[#This Row],[04.06.2025]],0)</f>
        <v>0</v>
      </c>
      <c r="BQ178" s="161"/>
      <c r="BR178" s="166">
        <f>IF(PMKAFAAPAYER[[#This Row],[ ]]="Payé",PMKAFAAPAYER[[#This Row],[11.06.2025]],0)</f>
        <v>0</v>
      </c>
      <c r="BS178" s="161"/>
      <c r="BT178" s="166">
        <f>IF(PMKAFAAPAYER[[#This Row],[ ]]="Payé",PMKAFAAPAYER[[#This Row],[18.06.2025]],0)</f>
        <v>0</v>
      </c>
      <c r="BU178" s="161"/>
      <c r="BV178" s="176">
        <f>IF(PMKAFAAPAYER[[#This Row],[ ]]="Payé",PMKAFAAPAYER[[#This Row],[25.06.2025]],0)</f>
        <v>0</v>
      </c>
      <c r="BW178" s="18">
        <f t="shared" si="40"/>
        <v>0</v>
      </c>
      <c r="BX178" s="162"/>
      <c r="BY178" s="166">
        <f>IF(PMKAFAAPAYER[[#This Row],[ ]]="Payé",PMKAFAAPAYER[[#This Row],[02.07.2025]],0)</f>
        <v>0</v>
      </c>
      <c r="BZ178" s="161"/>
      <c r="CA178" s="166">
        <f>IF(PMKAFAAPAYER[[#This Row],[ ]]="Payé",PMKAFAAPAYER[[#This Row],[09.07.2025]],0)</f>
        <v>0</v>
      </c>
      <c r="CB178" s="161"/>
      <c r="CC178" s="166">
        <f>IF(PMKAFAAPAYER[[#This Row],[ ]]="Payé",PMKAFAAPAYER[[#This Row],[16.07.2025]],0)</f>
        <v>0</v>
      </c>
      <c r="CD178" s="161"/>
      <c r="CE178" s="166">
        <f>IF(PMKAFAAPAYER[[#This Row],[ ]]="Payé",PMKAFAAPAYER[[#This Row],[23.07.2025]],0)</f>
        <v>0</v>
      </c>
      <c r="CF178" s="161"/>
      <c r="CG178" s="176">
        <f>IF(PMKAFAAPAYER[[#This Row],[ ]]="Payé",PMKAFAAPAYER[[#This Row],[30.07.2025]],0)</f>
        <v>0</v>
      </c>
      <c r="CH178" s="17">
        <f t="shared" si="41"/>
        <v>0</v>
      </c>
      <c r="CI178" s="162"/>
      <c r="CJ178" s="166">
        <f>IF(PMKAFAAPAYER[[#This Row],[ ]]="Payé",PMKAFAAPAYER[[#This Row],[06.08.2025]],0)</f>
        <v>0</v>
      </c>
      <c r="CK178" s="161"/>
      <c r="CL178" s="166">
        <f>IF(PMKAFAAPAYER[[#This Row],[ ]]="Payé",PMKAFAAPAYER[[#This Row],[13.08.2025]],0)</f>
        <v>0</v>
      </c>
      <c r="CM178" s="161"/>
      <c r="CN178" s="166">
        <f>IF(PMKAFAAPAYER[[#This Row],[ ]]="Payé",PMKAFAAPAYER[[#This Row],[20.08.2025]],0)</f>
        <v>0</v>
      </c>
      <c r="CO178" s="161"/>
      <c r="CP178" s="176">
        <f>IF(PMKAFAAPAYER[[#This Row],[ ]]="Payé",PMKAFAAPAYER[[#This Row],[27.08.2025]],0)</f>
        <v>0</v>
      </c>
      <c r="CQ178" s="18">
        <f t="shared" si="42"/>
        <v>0</v>
      </c>
      <c r="CR178" s="162"/>
      <c r="CS178" s="166">
        <f>IF(PMKAFAAPAYER[[#This Row],[ ]]="Payé",PMKAFAAPAYER[[#This Row],[03.09.2025]],0)</f>
        <v>0</v>
      </c>
      <c r="CT178" s="161"/>
      <c r="CU178" s="166">
        <f>IF(PMKAFAAPAYER[[#This Row],[ ]]="Payé",PMKAFAAPAYER[[#This Row],[10.09.2025]],0)</f>
        <v>0</v>
      </c>
      <c r="CV178" s="161"/>
      <c r="CW178" s="166">
        <f>IF(PMKAFAAPAYER[[#This Row],[ ]]="Payé",PMKAFAAPAYER[[#This Row],[17.09.2025]],0)</f>
        <v>0</v>
      </c>
      <c r="CX178" s="161"/>
      <c r="CY178" s="176">
        <f>IF(PMKAFAAPAYER[[#This Row],[ ]]="Payé",PMKAFAAPAYER[[#This Row],[24.09.2025]],0)</f>
        <v>0</v>
      </c>
      <c r="CZ178" s="17">
        <f t="shared" si="43"/>
        <v>0</v>
      </c>
      <c r="DA178" s="162"/>
      <c r="DB178" s="166">
        <f>IF(PMKAFAAPAYER[[#This Row],[ ]]="Payé",PMKAFAAPAYER[[#This Row],[01.10.2025]],0)</f>
        <v>0</v>
      </c>
      <c r="DC178" s="161"/>
      <c r="DD178" s="166">
        <f>IF(PMKAFAAPAYER[[#This Row],[ ]]="Payé",PMKAFAAPAYER[[#This Row],[08.10.2025]],0)</f>
        <v>0</v>
      </c>
      <c r="DE178" s="161"/>
      <c r="DF178" s="166">
        <f>IF(PMKAFAAPAYER[[#This Row],[ ]]="Payé",PMKAFAAPAYER[[#This Row],[15.10.2025]],0)</f>
        <v>0</v>
      </c>
      <c r="DG178" s="161"/>
      <c r="DH178" s="166">
        <f>IF(PMKAFAAPAYER[[#This Row],[ ]]="Payé",PMKAFAAPAYER[[#This Row],[22.10.2025]],0)</f>
        <v>0</v>
      </c>
      <c r="DI178" s="161"/>
      <c r="DJ178" s="176">
        <f>IF(PMKAFAAPAYER[[#This Row],[ ]]="Payé",PMKAFAAPAYER[[#This Row],[29.10.2025]],0)</f>
        <v>0</v>
      </c>
      <c r="DK178" s="18">
        <f t="shared" si="44"/>
        <v>0</v>
      </c>
      <c r="DL178" s="162"/>
      <c r="DM178" s="166">
        <f>IF(PMKAFAAPAYER[[#This Row],[ ]]="Payé",PMKAFAAPAYER[[#This Row],[05.11.2025]],0)</f>
        <v>0</v>
      </c>
      <c r="DN178" s="161"/>
      <c r="DO178" s="166">
        <f>IF(PMKAFAAPAYER[[#This Row],[ ]]="Payé",PMKAFAAPAYER[[#This Row],[12.11.2025]],0)</f>
        <v>0</v>
      </c>
      <c r="DP178" s="161"/>
      <c r="DQ178" s="166">
        <f>IF(PMKAFAAPAYER[[#This Row],[ ]]="Payé",PMKAFAAPAYER[[#This Row],[19.11.2025]],0)</f>
        <v>0</v>
      </c>
      <c r="DR178" s="161"/>
      <c r="DS178" s="176">
        <f>IF(PMKAFAAPAYER[[#This Row],[ ]]="Payé",PMKAFAAPAYER[[#This Row],[26.11.2025]],0)</f>
        <v>0</v>
      </c>
      <c r="DT178" s="17">
        <f t="shared" si="45"/>
        <v>0</v>
      </c>
      <c r="DU178" s="162"/>
      <c r="DV178" s="166">
        <f>IF(PMKAFAAPAYER[[#This Row],[ ]]="Payé",PMKAFAAPAYER[[#This Row],[03.12.2025]],0)</f>
        <v>0</v>
      </c>
      <c r="DW178" s="161"/>
      <c r="DX178" s="166">
        <f>IF(PMKAFAAPAYER[[#This Row],[ ]]="Payé",PMKAFAAPAYER[[#This Row],[10.12.2025]],0)</f>
        <v>0</v>
      </c>
      <c r="DY178" s="161"/>
      <c r="DZ178" s="166">
        <f>IF(PMKAFAAPAYER[[#This Row],[ ]]="Payé",PMKAFAAPAYER[[#This Row],[17.12.2025]],0)</f>
        <v>0</v>
      </c>
      <c r="EA178" s="161"/>
      <c r="EB178" s="166">
        <f>IF(PMKAFAAPAYER[[#This Row],[ ]]="Payé",PMKAFAAPAYER[[#This Row],[24.12.2025]],0)</f>
        <v>0</v>
      </c>
      <c r="EC178" s="161"/>
      <c r="ED178" s="176">
        <f>IF(PMKAFAAPAYER[[#This Row],[ ]]="Payé",PMKAFAAPAYER[[#This Row],[31.12.2025]],0)</f>
        <v>0</v>
      </c>
      <c r="EE178" s="18">
        <f t="shared" si="46"/>
        <v>0</v>
      </c>
      <c r="EF178" s="11">
        <f t="shared" si="47"/>
        <v>1538.9</v>
      </c>
      <c r="EG178" s="16">
        <f>+PMKAFAAPAYER[[#This Row],[CHF]]-PMKAFAAPAYER[[#This Row],[T2025]]</f>
        <v>0</v>
      </c>
    </row>
    <row r="179" spans="1:137" x14ac:dyDescent="0.3">
      <c r="A179" s="9">
        <f t="shared" si="48"/>
        <v>174</v>
      </c>
      <c r="B179" s="250" t="s">
        <v>27</v>
      </c>
      <c r="C179" s="251">
        <v>412</v>
      </c>
      <c r="D179" s="252">
        <v>45719</v>
      </c>
      <c r="E179" s="253">
        <v>20</v>
      </c>
      <c r="F179" s="265">
        <f t="shared" si="50"/>
        <v>45739</v>
      </c>
      <c r="G179" s="254" t="s">
        <v>589</v>
      </c>
      <c r="H179" s="255"/>
      <c r="I179" s="256">
        <v>46.65</v>
      </c>
      <c r="J179" s="14"/>
      <c r="K179" s="14"/>
      <c r="L179" s="14"/>
      <c r="N179" s="15"/>
      <c r="P179" s="258"/>
      <c r="Q179" s="259"/>
      <c r="R179" s="260"/>
      <c r="S179" s="166">
        <f>IF(PMKAFAAPAYER[[#This Row],[ ]]="Payé",PMKAFAAPAYER[[#This Row],[02.01.2025]],0)</f>
        <v>0</v>
      </c>
      <c r="T179" s="234"/>
      <c r="U179" s="166">
        <f>IF(PMKAFAAPAYER[[#This Row],[ ]]="Payé",PMKAFAAPAYER[[#This Row],[09.01.2025]],0)</f>
        <v>0</v>
      </c>
      <c r="V179" s="234"/>
      <c r="W179" s="166">
        <f>IF(PMKAFAAPAYER[[#This Row],[ ]]="Payé",PMKAFAAPAYER[[#This Row],[16.01.2025]],0)</f>
        <v>0</v>
      </c>
      <c r="X179" s="234"/>
      <c r="Y179" s="166">
        <f>IF(PMKAFAAPAYER[[#This Row],[ ]]="Payé",PMKAFAAPAYER[[#This Row],[23.01.2025]],0)</f>
        <v>0</v>
      </c>
      <c r="Z179" s="234"/>
      <c r="AA179" s="176">
        <f>IF(PMKAFAAPAYER[[#This Row],[ ]]="Payé",PMKAFAAPAYER[[#This Row],[30.01.2025]],0)</f>
        <v>0</v>
      </c>
      <c r="AB179" s="32">
        <f t="shared" si="35"/>
        <v>0</v>
      </c>
      <c r="AC179" s="234"/>
      <c r="AD179" s="166">
        <f>IF(PMKAFAAPAYER[[#This Row],[ ]]="Payé",PMKAFAAPAYER[[#This Row],[06.02.2025]],0)</f>
        <v>0</v>
      </c>
      <c r="AE179" s="234"/>
      <c r="AF179" s="166">
        <f>IF(PMKAFAAPAYER[[#This Row],[ ]]="Payé",PMKAFAAPAYER[[#This Row],[13.02.2025]],0)</f>
        <v>0</v>
      </c>
      <c r="AG179" s="234"/>
      <c r="AH179" s="166">
        <f>IF(PMKAFAAPAYER[[#This Row],[ ]]="Payé",PMKAFAAPAYER[[#This Row],[20.02.2025]],0)</f>
        <v>0</v>
      </c>
      <c r="AI179" s="234"/>
      <c r="AJ179" s="176">
        <f>IF(PMKAFAAPAYER[[#This Row],[ ]]="Payé",PMKAFAAPAYER[[#This Row],[27.02.2025]],0)</f>
        <v>0</v>
      </c>
      <c r="AK179" s="47">
        <f t="shared" si="36"/>
        <v>0</v>
      </c>
      <c r="AL179" s="162"/>
      <c r="AM179" s="166">
        <f>IF(PMKAFAAPAYER[[#This Row],[ ]]="Payé",PMKAFAAPAYER[[#This Row],[05.03.2025]],0)</f>
        <v>0</v>
      </c>
      <c r="AN179" s="161"/>
      <c r="AO179" s="166">
        <f>IF(PMKAFAAPAYER[[#This Row],[ ]]="Payé",PMKAFAAPAYER[[#This Row],[12.03.2025]],0)</f>
        <v>0</v>
      </c>
      <c r="AP179" s="161">
        <f>+PMKAFAAPAYER[[#This Row],[CHF]]</f>
        <v>46.65</v>
      </c>
      <c r="AQ179" s="166">
        <f>IF(PMKAFAAPAYER[[#This Row],[ ]]="Payé",PMKAFAAPAYER[[#This Row],[19.03.2025]],0)</f>
        <v>0</v>
      </c>
      <c r="AR179" s="161"/>
      <c r="AS179" s="176">
        <f>IF(PMKAFAAPAYER[[#This Row],[ ]]="Payé",PMKAFAAPAYER[[#This Row],[26.03.2025]],0)</f>
        <v>0</v>
      </c>
      <c r="AT179" s="17">
        <f t="shared" si="37"/>
        <v>46.65</v>
      </c>
      <c r="AU179" s="162"/>
      <c r="AV179" s="166">
        <f>IF(PMKAFAAPAYER[[#This Row],[ ]]="Payé",PMKAFAAPAYER[[#This Row],[02.04.2025]],0)</f>
        <v>0</v>
      </c>
      <c r="AW179" s="161"/>
      <c r="AX179" s="166">
        <f>IF(PMKAFAAPAYER[[#This Row],[ ]]="Payé",PMKAFAAPAYER[[#This Row],[09.04.2025]],0)</f>
        <v>0</v>
      </c>
      <c r="AY179" s="161"/>
      <c r="AZ179" s="166">
        <f>IF(PMKAFAAPAYER[[#This Row],[ ]]="Payé",PMKAFAAPAYER[[#This Row],[16.04.2025]],0)</f>
        <v>0</v>
      </c>
      <c r="BA179" s="161"/>
      <c r="BB179" s="166">
        <f>IF(PMKAFAAPAYER[[#This Row],[ ]]="Payé",PMKAFAAPAYER[[#This Row],[23.04.2025]],0)</f>
        <v>0</v>
      </c>
      <c r="BC179" s="161"/>
      <c r="BD179" s="176">
        <f>IF(PMKAFAAPAYER[[#This Row],[ ]]="Payé",PMKAFAAPAYER[[#This Row],[30.04.2025]],0)</f>
        <v>0</v>
      </c>
      <c r="BE179" s="18">
        <f t="shared" si="38"/>
        <v>0</v>
      </c>
      <c r="BF179" s="162"/>
      <c r="BG179" s="166">
        <f>IF(PMKAFAAPAYER[[#This Row],[ ]]="Payé",PMKAFAAPAYER[[#This Row],[07.05.2025]],0)</f>
        <v>0</v>
      </c>
      <c r="BH179" s="161"/>
      <c r="BI179" s="166">
        <f>IF(PMKAFAAPAYER[[#This Row],[ ]]="Payé",PMKAFAAPAYER[[#This Row],[14.05.2025]],0)</f>
        <v>0</v>
      </c>
      <c r="BJ179" s="161"/>
      <c r="BK179" s="166">
        <f>IF(PMKAFAAPAYER[[#This Row],[ ]]="Payé",PMKAFAAPAYER[[#This Row],[21.05.2025]],0)</f>
        <v>0</v>
      </c>
      <c r="BL179" s="161"/>
      <c r="BM179" s="176">
        <f>IF(PMKAFAAPAYER[[#This Row],[ ]]="Payé",PMKAFAAPAYER[[#This Row],[28.05.2025]],0)</f>
        <v>0</v>
      </c>
      <c r="BN179" s="17">
        <f t="shared" si="39"/>
        <v>0</v>
      </c>
      <c r="BO179" s="162"/>
      <c r="BP179" s="166">
        <f>IF(PMKAFAAPAYER[[#This Row],[ ]]="Payé",PMKAFAAPAYER[[#This Row],[04.06.2025]],0)</f>
        <v>0</v>
      </c>
      <c r="BQ179" s="161"/>
      <c r="BR179" s="166">
        <f>IF(PMKAFAAPAYER[[#This Row],[ ]]="Payé",PMKAFAAPAYER[[#This Row],[11.06.2025]],0)</f>
        <v>0</v>
      </c>
      <c r="BS179" s="161"/>
      <c r="BT179" s="166">
        <f>IF(PMKAFAAPAYER[[#This Row],[ ]]="Payé",PMKAFAAPAYER[[#This Row],[18.06.2025]],0)</f>
        <v>0</v>
      </c>
      <c r="BU179" s="161"/>
      <c r="BV179" s="176">
        <f>IF(PMKAFAAPAYER[[#This Row],[ ]]="Payé",PMKAFAAPAYER[[#This Row],[25.06.2025]],0)</f>
        <v>0</v>
      </c>
      <c r="BW179" s="18">
        <f t="shared" si="40"/>
        <v>0</v>
      </c>
      <c r="BX179" s="162"/>
      <c r="BY179" s="166">
        <f>IF(PMKAFAAPAYER[[#This Row],[ ]]="Payé",PMKAFAAPAYER[[#This Row],[02.07.2025]],0)</f>
        <v>0</v>
      </c>
      <c r="BZ179" s="161"/>
      <c r="CA179" s="166">
        <f>IF(PMKAFAAPAYER[[#This Row],[ ]]="Payé",PMKAFAAPAYER[[#This Row],[09.07.2025]],0)</f>
        <v>0</v>
      </c>
      <c r="CB179" s="161"/>
      <c r="CC179" s="166">
        <f>IF(PMKAFAAPAYER[[#This Row],[ ]]="Payé",PMKAFAAPAYER[[#This Row],[16.07.2025]],0)</f>
        <v>0</v>
      </c>
      <c r="CD179" s="161"/>
      <c r="CE179" s="166">
        <f>IF(PMKAFAAPAYER[[#This Row],[ ]]="Payé",PMKAFAAPAYER[[#This Row],[23.07.2025]],0)</f>
        <v>0</v>
      </c>
      <c r="CF179" s="161"/>
      <c r="CG179" s="176">
        <f>IF(PMKAFAAPAYER[[#This Row],[ ]]="Payé",PMKAFAAPAYER[[#This Row],[30.07.2025]],0)</f>
        <v>0</v>
      </c>
      <c r="CH179" s="17">
        <f t="shared" si="41"/>
        <v>0</v>
      </c>
      <c r="CI179" s="162"/>
      <c r="CJ179" s="166">
        <f>IF(PMKAFAAPAYER[[#This Row],[ ]]="Payé",PMKAFAAPAYER[[#This Row],[06.08.2025]],0)</f>
        <v>0</v>
      </c>
      <c r="CK179" s="161"/>
      <c r="CL179" s="166">
        <f>IF(PMKAFAAPAYER[[#This Row],[ ]]="Payé",PMKAFAAPAYER[[#This Row],[13.08.2025]],0)</f>
        <v>0</v>
      </c>
      <c r="CM179" s="161"/>
      <c r="CN179" s="166">
        <f>IF(PMKAFAAPAYER[[#This Row],[ ]]="Payé",PMKAFAAPAYER[[#This Row],[20.08.2025]],0)</f>
        <v>0</v>
      </c>
      <c r="CO179" s="161"/>
      <c r="CP179" s="176">
        <f>IF(PMKAFAAPAYER[[#This Row],[ ]]="Payé",PMKAFAAPAYER[[#This Row],[27.08.2025]],0)</f>
        <v>0</v>
      </c>
      <c r="CQ179" s="18">
        <f t="shared" si="42"/>
        <v>0</v>
      </c>
      <c r="CR179" s="162"/>
      <c r="CS179" s="166">
        <f>IF(PMKAFAAPAYER[[#This Row],[ ]]="Payé",PMKAFAAPAYER[[#This Row],[03.09.2025]],0)</f>
        <v>0</v>
      </c>
      <c r="CT179" s="161"/>
      <c r="CU179" s="166">
        <f>IF(PMKAFAAPAYER[[#This Row],[ ]]="Payé",PMKAFAAPAYER[[#This Row],[10.09.2025]],0)</f>
        <v>0</v>
      </c>
      <c r="CV179" s="161"/>
      <c r="CW179" s="166">
        <f>IF(PMKAFAAPAYER[[#This Row],[ ]]="Payé",PMKAFAAPAYER[[#This Row],[17.09.2025]],0)</f>
        <v>0</v>
      </c>
      <c r="CX179" s="161"/>
      <c r="CY179" s="176">
        <f>IF(PMKAFAAPAYER[[#This Row],[ ]]="Payé",PMKAFAAPAYER[[#This Row],[24.09.2025]],0)</f>
        <v>0</v>
      </c>
      <c r="CZ179" s="17">
        <f t="shared" si="43"/>
        <v>0</v>
      </c>
      <c r="DA179" s="162"/>
      <c r="DB179" s="166">
        <f>IF(PMKAFAAPAYER[[#This Row],[ ]]="Payé",PMKAFAAPAYER[[#This Row],[01.10.2025]],0)</f>
        <v>0</v>
      </c>
      <c r="DC179" s="161"/>
      <c r="DD179" s="166">
        <f>IF(PMKAFAAPAYER[[#This Row],[ ]]="Payé",PMKAFAAPAYER[[#This Row],[08.10.2025]],0)</f>
        <v>0</v>
      </c>
      <c r="DE179" s="161"/>
      <c r="DF179" s="166">
        <f>IF(PMKAFAAPAYER[[#This Row],[ ]]="Payé",PMKAFAAPAYER[[#This Row],[15.10.2025]],0)</f>
        <v>0</v>
      </c>
      <c r="DG179" s="161"/>
      <c r="DH179" s="166">
        <f>IF(PMKAFAAPAYER[[#This Row],[ ]]="Payé",PMKAFAAPAYER[[#This Row],[22.10.2025]],0)</f>
        <v>0</v>
      </c>
      <c r="DI179" s="161"/>
      <c r="DJ179" s="176">
        <f>IF(PMKAFAAPAYER[[#This Row],[ ]]="Payé",PMKAFAAPAYER[[#This Row],[29.10.2025]],0)</f>
        <v>0</v>
      </c>
      <c r="DK179" s="18">
        <f t="shared" si="44"/>
        <v>0</v>
      </c>
      <c r="DL179" s="162"/>
      <c r="DM179" s="166">
        <f>IF(PMKAFAAPAYER[[#This Row],[ ]]="Payé",PMKAFAAPAYER[[#This Row],[05.11.2025]],0)</f>
        <v>0</v>
      </c>
      <c r="DN179" s="161"/>
      <c r="DO179" s="166">
        <f>IF(PMKAFAAPAYER[[#This Row],[ ]]="Payé",PMKAFAAPAYER[[#This Row],[12.11.2025]],0)</f>
        <v>0</v>
      </c>
      <c r="DP179" s="161"/>
      <c r="DQ179" s="166">
        <f>IF(PMKAFAAPAYER[[#This Row],[ ]]="Payé",PMKAFAAPAYER[[#This Row],[19.11.2025]],0)</f>
        <v>0</v>
      </c>
      <c r="DR179" s="161"/>
      <c r="DS179" s="176">
        <f>IF(PMKAFAAPAYER[[#This Row],[ ]]="Payé",PMKAFAAPAYER[[#This Row],[26.11.2025]],0)</f>
        <v>0</v>
      </c>
      <c r="DT179" s="17">
        <f t="shared" si="45"/>
        <v>0</v>
      </c>
      <c r="DU179" s="162"/>
      <c r="DV179" s="166">
        <f>IF(PMKAFAAPAYER[[#This Row],[ ]]="Payé",PMKAFAAPAYER[[#This Row],[03.12.2025]],0)</f>
        <v>0</v>
      </c>
      <c r="DW179" s="161"/>
      <c r="DX179" s="166">
        <f>IF(PMKAFAAPAYER[[#This Row],[ ]]="Payé",PMKAFAAPAYER[[#This Row],[10.12.2025]],0)</f>
        <v>0</v>
      </c>
      <c r="DY179" s="161"/>
      <c r="DZ179" s="166">
        <f>IF(PMKAFAAPAYER[[#This Row],[ ]]="Payé",PMKAFAAPAYER[[#This Row],[17.12.2025]],0)</f>
        <v>0</v>
      </c>
      <c r="EA179" s="161"/>
      <c r="EB179" s="166">
        <f>IF(PMKAFAAPAYER[[#This Row],[ ]]="Payé",PMKAFAAPAYER[[#This Row],[24.12.2025]],0)</f>
        <v>0</v>
      </c>
      <c r="EC179" s="161"/>
      <c r="ED179" s="176">
        <f>IF(PMKAFAAPAYER[[#This Row],[ ]]="Payé",PMKAFAAPAYER[[#This Row],[31.12.2025]],0)</f>
        <v>0</v>
      </c>
      <c r="EE179" s="18">
        <f t="shared" si="46"/>
        <v>0</v>
      </c>
      <c r="EF179" s="11">
        <f t="shared" si="47"/>
        <v>46.65</v>
      </c>
      <c r="EG179" s="16">
        <f>+PMKAFAAPAYER[[#This Row],[CHF]]-PMKAFAAPAYER[[#This Row],[T2025]]</f>
        <v>0</v>
      </c>
    </row>
    <row r="180" spans="1:137" x14ac:dyDescent="0.3">
      <c r="A180" s="9">
        <f t="shared" si="48"/>
        <v>175</v>
      </c>
      <c r="B180" s="250" t="s">
        <v>125</v>
      </c>
      <c r="C180" s="251" t="s">
        <v>590</v>
      </c>
      <c r="D180" s="252">
        <v>45691</v>
      </c>
      <c r="E180" s="253">
        <v>60</v>
      </c>
      <c r="F180" s="265">
        <f t="shared" si="50"/>
        <v>45751</v>
      </c>
      <c r="G180" s="254" t="s">
        <v>591</v>
      </c>
      <c r="H180" s="255"/>
      <c r="I180" s="256">
        <v>745.95</v>
      </c>
      <c r="J180" s="14"/>
      <c r="K180" s="14"/>
      <c r="L180" s="14"/>
      <c r="N180" s="15"/>
      <c r="P180" s="258"/>
      <c r="Q180" s="259"/>
      <c r="R180" s="260"/>
      <c r="S180" s="166">
        <f>IF(PMKAFAAPAYER[[#This Row],[ ]]="Payé",PMKAFAAPAYER[[#This Row],[02.01.2025]],0)</f>
        <v>0</v>
      </c>
      <c r="T180" s="234"/>
      <c r="U180" s="166">
        <f>IF(PMKAFAAPAYER[[#This Row],[ ]]="Payé",PMKAFAAPAYER[[#This Row],[09.01.2025]],0)</f>
        <v>0</v>
      </c>
      <c r="V180" s="234"/>
      <c r="W180" s="166">
        <f>IF(PMKAFAAPAYER[[#This Row],[ ]]="Payé",PMKAFAAPAYER[[#This Row],[16.01.2025]],0)</f>
        <v>0</v>
      </c>
      <c r="X180" s="234"/>
      <c r="Y180" s="166">
        <f>IF(PMKAFAAPAYER[[#This Row],[ ]]="Payé",PMKAFAAPAYER[[#This Row],[23.01.2025]],0)</f>
        <v>0</v>
      </c>
      <c r="Z180" s="234"/>
      <c r="AA180" s="176">
        <f>IF(PMKAFAAPAYER[[#This Row],[ ]]="Payé",PMKAFAAPAYER[[#This Row],[30.01.2025]],0)</f>
        <v>0</v>
      </c>
      <c r="AB180" s="32">
        <f t="shared" si="35"/>
        <v>0</v>
      </c>
      <c r="AC180" s="234"/>
      <c r="AD180" s="166">
        <f>IF(PMKAFAAPAYER[[#This Row],[ ]]="Payé",PMKAFAAPAYER[[#This Row],[06.02.2025]],0)</f>
        <v>0</v>
      </c>
      <c r="AE180" s="234"/>
      <c r="AF180" s="166">
        <f>IF(PMKAFAAPAYER[[#This Row],[ ]]="Payé",PMKAFAAPAYER[[#This Row],[13.02.2025]],0)</f>
        <v>0</v>
      </c>
      <c r="AG180" s="234"/>
      <c r="AH180" s="166">
        <f>IF(PMKAFAAPAYER[[#This Row],[ ]]="Payé",PMKAFAAPAYER[[#This Row],[20.02.2025]],0)</f>
        <v>0</v>
      </c>
      <c r="AI180" s="234"/>
      <c r="AJ180" s="176">
        <f>IF(PMKAFAAPAYER[[#This Row],[ ]]="Payé",PMKAFAAPAYER[[#This Row],[27.02.2025]],0)</f>
        <v>0</v>
      </c>
      <c r="AK180" s="47">
        <f t="shared" si="36"/>
        <v>0</v>
      </c>
      <c r="AL180" s="162"/>
      <c r="AM180" s="166">
        <f>IF(PMKAFAAPAYER[[#This Row],[ ]]="Payé",PMKAFAAPAYER[[#This Row],[05.03.2025]],0)</f>
        <v>0</v>
      </c>
      <c r="AN180" s="161"/>
      <c r="AO180" s="166">
        <f>IF(PMKAFAAPAYER[[#This Row],[ ]]="Payé",PMKAFAAPAYER[[#This Row],[12.03.2025]],0)</f>
        <v>0</v>
      </c>
      <c r="AP180" s="161"/>
      <c r="AQ180" s="166">
        <f>IF(PMKAFAAPAYER[[#This Row],[ ]]="Payé",PMKAFAAPAYER[[#This Row],[19.03.2025]],0)</f>
        <v>0</v>
      </c>
      <c r="AR180" s="161"/>
      <c r="AS180" s="176">
        <f>IF(PMKAFAAPAYER[[#This Row],[ ]]="Payé",PMKAFAAPAYER[[#This Row],[26.03.2025]],0)</f>
        <v>0</v>
      </c>
      <c r="AT180" s="17">
        <f t="shared" si="37"/>
        <v>0</v>
      </c>
      <c r="AU180" s="162">
        <f>+PMKAFAAPAYER[[#This Row],[CHF]]</f>
        <v>745.95</v>
      </c>
      <c r="AV180" s="166">
        <f>IF(PMKAFAAPAYER[[#This Row],[ ]]="Payé",PMKAFAAPAYER[[#This Row],[02.04.2025]],0)</f>
        <v>0</v>
      </c>
      <c r="AW180" s="161"/>
      <c r="AX180" s="166">
        <f>IF(PMKAFAAPAYER[[#This Row],[ ]]="Payé",PMKAFAAPAYER[[#This Row],[09.04.2025]],0)</f>
        <v>0</v>
      </c>
      <c r="AY180" s="161"/>
      <c r="AZ180" s="166">
        <f>IF(PMKAFAAPAYER[[#This Row],[ ]]="Payé",PMKAFAAPAYER[[#This Row],[16.04.2025]],0)</f>
        <v>0</v>
      </c>
      <c r="BA180" s="161"/>
      <c r="BB180" s="166">
        <f>IF(PMKAFAAPAYER[[#This Row],[ ]]="Payé",PMKAFAAPAYER[[#This Row],[23.04.2025]],0)</f>
        <v>0</v>
      </c>
      <c r="BC180" s="161"/>
      <c r="BD180" s="176">
        <f>IF(PMKAFAAPAYER[[#This Row],[ ]]="Payé",PMKAFAAPAYER[[#This Row],[30.04.2025]],0)</f>
        <v>0</v>
      </c>
      <c r="BE180" s="18">
        <f t="shared" si="38"/>
        <v>745.95</v>
      </c>
      <c r="BF180" s="162"/>
      <c r="BG180" s="166">
        <f>IF(PMKAFAAPAYER[[#This Row],[ ]]="Payé",PMKAFAAPAYER[[#This Row],[07.05.2025]],0)</f>
        <v>0</v>
      </c>
      <c r="BH180" s="161"/>
      <c r="BI180" s="166">
        <f>IF(PMKAFAAPAYER[[#This Row],[ ]]="Payé",PMKAFAAPAYER[[#This Row],[14.05.2025]],0)</f>
        <v>0</v>
      </c>
      <c r="BJ180" s="161"/>
      <c r="BK180" s="166">
        <f>IF(PMKAFAAPAYER[[#This Row],[ ]]="Payé",PMKAFAAPAYER[[#This Row],[21.05.2025]],0)</f>
        <v>0</v>
      </c>
      <c r="BL180" s="161"/>
      <c r="BM180" s="176">
        <f>IF(PMKAFAAPAYER[[#This Row],[ ]]="Payé",PMKAFAAPAYER[[#This Row],[28.05.2025]],0)</f>
        <v>0</v>
      </c>
      <c r="BN180" s="17">
        <f t="shared" si="39"/>
        <v>0</v>
      </c>
      <c r="BO180" s="162"/>
      <c r="BP180" s="166">
        <f>IF(PMKAFAAPAYER[[#This Row],[ ]]="Payé",PMKAFAAPAYER[[#This Row],[04.06.2025]],0)</f>
        <v>0</v>
      </c>
      <c r="BQ180" s="161"/>
      <c r="BR180" s="166">
        <f>IF(PMKAFAAPAYER[[#This Row],[ ]]="Payé",PMKAFAAPAYER[[#This Row],[11.06.2025]],0)</f>
        <v>0</v>
      </c>
      <c r="BS180" s="161"/>
      <c r="BT180" s="166">
        <f>IF(PMKAFAAPAYER[[#This Row],[ ]]="Payé",PMKAFAAPAYER[[#This Row],[18.06.2025]],0)</f>
        <v>0</v>
      </c>
      <c r="BU180" s="161"/>
      <c r="BV180" s="176">
        <f>IF(PMKAFAAPAYER[[#This Row],[ ]]="Payé",PMKAFAAPAYER[[#This Row],[25.06.2025]],0)</f>
        <v>0</v>
      </c>
      <c r="BW180" s="18">
        <f t="shared" si="40"/>
        <v>0</v>
      </c>
      <c r="BX180" s="162"/>
      <c r="BY180" s="166">
        <f>IF(PMKAFAAPAYER[[#This Row],[ ]]="Payé",PMKAFAAPAYER[[#This Row],[02.07.2025]],0)</f>
        <v>0</v>
      </c>
      <c r="BZ180" s="161"/>
      <c r="CA180" s="166">
        <f>IF(PMKAFAAPAYER[[#This Row],[ ]]="Payé",PMKAFAAPAYER[[#This Row],[09.07.2025]],0)</f>
        <v>0</v>
      </c>
      <c r="CB180" s="161"/>
      <c r="CC180" s="166">
        <f>IF(PMKAFAAPAYER[[#This Row],[ ]]="Payé",PMKAFAAPAYER[[#This Row],[16.07.2025]],0)</f>
        <v>0</v>
      </c>
      <c r="CD180" s="161"/>
      <c r="CE180" s="166">
        <f>IF(PMKAFAAPAYER[[#This Row],[ ]]="Payé",PMKAFAAPAYER[[#This Row],[23.07.2025]],0)</f>
        <v>0</v>
      </c>
      <c r="CF180" s="161"/>
      <c r="CG180" s="176">
        <f>IF(PMKAFAAPAYER[[#This Row],[ ]]="Payé",PMKAFAAPAYER[[#This Row],[30.07.2025]],0)</f>
        <v>0</v>
      </c>
      <c r="CH180" s="17">
        <f t="shared" si="41"/>
        <v>0</v>
      </c>
      <c r="CI180" s="162"/>
      <c r="CJ180" s="166">
        <f>IF(PMKAFAAPAYER[[#This Row],[ ]]="Payé",PMKAFAAPAYER[[#This Row],[06.08.2025]],0)</f>
        <v>0</v>
      </c>
      <c r="CK180" s="161"/>
      <c r="CL180" s="166">
        <f>IF(PMKAFAAPAYER[[#This Row],[ ]]="Payé",PMKAFAAPAYER[[#This Row],[13.08.2025]],0)</f>
        <v>0</v>
      </c>
      <c r="CM180" s="161"/>
      <c r="CN180" s="166">
        <f>IF(PMKAFAAPAYER[[#This Row],[ ]]="Payé",PMKAFAAPAYER[[#This Row],[20.08.2025]],0)</f>
        <v>0</v>
      </c>
      <c r="CO180" s="161"/>
      <c r="CP180" s="176">
        <f>IF(PMKAFAAPAYER[[#This Row],[ ]]="Payé",PMKAFAAPAYER[[#This Row],[27.08.2025]],0)</f>
        <v>0</v>
      </c>
      <c r="CQ180" s="18">
        <f t="shared" si="42"/>
        <v>0</v>
      </c>
      <c r="CR180" s="162"/>
      <c r="CS180" s="166">
        <f>IF(PMKAFAAPAYER[[#This Row],[ ]]="Payé",PMKAFAAPAYER[[#This Row],[03.09.2025]],0)</f>
        <v>0</v>
      </c>
      <c r="CT180" s="161"/>
      <c r="CU180" s="166">
        <f>IF(PMKAFAAPAYER[[#This Row],[ ]]="Payé",PMKAFAAPAYER[[#This Row],[10.09.2025]],0)</f>
        <v>0</v>
      </c>
      <c r="CV180" s="161"/>
      <c r="CW180" s="166">
        <f>IF(PMKAFAAPAYER[[#This Row],[ ]]="Payé",PMKAFAAPAYER[[#This Row],[17.09.2025]],0)</f>
        <v>0</v>
      </c>
      <c r="CX180" s="161"/>
      <c r="CY180" s="176">
        <f>IF(PMKAFAAPAYER[[#This Row],[ ]]="Payé",PMKAFAAPAYER[[#This Row],[24.09.2025]],0)</f>
        <v>0</v>
      </c>
      <c r="CZ180" s="17">
        <f t="shared" si="43"/>
        <v>0</v>
      </c>
      <c r="DA180" s="162"/>
      <c r="DB180" s="166">
        <f>IF(PMKAFAAPAYER[[#This Row],[ ]]="Payé",PMKAFAAPAYER[[#This Row],[01.10.2025]],0)</f>
        <v>0</v>
      </c>
      <c r="DC180" s="161"/>
      <c r="DD180" s="166">
        <f>IF(PMKAFAAPAYER[[#This Row],[ ]]="Payé",PMKAFAAPAYER[[#This Row],[08.10.2025]],0)</f>
        <v>0</v>
      </c>
      <c r="DE180" s="161"/>
      <c r="DF180" s="166">
        <f>IF(PMKAFAAPAYER[[#This Row],[ ]]="Payé",PMKAFAAPAYER[[#This Row],[15.10.2025]],0)</f>
        <v>0</v>
      </c>
      <c r="DG180" s="161"/>
      <c r="DH180" s="166">
        <f>IF(PMKAFAAPAYER[[#This Row],[ ]]="Payé",PMKAFAAPAYER[[#This Row],[22.10.2025]],0)</f>
        <v>0</v>
      </c>
      <c r="DI180" s="161"/>
      <c r="DJ180" s="176">
        <f>IF(PMKAFAAPAYER[[#This Row],[ ]]="Payé",PMKAFAAPAYER[[#This Row],[29.10.2025]],0)</f>
        <v>0</v>
      </c>
      <c r="DK180" s="18">
        <f t="shared" si="44"/>
        <v>0</v>
      </c>
      <c r="DL180" s="162"/>
      <c r="DM180" s="166">
        <f>IF(PMKAFAAPAYER[[#This Row],[ ]]="Payé",PMKAFAAPAYER[[#This Row],[05.11.2025]],0)</f>
        <v>0</v>
      </c>
      <c r="DN180" s="161"/>
      <c r="DO180" s="166">
        <f>IF(PMKAFAAPAYER[[#This Row],[ ]]="Payé",PMKAFAAPAYER[[#This Row],[12.11.2025]],0)</f>
        <v>0</v>
      </c>
      <c r="DP180" s="161"/>
      <c r="DQ180" s="166">
        <f>IF(PMKAFAAPAYER[[#This Row],[ ]]="Payé",PMKAFAAPAYER[[#This Row],[19.11.2025]],0)</f>
        <v>0</v>
      </c>
      <c r="DR180" s="161"/>
      <c r="DS180" s="176">
        <f>IF(PMKAFAAPAYER[[#This Row],[ ]]="Payé",PMKAFAAPAYER[[#This Row],[26.11.2025]],0)</f>
        <v>0</v>
      </c>
      <c r="DT180" s="17">
        <f t="shared" si="45"/>
        <v>0</v>
      </c>
      <c r="DU180" s="162"/>
      <c r="DV180" s="166">
        <f>IF(PMKAFAAPAYER[[#This Row],[ ]]="Payé",PMKAFAAPAYER[[#This Row],[03.12.2025]],0)</f>
        <v>0</v>
      </c>
      <c r="DW180" s="161"/>
      <c r="DX180" s="166">
        <f>IF(PMKAFAAPAYER[[#This Row],[ ]]="Payé",PMKAFAAPAYER[[#This Row],[10.12.2025]],0)</f>
        <v>0</v>
      </c>
      <c r="DY180" s="161"/>
      <c r="DZ180" s="166">
        <f>IF(PMKAFAAPAYER[[#This Row],[ ]]="Payé",PMKAFAAPAYER[[#This Row],[17.12.2025]],0)</f>
        <v>0</v>
      </c>
      <c r="EA180" s="161"/>
      <c r="EB180" s="166">
        <f>IF(PMKAFAAPAYER[[#This Row],[ ]]="Payé",PMKAFAAPAYER[[#This Row],[24.12.2025]],0)</f>
        <v>0</v>
      </c>
      <c r="EC180" s="161"/>
      <c r="ED180" s="176">
        <f>IF(PMKAFAAPAYER[[#This Row],[ ]]="Payé",PMKAFAAPAYER[[#This Row],[31.12.2025]],0)</f>
        <v>0</v>
      </c>
      <c r="EE180" s="18">
        <f t="shared" si="46"/>
        <v>0</v>
      </c>
      <c r="EF180" s="11">
        <f t="shared" si="47"/>
        <v>745.95</v>
      </c>
      <c r="EG180" s="16">
        <f>+PMKAFAAPAYER[[#This Row],[CHF]]-PMKAFAAPAYER[[#This Row],[T2025]]</f>
        <v>0</v>
      </c>
    </row>
    <row r="181" spans="1:137" x14ac:dyDescent="0.3">
      <c r="A181" s="9">
        <f t="shared" si="48"/>
        <v>176</v>
      </c>
      <c r="B181" s="250" t="s">
        <v>125</v>
      </c>
      <c r="C181" s="251" t="s">
        <v>592</v>
      </c>
      <c r="D181" s="252">
        <v>45700</v>
      </c>
      <c r="E181" s="253">
        <v>61</v>
      </c>
      <c r="F181" s="265">
        <f t="shared" si="50"/>
        <v>45761</v>
      </c>
      <c r="G181" s="254" t="s">
        <v>593</v>
      </c>
      <c r="H181" s="255"/>
      <c r="I181" s="256">
        <v>311.35000000000002</v>
      </c>
      <c r="J181" s="14"/>
      <c r="K181" s="14"/>
      <c r="L181" s="14"/>
      <c r="N181" s="15"/>
      <c r="P181" s="258"/>
      <c r="Q181" s="259"/>
      <c r="R181" s="260"/>
      <c r="S181" s="166">
        <f>IF(PMKAFAAPAYER[[#This Row],[ ]]="Payé",PMKAFAAPAYER[[#This Row],[02.01.2025]],0)</f>
        <v>0</v>
      </c>
      <c r="T181" s="234"/>
      <c r="U181" s="166">
        <f>IF(PMKAFAAPAYER[[#This Row],[ ]]="Payé",PMKAFAAPAYER[[#This Row],[09.01.2025]],0)</f>
        <v>0</v>
      </c>
      <c r="V181" s="234"/>
      <c r="W181" s="166">
        <f>IF(PMKAFAAPAYER[[#This Row],[ ]]="Payé",PMKAFAAPAYER[[#This Row],[16.01.2025]],0)</f>
        <v>0</v>
      </c>
      <c r="X181" s="234"/>
      <c r="Y181" s="166">
        <f>IF(PMKAFAAPAYER[[#This Row],[ ]]="Payé",PMKAFAAPAYER[[#This Row],[23.01.2025]],0)</f>
        <v>0</v>
      </c>
      <c r="Z181" s="234"/>
      <c r="AA181" s="176">
        <f>IF(PMKAFAAPAYER[[#This Row],[ ]]="Payé",PMKAFAAPAYER[[#This Row],[30.01.2025]],0)</f>
        <v>0</v>
      </c>
      <c r="AB181" s="32">
        <f t="shared" si="35"/>
        <v>0</v>
      </c>
      <c r="AC181" s="234"/>
      <c r="AD181" s="166">
        <f>IF(PMKAFAAPAYER[[#This Row],[ ]]="Payé",PMKAFAAPAYER[[#This Row],[06.02.2025]],0)</f>
        <v>0</v>
      </c>
      <c r="AE181" s="234"/>
      <c r="AF181" s="166">
        <f>IF(PMKAFAAPAYER[[#This Row],[ ]]="Payé",PMKAFAAPAYER[[#This Row],[13.02.2025]],0)</f>
        <v>0</v>
      </c>
      <c r="AG181" s="234"/>
      <c r="AH181" s="166">
        <f>IF(PMKAFAAPAYER[[#This Row],[ ]]="Payé",PMKAFAAPAYER[[#This Row],[20.02.2025]],0)</f>
        <v>0</v>
      </c>
      <c r="AI181" s="234"/>
      <c r="AJ181" s="176">
        <f>IF(PMKAFAAPAYER[[#This Row],[ ]]="Payé",PMKAFAAPAYER[[#This Row],[27.02.2025]],0)</f>
        <v>0</v>
      </c>
      <c r="AK181" s="47">
        <f t="shared" si="36"/>
        <v>0</v>
      </c>
      <c r="AL181" s="162"/>
      <c r="AM181" s="166">
        <f>IF(PMKAFAAPAYER[[#This Row],[ ]]="Payé",PMKAFAAPAYER[[#This Row],[05.03.2025]],0)</f>
        <v>0</v>
      </c>
      <c r="AN181" s="161"/>
      <c r="AO181" s="166">
        <f>IF(PMKAFAAPAYER[[#This Row],[ ]]="Payé",PMKAFAAPAYER[[#This Row],[12.03.2025]],0)</f>
        <v>0</v>
      </c>
      <c r="AP181" s="161"/>
      <c r="AQ181" s="166">
        <f>IF(PMKAFAAPAYER[[#This Row],[ ]]="Payé",PMKAFAAPAYER[[#This Row],[19.03.2025]],0)</f>
        <v>0</v>
      </c>
      <c r="AR181" s="161"/>
      <c r="AS181" s="176">
        <f>IF(PMKAFAAPAYER[[#This Row],[ ]]="Payé",PMKAFAAPAYER[[#This Row],[26.03.2025]],0)</f>
        <v>0</v>
      </c>
      <c r="AT181" s="17">
        <f t="shared" si="37"/>
        <v>0</v>
      </c>
      <c r="AU181" s="162"/>
      <c r="AV181" s="166">
        <f>IF(PMKAFAAPAYER[[#This Row],[ ]]="Payé",PMKAFAAPAYER[[#This Row],[02.04.2025]],0)</f>
        <v>0</v>
      </c>
      <c r="AW181" s="161">
        <f>+PMKAFAAPAYER[[#This Row],[CHF]]</f>
        <v>311.35000000000002</v>
      </c>
      <c r="AX181" s="166">
        <f>IF(PMKAFAAPAYER[[#This Row],[ ]]="Payé",PMKAFAAPAYER[[#This Row],[09.04.2025]],0)</f>
        <v>0</v>
      </c>
      <c r="AY181" s="161"/>
      <c r="AZ181" s="166">
        <f>IF(PMKAFAAPAYER[[#This Row],[ ]]="Payé",PMKAFAAPAYER[[#This Row],[16.04.2025]],0)</f>
        <v>0</v>
      </c>
      <c r="BA181" s="161"/>
      <c r="BB181" s="166">
        <f>IF(PMKAFAAPAYER[[#This Row],[ ]]="Payé",PMKAFAAPAYER[[#This Row],[23.04.2025]],0)</f>
        <v>0</v>
      </c>
      <c r="BC181" s="161"/>
      <c r="BD181" s="176">
        <f>IF(PMKAFAAPAYER[[#This Row],[ ]]="Payé",PMKAFAAPAYER[[#This Row],[30.04.2025]],0)</f>
        <v>0</v>
      </c>
      <c r="BE181" s="18">
        <f t="shared" si="38"/>
        <v>311.35000000000002</v>
      </c>
      <c r="BF181" s="162"/>
      <c r="BG181" s="166">
        <f>IF(PMKAFAAPAYER[[#This Row],[ ]]="Payé",PMKAFAAPAYER[[#This Row],[07.05.2025]],0)</f>
        <v>0</v>
      </c>
      <c r="BH181" s="161"/>
      <c r="BI181" s="166">
        <f>IF(PMKAFAAPAYER[[#This Row],[ ]]="Payé",PMKAFAAPAYER[[#This Row],[14.05.2025]],0)</f>
        <v>0</v>
      </c>
      <c r="BJ181" s="161"/>
      <c r="BK181" s="166">
        <f>IF(PMKAFAAPAYER[[#This Row],[ ]]="Payé",PMKAFAAPAYER[[#This Row],[21.05.2025]],0)</f>
        <v>0</v>
      </c>
      <c r="BL181" s="161"/>
      <c r="BM181" s="176">
        <f>IF(PMKAFAAPAYER[[#This Row],[ ]]="Payé",PMKAFAAPAYER[[#This Row],[28.05.2025]],0)</f>
        <v>0</v>
      </c>
      <c r="BN181" s="17">
        <f t="shared" si="39"/>
        <v>0</v>
      </c>
      <c r="BO181" s="162"/>
      <c r="BP181" s="166">
        <f>IF(PMKAFAAPAYER[[#This Row],[ ]]="Payé",PMKAFAAPAYER[[#This Row],[04.06.2025]],0)</f>
        <v>0</v>
      </c>
      <c r="BQ181" s="161"/>
      <c r="BR181" s="166">
        <f>IF(PMKAFAAPAYER[[#This Row],[ ]]="Payé",PMKAFAAPAYER[[#This Row],[11.06.2025]],0)</f>
        <v>0</v>
      </c>
      <c r="BS181" s="161"/>
      <c r="BT181" s="166">
        <f>IF(PMKAFAAPAYER[[#This Row],[ ]]="Payé",PMKAFAAPAYER[[#This Row],[18.06.2025]],0)</f>
        <v>0</v>
      </c>
      <c r="BU181" s="161"/>
      <c r="BV181" s="176">
        <f>IF(PMKAFAAPAYER[[#This Row],[ ]]="Payé",PMKAFAAPAYER[[#This Row],[25.06.2025]],0)</f>
        <v>0</v>
      </c>
      <c r="BW181" s="18">
        <f t="shared" si="40"/>
        <v>0</v>
      </c>
      <c r="BX181" s="162"/>
      <c r="BY181" s="166">
        <f>IF(PMKAFAAPAYER[[#This Row],[ ]]="Payé",PMKAFAAPAYER[[#This Row],[02.07.2025]],0)</f>
        <v>0</v>
      </c>
      <c r="BZ181" s="161"/>
      <c r="CA181" s="166">
        <f>IF(PMKAFAAPAYER[[#This Row],[ ]]="Payé",PMKAFAAPAYER[[#This Row],[09.07.2025]],0)</f>
        <v>0</v>
      </c>
      <c r="CB181" s="161"/>
      <c r="CC181" s="166">
        <f>IF(PMKAFAAPAYER[[#This Row],[ ]]="Payé",PMKAFAAPAYER[[#This Row],[16.07.2025]],0)</f>
        <v>0</v>
      </c>
      <c r="CD181" s="161"/>
      <c r="CE181" s="166">
        <f>IF(PMKAFAAPAYER[[#This Row],[ ]]="Payé",PMKAFAAPAYER[[#This Row],[23.07.2025]],0)</f>
        <v>0</v>
      </c>
      <c r="CF181" s="161"/>
      <c r="CG181" s="176">
        <f>IF(PMKAFAAPAYER[[#This Row],[ ]]="Payé",PMKAFAAPAYER[[#This Row],[30.07.2025]],0)</f>
        <v>0</v>
      </c>
      <c r="CH181" s="17">
        <f t="shared" si="41"/>
        <v>0</v>
      </c>
      <c r="CI181" s="162"/>
      <c r="CJ181" s="166">
        <f>IF(PMKAFAAPAYER[[#This Row],[ ]]="Payé",PMKAFAAPAYER[[#This Row],[06.08.2025]],0)</f>
        <v>0</v>
      </c>
      <c r="CK181" s="161"/>
      <c r="CL181" s="166">
        <f>IF(PMKAFAAPAYER[[#This Row],[ ]]="Payé",PMKAFAAPAYER[[#This Row],[13.08.2025]],0)</f>
        <v>0</v>
      </c>
      <c r="CM181" s="161"/>
      <c r="CN181" s="166">
        <f>IF(PMKAFAAPAYER[[#This Row],[ ]]="Payé",PMKAFAAPAYER[[#This Row],[20.08.2025]],0)</f>
        <v>0</v>
      </c>
      <c r="CO181" s="161"/>
      <c r="CP181" s="176">
        <f>IF(PMKAFAAPAYER[[#This Row],[ ]]="Payé",PMKAFAAPAYER[[#This Row],[27.08.2025]],0)</f>
        <v>0</v>
      </c>
      <c r="CQ181" s="18">
        <f t="shared" si="42"/>
        <v>0</v>
      </c>
      <c r="CR181" s="162"/>
      <c r="CS181" s="166">
        <f>IF(PMKAFAAPAYER[[#This Row],[ ]]="Payé",PMKAFAAPAYER[[#This Row],[03.09.2025]],0)</f>
        <v>0</v>
      </c>
      <c r="CT181" s="161"/>
      <c r="CU181" s="166">
        <f>IF(PMKAFAAPAYER[[#This Row],[ ]]="Payé",PMKAFAAPAYER[[#This Row],[10.09.2025]],0)</f>
        <v>0</v>
      </c>
      <c r="CV181" s="161"/>
      <c r="CW181" s="166">
        <f>IF(PMKAFAAPAYER[[#This Row],[ ]]="Payé",PMKAFAAPAYER[[#This Row],[17.09.2025]],0)</f>
        <v>0</v>
      </c>
      <c r="CX181" s="161"/>
      <c r="CY181" s="176">
        <f>IF(PMKAFAAPAYER[[#This Row],[ ]]="Payé",PMKAFAAPAYER[[#This Row],[24.09.2025]],0)</f>
        <v>0</v>
      </c>
      <c r="CZ181" s="17">
        <f t="shared" si="43"/>
        <v>0</v>
      </c>
      <c r="DA181" s="162"/>
      <c r="DB181" s="166">
        <f>IF(PMKAFAAPAYER[[#This Row],[ ]]="Payé",PMKAFAAPAYER[[#This Row],[01.10.2025]],0)</f>
        <v>0</v>
      </c>
      <c r="DC181" s="161"/>
      <c r="DD181" s="166">
        <f>IF(PMKAFAAPAYER[[#This Row],[ ]]="Payé",PMKAFAAPAYER[[#This Row],[08.10.2025]],0)</f>
        <v>0</v>
      </c>
      <c r="DE181" s="161"/>
      <c r="DF181" s="166">
        <f>IF(PMKAFAAPAYER[[#This Row],[ ]]="Payé",PMKAFAAPAYER[[#This Row],[15.10.2025]],0)</f>
        <v>0</v>
      </c>
      <c r="DG181" s="161"/>
      <c r="DH181" s="166">
        <f>IF(PMKAFAAPAYER[[#This Row],[ ]]="Payé",PMKAFAAPAYER[[#This Row],[22.10.2025]],0)</f>
        <v>0</v>
      </c>
      <c r="DI181" s="161"/>
      <c r="DJ181" s="176">
        <f>IF(PMKAFAAPAYER[[#This Row],[ ]]="Payé",PMKAFAAPAYER[[#This Row],[29.10.2025]],0)</f>
        <v>0</v>
      </c>
      <c r="DK181" s="18">
        <f t="shared" si="44"/>
        <v>0</v>
      </c>
      <c r="DL181" s="162"/>
      <c r="DM181" s="166">
        <f>IF(PMKAFAAPAYER[[#This Row],[ ]]="Payé",PMKAFAAPAYER[[#This Row],[05.11.2025]],0)</f>
        <v>0</v>
      </c>
      <c r="DN181" s="161"/>
      <c r="DO181" s="166">
        <f>IF(PMKAFAAPAYER[[#This Row],[ ]]="Payé",PMKAFAAPAYER[[#This Row],[12.11.2025]],0)</f>
        <v>0</v>
      </c>
      <c r="DP181" s="161"/>
      <c r="DQ181" s="166">
        <f>IF(PMKAFAAPAYER[[#This Row],[ ]]="Payé",PMKAFAAPAYER[[#This Row],[19.11.2025]],0)</f>
        <v>0</v>
      </c>
      <c r="DR181" s="161"/>
      <c r="DS181" s="176">
        <f>IF(PMKAFAAPAYER[[#This Row],[ ]]="Payé",PMKAFAAPAYER[[#This Row],[26.11.2025]],0)</f>
        <v>0</v>
      </c>
      <c r="DT181" s="17">
        <f t="shared" si="45"/>
        <v>0</v>
      </c>
      <c r="DU181" s="162"/>
      <c r="DV181" s="166">
        <f>IF(PMKAFAAPAYER[[#This Row],[ ]]="Payé",PMKAFAAPAYER[[#This Row],[03.12.2025]],0)</f>
        <v>0</v>
      </c>
      <c r="DW181" s="161"/>
      <c r="DX181" s="166">
        <f>IF(PMKAFAAPAYER[[#This Row],[ ]]="Payé",PMKAFAAPAYER[[#This Row],[10.12.2025]],0)</f>
        <v>0</v>
      </c>
      <c r="DY181" s="161"/>
      <c r="DZ181" s="166">
        <f>IF(PMKAFAAPAYER[[#This Row],[ ]]="Payé",PMKAFAAPAYER[[#This Row],[17.12.2025]],0)</f>
        <v>0</v>
      </c>
      <c r="EA181" s="161"/>
      <c r="EB181" s="166">
        <f>IF(PMKAFAAPAYER[[#This Row],[ ]]="Payé",PMKAFAAPAYER[[#This Row],[24.12.2025]],0)</f>
        <v>0</v>
      </c>
      <c r="EC181" s="161"/>
      <c r="ED181" s="176">
        <f>IF(PMKAFAAPAYER[[#This Row],[ ]]="Payé",PMKAFAAPAYER[[#This Row],[31.12.2025]],0)</f>
        <v>0</v>
      </c>
      <c r="EE181" s="18">
        <f t="shared" si="46"/>
        <v>0</v>
      </c>
      <c r="EF181" s="11">
        <f t="shared" si="47"/>
        <v>311.35000000000002</v>
      </c>
      <c r="EG181" s="16">
        <f>+PMKAFAAPAYER[[#This Row],[CHF]]-PMKAFAAPAYER[[#This Row],[T2025]]</f>
        <v>0</v>
      </c>
    </row>
    <row r="182" spans="1:137" x14ac:dyDescent="0.3">
      <c r="A182" s="9">
        <f t="shared" si="48"/>
        <v>177</v>
      </c>
      <c r="B182" s="250" t="s">
        <v>125</v>
      </c>
      <c r="C182" s="251" t="s">
        <v>594</v>
      </c>
      <c r="D182" s="252">
        <v>45705</v>
      </c>
      <c r="E182" s="253">
        <v>64</v>
      </c>
      <c r="F182" s="265">
        <f t="shared" si="50"/>
        <v>45769</v>
      </c>
      <c r="G182" s="254" t="s">
        <v>595</v>
      </c>
      <c r="H182" s="255"/>
      <c r="I182" s="256">
        <v>173.35</v>
      </c>
      <c r="J182" s="14"/>
      <c r="K182" s="14"/>
      <c r="L182" s="14"/>
      <c r="N182" s="15"/>
      <c r="P182" s="258"/>
      <c r="Q182" s="259"/>
      <c r="R182" s="260"/>
      <c r="S182" s="166">
        <f>IF(PMKAFAAPAYER[[#This Row],[ ]]="Payé",PMKAFAAPAYER[[#This Row],[02.01.2025]],0)</f>
        <v>0</v>
      </c>
      <c r="T182" s="234"/>
      <c r="U182" s="166">
        <f>IF(PMKAFAAPAYER[[#This Row],[ ]]="Payé",PMKAFAAPAYER[[#This Row],[09.01.2025]],0)</f>
        <v>0</v>
      </c>
      <c r="V182" s="234"/>
      <c r="W182" s="166">
        <f>IF(PMKAFAAPAYER[[#This Row],[ ]]="Payé",PMKAFAAPAYER[[#This Row],[16.01.2025]],0)</f>
        <v>0</v>
      </c>
      <c r="X182" s="234"/>
      <c r="Y182" s="166">
        <f>IF(PMKAFAAPAYER[[#This Row],[ ]]="Payé",PMKAFAAPAYER[[#This Row],[23.01.2025]],0)</f>
        <v>0</v>
      </c>
      <c r="Z182" s="234"/>
      <c r="AA182" s="176">
        <f>IF(PMKAFAAPAYER[[#This Row],[ ]]="Payé",PMKAFAAPAYER[[#This Row],[30.01.2025]],0)</f>
        <v>0</v>
      </c>
      <c r="AB182" s="32">
        <f t="shared" si="35"/>
        <v>0</v>
      </c>
      <c r="AC182" s="234"/>
      <c r="AD182" s="166">
        <f>IF(PMKAFAAPAYER[[#This Row],[ ]]="Payé",PMKAFAAPAYER[[#This Row],[06.02.2025]],0)</f>
        <v>0</v>
      </c>
      <c r="AE182" s="234"/>
      <c r="AF182" s="166">
        <f>IF(PMKAFAAPAYER[[#This Row],[ ]]="Payé",PMKAFAAPAYER[[#This Row],[13.02.2025]],0)</f>
        <v>0</v>
      </c>
      <c r="AG182" s="234"/>
      <c r="AH182" s="166">
        <f>IF(PMKAFAAPAYER[[#This Row],[ ]]="Payé",PMKAFAAPAYER[[#This Row],[20.02.2025]],0)</f>
        <v>0</v>
      </c>
      <c r="AI182" s="234"/>
      <c r="AJ182" s="176">
        <f>IF(PMKAFAAPAYER[[#This Row],[ ]]="Payé",PMKAFAAPAYER[[#This Row],[27.02.2025]],0)</f>
        <v>0</v>
      </c>
      <c r="AK182" s="47">
        <f t="shared" si="36"/>
        <v>0</v>
      </c>
      <c r="AL182" s="162"/>
      <c r="AM182" s="166">
        <f>IF(PMKAFAAPAYER[[#This Row],[ ]]="Payé",PMKAFAAPAYER[[#This Row],[05.03.2025]],0)</f>
        <v>0</v>
      </c>
      <c r="AN182" s="161"/>
      <c r="AO182" s="166">
        <f>IF(PMKAFAAPAYER[[#This Row],[ ]]="Payé",PMKAFAAPAYER[[#This Row],[12.03.2025]],0)</f>
        <v>0</v>
      </c>
      <c r="AP182" s="161"/>
      <c r="AQ182" s="166">
        <f>IF(PMKAFAAPAYER[[#This Row],[ ]]="Payé",PMKAFAAPAYER[[#This Row],[19.03.2025]],0)</f>
        <v>0</v>
      </c>
      <c r="AR182" s="161"/>
      <c r="AS182" s="176">
        <f>IF(PMKAFAAPAYER[[#This Row],[ ]]="Payé",PMKAFAAPAYER[[#This Row],[26.03.2025]],0)</f>
        <v>0</v>
      </c>
      <c r="AT182" s="17">
        <f t="shared" si="37"/>
        <v>0</v>
      </c>
      <c r="AU182" s="162"/>
      <c r="AV182" s="166">
        <f>IF(PMKAFAAPAYER[[#This Row],[ ]]="Payé",PMKAFAAPAYER[[#This Row],[02.04.2025]],0)</f>
        <v>0</v>
      </c>
      <c r="AW182" s="161"/>
      <c r="AX182" s="166">
        <f>IF(PMKAFAAPAYER[[#This Row],[ ]]="Payé",PMKAFAAPAYER[[#This Row],[09.04.2025]],0)</f>
        <v>0</v>
      </c>
      <c r="AY182" s="161">
        <f>+PMKAFAAPAYER[[#This Row],[CHF]]</f>
        <v>173.35</v>
      </c>
      <c r="AZ182" s="166">
        <f>IF(PMKAFAAPAYER[[#This Row],[ ]]="Payé",PMKAFAAPAYER[[#This Row],[16.04.2025]],0)</f>
        <v>0</v>
      </c>
      <c r="BA182" s="161"/>
      <c r="BB182" s="166">
        <f>IF(PMKAFAAPAYER[[#This Row],[ ]]="Payé",PMKAFAAPAYER[[#This Row],[23.04.2025]],0)</f>
        <v>0</v>
      </c>
      <c r="BC182" s="161"/>
      <c r="BD182" s="176">
        <f>IF(PMKAFAAPAYER[[#This Row],[ ]]="Payé",PMKAFAAPAYER[[#This Row],[30.04.2025]],0)</f>
        <v>0</v>
      </c>
      <c r="BE182" s="18">
        <f t="shared" si="38"/>
        <v>173.35</v>
      </c>
      <c r="BF182" s="162"/>
      <c r="BG182" s="166">
        <f>IF(PMKAFAAPAYER[[#This Row],[ ]]="Payé",PMKAFAAPAYER[[#This Row],[07.05.2025]],0)</f>
        <v>0</v>
      </c>
      <c r="BH182" s="161"/>
      <c r="BI182" s="166">
        <f>IF(PMKAFAAPAYER[[#This Row],[ ]]="Payé",PMKAFAAPAYER[[#This Row],[14.05.2025]],0)</f>
        <v>0</v>
      </c>
      <c r="BJ182" s="161"/>
      <c r="BK182" s="166">
        <f>IF(PMKAFAAPAYER[[#This Row],[ ]]="Payé",PMKAFAAPAYER[[#This Row],[21.05.2025]],0)</f>
        <v>0</v>
      </c>
      <c r="BL182" s="161"/>
      <c r="BM182" s="176">
        <f>IF(PMKAFAAPAYER[[#This Row],[ ]]="Payé",PMKAFAAPAYER[[#This Row],[28.05.2025]],0)</f>
        <v>0</v>
      </c>
      <c r="BN182" s="17">
        <f t="shared" si="39"/>
        <v>0</v>
      </c>
      <c r="BO182" s="162"/>
      <c r="BP182" s="166">
        <f>IF(PMKAFAAPAYER[[#This Row],[ ]]="Payé",PMKAFAAPAYER[[#This Row],[04.06.2025]],0)</f>
        <v>0</v>
      </c>
      <c r="BQ182" s="161"/>
      <c r="BR182" s="166">
        <f>IF(PMKAFAAPAYER[[#This Row],[ ]]="Payé",PMKAFAAPAYER[[#This Row],[11.06.2025]],0)</f>
        <v>0</v>
      </c>
      <c r="BS182" s="161"/>
      <c r="BT182" s="166">
        <f>IF(PMKAFAAPAYER[[#This Row],[ ]]="Payé",PMKAFAAPAYER[[#This Row],[18.06.2025]],0)</f>
        <v>0</v>
      </c>
      <c r="BU182" s="161"/>
      <c r="BV182" s="176">
        <f>IF(PMKAFAAPAYER[[#This Row],[ ]]="Payé",PMKAFAAPAYER[[#This Row],[25.06.2025]],0)</f>
        <v>0</v>
      </c>
      <c r="BW182" s="18">
        <f t="shared" si="40"/>
        <v>0</v>
      </c>
      <c r="BX182" s="162"/>
      <c r="BY182" s="166">
        <f>IF(PMKAFAAPAYER[[#This Row],[ ]]="Payé",PMKAFAAPAYER[[#This Row],[02.07.2025]],0)</f>
        <v>0</v>
      </c>
      <c r="BZ182" s="161"/>
      <c r="CA182" s="166">
        <f>IF(PMKAFAAPAYER[[#This Row],[ ]]="Payé",PMKAFAAPAYER[[#This Row],[09.07.2025]],0)</f>
        <v>0</v>
      </c>
      <c r="CB182" s="161"/>
      <c r="CC182" s="166">
        <f>IF(PMKAFAAPAYER[[#This Row],[ ]]="Payé",PMKAFAAPAYER[[#This Row],[16.07.2025]],0)</f>
        <v>0</v>
      </c>
      <c r="CD182" s="161"/>
      <c r="CE182" s="166">
        <f>IF(PMKAFAAPAYER[[#This Row],[ ]]="Payé",PMKAFAAPAYER[[#This Row],[23.07.2025]],0)</f>
        <v>0</v>
      </c>
      <c r="CF182" s="161"/>
      <c r="CG182" s="176">
        <f>IF(PMKAFAAPAYER[[#This Row],[ ]]="Payé",PMKAFAAPAYER[[#This Row],[30.07.2025]],0)</f>
        <v>0</v>
      </c>
      <c r="CH182" s="17">
        <f t="shared" si="41"/>
        <v>0</v>
      </c>
      <c r="CI182" s="162"/>
      <c r="CJ182" s="166">
        <f>IF(PMKAFAAPAYER[[#This Row],[ ]]="Payé",PMKAFAAPAYER[[#This Row],[06.08.2025]],0)</f>
        <v>0</v>
      </c>
      <c r="CK182" s="161"/>
      <c r="CL182" s="166">
        <f>IF(PMKAFAAPAYER[[#This Row],[ ]]="Payé",PMKAFAAPAYER[[#This Row],[13.08.2025]],0)</f>
        <v>0</v>
      </c>
      <c r="CM182" s="161"/>
      <c r="CN182" s="166">
        <f>IF(PMKAFAAPAYER[[#This Row],[ ]]="Payé",PMKAFAAPAYER[[#This Row],[20.08.2025]],0)</f>
        <v>0</v>
      </c>
      <c r="CO182" s="161"/>
      <c r="CP182" s="176">
        <f>IF(PMKAFAAPAYER[[#This Row],[ ]]="Payé",PMKAFAAPAYER[[#This Row],[27.08.2025]],0)</f>
        <v>0</v>
      </c>
      <c r="CQ182" s="18">
        <f t="shared" si="42"/>
        <v>0</v>
      </c>
      <c r="CR182" s="162"/>
      <c r="CS182" s="166">
        <f>IF(PMKAFAAPAYER[[#This Row],[ ]]="Payé",PMKAFAAPAYER[[#This Row],[03.09.2025]],0)</f>
        <v>0</v>
      </c>
      <c r="CT182" s="161"/>
      <c r="CU182" s="166">
        <f>IF(PMKAFAAPAYER[[#This Row],[ ]]="Payé",PMKAFAAPAYER[[#This Row],[10.09.2025]],0)</f>
        <v>0</v>
      </c>
      <c r="CV182" s="161"/>
      <c r="CW182" s="166">
        <f>IF(PMKAFAAPAYER[[#This Row],[ ]]="Payé",PMKAFAAPAYER[[#This Row],[17.09.2025]],0)</f>
        <v>0</v>
      </c>
      <c r="CX182" s="161"/>
      <c r="CY182" s="176">
        <f>IF(PMKAFAAPAYER[[#This Row],[ ]]="Payé",PMKAFAAPAYER[[#This Row],[24.09.2025]],0)</f>
        <v>0</v>
      </c>
      <c r="CZ182" s="17">
        <f t="shared" si="43"/>
        <v>0</v>
      </c>
      <c r="DA182" s="162"/>
      <c r="DB182" s="166">
        <f>IF(PMKAFAAPAYER[[#This Row],[ ]]="Payé",PMKAFAAPAYER[[#This Row],[01.10.2025]],0)</f>
        <v>0</v>
      </c>
      <c r="DC182" s="161"/>
      <c r="DD182" s="166">
        <f>IF(PMKAFAAPAYER[[#This Row],[ ]]="Payé",PMKAFAAPAYER[[#This Row],[08.10.2025]],0)</f>
        <v>0</v>
      </c>
      <c r="DE182" s="161"/>
      <c r="DF182" s="166">
        <f>IF(PMKAFAAPAYER[[#This Row],[ ]]="Payé",PMKAFAAPAYER[[#This Row],[15.10.2025]],0)</f>
        <v>0</v>
      </c>
      <c r="DG182" s="161"/>
      <c r="DH182" s="166">
        <f>IF(PMKAFAAPAYER[[#This Row],[ ]]="Payé",PMKAFAAPAYER[[#This Row],[22.10.2025]],0)</f>
        <v>0</v>
      </c>
      <c r="DI182" s="161"/>
      <c r="DJ182" s="176">
        <f>IF(PMKAFAAPAYER[[#This Row],[ ]]="Payé",PMKAFAAPAYER[[#This Row],[29.10.2025]],0)</f>
        <v>0</v>
      </c>
      <c r="DK182" s="18">
        <f t="shared" si="44"/>
        <v>0</v>
      </c>
      <c r="DL182" s="162"/>
      <c r="DM182" s="166">
        <f>IF(PMKAFAAPAYER[[#This Row],[ ]]="Payé",PMKAFAAPAYER[[#This Row],[05.11.2025]],0)</f>
        <v>0</v>
      </c>
      <c r="DN182" s="161"/>
      <c r="DO182" s="166">
        <f>IF(PMKAFAAPAYER[[#This Row],[ ]]="Payé",PMKAFAAPAYER[[#This Row],[12.11.2025]],0)</f>
        <v>0</v>
      </c>
      <c r="DP182" s="161"/>
      <c r="DQ182" s="166">
        <f>IF(PMKAFAAPAYER[[#This Row],[ ]]="Payé",PMKAFAAPAYER[[#This Row],[19.11.2025]],0)</f>
        <v>0</v>
      </c>
      <c r="DR182" s="161"/>
      <c r="DS182" s="176">
        <f>IF(PMKAFAAPAYER[[#This Row],[ ]]="Payé",PMKAFAAPAYER[[#This Row],[26.11.2025]],0)</f>
        <v>0</v>
      </c>
      <c r="DT182" s="17">
        <f t="shared" si="45"/>
        <v>0</v>
      </c>
      <c r="DU182" s="162"/>
      <c r="DV182" s="166">
        <f>IF(PMKAFAAPAYER[[#This Row],[ ]]="Payé",PMKAFAAPAYER[[#This Row],[03.12.2025]],0)</f>
        <v>0</v>
      </c>
      <c r="DW182" s="161"/>
      <c r="DX182" s="166">
        <f>IF(PMKAFAAPAYER[[#This Row],[ ]]="Payé",PMKAFAAPAYER[[#This Row],[10.12.2025]],0)</f>
        <v>0</v>
      </c>
      <c r="DY182" s="161"/>
      <c r="DZ182" s="166">
        <f>IF(PMKAFAAPAYER[[#This Row],[ ]]="Payé",PMKAFAAPAYER[[#This Row],[17.12.2025]],0)</f>
        <v>0</v>
      </c>
      <c r="EA182" s="161"/>
      <c r="EB182" s="166">
        <f>IF(PMKAFAAPAYER[[#This Row],[ ]]="Payé",PMKAFAAPAYER[[#This Row],[24.12.2025]],0)</f>
        <v>0</v>
      </c>
      <c r="EC182" s="161"/>
      <c r="ED182" s="176">
        <f>IF(PMKAFAAPAYER[[#This Row],[ ]]="Payé",PMKAFAAPAYER[[#This Row],[31.12.2025]],0)</f>
        <v>0</v>
      </c>
      <c r="EE182" s="18">
        <f t="shared" si="46"/>
        <v>0</v>
      </c>
      <c r="EF182" s="11">
        <f t="shared" si="47"/>
        <v>173.35</v>
      </c>
      <c r="EG182" s="16">
        <f>+PMKAFAAPAYER[[#This Row],[CHF]]-PMKAFAAPAYER[[#This Row],[T2025]]</f>
        <v>0</v>
      </c>
    </row>
    <row r="183" spans="1:137" x14ac:dyDescent="0.3">
      <c r="A183" s="9">
        <f t="shared" si="48"/>
        <v>178</v>
      </c>
      <c r="B183" s="250" t="s">
        <v>125</v>
      </c>
      <c r="C183" s="251" t="s">
        <v>596</v>
      </c>
      <c r="D183" s="252">
        <v>45707</v>
      </c>
      <c r="E183" s="253">
        <v>62</v>
      </c>
      <c r="F183" s="265">
        <f t="shared" si="50"/>
        <v>45769</v>
      </c>
      <c r="G183" s="254" t="s">
        <v>597</v>
      </c>
      <c r="H183" s="255"/>
      <c r="I183" s="256">
        <v>217.65</v>
      </c>
      <c r="J183" s="14"/>
      <c r="K183" s="14"/>
      <c r="L183" s="14"/>
      <c r="N183" s="15"/>
      <c r="P183" s="258"/>
      <c r="Q183" s="259"/>
      <c r="R183" s="260"/>
      <c r="S183" s="166">
        <f>IF(PMKAFAAPAYER[[#This Row],[ ]]="Payé",PMKAFAAPAYER[[#This Row],[02.01.2025]],0)</f>
        <v>0</v>
      </c>
      <c r="T183" s="234"/>
      <c r="U183" s="166">
        <f>IF(PMKAFAAPAYER[[#This Row],[ ]]="Payé",PMKAFAAPAYER[[#This Row],[09.01.2025]],0)</f>
        <v>0</v>
      </c>
      <c r="V183" s="234"/>
      <c r="W183" s="166">
        <f>IF(PMKAFAAPAYER[[#This Row],[ ]]="Payé",PMKAFAAPAYER[[#This Row],[16.01.2025]],0)</f>
        <v>0</v>
      </c>
      <c r="X183" s="234"/>
      <c r="Y183" s="166">
        <f>IF(PMKAFAAPAYER[[#This Row],[ ]]="Payé",PMKAFAAPAYER[[#This Row],[23.01.2025]],0)</f>
        <v>0</v>
      </c>
      <c r="Z183" s="234"/>
      <c r="AA183" s="176">
        <f>IF(PMKAFAAPAYER[[#This Row],[ ]]="Payé",PMKAFAAPAYER[[#This Row],[30.01.2025]],0)</f>
        <v>0</v>
      </c>
      <c r="AB183" s="32">
        <f t="shared" si="35"/>
        <v>0</v>
      </c>
      <c r="AC183" s="234"/>
      <c r="AD183" s="166">
        <f>IF(PMKAFAAPAYER[[#This Row],[ ]]="Payé",PMKAFAAPAYER[[#This Row],[06.02.2025]],0)</f>
        <v>0</v>
      </c>
      <c r="AE183" s="234"/>
      <c r="AF183" s="166">
        <f>IF(PMKAFAAPAYER[[#This Row],[ ]]="Payé",PMKAFAAPAYER[[#This Row],[13.02.2025]],0)</f>
        <v>0</v>
      </c>
      <c r="AG183" s="234"/>
      <c r="AH183" s="166">
        <f>IF(PMKAFAAPAYER[[#This Row],[ ]]="Payé",PMKAFAAPAYER[[#This Row],[20.02.2025]],0)</f>
        <v>0</v>
      </c>
      <c r="AI183" s="234"/>
      <c r="AJ183" s="176">
        <f>IF(PMKAFAAPAYER[[#This Row],[ ]]="Payé",PMKAFAAPAYER[[#This Row],[27.02.2025]],0)</f>
        <v>0</v>
      </c>
      <c r="AK183" s="47">
        <f t="shared" si="36"/>
        <v>0</v>
      </c>
      <c r="AL183" s="162"/>
      <c r="AM183" s="166">
        <f>IF(PMKAFAAPAYER[[#This Row],[ ]]="Payé",PMKAFAAPAYER[[#This Row],[05.03.2025]],0)</f>
        <v>0</v>
      </c>
      <c r="AN183" s="161"/>
      <c r="AO183" s="166">
        <f>IF(PMKAFAAPAYER[[#This Row],[ ]]="Payé",PMKAFAAPAYER[[#This Row],[12.03.2025]],0)</f>
        <v>0</v>
      </c>
      <c r="AP183" s="161"/>
      <c r="AQ183" s="166">
        <f>IF(PMKAFAAPAYER[[#This Row],[ ]]="Payé",PMKAFAAPAYER[[#This Row],[19.03.2025]],0)</f>
        <v>0</v>
      </c>
      <c r="AR183" s="161"/>
      <c r="AS183" s="176">
        <f>IF(PMKAFAAPAYER[[#This Row],[ ]]="Payé",PMKAFAAPAYER[[#This Row],[26.03.2025]],0)</f>
        <v>0</v>
      </c>
      <c r="AT183" s="17">
        <f t="shared" si="37"/>
        <v>0</v>
      </c>
      <c r="AU183" s="162"/>
      <c r="AV183" s="166">
        <f>IF(PMKAFAAPAYER[[#This Row],[ ]]="Payé",PMKAFAAPAYER[[#This Row],[02.04.2025]],0)</f>
        <v>0</v>
      </c>
      <c r="AW183" s="161"/>
      <c r="AX183" s="166">
        <f>IF(PMKAFAAPAYER[[#This Row],[ ]]="Payé",PMKAFAAPAYER[[#This Row],[09.04.2025]],0)</f>
        <v>0</v>
      </c>
      <c r="AY183" s="161">
        <f>+PMKAFAAPAYER[[#This Row],[CHF]]</f>
        <v>217.65</v>
      </c>
      <c r="AZ183" s="166">
        <f>IF(PMKAFAAPAYER[[#This Row],[ ]]="Payé",PMKAFAAPAYER[[#This Row],[16.04.2025]],0)</f>
        <v>0</v>
      </c>
      <c r="BA183" s="161"/>
      <c r="BB183" s="166">
        <f>IF(PMKAFAAPAYER[[#This Row],[ ]]="Payé",PMKAFAAPAYER[[#This Row],[23.04.2025]],0)</f>
        <v>0</v>
      </c>
      <c r="BC183" s="161"/>
      <c r="BD183" s="176">
        <f>IF(PMKAFAAPAYER[[#This Row],[ ]]="Payé",PMKAFAAPAYER[[#This Row],[30.04.2025]],0)</f>
        <v>0</v>
      </c>
      <c r="BE183" s="18">
        <f t="shared" si="38"/>
        <v>217.65</v>
      </c>
      <c r="BF183" s="162"/>
      <c r="BG183" s="166">
        <f>IF(PMKAFAAPAYER[[#This Row],[ ]]="Payé",PMKAFAAPAYER[[#This Row],[07.05.2025]],0)</f>
        <v>0</v>
      </c>
      <c r="BH183" s="161"/>
      <c r="BI183" s="166">
        <f>IF(PMKAFAAPAYER[[#This Row],[ ]]="Payé",PMKAFAAPAYER[[#This Row],[14.05.2025]],0)</f>
        <v>0</v>
      </c>
      <c r="BJ183" s="161"/>
      <c r="BK183" s="166">
        <f>IF(PMKAFAAPAYER[[#This Row],[ ]]="Payé",PMKAFAAPAYER[[#This Row],[21.05.2025]],0)</f>
        <v>0</v>
      </c>
      <c r="BL183" s="161"/>
      <c r="BM183" s="176">
        <f>IF(PMKAFAAPAYER[[#This Row],[ ]]="Payé",PMKAFAAPAYER[[#This Row],[28.05.2025]],0)</f>
        <v>0</v>
      </c>
      <c r="BN183" s="17">
        <f t="shared" si="39"/>
        <v>0</v>
      </c>
      <c r="BO183" s="162"/>
      <c r="BP183" s="166">
        <f>IF(PMKAFAAPAYER[[#This Row],[ ]]="Payé",PMKAFAAPAYER[[#This Row],[04.06.2025]],0)</f>
        <v>0</v>
      </c>
      <c r="BQ183" s="161"/>
      <c r="BR183" s="166">
        <f>IF(PMKAFAAPAYER[[#This Row],[ ]]="Payé",PMKAFAAPAYER[[#This Row],[11.06.2025]],0)</f>
        <v>0</v>
      </c>
      <c r="BS183" s="161"/>
      <c r="BT183" s="166">
        <f>IF(PMKAFAAPAYER[[#This Row],[ ]]="Payé",PMKAFAAPAYER[[#This Row],[18.06.2025]],0)</f>
        <v>0</v>
      </c>
      <c r="BU183" s="161"/>
      <c r="BV183" s="176">
        <f>IF(PMKAFAAPAYER[[#This Row],[ ]]="Payé",PMKAFAAPAYER[[#This Row],[25.06.2025]],0)</f>
        <v>0</v>
      </c>
      <c r="BW183" s="18">
        <f t="shared" si="40"/>
        <v>0</v>
      </c>
      <c r="BX183" s="162"/>
      <c r="BY183" s="166">
        <f>IF(PMKAFAAPAYER[[#This Row],[ ]]="Payé",PMKAFAAPAYER[[#This Row],[02.07.2025]],0)</f>
        <v>0</v>
      </c>
      <c r="BZ183" s="161"/>
      <c r="CA183" s="166">
        <f>IF(PMKAFAAPAYER[[#This Row],[ ]]="Payé",PMKAFAAPAYER[[#This Row],[09.07.2025]],0)</f>
        <v>0</v>
      </c>
      <c r="CB183" s="161"/>
      <c r="CC183" s="166">
        <f>IF(PMKAFAAPAYER[[#This Row],[ ]]="Payé",PMKAFAAPAYER[[#This Row],[16.07.2025]],0)</f>
        <v>0</v>
      </c>
      <c r="CD183" s="161"/>
      <c r="CE183" s="166">
        <f>IF(PMKAFAAPAYER[[#This Row],[ ]]="Payé",PMKAFAAPAYER[[#This Row],[23.07.2025]],0)</f>
        <v>0</v>
      </c>
      <c r="CF183" s="161"/>
      <c r="CG183" s="176">
        <f>IF(PMKAFAAPAYER[[#This Row],[ ]]="Payé",PMKAFAAPAYER[[#This Row],[30.07.2025]],0)</f>
        <v>0</v>
      </c>
      <c r="CH183" s="17">
        <f t="shared" si="41"/>
        <v>0</v>
      </c>
      <c r="CI183" s="162"/>
      <c r="CJ183" s="166">
        <f>IF(PMKAFAAPAYER[[#This Row],[ ]]="Payé",PMKAFAAPAYER[[#This Row],[06.08.2025]],0)</f>
        <v>0</v>
      </c>
      <c r="CK183" s="161"/>
      <c r="CL183" s="166">
        <f>IF(PMKAFAAPAYER[[#This Row],[ ]]="Payé",PMKAFAAPAYER[[#This Row],[13.08.2025]],0)</f>
        <v>0</v>
      </c>
      <c r="CM183" s="161"/>
      <c r="CN183" s="166">
        <f>IF(PMKAFAAPAYER[[#This Row],[ ]]="Payé",PMKAFAAPAYER[[#This Row],[20.08.2025]],0)</f>
        <v>0</v>
      </c>
      <c r="CO183" s="161"/>
      <c r="CP183" s="176">
        <f>IF(PMKAFAAPAYER[[#This Row],[ ]]="Payé",PMKAFAAPAYER[[#This Row],[27.08.2025]],0)</f>
        <v>0</v>
      </c>
      <c r="CQ183" s="18">
        <f t="shared" si="42"/>
        <v>0</v>
      </c>
      <c r="CR183" s="162"/>
      <c r="CS183" s="166">
        <f>IF(PMKAFAAPAYER[[#This Row],[ ]]="Payé",PMKAFAAPAYER[[#This Row],[03.09.2025]],0)</f>
        <v>0</v>
      </c>
      <c r="CT183" s="161"/>
      <c r="CU183" s="166">
        <f>IF(PMKAFAAPAYER[[#This Row],[ ]]="Payé",PMKAFAAPAYER[[#This Row],[10.09.2025]],0)</f>
        <v>0</v>
      </c>
      <c r="CV183" s="161"/>
      <c r="CW183" s="166">
        <f>IF(PMKAFAAPAYER[[#This Row],[ ]]="Payé",PMKAFAAPAYER[[#This Row],[17.09.2025]],0)</f>
        <v>0</v>
      </c>
      <c r="CX183" s="161"/>
      <c r="CY183" s="176">
        <f>IF(PMKAFAAPAYER[[#This Row],[ ]]="Payé",PMKAFAAPAYER[[#This Row],[24.09.2025]],0)</f>
        <v>0</v>
      </c>
      <c r="CZ183" s="17">
        <f t="shared" si="43"/>
        <v>0</v>
      </c>
      <c r="DA183" s="162"/>
      <c r="DB183" s="166">
        <f>IF(PMKAFAAPAYER[[#This Row],[ ]]="Payé",PMKAFAAPAYER[[#This Row],[01.10.2025]],0)</f>
        <v>0</v>
      </c>
      <c r="DC183" s="161"/>
      <c r="DD183" s="166">
        <f>IF(PMKAFAAPAYER[[#This Row],[ ]]="Payé",PMKAFAAPAYER[[#This Row],[08.10.2025]],0)</f>
        <v>0</v>
      </c>
      <c r="DE183" s="161"/>
      <c r="DF183" s="166">
        <f>IF(PMKAFAAPAYER[[#This Row],[ ]]="Payé",PMKAFAAPAYER[[#This Row],[15.10.2025]],0)</f>
        <v>0</v>
      </c>
      <c r="DG183" s="161"/>
      <c r="DH183" s="166">
        <f>IF(PMKAFAAPAYER[[#This Row],[ ]]="Payé",PMKAFAAPAYER[[#This Row],[22.10.2025]],0)</f>
        <v>0</v>
      </c>
      <c r="DI183" s="161"/>
      <c r="DJ183" s="176">
        <f>IF(PMKAFAAPAYER[[#This Row],[ ]]="Payé",PMKAFAAPAYER[[#This Row],[29.10.2025]],0)</f>
        <v>0</v>
      </c>
      <c r="DK183" s="18">
        <f t="shared" si="44"/>
        <v>0</v>
      </c>
      <c r="DL183" s="162"/>
      <c r="DM183" s="166">
        <f>IF(PMKAFAAPAYER[[#This Row],[ ]]="Payé",PMKAFAAPAYER[[#This Row],[05.11.2025]],0)</f>
        <v>0</v>
      </c>
      <c r="DN183" s="161"/>
      <c r="DO183" s="166">
        <f>IF(PMKAFAAPAYER[[#This Row],[ ]]="Payé",PMKAFAAPAYER[[#This Row],[12.11.2025]],0)</f>
        <v>0</v>
      </c>
      <c r="DP183" s="161"/>
      <c r="DQ183" s="166">
        <f>IF(PMKAFAAPAYER[[#This Row],[ ]]="Payé",PMKAFAAPAYER[[#This Row],[19.11.2025]],0)</f>
        <v>0</v>
      </c>
      <c r="DR183" s="161"/>
      <c r="DS183" s="176">
        <f>IF(PMKAFAAPAYER[[#This Row],[ ]]="Payé",PMKAFAAPAYER[[#This Row],[26.11.2025]],0)</f>
        <v>0</v>
      </c>
      <c r="DT183" s="17">
        <f t="shared" si="45"/>
        <v>0</v>
      </c>
      <c r="DU183" s="162"/>
      <c r="DV183" s="166">
        <f>IF(PMKAFAAPAYER[[#This Row],[ ]]="Payé",PMKAFAAPAYER[[#This Row],[03.12.2025]],0)</f>
        <v>0</v>
      </c>
      <c r="DW183" s="161"/>
      <c r="DX183" s="166">
        <f>IF(PMKAFAAPAYER[[#This Row],[ ]]="Payé",PMKAFAAPAYER[[#This Row],[10.12.2025]],0)</f>
        <v>0</v>
      </c>
      <c r="DY183" s="161"/>
      <c r="DZ183" s="166">
        <f>IF(PMKAFAAPAYER[[#This Row],[ ]]="Payé",PMKAFAAPAYER[[#This Row],[17.12.2025]],0)</f>
        <v>0</v>
      </c>
      <c r="EA183" s="161"/>
      <c r="EB183" s="166">
        <f>IF(PMKAFAAPAYER[[#This Row],[ ]]="Payé",PMKAFAAPAYER[[#This Row],[24.12.2025]],0)</f>
        <v>0</v>
      </c>
      <c r="EC183" s="161"/>
      <c r="ED183" s="176">
        <f>IF(PMKAFAAPAYER[[#This Row],[ ]]="Payé",PMKAFAAPAYER[[#This Row],[31.12.2025]],0)</f>
        <v>0</v>
      </c>
      <c r="EE183" s="18">
        <f t="shared" si="46"/>
        <v>0</v>
      </c>
      <c r="EF183" s="11">
        <f t="shared" si="47"/>
        <v>217.65</v>
      </c>
      <c r="EG183" s="16">
        <f>+PMKAFAAPAYER[[#This Row],[CHF]]-PMKAFAAPAYER[[#This Row],[T2025]]</f>
        <v>0</v>
      </c>
    </row>
    <row r="184" spans="1:137" x14ac:dyDescent="0.3">
      <c r="A184" s="9">
        <f t="shared" si="48"/>
        <v>179</v>
      </c>
      <c r="B184" s="250" t="s">
        <v>125</v>
      </c>
      <c r="C184" s="251" t="s">
        <v>598</v>
      </c>
      <c r="D184" s="252">
        <v>45712</v>
      </c>
      <c r="E184" s="253">
        <v>60</v>
      </c>
      <c r="F184" s="265">
        <f t="shared" si="50"/>
        <v>45772</v>
      </c>
      <c r="G184" s="254" t="s">
        <v>599</v>
      </c>
      <c r="H184" s="255"/>
      <c r="I184" s="256">
        <v>269</v>
      </c>
      <c r="J184" s="14"/>
      <c r="K184" s="14"/>
      <c r="L184" s="14"/>
      <c r="N184" s="15"/>
      <c r="P184" s="258"/>
      <c r="Q184" s="259"/>
      <c r="R184" s="260"/>
      <c r="S184" s="166">
        <f>IF(PMKAFAAPAYER[[#This Row],[ ]]="Payé",PMKAFAAPAYER[[#This Row],[02.01.2025]],0)</f>
        <v>0</v>
      </c>
      <c r="T184" s="234"/>
      <c r="U184" s="166">
        <f>IF(PMKAFAAPAYER[[#This Row],[ ]]="Payé",PMKAFAAPAYER[[#This Row],[09.01.2025]],0)</f>
        <v>0</v>
      </c>
      <c r="V184" s="234"/>
      <c r="W184" s="166">
        <f>IF(PMKAFAAPAYER[[#This Row],[ ]]="Payé",PMKAFAAPAYER[[#This Row],[16.01.2025]],0)</f>
        <v>0</v>
      </c>
      <c r="X184" s="234"/>
      <c r="Y184" s="166">
        <f>IF(PMKAFAAPAYER[[#This Row],[ ]]="Payé",PMKAFAAPAYER[[#This Row],[23.01.2025]],0)</f>
        <v>0</v>
      </c>
      <c r="Z184" s="234"/>
      <c r="AA184" s="176">
        <f>IF(PMKAFAAPAYER[[#This Row],[ ]]="Payé",PMKAFAAPAYER[[#This Row],[30.01.2025]],0)</f>
        <v>0</v>
      </c>
      <c r="AB184" s="32">
        <f t="shared" si="35"/>
        <v>0</v>
      </c>
      <c r="AC184" s="234"/>
      <c r="AD184" s="166">
        <f>IF(PMKAFAAPAYER[[#This Row],[ ]]="Payé",PMKAFAAPAYER[[#This Row],[06.02.2025]],0)</f>
        <v>0</v>
      </c>
      <c r="AE184" s="234"/>
      <c r="AF184" s="166">
        <f>IF(PMKAFAAPAYER[[#This Row],[ ]]="Payé",PMKAFAAPAYER[[#This Row],[13.02.2025]],0)</f>
        <v>0</v>
      </c>
      <c r="AG184" s="234"/>
      <c r="AH184" s="166">
        <f>IF(PMKAFAAPAYER[[#This Row],[ ]]="Payé",PMKAFAAPAYER[[#This Row],[20.02.2025]],0)</f>
        <v>0</v>
      </c>
      <c r="AI184" s="234"/>
      <c r="AJ184" s="176">
        <f>IF(PMKAFAAPAYER[[#This Row],[ ]]="Payé",PMKAFAAPAYER[[#This Row],[27.02.2025]],0)</f>
        <v>0</v>
      </c>
      <c r="AK184" s="47">
        <f t="shared" si="36"/>
        <v>0</v>
      </c>
      <c r="AL184" s="162"/>
      <c r="AM184" s="166">
        <f>IF(PMKAFAAPAYER[[#This Row],[ ]]="Payé",PMKAFAAPAYER[[#This Row],[05.03.2025]],0)</f>
        <v>0</v>
      </c>
      <c r="AN184" s="161"/>
      <c r="AO184" s="166">
        <f>IF(PMKAFAAPAYER[[#This Row],[ ]]="Payé",PMKAFAAPAYER[[#This Row],[12.03.2025]],0)</f>
        <v>0</v>
      </c>
      <c r="AP184" s="161"/>
      <c r="AQ184" s="166">
        <f>IF(PMKAFAAPAYER[[#This Row],[ ]]="Payé",PMKAFAAPAYER[[#This Row],[19.03.2025]],0)</f>
        <v>0</v>
      </c>
      <c r="AR184" s="161"/>
      <c r="AS184" s="176">
        <f>IF(PMKAFAAPAYER[[#This Row],[ ]]="Payé",PMKAFAAPAYER[[#This Row],[26.03.2025]],0)</f>
        <v>0</v>
      </c>
      <c r="AT184" s="17">
        <f t="shared" si="37"/>
        <v>0</v>
      </c>
      <c r="AU184" s="162"/>
      <c r="AV184" s="166">
        <f>IF(PMKAFAAPAYER[[#This Row],[ ]]="Payé",PMKAFAAPAYER[[#This Row],[02.04.2025]],0)</f>
        <v>0</v>
      </c>
      <c r="AW184" s="161"/>
      <c r="AX184" s="166">
        <f>IF(PMKAFAAPAYER[[#This Row],[ ]]="Payé",PMKAFAAPAYER[[#This Row],[09.04.2025]],0)</f>
        <v>0</v>
      </c>
      <c r="AY184" s="161"/>
      <c r="AZ184" s="166">
        <f>IF(PMKAFAAPAYER[[#This Row],[ ]]="Payé",PMKAFAAPAYER[[#This Row],[16.04.2025]],0)</f>
        <v>0</v>
      </c>
      <c r="BA184" s="161">
        <f>+PMKAFAAPAYER[[#This Row],[CHF]]</f>
        <v>269</v>
      </c>
      <c r="BB184" s="166">
        <f>IF(PMKAFAAPAYER[[#This Row],[ ]]="Payé",PMKAFAAPAYER[[#This Row],[23.04.2025]],0)</f>
        <v>0</v>
      </c>
      <c r="BC184" s="161"/>
      <c r="BD184" s="176">
        <f>IF(PMKAFAAPAYER[[#This Row],[ ]]="Payé",PMKAFAAPAYER[[#This Row],[30.04.2025]],0)</f>
        <v>0</v>
      </c>
      <c r="BE184" s="18">
        <f t="shared" si="38"/>
        <v>269</v>
      </c>
      <c r="BF184" s="162"/>
      <c r="BG184" s="166">
        <f>IF(PMKAFAAPAYER[[#This Row],[ ]]="Payé",PMKAFAAPAYER[[#This Row],[07.05.2025]],0)</f>
        <v>0</v>
      </c>
      <c r="BH184" s="161"/>
      <c r="BI184" s="166">
        <f>IF(PMKAFAAPAYER[[#This Row],[ ]]="Payé",PMKAFAAPAYER[[#This Row],[14.05.2025]],0)</f>
        <v>0</v>
      </c>
      <c r="BJ184" s="161"/>
      <c r="BK184" s="166">
        <f>IF(PMKAFAAPAYER[[#This Row],[ ]]="Payé",PMKAFAAPAYER[[#This Row],[21.05.2025]],0)</f>
        <v>0</v>
      </c>
      <c r="BL184" s="161"/>
      <c r="BM184" s="176">
        <f>IF(PMKAFAAPAYER[[#This Row],[ ]]="Payé",PMKAFAAPAYER[[#This Row],[28.05.2025]],0)</f>
        <v>0</v>
      </c>
      <c r="BN184" s="17">
        <f t="shared" si="39"/>
        <v>0</v>
      </c>
      <c r="BO184" s="162"/>
      <c r="BP184" s="166">
        <f>IF(PMKAFAAPAYER[[#This Row],[ ]]="Payé",PMKAFAAPAYER[[#This Row],[04.06.2025]],0)</f>
        <v>0</v>
      </c>
      <c r="BQ184" s="161"/>
      <c r="BR184" s="166">
        <f>IF(PMKAFAAPAYER[[#This Row],[ ]]="Payé",PMKAFAAPAYER[[#This Row],[11.06.2025]],0)</f>
        <v>0</v>
      </c>
      <c r="BS184" s="161"/>
      <c r="BT184" s="166">
        <f>IF(PMKAFAAPAYER[[#This Row],[ ]]="Payé",PMKAFAAPAYER[[#This Row],[18.06.2025]],0)</f>
        <v>0</v>
      </c>
      <c r="BU184" s="161"/>
      <c r="BV184" s="176">
        <f>IF(PMKAFAAPAYER[[#This Row],[ ]]="Payé",PMKAFAAPAYER[[#This Row],[25.06.2025]],0)</f>
        <v>0</v>
      </c>
      <c r="BW184" s="18">
        <f t="shared" si="40"/>
        <v>0</v>
      </c>
      <c r="BX184" s="162"/>
      <c r="BY184" s="166">
        <f>IF(PMKAFAAPAYER[[#This Row],[ ]]="Payé",PMKAFAAPAYER[[#This Row],[02.07.2025]],0)</f>
        <v>0</v>
      </c>
      <c r="BZ184" s="161"/>
      <c r="CA184" s="166">
        <f>IF(PMKAFAAPAYER[[#This Row],[ ]]="Payé",PMKAFAAPAYER[[#This Row],[09.07.2025]],0)</f>
        <v>0</v>
      </c>
      <c r="CB184" s="161"/>
      <c r="CC184" s="166">
        <f>IF(PMKAFAAPAYER[[#This Row],[ ]]="Payé",PMKAFAAPAYER[[#This Row],[16.07.2025]],0)</f>
        <v>0</v>
      </c>
      <c r="CD184" s="161"/>
      <c r="CE184" s="166">
        <f>IF(PMKAFAAPAYER[[#This Row],[ ]]="Payé",PMKAFAAPAYER[[#This Row],[23.07.2025]],0)</f>
        <v>0</v>
      </c>
      <c r="CF184" s="161"/>
      <c r="CG184" s="176">
        <f>IF(PMKAFAAPAYER[[#This Row],[ ]]="Payé",PMKAFAAPAYER[[#This Row],[30.07.2025]],0)</f>
        <v>0</v>
      </c>
      <c r="CH184" s="17">
        <f t="shared" si="41"/>
        <v>0</v>
      </c>
      <c r="CI184" s="162"/>
      <c r="CJ184" s="166">
        <f>IF(PMKAFAAPAYER[[#This Row],[ ]]="Payé",PMKAFAAPAYER[[#This Row],[06.08.2025]],0)</f>
        <v>0</v>
      </c>
      <c r="CK184" s="161"/>
      <c r="CL184" s="166">
        <f>IF(PMKAFAAPAYER[[#This Row],[ ]]="Payé",PMKAFAAPAYER[[#This Row],[13.08.2025]],0)</f>
        <v>0</v>
      </c>
      <c r="CM184" s="161"/>
      <c r="CN184" s="166">
        <f>IF(PMKAFAAPAYER[[#This Row],[ ]]="Payé",PMKAFAAPAYER[[#This Row],[20.08.2025]],0)</f>
        <v>0</v>
      </c>
      <c r="CO184" s="161"/>
      <c r="CP184" s="176">
        <f>IF(PMKAFAAPAYER[[#This Row],[ ]]="Payé",PMKAFAAPAYER[[#This Row],[27.08.2025]],0)</f>
        <v>0</v>
      </c>
      <c r="CQ184" s="18">
        <f t="shared" si="42"/>
        <v>0</v>
      </c>
      <c r="CR184" s="162"/>
      <c r="CS184" s="166">
        <f>IF(PMKAFAAPAYER[[#This Row],[ ]]="Payé",PMKAFAAPAYER[[#This Row],[03.09.2025]],0)</f>
        <v>0</v>
      </c>
      <c r="CT184" s="161"/>
      <c r="CU184" s="166">
        <f>IF(PMKAFAAPAYER[[#This Row],[ ]]="Payé",PMKAFAAPAYER[[#This Row],[10.09.2025]],0)</f>
        <v>0</v>
      </c>
      <c r="CV184" s="161"/>
      <c r="CW184" s="166">
        <f>IF(PMKAFAAPAYER[[#This Row],[ ]]="Payé",PMKAFAAPAYER[[#This Row],[17.09.2025]],0)</f>
        <v>0</v>
      </c>
      <c r="CX184" s="161"/>
      <c r="CY184" s="176">
        <f>IF(PMKAFAAPAYER[[#This Row],[ ]]="Payé",PMKAFAAPAYER[[#This Row],[24.09.2025]],0)</f>
        <v>0</v>
      </c>
      <c r="CZ184" s="17">
        <f t="shared" si="43"/>
        <v>0</v>
      </c>
      <c r="DA184" s="162"/>
      <c r="DB184" s="166">
        <f>IF(PMKAFAAPAYER[[#This Row],[ ]]="Payé",PMKAFAAPAYER[[#This Row],[01.10.2025]],0)</f>
        <v>0</v>
      </c>
      <c r="DC184" s="161"/>
      <c r="DD184" s="166">
        <f>IF(PMKAFAAPAYER[[#This Row],[ ]]="Payé",PMKAFAAPAYER[[#This Row],[08.10.2025]],0)</f>
        <v>0</v>
      </c>
      <c r="DE184" s="161"/>
      <c r="DF184" s="166">
        <f>IF(PMKAFAAPAYER[[#This Row],[ ]]="Payé",PMKAFAAPAYER[[#This Row],[15.10.2025]],0)</f>
        <v>0</v>
      </c>
      <c r="DG184" s="161"/>
      <c r="DH184" s="166">
        <f>IF(PMKAFAAPAYER[[#This Row],[ ]]="Payé",PMKAFAAPAYER[[#This Row],[22.10.2025]],0)</f>
        <v>0</v>
      </c>
      <c r="DI184" s="161"/>
      <c r="DJ184" s="176">
        <f>IF(PMKAFAAPAYER[[#This Row],[ ]]="Payé",PMKAFAAPAYER[[#This Row],[29.10.2025]],0)</f>
        <v>0</v>
      </c>
      <c r="DK184" s="18">
        <f t="shared" si="44"/>
        <v>0</v>
      </c>
      <c r="DL184" s="162"/>
      <c r="DM184" s="166">
        <f>IF(PMKAFAAPAYER[[#This Row],[ ]]="Payé",PMKAFAAPAYER[[#This Row],[05.11.2025]],0)</f>
        <v>0</v>
      </c>
      <c r="DN184" s="161"/>
      <c r="DO184" s="166">
        <f>IF(PMKAFAAPAYER[[#This Row],[ ]]="Payé",PMKAFAAPAYER[[#This Row],[12.11.2025]],0)</f>
        <v>0</v>
      </c>
      <c r="DP184" s="161"/>
      <c r="DQ184" s="166">
        <f>IF(PMKAFAAPAYER[[#This Row],[ ]]="Payé",PMKAFAAPAYER[[#This Row],[19.11.2025]],0)</f>
        <v>0</v>
      </c>
      <c r="DR184" s="161"/>
      <c r="DS184" s="176">
        <f>IF(PMKAFAAPAYER[[#This Row],[ ]]="Payé",PMKAFAAPAYER[[#This Row],[26.11.2025]],0)</f>
        <v>0</v>
      </c>
      <c r="DT184" s="17">
        <f t="shared" si="45"/>
        <v>0</v>
      </c>
      <c r="DU184" s="162"/>
      <c r="DV184" s="166">
        <f>IF(PMKAFAAPAYER[[#This Row],[ ]]="Payé",PMKAFAAPAYER[[#This Row],[03.12.2025]],0)</f>
        <v>0</v>
      </c>
      <c r="DW184" s="161"/>
      <c r="DX184" s="166">
        <f>IF(PMKAFAAPAYER[[#This Row],[ ]]="Payé",PMKAFAAPAYER[[#This Row],[10.12.2025]],0)</f>
        <v>0</v>
      </c>
      <c r="DY184" s="161"/>
      <c r="DZ184" s="166">
        <f>IF(PMKAFAAPAYER[[#This Row],[ ]]="Payé",PMKAFAAPAYER[[#This Row],[17.12.2025]],0)</f>
        <v>0</v>
      </c>
      <c r="EA184" s="161"/>
      <c r="EB184" s="166">
        <f>IF(PMKAFAAPAYER[[#This Row],[ ]]="Payé",PMKAFAAPAYER[[#This Row],[24.12.2025]],0)</f>
        <v>0</v>
      </c>
      <c r="EC184" s="161"/>
      <c r="ED184" s="176">
        <f>IF(PMKAFAAPAYER[[#This Row],[ ]]="Payé",PMKAFAAPAYER[[#This Row],[31.12.2025]],0)</f>
        <v>0</v>
      </c>
      <c r="EE184" s="18">
        <f t="shared" si="46"/>
        <v>0</v>
      </c>
      <c r="EF184" s="11">
        <f t="shared" si="47"/>
        <v>269</v>
      </c>
      <c r="EG184" s="16">
        <f>+PMKAFAAPAYER[[#This Row],[CHF]]-PMKAFAAPAYER[[#This Row],[T2025]]</f>
        <v>0</v>
      </c>
    </row>
    <row r="185" spans="1:137" x14ac:dyDescent="0.3">
      <c r="A185" s="9">
        <f t="shared" si="48"/>
        <v>180</v>
      </c>
      <c r="B185" s="250" t="s">
        <v>30</v>
      </c>
      <c r="C185" s="251" t="s">
        <v>600</v>
      </c>
      <c r="D185" s="252">
        <v>45712</v>
      </c>
      <c r="E185" s="253">
        <v>60</v>
      </c>
      <c r="F185" s="265">
        <f t="shared" si="50"/>
        <v>45772</v>
      </c>
      <c r="G185" s="254" t="s">
        <v>38</v>
      </c>
      <c r="H185" s="255" t="s">
        <v>601</v>
      </c>
      <c r="I185" s="256">
        <f>+PMKAFAAPAYER[[#This Row],[Euro]]*PMKAFAAPAYER[[#This Row],[Fx]]</f>
        <v>23806.1</v>
      </c>
      <c r="J185" s="14">
        <v>23806.1</v>
      </c>
      <c r="K185" s="14">
        <v>1</v>
      </c>
      <c r="L185" s="14"/>
      <c r="N185" s="15"/>
      <c r="P185" s="258"/>
      <c r="Q185" s="259"/>
      <c r="R185" s="260"/>
      <c r="S185" s="166">
        <f>IF(PMKAFAAPAYER[[#This Row],[ ]]="Payé",PMKAFAAPAYER[[#This Row],[02.01.2025]],0)</f>
        <v>0</v>
      </c>
      <c r="T185" s="234"/>
      <c r="U185" s="166">
        <f>IF(PMKAFAAPAYER[[#This Row],[ ]]="Payé",PMKAFAAPAYER[[#This Row],[09.01.2025]],0)</f>
        <v>0</v>
      </c>
      <c r="V185" s="234"/>
      <c r="W185" s="166">
        <f>IF(PMKAFAAPAYER[[#This Row],[ ]]="Payé",PMKAFAAPAYER[[#This Row],[16.01.2025]],0)</f>
        <v>0</v>
      </c>
      <c r="X185" s="234"/>
      <c r="Y185" s="166">
        <f>IF(PMKAFAAPAYER[[#This Row],[ ]]="Payé",PMKAFAAPAYER[[#This Row],[23.01.2025]],0)</f>
        <v>0</v>
      </c>
      <c r="Z185" s="234"/>
      <c r="AA185" s="176">
        <f>IF(PMKAFAAPAYER[[#This Row],[ ]]="Payé",PMKAFAAPAYER[[#This Row],[30.01.2025]],0)</f>
        <v>0</v>
      </c>
      <c r="AB185" s="32">
        <f t="shared" si="35"/>
        <v>0</v>
      </c>
      <c r="AC185" s="234"/>
      <c r="AD185" s="166">
        <f>IF(PMKAFAAPAYER[[#This Row],[ ]]="Payé",PMKAFAAPAYER[[#This Row],[06.02.2025]],0)</f>
        <v>0</v>
      </c>
      <c r="AE185" s="234"/>
      <c r="AF185" s="166">
        <f>IF(PMKAFAAPAYER[[#This Row],[ ]]="Payé",PMKAFAAPAYER[[#This Row],[13.02.2025]],0)</f>
        <v>0</v>
      </c>
      <c r="AG185" s="234"/>
      <c r="AH185" s="166">
        <f>IF(PMKAFAAPAYER[[#This Row],[ ]]="Payé",PMKAFAAPAYER[[#This Row],[20.02.2025]],0)</f>
        <v>0</v>
      </c>
      <c r="AI185" s="234"/>
      <c r="AJ185" s="176">
        <f>IF(PMKAFAAPAYER[[#This Row],[ ]]="Payé",PMKAFAAPAYER[[#This Row],[27.02.2025]],0)</f>
        <v>0</v>
      </c>
      <c r="AK185" s="47">
        <f t="shared" si="36"/>
        <v>0</v>
      </c>
      <c r="AL185" s="162"/>
      <c r="AM185" s="166">
        <f>IF(PMKAFAAPAYER[[#This Row],[ ]]="Payé",PMKAFAAPAYER[[#This Row],[05.03.2025]],0)</f>
        <v>0</v>
      </c>
      <c r="AN185" s="161"/>
      <c r="AO185" s="166">
        <f>IF(PMKAFAAPAYER[[#This Row],[ ]]="Payé",PMKAFAAPAYER[[#This Row],[12.03.2025]],0)</f>
        <v>0</v>
      </c>
      <c r="AP185" s="161"/>
      <c r="AQ185" s="166">
        <f>IF(PMKAFAAPAYER[[#This Row],[ ]]="Payé",PMKAFAAPAYER[[#This Row],[19.03.2025]],0)</f>
        <v>0</v>
      </c>
      <c r="AR185" s="161"/>
      <c r="AS185" s="176">
        <f>IF(PMKAFAAPAYER[[#This Row],[ ]]="Payé",PMKAFAAPAYER[[#This Row],[26.03.2025]],0)</f>
        <v>0</v>
      </c>
      <c r="AT185" s="17">
        <f t="shared" si="37"/>
        <v>0</v>
      </c>
      <c r="AU185" s="162"/>
      <c r="AV185" s="166">
        <f>IF(PMKAFAAPAYER[[#This Row],[ ]]="Payé",PMKAFAAPAYER[[#This Row],[02.04.2025]],0)</f>
        <v>0</v>
      </c>
      <c r="AW185" s="161"/>
      <c r="AX185" s="166">
        <f>IF(PMKAFAAPAYER[[#This Row],[ ]]="Payé",PMKAFAAPAYER[[#This Row],[09.04.2025]],0)</f>
        <v>0</v>
      </c>
      <c r="AY185" s="161"/>
      <c r="AZ185" s="166">
        <f>IF(PMKAFAAPAYER[[#This Row],[ ]]="Payé",PMKAFAAPAYER[[#This Row],[16.04.2025]],0)</f>
        <v>0</v>
      </c>
      <c r="BA185" s="161">
        <f>+PMKAFAAPAYER[[#This Row],[CHF]]</f>
        <v>23806.1</v>
      </c>
      <c r="BB185" s="166">
        <f>IF(PMKAFAAPAYER[[#This Row],[ ]]="Payé",PMKAFAAPAYER[[#This Row],[23.04.2025]],0)</f>
        <v>0</v>
      </c>
      <c r="BC185" s="161"/>
      <c r="BD185" s="176">
        <f>IF(PMKAFAAPAYER[[#This Row],[ ]]="Payé",PMKAFAAPAYER[[#This Row],[30.04.2025]],0)</f>
        <v>0</v>
      </c>
      <c r="BE185" s="18">
        <f t="shared" si="38"/>
        <v>23806.1</v>
      </c>
      <c r="BF185" s="162"/>
      <c r="BG185" s="166">
        <f>IF(PMKAFAAPAYER[[#This Row],[ ]]="Payé",PMKAFAAPAYER[[#This Row],[07.05.2025]],0)</f>
        <v>0</v>
      </c>
      <c r="BH185" s="161"/>
      <c r="BI185" s="166">
        <f>IF(PMKAFAAPAYER[[#This Row],[ ]]="Payé",PMKAFAAPAYER[[#This Row],[14.05.2025]],0)</f>
        <v>0</v>
      </c>
      <c r="BJ185" s="161"/>
      <c r="BK185" s="166">
        <f>IF(PMKAFAAPAYER[[#This Row],[ ]]="Payé",PMKAFAAPAYER[[#This Row],[21.05.2025]],0)</f>
        <v>0</v>
      </c>
      <c r="BL185" s="161"/>
      <c r="BM185" s="176">
        <f>IF(PMKAFAAPAYER[[#This Row],[ ]]="Payé",PMKAFAAPAYER[[#This Row],[28.05.2025]],0)</f>
        <v>0</v>
      </c>
      <c r="BN185" s="17">
        <f t="shared" si="39"/>
        <v>0</v>
      </c>
      <c r="BO185" s="162"/>
      <c r="BP185" s="166">
        <f>IF(PMKAFAAPAYER[[#This Row],[ ]]="Payé",PMKAFAAPAYER[[#This Row],[04.06.2025]],0)</f>
        <v>0</v>
      </c>
      <c r="BQ185" s="161"/>
      <c r="BR185" s="166">
        <f>IF(PMKAFAAPAYER[[#This Row],[ ]]="Payé",PMKAFAAPAYER[[#This Row],[11.06.2025]],0)</f>
        <v>0</v>
      </c>
      <c r="BS185" s="161"/>
      <c r="BT185" s="166">
        <f>IF(PMKAFAAPAYER[[#This Row],[ ]]="Payé",PMKAFAAPAYER[[#This Row],[18.06.2025]],0)</f>
        <v>0</v>
      </c>
      <c r="BU185" s="161"/>
      <c r="BV185" s="176">
        <f>IF(PMKAFAAPAYER[[#This Row],[ ]]="Payé",PMKAFAAPAYER[[#This Row],[25.06.2025]],0)</f>
        <v>0</v>
      </c>
      <c r="BW185" s="18">
        <f t="shared" si="40"/>
        <v>0</v>
      </c>
      <c r="BX185" s="162"/>
      <c r="BY185" s="166">
        <f>IF(PMKAFAAPAYER[[#This Row],[ ]]="Payé",PMKAFAAPAYER[[#This Row],[02.07.2025]],0)</f>
        <v>0</v>
      </c>
      <c r="BZ185" s="161"/>
      <c r="CA185" s="166">
        <f>IF(PMKAFAAPAYER[[#This Row],[ ]]="Payé",PMKAFAAPAYER[[#This Row],[09.07.2025]],0)</f>
        <v>0</v>
      </c>
      <c r="CB185" s="161"/>
      <c r="CC185" s="166">
        <f>IF(PMKAFAAPAYER[[#This Row],[ ]]="Payé",PMKAFAAPAYER[[#This Row],[16.07.2025]],0)</f>
        <v>0</v>
      </c>
      <c r="CD185" s="161"/>
      <c r="CE185" s="166">
        <f>IF(PMKAFAAPAYER[[#This Row],[ ]]="Payé",PMKAFAAPAYER[[#This Row],[23.07.2025]],0)</f>
        <v>0</v>
      </c>
      <c r="CF185" s="161"/>
      <c r="CG185" s="176">
        <f>IF(PMKAFAAPAYER[[#This Row],[ ]]="Payé",PMKAFAAPAYER[[#This Row],[30.07.2025]],0)</f>
        <v>0</v>
      </c>
      <c r="CH185" s="17">
        <f t="shared" si="41"/>
        <v>0</v>
      </c>
      <c r="CI185" s="162"/>
      <c r="CJ185" s="166">
        <f>IF(PMKAFAAPAYER[[#This Row],[ ]]="Payé",PMKAFAAPAYER[[#This Row],[06.08.2025]],0)</f>
        <v>0</v>
      </c>
      <c r="CK185" s="161"/>
      <c r="CL185" s="166">
        <f>IF(PMKAFAAPAYER[[#This Row],[ ]]="Payé",PMKAFAAPAYER[[#This Row],[13.08.2025]],0)</f>
        <v>0</v>
      </c>
      <c r="CM185" s="161"/>
      <c r="CN185" s="166">
        <f>IF(PMKAFAAPAYER[[#This Row],[ ]]="Payé",PMKAFAAPAYER[[#This Row],[20.08.2025]],0)</f>
        <v>0</v>
      </c>
      <c r="CO185" s="161"/>
      <c r="CP185" s="176">
        <f>IF(PMKAFAAPAYER[[#This Row],[ ]]="Payé",PMKAFAAPAYER[[#This Row],[27.08.2025]],0)</f>
        <v>0</v>
      </c>
      <c r="CQ185" s="18">
        <f t="shared" si="42"/>
        <v>0</v>
      </c>
      <c r="CR185" s="162"/>
      <c r="CS185" s="166">
        <f>IF(PMKAFAAPAYER[[#This Row],[ ]]="Payé",PMKAFAAPAYER[[#This Row],[03.09.2025]],0)</f>
        <v>0</v>
      </c>
      <c r="CT185" s="161"/>
      <c r="CU185" s="166">
        <f>IF(PMKAFAAPAYER[[#This Row],[ ]]="Payé",PMKAFAAPAYER[[#This Row],[10.09.2025]],0)</f>
        <v>0</v>
      </c>
      <c r="CV185" s="161"/>
      <c r="CW185" s="166">
        <f>IF(PMKAFAAPAYER[[#This Row],[ ]]="Payé",PMKAFAAPAYER[[#This Row],[17.09.2025]],0)</f>
        <v>0</v>
      </c>
      <c r="CX185" s="161"/>
      <c r="CY185" s="176">
        <f>IF(PMKAFAAPAYER[[#This Row],[ ]]="Payé",PMKAFAAPAYER[[#This Row],[24.09.2025]],0)</f>
        <v>0</v>
      </c>
      <c r="CZ185" s="17">
        <f t="shared" si="43"/>
        <v>0</v>
      </c>
      <c r="DA185" s="162"/>
      <c r="DB185" s="166">
        <f>IF(PMKAFAAPAYER[[#This Row],[ ]]="Payé",PMKAFAAPAYER[[#This Row],[01.10.2025]],0)</f>
        <v>0</v>
      </c>
      <c r="DC185" s="161"/>
      <c r="DD185" s="166">
        <f>IF(PMKAFAAPAYER[[#This Row],[ ]]="Payé",PMKAFAAPAYER[[#This Row],[08.10.2025]],0)</f>
        <v>0</v>
      </c>
      <c r="DE185" s="161"/>
      <c r="DF185" s="166">
        <f>IF(PMKAFAAPAYER[[#This Row],[ ]]="Payé",PMKAFAAPAYER[[#This Row],[15.10.2025]],0)</f>
        <v>0</v>
      </c>
      <c r="DG185" s="161"/>
      <c r="DH185" s="166">
        <f>IF(PMKAFAAPAYER[[#This Row],[ ]]="Payé",PMKAFAAPAYER[[#This Row],[22.10.2025]],0)</f>
        <v>0</v>
      </c>
      <c r="DI185" s="161"/>
      <c r="DJ185" s="176">
        <f>IF(PMKAFAAPAYER[[#This Row],[ ]]="Payé",PMKAFAAPAYER[[#This Row],[29.10.2025]],0)</f>
        <v>0</v>
      </c>
      <c r="DK185" s="18">
        <f t="shared" si="44"/>
        <v>0</v>
      </c>
      <c r="DL185" s="162"/>
      <c r="DM185" s="166">
        <f>IF(PMKAFAAPAYER[[#This Row],[ ]]="Payé",PMKAFAAPAYER[[#This Row],[05.11.2025]],0)</f>
        <v>0</v>
      </c>
      <c r="DN185" s="161"/>
      <c r="DO185" s="166">
        <f>IF(PMKAFAAPAYER[[#This Row],[ ]]="Payé",PMKAFAAPAYER[[#This Row],[12.11.2025]],0)</f>
        <v>0</v>
      </c>
      <c r="DP185" s="161"/>
      <c r="DQ185" s="166">
        <f>IF(PMKAFAAPAYER[[#This Row],[ ]]="Payé",PMKAFAAPAYER[[#This Row],[19.11.2025]],0)</f>
        <v>0</v>
      </c>
      <c r="DR185" s="161"/>
      <c r="DS185" s="176">
        <f>IF(PMKAFAAPAYER[[#This Row],[ ]]="Payé",PMKAFAAPAYER[[#This Row],[26.11.2025]],0)</f>
        <v>0</v>
      </c>
      <c r="DT185" s="17">
        <f t="shared" si="45"/>
        <v>0</v>
      </c>
      <c r="DU185" s="162"/>
      <c r="DV185" s="166">
        <f>IF(PMKAFAAPAYER[[#This Row],[ ]]="Payé",PMKAFAAPAYER[[#This Row],[03.12.2025]],0)</f>
        <v>0</v>
      </c>
      <c r="DW185" s="161"/>
      <c r="DX185" s="166">
        <f>IF(PMKAFAAPAYER[[#This Row],[ ]]="Payé",PMKAFAAPAYER[[#This Row],[10.12.2025]],0)</f>
        <v>0</v>
      </c>
      <c r="DY185" s="161"/>
      <c r="DZ185" s="166">
        <f>IF(PMKAFAAPAYER[[#This Row],[ ]]="Payé",PMKAFAAPAYER[[#This Row],[17.12.2025]],0)</f>
        <v>0</v>
      </c>
      <c r="EA185" s="161"/>
      <c r="EB185" s="166">
        <f>IF(PMKAFAAPAYER[[#This Row],[ ]]="Payé",PMKAFAAPAYER[[#This Row],[24.12.2025]],0)</f>
        <v>0</v>
      </c>
      <c r="EC185" s="161"/>
      <c r="ED185" s="176">
        <f>IF(PMKAFAAPAYER[[#This Row],[ ]]="Payé",PMKAFAAPAYER[[#This Row],[31.12.2025]],0)</f>
        <v>0</v>
      </c>
      <c r="EE185" s="18">
        <f t="shared" si="46"/>
        <v>0</v>
      </c>
      <c r="EF185" s="11">
        <f t="shared" si="47"/>
        <v>23806.1</v>
      </c>
      <c r="EG185" s="16">
        <f>+PMKAFAAPAYER[[#This Row],[CHF]]-PMKAFAAPAYER[[#This Row],[T2025]]</f>
        <v>0</v>
      </c>
    </row>
    <row r="186" spans="1:137" x14ac:dyDescent="0.3">
      <c r="A186" s="9">
        <f t="shared" si="48"/>
        <v>181</v>
      </c>
      <c r="B186" s="250" t="s">
        <v>35</v>
      </c>
      <c r="C186" s="251">
        <v>6028</v>
      </c>
      <c r="D186" s="252">
        <v>45714</v>
      </c>
      <c r="E186" s="253">
        <v>30</v>
      </c>
      <c r="F186" s="265">
        <f t="shared" si="50"/>
        <v>45744</v>
      </c>
      <c r="G186" s="254" t="s">
        <v>603</v>
      </c>
      <c r="H186" s="255" t="s">
        <v>602</v>
      </c>
      <c r="I186" s="256">
        <f>+PMKAFAAPAYER[[#This Row],[Euro]]*PMKAFAAPAYER[[#This Row],[Fx]]</f>
        <v>372</v>
      </c>
      <c r="J186" s="14">
        <v>372</v>
      </c>
      <c r="K186" s="14">
        <v>1</v>
      </c>
      <c r="L186" s="14"/>
      <c r="N186" s="15"/>
      <c r="P186" s="258"/>
      <c r="Q186" s="259"/>
      <c r="R186" s="260"/>
      <c r="S186" s="166">
        <f>IF(PMKAFAAPAYER[[#This Row],[ ]]="Payé",PMKAFAAPAYER[[#This Row],[02.01.2025]],0)</f>
        <v>0</v>
      </c>
      <c r="T186" s="234"/>
      <c r="U186" s="166">
        <f>IF(PMKAFAAPAYER[[#This Row],[ ]]="Payé",PMKAFAAPAYER[[#This Row],[09.01.2025]],0)</f>
        <v>0</v>
      </c>
      <c r="V186" s="234"/>
      <c r="W186" s="166">
        <f>IF(PMKAFAAPAYER[[#This Row],[ ]]="Payé",PMKAFAAPAYER[[#This Row],[16.01.2025]],0)</f>
        <v>0</v>
      </c>
      <c r="X186" s="234"/>
      <c r="Y186" s="166">
        <f>IF(PMKAFAAPAYER[[#This Row],[ ]]="Payé",PMKAFAAPAYER[[#This Row],[23.01.2025]],0)</f>
        <v>0</v>
      </c>
      <c r="Z186" s="234"/>
      <c r="AA186" s="176">
        <f>IF(PMKAFAAPAYER[[#This Row],[ ]]="Payé",PMKAFAAPAYER[[#This Row],[30.01.2025]],0)</f>
        <v>0</v>
      </c>
      <c r="AB186" s="32">
        <f t="shared" si="35"/>
        <v>0</v>
      </c>
      <c r="AC186" s="234"/>
      <c r="AD186" s="166">
        <f>IF(PMKAFAAPAYER[[#This Row],[ ]]="Payé",PMKAFAAPAYER[[#This Row],[06.02.2025]],0)</f>
        <v>0</v>
      </c>
      <c r="AE186" s="234"/>
      <c r="AF186" s="166">
        <f>IF(PMKAFAAPAYER[[#This Row],[ ]]="Payé",PMKAFAAPAYER[[#This Row],[13.02.2025]],0)</f>
        <v>0</v>
      </c>
      <c r="AG186" s="234"/>
      <c r="AH186" s="166">
        <f>IF(PMKAFAAPAYER[[#This Row],[ ]]="Payé",PMKAFAAPAYER[[#This Row],[20.02.2025]],0)</f>
        <v>0</v>
      </c>
      <c r="AI186" s="234"/>
      <c r="AJ186" s="176">
        <f>IF(PMKAFAAPAYER[[#This Row],[ ]]="Payé",PMKAFAAPAYER[[#This Row],[27.02.2025]],0)</f>
        <v>0</v>
      </c>
      <c r="AK186" s="47">
        <f t="shared" si="36"/>
        <v>0</v>
      </c>
      <c r="AL186" s="162"/>
      <c r="AM186" s="166">
        <f>IF(PMKAFAAPAYER[[#This Row],[ ]]="Payé",PMKAFAAPAYER[[#This Row],[05.03.2025]],0)</f>
        <v>0</v>
      </c>
      <c r="AN186" s="161"/>
      <c r="AO186" s="166">
        <f>IF(PMKAFAAPAYER[[#This Row],[ ]]="Payé",PMKAFAAPAYER[[#This Row],[12.03.2025]],0)</f>
        <v>0</v>
      </c>
      <c r="AP186" s="161"/>
      <c r="AQ186" s="166">
        <f>IF(PMKAFAAPAYER[[#This Row],[ ]]="Payé",PMKAFAAPAYER[[#This Row],[19.03.2025]],0)</f>
        <v>0</v>
      </c>
      <c r="AR186" s="161">
        <f>+PMKAFAAPAYER[[#This Row],[CHF]]</f>
        <v>372</v>
      </c>
      <c r="AS186" s="176">
        <f>IF(PMKAFAAPAYER[[#This Row],[ ]]="Payé",PMKAFAAPAYER[[#This Row],[26.03.2025]],0)</f>
        <v>0</v>
      </c>
      <c r="AT186" s="17">
        <f t="shared" si="37"/>
        <v>372</v>
      </c>
      <c r="AU186" s="162"/>
      <c r="AV186" s="166">
        <f>IF(PMKAFAAPAYER[[#This Row],[ ]]="Payé",PMKAFAAPAYER[[#This Row],[02.04.2025]],0)</f>
        <v>0</v>
      </c>
      <c r="AW186" s="161"/>
      <c r="AX186" s="166">
        <f>IF(PMKAFAAPAYER[[#This Row],[ ]]="Payé",PMKAFAAPAYER[[#This Row],[09.04.2025]],0)</f>
        <v>0</v>
      </c>
      <c r="AY186" s="161"/>
      <c r="AZ186" s="166">
        <f>IF(PMKAFAAPAYER[[#This Row],[ ]]="Payé",PMKAFAAPAYER[[#This Row],[16.04.2025]],0)</f>
        <v>0</v>
      </c>
      <c r="BA186" s="161"/>
      <c r="BB186" s="166">
        <f>IF(PMKAFAAPAYER[[#This Row],[ ]]="Payé",PMKAFAAPAYER[[#This Row],[23.04.2025]],0)</f>
        <v>0</v>
      </c>
      <c r="BC186" s="161"/>
      <c r="BD186" s="176">
        <f>IF(PMKAFAAPAYER[[#This Row],[ ]]="Payé",PMKAFAAPAYER[[#This Row],[30.04.2025]],0)</f>
        <v>0</v>
      </c>
      <c r="BE186" s="18">
        <f t="shared" si="38"/>
        <v>0</v>
      </c>
      <c r="BF186" s="162"/>
      <c r="BG186" s="166">
        <f>IF(PMKAFAAPAYER[[#This Row],[ ]]="Payé",PMKAFAAPAYER[[#This Row],[07.05.2025]],0)</f>
        <v>0</v>
      </c>
      <c r="BH186" s="161"/>
      <c r="BI186" s="166">
        <f>IF(PMKAFAAPAYER[[#This Row],[ ]]="Payé",PMKAFAAPAYER[[#This Row],[14.05.2025]],0)</f>
        <v>0</v>
      </c>
      <c r="BJ186" s="161"/>
      <c r="BK186" s="166">
        <f>IF(PMKAFAAPAYER[[#This Row],[ ]]="Payé",PMKAFAAPAYER[[#This Row],[21.05.2025]],0)</f>
        <v>0</v>
      </c>
      <c r="BL186" s="161"/>
      <c r="BM186" s="176">
        <f>IF(PMKAFAAPAYER[[#This Row],[ ]]="Payé",PMKAFAAPAYER[[#This Row],[28.05.2025]],0)</f>
        <v>0</v>
      </c>
      <c r="BN186" s="17">
        <f t="shared" si="39"/>
        <v>0</v>
      </c>
      <c r="BO186" s="162"/>
      <c r="BP186" s="166">
        <f>IF(PMKAFAAPAYER[[#This Row],[ ]]="Payé",PMKAFAAPAYER[[#This Row],[04.06.2025]],0)</f>
        <v>0</v>
      </c>
      <c r="BQ186" s="161"/>
      <c r="BR186" s="166">
        <f>IF(PMKAFAAPAYER[[#This Row],[ ]]="Payé",PMKAFAAPAYER[[#This Row],[11.06.2025]],0)</f>
        <v>0</v>
      </c>
      <c r="BS186" s="161"/>
      <c r="BT186" s="166">
        <f>IF(PMKAFAAPAYER[[#This Row],[ ]]="Payé",PMKAFAAPAYER[[#This Row],[18.06.2025]],0)</f>
        <v>0</v>
      </c>
      <c r="BU186" s="161"/>
      <c r="BV186" s="176">
        <f>IF(PMKAFAAPAYER[[#This Row],[ ]]="Payé",PMKAFAAPAYER[[#This Row],[25.06.2025]],0)</f>
        <v>0</v>
      </c>
      <c r="BW186" s="18">
        <f t="shared" si="40"/>
        <v>0</v>
      </c>
      <c r="BX186" s="162"/>
      <c r="BY186" s="166">
        <f>IF(PMKAFAAPAYER[[#This Row],[ ]]="Payé",PMKAFAAPAYER[[#This Row],[02.07.2025]],0)</f>
        <v>0</v>
      </c>
      <c r="BZ186" s="161"/>
      <c r="CA186" s="166">
        <f>IF(PMKAFAAPAYER[[#This Row],[ ]]="Payé",PMKAFAAPAYER[[#This Row],[09.07.2025]],0)</f>
        <v>0</v>
      </c>
      <c r="CB186" s="161"/>
      <c r="CC186" s="166">
        <f>IF(PMKAFAAPAYER[[#This Row],[ ]]="Payé",PMKAFAAPAYER[[#This Row],[16.07.2025]],0)</f>
        <v>0</v>
      </c>
      <c r="CD186" s="161"/>
      <c r="CE186" s="166">
        <f>IF(PMKAFAAPAYER[[#This Row],[ ]]="Payé",PMKAFAAPAYER[[#This Row],[23.07.2025]],0)</f>
        <v>0</v>
      </c>
      <c r="CF186" s="161"/>
      <c r="CG186" s="176">
        <f>IF(PMKAFAAPAYER[[#This Row],[ ]]="Payé",PMKAFAAPAYER[[#This Row],[30.07.2025]],0)</f>
        <v>0</v>
      </c>
      <c r="CH186" s="17">
        <f t="shared" si="41"/>
        <v>0</v>
      </c>
      <c r="CI186" s="162"/>
      <c r="CJ186" s="166">
        <f>IF(PMKAFAAPAYER[[#This Row],[ ]]="Payé",PMKAFAAPAYER[[#This Row],[06.08.2025]],0)</f>
        <v>0</v>
      </c>
      <c r="CK186" s="161"/>
      <c r="CL186" s="166">
        <f>IF(PMKAFAAPAYER[[#This Row],[ ]]="Payé",PMKAFAAPAYER[[#This Row],[13.08.2025]],0)</f>
        <v>0</v>
      </c>
      <c r="CM186" s="161"/>
      <c r="CN186" s="166">
        <f>IF(PMKAFAAPAYER[[#This Row],[ ]]="Payé",PMKAFAAPAYER[[#This Row],[20.08.2025]],0)</f>
        <v>0</v>
      </c>
      <c r="CO186" s="161"/>
      <c r="CP186" s="176">
        <f>IF(PMKAFAAPAYER[[#This Row],[ ]]="Payé",PMKAFAAPAYER[[#This Row],[27.08.2025]],0)</f>
        <v>0</v>
      </c>
      <c r="CQ186" s="18">
        <f t="shared" si="42"/>
        <v>0</v>
      </c>
      <c r="CR186" s="162"/>
      <c r="CS186" s="166">
        <f>IF(PMKAFAAPAYER[[#This Row],[ ]]="Payé",PMKAFAAPAYER[[#This Row],[03.09.2025]],0)</f>
        <v>0</v>
      </c>
      <c r="CT186" s="161"/>
      <c r="CU186" s="166">
        <f>IF(PMKAFAAPAYER[[#This Row],[ ]]="Payé",PMKAFAAPAYER[[#This Row],[10.09.2025]],0)</f>
        <v>0</v>
      </c>
      <c r="CV186" s="161"/>
      <c r="CW186" s="166">
        <f>IF(PMKAFAAPAYER[[#This Row],[ ]]="Payé",PMKAFAAPAYER[[#This Row],[17.09.2025]],0)</f>
        <v>0</v>
      </c>
      <c r="CX186" s="161"/>
      <c r="CY186" s="176">
        <f>IF(PMKAFAAPAYER[[#This Row],[ ]]="Payé",PMKAFAAPAYER[[#This Row],[24.09.2025]],0)</f>
        <v>0</v>
      </c>
      <c r="CZ186" s="17">
        <f t="shared" si="43"/>
        <v>0</v>
      </c>
      <c r="DA186" s="162"/>
      <c r="DB186" s="166">
        <f>IF(PMKAFAAPAYER[[#This Row],[ ]]="Payé",PMKAFAAPAYER[[#This Row],[01.10.2025]],0)</f>
        <v>0</v>
      </c>
      <c r="DC186" s="161"/>
      <c r="DD186" s="166">
        <f>IF(PMKAFAAPAYER[[#This Row],[ ]]="Payé",PMKAFAAPAYER[[#This Row],[08.10.2025]],0)</f>
        <v>0</v>
      </c>
      <c r="DE186" s="161"/>
      <c r="DF186" s="166">
        <f>IF(PMKAFAAPAYER[[#This Row],[ ]]="Payé",PMKAFAAPAYER[[#This Row],[15.10.2025]],0)</f>
        <v>0</v>
      </c>
      <c r="DG186" s="161"/>
      <c r="DH186" s="166">
        <f>IF(PMKAFAAPAYER[[#This Row],[ ]]="Payé",PMKAFAAPAYER[[#This Row],[22.10.2025]],0)</f>
        <v>0</v>
      </c>
      <c r="DI186" s="161"/>
      <c r="DJ186" s="176">
        <f>IF(PMKAFAAPAYER[[#This Row],[ ]]="Payé",PMKAFAAPAYER[[#This Row],[29.10.2025]],0)</f>
        <v>0</v>
      </c>
      <c r="DK186" s="18">
        <f t="shared" si="44"/>
        <v>0</v>
      </c>
      <c r="DL186" s="162"/>
      <c r="DM186" s="166">
        <f>IF(PMKAFAAPAYER[[#This Row],[ ]]="Payé",PMKAFAAPAYER[[#This Row],[05.11.2025]],0)</f>
        <v>0</v>
      </c>
      <c r="DN186" s="161"/>
      <c r="DO186" s="166">
        <f>IF(PMKAFAAPAYER[[#This Row],[ ]]="Payé",PMKAFAAPAYER[[#This Row],[12.11.2025]],0)</f>
        <v>0</v>
      </c>
      <c r="DP186" s="161"/>
      <c r="DQ186" s="166">
        <f>IF(PMKAFAAPAYER[[#This Row],[ ]]="Payé",PMKAFAAPAYER[[#This Row],[19.11.2025]],0)</f>
        <v>0</v>
      </c>
      <c r="DR186" s="161"/>
      <c r="DS186" s="176">
        <f>IF(PMKAFAAPAYER[[#This Row],[ ]]="Payé",PMKAFAAPAYER[[#This Row],[26.11.2025]],0)</f>
        <v>0</v>
      </c>
      <c r="DT186" s="17">
        <f t="shared" si="45"/>
        <v>0</v>
      </c>
      <c r="DU186" s="162"/>
      <c r="DV186" s="166">
        <f>IF(PMKAFAAPAYER[[#This Row],[ ]]="Payé",PMKAFAAPAYER[[#This Row],[03.12.2025]],0)</f>
        <v>0</v>
      </c>
      <c r="DW186" s="161"/>
      <c r="DX186" s="166">
        <f>IF(PMKAFAAPAYER[[#This Row],[ ]]="Payé",PMKAFAAPAYER[[#This Row],[10.12.2025]],0)</f>
        <v>0</v>
      </c>
      <c r="DY186" s="161"/>
      <c r="DZ186" s="166">
        <f>IF(PMKAFAAPAYER[[#This Row],[ ]]="Payé",PMKAFAAPAYER[[#This Row],[17.12.2025]],0)</f>
        <v>0</v>
      </c>
      <c r="EA186" s="161"/>
      <c r="EB186" s="166">
        <f>IF(PMKAFAAPAYER[[#This Row],[ ]]="Payé",PMKAFAAPAYER[[#This Row],[24.12.2025]],0)</f>
        <v>0</v>
      </c>
      <c r="EC186" s="161"/>
      <c r="ED186" s="176">
        <f>IF(PMKAFAAPAYER[[#This Row],[ ]]="Payé",PMKAFAAPAYER[[#This Row],[31.12.2025]],0)</f>
        <v>0</v>
      </c>
      <c r="EE186" s="18">
        <f t="shared" si="46"/>
        <v>0</v>
      </c>
      <c r="EF186" s="11">
        <f t="shared" si="47"/>
        <v>372</v>
      </c>
      <c r="EG186" s="16">
        <f>+PMKAFAAPAYER[[#This Row],[CHF]]-PMKAFAAPAYER[[#This Row],[T2025]]</f>
        <v>0</v>
      </c>
    </row>
    <row r="187" spans="1:137" x14ac:dyDescent="0.3">
      <c r="A187" s="9">
        <f t="shared" si="48"/>
        <v>182</v>
      </c>
      <c r="B187" s="250" t="s">
        <v>35</v>
      </c>
      <c r="C187" s="251">
        <v>6029</v>
      </c>
      <c r="D187" s="252">
        <v>45714</v>
      </c>
      <c r="E187" s="253">
        <v>30</v>
      </c>
      <c r="F187" s="265">
        <f t="shared" si="50"/>
        <v>45744</v>
      </c>
      <c r="G187" s="254" t="s">
        <v>577</v>
      </c>
      <c r="H187" s="255" t="s">
        <v>604</v>
      </c>
      <c r="I187" s="256">
        <f>+PMKAFAAPAYER[[#This Row],[Euro]]*PMKAFAAPAYER[[#This Row],[Fx]]</f>
        <v>660</v>
      </c>
      <c r="J187" s="14">
        <v>660</v>
      </c>
      <c r="K187" s="14">
        <v>1</v>
      </c>
      <c r="L187" s="14"/>
      <c r="N187" s="15"/>
      <c r="P187" s="258"/>
      <c r="Q187" s="259"/>
      <c r="R187" s="260"/>
      <c r="S187" s="166">
        <f>IF(PMKAFAAPAYER[[#This Row],[ ]]="Payé",PMKAFAAPAYER[[#This Row],[02.01.2025]],0)</f>
        <v>0</v>
      </c>
      <c r="T187" s="234"/>
      <c r="U187" s="166">
        <f>IF(PMKAFAAPAYER[[#This Row],[ ]]="Payé",PMKAFAAPAYER[[#This Row],[09.01.2025]],0)</f>
        <v>0</v>
      </c>
      <c r="V187" s="234"/>
      <c r="W187" s="166">
        <f>IF(PMKAFAAPAYER[[#This Row],[ ]]="Payé",PMKAFAAPAYER[[#This Row],[16.01.2025]],0)</f>
        <v>0</v>
      </c>
      <c r="X187" s="234"/>
      <c r="Y187" s="166">
        <f>IF(PMKAFAAPAYER[[#This Row],[ ]]="Payé",PMKAFAAPAYER[[#This Row],[23.01.2025]],0)</f>
        <v>0</v>
      </c>
      <c r="Z187" s="234"/>
      <c r="AA187" s="176">
        <f>IF(PMKAFAAPAYER[[#This Row],[ ]]="Payé",PMKAFAAPAYER[[#This Row],[30.01.2025]],0)</f>
        <v>0</v>
      </c>
      <c r="AB187" s="32">
        <f t="shared" si="35"/>
        <v>0</v>
      </c>
      <c r="AC187" s="234"/>
      <c r="AD187" s="166">
        <f>IF(PMKAFAAPAYER[[#This Row],[ ]]="Payé",PMKAFAAPAYER[[#This Row],[06.02.2025]],0)</f>
        <v>0</v>
      </c>
      <c r="AE187" s="234"/>
      <c r="AF187" s="166">
        <f>IF(PMKAFAAPAYER[[#This Row],[ ]]="Payé",PMKAFAAPAYER[[#This Row],[13.02.2025]],0)</f>
        <v>0</v>
      </c>
      <c r="AG187" s="234"/>
      <c r="AH187" s="166">
        <f>IF(PMKAFAAPAYER[[#This Row],[ ]]="Payé",PMKAFAAPAYER[[#This Row],[20.02.2025]],0)</f>
        <v>0</v>
      </c>
      <c r="AI187" s="234"/>
      <c r="AJ187" s="176">
        <f>IF(PMKAFAAPAYER[[#This Row],[ ]]="Payé",PMKAFAAPAYER[[#This Row],[27.02.2025]],0)</f>
        <v>0</v>
      </c>
      <c r="AK187" s="47">
        <f t="shared" si="36"/>
        <v>0</v>
      </c>
      <c r="AL187" s="162"/>
      <c r="AM187" s="166">
        <f>IF(PMKAFAAPAYER[[#This Row],[ ]]="Payé",PMKAFAAPAYER[[#This Row],[05.03.2025]],0)</f>
        <v>0</v>
      </c>
      <c r="AN187" s="161"/>
      <c r="AO187" s="166">
        <f>IF(PMKAFAAPAYER[[#This Row],[ ]]="Payé",PMKAFAAPAYER[[#This Row],[12.03.2025]],0)</f>
        <v>0</v>
      </c>
      <c r="AP187" s="161"/>
      <c r="AQ187" s="166">
        <f>IF(PMKAFAAPAYER[[#This Row],[ ]]="Payé",PMKAFAAPAYER[[#This Row],[19.03.2025]],0)</f>
        <v>0</v>
      </c>
      <c r="AR187" s="161">
        <f>+PMKAFAAPAYER[[#This Row],[CHF]]</f>
        <v>660</v>
      </c>
      <c r="AS187" s="176">
        <f>IF(PMKAFAAPAYER[[#This Row],[ ]]="Payé",PMKAFAAPAYER[[#This Row],[26.03.2025]],0)</f>
        <v>0</v>
      </c>
      <c r="AT187" s="17">
        <f t="shared" si="37"/>
        <v>660</v>
      </c>
      <c r="AU187" s="162"/>
      <c r="AV187" s="166">
        <f>IF(PMKAFAAPAYER[[#This Row],[ ]]="Payé",PMKAFAAPAYER[[#This Row],[02.04.2025]],0)</f>
        <v>0</v>
      </c>
      <c r="AW187" s="161"/>
      <c r="AX187" s="166">
        <f>IF(PMKAFAAPAYER[[#This Row],[ ]]="Payé",PMKAFAAPAYER[[#This Row],[09.04.2025]],0)</f>
        <v>0</v>
      </c>
      <c r="AY187" s="161"/>
      <c r="AZ187" s="166">
        <f>IF(PMKAFAAPAYER[[#This Row],[ ]]="Payé",PMKAFAAPAYER[[#This Row],[16.04.2025]],0)</f>
        <v>0</v>
      </c>
      <c r="BA187" s="161"/>
      <c r="BB187" s="166">
        <f>IF(PMKAFAAPAYER[[#This Row],[ ]]="Payé",PMKAFAAPAYER[[#This Row],[23.04.2025]],0)</f>
        <v>0</v>
      </c>
      <c r="BC187" s="161"/>
      <c r="BD187" s="176">
        <f>IF(PMKAFAAPAYER[[#This Row],[ ]]="Payé",PMKAFAAPAYER[[#This Row],[30.04.2025]],0)</f>
        <v>0</v>
      </c>
      <c r="BE187" s="18">
        <f t="shared" si="38"/>
        <v>0</v>
      </c>
      <c r="BF187" s="162"/>
      <c r="BG187" s="166">
        <f>IF(PMKAFAAPAYER[[#This Row],[ ]]="Payé",PMKAFAAPAYER[[#This Row],[07.05.2025]],0)</f>
        <v>0</v>
      </c>
      <c r="BH187" s="161"/>
      <c r="BI187" s="166">
        <f>IF(PMKAFAAPAYER[[#This Row],[ ]]="Payé",PMKAFAAPAYER[[#This Row],[14.05.2025]],0)</f>
        <v>0</v>
      </c>
      <c r="BJ187" s="161"/>
      <c r="BK187" s="166">
        <f>IF(PMKAFAAPAYER[[#This Row],[ ]]="Payé",PMKAFAAPAYER[[#This Row],[21.05.2025]],0)</f>
        <v>0</v>
      </c>
      <c r="BL187" s="161"/>
      <c r="BM187" s="176">
        <f>IF(PMKAFAAPAYER[[#This Row],[ ]]="Payé",PMKAFAAPAYER[[#This Row],[28.05.2025]],0)</f>
        <v>0</v>
      </c>
      <c r="BN187" s="17">
        <f t="shared" si="39"/>
        <v>0</v>
      </c>
      <c r="BO187" s="162"/>
      <c r="BP187" s="166">
        <f>IF(PMKAFAAPAYER[[#This Row],[ ]]="Payé",PMKAFAAPAYER[[#This Row],[04.06.2025]],0)</f>
        <v>0</v>
      </c>
      <c r="BQ187" s="161"/>
      <c r="BR187" s="166">
        <f>IF(PMKAFAAPAYER[[#This Row],[ ]]="Payé",PMKAFAAPAYER[[#This Row],[11.06.2025]],0)</f>
        <v>0</v>
      </c>
      <c r="BS187" s="161"/>
      <c r="BT187" s="166">
        <f>IF(PMKAFAAPAYER[[#This Row],[ ]]="Payé",PMKAFAAPAYER[[#This Row],[18.06.2025]],0)</f>
        <v>0</v>
      </c>
      <c r="BU187" s="161"/>
      <c r="BV187" s="176">
        <f>IF(PMKAFAAPAYER[[#This Row],[ ]]="Payé",PMKAFAAPAYER[[#This Row],[25.06.2025]],0)</f>
        <v>0</v>
      </c>
      <c r="BW187" s="18">
        <f t="shared" si="40"/>
        <v>0</v>
      </c>
      <c r="BX187" s="162"/>
      <c r="BY187" s="166">
        <f>IF(PMKAFAAPAYER[[#This Row],[ ]]="Payé",PMKAFAAPAYER[[#This Row],[02.07.2025]],0)</f>
        <v>0</v>
      </c>
      <c r="BZ187" s="161"/>
      <c r="CA187" s="166">
        <f>IF(PMKAFAAPAYER[[#This Row],[ ]]="Payé",PMKAFAAPAYER[[#This Row],[09.07.2025]],0)</f>
        <v>0</v>
      </c>
      <c r="CB187" s="161"/>
      <c r="CC187" s="166">
        <f>IF(PMKAFAAPAYER[[#This Row],[ ]]="Payé",PMKAFAAPAYER[[#This Row],[16.07.2025]],0)</f>
        <v>0</v>
      </c>
      <c r="CD187" s="161"/>
      <c r="CE187" s="166">
        <f>IF(PMKAFAAPAYER[[#This Row],[ ]]="Payé",PMKAFAAPAYER[[#This Row],[23.07.2025]],0)</f>
        <v>0</v>
      </c>
      <c r="CF187" s="161"/>
      <c r="CG187" s="176">
        <f>IF(PMKAFAAPAYER[[#This Row],[ ]]="Payé",PMKAFAAPAYER[[#This Row],[30.07.2025]],0)</f>
        <v>0</v>
      </c>
      <c r="CH187" s="17">
        <f t="shared" si="41"/>
        <v>0</v>
      </c>
      <c r="CI187" s="162"/>
      <c r="CJ187" s="166">
        <f>IF(PMKAFAAPAYER[[#This Row],[ ]]="Payé",PMKAFAAPAYER[[#This Row],[06.08.2025]],0)</f>
        <v>0</v>
      </c>
      <c r="CK187" s="161"/>
      <c r="CL187" s="166">
        <f>IF(PMKAFAAPAYER[[#This Row],[ ]]="Payé",PMKAFAAPAYER[[#This Row],[13.08.2025]],0)</f>
        <v>0</v>
      </c>
      <c r="CM187" s="161"/>
      <c r="CN187" s="166">
        <f>IF(PMKAFAAPAYER[[#This Row],[ ]]="Payé",PMKAFAAPAYER[[#This Row],[20.08.2025]],0)</f>
        <v>0</v>
      </c>
      <c r="CO187" s="161"/>
      <c r="CP187" s="176">
        <f>IF(PMKAFAAPAYER[[#This Row],[ ]]="Payé",PMKAFAAPAYER[[#This Row],[27.08.2025]],0)</f>
        <v>0</v>
      </c>
      <c r="CQ187" s="18">
        <f t="shared" si="42"/>
        <v>0</v>
      </c>
      <c r="CR187" s="162"/>
      <c r="CS187" s="166">
        <f>IF(PMKAFAAPAYER[[#This Row],[ ]]="Payé",PMKAFAAPAYER[[#This Row],[03.09.2025]],0)</f>
        <v>0</v>
      </c>
      <c r="CT187" s="161"/>
      <c r="CU187" s="166">
        <f>IF(PMKAFAAPAYER[[#This Row],[ ]]="Payé",PMKAFAAPAYER[[#This Row],[10.09.2025]],0)</f>
        <v>0</v>
      </c>
      <c r="CV187" s="161"/>
      <c r="CW187" s="166">
        <f>IF(PMKAFAAPAYER[[#This Row],[ ]]="Payé",PMKAFAAPAYER[[#This Row],[17.09.2025]],0)</f>
        <v>0</v>
      </c>
      <c r="CX187" s="161"/>
      <c r="CY187" s="176">
        <f>IF(PMKAFAAPAYER[[#This Row],[ ]]="Payé",PMKAFAAPAYER[[#This Row],[24.09.2025]],0)</f>
        <v>0</v>
      </c>
      <c r="CZ187" s="17">
        <f t="shared" si="43"/>
        <v>0</v>
      </c>
      <c r="DA187" s="162"/>
      <c r="DB187" s="166">
        <f>IF(PMKAFAAPAYER[[#This Row],[ ]]="Payé",PMKAFAAPAYER[[#This Row],[01.10.2025]],0)</f>
        <v>0</v>
      </c>
      <c r="DC187" s="161"/>
      <c r="DD187" s="166">
        <f>IF(PMKAFAAPAYER[[#This Row],[ ]]="Payé",PMKAFAAPAYER[[#This Row],[08.10.2025]],0)</f>
        <v>0</v>
      </c>
      <c r="DE187" s="161"/>
      <c r="DF187" s="166">
        <f>IF(PMKAFAAPAYER[[#This Row],[ ]]="Payé",PMKAFAAPAYER[[#This Row],[15.10.2025]],0)</f>
        <v>0</v>
      </c>
      <c r="DG187" s="161"/>
      <c r="DH187" s="166">
        <f>IF(PMKAFAAPAYER[[#This Row],[ ]]="Payé",PMKAFAAPAYER[[#This Row],[22.10.2025]],0)</f>
        <v>0</v>
      </c>
      <c r="DI187" s="161"/>
      <c r="DJ187" s="176">
        <f>IF(PMKAFAAPAYER[[#This Row],[ ]]="Payé",PMKAFAAPAYER[[#This Row],[29.10.2025]],0)</f>
        <v>0</v>
      </c>
      <c r="DK187" s="18">
        <f t="shared" si="44"/>
        <v>0</v>
      </c>
      <c r="DL187" s="162"/>
      <c r="DM187" s="166">
        <f>IF(PMKAFAAPAYER[[#This Row],[ ]]="Payé",PMKAFAAPAYER[[#This Row],[05.11.2025]],0)</f>
        <v>0</v>
      </c>
      <c r="DN187" s="161"/>
      <c r="DO187" s="166">
        <f>IF(PMKAFAAPAYER[[#This Row],[ ]]="Payé",PMKAFAAPAYER[[#This Row],[12.11.2025]],0)</f>
        <v>0</v>
      </c>
      <c r="DP187" s="161"/>
      <c r="DQ187" s="166">
        <f>IF(PMKAFAAPAYER[[#This Row],[ ]]="Payé",PMKAFAAPAYER[[#This Row],[19.11.2025]],0)</f>
        <v>0</v>
      </c>
      <c r="DR187" s="161"/>
      <c r="DS187" s="176">
        <f>IF(PMKAFAAPAYER[[#This Row],[ ]]="Payé",PMKAFAAPAYER[[#This Row],[26.11.2025]],0)</f>
        <v>0</v>
      </c>
      <c r="DT187" s="17">
        <f t="shared" si="45"/>
        <v>0</v>
      </c>
      <c r="DU187" s="162"/>
      <c r="DV187" s="166">
        <f>IF(PMKAFAAPAYER[[#This Row],[ ]]="Payé",PMKAFAAPAYER[[#This Row],[03.12.2025]],0)</f>
        <v>0</v>
      </c>
      <c r="DW187" s="161"/>
      <c r="DX187" s="166">
        <f>IF(PMKAFAAPAYER[[#This Row],[ ]]="Payé",PMKAFAAPAYER[[#This Row],[10.12.2025]],0)</f>
        <v>0</v>
      </c>
      <c r="DY187" s="161"/>
      <c r="DZ187" s="166">
        <f>IF(PMKAFAAPAYER[[#This Row],[ ]]="Payé",PMKAFAAPAYER[[#This Row],[17.12.2025]],0)</f>
        <v>0</v>
      </c>
      <c r="EA187" s="161"/>
      <c r="EB187" s="166">
        <f>IF(PMKAFAAPAYER[[#This Row],[ ]]="Payé",PMKAFAAPAYER[[#This Row],[24.12.2025]],0)</f>
        <v>0</v>
      </c>
      <c r="EC187" s="161"/>
      <c r="ED187" s="176">
        <f>IF(PMKAFAAPAYER[[#This Row],[ ]]="Payé",PMKAFAAPAYER[[#This Row],[31.12.2025]],0)</f>
        <v>0</v>
      </c>
      <c r="EE187" s="18">
        <f t="shared" si="46"/>
        <v>0</v>
      </c>
      <c r="EF187" s="11">
        <f t="shared" si="47"/>
        <v>660</v>
      </c>
      <c r="EG187" s="16">
        <f>+PMKAFAAPAYER[[#This Row],[CHF]]-PMKAFAAPAYER[[#This Row],[T2025]]</f>
        <v>0</v>
      </c>
    </row>
    <row r="188" spans="1:137" x14ac:dyDescent="0.3">
      <c r="A188" s="9">
        <f t="shared" si="48"/>
        <v>183</v>
      </c>
      <c r="B188" s="250" t="s">
        <v>107</v>
      </c>
      <c r="C188" s="251">
        <v>253002856</v>
      </c>
      <c r="D188" s="252">
        <v>45716</v>
      </c>
      <c r="E188" s="253">
        <v>30</v>
      </c>
      <c r="F188" s="265">
        <f t="shared" si="50"/>
        <v>45746</v>
      </c>
      <c r="G188" s="254" t="s">
        <v>605</v>
      </c>
      <c r="H188" s="255"/>
      <c r="I188" s="256">
        <v>29.9</v>
      </c>
      <c r="J188" s="14"/>
      <c r="K188" s="14"/>
      <c r="L188" s="14"/>
      <c r="N188" s="15"/>
      <c r="P188" s="258"/>
      <c r="Q188" s="259"/>
      <c r="R188" s="260"/>
      <c r="S188" s="166">
        <f>IF(PMKAFAAPAYER[[#This Row],[ ]]="Payé",PMKAFAAPAYER[[#This Row],[02.01.2025]],0)</f>
        <v>0</v>
      </c>
      <c r="T188" s="234"/>
      <c r="U188" s="166">
        <f>IF(PMKAFAAPAYER[[#This Row],[ ]]="Payé",PMKAFAAPAYER[[#This Row],[09.01.2025]],0)</f>
        <v>0</v>
      </c>
      <c r="V188" s="234"/>
      <c r="W188" s="166">
        <f>IF(PMKAFAAPAYER[[#This Row],[ ]]="Payé",PMKAFAAPAYER[[#This Row],[16.01.2025]],0)</f>
        <v>0</v>
      </c>
      <c r="X188" s="234"/>
      <c r="Y188" s="166">
        <f>IF(PMKAFAAPAYER[[#This Row],[ ]]="Payé",PMKAFAAPAYER[[#This Row],[23.01.2025]],0)</f>
        <v>0</v>
      </c>
      <c r="Z188" s="234"/>
      <c r="AA188" s="176">
        <f>IF(PMKAFAAPAYER[[#This Row],[ ]]="Payé",PMKAFAAPAYER[[#This Row],[30.01.2025]],0)</f>
        <v>0</v>
      </c>
      <c r="AB188" s="32">
        <f t="shared" si="35"/>
        <v>0</v>
      </c>
      <c r="AC188" s="234"/>
      <c r="AD188" s="166">
        <f>IF(PMKAFAAPAYER[[#This Row],[ ]]="Payé",PMKAFAAPAYER[[#This Row],[06.02.2025]],0)</f>
        <v>0</v>
      </c>
      <c r="AE188" s="234"/>
      <c r="AF188" s="166">
        <f>IF(PMKAFAAPAYER[[#This Row],[ ]]="Payé",PMKAFAAPAYER[[#This Row],[13.02.2025]],0)</f>
        <v>0</v>
      </c>
      <c r="AG188" s="234"/>
      <c r="AH188" s="166">
        <f>IF(PMKAFAAPAYER[[#This Row],[ ]]="Payé",PMKAFAAPAYER[[#This Row],[20.02.2025]],0)</f>
        <v>0</v>
      </c>
      <c r="AI188" s="234"/>
      <c r="AJ188" s="176">
        <f>IF(PMKAFAAPAYER[[#This Row],[ ]]="Payé",PMKAFAAPAYER[[#This Row],[27.02.2025]],0)</f>
        <v>0</v>
      </c>
      <c r="AK188" s="47">
        <f t="shared" si="36"/>
        <v>0</v>
      </c>
      <c r="AL188" s="162"/>
      <c r="AM188" s="166">
        <f>IF(PMKAFAAPAYER[[#This Row],[ ]]="Payé",PMKAFAAPAYER[[#This Row],[05.03.2025]],0)</f>
        <v>0</v>
      </c>
      <c r="AN188" s="161"/>
      <c r="AO188" s="166">
        <f>IF(PMKAFAAPAYER[[#This Row],[ ]]="Payé",PMKAFAAPAYER[[#This Row],[12.03.2025]],0)</f>
        <v>0</v>
      </c>
      <c r="AP188" s="161"/>
      <c r="AQ188" s="166">
        <f>IF(PMKAFAAPAYER[[#This Row],[ ]]="Payé",PMKAFAAPAYER[[#This Row],[19.03.2025]],0)</f>
        <v>0</v>
      </c>
      <c r="AR188" s="161">
        <f>+PMKAFAAPAYER[[#This Row],[CHF]]</f>
        <v>29.9</v>
      </c>
      <c r="AS188" s="176">
        <f>IF(PMKAFAAPAYER[[#This Row],[ ]]="Payé",PMKAFAAPAYER[[#This Row],[26.03.2025]],0)</f>
        <v>0</v>
      </c>
      <c r="AT188" s="17">
        <f t="shared" si="37"/>
        <v>29.9</v>
      </c>
      <c r="AU188" s="162"/>
      <c r="AV188" s="166">
        <f>IF(PMKAFAAPAYER[[#This Row],[ ]]="Payé",PMKAFAAPAYER[[#This Row],[02.04.2025]],0)</f>
        <v>0</v>
      </c>
      <c r="AW188" s="161"/>
      <c r="AX188" s="166">
        <f>IF(PMKAFAAPAYER[[#This Row],[ ]]="Payé",PMKAFAAPAYER[[#This Row],[09.04.2025]],0)</f>
        <v>0</v>
      </c>
      <c r="AY188" s="161"/>
      <c r="AZ188" s="166">
        <f>IF(PMKAFAAPAYER[[#This Row],[ ]]="Payé",PMKAFAAPAYER[[#This Row],[16.04.2025]],0)</f>
        <v>0</v>
      </c>
      <c r="BA188" s="161"/>
      <c r="BB188" s="166">
        <f>IF(PMKAFAAPAYER[[#This Row],[ ]]="Payé",PMKAFAAPAYER[[#This Row],[23.04.2025]],0)</f>
        <v>0</v>
      </c>
      <c r="BC188" s="161"/>
      <c r="BD188" s="176">
        <f>IF(PMKAFAAPAYER[[#This Row],[ ]]="Payé",PMKAFAAPAYER[[#This Row],[30.04.2025]],0)</f>
        <v>0</v>
      </c>
      <c r="BE188" s="18">
        <f t="shared" si="38"/>
        <v>0</v>
      </c>
      <c r="BF188" s="162"/>
      <c r="BG188" s="166">
        <f>IF(PMKAFAAPAYER[[#This Row],[ ]]="Payé",PMKAFAAPAYER[[#This Row],[07.05.2025]],0)</f>
        <v>0</v>
      </c>
      <c r="BH188" s="161"/>
      <c r="BI188" s="166">
        <f>IF(PMKAFAAPAYER[[#This Row],[ ]]="Payé",PMKAFAAPAYER[[#This Row],[14.05.2025]],0)</f>
        <v>0</v>
      </c>
      <c r="BJ188" s="161"/>
      <c r="BK188" s="166">
        <f>IF(PMKAFAAPAYER[[#This Row],[ ]]="Payé",PMKAFAAPAYER[[#This Row],[21.05.2025]],0)</f>
        <v>0</v>
      </c>
      <c r="BL188" s="161"/>
      <c r="BM188" s="176">
        <f>IF(PMKAFAAPAYER[[#This Row],[ ]]="Payé",PMKAFAAPAYER[[#This Row],[28.05.2025]],0)</f>
        <v>0</v>
      </c>
      <c r="BN188" s="17">
        <f t="shared" si="39"/>
        <v>0</v>
      </c>
      <c r="BO188" s="162"/>
      <c r="BP188" s="166">
        <f>IF(PMKAFAAPAYER[[#This Row],[ ]]="Payé",PMKAFAAPAYER[[#This Row],[04.06.2025]],0)</f>
        <v>0</v>
      </c>
      <c r="BQ188" s="161"/>
      <c r="BR188" s="166">
        <f>IF(PMKAFAAPAYER[[#This Row],[ ]]="Payé",PMKAFAAPAYER[[#This Row],[11.06.2025]],0)</f>
        <v>0</v>
      </c>
      <c r="BS188" s="161"/>
      <c r="BT188" s="166">
        <f>IF(PMKAFAAPAYER[[#This Row],[ ]]="Payé",PMKAFAAPAYER[[#This Row],[18.06.2025]],0)</f>
        <v>0</v>
      </c>
      <c r="BU188" s="161"/>
      <c r="BV188" s="176">
        <f>IF(PMKAFAAPAYER[[#This Row],[ ]]="Payé",PMKAFAAPAYER[[#This Row],[25.06.2025]],0)</f>
        <v>0</v>
      </c>
      <c r="BW188" s="18">
        <f t="shared" si="40"/>
        <v>0</v>
      </c>
      <c r="BX188" s="162"/>
      <c r="BY188" s="166">
        <f>IF(PMKAFAAPAYER[[#This Row],[ ]]="Payé",PMKAFAAPAYER[[#This Row],[02.07.2025]],0)</f>
        <v>0</v>
      </c>
      <c r="BZ188" s="161"/>
      <c r="CA188" s="166">
        <f>IF(PMKAFAAPAYER[[#This Row],[ ]]="Payé",PMKAFAAPAYER[[#This Row],[09.07.2025]],0)</f>
        <v>0</v>
      </c>
      <c r="CB188" s="161"/>
      <c r="CC188" s="166">
        <f>IF(PMKAFAAPAYER[[#This Row],[ ]]="Payé",PMKAFAAPAYER[[#This Row],[16.07.2025]],0)</f>
        <v>0</v>
      </c>
      <c r="CD188" s="161"/>
      <c r="CE188" s="166">
        <f>IF(PMKAFAAPAYER[[#This Row],[ ]]="Payé",PMKAFAAPAYER[[#This Row],[23.07.2025]],0)</f>
        <v>0</v>
      </c>
      <c r="CF188" s="161"/>
      <c r="CG188" s="176">
        <f>IF(PMKAFAAPAYER[[#This Row],[ ]]="Payé",PMKAFAAPAYER[[#This Row],[30.07.2025]],0)</f>
        <v>0</v>
      </c>
      <c r="CH188" s="17">
        <f t="shared" si="41"/>
        <v>0</v>
      </c>
      <c r="CI188" s="162"/>
      <c r="CJ188" s="166">
        <f>IF(PMKAFAAPAYER[[#This Row],[ ]]="Payé",PMKAFAAPAYER[[#This Row],[06.08.2025]],0)</f>
        <v>0</v>
      </c>
      <c r="CK188" s="161"/>
      <c r="CL188" s="166">
        <f>IF(PMKAFAAPAYER[[#This Row],[ ]]="Payé",PMKAFAAPAYER[[#This Row],[13.08.2025]],0)</f>
        <v>0</v>
      </c>
      <c r="CM188" s="161"/>
      <c r="CN188" s="166">
        <f>IF(PMKAFAAPAYER[[#This Row],[ ]]="Payé",PMKAFAAPAYER[[#This Row],[20.08.2025]],0)</f>
        <v>0</v>
      </c>
      <c r="CO188" s="161"/>
      <c r="CP188" s="176">
        <f>IF(PMKAFAAPAYER[[#This Row],[ ]]="Payé",PMKAFAAPAYER[[#This Row],[27.08.2025]],0)</f>
        <v>0</v>
      </c>
      <c r="CQ188" s="18">
        <f t="shared" si="42"/>
        <v>0</v>
      </c>
      <c r="CR188" s="162"/>
      <c r="CS188" s="166">
        <f>IF(PMKAFAAPAYER[[#This Row],[ ]]="Payé",PMKAFAAPAYER[[#This Row],[03.09.2025]],0)</f>
        <v>0</v>
      </c>
      <c r="CT188" s="161"/>
      <c r="CU188" s="166">
        <f>IF(PMKAFAAPAYER[[#This Row],[ ]]="Payé",PMKAFAAPAYER[[#This Row],[10.09.2025]],0)</f>
        <v>0</v>
      </c>
      <c r="CV188" s="161"/>
      <c r="CW188" s="166">
        <f>IF(PMKAFAAPAYER[[#This Row],[ ]]="Payé",PMKAFAAPAYER[[#This Row],[17.09.2025]],0)</f>
        <v>0</v>
      </c>
      <c r="CX188" s="161"/>
      <c r="CY188" s="176">
        <f>IF(PMKAFAAPAYER[[#This Row],[ ]]="Payé",PMKAFAAPAYER[[#This Row],[24.09.2025]],0)</f>
        <v>0</v>
      </c>
      <c r="CZ188" s="17">
        <f t="shared" si="43"/>
        <v>0</v>
      </c>
      <c r="DA188" s="162"/>
      <c r="DB188" s="166">
        <f>IF(PMKAFAAPAYER[[#This Row],[ ]]="Payé",PMKAFAAPAYER[[#This Row],[01.10.2025]],0)</f>
        <v>0</v>
      </c>
      <c r="DC188" s="161"/>
      <c r="DD188" s="166">
        <f>IF(PMKAFAAPAYER[[#This Row],[ ]]="Payé",PMKAFAAPAYER[[#This Row],[08.10.2025]],0)</f>
        <v>0</v>
      </c>
      <c r="DE188" s="161"/>
      <c r="DF188" s="166">
        <f>IF(PMKAFAAPAYER[[#This Row],[ ]]="Payé",PMKAFAAPAYER[[#This Row],[15.10.2025]],0)</f>
        <v>0</v>
      </c>
      <c r="DG188" s="161"/>
      <c r="DH188" s="166">
        <f>IF(PMKAFAAPAYER[[#This Row],[ ]]="Payé",PMKAFAAPAYER[[#This Row],[22.10.2025]],0)</f>
        <v>0</v>
      </c>
      <c r="DI188" s="161"/>
      <c r="DJ188" s="176">
        <f>IF(PMKAFAAPAYER[[#This Row],[ ]]="Payé",PMKAFAAPAYER[[#This Row],[29.10.2025]],0)</f>
        <v>0</v>
      </c>
      <c r="DK188" s="18">
        <f t="shared" si="44"/>
        <v>0</v>
      </c>
      <c r="DL188" s="162"/>
      <c r="DM188" s="166">
        <f>IF(PMKAFAAPAYER[[#This Row],[ ]]="Payé",PMKAFAAPAYER[[#This Row],[05.11.2025]],0)</f>
        <v>0</v>
      </c>
      <c r="DN188" s="161"/>
      <c r="DO188" s="166">
        <f>IF(PMKAFAAPAYER[[#This Row],[ ]]="Payé",PMKAFAAPAYER[[#This Row],[12.11.2025]],0)</f>
        <v>0</v>
      </c>
      <c r="DP188" s="161"/>
      <c r="DQ188" s="166">
        <f>IF(PMKAFAAPAYER[[#This Row],[ ]]="Payé",PMKAFAAPAYER[[#This Row],[19.11.2025]],0)</f>
        <v>0</v>
      </c>
      <c r="DR188" s="161"/>
      <c r="DS188" s="176">
        <f>IF(PMKAFAAPAYER[[#This Row],[ ]]="Payé",PMKAFAAPAYER[[#This Row],[26.11.2025]],0)</f>
        <v>0</v>
      </c>
      <c r="DT188" s="17">
        <f t="shared" si="45"/>
        <v>0</v>
      </c>
      <c r="DU188" s="162"/>
      <c r="DV188" s="166">
        <f>IF(PMKAFAAPAYER[[#This Row],[ ]]="Payé",PMKAFAAPAYER[[#This Row],[03.12.2025]],0)</f>
        <v>0</v>
      </c>
      <c r="DW188" s="161"/>
      <c r="DX188" s="166">
        <f>IF(PMKAFAAPAYER[[#This Row],[ ]]="Payé",PMKAFAAPAYER[[#This Row],[10.12.2025]],0)</f>
        <v>0</v>
      </c>
      <c r="DY188" s="161"/>
      <c r="DZ188" s="166">
        <f>IF(PMKAFAAPAYER[[#This Row],[ ]]="Payé",PMKAFAAPAYER[[#This Row],[17.12.2025]],0)</f>
        <v>0</v>
      </c>
      <c r="EA188" s="161"/>
      <c r="EB188" s="166">
        <f>IF(PMKAFAAPAYER[[#This Row],[ ]]="Payé",PMKAFAAPAYER[[#This Row],[24.12.2025]],0)</f>
        <v>0</v>
      </c>
      <c r="EC188" s="161"/>
      <c r="ED188" s="176">
        <f>IF(PMKAFAAPAYER[[#This Row],[ ]]="Payé",PMKAFAAPAYER[[#This Row],[31.12.2025]],0)</f>
        <v>0</v>
      </c>
      <c r="EE188" s="18">
        <f t="shared" si="46"/>
        <v>0</v>
      </c>
      <c r="EF188" s="11">
        <f t="shared" si="47"/>
        <v>29.9</v>
      </c>
      <c r="EG188" s="16">
        <f>+PMKAFAAPAYER[[#This Row],[CHF]]-PMKAFAAPAYER[[#This Row],[T2025]]</f>
        <v>0</v>
      </c>
    </row>
    <row r="189" spans="1:137" x14ac:dyDescent="0.3">
      <c r="A189" s="9">
        <f t="shared" si="48"/>
        <v>184</v>
      </c>
      <c r="B189" s="250" t="s">
        <v>125</v>
      </c>
      <c r="C189" s="251" t="s">
        <v>606</v>
      </c>
      <c r="D189" s="252">
        <v>45714</v>
      </c>
      <c r="E189" s="253">
        <v>61</v>
      </c>
      <c r="F189" s="265">
        <f>+D189+E189</f>
        <v>45775</v>
      </c>
      <c r="G189" s="254" t="s">
        <v>607</v>
      </c>
      <c r="H189" s="255"/>
      <c r="I189" s="256">
        <v>342.25</v>
      </c>
      <c r="J189" s="14"/>
      <c r="K189" s="14"/>
      <c r="L189" s="14"/>
      <c r="N189" s="15"/>
      <c r="P189" s="258"/>
      <c r="Q189" s="259"/>
      <c r="R189" s="260"/>
      <c r="S189" s="166">
        <f>IF(PMKAFAAPAYER[[#This Row],[ ]]="Payé",PMKAFAAPAYER[[#This Row],[02.01.2025]],0)</f>
        <v>0</v>
      </c>
      <c r="T189" s="234"/>
      <c r="U189" s="166">
        <f>IF(PMKAFAAPAYER[[#This Row],[ ]]="Payé",PMKAFAAPAYER[[#This Row],[09.01.2025]],0)</f>
        <v>0</v>
      </c>
      <c r="V189" s="234"/>
      <c r="W189" s="166">
        <f>IF(PMKAFAAPAYER[[#This Row],[ ]]="Payé",PMKAFAAPAYER[[#This Row],[16.01.2025]],0)</f>
        <v>0</v>
      </c>
      <c r="X189" s="234"/>
      <c r="Y189" s="166">
        <f>IF(PMKAFAAPAYER[[#This Row],[ ]]="Payé",PMKAFAAPAYER[[#This Row],[23.01.2025]],0)</f>
        <v>0</v>
      </c>
      <c r="Z189" s="234"/>
      <c r="AA189" s="176">
        <f>IF(PMKAFAAPAYER[[#This Row],[ ]]="Payé",PMKAFAAPAYER[[#This Row],[30.01.2025]],0)</f>
        <v>0</v>
      </c>
      <c r="AB189" s="32">
        <f t="shared" si="35"/>
        <v>0</v>
      </c>
      <c r="AC189" s="234"/>
      <c r="AD189" s="166">
        <f>IF(PMKAFAAPAYER[[#This Row],[ ]]="Payé",PMKAFAAPAYER[[#This Row],[06.02.2025]],0)</f>
        <v>0</v>
      </c>
      <c r="AE189" s="234"/>
      <c r="AF189" s="166">
        <f>IF(PMKAFAAPAYER[[#This Row],[ ]]="Payé",PMKAFAAPAYER[[#This Row],[13.02.2025]],0)</f>
        <v>0</v>
      </c>
      <c r="AG189" s="234"/>
      <c r="AH189" s="166">
        <f>IF(PMKAFAAPAYER[[#This Row],[ ]]="Payé",PMKAFAAPAYER[[#This Row],[20.02.2025]],0)</f>
        <v>0</v>
      </c>
      <c r="AI189" s="234"/>
      <c r="AJ189" s="176">
        <f>IF(PMKAFAAPAYER[[#This Row],[ ]]="Payé",PMKAFAAPAYER[[#This Row],[27.02.2025]],0)</f>
        <v>0</v>
      </c>
      <c r="AK189" s="47">
        <f t="shared" si="36"/>
        <v>0</v>
      </c>
      <c r="AL189" s="162"/>
      <c r="AM189" s="166">
        <f>IF(PMKAFAAPAYER[[#This Row],[ ]]="Payé",PMKAFAAPAYER[[#This Row],[05.03.2025]],0)</f>
        <v>0</v>
      </c>
      <c r="AN189" s="161"/>
      <c r="AO189" s="166">
        <f>IF(PMKAFAAPAYER[[#This Row],[ ]]="Payé",PMKAFAAPAYER[[#This Row],[12.03.2025]],0)</f>
        <v>0</v>
      </c>
      <c r="AP189" s="161"/>
      <c r="AQ189" s="166">
        <f>IF(PMKAFAAPAYER[[#This Row],[ ]]="Payé",PMKAFAAPAYER[[#This Row],[19.03.2025]],0)</f>
        <v>0</v>
      </c>
      <c r="AR189" s="161"/>
      <c r="AS189" s="176">
        <f>IF(PMKAFAAPAYER[[#This Row],[ ]]="Payé",PMKAFAAPAYER[[#This Row],[26.03.2025]],0)</f>
        <v>0</v>
      </c>
      <c r="AT189" s="17">
        <f t="shared" si="37"/>
        <v>0</v>
      </c>
      <c r="AU189" s="162"/>
      <c r="AV189" s="166">
        <f>IF(PMKAFAAPAYER[[#This Row],[ ]]="Payé",PMKAFAAPAYER[[#This Row],[02.04.2025]],0)</f>
        <v>0</v>
      </c>
      <c r="AW189" s="161"/>
      <c r="AX189" s="166">
        <f>IF(PMKAFAAPAYER[[#This Row],[ ]]="Payé",PMKAFAAPAYER[[#This Row],[09.04.2025]],0)</f>
        <v>0</v>
      </c>
      <c r="AY189" s="161"/>
      <c r="AZ189" s="166">
        <f>IF(PMKAFAAPAYER[[#This Row],[ ]]="Payé",PMKAFAAPAYER[[#This Row],[16.04.2025]],0)</f>
        <v>0</v>
      </c>
      <c r="BA189" s="161">
        <f>+PMKAFAAPAYER[[#This Row],[CHF]]</f>
        <v>342.25</v>
      </c>
      <c r="BB189" s="166">
        <f>IF(PMKAFAAPAYER[[#This Row],[ ]]="Payé",PMKAFAAPAYER[[#This Row],[23.04.2025]],0)</f>
        <v>0</v>
      </c>
      <c r="BC189" s="161"/>
      <c r="BD189" s="176">
        <f>IF(PMKAFAAPAYER[[#This Row],[ ]]="Payé",PMKAFAAPAYER[[#This Row],[30.04.2025]],0)</f>
        <v>0</v>
      </c>
      <c r="BE189" s="18">
        <f t="shared" si="38"/>
        <v>342.25</v>
      </c>
      <c r="BF189" s="162"/>
      <c r="BG189" s="166">
        <f>IF(PMKAFAAPAYER[[#This Row],[ ]]="Payé",PMKAFAAPAYER[[#This Row],[07.05.2025]],0)</f>
        <v>0</v>
      </c>
      <c r="BH189" s="161"/>
      <c r="BI189" s="166">
        <f>IF(PMKAFAAPAYER[[#This Row],[ ]]="Payé",PMKAFAAPAYER[[#This Row],[14.05.2025]],0)</f>
        <v>0</v>
      </c>
      <c r="BJ189" s="161"/>
      <c r="BK189" s="166">
        <f>IF(PMKAFAAPAYER[[#This Row],[ ]]="Payé",PMKAFAAPAYER[[#This Row],[21.05.2025]],0)</f>
        <v>0</v>
      </c>
      <c r="BL189" s="161"/>
      <c r="BM189" s="176">
        <f>IF(PMKAFAAPAYER[[#This Row],[ ]]="Payé",PMKAFAAPAYER[[#This Row],[28.05.2025]],0)</f>
        <v>0</v>
      </c>
      <c r="BN189" s="17">
        <f t="shared" si="39"/>
        <v>0</v>
      </c>
      <c r="BO189" s="162"/>
      <c r="BP189" s="166">
        <f>IF(PMKAFAAPAYER[[#This Row],[ ]]="Payé",PMKAFAAPAYER[[#This Row],[04.06.2025]],0)</f>
        <v>0</v>
      </c>
      <c r="BQ189" s="161"/>
      <c r="BR189" s="166">
        <f>IF(PMKAFAAPAYER[[#This Row],[ ]]="Payé",PMKAFAAPAYER[[#This Row],[11.06.2025]],0)</f>
        <v>0</v>
      </c>
      <c r="BS189" s="161"/>
      <c r="BT189" s="166">
        <f>IF(PMKAFAAPAYER[[#This Row],[ ]]="Payé",PMKAFAAPAYER[[#This Row],[18.06.2025]],0)</f>
        <v>0</v>
      </c>
      <c r="BU189" s="161"/>
      <c r="BV189" s="176">
        <f>IF(PMKAFAAPAYER[[#This Row],[ ]]="Payé",PMKAFAAPAYER[[#This Row],[25.06.2025]],0)</f>
        <v>0</v>
      </c>
      <c r="BW189" s="18">
        <f t="shared" si="40"/>
        <v>0</v>
      </c>
      <c r="BX189" s="162"/>
      <c r="BY189" s="166">
        <f>IF(PMKAFAAPAYER[[#This Row],[ ]]="Payé",PMKAFAAPAYER[[#This Row],[02.07.2025]],0)</f>
        <v>0</v>
      </c>
      <c r="BZ189" s="161"/>
      <c r="CA189" s="166">
        <f>IF(PMKAFAAPAYER[[#This Row],[ ]]="Payé",PMKAFAAPAYER[[#This Row],[09.07.2025]],0)</f>
        <v>0</v>
      </c>
      <c r="CB189" s="161"/>
      <c r="CC189" s="166">
        <f>IF(PMKAFAAPAYER[[#This Row],[ ]]="Payé",PMKAFAAPAYER[[#This Row],[16.07.2025]],0)</f>
        <v>0</v>
      </c>
      <c r="CD189" s="161"/>
      <c r="CE189" s="166">
        <f>IF(PMKAFAAPAYER[[#This Row],[ ]]="Payé",PMKAFAAPAYER[[#This Row],[23.07.2025]],0)</f>
        <v>0</v>
      </c>
      <c r="CF189" s="161"/>
      <c r="CG189" s="176">
        <f>IF(PMKAFAAPAYER[[#This Row],[ ]]="Payé",PMKAFAAPAYER[[#This Row],[30.07.2025]],0)</f>
        <v>0</v>
      </c>
      <c r="CH189" s="17">
        <f t="shared" si="41"/>
        <v>0</v>
      </c>
      <c r="CI189" s="162"/>
      <c r="CJ189" s="166">
        <f>IF(PMKAFAAPAYER[[#This Row],[ ]]="Payé",PMKAFAAPAYER[[#This Row],[06.08.2025]],0)</f>
        <v>0</v>
      </c>
      <c r="CK189" s="161"/>
      <c r="CL189" s="166">
        <f>IF(PMKAFAAPAYER[[#This Row],[ ]]="Payé",PMKAFAAPAYER[[#This Row],[13.08.2025]],0)</f>
        <v>0</v>
      </c>
      <c r="CM189" s="161"/>
      <c r="CN189" s="166">
        <f>IF(PMKAFAAPAYER[[#This Row],[ ]]="Payé",PMKAFAAPAYER[[#This Row],[20.08.2025]],0)</f>
        <v>0</v>
      </c>
      <c r="CO189" s="161"/>
      <c r="CP189" s="176">
        <f>IF(PMKAFAAPAYER[[#This Row],[ ]]="Payé",PMKAFAAPAYER[[#This Row],[27.08.2025]],0)</f>
        <v>0</v>
      </c>
      <c r="CQ189" s="18">
        <f t="shared" si="42"/>
        <v>0</v>
      </c>
      <c r="CR189" s="162"/>
      <c r="CS189" s="166">
        <f>IF(PMKAFAAPAYER[[#This Row],[ ]]="Payé",PMKAFAAPAYER[[#This Row],[03.09.2025]],0)</f>
        <v>0</v>
      </c>
      <c r="CT189" s="161"/>
      <c r="CU189" s="166">
        <f>IF(PMKAFAAPAYER[[#This Row],[ ]]="Payé",PMKAFAAPAYER[[#This Row],[10.09.2025]],0)</f>
        <v>0</v>
      </c>
      <c r="CV189" s="161"/>
      <c r="CW189" s="166">
        <f>IF(PMKAFAAPAYER[[#This Row],[ ]]="Payé",PMKAFAAPAYER[[#This Row],[17.09.2025]],0)</f>
        <v>0</v>
      </c>
      <c r="CX189" s="161"/>
      <c r="CY189" s="176">
        <f>IF(PMKAFAAPAYER[[#This Row],[ ]]="Payé",PMKAFAAPAYER[[#This Row],[24.09.2025]],0)</f>
        <v>0</v>
      </c>
      <c r="CZ189" s="17">
        <f t="shared" si="43"/>
        <v>0</v>
      </c>
      <c r="DA189" s="162"/>
      <c r="DB189" s="166">
        <f>IF(PMKAFAAPAYER[[#This Row],[ ]]="Payé",PMKAFAAPAYER[[#This Row],[01.10.2025]],0)</f>
        <v>0</v>
      </c>
      <c r="DC189" s="161"/>
      <c r="DD189" s="166">
        <f>IF(PMKAFAAPAYER[[#This Row],[ ]]="Payé",PMKAFAAPAYER[[#This Row],[08.10.2025]],0)</f>
        <v>0</v>
      </c>
      <c r="DE189" s="161"/>
      <c r="DF189" s="166">
        <f>IF(PMKAFAAPAYER[[#This Row],[ ]]="Payé",PMKAFAAPAYER[[#This Row],[15.10.2025]],0)</f>
        <v>0</v>
      </c>
      <c r="DG189" s="161"/>
      <c r="DH189" s="166">
        <f>IF(PMKAFAAPAYER[[#This Row],[ ]]="Payé",PMKAFAAPAYER[[#This Row],[22.10.2025]],0)</f>
        <v>0</v>
      </c>
      <c r="DI189" s="161"/>
      <c r="DJ189" s="176">
        <f>IF(PMKAFAAPAYER[[#This Row],[ ]]="Payé",PMKAFAAPAYER[[#This Row],[29.10.2025]],0)</f>
        <v>0</v>
      </c>
      <c r="DK189" s="18">
        <f t="shared" si="44"/>
        <v>0</v>
      </c>
      <c r="DL189" s="162"/>
      <c r="DM189" s="166">
        <f>IF(PMKAFAAPAYER[[#This Row],[ ]]="Payé",PMKAFAAPAYER[[#This Row],[05.11.2025]],0)</f>
        <v>0</v>
      </c>
      <c r="DN189" s="161"/>
      <c r="DO189" s="166">
        <f>IF(PMKAFAAPAYER[[#This Row],[ ]]="Payé",PMKAFAAPAYER[[#This Row],[12.11.2025]],0)</f>
        <v>0</v>
      </c>
      <c r="DP189" s="161"/>
      <c r="DQ189" s="166">
        <f>IF(PMKAFAAPAYER[[#This Row],[ ]]="Payé",PMKAFAAPAYER[[#This Row],[19.11.2025]],0)</f>
        <v>0</v>
      </c>
      <c r="DR189" s="161"/>
      <c r="DS189" s="176">
        <f>IF(PMKAFAAPAYER[[#This Row],[ ]]="Payé",PMKAFAAPAYER[[#This Row],[26.11.2025]],0)</f>
        <v>0</v>
      </c>
      <c r="DT189" s="17">
        <f t="shared" si="45"/>
        <v>0</v>
      </c>
      <c r="DU189" s="162"/>
      <c r="DV189" s="166">
        <f>IF(PMKAFAAPAYER[[#This Row],[ ]]="Payé",PMKAFAAPAYER[[#This Row],[03.12.2025]],0)</f>
        <v>0</v>
      </c>
      <c r="DW189" s="161"/>
      <c r="DX189" s="166">
        <f>IF(PMKAFAAPAYER[[#This Row],[ ]]="Payé",PMKAFAAPAYER[[#This Row],[10.12.2025]],0)</f>
        <v>0</v>
      </c>
      <c r="DY189" s="161"/>
      <c r="DZ189" s="166">
        <f>IF(PMKAFAAPAYER[[#This Row],[ ]]="Payé",PMKAFAAPAYER[[#This Row],[17.12.2025]],0)</f>
        <v>0</v>
      </c>
      <c r="EA189" s="161"/>
      <c r="EB189" s="166">
        <f>IF(PMKAFAAPAYER[[#This Row],[ ]]="Payé",PMKAFAAPAYER[[#This Row],[24.12.2025]],0)</f>
        <v>0</v>
      </c>
      <c r="EC189" s="161"/>
      <c r="ED189" s="176">
        <f>IF(PMKAFAAPAYER[[#This Row],[ ]]="Payé",PMKAFAAPAYER[[#This Row],[31.12.2025]],0)</f>
        <v>0</v>
      </c>
      <c r="EE189" s="18">
        <f t="shared" si="46"/>
        <v>0</v>
      </c>
      <c r="EF189" s="11">
        <f t="shared" si="47"/>
        <v>342.25</v>
      </c>
      <c r="EG189" s="16">
        <f>+PMKAFAAPAYER[[#This Row],[CHF]]-PMKAFAAPAYER[[#This Row],[T2025]]</f>
        <v>0</v>
      </c>
    </row>
    <row r="190" spans="1:137" x14ac:dyDescent="0.3">
      <c r="A190" s="9">
        <f t="shared" si="48"/>
        <v>185</v>
      </c>
      <c r="B190" s="250" t="s">
        <v>92</v>
      </c>
      <c r="C190" s="290">
        <v>45716</v>
      </c>
      <c r="D190" s="252">
        <v>45716</v>
      </c>
      <c r="E190" s="253">
        <v>20</v>
      </c>
      <c r="F190" s="265">
        <f t="shared" si="50"/>
        <v>45736</v>
      </c>
      <c r="G190" s="254" t="s">
        <v>608</v>
      </c>
      <c r="H190" s="255"/>
      <c r="I190" s="256">
        <v>480</v>
      </c>
      <c r="J190" s="14"/>
      <c r="K190" s="14"/>
      <c r="L190" s="14"/>
      <c r="N190" s="15"/>
      <c r="P190" s="258"/>
      <c r="Q190" s="259"/>
      <c r="R190" s="260"/>
      <c r="S190" s="166">
        <f>IF(PMKAFAAPAYER[[#This Row],[ ]]="Payé",PMKAFAAPAYER[[#This Row],[02.01.2025]],0)</f>
        <v>0</v>
      </c>
      <c r="T190" s="234"/>
      <c r="U190" s="166">
        <f>IF(PMKAFAAPAYER[[#This Row],[ ]]="Payé",PMKAFAAPAYER[[#This Row],[09.01.2025]],0)</f>
        <v>0</v>
      </c>
      <c r="V190" s="234"/>
      <c r="W190" s="166">
        <f>IF(PMKAFAAPAYER[[#This Row],[ ]]="Payé",PMKAFAAPAYER[[#This Row],[16.01.2025]],0)</f>
        <v>0</v>
      </c>
      <c r="X190" s="234"/>
      <c r="Y190" s="166">
        <f>IF(PMKAFAAPAYER[[#This Row],[ ]]="Payé",PMKAFAAPAYER[[#This Row],[23.01.2025]],0)</f>
        <v>0</v>
      </c>
      <c r="Z190" s="234"/>
      <c r="AA190" s="176">
        <f>IF(PMKAFAAPAYER[[#This Row],[ ]]="Payé",PMKAFAAPAYER[[#This Row],[30.01.2025]],0)</f>
        <v>0</v>
      </c>
      <c r="AB190" s="32">
        <f t="shared" si="35"/>
        <v>0</v>
      </c>
      <c r="AC190" s="234"/>
      <c r="AD190" s="166">
        <f>IF(PMKAFAAPAYER[[#This Row],[ ]]="Payé",PMKAFAAPAYER[[#This Row],[06.02.2025]],0)</f>
        <v>0</v>
      </c>
      <c r="AE190" s="234"/>
      <c r="AF190" s="166">
        <f>IF(PMKAFAAPAYER[[#This Row],[ ]]="Payé",PMKAFAAPAYER[[#This Row],[13.02.2025]],0)</f>
        <v>0</v>
      </c>
      <c r="AG190" s="234"/>
      <c r="AH190" s="166">
        <f>IF(PMKAFAAPAYER[[#This Row],[ ]]="Payé",PMKAFAAPAYER[[#This Row],[20.02.2025]],0)</f>
        <v>0</v>
      </c>
      <c r="AI190" s="234"/>
      <c r="AJ190" s="176">
        <f>IF(PMKAFAAPAYER[[#This Row],[ ]]="Payé",PMKAFAAPAYER[[#This Row],[27.02.2025]],0)</f>
        <v>0</v>
      </c>
      <c r="AK190" s="47">
        <f t="shared" si="36"/>
        <v>0</v>
      </c>
      <c r="AL190" s="162"/>
      <c r="AM190" s="166">
        <f>IF(PMKAFAAPAYER[[#This Row],[ ]]="Payé",PMKAFAAPAYER[[#This Row],[05.03.2025]],0)</f>
        <v>0</v>
      </c>
      <c r="AN190" s="161"/>
      <c r="AO190" s="166">
        <f>IF(PMKAFAAPAYER[[#This Row],[ ]]="Payé",PMKAFAAPAYER[[#This Row],[12.03.2025]],0)</f>
        <v>0</v>
      </c>
      <c r="AP190" s="161">
        <f>+PMKAFAAPAYER[[#This Row],[CHF]]</f>
        <v>480</v>
      </c>
      <c r="AQ190" s="166">
        <f>IF(PMKAFAAPAYER[[#This Row],[ ]]="Payé",PMKAFAAPAYER[[#This Row],[19.03.2025]],0)</f>
        <v>0</v>
      </c>
      <c r="AR190" s="161"/>
      <c r="AS190" s="176">
        <f>IF(PMKAFAAPAYER[[#This Row],[ ]]="Payé",PMKAFAAPAYER[[#This Row],[26.03.2025]],0)</f>
        <v>0</v>
      </c>
      <c r="AT190" s="17">
        <f t="shared" si="37"/>
        <v>480</v>
      </c>
      <c r="AU190" s="162"/>
      <c r="AV190" s="166">
        <f>IF(PMKAFAAPAYER[[#This Row],[ ]]="Payé",PMKAFAAPAYER[[#This Row],[02.04.2025]],0)</f>
        <v>0</v>
      </c>
      <c r="AW190" s="161"/>
      <c r="AX190" s="166">
        <f>IF(PMKAFAAPAYER[[#This Row],[ ]]="Payé",PMKAFAAPAYER[[#This Row],[09.04.2025]],0)</f>
        <v>0</v>
      </c>
      <c r="AY190" s="161"/>
      <c r="AZ190" s="166">
        <f>IF(PMKAFAAPAYER[[#This Row],[ ]]="Payé",PMKAFAAPAYER[[#This Row],[16.04.2025]],0)</f>
        <v>0</v>
      </c>
      <c r="BA190" s="161"/>
      <c r="BB190" s="166">
        <f>IF(PMKAFAAPAYER[[#This Row],[ ]]="Payé",PMKAFAAPAYER[[#This Row],[23.04.2025]],0)</f>
        <v>0</v>
      </c>
      <c r="BC190" s="161"/>
      <c r="BD190" s="176">
        <f>IF(PMKAFAAPAYER[[#This Row],[ ]]="Payé",PMKAFAAPAYER[[#This Row],[30.04.2025]],0)</f>
        <v>0</v>
      </c>
      <c r="BE190" s="18">
        <f t="shared" si="38"/>
        <v>0</v>
      </c>
      <c r="BF190" s="162"/>
      <c r="BG190" s="166">
        <f>IF(PMKAFAAPAYER[[#This Row],[ ]]="Payé",PMKAFAAPAYER[[#This Row],[07.05.2025]],0)</f>
        <v>0</v>
      </c>
      <c r="BH190" s="161"/>
      <c r="BI190" s="166">
        <f>IF(PMKAFAAPAYER[[#This Row],[ ]]="Payé",PMKAFAAPAYER[[#This Row],[14.05.2025]],0)</f>
        <v>0</v>
      </c>
      <c r="BJ190" s="161"/>
      <c r="BK190" s="166">
        <f>IF(PMKAFAAPAYER[[#This Row],[ ]]="Payé",PMKAFAAPAYER[[#This Row],[21.05.2025]],0)</f>
        <v>0</v>
      </c>
      <c r="BL190" s="161"/>
      <c r="BM190" s="176">
        <f>IF(PMKAFAAPAYER[[#This Row],[ ]]="Payé",PMKAFAAPAYER[[#This Row],[28.05.2025]],0)</f>
        <v>0</v>
      </c>
      <c r="BN190" s="17">
        <f t="shared" si="39"/>
        <v>0</v>
      </c>
      <c r="BO190" s="162"/>
      <c r="BP190" s="166">
        <f>IF(PMKAFAAPAYER[[#This Row],[ ]]="Payé",PMKAFAAPAYER[[#This Row],[04.06.2025]],0)</f>
        <v>0</v>
      </c>
      <c r="BQ190" s="161"/>
      <c r="BR190" s="166">
        <f>IF(PMKAFAAPAYER[[#This Row],[ ]]="Payé",PMKAFAAPAYER[[#This Row],[11.06.2025]],0)</f>
        <v>0</v>
      </c>
      <c r="BS190" s="161"/>
      <c r="BT190" s="166">
        <f>IF(PMKAFAAPAYER[[#This Row],[ ]]="Payé",PMKAFAAPAYER[[#This Row],[18.06.2025]],0)</f>
        <v>0</v>
      </c>
      <c r="BU190" s="161"/>
      <c r="BV190" s="176">
        <f>IF(PMKAFAAPAYER[[#This Row],[ ]]="Payé",PMKAFAAPAYER[[#This Row],[25.06.2025]],0)</f>
        <v>0</v>
      </c>
      <c r="BW190" s="18">
        <f t="shared" si="40"/>
        <v>0</v>
      </c>
      <c r="BX190" s="162"/>
      <c r="BY190" s="166">
        <f>IF(PMKAFAAPAYER[[#This Row],[ ]]="Payé",PMKAFAAPAYER[[#This Row],[02.07.2025]],0)</f>
        <v>0</v>
      </c>
      <c r="BZ190" s="161"/>
      <c r="CA190" s="166">
        <f>IF(PMKAFAAPAYER[[#This Row],[ ]]="Payé",PMKAFAAPAYER[[#This Row],[09.07.2025]],0)</f>
        <v>0</v>
      </c>
      <c r="CB190" s="161"/>
      <c r="CC190" s="166">
        <f>IF(PMKAFAAPAYER[[#This Row],[ ]]="Payé",PMKAFAAPAYER[[#This Row],[16.07.2025]],0)</f>
        <v>0</v>
      </c>
      <c r="CD190" s="161"/>
      <c r="CE190" s="166">
        <f>IF(PMKAFAAPAYER[[#This Row],[ ]]="Payé",PMKAFAAPAYER[[#This Row],[23.07.2025]],0)</f>
        <v>0</v>
      </c>
      <c r="CF190" s="161"/>
      <c r="CG190" s="176">
        <f>IF(PMKAFAAPAYER[[#This Row],[ ]]="Payé",PMKAFAAPAYER[[#This Row],[30.07.2025]],0)</f>
        <v>0</v>
      </c>
      <c r="CH190" s="17">
        <f t="shared" si="41"/>
        <v>0</v>
      </c>
      <c r="CI190" s="162"/>
      <c r="CJ190" s="166">
        <f>IF(PMKAFAAPAYER[[#This Row],[ ]]="Payé",PMKAFAAPAYER[[#This Row],[06.08.2025]],0)</f>
        <v>0</v>
      </c>
      <c r="CK190" s="161"/>
      <c r="CL190" s="166">
        <f>IF(PMKAFAAPAYER[[#This Row],[ ]]="Payé",PMKAFAAPAYER[[#This Row],[13.08.2025]],0)</f>
        <v>0</v>
      </c>
      <c r="CM190" s="161"/>
      <c r="CN190" s="166">
        <f>IF(PMKAFAAPAYER[[#This Row],[ ]]="Payé",PMKAFAAPAYER[[#This Row],[20.08.2025]],0)</f>
        <v>0</v>
      </c>
      <c r="CO190" s="161"/>
      <c r="CP190" s="176">
        <f>IF(PMKAFAAPAYER[[#This Row],[ ]]="Payé",PMKAFAAPAYER[[#This Row],[27.08.2025]],0)</f>
        <v>0</v>
      </c>
      <c r="CQ190" s="18">
        <f t="shared" si="42"/>
        <v>0</v>
      </c>
      <c r="CR190" s="162"/>
      <c r="CS190" s="166">
        <f>IF(PMKAFAAPAYER[[#This Row],[ ]]="Payé",PMKAFAAPAYER[[#This Row],[03.09.2025]],0)</f>
        <v>0</v>
      </c>
      <c r="CT190" s="161"/>
      <c r="CU190" s="166">
        <f>IF(PMKAFAAPAYER[[#This Row],[ ]]="Payé",PMKAFAAPAYER[[#This Row],[10.09.2025]],0)</f>
        <v>0</v>
      </c>
      <c r="CV190" s="161"/>
      <c r="CW190" s="166">
        <f>IF(PMKAFAAPAYER[[#This Row],[ ]]="Payé",PMKAFAAPAYER[[#This Row],[17.09.2025]],0)</f>
        <v>0</v>
      </c>
      <c r="CX190" s="161"/>
      <c r="CY190" s="176">
        <f>IF(PMKAFAAPAYER[[#This Row],[ ]]="Payé",PMKAFAAPAYER[[#This Row],[24.09.2025]],0)</f>
        <v>0</v>
      </c>
      <c r="CZ190" s="17">
        <f t="shared" si="43"/>
        <v>0</v>
      </c>
      <c r="DA190" s="162"/>
      <c r="DB190" s="166">
        <f>IF(PMKAFAAPAYER[[#This Row],[ ]]="Payé",PMKAFAAPAYER[[#This Row],[01.10.2025]],0)</f>
        <v>0</v>
      </c>
      <c r="DC190" s="161"/>
      <c r="DD190" s="166">
        <f>IF(PMKAFAAPAYER[[#This Row],[ ]]="Payé",PMKAFAAPAYER[[#This Row],[08.10.2025]],0)</f>
        <v>0</v>
      </c>
      <c r="DE190" s="161"/>
      <c r="DF190" s="166">
        <f>IF(PMKAFAAPAYER[[#This Row],[ ]]="Payé",PMKAFAAPAYER[[#This Row],[15.10.2025]],0)</f>
        <v>0</v>
      </c>
      <c r="DG190" s="161"/>
      <c r="DH190" s="166">
        <f>IF(PMKAFAAPAYER[[#This Row],[ ]]="Payé",PMKAFAAPAYER[[#This Row],[22.10.2025]],0)</f>
        <v>0</v>
      </c>
      <c r="DI190" s="161"/>
      <c r="DJ190" s="176">
        <f>IF(PMKAFAAPAYER[[#This Row],[ ]]="Payé",PMKAFAAPAYER[[#This Row],[29.10.2025]],0)</f>
        <v>0</v>
      </c>
      <c r="DK190" s="18">
        <f t="shared" si="44"/>
        <v>0</v>
      </c>
      <c r="DL190" s="162"/>
      <c r="DM190" s="166">
        <f>IF(PMKAFAAPAYER[[#This Row],[ ]]="Payé",PMKAFAAPAYER[[#This Row],[05.11.2025]],0)</f>
        <v>0</v>
      </c>
      <c r="DN190" s="161"/>
      <c r="DO190" s="166">
        <f>IF(PMKAFAAPAYER[[#This Row],[ ]]="Payé",PMKAFAAPAYER[[#This Row],[12.11.2025]],0)</f>
        <v>0</v>
      </c>
      <c r="DP190" s="161"/>
      <c r="DQ190" s="166">
        <f>IF(PMKAFAAPAYER[[#This Row],[ ]]="Payé",PMKAFAAPAYER[[#This Row],[19.11.2025]],0)</f>
        <v>0</v>
      </c>
      <c r="DR190" s="161"/>
      <c r="DS190" s="176">
        <f>IF(PMKAFAAPAYER[[#This Row],[ ]]="Payé",PMKAFAAPAYER[[#This Row],[26.11.2025]],0)</f>
        <v>0</v>
      </c>
      <c r="DT190" s="17">
        <f t="shared" si="45"/>
        <v>0</v>
      </c>
      <c r="DU190" s="162"/>
      <c r="DV190" s="166">
        <f>IF(PMKAFAAPAYER[[#This Row],[ ]]="Payé",PMKAFAAPAYER[[#This Row],[03.12.2025]],0)</f>
        <v>0</v>
      </c>
      <c r="DW190" s="161"/>
      <c r="DX190" s="166">
        <f>IF(PMKAFAAPAYER[[#This Row],[ ]]="Payé",PMKAFAAPAYER[[#This Row],[10.12.2025]],0)</f>
        <v>0</v>
      </c>
      <c r="DY190" s="161"/>
      <c r="DZ190" s="166">
        <f>IF(PMKAFAAPAYER[[#This Row],[ ]]="Payé",PMKAFAAPAYER[[#This Row],[17.12.2025]],0)</f>
        <v>0</v>
      </c>
      <c r="EA190" s="161"/>
      <c r="EB190" s="166">
        <f>IF(PMKAFAAPAYER[[#This Row],[ ]]="Payé",PMKAFAAPAYER[[#This Row],[24.12.2025]],0)</f>
        <v>0</v>
      </c>
      <c r="EC190" s="161"/>
      <c r="ED190" s="176">
        <f>IF(PMKAFAAPAYER[[#This Row],[ ]]="Payé",PMKAFAAPAYER[[#This Row],[31.12.2025]],0)</f>
        <v>0</v>
      </c>
      <c r="EE190" s="18">
        <f t="shared" si="46"/>
        <v>0</v>
      </c>
      <c r="EF190" s="11">
        <f t="shared" si="47"/>
        <v>480</v>
      </c>
      <c r="EG190" s="16">
        <f>+PMKAFAAPAYER[[#This Row],[CHF]]-PMKAFAAPAYER[[#This Row],[T2025]]</f>
        <v>0</v>
      </c>
    </row>
    <row r="191" spans="1:137" x14ac:dyDescent="0.3">
      <c r="A191" s="9">
        <f t="shared" si="48"/>
        <v>186</v>
      </c>
      <c r="B191" s="250" t="s">
        <v>81</v>
      </c>
      <c r="C191" s="251">
        <v>9039</v>
      </c>
      <c r="D191" s="252">
        <v>45717</v>
      </c>
      <c r="E191" s="253">
        <v>30</v>
      </c>
      <c r="F191" s="265">
        <f t="shared" si="50"/>
        <v>45747</v>
      </c>
      <c r="G191" s="254" t="s">
        <v>609</v>
      </c>
      <c r="H191" s="255"/>
      <c r="I191" s="256">
        <v>437.81</v>
      </c>
      <c r="J191" s="14"/>
      <c r="K191" s="14"/>
      <c r="L191" s="14"/>
      <c r="N191" s="15"/>
      <c r="P191" s="258"/>
      <c r="Q191" s="259"/>
      <c r="R191" s="260"/>
      <c r="S191" s="166">
        <f>IF(PMKAFAAPAYER[[#This Row],[ ]]="Payé",PMKAFAAPAYER[[#This Row],[02.01.2025]],0)</f>
        <v>0</v>
      </c>
      <c r="T191" s="234"/>
      <c r="U191" s="166">
        <f>IF(PMKAFAAPAYER[[#This Row],[ ]]="Payé",PMKAFAAPAYER[[#This Row],[09.01.2025]],0)</f>
        <v>0</v>
      </c>
      <c r="V191" s="234"/>
      <c r="W191" s="166">
        <f>IF(PMKAFAAPAYER[[#This Row],[ ]]="Payé",PMKAFAAPAYER[[#This Row],[16.01.2025]],0)</f>
        <v>0</v>
      </c>
      <c r="X191" s="234"/>
      <c r="Y191" s="166">
        <f>IF(PMKAFAAPAYER[[#This Row],[ ]]="Payé",PMKAFAAPAYER[[#This Row],[23.01.2025]],0)</f>
        <v>0</v>
      </c>
      <c r="Z191" s="234"/>
      <c r="AA191" s="176">
        <f>IF(PMKAFAAPAYER[[#This Row],[ ]]="Payé",PMKAFAAPAYER[[#This Row],[30.01.2025]],0)</f>
        <v>0</v>
      </c>
      <c r="AB191" s="32">
        <f t="shared" si="35"/>
        <v>0</v>
      </c>
      <c r="AC191" s="234"/>
      <c r="AD191" s="166">
        <f>IF(PMKAFAAPAYER[[#This Row],[ ]]="Payé",PMKAFAAPAYER[[#This Row],[06.02.2025]],0)</f>
        <v>0</v>
      </c>
      <c r="AE191" s="234"/>
      <c r="AF191" s="166">
        <f>IF(PMKAFAAPAYER[[#This Row],[ ]]="Payé",PMKAFAAPAYER[[#This Row],[13.02.2025]],0)</f>
        <v>0</v>
      </c>
      <c r="AG191" s="234"/>
      <c r="AH191" s="166">
        <f>IF(PMKAFAAPAYER[[#This Row],[ ]]="Payé",PMKAFAAPAYER[[#This Row],[20.02.2025]],0)</f>
        <v>0</v>
      </c>
      <c r="AI191" s="234"/>
      <c r="AJ191" s="176">
        <f>IF(PMKAFAAPAYER[[#This Row],[ ]]="Payé",PMKAFAAPAYER[[#This Row],[27.02.2025]],0)</f>
        <v>0</v>
      </c>
      <c r="AK191" s="47">
        <f t="shared" si="36"/>
        <v>0</v>
      </c>
      <c r="AL191" s="162"/>
      <c r="AM191" s="166">
        <f>IF(PMKAFAAPAYER[[#This Row],[ ]]="Payé",PMKAFAAPAYER[[#This Row],[05.03.2025]],0)</f>
        <v>0</v>
      </c>
      <c r="AN191" s="161"/>
      <c r="AO191" s="166">
        <f>IF(PMKAFAAPAYER[[#This Row],[ ]]="Payé",PMKAFAAPAYER[[#This Row],[12.03.2025]],0)</f>
        <v>0</v>
      </c>
      <c r="AP191" s="161"/>
      <c r="AQ191" s="166">
        <f>IF(PMKAFAAPAYER[[#This Row],[ ]]="Payé",PMKAFAAPAYER[[#This Row],[19.03.2025]],0)</f>
        <v>0</v>
      </c>
      <c r="AR191" s="161">
        <f>+PMKAFAAPAYER[[#This Row],[CHF]]</f>
        <v>437.81</v>
      </c>
      <c r="AS191" s="176">
        <f>IF(PMKAFAAPAYER[[#This Row],[ ]]="Payé",PMKAFAAPAYER[[#This Row],[26.03.2025]],0)</f>
        <v>0</v>
      </c>
      <c r="AT191" s="17">
        <f t="shared" si="37"/>
        <v>437.81</v>
      </c>
      <c r="AU191" s="162"/>
      <c r="AV191" s="166">
        <f>IF(PMKAFAAPAYER[[#This Row],[ ]]="Payé",PMKAFAAPAYER[[#This Row],[02.04.2025]],0)</f>
        <v>0</v>
      </c>
      <c r="AW191" s="161"/>
      <c r="AX191" s="166">
        <f>IF(PMKAFAAPAYER[[#This Row],[ ]]="Payé",PMKAFAAPAYER[[#This Row],[09.04.2025]],0)</f>
        <v>0</v>
      </c>
      <c r="AY191" s="161"/>
      <c r="AZ191" s="166">
        <f>IF(PMKAFAAPAYER[[#This Row],[ ]]="Payé",PMKAFAAPAYER[[#This Row],[16.04.2025]],0)</f>
        <v>0</v>
      </c>
      <c r="BA191" s="161"/>
      <c r="BB191" s="166">
        <f>IF(PMKAFAAPAYER[[#This Row],[ ]]="Payé",PMKAFAAPAYER[[#This Row],[23.04.2025]],0)</f>
        <v>0</v>
      </c>
      <c r="BC191" s="161"/>
      <c r="BD191" s="176">
        <f>IF(PMKAFAAPAYER[[#This Row],[ ]]="Payé",PMKAFAAPAYER[[#This Row],[30.04.2025]],0)</f>
        <v>0</v>
      </c>
      <c r="BE191" s="18">
        <f t="shared" si="38"/>
        <v>0</v>
      </c>
      <c r="BF191" s="162"/>
      <c r="BG191" s="166">
        <f>IF(PMKAFAAPAYER[[#This Row],[ ]]="Payé",PMKAFAAPAYER[[#This Row],[07.05.2025]],0)</f>
        <v>0</v>
      </c>
      <c r="BH191" s="161"/>
      <c r="BI191" s="166">
        <f>IF(PMKAFAAPAYER[[#This Row],[ ]]="Payé",PMKAFAAPAYER[[#This Row],[14.05.2025]],0)</f>
        <v>0</v>
      </c>
      <c r="BJ191" s="161"/>
      <c r="BK191" s="166">
        <f>IF(PMKAFAAPAYER[[#This Row],[ ]]="Payé",PMKAFAAPAYER[[#This Row],[21.05.2025]],0)</f>
        <v>0</v>
      </c>
      <c r="BL191" s="161"/>
      <c r="BM191" s="176">
        <f>IF(PMKAFAAPAYER[[#This Row],[ ]]="Payé",PMKAFAAPAYER[[#This Row],[28.05.2025]],0)</f>
        <v>0</v>
      </c>
      <c r="BN191" s="17">
        <f t="shared" si="39"/>
        <v>0</v>
      </c>
      <c r="BO191" s="162"/>
      <c r="BP191" s="166">
        <f>IF(PMKAFAAPAYER[[#This Row],[ ]]="Payé",PMKAFAAPAYER[[#This Row],[04.06.2025]],0)</f>
        <v>0</v>
      </c>
      <c r="BQ191" s="161"/>
      <c r="BR191" s="166">
        <f>IF(PMKAFAAPAYER[[#This Row],[ ]]="Payé",PMKAFAAPAYER[[#This Row],[11.06.2025]],0)</f>
        <v>0</v>
      </c>
      <c r="BS191" s="161"/>
      <c r="BT191" s="166">
        <f>IF(PMKAFAAPAYER[[#This Row],[ ]]="Payé",PMKAFAAPAYER[[#This Row],[18.06.2025]],0)</f>
        <v>0</v>
      </c>
      <c r="BU191" s="161"/>
      <c r="BV191" s="176">
        <f>IF(PMKAFAAPAYER[[#This Row],[ ]]="Payé",PMKAFAAPAYER[[#This Row],[25.06.2025]],0)</f>
        <v>0</v>
      </c>
      <c r="BW191" s="18">
        <f t="shared" si="40"/>
        <v>0</v>
      </c>
      <c r="BX191" s="162"/>
      <c r="BY191" s="166">
        <f>IF(PMKAFAAPAYER[[#This Row],[ ]]="Payé",PMKAFAAPAYER[[#This Row],[02.07.2025]],0)</f>
        <v>0</v>
      </c>
      <c r="BZ191" s="161"/>
      <c r="CA191" s="166">
        <f>IF(PMKAFAAPAYER[[#This Row],[ ]]="Payé",PMKAFAAPAYER[[#This Row],[09.07.2025]],0)</f>
        <v>0</v>
      </c>
      <c r="CB191" s="161"/>
      <c r="CC191" s="166">
        <f>IF(PMKAFAAPAYER[[#This Row],[ ]]="Payé",PMKAFAAPAYER[[#This Row],[16.07.2025]],0)</f>
        <v>0</v>
      </c>
      <c r="CD191" s="161"/>
      <c r="CE191" s="166">
        <f>IF(PMKAFAAPAYER[[#This Row],[ ]]="Payé",PMKAFAAPAYER[[#This Row],[23.07.2025]],0)</f>
        <v>0</v>
      </c>
      <c r="CF191" s="161"/>
      <c r="CG191" s="176">
        <f>IF(PMKAFAAPAYER[[#This Row],[ ]]="Payé",PMKAFAAPAYER[[#This Row],[30.07.2025]],0)</f>
        <v>0</v>
      </c>
      <c r="CH191" s="17">
        <f t="shared" si="41"/>
        <v>0</v>
      </c>
      <c r="CI191" s="162"/>
      <c r="CJ191" s="166">
        <f>IF(PMKAFAAPAYER[[#This Row],[ ]]="Payé",PMKAFAAPAYER[[#This Row],[06.08.2025]],0)</f>
        <v>0</v>
      </c>
      <c r="CK191" s="161"/>
      <c r="CL191" s="166">
        <f>IF(PMKAFAAPAYER[[#This Row],[ ]]="Payé",PMKAFAAPAYER[[#This Row],[13.08.2025]],0)</f>
        <v>0</v>
      </c>
      <c r="CM191" s="161"/>
      <c r="CN191" s="166">
        <f>IF(PMKAFAAPAYER[[#This Row],[ ]]="Payé",PMKAFAAPAYER[[#This Row],[20.08.2025]],0)</f>
        <v>0</v>
      </c>
      <c r="CO191" s="161"/>
      <c r="CP191" s="176">
        <f>IF(PMKAFAAPAYER[[#This Row],[ ]]="Payé",PMKAFAAPAYER[[#This Row],[27.08.2025]],0)</f>
        <v>0</v>
      </c>
      <c r="CQ191" s="18">
        <f t="shared" si="42"/>
        <v>0</v>
      </c>
      <c r="CR191" s="162"/>
      <c r="CS191" s="166">
        <f>IF(PMKAFAAPAYER[[#This Row],[ ]]="Payé",PMKAFAAPAYER[[#This Row],[03.09.2025]],0)</f>
        <v>0</v>
      </c>
      <c r="CT191" s="161"/>
      <c r="CU191" s="166">
        <f>IF(PMKAFAAPAYER[[#This Row],[ ]]="Payé",PMKAFAAPAYER[[#This Row],[10.09.2025]],0)</f>
        <v>0</v>
      </c>
      <c r="CV191" s="161"/>
      <c r="CW191" s="166">
        <f>IF(PMKAFAAPAYER[[#This Row],[ ]]="Payé",PMKAFAAPAYER[[#This Row],[17.09.2025]],0)</f>
        <v>0</v>
      </c>
      <c r="CX191" s="161"/>
      <c r="CY191" s="176">
        <f>IF(PMKAFAAPAYER[[#This Row],[ ]]="Payé",PMKAFAAPAYER[[#This Row],[24.09.2025]],0)</f>
        <v>0</v>
      </c>
      <c r="CZ191" s="17">
        <f t="shared" si="43"/>
        <v>0</v>
      </c>
      <c r="DA191" s="162"/>
      <c r="DB191" s="166">
        <f>IF(PMKAFAAPAYER[[#This Row],[ ]]="Payé",PMKAFAAPAYER[[#This Row],[01.10.2025]],0)</f>
        <v>0</v>
      </c>
      <c r="DC191" s="161"/>
      <c r="DD191" s="166">
        <f>IF(PMKAFAAPAYER[[#This Row],[ ]]="Payé",PMKAFAAPAYER[[#This Row],[08.10.2025]],0)</f>
        <v>0</v>
      </c>
      <c r="DE191" s="161"/>
      <c r="DF191" s="166">
        <f>IF(PMKAFAAPAYER[[#This Row],[ ]]="Payé",PMKAFAAPAYER[[#This Row],[15.10.2025]],0)</f>
        <v>0</v>
      </c>
      <c r="DG191" s="161"/>
      <c r="DH191" s="166">
        <f>IF(PMKAFAAPAYER[[#This Row],[ ]]="Payé",PMKAFAAPAYER[[#This Row],[22.10.2025]],0)</f>
        <v>0</v>
      </c>
      <c r="DI191" s="161"/>
      <c r="DJ191" s="176">
        <f>IF(PMKAFAAPAYER[[#This Row],[ ]]="Payé",PMKAFAAPAYER[[#This Row],[29.10.2025]],0)</f>
        <v>0</v>
      </c>
      <c r="DK191" s="18">
        <f t="shared" si="44"/>
        <v>0</v>
      </c>
      <c r="DL191" s="162"/>
      <c r="DM191" s="166">
        <f>IF(PMKAFAAPAYER[[#This Row],[ ]]="Payé",PMKAFAAPAYER[[#This Row],[05.11.2025]],0)</f>
        <v>0</v>
      </c>
      <c r="DN191" s="161"/>
      <c r="DO191" s="166">
        <f>IF(PMKAFAAPAYER[[#This Row],[ ]]="Payé",PMKAFAAPAYER[[#This Row],[12.11.2025]],0)</f>
        <v>0</v>
      </c>
      <c r="DP191" s="161"/>
      <c r="DQ191" s="166">
        <f>IF(PMKAFAAPAYER[[#This Row],[ ]]="Payé",PMKAFAAPAYER[[#This Row],[19.11.2025]],0)</f>
        <v>0</v>
      </c>
      <c r="DR191" s="161"/>
      <c r="DS191" s="176">
        <f>IF(PMKAFAAPAYER[[#This Row],[ ]]="Payé",PMKAFAAPAYER[[#This Row],[26.11.2025]],0)</f>
        <v>0</v>
      </c>
      <c r="DT191" s="17">
        <f t="shared" si="45"/>
        <v>0</v>
      </c>
      <c r="DU191" s="162"/>
      <c r="DV191" s="166">
        <f>IF(PMKAFAAPAYER[[#This Row],[ ]]="Payé",PMKAFAAPAYER[[#This Row],[03.12.2025]],0)</f>
        <v>0</v>
      </c>
      <c r="DW191" s="161"/>
      <c r="DX191" s="166">
        <f>IF(PMKAFAAPAYER[[#This Row],[ ]]="Payé",PMKAFAAPAYER[[#This Row],[10.12.2025]],0)</f>
        <v>0</v>
      </c>
      <c r="DY191" s="161"/>
      <c r="DZ191" s="166">
        <f>IF(PMKAFAAPAYER[[#This Row],[ ]]="Payé",PMKAFAAPAYER[[#This Row],[17.12.2025]],0)</f>
        <v>0</v>
      </c>
      <c r="EA191" s="161"/>
      <c r="EB191" s="166">
        <f>IF(PMKAFAAPAYER[[#This Row],[ ]]="Payé",PMKAFAAPAYER[[#This Row],[24.12.2025]],0)</f>
        <v>0</v>
      </c>
      <c r="EC191" s="161"/>
      <c r="ED191" s="176">
        <f>IF(PMKAFAAPAYER[[#This Row],[ ]]="Payé",PMKAFAAPAYER[[#This Row],[31.12.2025]],0)</f>
        <v>0</v>
      </c>
      <c r="EE191" s="18">
        <f t="shared" si="46"/>
        <v>0</v>
      </c>
      <c r="EF191" s="11">
        <f t="shared" si="47"/>
        <v>437.81</v>
      </c>
      <c r="EG191" s="16">
        <f>+PMKAFAAPAYER[[#This Row],[CHF]]-PMKAFAAPAYER[[#This Row],[T2025]]</f>
        <v>0</v>
      </c>
    </row>
    <row r="192" spans="1:137" x14ac:dyDescent="0.3">
      <c r="A192" s="9">
        <f t="shared" si="48"/>
        <v>187</v>
      </c>
      <c r="B192" s="250" t="s">
        <v>49</v>
      </c>
      <c r="C192" s="251">
        <v>2803443514</v>
      </c>
      <c r="D192" s="252">
        <v>45716</v>
      </c>
      <c r="E192" s="253">
        <v>31</v>
      </c>
      <c r="F192" s="265">
        <f t="shared" si="50"/>
        <v>45747</v>
      </c>
      <c r="G192" s="139" t="s">
        <v>506</v>
      </c>
      <c r="H192" s="255" t="s">
        <v>610</v>
      </c>
      <c r="I192" s="256">
        <v>510.64</v>
      </c>
      <c r="J192" s="14"/>
      <c r="K192" s="14"/>
      <c r="L192" s="14"/>
      <c r="N192" s="15"/>
      <c r="P192" s="258"/>
      <c r="Q192" s="259"/>
      <c r="R192" s="260"/>
      <c r="S192" s="166">
        <f>IF(PMKAFAAPAYER[[#This Row],[ ]]="Payé",PMKAFAAPAYER[[#This Row],[02.01.2025]],0)</f>
        <v>0</v>
      </c>
      <c r="T192" s="234"/>
      <c r="U192" s="166">
        <f>IF(PMKAFAAPAYER[[#This Row],[ ]]="Payé",PMKAFAAPAYER[[#This Row],[09.01.2025]],0)</f>
        <v>0</v>
      </c>
      <c r="V192" s="234"/>
      <c r="W192" s="166">
        <f>IF(PMKAFAAPAYER[[#This Row],[ ]]="Payé",PMKAFAAPAYER[[#This Row],[16.01.2025]],0)</f>
        <v>0</v>
      </c>
      <c r="X192" s="234"/>
      <c r="Y192" s="166">
        <f>IF(PMKAFAAPAYER[[#This Row],[ ]]="Payé",PMKAFAAPAYER[[#This Row],[23.01.2025]],0)</f>
        <v>0</v>
      </c>
      <c r="Z192" s="234"/>
      <c r="AA192" s="176">
        <f>IF(PMKAFAAPAYER[[#This Row],[ ]]="Payé",PMKAFAAPAYER[[#This Row],[30.01.2025]],0)</f>
        <v>0</v>
      </c>
      <c r="AB192" s="32">
        <f t="shared" si="35"/>
        <v>0</v>
      </c>
      <c r="AC192" s="234"/>
      <c r="AD192" s="166">
        <f>IF(PMKAFAAPAYER[[#This Row],[ ]]="Payé",PMKAFAAPAYER[[#This Row],[06.02.2025]],0)</f>
        <v>0</v>
      </c>
      <c r="AE192" s="234"/>
      <c r="AF192" s="166">
        <f>IF(PMKAFAAPAYER[[#This Row],[ ]]="Payé",PMKAFAAPAYER[[#This Row],[13.02.2025]],0)</f>
        <v>0</v>
      </c>
      <c r="AG192" s="234"/>
      <c r="AH192" s="166">
        <f>IF(PMKAFAAPAYER[[#This Row],[ ]]="Payé",PMKAFAAPAYER[[#This Row],[20.02.2025]],0)</f>
        <v>0</v>
      </c>
      <c r="AI192" s="234"/>
      <c r="AJ192" s="176">
        <f>IF(PMKAFAAPAYER[[#This Row],[ ]]="Payé",PMKAFAAPAYER[[#This Row],[27.02.2025]],0)</f>
        <v>0</v>
      </c>
      <c r="AK192" s="47">
        <f t="shared" si="36"/>
        <v>0</v>
      </c>
      <c r="AL192" s="162"/>
      <c r="AM192" s="166">
        <f>IF(PMKAFAAPAYER[[#This Row],[ ]]="Payé",PMKAFAAPAYER[[#This Row],[05.03.2025]],0)</f>
        <v>0</v>
      </c>
      <c r="AN192" s="161"/>
      <c r="AO192" s="166">
        <f>IF(PMKAFAAPAYER[[#This Row],[ ]]="Payé",PMKAFAAPAYER[[#This Row],[12.03.2025]],0)</f>
        <v>0</v>
      </c>
      <c r="AP192" s="161"/>
      <c r="AQ192" s="166">
        <f>IF(PMKAFAAPAYER[[#This Row],[ ]]="Payé",PMKAFAAPAYER[[#This Row],[19.03.2025]],0)</f>
        <v>0</v>
      </c>
      <c r="AR192" s="161">
        <f>+PMKAFAAPAYER[[#This Row],[CHF]]</f>
        <v>510.64</v>
      </c>
      <c r="AS192" s="176">
        <f>IF(PMKAFAAPAYER[[#This Row],[ ]]="Payé",PMKAFAAPAYER[[#This Row],[26.03.2025]],0)</f>
        <v>0</v>
      </c>
      <c r="AT192" s="17">
        <f t="shared" si="37"/>
        <v>510.64</v>
      </c>
      <c r="AU192" s="162"/>
      <c r="AV192" s="166">
        <f>IF(PMKAFAAPAYER[[#This Row],[ ]]="Payé",PMKAFAAPAYER[[#This Row],[02.04.2025]],0)</f>
        <v>0</v>
      </c>
      <c r="AW192" s="161"/>
      <c r="AX192" s="166">
        <f>IF(PMKAFAAPAYER[[#This Row],[ ]]="Payé",PMKAFAAPAYER[[#This Row],[09.04.2025]],0)</f>
        <v>0</v>
      </c>
      <c r="AY192" s="161"/>
      <c r="AZ192" s="166">
        <f>IF(PMKAFAAPAYER[[#This Row],[ ]]="Payé",PMKAFAAPAYER[[#This Row],[16.04.2025]],0)</f>
        <v>0</v>
      </c>
      <c r="BA192" s="161"/>
      <c r="BB192" s="166">
        <f>IF(PMKAFAAPAYER[[#This Row],[ ]]="Payé",PMKAFAAPAYER[[#This Row],[23.04.2025]],0)</f>
        <v>0</v>
      </c>
      <c r="BC192" s="161"/>
      <c r="BD192" s="176">
        <f>IF(PMKAFAAPAYER[[#This Row],[ ]]="Payé",PMKAFAAPAYER[[#This Row],[30.04.2025]],0)</f>
        <v>0</v>
      </c>
      <c r="BE192" s="18">
        <f t="shared" si="38"/>
        <v>0</v>
      </c>
      <c r="BF192" s="162"/>
      <c r="BG192" s="166">
        <f>IF(PMKAFAAPAYER[[#This Row],[ ]]="Payé",PMKAFAAPAYER[[#This Row],[07.05.2025]],0)</f>
        <v>0</v>
      </c>
      <c r="BH192" s="161"/>
      <c r="BI192" s="166">
        <f>IF(PMKAFAAPAYER[[#This Row],[ ]]="Payé",PMKAFAAPAYER[[#This Row],[14.05.2025]],0)</f>
        <v>0</v>
      </c>
      <c r="BJ192" s="161"/>
      <c r="BK192" s="166">
        <f>IF(PMKAFAAPAYER[[#This Row],[ ]]="Payé",PMKAFAAPAYER[[#This Row],[21.05.2025]],0)</f>
        <v>0</v>
      </c>
      <c r="BL192" s="161"/>
      <c r="BM192" s="176">
        <f>IF(PMKAFAAPAYER[[#This Row],[ ]]="Payé",PMKAFAAPAYER[[#This Row],[28.05.2025]],0)</f>
        <v>0</v>
      </c>
      <c r="BN192" s="17">
        <f t="shared" si="39"/>
        <v>0</v>
      </c>
      <c r="BO192" s="162"/>
      <c r="BP192" s="166">
        <f>IF(PMKAFAAPAYER[[#This Row],[ ]]="Payé",PMKAFAAPAYER[[#This Row],[04.06.2025]],0)</f>
        <v>0</v>
      </c>
      <c r="BQ192" s="161"/>
      <c r="BR192" s="166">
        <f>IF(PMKAFAAPAYER[[#This Row],[ ]]="Payé",PMKAFAAPAYER[[#This Row],[11.06.2025]],0)</f>
        <v>0</v>
      </c>
      <c r="BS192" s="161"/>
      <c r="BT192" s="166">
        <f>IF(PMKAFAAPAYER[[#This Row],[ ]]="Payé",PMKAFAAPAYER[[#This Row],[18.06.2025]],0)</f>
        <v>0</v>
      </c>
      <c r="BU192" s="161"/>
      <c r="BV192" s="176">
        <f>IF(PMKAFAAPAYER[[#This Row],[ ]]="Payé",PMKAFAAPAYER[[#This Row],[25.06.2025]],0)</f>
        <v>0</v>
      </c>
      <c r="BW192" s="18">
        <f t="shared" si="40"/>
        <v>0</v>
      </c>
      <c r="BX192" s="162"/>
      <c r="BY192" s="166">
        <f>IF(PMKAFAAPAYER[[#This Row],[ ]]="Payé",PMKAFAAPAYER[[#This Row],[02.07.2025]],0)</f>
        <v>0</v>
      </c>
      <c r="BZ192" s="161"/>
      <c r="CA192" s="166">
        <f>IF(PMKAFAAPAYER[[#This Row],[ ]]="Payé",PMKAFAAPAYER[[#This Row],[09.07.2025]],0)</f>
        <v>0</v>
      </c>
      <c r="CB192" s="161"/>
      <c r="CC192" s="166">
        <f>IF(PMKAFAAPAYER[[#This Row],[ ]]="Payé",PMKAFAAPAYER[[#This Row],[16.07.2025]],0)</f>
        <v>0</v>
      </c>
      <c r="CD192" s="161"/>
      <c r="CE192" s="166">
        <f>IF(PMKAFAAPAYER[[#This Row],[ ]]="Payé",PMKAFAAPAYER[[#This Row],[23.07.2025]],0)</f>
        <v>0</v>
      </c>
      <c r="CF192" s="161"/>
      <c r="CG192" s="176">
        <f>IF(PMKAFAAPAYER[[#This Row],[ ]]="Payé",PMKAFAAPAYER[[#This Row],[30.07.2025]],0)</f>
        <v>0</v>
      </c>
      <c r="CH192" s="17">
        <f t="shared" si="41"/>
        <v>0</v>
      </c>
      <c r="CI192" s="162"/>
      <c r="CJ192" s="166">
        <f>IF(PMKAFAAPAYER[[#This Row],[ ]]="Payé",PMKAFAAPAYER[[#This Row],[06.08.2025]],0)</f>
        <v>0</v>
      </c>
      <c r="CK192" s="161"/>
      <c r="CL192" s="166">
        <f>IF(PMKAFAAPAYER[[#This Row],[ ]]="Payé",PMKAFAAPAYER[[#This Row],[13.08.2025]],0)</f>
        <v>0</v>
      </c>
      <c r="CM192" s="161"/>
      <c r="CN192" s="166">
        <f>IF(PMKAFAAPAYER[[#This Row],[ ]]="Payé",PMKAFAAPAYER[[#This Row],[20.08.2025]],0)</f>
        <v>0</v>
      </c>
      <c r="CO192" s="161"/>
      <c r="CP192" s="176">
        <f>IF(PMKAFAAPAYER[[#This Row],[ ]]="Payé",PMKAFAAPAYER[[#This Row],[27.08.2025]],0)</f>
        <v>0</v>
      </c>
      <c r="CQ192" s="18">
        <f t="shared" si="42"/>
        <v>0</v>
      </c>
      <c r="CR192" s="162"/>
      <c r="CS192" s="166">
        <f>IF(PMKAFAAPAYER[[#This Row],[ ]]="Payé",PMKAFAAPAYER[[#This Row],[03.09.2025]],0)</f>
        <v>0</v>
      </c>
      <c r="CT192" s="161"/>
      <c r="CU192" s="166">
        <f>IF(PMKAFAAPAYER[[#This Row],[ ]]="Payé",PMKAFAAPAYER[[#This Row],[10.09.2025]],0)</f>
        <v>0</v>
      </c>
      <c r="CV192" s="161"/>
      <c r="CW192" s="166">
        <f>IF(PMKAFAAPAYER[[#This Row],[ ]]="Payé",PMKAFAAPAYER[[#This Row],[17.09.2025]],0)</f>
        <v>0</v>
      </c>
      <c r="CX192" s="161"/>
      <c r="CY192" s="176">
        <f>IF(PMKAFAAPAYER[[#This Row],[ ]]="Payé",PMKAFAAPAYER[[#This Row],[24.09.2025]],0)</f>
        <v>0</v>
      </c>
      <c r="CZ192" s="17">
        <f t="shared" si="43"/>
        <v>0</v>
      </c>
      <c r="DA192" s="162"/>
      <c r="DB192" s="166">
        <f>IF(PMKAFAAPAYER[[#This Row],[ ]]="Payé",PMKAFAAPAYER[[#This Row],[01.10.2025]],0)</f>
        <v>0</v>
      </c>
      <c r="DC192" s="161"/>
      <c r="DD192" s="166">
        <f>IF(PMKAFAAPAYER[[#This Row],[ ]]="Payé",PMKAFAAPAYER[[#This Row],[08.10.2025]],0)</f>
        <v>0</v>
      </c>
      <c r="DE192" s="161"/>
      <c r="DF192" s="166">
        <f>IF(PMKAFAAPAYER[[#This Row],[ ]]="Payé",PMKAFAAPAYER[[#This Row],[15.10.2025]],0)</f>
        <v>0</v>
      </c>
      <c r="DG192" s="161"/>
      <c r="DH192" s="166">
        <f>IF(PMKAFAAPAYER[[#This Row],[ ]]="Payé",PMKAFAAPAYER[[#This Row],[22.10.2025]],0)</f>
        <v>0</v>
      </c>
      <c r="DI192" s="161"/>
      <c r="DJ192" s="176">
        <f>IF(PMKAFAAPAYER[[#This Row],[ ]]="Payé",PMKAFAAPAYER[[#This Row],[29.10.2025]],0)</f>
        <v>0</v>
      </c>
      <c r="DK192" s="18">
        <f t="shared" si="44"/>
        <v>0</v>
      </c>
      <c r="DL192" s="162"/>
      <c r="DM192" s="166">
        <f>IF(PMKAFAAPAYER[[#This Row],[ ]]="Payé",PMKAFAAPAYER[[#This Row],[05.11.2025]],0)</f>
        <v>0</v>
      </c>
      <c r="DN192" s="161"/>
      <c r="DO192" s="166">
        <f>IF(PMKAFAAPAYER[[#This Row],[ ]]="Payé",PMKAFAAPAYER[[#This Row],[12.11.2025]],0)</f>
        <v>0</v>
      </c>
      <c r="DP192" s="161"/>
      <c r="DQ192" s="166">
        <f>IF(PMKAFAAPAYER[[#This Row],[ ]]="Payé",PMKAFAAPAYER[[#This Row],[19.11.2025]],0)</f>
        <v>0</v>
      </c>
      <c r="DR192" s="161"/>
      <c r="DS192" s="176">
        <f>IF(PMKAFAAPAYER[[#This Row],[ ]]="Payé",PMKAFAAPAYER[[#This Row],[26.11.2025]],0)</f>
        <v>0</v>
      </c>
      <c r="DT192" s="17">
        <f t="shared" si="45"/>
        <v>0</v>
      </c>
      <c r="DU192" s="162"/>
      <c r="DV192" s="166">
        <f>IF(PMKAFAAPAYER[[#This Row],[ ]]="Payé",PMKAFAAPAYER[[#This Row],[03.12.2025]],0)</f>
        <v>0</v>
      </c>
      <c r="DW192" s="161"/>
      <c r="DX192" s="166">
        <f>IF(PMKAFAAPAYER[[#This Row],[ ]]="Payé",PMKAFAAPAYER[[#This Row],[10.12.2025]],0)</f>
        <v>0</v>
      </c>
      <c r="DY192" s="161"/>
      <c r="DZ192" s="166">
        <f>IF(PMKAFAAPAYER[[#This Row],[ ]]="Payé",PMKAFAAPAYER[[#This Row],[17.12.2025]],0)</f>
        <v>0</v>
      </c>
      <c r="EA192" s="161"/>
      <c r="EB192" s="166">
        <f>IF(PMKAFAAPAYER[[#This Row],[ ]]="Payé",PMKAFAAPAYER[[#This Row],[24.12.2025]],0)</f>
        <v>0</v>
      </c>
      <c r="EC192" s="161"/>
      <c r="ED192" s="176">
        <f>IF(PMKAFAAPAYER[[#This Row],[ ]]="Payé",PMKAFAAPAYER[[#This Row],[31.12.2025]],0)</f>
        <v>0</v>
      </c>
      <c r="EE192" s="18">
        <f t="shared" si="46"/>
        <v>0</v>
      </c>
      <c r="EF192" s="11">
        <f t="shared" si="47"/>
        <v>510.64</v>
      </c>
      <c r="EG192" s="16">
        <f>+PMKAFAAPAYER[[#This Row],[CHF]]-PMKAFAAPAYER[[#This Row],[T2025]]</f>
        <v>0</v>
      </c>
    </row>
    <row r="193" spans="1:137" x14ac:dyDescent="0.3">
      <c r="A193" s="9">
        <f t="shared" si="48"/>
        <v>188</v>
      </c>
      <c r="B193" s="250" t="s">
        <v>77</v>
      </c>
      <c r="C193" s="251">
        <v>1535550568</v>
      </c>
      <c r="D193" s="252">
        <v>45717</v>
      </c>
      <c r="E193" s="253">
        <v>30</v>
      </c>
      <c r="F193" s="265">
        <f t="shared" si="50"/>
        <v>45747</v>
      </c>
      <c r="G193" s="254" t="s">
        <v>611</v>
      </c>
      <c r="H193" s="255"/>
      <c r="I193" s="256">
        <v>72.95</v>
      </c>
      <c r="J193" s="14"/>
      <c r="K193" s="14"/>
      <c r="L193" s="14"/>
      <c r="N193" s="15"/>
      <c r="P193" s="258"/>
      <c r="Q193" s="259"/>
      <c r="R193" s="260"/>
      <c r="S193" s="166">
        <f>IF(PMKAFAAPAYER[[#This Row],[ ]]="Payé",PMKAFAAPAYER[[#This Row],[02.01.2025]],0)</f>
        <v>0</v>
      </c>
      <c r="T193" s="234"/>
      <c r="U193" s="166">
        <f>IF(PMKAFAAPAYER[[#This Row],[ ]]="Payé",PMKAFAAPAYER[[#This Row],[09.01.2025]],0)</f>
        <v>0</v>
      </c>
      <c r="V193" s="234"/>
      <c r="W193" s="166">
        <f>IF(PMKAFAAPAYER[[#This Row],[ ]]="Payé",PMKAFAAPAYER[[#This Row],[16.01.2025]],0)</f>
        <v>0</v>
      </c>
      <c r="X193" s="234"/>
      <c r="Y193" s="166">
        <f>IF(PMKAFAAPAYER[[#This Row],[ ]]="Payé",PMKAFAAPAYER[[#This Row],[23.01.2025]],0)</f>
        <v>0</v>
      </c>
      <c r="Z193" s="234"/>
      <c r="AA193" s="176">
        <f>IF(PMKAFAAPAYER[[#This Row],[ ]]="Payé",PMKAFAAPAYER[[#This Row],[30.01.2025]],0)</f>
        <v>0</v>
      </c>
      <c r="AB193" s="32">
        <f t="shared" si="35"/>
        <v>0</v>
      </c>
      <c r="AC193" s="234"/>
      <c r="AD193" s="166">
        <f>IF(PMKAFAAPAYER[[#This Row],[ ]]="Payé",PMKAFAAPAYER[[#This Row],[06.02.2025]],0)</f>
        <v>0</v>
      </c>
      <c r="AE193" s="234"/>
      <c r="AF193" s="166">
        <f>IF(PMKAFAAPAYER[[#This Row],[ ]]="Payé",PMKAFAAPAYER[[#This Row],[13.02.2025]],0)</f>
        <v>0</v>
      </c>
      <c r="AG193" s="234"/>
      <c r="AH193" s="166">
        <f>IF(PMKAFAAPAYER[[#This Row],[ ]]="Payé",PMKAFAAPAYER[[#This Row],[20.02.2025]],0)</f>
        <v>0</v>
      </c>
      <c r="AI193" s="234"/>
      <c r="AJ193" s="176">
        <f>IF(PMKAFAAPAYER[[#This Row],[ ]]="Payé",PMKAFAAPAYER[[#This Row],[27.02.2025]],0)</f>
        <v>0</v>
      </c>
      <c r="AK193" s="47">
        <f t="shared" si="36"/>
        <v>0</v>
      </c>
      <c r="AL193" s="162"/>
      <c r="AM193" s="166">
        <f>IF(PMKAFAAPAYER[[#This Row],[ ]]="Payé",PMKAFAAPAYER[[#This Row],[05.03.2025]],0)</f>
        <v>0</v>
      </c>
      <c r="AN193" s="161"/>
      <c r="AO193" s="166">
        <f>IF(PMKAFAAPAYER[[#This Row],[ ]]="Payé",PMKAFAAPAYER[[#This Row],[12.03.2025]],0)</f>
        <v>0</v>
      </c>
      <c r="AP193" s="161"/>
      <c r="AQ193" s="166">
        <f>IF(PMKAFAAPAYER[[#This Row],[ ]]="Payé",PMKAFAAPAYER[[#This Row],[19.03.2025]],0)</f>
        <v>0</v>
      </c>
      <c r="AR193" s="161">
        <f>+PMKAFAAPAYER[[#This Row],[CHF]]</f>
        <v>72.95</v>
      </c>
      <c r="AS193" s="176">
        <f>IF(PMKAFAAPAYER[[#This Row],[ ]]="Payé",PMKAFAAPAYER[[#This Row],[26.03.2025]],0)</f>
        <v>0</v>
      </c>
      <c r="AT193" s="17">
        <f t="shared" si="37"/>
        <v>72.95</v>
      </c>
      <c r="AU193" s="162"/>
      <c r="AV193" s="166">
        <f>IF(PMKAFAAPAYER[[#This Row],[ ]]="Payé",PMKAFAAPAYER[[#This Row],[02.04.2025]],0)</f>
        <v>0</v>
      </c>
      <c r="AW193" s="161"/>
      <c r="AX193" s="166">
        <f>IF(PMKAFAAPAYER[[#This Row],[ ]]="Payé",PMKAFAAPAYER[[#This Row],[09.04.2025]],0)</f>
        <v>0</v>
      </c>
      <c r="AY193" s="161"/>
      <c r="AZ193" s="166">
        <f>IF(PMKAFAAPAYER[[#This Row],[ ]]="Payé",PMKAFAAPAYER[[#This Row],[16.04.2025]],0)</f>
        <v>0</v>
      </c>
      <c r="BA193" s="161"/>
      <c r="BB193" s="166">
        <f>IF(PMKAFAAPAYER[[#This Row],[ ]]="Payé",PMKAFAAPAYER[[#This Row],[23.04.2025]],0)</f>
        <v>0</v>
      </c>
      <c r="BC193" s="161"/>
      <c r="BD193" s="176">
        <f>IF(PMKAFAAPAYER[[#This Row],[ ]]="Payé",PMKAFAAPAYER[[#This Row],[30.04.2025]],0)</f>
        <v>0</v>
      </c>
      <c r="BE193" s="18">
        <f t="shared" si="38"/>
        <v>0</v>
      </c>
      <c r="BF193" s="162"/>
      <c r="BG193" s="166">
        <f>IF(PMKAFAAPAYER[[#This Row],[ ]]="Payé",PMKAFAAPAYER[[#This Row],[07.05.2025]],0)</f>
        <v>0</v>
      </c>
      <c r="BH193" s="161"/>
      <c r="BI193" s="166">
        <f>IF(PMKAFAAPAYER[[#This Row],[ ]]="Payé",PMKAFAAPAYER[[#This Row],[14.05.2025]],0)</f>
        <v>0</v>
      </c>
      <c r="BJ193" s="161"/>
      <c r="BK193" s="166">
        <f>IF(PMKAFAAPAYER[[#This Row],[ ]]="Payé",PMKAFAAPAYER[[#This Row],[21.05.2025]],0)</f>
        <v>0</v>
      </c>
      <c r="BL193" s="161"/>
      <c r="BM193" s="176">
        <f>IF(PMKAFAAPAYER[[#This Row],[ ]]="Payé",PMKAFAAPAYER[[#This Row],[28.05.2025]],0)</f>
        <v>0</v>
      </c>
      <c r="BN193" s="17">
        <f t="shared" si="39"/>
        <v>0</v>
      </c>
      <c r="BO193" s="162"/>
      <c r="BP193" s="166">
        <f>IF(PMKAFAAPAYER[[#This Row],[ ]]="Payé",PMKAFAAPAYER[[#This Row],[04.06.2025]],0)</f>
        <v>0</v>
      </c>
      <c r="BQ193" s="161"/>
      <c r="BR193" s="166">
        <f>IF(PMKAFAAPAYER[[#This Row],[ ]]="Payé",PMKAFAAPAYER[[#This Row],[11.06.2025]],0)</f>
        <v>0</v>
      </c>
      <c r="BS193" s="161"/>
      <c r="BT193" s="166">
        <f>IF(PMKAFAAPAYER[[#This Row],[ ]]="Payé",PMKAFAAPAYER[[#This Row],[18.06.2025]],0)</f>
        <v>0</v>
      </c>
      <c r="BU193" s="161"/>
      <c r="BV193" s="176">
        <f>IF(PMKAFAAPAYER[[#This Row],[ ]]="Payé",PMKAFAAPAYER[[#This Row],[25.06.2025]],0)</f>
        <v>0</v>
      </c>
      <c r="BW193" s="18">
        <f t="shared" si="40"/>
        <v>0</v>
      </c>
      <c r="BX193" s="162"/>
      <c r="BY193" s="166">
        <f>IF(PMKAFAAPAYER[[#This Row],[ ]]="Payé",PMKAFAAPAYER[[#This Row],[02.07.2025]],0)</f>
        <v>0</v>
      </c>
      <c r="BZ193" s="161"/>
      <c r="CA193" s="166">
        <f>IF(PMKAFAAPAYER[[#This Row],[ ]]="Payé",PMKAFAAPAYER[[#This Row],[09.07.2025]],0)</f>
        <v>0</v>
      </c>
      <c r="CB193" s="161"/>
      <c r="CC193" s="166">
        <f>IF(PMKAFAAPAYER[[#This Row],[ ]]="Payé",PMKAFAAPAYER[[#This Row],[16.07.2025]],0)</f>
        <v>0</v>
      </c>
      <c r="CD193" s="161"/>
      <c r="CE193" s="166">
        <f>IF(PMKAFAAPAYER[[#This Row],[ ]]="Payé",PMKAFAAPAYER[[#This Row],[23.07.2025]],0)</f>
        <v>0</v>
      </c>
      <c r="CF193" s="161"/>
      <c r="CG193" s="176">
        <f>IF(PMKAFAAPAYER[[#This Row],[ ]]="Payé",PMKAFAAPAYER[[#This Row],[30.07.2025]],0)</f>
        <v>0</v>
      </c>
      <c r="CH193" s="17">
        <f t="shared" si="41"/>
        <v>0</v>
      </c>
      <c r="CI193" s="162"/>
      <c r="CJ193" s="166">
        <f>IF(PMKAFAAPAYER[[#This Row],[ ]]="Payé",PMKAFAAPAYER[[#This Row],[06.08.2025]],0)</f>
        <v>0</v>
      </c>
      <c r="CK193" s="161"/>
      <c r="CL193" s="166">
        <f>IF(PMKAFAAPAYER[[#This Row],[ ]]="Payé",PMKAFAAPAYER[[#This Row],[13.08.2025]],0)</f>
        <v>0</v>
      </c>
      <c r="CM193" s="161"/>
      <c r="CN193" s="166">
        <f>IF(PMKAFAAPAYER[[#This Row],[ ]]="Payé",PMKAFAAPAYER[[#This Row],[20.08.2025]],0)</f>
        <v>0</v>
      </c>
      <c r="CO193" s="161"/>
      <c r="CP193" s="176">
        <f>IF(PMKAFAAPAYER[[#This Row],[ ]]="Payé",PMKAFAAPAYER[[#This Row],[27.08.2025]],0)</f>
        <v>0</v>
      </c>
      <c r="CQ193" s="18">
        <f t="shared" si="42"/>
        <v>0</v>
      </c>
      <c r="CR193" s="162"/>
      <c r="CS193" s="166">
        <f>IF(PMKAFAAPAYER[[#This Row],[ ]]="Payé",PMKAFAAPAYER[[#This Row],[03.09.2025]],0)</f>
        <v>0</v>
      </c>
      <c r="CT193" s="161"/>
      <c r="CU193" s="166">
        <f>IF(PMKAFAAPAYER[[#This Row],[ ]]="Payé",PMKAFAAPAYER[[#This Row],[10.09.2025]],0)</f>
        <v>0</v>
      </c>
      <c r="CV193" s="161"/>
      <c r="CW193" s="166">
        <f>IF(PMKAFAAPAYER[[#This Row],[ ]]="Payé",PMKAFAAPAYER[[#This Row],[17.09.2025]],0)</f>
        <v>0</v>
      </c>
      <c r="CX193" s="161"/>
      <c r="CY193" s="176">
        <f>IF(PMKAFAAPAYER[[#This Row],[ ]]="Payé",PMKAFAAPAYER[[#This Row],[24.09.2025]],0)</f>
        <v>0</v>
      </c>
      <c r="CZ193" s="17">
        <f t="shared" si="43"/>
        <v>0</v>
      </c>
      <c r="DA193" s="162"/>
      <c r="DB193" s="166">
        <f>IF(PMKAFAAPAYER[[#This Row],[ ]]="Payé",PMKAFAAPAYER[[#This Row],[01.10.2025]],0)</f>
        <v>0</v>
      </c>
      <c r="DC193" s="161"/>
      <c r="DD193" s="166">
        <f>IF(PMKAFAAPAYER[[#This Row],[ ]]="Payé",PMKAFAAPAYER[[#This Row],[08.10.2025]],0)</f>
        <v>0</v>
      </c>
      <c r="DE193" s="161"/>
      <c r="DF193" s="166">
        <f>IF(PMKAFAAPAYER[[#This Row],[ ]]="Payé",PMKAFAAPAYER[[#This Row],[15.10.2025]],0)</f>
        <v>0</v>
      </c>
      <c r="DG193" s="161"/>
      <c r="DH193" s="166">
        <f>IF(PMKAFAAPAYER[[#This Row],[ ]]="Payé",PMKAFAAPAYER[[#This Row],[22.10.2025]],0)</f>
        <v>0</v>
      </c>
      <c r="DI193" s="161"/>
      <c r="DJ193" s="176">
        <f>IF(PMKAFAAPAYER[[#This Row],[ ]]="Payé",PMKAFAAPAYER[[#This Row],[29.10.2025]],0)</f>
        <v>0</v>
      </c>
      <c r="DK193" s="18">
        <f t="shared" si="44"/>
        <v>0</v>
      </c>
      <c r="DL193" s="162"/>
      <c r="DM193" s="166">
        <f>IF(PMKAFAAPAYER[[#This Row],[ ]]="Payé",PMKAFAAPAYER[[#This Row],[05.11.2025]],0)</f>
        <v>0</v>
      </c>
      <c r="DN193" s="161"/>
      <c r="DO193" s="166">
        <f>IF(PMKAFAAPAYER[[#This Row],[ ]]="Payé",PMKAFAAPAYER[[#This Row],[12.11.2025]],0)</f>
        <v>0</v>
      </c>
      <c r="DP193" s="161"/>
      <c r="DQ193" s="166">
        <f>IF(PMKAFAAPAYER[[#This Row],[ ]]="Payé",PMKAFAAPAYER[[#This Row],[19.11.2025]],0)</f>
        <v>0</v>
      </c>
      <c r="DR193" s="161"/>
      <c r="DS193" s="176">
        <f>IF(PMKAFAAPAYER[[#This Row],[ ]]="Payé",PMKAFAAPAYER[[#This Row],[26.11.2025]],0)</f>
        <v>0</v>
      </c>
      <c r="DT193" s="17">
        <f t="shared" si="45"/>
        <v>0</v>
      </c>
      <c r="DU193" s="162"/>
      <c r="DV193" s="166">
        <f>IF(PMKAFAAPAYER[[#This Row],[ ]]="Payé",PMKAFAAPAYER[[#This Row],[03.12.2025]],0)</f>
        <v>0</v>
      </c>
      <c r="DW193" s="161"/>
      <c r="DX193" s="166">
        <f>IF(PMKAFAAPAYER[[#This Row],[ ]]="Payé",PMKAFAAPAYER[[#This Row],[10.12.2025]],0)</f>
        <v>0</v>
      </c>
      <c r="DY193" s="161"/>
      <c r="DZ193" s="166">
        <f>IF(PMKAFAAPAYER[[#This Row],[ ]]="Payé",PMKAFAAPAYER[[#This Row],[17.12.2025]],0)</f>
        <v>0</v>
      </c>
      <c r="EA193" s="161"/>
      <c r="EB193" s="166">
        <f>IF(PMKAFAAPAYER[[#This Row],[ ]]="Payé",PMKAFAAPAYER[[#This Row],[24.12.2025]],0)</f>
        <v>0</v>
      </c>
      <c r="EC193" s="161"/>
      <c r="ED193" s="176">
        <f>IF(PMKAFAAPAYER[[#This Row],[ ]]="Payé",PMKAFAAPAYER[[#This Row],[31.12.2025]],0)</f>
        <v>0</v>
      </c>
      <c r="EE193" s="18">
        <f t="shared" si="46"/>
        <v>0</v>
      </c>
      <c r="EF193" s="11">
        <f t="shared" si="47"/>
        <v>72.95</v>
      </c>
      <c r="EG193" s="16">
        <f>+PMKAFAAPAYER[[#This Row],[CHF]]-PMKAFAAPAYER[[#This Row],[T2025]]</f>
        <v>0</v>
      </c>
    </row>
    <row r="194" spans="1:137" x14ac:dyDescent="0.3">
      <c r="A194" s="9">
        <f t="shared" si="48"/>
        <v>189</v>
      </c>
      <c r="B194" s="250"/>
      <c r="C194" s="251"/>
      <c r="D194" s="252"/>
      <c r="E194" s="253"/>
      <c r="F194" s="265">
        <f t="shared" si="50"/>
        <v>0</v>
      </c>
      <c r="G194" s="254"/>
      <c r="H194" s="255"/>
      <c r="I194" s="256"/>
      <c r="J194" s="14"/>
      <c r="K194" s="14"/>
      <c r="L194" s="14"/>
      <c r="N194" s="15"/>
      <c r="P194" s="258"/>
      <c r="Q194" s="259"/>
      <c r="R194" s="260"/>
      <c r="S194" s="166">
        <f>IF(PMKAFAAPAYER[[#This Row],[ ]]="Payé",PMKAFAAPAYER[[#This Row],[02.01.2025]],0)</f>
        <v>0</v>
      </c>
      <c r="T194" s="234"/>
      <c r="U194" s="166">
        <f>IF(PMKAFAAPAYER[[#This Row],[ ]]="Payé",PMKAFAAPAYER[[#This Row],[09.01.2025]],0)</f>
        <v>0</v>
      </c>
      <c r="V194" s="234"/>
      <c r="W194" s="166">
        <f>IF(PMKAFAAPAYER[[#This Row],[ ]]="Payé",PMKAFAAPAYER[[#This Row],[16.01.2025]],0)</f>
        <v>0</v>
      </c>
      <c r="X194" s="234"/>
      <c r="Y194" s="166">
        <f>IF(PMKAFAAPAYER[[#This Row],[ ]]="Payé",PMKAFAAPAYER[[#This Row],[23.01.2025]],0)</f>
        <v>0</v>
      </c>
      <c r="Z194" s="234"/>
      <c r="AA194" s="176">
        <f>IF(PMKAFAAPAYER[[#This Row],[ ]]="Payé",PMKAFAAPAYER[[#This Row],[30.01.2025]],0)</f>
        <v>0</v>
      </c>
      <c r="AB194" s="32">
        <f t="shared" si="35"/>
        <v>0</v>
      </c>
      <c r="AC194" s="234"/>
      <c r="AD194" s="166">
        <f>IF(PMKAFAAPAYER[[#This Row],[ ]]="Payé",PMKAFAAPAYER[[#This Row],[06.02.2025]],0)</f>
        <v>0</v>
      </c>
      <c r="AE194" s="234"/>
      <c r="AF194" s="166">
        <f>IF(PMKAFAAPAYER[[#This Row],[ ]]="Payé",PMKAFAAPAYER[[#This Row],[13.02.2025]],0)</f>
        <v>0</v>
      </c>
      <c r="AG194" s="234"/>
      <c r="AH194" s="166">
        <f>IF(PMKAFAAPAYER[[#This Row],[ ]]="Payé",PMKAFAAPAYER[[#This Row],[20.02.2025]],0)</f>
        <v>0</v>
      </c>
      <c r="AI194" s="234"/>
      <c r="AJ194" s="176">
        <f>IF(PMKAFAAPAYER[[#This Row],[ ]]="Payé",PMKAFAAPAYER[[#This Row],[27.02.2025]],0)</f>
        <v>0</v>
      </c>
      <c r="AK194" s="47">
        <f t="shared" si="36"/>
        <v>0</v>
      </c>
      <c r="AL194" s="162"/>
      <c r="AM194" s="166">
        <f>IF(PMKAFAAPAYER[[#This Row],[ ]]="Payé",PMKAFAAPAYER[[#This Row],[05.03.2025]],0)</f>
        <v>0</v>
      </c>
      <c r="AN194" s="161"/>
      <c r="AO194" s="166">
        <f>IF(PMKAFAAPAYER[[#This Row],[ ]]="Payé",PMKAFAAPAYER[[#This Row],[12.03.2025]],0)</f>
        <v>0</v>
      </c>
      <c r="AP194" s="161"/>
      <c r="AQ194" s="166">
        <f>IF(PMKAFAAPAYER[[#This Row],[ ]]="Payé",PMKAFAAPAYER[[#This Row],[19.03.2025]],0)</f>
        <v>0</v>
      </c>
      <c r="AR194" s="161"/>
      <c r="AS194" s="176">
        <f>IF(PMKAFAAPAYER[[#This Row],[ ]]="Payé",PMKAFAAPAYER[[#This Row],[26.03.2025]],0)</f>
        <v>0</v>
      </c>
      <c r="AT194" s="17">
        <f t="shared" si="37"/>
        <v>0</v>
      </c>
      <c r="AU194" s="162"/>
      <c r="AV194" s="166">
        <f>IF(PMKAFAAPAYER[[#This Row],[ ]]="Payé",PMKAFAAPAYER[[#This Row],[02.04.2025]],0)</f>
        <v>0</v>
      </c>
      <c r="AW194" s="161"/>
      <c r="AX194" s="166">
        <f>IF(PMKAFAAPAYER[[#This Row],[ ]]="Payé",PMKAFAAPAYER[[#This Row],[09.04.2025]],0)</f>
        <v>0</v>
      </c>
      <c r="AY194" s="161"/>
      <c r="AZ194" s="166">
        <f>IF(PMKAFAAPAYER[[#This Row],[ ]]="Payé",PMKAFAAPAYER[[#This Row],[16.04.2025]],0)</f>
        <v>0</v>
      </c>
      <c r="BA194" s="161"/>
      <c r="BB194" s="166">
        <f>IF(PMKAFAAPAYER[[#This Row],[ ]]="Payé",PMKAFAAPAYER[[#This Row],[23.04.2025]],0)</f>
        <v>0</v>
      </c>
      <c r="BC194" s="161"/>
      <c r="BD194" s="176">
        <f>IF(PMKAFAAPAYER[[#This Row],[ ]]="Payé",PMKAFAAPAYER[[#This Row],[30.04.2025]],0)</f>
        <v>0</v>
      </c>
      <c r="BE194" s="18">
        <f t="shared" si="38"/>
        <v>0</v>
      </c>
      <c r="BF194" s="162"/>
      <c r="BG194" s="166">
        <f>IF(PMKAFAAPAYER[[#This Row],[ ]]="Payé",PMKAFAAPAYER[[#This Row],[07.05.2025]],0)</f>
        <v>0</v>
      </c>
      <c r="BH194" s="161"/>
      <c r="BI194" s="166">
        <f>IF(PMKAFAAPAYER[[#This Row],[ ]]="Payé",PMKAFAAPAYER[[#This Row],[14.05.2025]],0)</f>
        <v>0</v>
      </c>
      <c r="BJ194" s="161"/>
      <c r="BK194" s="166">
        <f>IF(PMKAFAAPAYER[[#This Row],[ ]]="Payé",PMKAFAAPAYER[[#This Row],[21.05.2025]],0)</f>
        <v>0</v>
      </c>
      <c r="BL194" s="161"/>
      <c r="BM194" s="176">
        <f>IF(PMKAFAAPAYER[[#This Row],[ ]]="Payé",PMKAFAAPAYER[[#This Row],[28.05.2025]],0)</f>
        <v>0</v>
      </c>
      <c r="BN194" s="17">
        <f t="shared" si="39"/>
        <v>0</v>
      </c>
      <c r="BO194" s="162"/>
      <c r="BP194" s="166">
        <f>IF(PMKAFAAPAYER[[#This Row],[ ]]="Payé",PMKAFAAPAYER[[#This Row],[04.06.2025]],0)</f>
        <v>0</v>
      </c>
      <c r="BQ194" s="161"/>
      <c r="BR194" s="166">
        <f>IF(PMKAFAAPAYER[[#This Row],[ ]]="Payé",PMKAFAAPAYER[[#This Row],[11.06.2025]],0)</f>
        <v>0</v>
      </c>
      <c r="BS194" s="161"/>
      <c r="BT194" s="166">
        <f>IF(PMKAFAAPAYER[[#This Row],[ ]]="Payé",PMKAFAAPAYER[[#This Row],[18.06.2025]],0)</f>
        <v>0</v>
      </c>
      <c r="BU194" s="161"/>
      <c r="BV194" s="176">
        <f>IF(PMKAFAAPAYER[[#This Row],[ ]]="Payé",PMKAFAAPAYER[[#This Row],[25.06.2025]],0)</f>
        <v>0</v>
      </c>
      <c r="BW194" s="18">
        <f t="shared" si="40"/>
        <v>0</v>
      </c>
      <c r="BX194" s="162"/>
      <c r="BY194" s="166">
        <f>IF(PMKAFAAPAYER[[#This Row],[ ]]="Payé",PMKAFAAPAYER[[#This Row],[02.07.2025]],0)</f>
        <v>0</v>
      </c>
      <c r="BZ194" s="161"/>
      <c r="CA194" s="166">
        <f>IF(PMKAFAAPAYER[[#This Row],[ ]]="Payé",PMKAFAAPAYER[[#This Row],[09.07.2025]],0)</f>
        <v>0</v>
      </c>
      <c r="CB194" s="161"/>
      <c r="CC194" s="166">
        <f>IF(PMKAFAAPAYER[[#This Row],[ ]]="Payé",PMKAFAAPAYER[[#This Row],[16.07.2025]],0)</f>
        <v>0</v>
      </c>
      <c r="CD194" s="161"/>
      <c r="CE194" s="166">
        <f>IF(PMKAFAAPAYER[[#This Row],[ ]]="Payé",PMKAFAAPAYER[[#This Row],[23.07.2025]],0)</f>
        <v>0</v>
      </c>
      <c r="CF194" s="161"/>
      <c r="CG194" s="176">
        <f>IF(PMKAFAAPAYER[[#This Row],[ ]]="Payé",PMKAFAAPAYER[[#This Row],[30.07.2025]],0)</f>
        <v>0</v>
      </c>
      <c r="CH194" s="17">
        <f t="shared" si="41"/>
        <v>0</v>
      </c>
      <c r="CI194" s="162"/>
      <c r="CJ194" s="166">
        <f>IF(PMKAFAAPAYER[[#This Row],[ ]]="Payé",PMKAFAAPAYER[[#This Row],[06.08.2025]],0)</f>
        <v>0</v>
      </c>
      <c r="CK194" s="161"/>
      <c r="CL194" s="166">
        <f>IF(PMKAFAAPAYER[[#This Row],[ ]]="Payé",PMKAFAAPAYER[[#This Row],[13.08.2025]],0)</f>
        <v>0</v>
      </c>
      <c r="CM194" s="161"/>
      <c r="CN194" s="166">
        <f>IF(PMKAFAAPAYER[[#This Row],[ ]]="Payé",PMKAFAAPAYER[[#This Row],[20.08.2025]],0)</f>
        <v>0</v>
      </c>
      <c r="CO194" s="161"/>
      <c r="CP194" s="176">
        <f>IF(PMKAFAAPAYER[[#This Row],[ ]]="Payé",PMKAFAAPAYER[[#This Row],[27.08.2025]],0)</f>
        <v>0</v>
      </c>
      <c r="CQ194" s="18">
        <f t="shared" si="42"/>
        <v>0</v>
      </c>
      <c r="CR194" s="162"/>
      <c r="CS194" s="166">
        <f>IF(PMKAFAAPAYER[[#This Row],[ ]]="Payé",PMKAFAAPAYER[[#This Row],[03.09.2025]],0)</f>
        <v>0</v>
      </c>
      <c r="CT194" s="161"/>
      <c r="CU194" s="166">
        <f>IF(PMKAFAAPAYER[[#This Row],[ ]]="Payé",PMKAFAAPAYER[[#This Row],[10.09.2025]],0)</f>
        <v>0</v>
      </c>
      <c r="CV194" s="161"/>
      <c r="CW194" s="166">
        <f>IF(PMKAFAAPAYER[[#This Row],[ ]]="Payé",PMKAFAAPAYER[[#This Row],[17.09.2025]],0)</f>
        <v>0</v>
      </c>
      <c r="CX194" s="161"/>
      <c r="CY194" s="176">
        <f>IF(PMKAFAAPAYER[[#This Row],[ ]]="Payé",PMKAFAAPAYER[[#This Row],[24.09.2025]],0)</f>
        <v>0</v>
      </c>
      <c r="CZ194" s="17">
        <f t="shared" si="43"/>
        <v>0</v>
      </c>
      <c r="DA194" s="162"/>
      <c r="DB194" s="166">
        <f>IF(PMKAFAAPAYER[[#This Row],[ ]]="Payé",PMKAFAAPAYER[[#This Row],[01.10.2025]],0)</f>
        <v>0</v>
      </c>
      <c r="DC194" s="161"/>
      <c r="DD194" s="166">
        <f>IF(PMKAFAAPAYER[[#This Row],[ ]]="Payé",PMKAFAAPAYER[[#This Row],[08.10.2025]],0)</f>
        <v>0</v>
      </c>
      <c r="DE194" s="161"/>
      <c r="DF194" s="166">
        <f>IF(PMKAFAAPAYER[[#This Row],[ ]]="Payé",PMKAFAAPAYER[[#This Row],[15.10.2025]],0)</f>
        <v>0</v>
      </c>
      <c r="DG194" s="161"/>
      <c r="DH194" s="166">
        <f>IF(PMKAFAAPAYER[[#This Row],[ ]]="Payé",PMKAFAAPAYER[[#This Row],[22.10.2025]],0)</f>
        <v>0</v>
      </c>
      <c r="DI194" s="161"/>
      <c r="DJ194" s="176">
        <f>IF(PMKAFAAPAYER[[#This Row],[ ]]="Payé",PMKAFAAPAYER[[#This Row],[29.10.2025]],0)</f>
        <v>0</v>
      </c>
      <c r="DK194" s="18">
        <f t="shared" si="44"/>
        <v>0</v>
      </c>
      <c r="DL194" s="162"/>
      <c r="DM194" s="166">
        <f>IF(PMKAFAAPAYER[[#This Row],[ ]]="Payé",PMKAFAAPAYER[[#This Row],[05.11.2025]],0)</f>
        <v>0</v>
      </c>
      <c r="DN194" s="161"/>
      <c r="DO194" s="166">
        <f>IF(PMKAFAAPAYER[[#This Row],[ ]]="Payé",PMKAFAAPAYER[[#This Row],[12.11.2025]],0)</f>
        <v>0</v>
      </c>
      <c r="DP194" s="161"/>
      <c r="DQ194" s="166">
        <f>IF(PMKAFAAPAYER[[#This Row],[ ]]="Payé",PMKAFAAPAYER[[#This Row],[19.11.2025]],0)</f>
        <v>0</v>
      </c>
      <c r="DR194" s="161"/>
      <c r="DS194" s="176">
        <f>IF(PMKAFAAPAYER[[#This Row],[ ]]="Payé",PMKAFAAPAYER[[#This Row],[26.11.2025]],0)</f>
        <v>0</v>
      </c>
      <c r="DT194" s="17">
        <f t="shared" si="45"/>
        <v>0</v>
      </c>
      <c r="DU194" s="162"/>
      <c r="DV194" s="166">
        <f>IF(PMKAFAAPAYER[[#This Row],[ ]]="Payé",PMKAFAAPAYER[[#This Row],[03.12.2025]],0)</f>
        <v>0</v>
      </c>
      <c r="DW194" s="161"/>
      <c r="DX194" s="166">
        <f>IF(PMKAFAAPAYER[[#This Row],[ ]]="Payé",PMKAFAAPAYER[[#This Row],[10.12.2025]],0)</f>
        <v>0</v>
      </c>
      <c r="DY194" s="161"/>
      <c r="DZ194" s="166">
        <f>IF(PMKAFAAPAYER[[#This Row],[ ]]="Payé",PMKAFAAPAYER[[#This Row],[17.12.2025]],0)</f>
        <v>0</v>
      </c>
      <c r="EA194" s="161"/>
      <c r="EB194" s="166">
        <f>IF(PMKAFAAPAYER[[#This Row],[ ]]="Payé",PMKAFAAPAYER[[#This Row],[24.12.2025]],0)</f>
        <v>0</v>
      </c>
      <c r="EC194" s="161"/>
      <c r="ED194" s="176">
        <f>IF(PMKAFAAPAYER[[#This Row],[ ]]="Payé",PMKAFAAPAYER[[#This Row],[31.12.2025]],0)</f>
        <v>0</v>
      </c>
      <c r="EE194" s="18">
        <f t="shared" si="46"/>
        <v>0</v>
      </c>
      <c r="EF194" s="11">
        <f t="shared" si="47"/>
        <v>0</v>
      </c>
      <c r="EG194" s="16">
        <f>+PMKAFAAPAYER[[#This Row],[CHF]]-PMKAFAAPAYER[[#This Row],[T2025]]</f>
        <v>0</v>
      </c>
    </row>
    <row r="195" spans="1:137" x14ac:dyDescent="0.3">
      <c r="A195" s="9">
        <f t="shared" si="48"/>
        <v>190</v>
      </c>
      <c r="B195" s="250"/>
      <c r="C195" s="251"/>
      <c r="D195" s="252"/>
      <c r="E195" s="253"/>
      <c r="F195" s="265">
        <f t="shared" si="50"/>
        <v>0</v>
      </c>
      <c r="G195" s="254"/>
      <c r="H195" s="255"/>
      <c r="I195" s="256"/>
      <c r="J195" s="14"/>
      <c r="K195" s="14"/>
      <c r="L195" s="14"/>
      <c r="N195" s="15"/>
      <c r="P195" s="258"/>
      <c r="Q195" s="259"/>
      <c r="R195" s="260"/>
      <c r="S195" s="166">
        <f>IF(PMKAFAAPAYER[[#This Row],[ ]]="Payé",PMKAFAAPAYER[[#This Row],[02.01.2025]],0)</f>
        <v>0</v>
      </c>
      <c r="T195" s="234"/>
      <c r="U195" s="166">
        <f>IF(PMKAFAAPAYER[[#This Row],[ ]]="Payé",PMKAFAAPAYER[[#This Row],[09.01.2025]],0)</f>
        <v>0</v>
      </c>
      <c r="V195" s="234"/>
      <c r="W195" s="166">
        <f>IF(PMKAFAAPAYER[[#This Row],[ ]]="Payé",PMKAFAAPAYER[[#This Row],[16.01.2025]],0)</f>
        <v>0</v>
      </c>
      <c r="X195" s="234"/>
      <c r="Y195" s="166">
        <f>IF(PMKAFAAPAYER[[#This Row],[ ]]="Payé",PMKAFAAPAYER[[#This Row],[23.01.2025]],0)</f>
        <v>0</v>
      </c>
      <c r="Z195" s="234"/>
      <c r="AA195" s="176">
        <f>IF(PMKAFAAPAYER[[#This Row],[ ]]="Payé",PMKAFAAPAYER[[#This Row],[30.01.2025]],0)</f>
        <v>0</v>
      </c>
      <c r="AB195" s="32">
        <f t="shared" si="35"/>
        <v>0</v>
      </c>
      <c r="AC195" s="234"/>
      <c r="AD195" s="166">
        <f>IF(PMKAFAAPAYER[[#This Row],[ ]]="Payé",PMKAFAAPAYER[[#This Row],[06.02.2025]],0)</f>
        <v>0</v>
      </c>
      <c r="AE195" s="234"/>
      <c r="AF195" s="166">
        <f>IF(PMKAFAAPAYER[[#This Row],[ ]]="Payé",PMKAFAAPAYER[[#This Row],[13.02.2025]],0)</f>
        <v>0</v>
      </c>
      <c r="AG195" s="234"/>
      <c r="AH195" s="166">
        <f>IF(PMKAFAAPAYER[[#This Row],[ ]]="Payé",PMKAFAAPAYER[[#This Row],[20.02.2025]],0)</f>
        <v>0</v>
      </c>
      <c r="AI195" s="234"/>
      <c r="AJ195" s="176">
        <f>IF(PMKAFAAPAYER[[#This Row],[ ]]="Payé",PMKAFAAPAYER[[#This Row],[27.02.2025]],0)</f>
        <v>0</v>
      </c>
      <c r="AK195" s="47">
        <f t="shared" si="36"/>
        <v>0</v>
      </c>
      <c r="AL195" s="162"/>
      <c r="AM195" s="166">
        <f>IF(PMKAFAAPAYER[[#This Row],[ ]]="Payé",PMKAFAAPAYER[[#This Row],[05.03.2025]],0)</f>
        <v>0</v>
      </c>
      <c r="AN195" s="161"/>
      <c r="AO195" s="166">
        <f>IF(PMKAFAAPAYER[[#This Row],[ ]]="Payé",PMKAFAAPAYER[[#This Row],[12.03.2025]],0)</f>
        <v>0</v>
      </c>
      <c r="AP195" s="161"/>
      <c r="AQ195" s="166">
        <f>IF(PMKAFAAPAYER[[#This Row],[ ]]="Payé",PMKAFAAPAYER[[#This Row],[19.03.2025]],0)</f>
        <v>0</v>
      </c>
      <c r="AR195" s="161"/>
      <c r="AS195" s="176">
        <f>IF(PMKAFAAPAYER[[#This Row],[ ]]="Payé",PMKAFAAPAYER[[#This Row],[26.03.2025]],0)</f>
        <v>0</v>
      </c>
      <c r="AT195" s="17">
        <f t="shared" si="37"/>
        <v>0</v>
      </c>
      <c r="AU195" s="162"/>
      <c r="AV195" s="166">
        <f>IF(PMKAFAAPAYER[[#This Row],[ ]]="Payé",PMKAFAAPAYER[[#This Row],[02.04.2025]],0)</f>
        <v>0</v>
      </c>
      <c r="AW195" s="161"/>
      <c r="AX195" s="166">
        <f>IF(PMKAFAAPAYER[[#This Row],[ ]]="Payé",PMKAFAAPAYER[[#This Row],[09.04.2025]],0)</f>
        <v>0</v>
      </c>
      <c r="AY195" s="161"/>
      <c r="AZ195" s="166">
        <f>IF(PMKAFAAPAYER[[#This Row],[ ]]="Payé",PMKAFAAPAYER[[#This Row],[16.04.2025]],0)</f>
        <v>0</v>
      </c>
      <c r="BA195" s="161"/>
      <c r="BB195" s="166">
        <f>IF(PMKAFAAPAYER[[#This Row],[ ]]="Payé",PMKAFAAPAYER[[#This Row],[23.04.2025]],0)</f>
        <v>0</v>
      </c>
      <c r="BC195" s="161"/>
      <c r="BD195" s="176">
        <f>IF(PMKAFAAPAYER[[#This Row],[ ]]="Payé",PMKAFAAPAYER[[#This Row],[30.04.2025]],0)</f>
        <v>0</v>
      </c>
      <c r="BE195" s="18">
        <f t="shared" si="38"/>
        <v>0</v>
      </c>
      <c r="BF195" s="162"/>
      <c r="BG195" s="166">
        <f>IF(PMKAFAAPAYER[[#This Row],[ ]]="Payé",PMKAFAAPAYER[[#This Row],[07.05.2025]],0)</f>
        <v>0</v>
      </c>
      <c r="BH195" s="161"/>
      <c r="BI195" s="166">
        <f>IF(PMKAFAAPAYER[[#This Row],[ ]]="Payé",PMKAFAAPAYER[[#This Row],[14.05.2025]],0)</f>
        <v>0</v>
      </c>
      <c r="BJ195" s="161"/>
      <c r="BK195" s="166">
        <f>IF(PMKAFAAPAYER[[#This Row],[ ]]="Payé",PMKAFAAPAYER[[#This Row],[21.05.2025]],0)</f>
        <v>0</v>
      </c>
      <c r="BL195" s="161"/>
      <c r="BM195" s="176">
        <f>IF(PMKAFAAPAYER[[#This Row],[ ]]="Payé",PMKAFAAPAYER[[#This Row],[28.05.2025]],0)</f>
        <v>0</v>
      </c>
      <c r="BN195" s="17">
        <f t="shared" si="39"/>
        <v>0</v>
      </c>
      <c r="BO195" s="162"/>
      <c r="BP195" s="166">
        <f>IF(PMKAFAAPAYER[[#This Row],[ ]]="Payé",PMKAFAAPAYER[[#This Row],[04.06.2025]],0)</f>
        <v>0</v>
      </c>
      <c r="BQ195" s="161"/>
      <c r="BR195" s="166">
        <f>IF(PMKAFAAPAYER[[#This Row],[ ]]="Payé",PMKAFAAPAYER[[#This Row],[11.06.2025]],0)</f>
        <v>0</v>
      </c>
      <c r="BS195" s="161"/>
      <c r="BT195" s="166">
        <f>IF(PMKAFAAPAYER[[#This Row],[ ]]="Payé",PMKAFAAPAYER[[#This Row],[18.06.2025]],0)</f>
        <v>0</v>
      </c>
      <c r="BU195" s="161"/>
      <c r="BV195" s="176">
        <f>IF(PMKAFAAPAYER[[#This Row],[ ]]="Payé",PMKAFAAPAYER[[#This Row],[25.06.2025]],0)</f>
        <v>0</v>
      </c>
      <c r="BW195" s="18">
        <f t="shared" si="40"/>
        <v>0</v>
      </c>
      <c r="BX195" s="162"/>
      <c r="BY195" s="166">
        <f>IF(PMKAFAAPAYER[[#This Row],[ ]]="Payé",PMKAFAAPAYER[[#This Row],[02.07.2025]],0)</f>
        <v>0</v>
      </c>
      <c r="BZ195" s="161"/>
      <c r="CA195" s="166">
        <f>IF(PMKAFAAPAYER[[#This Row],[ ]]="Payé",PMKAFAAPAYER[[#This Row],[09.07.2025]],0)</f>
        <v>0</v>
      </c>
      <c r="CB195" s="161"/>
      <c r="CC195" s="166">
        <f>IF(PMKAFAAPAYER[[#This Row],[ ]]="Payé",PMKAFAAPAYER[[#This Row],[16.07.2025]],0)</f>
        <v>0</v>
      </c>
      <c r="CD195" s="161"/>
      <c r="CE195" s="166">
        <f>IF(PMKAFAAPAYER[[#This Row],[ ]]="Payé",PMKAFAAPAYER[[#This Row],[23.07.2025]],0)</f>
        <v>0</v>
      </c>
      <c r="CF195" s="161"/>
      <c r="CG195" s="176">
        <f>IF(PMKAFAAPAYER[[#This Row],[ ]]="Payé",PMKAFAAPAYER[[#This Row],[30.07.2025]],0)</f>
        <v>0</v>
      </c>
      <c r="CH195" s="17">
        <f t="shared" si="41"/>
        <v>0</v>
      </c>
      <c r="CI195" s="162"/>
      <c r="CJ195" s="166">
        <f>IF(PMKAFAAPAYER[[#This Row],[ ]]="Payé",PMKAFAAPAYER[[#This Row],[06.08.2025]],0)</f>
        <v>0</v>
      </c>
      <c r="CK195" s="161"/>
      <c r="CL195" s="166">
        <f>IF(PMKAFAAPAYER[[#This Row],[ ]]="Payé",PMKAFAAPAYER[[#This Row],[13.08.2025]],0)</f>
        <v>0</v>
      </c>
      <c r="CM195" s="161"/>
      <c r="CN195" s="166">
        <f>IF(PMKAFAAPAYER[[#This Row],[ ]]="Payé",PMKAFAAPAYER[[#This Row],[20.08.2025]],0)</f>
        <v>0</v>
      </c>
      <c r="CO195" s="161"/>
      <c r="CP195" s="176">
        <f>IF(PMKAFAAPAYER[[#This Row],[ ]]="Payé",PMKAFAAPAYER[[#This Row],[27.08.2025]],0)</f>
        <v>0</v>
      </c>
      <c r="CQ195" s="18">
        <f t="shared" si="42"/>
        <v>0</v>
      </c>
      <c r="CR195" s="162"/>
      <c r="CS195" s="166">
        <f>IF(PMKAFAAPAYER[[#This Row],[ ]]="Payé",PMKAFAAPAYER[[#This Row],[03.09.2025]],0)</f>
        <v>0</v>
      </c>
      <c r="CT195" s="161"/>
      <c r="CU195" s="166">
        <f>IF(PMKAFAAPAYER[[#This Row],[ ]]="Payé",PMKAFAAPAYER[[#This Row],[10.09.2025]],0)</f>
        <v>0</v>
      </c>
      <c r="CV195" s="161"/>
      <c r="CW195" s="166">
        <f>IF(PMKAFAAPAYER[[#This Row],[ ]]="Payé",PMKAFAAPAYER[[#This Row],[17.09.2025]],0)</f>
        <v>0</v>
      </c>
      <c r="CX195" s="161"/>
      <c r="CY195" s="176">
        <f>IF(PMKAFAAPAYER[[#This Row],[ ]]="Payé",PMKAFAAPAYER[[#This Row],[24.09.2025]],0)</f>
        <v>0</v>
      </c>
      <c r="CZ195" s="17">
        <f t="shared" si="43"/>
        <v>0</v>
      </c>
      <c r="DA195" s="162"/>
      <c r="DB195" s="166">
        <f>IF(PMKAFAAPAYER[[#This Row],[ ]]="Payé",PMKAFAAPAYER[[#This Row],[01.10.2025]],0)</f>
        <v>0</v>
      </c>
      <c r="DC195" s="161"/>
      <c r="DD195" s="166">
        <f>IF(PMKAFAAPAYER[[#This Row],[ ]]="Payé",PMKAFAAPAYER[[#This Row],[08.10.2025]],0)</f>
        <v>0</v>
      </c>
      <c r="DE195" s="161"/>
      <c r="DF195" s="166">
        <f>IF(PMKAFAAPAYER[[#This Row],[ ]]="Payé",PMKAFAAPAYER[[#This Row],[15.10.2025]],0)</f>
        <v>0</v>
      </c>
      <c r="DG195" s="161"/>
      <c r="DH195" s="166">
        <f>IF(PMKAFAAPAYER[[#This Row],[ ]]="Payé",PMKAFAAPAYER[[#This Row],[22.10.2025]],0)</f>
        <v>0</v>
      </c>
      <c r="DI195" s="161"/>
      <c r="DJ195" s="176">
        <f>IF(PMKAFAAPAYER[[#This Row],[ ]]="Payé",PMKAFAAPAYER[[#This Row],[29.10.2025]],0)</f>
        <v>0</v>
      </c>
      <c r="DK195" s="18">
        <f t="shared" si="44"/>
        <v>0</v>
      </c>
      <c r="DL195" s="162"/>
      <c r="DM195" s="166">
        <f>IF(PMKAFAAPAYER[[#This Row],[ ]]="Payé",PMKAFAAPAYER[[#This Row],[05.11.2025]],0)</f>
        <v>0</v>
      </c>
      <c r="DN195" s="161"/>
      <c r="DO195" s="166">
        <f>IF(PMKAFAAPAYER[[#This Row],[ ]]="Payé",PMKAFAAPAYER[[#This Row],[12.11.2025]],0)</f>
        <v>0</v>
      </c>
      <c r="DP195" s="161"/>
      <c r="DQ195" s="166">
        <f>IF(PMKAFAAPAYER[[#This Row],[ ]]="Payé",PMKAFAAPAYER[[#This Row],[19.11.2025]],0)</f>
        <v>0</v>
      </c>
      <c r="DR195" s="161"/>
      <c r="DS195" s="176">
        <f>IF(PMKAFAAPAYER[[#This Row],[ ]]="Payé",PMKAFAAPAYER[[#This Row],[26.11.2025]],0)</f>
        <v>0</v>
      </c>
      <c r="DT195" s="17">
        <f t="shared" si="45"/>
        <v>0</v>
      </c>
      <c r="DU195" s="162"/>
      <c r="DV195" s="166">
        <f>IF(PMKAFAAPAYER[[#This Row],[ ]]="Payé",PMKAFAAPAYER[[#This Row],[03.12.2025]],0)</f>
        <v>0</v>
      </c>
      <c r="DW195" s="161"/>
      <c r="DX195" s="166">
        <f>IF(PMKAFAAPAYER[[#This Row],[ ]]="Payé",PMKAFAAPAYER[[#This Row],[10.12.2025]],0)</f>
        <v>0</v>
      </c>
      <c r="DY195" s="161"/>
      <c r="DZ195" s="166">
        <f>IF(PMKAFAAPAYER[[#This Row],[ ]]="Payé",PMKAFAAPAYER[[#This Row],[17.12.2025]],0)</f>
        <v>0</v>
      </c>
      <c r="EA195" s="161"/>
      <c r="EB195" s="166">
        <f>IF(PMKAFAAPAYER[[#This Row],[ ]]="Payé",PMKAFAAPAYER[[#This Row],[24.12.2025]],0)</f>
        <v>0</v>
      </c>
      <c r="EC195" s="161"/>
      <c r="ED195" s="176">
        <f>IF(PMKAFAAPAYER[[#This Row],[ ]]="Payé",PMKAFAAPAYER[[#This Row],[31.12.2025]],0)</f>
        <v>0</v>
      </c>
      <c r="EE195" s="18">
        <f t="shared" si="46"/>
        <v>0</v>
      </c>
      <c r="EF195" s="11">
        <f t="shared" si="47"/>
        <v>0</v>
      </c>
      <c r="EG195" s="16">
        <f>+PMKAFAAPAYER[[#This Row],[CHF]]-PMKAFAAPAYER[[#This Row],[T2025]]</f>
        <v>0</v>
      </c>
    </row>
    <row r="196" spans="1:137" x14ac:dyDescent="0.3">
      <c r="A196" s="9">
        <f t="shared" si="48"/>
        <v>191</v>
      </c>
      <c r="B196" s="250"/>
      <c r="C196" s="251"/>
      <c r="D196" s="252"/>
      <c r="E196" s="253"/>
      <c r="F196" s="265">
        <f t="shared" si="50"/>
        <v>0</v>
      </c>
      <c r="G196" s="254"/>
      <c r="H196" s="255"/>
      <c r="I196" s="256"/>
      <c r="J196" s="14"/>
      <c r="K196" s="14"/>
      <c r="L196" s="14"/>
      <c r="N196" s="15"/>
      <c r="P196" s="258"/>
      <c r="Q196" s="259"/>
      <c r="R196" s="260"/>
      <c r="S196" s="166">
        <f>IF(PMKAFAAPAYER[[#This Row],[ ]]="Payé",PMKAFAAPAYER[[#This Row],[02.01.2025]],0)</f>
        <v>0</v>
      </c>
      <c r="T196" s="234"/>
      <c r="U196" s="166">
        <f>IF(PMKAFAAPAYER[[#This Row],[ ]]="Payé",PMKAFAAPAYER[[#This Row],[09.01.2025]],0)</f>
        <v>0</v>
      </c>
      <c r="V196" s="234"/>
      <c r="W196" s="166">
        <f>IF(PMKAFAAPAYER[[#This Row],[ ]]="Payé",PMKAFAAPAYER[[#This Row],[16.01.2025]],0)</f>
        <v>0</v>
      </c>
      <c r="X196" s="234"/>
      <c r="Y196" s="166">
        <f>IF(PMKAFAAPAYER[[#This Row],[ ]]="Payé",PMKAFAAPAYER[[#This Row],[23.01.2025]],0)</f>
        <v>0</v>
      </c>
      <c r="Z196" s="234"/>
      <c r="AA196" s="176">
        <f>IF(PMKAFAAPAYER[[#This Row],[ ]]="Payé",PMKAFAAPAYER[[#This Row],[30.01.2025]],0)</f>
        <v>0</v>
      </c>
      <c r="AB196" s="32">
        <f t="shared" si="35"/>
        <v>0</v>
      </c>
      <c r="AC196" s="234"/>
      <c r="AD196" s="166">
        <f>IF(PMKAFAAPAYER[[#This Row],[ ]]="Payé",PMKAFAAPAYER[[#This Row],[06.02.2025]],0)</f>
        <v>0</v>
      </c>
      <c r="AE196" s="234"/>
      <c r="AF196" s="166">
        <f>IF(PMKAFAAPAYER[[#This Row],[ ]]="Payé",PMKAFAAPAYER[[#This Row],[13.02.2025]],0)</f>
        <v>0</v>
      </c>
      <c r="AG196" s="234"/>
      <c r="AH196" s="166">
        <f>IF(PMKAFAAPAYER[[#This Row],[ ]]="Payé",PMKAFAAPAYER[[#This Row],[20.02.2025]],0)</f>
        <v>0</v>
      </c>
      <c r="AI196" s="234"/>
      <c r="AJ196" s="176">
        <f>IF(PMKAFAAPAYER[[#This Row],[ ]]="Payé",PMKAFAAPAYER[[#This Row],[27.02.2025]],0)</f>
        <v>0</v>
      </c>
      <c r="AK196" s="47">
        <f t="shared" si="36"/>
        <v>0</v>
      </c>
      <c r="AL196" s="162"/>
      <c r="AM196" s="166">
        <f>IF(PMKAFAAPAYER[[#This Row],[ ]]="Payé",PMKAFAAPAYER[[#This Row],[05.03.2025]],0)</f>
        <v>0</v>
      </c>
      <c r="AN196" s="161"/>
      <c r="AO196" s="166">
        <f>IF(PMKAFAAPAYER[[#This Row],[ ]]="Payé",PMKAFAAPAYER[[#This Row],[12.03.2025]],0)</f>
        <v>0</v>
      </c>
      <c r="AP196" s="161"/>
      <c r="AQ196" s="166">
        <f>IF(PMKAFAAPAYER[[#This Row],[ ]]="Payé",PMKAFAAPAYER[[#This Row],[19.03.2025]],0)</f>
        <v>0</v>
      </c>
      <c r="AR196" s="161"/>
      <c r="AS196" s="176">
        <f>IF(PMKAFAAPAYER[[#This Row],[ ]]="Payé",PMKAFAAPAYER[[#This Row],[26.03.2025]],0)</f>
        <v>0</v>
      </c>
      <c r="AT196" s="17">
        <f t="shared" si="37"/>
        <v>0</v>
      </c>
      <c r="AU196" s="162"/>
      <c r="AV196" s="166">
        <f>IF(PMKAFAAPAYER[[#This Row],[ ]]="Payé",PMKAFAAPAYER[[#This Row],[02.04.2025]],0)</f>
        <v>0</v>
      </c>
      <c r="AW196" s="161"/>
      <c r="AX196" s="166">
        <f>IF(PMKAFAAPAYER[[#This Row],[ ]]="Payé",PMKAFAAPAYER[[#This Row],[09.04.2025]],0)</f>
        <v>0</v>
      </c>
      <c r="AY196" s="161"/>
      <c r="AZ196" s="166">
        <f>IF(PMKAFAAPAYER[[#This Row],[ ]]="Payé",PMKAFAAPAYER[[#This Row],[16.04.2025]],0)</f>
        <v>0</v>
      </c>
      <c r="BA196" s="161"/>
      <c r="BB196" s="166">
        <f>IF(PMKAFAAPAYER[[#This Row],[ ]]="Payé",PMKAFAAPAYER[[#This Row],[23.04.2025]],0)</f>
        <v>0</v>
      </c>
      <c r="BC196" s="161"/>
      <c r="BD196" s="176">
        <f>IF(PMKAFAAPAYER[[#This Row],[ ]]="Payé",PMKAFAAPAYER[[#This Row],[30.04.2025]],0)</f>
        <v>0</v>
      </c>
      <c r="BE196" s="18">
        <f t="shared" si="38"/>
        <v>0</v>
      </c>
      <c r="BF196" s="162"/>
      <c r="BG196" s="166">
        <f>IF(PMKAFAAPAYER[[#This Row],[ ]]="Payé",PMKAFAAPAYER[[#This Row],[07.05.2025]],0)</f>
        <v>0</v>
      </c>
      <c r="BH196" s="161"/>
      <c r="BI196" s="166">
        <f>IF(PMKAFAAPAYER[[#This Row],[ ]]="Payé",PMKAFAAPAYER[[#This Row],[14.05.2025]],0)</f>
        <v>0</v>
      </c>
      <c r="BJ196" s="161"/>
      <c r="BK196" s="166">
        <f>IF(PMKAFAAPAYER[[#This Row],[ ]]="Payé",PMKAFAAPAYER[[#This Row],[21.05.2025]],0)</f>
        <v>0</v>
      </c>
      <c r="BL196" s="161"/>
      <c r="BM196" s="176">
        <f>IF(PMKAFAAPAYER[[#This Row],[ ]]="Payé",PMKAFAAPAYER[[#This Row],[28.05.2025]],0)</f>
        <v>0</v>
      </c>
      <c r="BN196" s="17">
        <f t="shared" si="39"/>
        <v>0</v>
      </c>
      <c r="BO196" s="162"/>
      <c r="BP196" s="166">
        <f>IF(PMKAFAAPAYER[[#This Row],[ ]]="Payé",PMKAFAAPAYER[[#This Row],[04.06.2025]],0)</f>
        <v>0</v>
      </c>
      <c r="BQ196" s="161"/>
      <c r="BR196" s="166">
        <f>IF(PMKAFAAPAYER[[#This Row],[ ]]="Payé",PMKAFAAPAYER[[#This Row],[11.06.2025]],0)</f>
        <v>0</v>
      </c>
      <c r="BS196" s="161"/>
      <c r="BT196" s="166">
        <f>IF(PMKAFAAPAYER[[#This Row],[ ]]="Payé",PMKAFAAPAYER[[#This Row],[18.06.2025]],0)</f>
        <v>0</v>
      </c>
      <c r="BU196" s="161"/>
      <c r="BV196" s="176">
        <f>IF(PMKAFAAPAYER[[#This Row],[ ]]="Payé",PMKAFAAPAYER[[#This Row],[25.06.2025]],0)</f>
        <v>0</v>
      </c>
      <c r="BW196" s="18">
        <f t="shared" si="40"/>
        <v>0</v>
      </c>
      <c r="BX196" s="162"/>
      <c r="BY196" s="166">
        <f>IF(PMKAFAAPAYER[[#This Row],[ ]]="Payé",PMKAFAAPAYER[[#This Row],[02.07.2025]],0)</f>
        <v>0</v>
      </c>
      <c r="BZ196" s="161"/>
      <c r="CA196" s="166">
        <f>IF(PMKAFAAPAYER[[#This Row],[ ]]="Payé",PMKAFAAPAYER[[#This Row],[09.07.2025]],0)</f>
        <v>0</v>
      </c>
      <c r="CB196" s="161"/>
      <c r="CC196" s="166">
        <f>IF(PMKAFAAPAYER[[#This Row],[ ]]="Payé",PMKAFAAPAYER[[#This Row],[16.07.2025]],0)</f>
        <v>0</v>
      </c>
      <c r="CD196" s="161"/>
      <c r="CE196" s="166">
        <f>IF(PMKAFAAPAYER[[#This Row],[ ]]="Payé",PMKAFAAPAYER[[#This Row],[23.07.2025]],0)</f>
        <v>0</v>
      </c>
      <c r="CF196" s="161"/>
      <c r="CG196" s="176">
        <f>IF(PMKAFAAPAYER[[#This Row],[ ]]="Payé",PMKAFAAPAYER[[#This Row],[30.07.2025]],0)</f>
        <v>0</v>
      </c>
      <c r="CH196" s="17">
        <f t="shared" si="41"/>
        <v>0</v>
      </c>
      <c r="CI196" s="162"/>
      <c r="CJ196" s="166">
        <f>IF(PMKAFAAPAYER[[#This Row],[ ]]="Payé",PMKAFAAPAYER[[#This Row],[06.08.2025]],0)</f>
        <v>0</v>
      </c>
      <c r="CK196" s="161"/>
      <c r="CL196" s="166">
        <f>IF(PMKAFAAPAYER[[#This Row],[ ]]="Payé",PMKAFAAPAYER[[#This Row],[13.08.2025]],0)</f>
        <v>0</v>
      </c>
      <c r="CM196" s="161"/>
      <c r="CN196" s="166">
        <f>IF(PMKAFAAPAYER[[#This Row],[ ]]="Payé",PMKAFAAPAYER[[#This Row],[20.08.2025]],0)</f>
        <v>0</v>
      </c>
      <c r="CO196" s="161"/>
      <c r="CP196" s="176">
        <f>IF(PMKAFAAPAYER[[#This Row],[ ]]="Payé",PMKAFAAPAYER[[#This Row],[27.08.2025]],0)</f>
        <v>0</v>
      </c>
      <c r="CQ196" s="18">
        <f t="shared" si="42"/>
        <v>0</v>
      </c>
      <c r="CR196" s="162"/>
      <c r="CS196" s="166">
        <f>IF(PMKAFAAPAYER[[#This Row],[ ]]="Payé",PMKAFAAPAYER[[#This Row],[03.09.2025]],0)</f>
        <v>0</v>
      </c>
      <c r="CT196" s="161"/>
      <c r="CU196" s="166">
        <f>IF(PMKAFAAPAYER[[#This Row],[ ]]="Payé",PMKAFAAPAYER[[#This Row],[10.09.2025]],0)</f>
        <v>0</v>
      </c>
      <c r="CV196" s="161"/>
      <c r="CW196" s="166">
        <f>IF(PMKAFAAPAYER[[#This Row],[ ]]="Payé",PMKAFAAPAYER[[#This Row],[17.09.2025]],0)</f>
        <v>0</v>
      </c>
      <c r="CX196" s="161"/>
      <c r="CY196" s="176">
        <f>IF(PMKAFAAPAYER[[#This Row],[ ]]="Payé",PMKAFAAPAYER[[#This Row],[24.09.2025]],0)</f>
        <v>0</v>
      </c>
      <c r="CZ196" s="17">
        <f t="shared" si="43"/>
        <v>0</v>
      </c>
      <c r="DA196" s="162"/>
      <c r="DB196" s="166">
        <f>IF(PMKAFAAPAYER[[#This Row],[ ]]="Payé",PMKAFAAPAYER[[#This Row],[01.10.2025]],0)</f>
        <v>0</v>
      </c>
      <c r="DC196" s="161"/>
      <c r="DD196" s="166">
        <f>IF(PMKAFAAPAYER[[#This Row],[ ]]="Payé",PMKAFAAPAYER[[#This Row],[08.10.2025]],0)</f>
        <v>0</v>
      </c>
      <c r="DE196" s="161"/>
      <c r="DF196" s="166">
        <f>IF(PMKAFAAPAYER[[#This Row],[ ]]="Payé",PMKAFAAPAYER[[#This Row],[15.10.2025]],0)</f>
        <v>0</v>
      </c>
      <c r="DG196" s="161"/>
      <c r="DH196" s="166">
        <f>IF(PMKAFAAPAYER[[#This Row],[ ]]="Payé",PMKAFAAPAYER[[#This Row],[22.10.2025]],0)</f>
        <v>0</v>
      </c>
      <c r="DI196" s="161"/>
      <c r="DJ196" s="176">
        <f>IF(PMKAFAAPAYER[[#This Row],[ ]]="Payé",PMKAFAAPAYER[[#This Row],[29.10.2025]],0)</f>
        <v>0</v>
      </c>
      <c r="DK196" s="18">
        <f t="shared" si="44"/>
        <v>0</v>
      </c>
      <c r="DL196" s="162"/>
      <c r="DM196" s="166">
        <f>IF(PMKAFAAPAYER[[#This Row],[ ]]="Payé",PMKAFAAPAYER[[#This Row],[05.11.2025]],0)</f>
        <v>0</v>
      </c>
      <c r="DN196" s="161"/>
      <c r="DO196" s="166">
        <f>IF(PMKAFAAPAYER[[#This Row],[ ]]="Payé",PMKAFAAPAYER[[#This Row],[12.11.2025]],0)</f>
        <v>0</v>
      </c>
      <c r="DP196" s="161"/>
      <c r="DQ196" s="166">
        <f>IF(PMKAFAAPAYER[[#This Row],[ ]]="Payé",PMKAFAAPAYER[[#This Row],[19.11.2025]],0)</f>
        <v>0</v>
      </c>
      <c r="DR196" s="161"/>
      <c r="DS196" s="176">
        <f>IF(PMKAFAAPAYER[[#This Row],[ ]]="Payé",PMKAFAAPAYER[[#This Row],[26.11.2025]],0)</f>
        <v>0</v>
      </c>
      <c r="DT196" s="17">
        <f t="shared" si="45"/>
        <v>0</v>
      </c>
      <c r="DU196" s="162"/>
      <c r="DV196" s="166">
        <f>IF(PMKAFAAPAYER[[#This Row],[ ]]="Payé",PMKAFAAPAYER[[#This Row],[03.12.2025]],0)</f>
        <v>0</v>
      </c>
      <c r="DW196" s="161"/>
      <c r="DX196" s="166">
        <f>IF(PMKAFAAPAYER[[#This Row],[ ]]="Payé",PMKAFAAPAYER[[#This Row],[10.12.2025]],0)</f>
        <v>0</v>
      </c>
      <c r="DY196" s="161"/>
      <c r="DZ196" s="166">
        <f>IF(PMKAFAAPAYER[[#This Row],[ ]]="Payé",PMKAFAAPAYER[[#This Row],[17.12.2025]],0)</f>
        <v>0</v>
      </c>
      <c r="EA196" s="161"/>
      <c r="EB196" s="166">
        <f>IF(PMKAFAAPAYER[[#This Row],[ ]]="Payé",PMKAFAAPAYER[[#This Row],[24.12.2025]],0)</f>
        <v>0</v>
      </c>
      <c r="EC196" s="161"/>
      <c r="ED196" s="176">
        <f>IF(PMKAFAAPAYER[[#This Row],[ ]]="Payé",PMKAFAAPAYER[[#This Row],[31.12.2025]],0)</f>
        <v>0</v>
      </c>
      <c r="EE196" s="18">
        <f t="shared" si="46"/>
        <v>0</v>
      </c>
      <c r="EF196" s="11">
        <f t="shared" si="47"/>
        <v>0</v>
      </c>
      <c r="EG196" s="16">
        <f>+PMKAFAAPAYER[[#This Row],[CHF]]-PMKAFAAPAYER[[#This Row],[T2025]]</f>
        <v>0</v>
      </c>
    </row>
    <row r="197" spans="1:137" x14ac:dyDescent="0.3">
      <c r="A197" s="9">
        <f t="shared" si="48"/>
        <v>192</v>
      </c>
      <c r="B197" s="250"/>
      <c r="C197" s="251"/>
      <c r="D197" s="252"/>
      <c r="E197" s="253"/>
      <c r="F197" s="265">
        <f t="shared" si="50"/>
        <v>0</v>
      </c>
      <c r="G197" s="254"/>
      <c r="H197" s="255"/>
      <c r="I197" s="256"/>
      <c r="J197" s="14"/>
      <c r="K197" s="14"/>
      <c r="L197" s="14"/>
      <c r="N197" s="15"/>
      <c r="P197" s="258"/>
      <c r="Q197" s="259"/>
      <c r="R197" s="260"/>
      <c r="S197" s="166">
        <f>IF(PMKAFAAPAYER[[#This Row],[ ]]="Payé",PMKAFAAPAYER[[#This Row],[02.01.2025]],0)</f>
        <v>0</v>
      </c>
      <c r="T197" s="234"/>
      <c r="U197" s="166">
        <f>IF(PMKAFAAPAYER[[#This Row],[ ]]="Payé",PMKAFAAPAYER[[#This Row],[09.01.2025]],0)</f>
        <v>0</v>
      </c>
      <c r="V197" s="234"/>
      <c r="W197" s="166">
        <f>IF(PMKAFAAPAYER[[#This Row],[ ]]="Payé",PMKAFAAPAYER[[#This Row],[16.01.2025]],0)</f>
        <v>0</v>
      </c>
      <c r="X197" s="234"/>
      <c r="Y197" s="166">
        <f>IF(PMKAFAAPAYER[[#This Row],[ ]]="Payé",PMKAFAAPAYER[[#This Row],[23.01.2025]],0)</f>
        <v>0</v>
      </c>
      <c r="Z197" s="234"/>
      <c r="AA197" s="176">
        <f>IF(PMKAFAAPAYER[[#This Row],[ ]]="Payé",PMKAFAAPAYER[[#This Row],[30.01.2025]],0)</f>
        <v>0</v>
      </c>
      <c r="AB197" s="32">
        <f t="shared" si="35"/>
        <v>0</v>
      </c>
      <c r="AC197" s="234"/>
      <c r="AD197" s="166">
        <f>IF(PMKAFAAPAYER[[#This Row],[ ]]="Payé",PMKAFAAPAYER[[#This Row],[06.02.2025]],0)</f>
        <v>0</v>
      </c>
      <c r="AE197" s="234"/>
      <c r="AF197" s="166">
        <f>IF(PMKAFAAPAYER[[#This Row],[ ]]="Payé",PMKAFAAPAYER[[#This Row],[13.02.2025]],0)</f>
        <v>0</v>
      </c>
      <c r="AG197" s="234"/>
      <c r="AH197" s="166">
        <f>IF(PMKAFAAPAYER[[#This Row],[ ]]="Payé",PMKAFAAPAYER[[#This Row],[20.02.2025]],0)</f>
        <v>0</v>
      </c>
      <c r="AI197" s="234"/>
      <c r="AJ197" s="176">
        <f>IF(PMKAFAAPAYER[[#This Row],[ ]]="Payé",PMKAFAAPAYER[[#This Row],[27.02.2025]],0)</f>
        <v>0</v>
      </c>
      <c r="AK197" s="47">
        <f t="shared" si="36"/>
        <v>0</v>
      </c>
      <c r="AL197" s="162"/>
      <c r="AM197" s="166">
        <f>IF(PMKAFAAPAYER[[#This Row],[ ]]="Payé",PMKAFAAPAYER[[#This Row],[05.03.2025]],0)</f>
        <v>0</v>
      </c>
      <c r="AN197" s="161"/>
      <c r="AO197" s="166">
        <f>IF(PMKAFAAPAYER[[#This Row],[ ]]="Payé",PMKAFAAPAYER[[#This Row],[12.03.2025]],0)</f>
        <v>0</v>
      </c>
      <c r="AP197" s="161"/>
      <c r="AQ197" s="166">
        <f>IF(PMKAFAAPAYER[[#This Row],[ ]]="Payé",PMKAFAAPAYER[[#This Row],[19.03.2025]],0)</f>
        <v>0</v>
      </c>
      <c r="AR197" s="161"/>
      <c r="AS197" s="176">
        <f>IF(PMKAFAAPAYER[[#This Row],[ ]]="Payé",PMKAFAAPAYER[[#This Row],[26.03.2025]],0)</f>
        <v>0</v>
      </c>
      <c r="AT197" s="17">
        <f t="shared" si="37"/>
        <v>0</v>
      </c>
      <c r="AU197" s="162"/>
      <c r="AV197" s="166">
        <f>IF(PMKAFAAPAYER[[#This Row],[ ]]="Payé",PMKAFAAPAYER[[#This Row],[02.04.2025]],0)</f>
        <v>0</v>
      </c>
      <c r="AW197" s="161"/>
      <c r="AX197" s="166">
        <f>IF(PMKAFAAPAYER[[#This Row],[ ]]="Payé",PMKAFAAPAYER[[#This Row],[09.04.2025]],0)</f>
        <v>0</v>
      </c>
      <c r="AY197" s="161"/>
      <c r="AZ197" s="166">
        <f>IF(PMKAFAAPAYER[[#This Row],[ ]]="Payé",PMKAFAAPAYER[[#This Row],[16.04.2025]],0)</f>
        <v>0</v>
      </c>
      <c r="BA197" s="161"/>
      <c r="BB197" s="166">
        <f>IF(PMKAFAAPAYER[[#This Row],[ ]]="Payé",PMKAFAAPAYER[[#This Row],[23.04.2025]],0)</f>
        <v>0</v>
      </c>
      <c r="BC197" s="161"/>
      <c r="BD197" s="176">
        <f>IF(PMKAFAAPAYER[[#This Row],[ ]]="Payé",PMKAFAAPAYER[[#This Row],[30.04.2025]],0)</f>
        <v>0</v>
      </c>
      <c r="BE197" s="18">
        <f t="shared" si="38"/>
        <v>0</v>
      </c>
      <c r="BF197" s="162"/>
      <c r="BG197" s="166">
        <f>IF(PMKAFAAPAYER[[#This Row],[ ]]="Payé",PMKAFAAPAYER[[#This Row],[07.05.2025]],0)</f>
        <v>0</v>
      </c>
      <c r="BH197" s="161"/>
      <c r="BI197" s="166">
        <f>IF(PMKAFAAPAYER[[#This Row],[ ]]="Payé",PMKAFAAPAYER[[#This Row],[14.05.2025]],0)</f>
        <v>0</v>
      </c>
      <c r="BJ197" s="161"/>
      <c r="BK197" s="166">
        <f>IF(PMKAFAAPAYER[[#This Row],[ ]]="Payé",PMKAFAAPAYER[[#This Row],[21.05.2025]],0)</f>
        <v>0</v>
      </c>
      <c r="BL197" s="161"/>
      <c r="BM197" s="176">
        <f>IF(PMKAFAAPAYER[[#This Row],[ ]]="Payé",PMKAFAAPAYER[[#This Row],[28.05.2025]],0)</f>
        <v>0</v>
      </c>
      <c r="BN197" s="17">
        <f t="shared" si="39"/>
        <v>0</v>
      </c>
      <c r="BO197" s="162"/>
      <c r="BP197" s="166">
        <f>IF(PMKAFAAPAYER[[#This Row],[ ]]="Payé",PMKAFAAPAYER[[#This Row],[04.06.2025]],0)</f>
        <v>0</v>
      </c>
      <c r="BQ197" s="161"/>
      <c r="BR197" s="166">
        <f>IF(PMKAFAAPAYER[[#This Row],[ ]]="Payé",PMKAFAAPAYER[[#This Row],[11.06.2025]],0)</f>
        <v>0</v>
      </c>
      <c r="BS197" s="161"/>
      <c r="BT197" s="166">
        <f>IF(PMKAFAAPAYER[[#This Row],[ ]]="Payé",PMKAFAAPAYER[[#This Row],[18.06.2025]],0)</f>
        <v>0</v>
      </c>
      <c r="BU197" s="161"/>
      <c r="BV197" s="176">
        <f>IF(PMKAFAAPAYER[[#This Row],[ ]]="Payé",PMKAFAAPAYER[[#This Row],[25.06.2025]],0)</f>
        <v>0</v>
      </c>
      <c r="BW197" s="18">
        <f t="shared" si="40"/>
        <v>0</v>
      </c>
      <c r="BX197" s="162"/>
      <c r="BY197" s="166">
        <f>IF(PMKAFAAPAYER[[#This Row],[ ]]="Payé",PMKAFAAPAYER[[#This Row],[02.07.2025]],0)</f>
        <v>0</v>
      </c>
      <c r="BZ197" s="161"/>
      <c r="CA197" s="166">
        <f>IF(PMKAFAAPAYER[[#This Row],[ ]]="Payé",PMKAFAAPAYER[[#This Row],[09.07.2025]],0)</f>
        <v>0</v>
      </c>
      <c r="CB197" s="161"/>
      <c r="CC197" s="166">
        <f>IF(PMKAFAAPAYER[[#This Row],[ ]]="Payé",PMKAFAAPAYER[[#This Row],[16.07.2025]],0)</f>
        <v>0</v>
      </c>
      <c r="CD197" s="161"/>
      <c r="CE197" s="166">
        <f>IF(PMKAFAAPAYER[[#This Row],[ ]]="Payé",PMKAFAAPAYER[[#This Row],[23.07.2025]],0)</f>
        <v>0</v>
      </c>
      <c r="CF197" s="161"/>
      <c r="CG197" s="176">
        <f>IF(PMKAFAAPAYER[[#This Row],[ ]]="Payé",PMKAFAAPAYER[[#This Row],[30.07.2025]],0)</f>
        <v>0</v>
      </c>
      <c r="CH197" s="17">
        <f t="shared" si="41"/>
        <v>0</v>
      </c>
      <c r="CI197" s="162"/>
      <c r="CJ197" s="166">
        <f>IF(PMKAFAAPAYER[[#This Row],[ ]]="Payé",PMKAFAAPAYER[[#This Row],[06.08.2025]],0)</f>
        <v>0</v>
      </c>
      <c r="CK197" s="161"/>
      <c r="CL197" s="166">
        <f>IF(PMKAFAAPAYER[[#This Row],[ ]]="Payé",PMKAFAAPAYER[[#This Row],[13.08.2025]],0)</f>
        <v>0</v>
      </c>
      <c r="CM197" s="161"/>
      <c r="CN197" s="166">
        <f>IF(PMKAFAAPAYER[[#This Row],[ ]]="Payé",PMKAFAAPAYER[[#This Row],[20.08.2025]],0)</f>
        <v>0</v>
      </c>
      <c r="CO197" s="161"/>
      <c r="CP197" s="176">
        <f>IF(PMKAFAAPAYER[[#This Row],[ ]]="Payé",PMKAFAAPAYER[[#This Row],[27.08.2025]],0)</f>
        <v>0</v>
      </c>
      <c r="CQ197" s="18">
        <f t="shared" si="42"/>
        <v>0</v>
      </c>
      <c r="CR197" s="162"/>
      <c r="CS197" s="166">
        <f>IF(PMKAFAAPAYER[[#This Row],[ ]]="Payé",PMKAFAAPAYER[[#This Row],[03.09.2025]],0)</f>
        <v>0</v>
      </c>
      <c r="CT197" s="161"/>
      <c r="CU197" s="166">
        <f>IF(PMKAFAAPAYER[[#This Row],[ ]]="Payé",PMKAFAAPAYER[[#This Row],[10.09.2025]],0)</f>
        <v>0</v>
      </c>
      <c r="CV197" s="161"/>
      <c r="CW197" s="166">
        <f>IF(PMKAFAAPAYER[[#This Row],[ ]]="Payé",PMKAFAAPAYER[[#This Row],[17.09.2025]],0)</f>
        <v>0</v>
      </c>
      <c r="CX197" s="161"/>
      <c r="CY197" s="176">
        <f>IF(PMKAFAAPAYER[[#This Row],[ ]]="Payé",PMKAFAAPAYER[[#This Row],[24.09.2025]],0)</f>
        <v>0</v>
      </c>
      <c r="CZ197" s="17">
        <f t="shared" si="43"/>
        <v>0</v>
      </c>
      <c r="DA197" s="162"/>
      <c r="DB197" s="166">
        <f>IF(PMKAFAAPAYER[[#This Row],[ ]]="Payé",PMKAFAAPAYER[[#This Row],[01.10.2025]],0)</f>
        <v>0</v>
      </c>
      <c r="DC197" s="161"/>
      <c r="DD197" s="166">
        <f>IF(PMKAFAAPAYER[[#This Row],[ ]]="Payé",PMKAFAAPAYER[[#This Row],[08.10.2025]],0)</f>
        <v>0</v>
      </c>
      <c r="DE197" s="161"/>
      <c r="DF197" s="166">
        <f>IF(PMKAFAAPAYER[[#This Row],[ ]]="Payé",PMKAFAAPAYER[[#This Row],[15.10.2025]],0)</f>
        <v>0</v>
      </c>
      <c r="DG197" s="161"/>
      <c r="DH197" s="166">
        <f>IF(PMKAFAAPAYER[[#This Row],[ ]]="Payé",PMKAFAAPAYER[[#This Row],[22.10.2025]],0)</f>
        <v>0</v>
      </c>
      <c r="DI197" s="161"/>
      <c r="DJ197" s="176">
        <f>IF(PMKAFAAPAYER[[#This Row],[ ]]="Payé",PMKAFAAPAYER[[#This Row],[29.10.2025]],0)</f>
        <v>0</v>
      </c>
      <c r="DK197" s="18">
        <f t="shared" si="44"/>
        <v>0</v>
      </c>
      <c r="DL197" s="162"/>
      <c r="DM197" s="166">
        <f>IF(PMKAFAAPAYER[[#This Row],[ ]]="Payé",PMKAFAAPAYER[[#This Row],[05.11.2025]],0)</f>
        <v>0</v>
      </c>
      <c r="DN197" s="161"/>
      <c r="DO197" s="166">
        <f>IF(PMKAFAAPAYER[[#This Row],[ ]]="Payé",PMKAFAAPAYER[[#This Row],[12.11.2025]],0)</f>
        <v>0</v>
      </c>
      <c r="DP197" s="161"/>
      <c r="DQ197" s="166">
        <f>IF(PMKAFAAPAYER[[#This Row],[ ]]="Payé",PMKAFAAPAYER[[#This Row],[19.11.2025]],0)</f>
        <v>0</v>
      </c>
      <c r="DR197" s="161"/>
      <c r="DS197" s="176">
        <f>IF(PMKAFAAPAYER[[#This Row],[ ]]="Payé",PMKAFAAPAYER[[#This Row],[26.11.2025]],0)</f>
        <v>0</v>
      </c>
      <c r="DT197" s="17">
        <f t="shared" si="45"/>
        <v>0</v>
      </c>
      <c r="DU197" s="162"/>
      <c r="DV197" s="166">
        <f>IF(PMKAFAAPAYER[[#This Row],[ ]]="Payé",PMKAFAAPAYER[[#This Row],[03.12.2025]],0)</f>
        <v>0</v>
      </c>
      <c r="DW197" s="161"/>
      <c r="DX197" s="166">
        <f>IF(PMKAFAAPAYER[[#This Row],[ ]]="Payé",PMKAFAAPAYER[[#This Row],[10.12.2025]],0)</f>
        <v>0</v>
      </c>
      <c r="DY197" s="161"/>
      <c r="DZ197" s="166">
        <f>IF(PMKAFAAPAYER[[#This Row],[ ]]="Payé",PMKAFAAPAYER[[#This Row],[17.12.2025]],0)</f>
        <v>0</v>
      </c>
      <c r="EA197" s="161"/>
      <c r="EB197" s="166">
        <f>IF(PMKAFAAPAYER[[#This Row],[ ]]="Payé",PMKAFAAPAYER[[#This Row],[24.12.2025]],0)</f>
        <v>0</v>
      </c>
      <c r="EC197" s="161"/>
      <c r="ED197" s="176">
        <f>IF(PMKAFAAPAYER[[#This Row],[ ]]="Payé",PMKAFAAPAYER[[#This Row],[31.12.2025]],0)</f>
        <v>0</v>
      </c>
      <c r="EE197" s="18">
        <f t="shared" si="46"/>
        <v>0</v>
      </c>
      <c r="EF197" s="11">
        <f t="shared" si="47"/>
        <v>0</v>
      </c>
      <c r="EG197" s="16">
        <f>+PMKAFAAPAYER[[#This Row],[CHF]]-PMKAFAAPAYER[[#This Row],[T2025]]</f>
        <v>0</v>
      </c>
    </row>
    <row r="198" spans="1:137" x14ac:dyDescent="0.3">
      <c r="A198" s="9">
        <f t="shared" si="48"/>
        <v>193</v>
      </c>
      <c r="B198" s="250"/>
      <c r="C198" s="251"/>
      <c r="D198" s="252"/>
      <c r="E198" s="253"/>
      <c r="F198" s="265">
        <f t="shared" si="50"/>
        <v>0</v>
      </c>
      <c r="G198" s="254"/>
      <c r="H198" s="255"/>
      <c r="I198" s="256"/>
      <c r="J198" s="14"/>
      <c r="K198" s="14"/>
      <c r="L198" s="14"/>
      <c r="N198" s="15"/>
      <c r="P198" s="258"/>
      <c r="Q198" s="259"/>
      <c r="R198" s="260"/>
      <c r="S198" s="166">
        <f>IF(PMKAFAAPAYER[[#This Row],[ ]]="Payé",PMKAFAAPAYER[[#This Row],[02.01.2025]],0)</f>
        <v>0</v>
      </c>
      <c r="T198" s="234"/>
      <c r="U198" s="166">
        <f>IF(PMKAFAAPAYER[[#This Row],[ ]]="Payé",PMKAFAAPAYER[[#This Row],[09.01.2025]],0)</f>
        <v>0</v>
      </c>
      <c r="V198" s="234"/>
      <c r="W198" s="166">
        <f>IF(PMKAFAAPAYER[[#This Row],[ ]]="Payé",PMKAFAAPAYER[[#This Row],[16.01.2025]],0)</f>
        <v>0</v>
      </c>
      <c r="X198" s="234"/>
      <c r="Y198" s="166">
        <f>IF(PMKAFAAPAYER[[#This Row],[ ]]="Payé",PMKAFAAPAYER[[#This Row],[23.01.2025]],0)</f>
        <v>0</v>
      </c>
      <c r="Z198" s="234"/>
      <c r="AA198" s="176">
        <f>IF(PMKAFAAPAYER[[#This Row],[ ]]="Payé",PMKAFAAPAYER[[#This Row],[30.01.2025]],0)</f>
        <v>0</v>
      </c>
      <c r="AB198" s="32">
        <f t="shared" ref="AB198:AB261" si="51">SUM(R198,T198,V198,X198,Z198)</f>
        <v>0</v>
      </c>
      <c r="AC198" s="234"/>
      <c r="AD198" s="166">
        <f>IF(PMKAFAAPAYER[[#This Row],[ ]]="Payé",PMKAFAAPAYER[[#This Row],[06.02.2025]],0)</f>
        <v>0</v>
      </c>
      <c r="AE198" s="234"/>
      <c r="AF198" s="166">
        <f>IF(PMKAFAAPAYER[[#This Row],[ ]]="Payé",PMKAFAAPAYER[[#This Row],[13.02.2025]],0)</f>
        <v>0</v>
      </c>
      <c r="AG198" s="234"/>
      <c r="AH198" s="166">
        <f>IF(PMKAFAAPAYER[[#This Row],[ ]]="Payé",PMKAFAAPAYER[[#This Row],[20.02.2025]],0)</f>
        <v>0</v>
      </c>
      <c r="AI198" s="234"/>
      <c r="AJ198" s="176">
        <f>IF(PMKAFAAPAYER[[#This Row],[ ]]="Payé",PMKAFAAPAYER[[#This Row],[27.02.2025]],0)</f>
        <v>0</v>
      </c>
      <c r="AK198" s="47">
        <f t="shared" ref="AK198:AK261" si="52">SUM(AC198,AE198,AG198,AI198)</f>
        <v>0</v>
      </c>
      <c r="AL198" s="162"/>
      <c r="AM198" s="166">
        <f>IF(PMKAFAAPAYER[[#This Row],[ ]]="Payé",PMKAFAAPAYER[[#This Row],[05.03.2025]],0)</f>
        <v>0</v>
      </c>
      <c r="AN198" s="161"/>
      <c r="AO198" s="166">
        <f>IF(PMKAFAAPAYER[[#This Row],[ ]]="Payé",PMKAFAAPAYER[[#This Row],[12.03.2025]],0)</f>
        <v>0</v>
      </c>
      <c r="AP198" s="161"/>
      <c r="AQ198" s="166">
        <f>IF(PMKAFAAPAYER[[#This Row],[ ]]="Payé",PMKAFAAPAYER[[#This Row],[19.03.2025]],0)</f>
        <v>0</v>
      </c>
      <c r="AR198" s="161"/>
      <c r="AS198" s="176">
        <f>IF(PMKAFAAPAYER[[#This Row],[ ]]="Payé",PMKAFAAPAYER[[#This Row],[26.03.2025]],0)</f>
        <v>0</v>
      </c>
      <c r="AT198" s="17">
        <f t="shared" ref="AT198:AT261" si="53">SUM(AL198,AN198,AP198,AR198)</f>
        <v>0</v>
      </c>
      <c r="AU198" s="162"/>
      <c r="AV198" s="166">
        <f>IF(PMKAFAAPAYER[[#This Row],[ ]]="Payé",PMKAFAAPAYER[[#This Row],[02.04.2025]],0)</f>
        <v>0</v>
      </c>
      <c r="AW198" s="161"/>
      <c r="AX198" s="166">
        <f>IF(PMKAFAAPAYER[[#This Row],[ ]]="Payé",PMKAFAAPAYER[[#This Row],[09.04.2025]],0)</f>
        <v>0</v>
      </c>
      <c r="AY198" s="161"/>
      <c r="AZ198" s="166">
        <f>IF(PMKAFAAPAYER[[#This Row],[ ]]="Payé",PMKAFAAPAYER[[#This Row],[16.04.2025]],0)</f>
        <v>0</v>
      </c>
      <c r="BA198" s="161"/>
      <c r="BB198" s="166">
        <f>IF(PMKAFAAPAYER[[#This Row],[ ]]="Payé",PMKAFAAPAYER[[#This Row],[23.04.2025]],0)</f>
        <v>0</v>
      </c>
      <c r="BC198" s="161"/>
      <c r="BD198" s="176">
        <f>IF(PMKAFAAPAYER[[#This Row],[ ]]="Payé",PMKAFAAPAYER[[#This Row],[30.04.2025]],0)</f>
        <v>0</v>
      </c>
      <c r="BE198" s="18">
        <f t="shared" ref="BE198:BE261" si="54">SUM(AU198,AW198,AY198,BA198,BC198)</f>
        <v>0</v>
      </c>
      <c r="BF198" s="162"/>
      <c r="BG198" s="166">
        <f>IF(PMKAFAAPAYER[[#This Row],[ ]]="Payé",PMKAFAAPAYER[[#This Row],[07.05.2025]],0)</f>
        <v>0</v>
      </c>
      <c r="BH198" s="161"/>
      <c r="BI198" s="166">
        <f>IF(PMKAFAAPAYER[[#This Row],[ ]]="Payé",PMKAFAAPAYER[[#This Row],[14.05.2025]],0)</f>
        <v>0</v>
      </c>
      <c r="BJ198" s="161"/>
      <c r="BK198" s="166">
        <f>IF(PMKAFAAPAYER[[#This Row],[ ]]="Payé",PMKAFAAPAYER[[#This Row],[21.05.2025]],0)</f>
        <v>0</v>
      </c>
      <c r="BL198" s="161"/>
      <c r="BM198" s="176">
        <f>IF(PMKAFAAPAYER[[#This Row],[ ]]="Payé",PMKAFAAPAYER[[#This Row],[28.05.2025]],0)</f>
        <v>0</v>
      </c>
      <c r="BN198" s="17">
        <f t="shared" ref="BN198:BN261" si="55">SUM(BF198,BH198,BJ198,BL198)</f>
        <v>0</v>
      </c>
      <c r="BO198" s="162"/>
      <c r="BP198" s="166">
        <f>IF(PMKAFAAPAYER[[#This Row],[ ]]="Payé",PMKAFAAPAYER[[#This Row],[04.06.2025]],0)</f>
        <v>0</v>
      </c>
      <c r="BQ198" s="161"/>
      <c r="BR198" s="166">
        <f>IF(PMKAFAAPAYER[[#This Row],[ ]]="Payé",PMKAFAAPAYER[[#This Row],[11.06.2025]],0)</f>
        <v>0</v>
      </c>
      <c r="BS198" s="161"/>
      <c r="BT198" s="166">
        <f>IF(PMKAFAAPAYER[[#This Row],[ ]]="Payé",PMKAFAAPAYER[[#This Row],[18.06.2025]],0)</f>
        <v>0</v>
      </c>
      <c r="BU198" s="161"/>
      <c r="BV198" s="176">
        <f>IF(PMKAFAAPAYER[[#This Row],[ ]]="Payé",PMKAFAAPAYER[[#This Row],[25.06.2025]],0)</f>
        <v>0</v>
      </c>
      <c r="BW198" s="18">
        <f t="shared" ref="BW198:BW261" si="56">SUM(BO198,BQ198,BS198,BU198)</f>
        <v>0</v>
      </c>
      <c r="BX198" s="162"/>
      <c r="BY198" s="166">
        <f>IF(PMKAFAAPAYER[[#This Row],[ ]]="Payé",PMKAFAAPAYER[[#This Row],[02.07.2025]],0)</f>
        <v>0</v>
      </c>
      <c r="BZ198" s="161"/>
      <c r="CA198" s="166">
        <f>IF(PMKAFAAPAYER[[#This Row],[ ]]="Payé",PMKAFAAPAYER[[#This Row],[09.07.2025]],0)</f>
        <v>0</v>
      </c>
      <c r="CB198" s="161"/>
      <c r="CC198" s="166">
        <f>IF(PMKAFAAPAYER[[#This Row],[ ]]="Payé",PMKAFAAPAYER[[#This Row],[16.07.2025]],0)</f>
        <v>0</v>
      </c>
      <c r="CD198" s="161"/>
      <c r="CE198" s="166">
        <f>IF(PMKAFAAPAYER[[#This Row],[ ]]="Payé",PMKAFAAPAYER[[#This Row],[23.07.2025]],0)</f>
        <v>0</v>
      </c>
      <c r="CF198" s="161"/>
      <c r="CG198" s="176">
        <f>IF(PMKAFAAPAYER[[#This Row],[ ]]="Payé",PMKAFAAPAYER[[#This Row],[30.07.2025]],0)</f>
        <v>0</v>
      </c>
      <c r="CH198" s="17">
        <f t="shared" ref="CH198:CH261" si="57">SUM(BX198,BZ198,CB198,CD198,CF198)</f>
        <v>0</v>
      </c>
      <c r="CI198" s="162"/>
      <c r="CJ198" s="166">
        <f>IF(PMKAFAAPAYER[[#This Row],[ ]]="Payé",PMKAFAAPAYER[[#This Row],[06.08.2025]],0)</f>
        <v>0</v>
      </c>
      <c r="CK198" s="161"/>
      <c r="CL198" s="166">
        <f>IF(PMKAFAAPAYER[[#This Row],[ ]]="Payé",PMKAFAAPAYER[[#This Row],[13.08.2025]],0)</f>
        <v>0</v>
      </c>
      <c r="CM198" s="161"/>
      <c r="CN198" s="166">
        <f>IF(PMKAFAAPAYER[[#This Row],[ ]]="Payé",PMKAFAAPAYER[[#This Row],[20.08.2025]],0)</f>
        <v>0</v>
      </c>
      <c r="CO198" s="161"/>
      <c r="CP198" s="176">
        <f>IF(PMKAFAAPAYER[[#This Row],[ ]]="Payé",PMKAFAAPAYER[[#This Row],[27.08.2025]],0)</f>
        <v>0</v>
      </c>
      <c r="CQ198" s="18">
        <f t="shared" ref="CQ198:CQ261" si="58">SUM(CI198,CK198,CM198,CO198)</f>
        <v>0</v>
      </c>
      <c r="CR198" s="162"/>
      <c r="CS198" s="166">
        <f>IF(PMKAFAAPAYER[[#This Row],[ ]]="Payé",PMKAFAAPAYER[[#This Row],[03.09.2025]],0)</f>
        <v>0</v>
      </c>
      <c r="CT198" s="161"/>
      <c r="CU198" s="166">
        <f>IF(PMKAFAAPAYER[[#This Row],[ ]]="Payé",PMKAFAAPAYER[[#This Row],[10.09.2025]],0)</f>
        <v>0</v>
      </c>
      <c r="CV198" s="161"/>
      <c r="CW198" s="166">
        <f>IF(PMKAFAAPAYER[[#This Row],[ ]]="Payé",PMKAFAAPAYER[[#This Row],[17.09.2025]],0)</f>
        <v>0</v>
      </c>
      <c r="CX198" s="161"/>
      <c r="CY198" s="176">
        <f>IF(PMKAFAAPAYER[[#This Row],[ ]]="Payé",PMKAFAAPAYER[[#This Row],[24.09.2025]],0)</f>
        <v>0</v>
      </c>
      <c r="CZ198" s="17">
        <f t="shared" ref="CZ198:CZ261" si="59">SUM(CR198,CT198,CV198,CX198)</f>
        <v>0</v>
      </c>
      <c r="DA198" s="162"/>
      <c r="DB198" s="166">
        <f>IF(PMKAFAAPAYER[[#This Row],[ ]]="Payé",PMKAFAAPAYER[[#This Row],[01.10.2025]],0)</f>
        <v>0</v>
      </c>
      <c r="DC198" s="161"/>
      <c r="DD198" s="166">
        <f>IF(PMKAFAAPAYER[[#This Row],[ ]]="Payé",PMKAFAAPAYER[[#This Row],[08.10.2025]],0)</f>
        <v>0</v>
      </c>
      <c r="DE198" s="161"/>
      <c r="DF198" s="166">
        <f>IF(PMKAFAAPAYER[[#This Row],[ ]]="Payé",PMKAFAAPAYER[[#This Row],[15.10.2025]],0)</f>
        <v>0</v>
      </c>
      <c r="DG198" s="161"/>
      <c r="DH198" s="166">
        <f>IF(PMKAFAAPAYER[[#This Row],[ ]]="Payé",PMKAFAAPAYER[[#This Row],[22.10.2025]],0)</f>
        <v>0</v>
      </c>
      <c r="DI198" s="161"/>
      <c r="DJ198" s="176">
        <f>IF(PMKAFAAPAYER[[#This Row],[ ]]="Payé",PMKAFAAPAYER[[#This Row],[29.10.2025]],0)</f>
        <v>0</v>
      </c>
      <c r="DK198" s="18">
        <f t="shared" ref="DK198:DK261" si="60">SUM(DA198,DC198,DE198,DG198,DI198)</f>
        <v>0</v>
      </c>
      <c r="DL198" s="162"/>
      <c r="DM198" s="166">
        <f>IF(PMKAFAAPAYER[[#This Row],[ ]]="Payé",PMKAFAAPAYER[[#This Row],[05.11.2025]],0)</f>
        <v>0</v>
      </c>
      <c r="DN198" s="161"/>
      <c r="DO198" s="166">
        <f>IF(PMKAFAAPAYER[[#This Row],[ ]]="Payé",PMKAFAAPAYER[[#This Row],[12.11.2025]],0)</f>
        <v>0</v>
      </c>
      <c r="DP198" s="161"/>
      <c r="DQ198" s="166">
        <f>IF(PMKAFAAPAYER[[#This Row],[ ]]="Payé",PMKAFAAPAYER[[#This Row],[19.11.2025]],0)</f>
        <v>0</v>
      </c>
      <c r="DR198" s="161"/>
      <c r="DS198" s="176">
        <f>IF(PMKAFAAPAYER[[#This Row],[ ]]="Payé",PMKAFAAPAYER[[#This Row],[26.11.2025]],0)</f>
        <v>0</v>
      </c>
      <c r="DT198" s="17">
        <f t="shared" ref="DT198:DT261" si="61">SUM(DL198,DN198,DP198,DR198)</f>
        <v>0</v>
      </c>
      <c r="DU198" s="162"/>
      <c r="DV198" s="166">
        <f>IF(PMKAFAAPAYER[[#This Row],[ ]]="Payé",PMKAFAAPAYER[[#This Row],[03.12.2025]],0)</f>
        <v>0</v>
      </c>
      <c r="DW198" s="161"/>
      <c r="DX198" s="166">
        <f>IF(PMKAFAAPAYER[[#This Row],[ ]]="Payé",PMKAFAAPAYER[[#This Row],[10.12.2025]],0)</f>
        <v>0</v>
      </c>
      <c r="DY198" s="161"/>
      <c r="DZ198" s="166">
        <f>IF(PMKAFAAPAYER[[#This Row],[ ]]="Payé",PMKAFAAPAYER[[#This Row],[17.12.2025]],0)</f>
        <v>0</v>
      </c>
      <c r="EA198" s="161"/>
      <c r="EB198" s="166">
        <f>IF(PMKAFAAPAYER[[#This Row],[ ]]="Payé",PMKAFAAPAYER[[#This Row],[24.12.2025]],0)</f>
        <v>0</v>
      </c>
      <c r="EC198" s="161"/>
      <c r="ED198" s="176">
        <f>IF(PMKAFAAPAYER[[#This Row],[ ]]="Payé",PMKAFAAPAYER[[#This Row],[31.12.2025]],0)</f>
        <v>0</v>
      </c>
      <c r="EE198" s="18">
        <f t="shared" ref="EE198:EE261" si="62">SUM(DU198,DW198,DY198,EA198,EC198)</f>
        <v>0</v>
      </c>
      <c r="EF198" s="11">
        <f t="shared" ref="EF198:EF261" si="63">SUM(AB198,AK198,AT198,BE198,BN198,BW198,CH198,CQ198,CZ198,DK198,DT198,EE198)</f>
        <v>0</v>
      </c>
      <c r="EG198" s="16">
        <f>+PMKAFAAPAYER[[#This Row],[CHF]]-PMKAFAAPAYER[[#This Row],[T2025]]</f>
        <v>0</v>
      </c>
    </row>
    <row r="199" spans="1:137" x14ac:dyDescent="0.3">
      <c r="A199" s="9">
        <f t="shared" ref="A199:A262" si="64">+A198+1</f>
        <v>194</v>
      </c>
      <c r="B199" s="250"/>
      <c r="C199" s="251"/>
      <c r="D199" s="252"/>
      <c r="E199" s="253"/>
      <c r="F199" s="265">
        <f t="shared" si="50"/>
        <v>0</v>
      </c>
      <c r="G199" s="254"/>
      <c r="H199" s="255"/>
      <c r="I199" s="256"/>
      <c r="J199" s="14"/>
      <c r="K199" s="14"/>
      <c r="L199" s="14"/>
      <c r="N199" s="15"/>
      <c r="P199" s="258"/>
      <c r="Q199" s="259"/>
      <c r="R199" s="260"/>
      <c r="S199" s="166">
        <f>IF(PMKAFAAPAYER[[#This Row],[ ]]="Payé",PMKAFAAPAYER[[#This Row],[02.01.2025]],0)</f>
        <v>0</v>
      </c>
      <c r="T199" s="234"/>
      <c r="U199" s="166">
        <f>IF(PMKAFAAPAYER[[#This Row],[ ]]="Payé",PMKAFAAPAYER[[#This Row],[09.01.2025]],0)</f>
        <v>0</v>
      </c>
      <c r="V199" s="234"/>
      <c r="W199" s="166">
        <f>IF(PMKAFAAPAYER[[#This Row],[ ]]="Payé",PMKAFAAPAYER[[#This Row],[16.01.2025]],0)</f>
        <v>0</v>
      </c>
      <c r="X199" s="234"/>
      <c r="Y199" s="166">
        <f>IF(PMKAFAAPAYER[[#This Row],[ ]]="Payé",PMKAFAAPAYER[[#This Row],[23.01.2025]],0)</f>
        <v>0</v>
      </c>
      <c r="Z199" s="234"/>
      <c r="AA199" s="176">
        <f>IF(PMKAFAAPAYER[[#This Row],[ ]]="Payé",PMKAFAAPAYER[[#This Row],[30.01.2025]],0)</f>
        <v>0</v>
      </c>
      <c r="AB199" s="32">
        <f t="shared" si="51"/>
        <v>0</v>
      </c>
      <c r="AC199" s="234"/>
      <c r="AD199" s="166">
        <f>IF(PMKAFAAPAYER[[#This Row],[ ]]="Payé",PMKAFAAPAYER[[#This Row],[06.02.2025]],0)</f>
        <v>0</v>
      </c>
      <c r="AE199" s="234"/>
      <c r="AF199" s="166">
        <f>IF(PMKAFAAPAYER[[#This Row],[ ]]="Payé",PMKAFAAPAYER[[#This Row],[13.02.2025]],0)</f>
        <v>0</v>
      </c>
      <c r="AG199" s="234"/>
      <c r="AH199" s="166">
        <f>IF(PMKAFAAPAYER[[#This Row],[ ]]="Payé",PMKAFAAPAYER[[#This Row],[20.02.2025]],0)</f>
        <v>0</v>
      </c>
      <c r="AI199" s="234"/>
      <c r="AJ199" s="176">
        <f>IF(PMKAFAAPAYER[[#This Row],[ ]]="Payé",PMKAFAAPAYER[[#This Row],[27.02.2025]],0)</f>
        <v>0</v>
      </c>
      <c r="AK199" s="47">
        <f t="shared" si="52"/>
        <v>0</v>
      </c>
      <c r="AL199" s="162"/>
      <c r="AM199" s="166">
        <f>IF(PMKAFAAPAYER[[#This Row],[ ]]="Payé",PMKAFAAPAYER[[#This Row],[05.03.2025]],0)</f>
        <v>0</v>
      </c>
      <c r="AN199" s="161"/>
      <c r="AO199" s="166">
        <f>IF(PMKAFAAPAYER[[#This Row],[ ]]="Payé",PMKAFAAPAYER[[#This Row],[12.03.2025]],0)</f>
        <v>0</v>
      </c>
      <c r="AP199" s="161"/>
      <c r="AQ199" s="166">
        <f>IF(PMKAFAAPAYER[[#This Row],[ ]]="Payé",PMKAFAAPAYER[[#This Row],[19.03.2025]],0)</f>
        <v>0</v>
      </c>
      <c r="AR199" s="161"/>
      <c r="AS199" s="176">
        <f>IF(PMKAFAAPAYER[[#This Row],[ ]]="Payé",PMKAFAAPAYER[[#This Row],[26.03.2025]],0)</f>
        <v>0</v>
      </c>
      <c r="AT199" s="17">
        <f t="shared" si="53"/>
        <v>0</v>
      </c>
      <c r="AU199" s="162"/>
      <c r="AV199" s="166">
        <f>IF(PMKAFAAPAYER[[#This Row],[ ]]="Payé",PMKAFAAPAYER[[#This Row],[02.04.2025]],0)</f>
        <v>0</v>
      </c>
      <c r="AW199" s="161"/>
      <c r="AX199" s="166">
        <f>IF(PMKAFAAPAYER[[#This Row],[ ]]="Payé",PMKAFAAPAYER[[#This Row],[09.04.2025]],0)</f>
        <v>0</v>
      </c>
      <c r="AY199" s="161"/>
      <c r="AZ199" s="166">
        <f>IF(PMKAFAAPAYER[[#This Row],[ ]]="Payé",PMKAFAAPAYER[[#This Row],[16.04.2025]],0)</f>
        <v>0</v>
      </c>
      <c r="BA199" s="161"/>
      <c r="BB199" s="166">
        <f>IF(PMKAFAAPAYER[[#This Row],[ ]]="Payé",PMKAFAAPAYER[[#This Row],[23.04.2025]],0)</f>
        <v>0</v>
      </c>
      <c r="BC199" s="161"/>
      <c r="BD199" s="176">
        <f>IF(PMKAFAAPAYER[[#This Row],[ ]]="Payé",PMKAFAAPAYER[[#This Row],[30.04.2025]],0)</f>
        <v>0</v>
      </c>
      <c r="BE199" s="18">
        <f t="shared" si="54"/>
        <v>0</v>
      </c>
      <c r="BF199" s="162"/>
      <c r="BG199" s="166">
        <f>IF(PMKAFAAPAYER[[#This Row],[ ]]="Payé",PMKAFAAPAYER[[#This Row],[07.05.2025]],0)</f>
        <v>0</v>
      </c>
      <c r="BH199" s="161"/>
      <c r="BI199" s="166">
        <f>IF(PMKAFAAPAYER[[#This Row],[ ]]="Payé",PMKAFAAPAYER[[#This Row],[14.05.2025]],0)</f>
        <v>0</v>
      </c>
      <c r="BJ199" s="161"/>
      <c r="BK199" s="166">
        <f>IF(PMKAFAAPAYER[[#This Row],[ ]]="Payé",PMKAFAAPAYER[[#This Row],[21.05.2025]],0)</f>
        <v>0</v>
      </c>
      <c r="BL199" s="161"/>
      <c r="BM199" s="176">
        <f>IF(PMKAFAAPAYER[[#This Row],[ ]]="Payé",PMKAFAAPAYER[[#This Row],[28.05.2025]],0)</f>
        <v>0</v>
      </c>
      <c r="BN199" s="17">
        <f t="shared" si="55"/>
        <v>0</v>
      </c>
      <c r="BO199" s="162"/>
      <c r="BP199" s="166">
        <f>IF(PMKAFAAPAYER[[#This Row],[ ]]="Payé",PMKAFAAPAYER[[#This Row],[04.06.2025]],0)</f>
        <v>0</v>
      </c>
      <c r="BQ199" s="161"/>
      <c r="BR199" s="166">
        <f>IF(PMKAFAAPAYER[[#This Row],[ ]]="Payé",PMKAFAAPAYER[[#This Row],[11.06.2025]],0)</f>
        <v>0</v>
      </c>
      <c r="BS199" s="161"/>
      <c r="BT199" s="166">
        <f>IF(PMKAFAAPAYER[[#This Row],[ ]]="Payé",PMKAFAAPAYER[[#This Row],[18.06.2025]],0)</f>
        <v>0</v>
      </c>
      <c r="BU199" s="161"/>
      <c r="BV199" s="176">
        <f>IF(PMKAFAAPAYER[[#This Row],[ ]]="Payé",PMKAFAAPAYER[[#This Row],[25.06.2025]],0)</f>
        <v>0</v>
      </c>
      <c r="BW199" s="18">
        <f t="shared" si="56"/>
        <v>0</v>
      </c>
      <c r="BX199" s="162"/>
      <c r="BY199" s="166">
        <f>IF(PMKAFAAPAYER[[#This Row],[ ]]="Payé",PMKAFAAPAYER[[#This Row],[02.07.2025]],0)</f>
        <v>0</v>
      </c>
      <c r="BZ199" s="161"/>
      <c r="CA199" s="166">
        <f>IF(PMKAFAAPAYER[[#This Row],[ ]]="Payé",PMKAFAAPAYER[[#This Row],[09.07.2025]],0)</f>
        <v>0</v>
      </c>
      <c r="CB199" s="161"/>
      <c r="CC199" s="166">
        <f>IF(PMKAFAAPAYER[[#This Row],[ ]]="Payé",PMKAFAAPAYER[[#This Row],[16.07.2025]],0)</f>
        <v>0</v>
      </c>
      <c r="CD199" s="161"/>
      <c r="CE199" s="166">
        <f>IF(PMKAFAAPAYER[[#This Row],[ ]]="Payé",PMKAFAAPAYER[[#This Row],[23.07.2025]],0)</f>
        <v>0</v>
      </c>
      <c r="CF199" s="161"/>
      <c r="CG199" s="176">
        <f>IF(PMKAFAAPAYER[[#This Row],[ ]]="Payé",PMKAFAAPAYER[[#This Row],[30.07.2025]],0)</f>
        <v>0</v>
      </c>
      <c r="CH199" s="17">
        <f t="shared" si="57"/>
        <v>0</v>
      </c>
      <c r="CI199" s="162"/>
      <c r="CJ199" s="166">
        <f>IF(PMKAFAAPAYER[[#This Row],[ ]]="Payé",PMKAFAAPAYER[[#This Row],[06.08.2025]],0)</f>
        <v>0</v>
      </c>
      <c r="CK199" s="161"/>
      <c r="CL199" s="166">
        <f>IF(PMKAFAAPAYER[[#This Row],[ ]]="Payé",PMKAFAAPAYER[[#This Row],[13.08.2025]],0)</f>
        <v>0</v>
      </c>
      <c r="CM199" s="161"/>
      <c r="CN199" s="166">
        <f>IF(PMKAFAAPAYER[[#This Row],[ ]]="Payé",PMKAFAAPAYER[[#This Row],[20.08.2025]],0)</f>
        <v>0</v>
      </c>
      <c r="CO199" s="161"/>
      <c r="CP199" s="176">
        <f>IF(PMKAFAAPAYER[[#This Row],[ ]]="Payé",PMKAFAAPAYER[[#This Row],[27.08.2025]],0)</f>
        <v>0</v>
      </c>
      <c r="CQ199" s="18">
        <f t="shared" si="58"/>
        <v>0</v>
      </c>
      <c r="CR199" s="162"/>
      <c r="CS199" s="166">
        <f>IF(PMKAFAAPAYER[[#This Row],[ ]]="Payé",PMKAFAAPAYER[[#This Row],[03.09.2025]],0)</f>
        <v>0</v>
      </c>
      <c r="CT199" s="161"/>
      <c r="CU199" s="166">
        <f>IF(PMKAFAAPAYER[[#This Row],[ ]]="Payé",PMKAFAAPAYER[[#This Row],[10.09.2025]],0)</f>
        <v>0</v>
      </c>
      <c r="CV199" s="161"/>
      <c r="CW199" s="166">
        <f>IF(PMKAFAAPAYER[[#This Row],[ ]]="Payé",PMKAFAAPAYER[[#This Row],[17.09.2025]],0)</f>
        <v>0</v>
      </c>
      <c r="CX199" s="161"/>
      <c r="CY199" s="176">
        <f>IF(PMKAFAAPAYER[[#This Row],[ ]]="Payé",PMKAFAAPAYER[[#This Row],[24.09.2025]],0)</f>
        <v>0</v>
      </c>
      <c r="CZ199" s="17">
        <f t="shared" si="59"/>
        <v>0</v>
      </c>
      <c r="DA199" s="162"/>
      <c r="DB199" s="166">
        <f>IF(PMKAFAAPAYER[[#This Row],[ ]]="Payé",PMKAFAAPAYER[[#This Row],[01.10.2025]],0)</f>
        <v>0</v>
      </c>
      <c r="DC199" s="161"/>
      <c r="DD199" s="166">
        <f>IF(PMKAFAAPAYER[[#This Row],[ ]]="Payé",PMKAFAAPAYER[[#This Row],[08.10.2025]],0)</f>
        <v>0</v>
      </c>
      <c r="DE199" s="161"/>
      <c r="DF199" s="166">
        <f>IF(PMKAFAAPAYER[[#This Row],[ ]]="Payé",PMKAFAAPAYER[[#This Row],[15.10.2025]],0)</f>
        <v>0</v>
      </c>
      <c r="DG199" s="161"/>
      <c r="DH199" s="166">
        <f>IF(PMKAFAAPAYER[[#This Row],[ ]]="Payé",PMKAFAAPAYER[[#This Row],[22.10.2025]],0)</f>
        <v>0</v>
      </c>
      <c r="DI199" s="161"/>
      <c r="DJ199" s="176">
        <f>IF(PMKAFAAPAYER[[#This Row],[ ]]="Payé",PMKAFAAPAYER[[#This Row],[29.10.2025]],0)</f>
        <v>0</v>
      </c>
      <c r="DK199" s="18">
        <f t="shared" si="60"/>
        <v>0</v>
      </c>
      <c r="DL199" s="162"/>
      <c r="DM199" s="166">
        <f>IF(PMKAFAAPAYER[[#This Row],[ ]]="Payé",PMKAFAAPAYER[[#This Row],[05.11.2025]],0)</f>
        <v>0</v>
      </c>
      <c r="DN199" s="161"/>
      <c r="DO199" s="166">
        <f>IF(PMKAFAAPAYER[[#This Row],[ ]]="Payé",PMKAFAAPAYER[[#This Row],[12.11.2025]],0)</f>
        <v>0</v>
      </c>
      <c r="DP199" s="161"/>
      <c r="DQ199" s="166">
        <f>IF(PMKAFAAPAYER[[#This Row],[ ]]="Payé",PMKAFAAPAYER[[#This Row],[19.11.2025]],0)</f>
        <v>0</v>
      </c>
      <c r="DR199" s="161"/>
      <c r="DS199" s="176">
        <f>IF(PMKAFAAPAYER[[#This Row],[ ]]="Payé",PMKAFAAPAYER[[#This Row],[26.11.2025]],0)</f>
        <v>0</v>
      </c>
      <c r="DT199" s="17">
        <f t="shared" si="61"/>
        <v>0</v>
      </c>
      <c r="DU199" s="162"/>
      <c r="DV199" s="166">
        <f>IF(PMKAFAAPAYER[[#This Row],[ ]]="Payé",PMKAFAAPAYER[[#This Row],[03.12.2025]],0)</f>
        <v>0</v>
      </c>
      <c r="DW199" s="161"/>
      <c r="DX199" s="166">
        <f>IF(PMKAFAAPAYER[[#This Row],[ ]]="Payé",PMKAFAAPAYER[[#This Row],[10.12.2025]],0)</f>
        <v>0</v>
      </c>
      <c r="DY199" s="161"/>
      <c r="DZ199" s="166">
        <f>IF(PMKAFAAPAYER[[#This Row],[ ]]="Payé",PMKAFAAPAYER[[#This Row],[17.12.2025]],0)</f>
        <v>0</v>
      </c>
      <c r="EA199" s="161"/>
      <c r="EB199" s="166">
        <f>IF(PMKAFAAPAYER[[#This Row],[ ]]="Payé",PMKAFAAPAYER[[#This Row],[24.12.2025]],0)</f>
        <v>0</v>
      </c>
      <c r="EC199" s="161"/>
      <c r="ED199" s="176">
        <f>IF(PMKAFAAPAYER[[#This Row],[ ]]="Payé",PMKAFAAPAYER[[#This Row],[31.12.2025]],0)</f>
        <v>0</v>
      </c>
      <c r="EE199" s="18">
        <f t="shared" si="62"/>
        <v>0</v>
      </c>
      <c r="EF199" s="11">
        <f t="shared" si="63"/>
        <v>0</v>
      </c>
      <c r="EG199" s="16">
        <f>+PMKAFAAPAYER[[#This Row],[CHF]]-PMKAFAAPAYER[[#This Row],[T2025]]</f>
        <v>0</v>
      </c>
    </row>
    <row r="200" spans="1:137" x14ac:dyDescent="0.3">
      <c r="A200" s="9">
        <f t="shared" si="64"/>
        <v>195</v>
      </c>
      <c r="B200" s="250"/>
      <c r="C200" s="251"/>
      <c r="D200" s="252"/>
      <c r="E200" s="253"/>
      <c r="F200" s="265">
        <f t="shared" si="50"/>
        <v>0</v>
      </c>
      <c r="G200" s="254"/>
      <c r="H200" s="255"/>
      <c r="I200" s="256"/>
      <c r="J200" s="14"/>
      <c r="K200" s="14"/>
      <c r="L200" s="14"/>
      <c r="N200" s="15"/>
      <c r="P200" s="258"/>
      <c r="Q200" s="259"/>
      <c r="R200" s="260"/>
      <c r="S200" s="166">
        <f>IF(PMKAFAAPAYER[[#This Row],[ ]]="Payé",PMKAFAAPAYER[[#This Row],[02.01.2025]],0)</f>
        <v>0</v>
      </c>
      <c r="T200" s="234"/>
      <c r="U200" s="166">
        <f>IF(PMKAFAAPAYER[[#This Row],[ ]]="Payé",PMKAFAAPAYER[[#This Row],[09.01.2025]],0)</f>
        <v>0</v>
      </c>
      <c r="V200" s="234"/>
      <c r="W200" s="166">
        <f>IF(PMKAFAAPAYER[[#This Row],[ ]]="Payé",PMKAFAAPAYER[[#This Row],[16.01.2025]],0)</f>
        <v>0</v>
      </c>
      <c r="X200" s="234"/>
      <c r="Y200" s="166">
        <f>IF(PMKAFAAPAYER[[#This Row],[ ]]="Payé",PMKAFAAPAYER[[#This Row],[23.01.2025]],0)</f>
        <v>0</v>
      </c>
      <c r="Z200" s="234"/>
      <c r="AA200" s="176">
        <f>IF(PMKAFAAPAYER[[#This Row],[ ]]="Payé",PMKAFAAPAYER[[#This Row],[30.01.2025]],0)</f>
        <v>0</v>
      </c>
      <c r="AB200" s="32">
        <f t="shared" si="51"/>
        <v>0</v>
      </c>
      <c r="AC200" s="234"/>
      <c r="AD200" s="166">
        <f>IF(PMKAFAAPAYER[[#This Row],[ ]]="Payé",PMKAFAAPAYER[[#This Row],[06.02.2025]],0)</f>
        <v>0</v>
      </c>
      <c r="AE200" s="234"/>
      <c r="AF200" s="166">
        <f>IF(PMKAFAAPAYER[[#This Row],[ ]]="Payé",PMKAFAAPAYER[[#This Row],[13.02.2025]],0)</f>
        <v>0</v>
      </c>
      <c r="AG200" s="234"/>
      <c r="AH200" s="166">
        <f>IF(PMKAFAAPAYER[[#This Row],[ ]]="Payé",PMKAFAAPAYER[[#This Row],[20.02.2025]],0)</f>
        <v>0</v>
      </c>
      <c r="AI200" s="234"/>
      <c r="AJ200" s="176">
        <f>IF(PMKAFAAPAYER[[#This Row],[ ]]="Payé",PMKAFAAPAYER[[#This Row],[27.02.2025]],0)</f>
        <v>0</v>
      </c>
      <c r="AK200" s="47">
        <f t="shared" si="52"/>
        <v>0</v>
      </c>
      <c r="AL200" s="162"/>
      <c r="AM200" s="166">
        <f>IF(PMKAFAAPAYER[[#This Row],[ ]]="Payé",PMKAFAAPAYER[[#This Row],[05.03.2025]],0)</f>
        <v>0</v>
      </c>
      <c r="AN200" s="161"/>
      <c r="AO200" s="166">
        <f>IF(PMKAFAAPAYER[[#This Row],[ ]]="Payé",PMKAFAAPAYER[[#This Row],[12.03.2025]],0)</f>
        <v>0</v>
      </c>
      <c r="AP200" s="161"/>
      <c r="AQ200" s="166">
        <f>IF(PMKAFAAPAYER[[#This Row],[ ]]="Payé",PMKAFAAPAYER[[#This Row],[19.03.2025]],0)</f>
        <v>0</v>
      </c>
      <c r="AR200" s="161"/>
      <c r="AS200" s="176">
        <f>IF(PMKAFAAPAYER[[#This Row],[ ]]="Payé",PMKAFAAPAYER[[#This Row],[26.03.2025]],0)</f>
        <v>0</v>
      </c>
      <c r="AT200" s="17">
        <f t="shared" si="53"/>
        <v>0</v>
      </c>
      <c r="AU200" s="162"/>
      <c r="AV200" s="166">
        <f>IF(PMKAFAAPAYER[[#This Row],[ ]]="Payé",PMKAFAAPAYER[[#This Row],[02.04.2025]],0)</f>
        <v>0</v>
      </c>
      <c r="AW200" s="161"/>
      <c r="AX200" s="166">
        <f>IF(PMKAFAAPAYER[[#This Row],[ ]]="Payé",PMKAFAAPAYER[[#This Row],[09.04.2025]],0)</f>
        <v>0</v>
      </c>
      <c r="AY200" s="161"/>
      <c r="AZ200" s="166">
        <f>IF(PMKAFAAPAYER[[#This Row],[ ]]="Payé",PMKAFAAPAYER[[#This Row],[16.04.2025]],0)</f>
        <v>0</v>
      </c>
      <c r="BA200" s="161"/>
      <c r="BB200" s="166">
        <f>IF(PMKAFAAPAYER[[#This Row],[ ]]="Payé",PMKAFAAPAYER[[#This Row],[23.04.2025]],0)</f>
        <v>0</v>
      </c>
      <c r="BC200" s="161"/>
      <c r="BD200" s="176">
        <f>IF(PMKAFAAPAYER[[#This Row],[ ]]="Payé",PMKAFAAPAYER[[#This Row],[30.04.2025]],0)</f>
        <v>0</v>
      </c>
      <c r="BE200" s="18">
        <f t="shared" si="54"/>
        <v>0</v>
      </c>
      <c r="BF200" s="162"/>
      <c r="BG200" s="166">
        <f>IF(PMKAFAAPAYER[[#This Row],[ ]]="Payé",PMKAFAAPAYER[[#This Row],[07.05.2025]],0)</f>
        <v>0</v>
      </c>
      <c r="BH200" s="161"/>
      <c r="BI200" s="166">
        <f>IF(PMKAFAAPAYER[[#This Row],[ ]]="Payé",PMKAFAAPAYER[[#This Row],[14.05.2025]],0)</f>
        <v>0</v>
      </c>
      <c r="BJ200" s="161"/>
      <c r="BK200" s="166">
        <f>IF(PMKAFAAPAYER[[#This Row],[ ]]="Payé",PMKAFAAPAYER[[#This Row],[21.05.2025]],0)</f>
        <v>0</v>
      </c>
      <c r="BL200" s="161"/>
      <c r="BM200" s="176">
        <f>IF(PMKAFAAPAYER[[#This Row],[ ]]="Payé",PMKAFAAPAYER[[#This Row],[28.05.2025]],0)</f>
        <v>0</v>
      </c>
      <c r="BN200" s="17">
        <f t="shared" si="55"/>
        <v>0</v>
      </c>
      <c r="BO200" s="162"/>
      <c r="BP200" s="166">
        <f>IF(PMKAFAAPAYER[[#This Row],[ ]]="Payé",PMKAFAAPAYER[[#This Row],[04.06.2025]],0)</f>
        <v>0</v>
      </c>
      <c r="BQ200" s="161"/>
      <c r="BR200" s="166">
        <f>IF(PMKAFAAPAYER[[#This Row],[ ]]="Payé",PMKAFAAPAYER[[#This Row],[11.06.2025]],0)</f>
        <v>0</v>
      </c>
      <c r="BS200" s="161"/>
      <c r="BT200" s="166">
        <f>IF(PMKAFAAPAYER[[#This Row],[ ]]="Payé",PMKAFAAPAYER[[#This Row],[18.06.2025]],0)</f>
        <v>0</v>
      </c>
      <c r="BU200" s="161"/>
      <c r="BV200" s="176">
        <f>IF(PMKAFAAPAYER[[#This Row],[ ]]="Payé",PMKAFAAPAYER[[#This Row],[25.06.2025]],0)</f>
        <v>0</v>
      </c>
      <c r="BW200" s="18">
        <f t="shared" si="56"/>
        <v>0</v>
      </c>
      <c r="BX200" s="162"/>
      <c r="BY200" s="166">
        <f>IF(PMKAFAAPAYER[[#This Row],[ ]]="Payé",PMKAFAAPAYER[[#This Row],[02.07.2025]],0)</f>
        <v>0</v>
      </c>
      <c r="BZ200" s="161"/>
      <c r="CA200" s="166">
        <f>IF(PMKAFAAPAYER[[#This Row],[ ]]="Payé",PMKAFAAPAYER[[#This Row],[09.07.2025]],0)</f>
        <v>0</v>
      </c>
      <c r="CB200" s="161"/>
      <c r="CC200" s="166">
        <f>IF(PMKAFAAPAYER[[#This Row],[ ]]="Payé",PMKAFAAPAYER[[#This Row],[16.07.2025]],0)</f>
        <v>0</v>
      </c>
      <c r="CD200" s="161"/>
      <c r="CE200" s="166">
        <f>IF(PMKAFAAPAYER[[#This Row],[ ]]="Payé",PMKAFAAPAYER[[#This Row],[23.07.2025]],0)</f>
        <v>0</v>
      </c>
      <c r="CF200" s="161"/>
      <c r="CG200" s="176">
        <f>IF(PMKAFAAPAYER[[#This Row],[ ]]="Payé",PMKAFAAPAYER[[#This Row],[30.07.2025]],0)</f>
        <v>0</v>
      </c>
      <c r="CH200" s="17">
        <f t="shared" si="57"/>
        <v>0</v>
      </c>
      <c r="CI200" s="162"/>
      <c r="CJ200" s="166">
        <f>IF(PMKAFAAPAYER[[#This Row],[ ]]="Payé",PMKAFAAPAYER[[#This Row],[06.08.2025]],0)</f>
        <v>0</v>
      </c>
      <c r="CK200" s="161"/>
      <c r="CL200" s="166">
        <f>IF(PMKAFAAPAYER[[#This Row],[ ]]="Payé",PMKAFAAPAYER[[#This Row],[13.08.2025]],0)</f>
        <v>0</v>
      </c>
      <c r="CM200" s="161"/>
      <c r="CN200" s="166">
        <f>IF(PMKAFAAPAYER[[#This Row],[ ]]="Payé",PMKAFAAPAYER[[#This Row],[20.08.2025]],0)</f>
        <v>0</v>
      </c>
      <c r="CO200" s="161"/>
      <c r="CP200" s="176">
        <f>IF(PMKAFAAPAYER[[#This Row],[ ]]="Payé",PMKAFAAPAYER[[#This Row],[27.08.2025]],0)</f>
        <v>0</v>
      </c>
      <c r="CQ200" s="18">
        <f t="shared" si="58"/>
        <v>0</v>
      </c>
      <c r="CR200" s="162"/>
      <c r="CS200" s="166">
        <f>IF(PMKAFAAPAYER[[#This Row],[ ]]="Payé",PMKAFAAPAYER[[#This Row],[03.09.2025]],0)</f>
        <v>0</v>
      </c>
      <c r="CT200" s="161"/>
      <c r="CU200" s="166">
        <f>IF(PMKAFAAPAYER[[#This Row],[ ]]="Payé",PMKAFAAPAYER[[#This Row],[10.09.2025]],0)</f>
        <v>0</v>
      </c>
      <c r="CV200" s="161"/>
      <c r="CW200" s="166">
        <f>IF(PMKAFAAPAYER[[#This Row],[ ]]="Payé",PMKAFAAPAYER[[#This Row],[17.09.2025]],0)</f>
        <v>0</v>
      </c>
      <c r="CX200" s="161"/>
      <c r="CY200" s="176">
        <f>IF(PMKAFAAPAYER[[#This Row],[ ]]="Payé",PMKAFAAPAYER[[#This Row],[24.09.2025]],0)</f>
        <v>0</v>
      </c>
      <c r="CZ200" s="17">
        <f t="shared" si="59"/>
        <v>0</v>
      </c>
      <c r="DA200" s="162"/>
      <c r="DB200" s="166">
        <f>IF(PMKAFAAPAYER[[#This Row],[ ]]="Payé",PMKAFAAPAYER[[#This Row],[01.10.2025]],0)</f>
        <v>0</v>
      </c>
      <c r="DC200" s="161"/>
      <c r="DD200" s="166">
        <f>IF(PMKAFAAPAYER[[#This Row],[ ]]="Payé",PMKAFAAPAYER[[#This Row],[08.10.2025]],0)</f>
        <v>0</v>
      </c>
      <c r="DE200" s="161"/>
      <c r="DF200" s="166">
        <f>IF(PMKAFAAPAYER[[#This Row],[ ]]="Payé",PMKAFAAPAYER[[#This Row],[15.10.2025]],0)</f>
        <v>0</v>
      </c>
      <c r="DG200" s="161"/>
      <c r="DH200" s="166">
        <f>IF(PMKAFAAPAYER[[#This Row],[ ]]="Payé",PMKAFAAPAYER[[#This Row],[22.10.2025]],0)</f>
        <v>0</v>
      </c>
      <c r="DI200" s="161"/>
      <c r="DJ200" s="176">
        <f>IF(PMKAFAAPAYER[[#This Row],[ ]]="Payé",PMKAFAAPAYER[[#This Row],[29.10.2025]],0)</f>
        <v>0</v>
      </c>
      <c r="DK200" s="18">
        <f t="shared" si="60"/>
        <v>0</v>
      </c>
      <c r="DL200" s="162"/>
      <c r="DM200" s="166">
        <f>IF(PMKAFAAPAYER[[#This Row],[ ]]="Payé",PMKAFAAPAYER[[#This Row],[05.11.2025]],0)</f>
        <v>0</v>
      </c>
      <c r="DN200" s="161"/>
      <c r="DO200" s="166">
        <f>IF(PMKAFAAPAYER[[#This Row],[ ]]="Payé",PMKAFAAPAYER[[#This Row],[12.11.2025]],0)</f>
        <v>0</v>
      </c>
      <c r="DP200" s="161"/>
      <c r="DQ200" s="166">
        <f>IF(PMKAFAAPAYER[[#This Row],[ ]]="Payé",PMKAFAAPAYER[[#This Row],[19.11.2025]],0)</f>
        <v>0</v>
      </c>
      <c r="DR200" s="161"/>
      <c r="DS200" s="176">
        <f>IF(PMKAFAAPAYER[[#This Row],[ ]]="Payé",PMKAFAAPAYER[[#This Row],[26.11.2025]],0)</f>
        <v>0</v>
      </c>
      <c r="DT200" s="17">
        <f t="shared" si="61"/>
        <v>0</v>
      </c>
      <c r="DU200" s="162"/>
      <c r="DV200" s="166">
        <f>IF(PMKAFAAPAYER[[#This Row],[ ]]="Payé",PMKAFAAPAYER[[#This Row],[03.12.2025]],0)</f>
        <v>0</v>
      </c>
      <c r="DW200" s="161"/>
      <c r="DX200" s="166">
        <f>IF(PMKAFAAPAYER[[#This Row],[ ]]="Payé",PMKAFAAPAYER[[#This Row],[10.12.2025]],0)</f>
        <v>0</v>
      </c>
      <c r="DY200" s="161"/>
      <c r="DZ200" s="166">
        <f>IF(PMKAFAAPAYER[[#This Row],[ ]]="Payé",PMKAFAAPAYER[[#This Row],[17.12.2025]],0)</f>
        <v>0</v>
      </c>
      <c r="EA200" s="161"/>
      <c r="EB200" s="166">
        <f>IF(PMKAFAAPAYER[[#This Row],[ ]]="Payé",PMKAFAAPAYER[[#This Row],[24.12.2025]],0)</f>
        <v>0</v>
      </c>
      <c r="EC200" s="161"/>
      <c r="ED200" s="176">
        <f>IF(PMKAFAAPAYER[[#This Row],[ ]]="Payé",PMKAFAAPAYER[[#This Row],[31.12.2025]],0)</f>
        <v>0</v>
      </c>
      <c r="EE200" s="18">
        <f t="shared" si="62"/>
        <v>0</v>
      </c>
      <c r="EF200" s="11">
        <f t="shared" si="63"/>
        <v>0</v>
      </c>
      <c r="EG200" s="16">
        <f>+PMKAFAAPAYER[[#This Row],[CHF]]-PMKAFAAPAYER[[#This Row],[T2025]]</f>
        <v>0</v>
      </c>
    </row>
    <row r="201" spans="1:137" x14ac:dyDescent="0.3">
      <c r="A201" s="9">
        <f t="shared" si="64"/>
        <v>196</v>
      </c>
      <c r="B201" s="250"/>
      <c r="C201" s="251"/>
      <c r="D201" s="252"/>
      <c r="E201" s="253"/>
      <c r="F201" s="265">
        <f t="shared" si="50"/>
        <v>0</v>
      </c>
      <c r="G201" s="254"/>
      <c r="H201" s="255"/>
      <c r="I201" s="256"/>
      <c r="J201" s="14"/>
      <c r="K201" s="14"/>
      <c r="L201" s="14"/>
      <c r="N201" s="15"/>
      <c r="P201" s="258"/>
      <c r="Q201" s="259"/>
      <c r="R201" s="260"/>
      <c r="S201" s="166">
        <f>IF(PMKAFAAPAYER[[#This Row],[ ]]="Payé",PMKAFAAPAYER[[#This Row],[02.01.2025]],0)</f>
        <v>0</v>
      </c>
      <c r="T201" s="234"/>
      <c r="U201" s="166">
        <f>IF(PMKAFAAPAYER[[#This Row],[ ]]="Payé",PMKAFAAPAYER[[#This Row],[09.01.2025]],0)</f>
        <v>0</v>
      </c>
      <c r="V201" s="234"/>
      <c r="W201" s="166">
        <f>IF(PMKAFAAPAYER[[#This Row],[ ]]="Payé",PMKAFAAPAYER[[#This Row],[16.01.2025]],0)</f>
        <v>0</v>
      </c>
      <c r="X201" s="234"/>
      <c r="Y201" s="166">
        <f>IF(PMKAFAAPAYER[[#This Row],[ ]]="Payé",PMKAFAAPAYER[[#This Row],[23.01.2025]],0)</f>
        <v>0</v>
      </c>
      <c r="Z201" s="234"/>
      <c r="AA201" s="176">
        <f>IF(PMKAFAAPAYER[[#This Row],[ ]]="Payé",PMKAFAAPAYER[[#This Row],[30.01.2025]],0)</f>
        <v>0</v>
      </c>
      <c r="AB201" s="32">
        <f t="shared" si="51"/>
        <v>0</v>
      </c>
      <c r="AC201" s="234"/>
      <c r="AD201" s="166">
        <f>IF(PMKAFAAPAYER[[#This Row],[ ]]="Payé",PMKAFAAPAYER[[#This Row],[06.02.2025]],0)</f>
        <v>0</v>
      </c>
      <c r="AE201" s="234"/>
      <c r="AF201" s="166">
        <f>IF(PMKAFAAPAYER[[#This Row],[ ]]="Payé",PMKAFAAPAYER[[#This Row],[13.02.2025]],0)</f>
        <v>0</v>
      </c>
      <c r="AG201" s="234"/>
      <c r="AH201" s="166">
        <f>IF(PMKAFAAPAYER[[#This Row],[ ]]="Payé",PMKAFAAPAYER[[#This Row],[20.02.2025]],0)</f>
        <v>0</v>
      </c>
      <c r="AI201" s="234"/>
      <c r="AJ201" s="176">
        <f>IF(PMKAFAAPAYER[[#This Row],[ ]]="Payé",PMKAFAAPAYER[[#This Row],[27.02.2025]],0)</f>
        <v>0</v>
      </c>
      <c r="AK201" s="47">
        <f t="shared" si="52"/>
        <v>0</v>
      </c>
      <c r="AL201" s="162"/>
      <c r="AM201" s="166">
        <f>IF(PMKAFAAPAYER[[#This Row],[ ]]="Payé",PMKAFAAPAYER[[#This Row],[05.03.2025]],0)</f>
        <v>0</v>
      </c>
      <c r="AN201" s="161"/>
      <c r="AO201" s="166">
        <f>IF(PMKAFAAPAYER[[#This Row],[ ]]="Payé",PMKAFAAPAYER[[#This Row],[12.03.2025]],0)</f>
        <v>0</v>
      </c>
      <c r="AP201" s="161"/>
      <c r="AQ201" s="166">
        <f>IF(PMKAFAAPAYER[[#This Row],[ ]]="Payé",PMKAFAAPAYER[[#This Row],[19.03.2025]],0)</f>
        <v>0</v>
      </c>
      <c r="AR201" s="161"/>
      <c r="AS201" s="176">
        <f>IF(PMKAFAAPAYER[[#This Row],[ ]]="Payé",PMKAFAAPAYER[[#This Row],[26.03.2025]],0)</f>
        <v>0</v>
      </c>
      <c r="AT201" s="17">
        <f t="shared" si="53"/>
        <v>0</v>
      </c>
      <c r="AU201" s="162"/>
      <c r="AV201" s="166">
        <f>IF(PMKAFAAPAYER[[#This Row],[ ]]="Payé",PMKAFAAPAYER[[#This Row],[02.04.2025]],0)</f>
        <v>0</v>
      </c>
      <c r="AW201" s="161"/>
      <c r="AX201" s="166">
        <f>IF(PMKAFAAPAYER[[#This Row],[ ]]="Payé",PMKAFAAPAYER[[#This Row],[09.04.2025]],0)</f>
        <v>0</v>
      </c>
      <c r="AY201" s="161"/>
      <c r="AZ201" s="166">
        <f>IF(PMKAFAAPAYER[[#This Row],[ ]]="Payé",PMKAFAAPAYER[[#This Row],[16.04.2025]],0)</f>
        <v>0</v>
      </c>
      <c r="BA201" s="161"/>
      <c r="BB201" s="166">
        <f>IF(PMKAFAAPAYER[[#This Row],[ ]]="Payé",PMKAFAAPAYER[[#This Row],[23.04.2025]],0)</f>
        <v>0</v>
      </c>
      <c r="BC201" s="161"/>
      <c r="BD201" s="176">
        <f>IF(PMKAFAAPAYER[[#This Row],[ ]]="Payé",PMKAFAAPAYER[[#This Row],[30.04.2025]],0)</f>
        <v>0</v>
      </c>
      <c r="BE201" s="18">
        <f t="shared" si="54"/>
        <v>0</v>
      </c>
      <c r="BF201" s="162"/>
      <c r="BG201" s="166">
        <f>IF(PMKAFAAPAYER[[#This Row],[ ]]="Payé",PMKAFAAPAYER[[#This Row],[07.05.2025]],0)</f>
        <v>0</v>
      </c>
      <c r="BH201" s="161"/>
      <c r="BI201" s="166">
        <f>IF(PMKAFAAPAYER[[#This Row],[ ]]="Payé",PMKAFAAPAYER[[#This Row],[14.05.2025]],0)</f>
        <v>0</v>
      </c>
      <c r="BJ201" s="161"/>
      <c r="BK201" s="166">
        <f>IF(PMKAFAAPAYER[[#This Row],[ ]]="Payé",PMKAFAAPAYER[[#This Row],[21.05.2025]],0)</f>
        <v>0</v>
      </c>
      <c r="BL201" s="161"/>
      <c r="BM201" s="176">
        <f>IF(PMKAFAAPAYER[[#This Row],[ ]]="Payé",PMKAFAAPAYER[[#This Row],[28.05.2025]],0)</f>
        <v>0</v>
      </c>
      <c r="BN201" s="17">
        <f t="shared" si="55"/>
        <v>0</v>
      </c>
      <c r="BO201" s="162"/>
      <c r="BP201" s="166">
        <f>IF(PMKAFAAPAYER[[#This Row],[ ]]="Payé",PMKAFAAPAYER[[#This Row],[04.06.2025]],0)</f>
        <v>0</v>
      </c>
      <c r="BQ201" s="161"/>
      <c r="BR201" s="166">
        <f>IF(PMKAFAAPAYER[[#This Row],[ ]]="Payé",PMKAFAAPAYER[[#This Row],[11.06.2025]],0)</f>
        <v>0</v>
      </c>
      <c r="BS201" s="161"/>
      <c r="BT201" s="166">
        <f>IF(PMKAFAAPAYER[[#This Row],[ ]]="Payé",PMKAFAAPAYER[[#This Row],[18.06.2025]],0)</f>
        <v>0</v>
      </c>
      <c r="BU201" s="161"/>
      <c r="BV201" s="176">
        <f>IF(PMKAFAAPAYER[[#This Row],[ ]]="Payé",PMKAFAAPAYER[[#This Row],[25.06.2025]],0)</f>
        <v>0</v>
      </c>
      <c r="BW201" s="18">
        <f t="shared" si="56"/>
        <v>0</v>
      </c>
      <c r="BX201" s="162"/>
      <c r="BY201" s="166">
        <f>IF(PMKAFAAPAYER[[#This Row],[ ]]="Payé",PMKAFAAPAYER[[#This Row],[02.07.2025]],0)</f>
        <v>0</v>
      </c>
      <c r="BZ201" s="161"/>
      <c r="CA201" s="166">
        <f>IF(PMKAFAAPAYER[[#This Row],[ ]]="Payé",PMKAFAAPAYER[[#This Row],[09.07.2025]],0)</f>
        <v>0</v>
      </c>
      <c r="CB201" s="161"/>
      <c r="CC201" s="166">
        <f>IF(PMKAFAAPAYER[[#This Row],[ ]]="Payé",PMKAFAAPAYER[[#This Row],[16.07.2025]],0)</f>
        <v>0</v>
      </c>
      <c r="CD201" s="161"/>
      <c r="CE201" s="166">
        <f>IF(PMKAFAAPAYER[[#This Row],[ ]]="Payé",PMKAFAAPAYER[[#This Row],[23.07.2025]],0)</f>
        <v>0</v>
      </c>
      <c r="CF201" s="161"/>
      <c r="CG201" s="176">
        <f>IF(PMKAFAAPAYER[[#This Row],[ ]]="Payé",PMKAFAAPAYER[[#This Row],[30.07.2025]],0)</f>
        <v>0</v>
      </c>
      <c r="CH201" s="17">
        <f t="shared" si="57"/>
        <v>0</v>
      </c>
      <c r="CI201" s="162"/>
      <c r="CJ201" s="166">
        <f>IF(PMKAFAAPAYER[[#This Row],[ ]]="Payé",PMKAFAAPAYER[[#This Row],[06.08.2025]],0)</f>
        <v>0</v>
      </c>
      <c r="CK201" s="161"/>
      <c r="CL201" s="166">
        <f>IF(PMKAFAAPAYER[[#This Row],[ ]]="Payé",PMKAFAAPAYER[[#This Row],[13.08.2025]],0)</f>
        <v>0</v>
      </c>
      <c r="CM201" s="161"/>
      <c r="CN201" s="166">
        <f>IF(PMKAFAAPAYER[[#This Row],[ ]]="Payé",PMKAFAAPAYER[[#This Row],[20.08.2025]],0)</f>
        <v>0</v>
      </c>
      <c r="CO201" s="161"/>
      <c r="CP201" s="176">
        <f>IF(PMKAFAAPAYER[[#This Row],[ ]]="Payé",PMKAFAAPAYER[[#This Row],[27.08.2025]],0)</f>
        <v>0</v>
      </c>
      <c r="CQ201" s="18">
        <f t="shared" si="58"/>
        <v>0</v>
      </c>
      <c r="CR201" s="162"/>
      <c r="CS201" s="166">
        <f>IF(PMKAFAAPAYER[[#This Row],[ ]]="Payé",PMKAFAAPAYER[[#This Row],[03.09.2025]],0)</f>
        <v>0</v>
      </c>
      <c r="CT201" s="161"/>
      <c r="CU201" s="166">
        <f>IF(PMKAFAAPAYER[[#This Row],[ ]]="Payé",PMKAFAAPAYER[[#This Row],[10.09.2025]],0)</f>
        <v>0</v>
      </c>
      <c r="CV201" s="161"/>
      <c r="CW201" s="166">
        <f>IF(PMKAFAAPAYER[[#This Row],[ ]]="Payé",PMKAFAAPAYER[[#This Row],[17.09.2025]],0)</f>
        <v>0</v>
      </c>
      <c r="CX201" s="161"/>
      <c r="CY201" s="176">
        <f>IF(PMKAFAAPAYER[[#This Row],[ ]]="Payé",PMKAFAAPAYER[[#This Row],[24.09.2025]],0)</f>
        <v>0</v>
      </c>
      <c r="CZ201" s="17">
        <f t="shared" si="59"/>
        <v>0</v>
      </c>
      <c r="DA201" s="162"/>
      <c r="DB201" s="166">
        <f>IF(PMKAFAAPAYER[[#This Row],[ ]]="Payé",PMKAFAAPAYER[[#This Row],[01.10.2025]],0)</f>
        <v>0</v>
      </c>
      <c r="DC201" s="161"/>
      <c r="DD201" s="166">
        <f>IF(PMKAFAAPAYER[[#This Row],[ ]]="Payé",PMKAFAAPAYER[[#This Row],[08.10.2025]],0)</f>
        <v>0</v>
      </c>
      <c r="DE201" s="161"/>
      <c r="DF201" s="166">
        <f>IF(PMKAFAAPAYER[[#This Row],[ ]]="Payé",PMKAFAAPAYER[[#This Row],[15.10.2025]],0)</f>
        <v>0</v>
      </c>
      <c r="DG201" s="161"/>
      <c r="DH201" s="166">
        <f>IF(PMKAFAAPAYER[[#This Row],[ ]]="Payé",PMKAFAAPAYER[[#This Row],[22.10.2025]],0)</f>
        <v>0</v>
      </c>
      <c r="DI201" s="161"/>
      <c r="DJ201" s="176">
        <f>IF(PMKAFAAPAYER[[#This Row],[ ]]="Payé",PMKAFAAPAYER[[#This Row],[29.10.2025]],0)</f>
        <v>0</v>
      </c>
      <c r="DK201" s="18">
        <f t="shared" si="60"/>
        <v>0</v>
      </c>
      <c r="DL201" s="162"/>
      <c r="DM201" s="166">
        <f>IF(PMKAFAAPAYER[[#This Row],[ ]]="Payé",PMKAFAAPAYER[[#This Row],[05.11.2025]],0)</f>
        <v>0</v>
      </c>
      <c r="DN201" s="161"/>
      <c r="DO201" s="166">
        <f>IF(PMKAFAAPAYER[[#This Row],[ ]]="Payé",PMKAFAAPAYER[[#This Row],[12.11.2025]],0)</f>
        <v>0</v>
      </c>
      <c r="DP201" s="161"/>
      <c r="DQ201" s="166">
        <f>IF(PMKAFAAPAYER[[#This Row],[ ]]="Payé",PMKAFAAPAYER[[#This Row],[19.11.2025]],0)</f>
        <v>0</v>
      </c>
      <c r="DR201" s="161"/>
      <c r="DS201" s="176">
        <f>IF(PMKAFAAPAYER[[#This Row],[ ]]="Payé",PMKAFAAPAYER[[#This Row],[26.11.2025]],0)</f>
        <v>0</v>
      </c>
      <c r="DT201" s="17">
        <f t="shared" si="61"/>
        <v>0</v>
      </c>
      <c r="DU201" s="162"/>
      <c r="DV201" s="166">
        <f>IF(PMKAFAAPAYER[[#This Row],[ ]]="Payé",PMKAFAAPAYER[[#This Row],[03.12.2025]],0)</f>
        <v>0</v>
      </c>
      <c r="DW201" s="161"/>
      <c r="DX201" s="166">
        <f>IF(PMKAFAAPAYER[[#This Row],[ ]]="Payé",PMKAFAAPAYER[[#This Row],[10.12.2025]],0)</f>
        <v>0</v>
      </c>
      <c r="DY201" s="161"/>
      <c r="DZ201" s="166">
        <f>IF(PMKAFAAPAYER[[#This Row],[ ]]="Payé",PMKAFAAPAYER[[#This Row],[17.12.2025]],0)</f>
        <v>0</v>
      </c>
      <c r="EA201" s="161"/>
      <c r="EB201" s="166">
        <f>IF(PMKAFAAPAYER[[#This Row],[ ]]="Payé",PMKAFAAPAYER[[#This Row],[24.12.2025]],0)</f>
        <v>0</v>
      </c>
      <c r="EC201" s="161"/>
      <c r="ED201" s="176">
        <f>IF(PMKAFAAPAYER[[#This Row],[ ]]="Payé",PMKAFAAPAYER[[#This Row],[31.12.2025]],0)</f>
        <v>0</v>
      </c>
      <c r="EE201" s="18">
        <f t="shared" si="62"/>
        <v>0</v>
      </c>
      <c r="EF201" s="11">
        <f t="shared" si="63"/>
        <v>0</v>
      </c>
      <c r="EG201" s="16">
        <f>+PMKAFAAPAYER[[#This Row],[CHF]]-PMKAFAAPAYER[[#This Row],[T2025]]</f>
        <v>0</v>
      </c>
    </row>
    <row r="202" spans="1:137" x14ac:dyDescent="0.3">
      <c r="A202" s="9">
        <f t="shared" si="64"/>
        <v>197</v>
      </c>
      <c r="B202" s="250"/>
      <c r="C202" s="251"/>
      <c r="D202" s="252"/>
      <c r="E202" s="253"/>
      <c r="F202" s="265">
        <f t="shared" si="50"/>
        <v>0</v>
      </c>
      <c r="G202" s="254"/>
      <c r="H202" s="255"/>
      <c r="I202" s="256"/>
      <c r="J202" s="14"/>
      <c r="K202" s="14"/>
      <c r="L202" s="14"/>
      <c r="N202" s="15"/>
      <c r="P202" s="258"/>
      <c r="Q202" s="259"/>
      <c r="R202" s="260"/>
      <c r="S202" s="166">
        <f>IF(PMKAFAAPAYER[[#This Row],[ ]]="Payé",PMKAFAAPAYER[[#This Row],[02.01.2025]],0)</f>
        <v>0</v>
      </c>
      <c r="T202" s="234"/>
      <c r="U202" s="166">
        <f>IF(PMKAFAAPAYER[[#This Row],[ ]]="Payé",PMKAFAAPAYER[[#This Row],[09.01.2025]],0)</f>
        <v>0</v>
      </c>
      <c r="V202" s="234"/>
      <c r="W202" s="166">
        <f>IF(PMKAFAAPAYER[[#This Row],[ ]]="Payé",PMKAFAAPAYER[[#This Row],[16.01.2025]],0)</f>
        <v>0</v>
      </c>
      <c r="X202" s="234"/>
      <c r="Y202" s="166">
        <f>IF(PMKAFAAPAYER[[#This Row],[ ]]="Payé",PMKAFAAPAYER[[#This Row],[23.01.2025]],0)</f>
        <v>0</v>
      </c>
      <c r="Z202" s="234"/>
      <c r="AA202" s="176">
        <f>IF(PMKAFAAPAYER[[#This Row],[ ]]="Payé",PMKAFAAPAYER[[#This Row],[30.01.2025]],0)</f>
        <v>0</v>
      </c>
      <c r="AB202" s="32">
        <f t="shared" si="51"/>
        <v>0</v>
      </c>
      <c r="AC202" s="234"/>
      <c r="AD202" s="166">
        <f>IF(PMKAFAAPAYER[[#This Row],[ ]]="Payé",PMKAFAAPAYER[[#This Row],[06.02.2025]],0)</f>
        <v>0</v>
      </c>
      <c r="AE202" s="234"/>
      <c r="AF202" s="166">
        <f>IF(PMKAFAAPAYER[[#This Row],[ ]]="Payé",PMKAFAAPAYER[[#This Row],[13.02.2025]],0)</f>
        <v>0</v>
      </c>
      <c r="AG202" s="234"/>
      <c r="AH202" s="166">
        <f>IF(PMKAFAAPAYER[[#This Row],[ ]]="Payé",PMKAFAAPAYER[[#This Row],[20.02.2025]],0)</f>
        <v>0</v>
      </c>
      <c r="AI202" s="234"/>
      <c r="AJ202" s="176">
        <f>IF(PMKAFAAPAYER[[#This Row],[ ]]="Payé",PMKAFAAPAYER[[#This Row],[27.02.2025]],0)</f>
        <v>0</v>
      </c>
      <c r="AK202" s="47">
        <f t="shared" si="52"/>
        <v>0</v>
      </c>
      <c r="AL202" s="162"/>
      <c r="AM202" s="166">
        <f>IF(PMKAFAAPAYER[[#This Row],[ ]]="Payé",PMKAFAAPAYER[[#This Row],[05.03.2025]],0)</f>
        <v>0</v>
      </c>
      <c r="AN202" s="161"/>
      <c r="AO202" s="166">
        <f>IF(PMKAFAAPAYER[[#This Row],[ ]]="Payé",PMKAFAAPAYER[[#This Row],[12.03.2025]],0)</f>
        <v>0</v>
      </c>
      <c r="AP202" s="161"/>
      <c r="AQ202" s="166">
        <f>IF(PMKAFAAPAYER[[#This Row],[ ]]="Payé",PMKAFAAPAYER[[#This Row],[19.03.2025]],0)</f>
        <v>0</v>
      </c>
      <c r="AR202" s="161"/>
      <c r="AS202" s="176">
        <f>IF(PMKAFAAPAYER[[#This Row],[ ]]="Payé",PMKAFAAPAYER[[#This Row],[26.03.2025]],0)</f>
        <v>0</v>
      </c>
      <c r="AT202" s="17">
        <f t="shared" si="53"/>
        <v>0</v>
      </c>
      <c r="AU202" s="162"/>
      <c r="AV202" s="166">
        <f>IF(PMKAFAAPAYER[[#This Row],[ ]]="Payé",PMKAFAAPAYER[[#This Row],[02.04.2025]],0)</f>
        <v>0</v>
      </c>
      <c r="AW202" s="161"/>
      <c r="AX202" s="166">
        <f>IF(PMKAFAAPAYER[[#This Row],[ ]]="Payé",PMKAFAAPAYER[[#This Row],[09.04.2025]],0)</f>
        <v>0</v>
      </c>
      <c r="AY202" s="161"/>
      <c r="AZ202" s="166">
        <f>IF(PMKAFAAPAYER[[#This Row],[ ]]="Payé",PMKAFAAPAYER[[#This Row],[16.04.2025]],0)</f>
        <v>0</v>
      </c>
      <c r="BA202" s="161"/>
      <c r="BB202" s="166">
        <f>IF(PMKAFAAPAYER[[#This Row],[ ]]="Payé",PMKAFAAPAYER[[#This Row],[23.04.2025]],0)</f>
        <v>0</v>
      </c>
      <c r="BC202" s="161"/>
      <c r="BD202" s="176">
        <f>IF(PMKAFAAPAYER[[#This Row],[ ]]="Payé",PMKAFAAPAYER[[#This Row],[30.04.2025]],0)</f>
        <v>0</v>
      </c>
      <c r="BE202" s="18">
        <f t="shared" si="54"/>
        <v>0</v>
      </c>
      <c r="BF202" s="162"/>
      <c r="BG202" s="166">
        <f>IF(PMKAFAAPAYER[[#This Row],[ ]]="Payé",PMKAFAAPAYER[[#This Row],[07.05.2025]],0)</f>
        <v>0</v>
      </c>
      <c r="BH202" s="161"/>
      <c r="BI202" s="166">
        <f>IF(PMKAFAAPAYER[[#This Row],[ ]]="Payé",PMKAFAAPAYER[[#This Row],[14.05.2025]],0)</f>
        <v>0</v>
      </c>
      <c r="BJ202" s="161"/>
      <c r="BK202" s="166">
        <f>IF(PMKAFAAPAYER[[#This Row],[ ]]="Payé",PMKAFAAPAYER[[#This Row],[21.05.2025]],0)</f>
        <v>0</v>
      </c>
      <c r="BL202" s="161"/>
      <c r="BM202" s="176">
        <f>IF(PMKAFAAPAYER[[#This Row],[ ]]="Payé",PMKAFAAPAYER[[#This Row],[28.05.2025]],0)</f>
        <v>0</v>
      </c>
      <c r="BN202" s="17">
        <f t="shared" si="55"/>
        <v>0</v>
      </c>
      <c r="BO202" s="162"/>
      <c r="BP202" s="166">
        <f>IF(PMKAFAAPAYER[[#This Row],[ ]]="Payé",PMKAFAAPAYER[[#This Row],[04.06.2025]],0)</f>
        <v>0</v>
      </c>
      <c r="BQ202" s="161"/>
      <c r="BR202" s="166">
        <f>IF(PMKAFAAPAYER[[#This Row],[ ]]="Payé",PMKAFAAPAYER[[#This Row],[11.06.2025]],0)</f>
        <v>0</v>
      </c>
      <c r="BS202" s="161"/>
      <c r="BT202" s="166">
        <f>IF(PMKAFAAPAYER[[#This Row],[ ]]="Payé",PMKAFAAPAYER[[#This Row],[18.06.2025]],0)</f>
        <v>0</v>
      </c>
      <c r="BU202" s="161"/>
      <c r="BV202" s="176">
        <f>IF(PMKAFAAPAYER[[#This Row],[ ]]="Payé",PMKAFAAPAYER[[#This Row],[25.06.2025]],0)</f>
        <v>0</v>
      </c>
      <c r="BW202" s="18">
        <f t="shared" si="56"/>
        <v>0</v>
      </c>
      <c r="BX202" s="162"/>
      <c r="BY202" s="166">
        <f>IF(PMKAFAAPAYER[[#This Row],[ ]]="Payé",PMKAFAAPAYER[[#This Row],[02.07.2025]],0)</f>
        <v>0</v>
      </c>
      <c r="BZ202" s="161"/>
      <c r="CA202" s="166">
        <f>IF(PMKAFAAPAYER[[#This Row],[ ]]="Payé",PMKAFAAPAYER[[#This Row],[09.07.2025]],0)</f>
        <v>0</v>
      </c>
      <c r="CB202" s="161"/>
      <c r="CC202" s="166">
        <f>IF(PMKAFAAPAYER[[#This Row],[ ]]="Payé",PMKAFAAPAYER[[#This Row],[16.07.2025]],0)</f>
        <v>0</v>
      </c>
      <c r="CD202" s="161"/>
      <c r="CE202" s="166">
        <f>IF(PMKAFAAPAYER[[#This Row],[ ]]="Payé",PMKAFAAPAYER[[#This Row],[23.07.2025]],0)</f>
        <v>0</v>
      </c>
      <c r="CF202" s="161"/>
      <c r="CG202" s="176">
        <f>IF(PMKAFAAPAYER[[#This Row],[ ]]="Payé",PMKAFAAPAYER[[#This Row],[30.07.2025]],0)</f>
        <v>0</v>
      </c>
      <c r="CH202" s="17">
        <f t="shared" si="57"/>
        <v>0</v>
      </c>
      <c r="CI202" s="162"/>
      <c r="CJ202" s="166">
        <f>IF(PMKAFAAPAYER[[#This Row],[ ]]="Payé",PMKAFAAPAYER[[#This Row],[06.08.2025]],0)</f>
        <v>0</v>
      </c>
      <c r="CK202" s="161"/>
      <c r="CL202" s="166">
        <f>IF(PMKAFAAPAYER[[#This Row],[ ]]="Payé",PMKAFAAPAYER[[#This Row],[13.08.2025]],0)</f>
        <v>0</v>
      </c>
      <c r="CM202" s="161"/>
      <c r="CN202" s="166">
        <f>IF(PMKAFAAPAYER[[#This Row],[ ]]="Payé",PMKAFAAPAYER[[#This Row],[20.08.2025]],0)</f>
        <v>0</v>
      </c>
      <c r="CO202" s="161"/>
      <c r="CP202" s="176">
        <f>IF(PMKAFAAPAYER[[#This Row],[ ]]="Payé",PMKAFAAPAYER[[#This Row],[27.08.2025]],0)</f>
        <v>0</v>
      </c>
      <c r="CQ202" s="18">
        <f t="shared" si="58"/>
        <v>0</v>
      </c>
      <c r="CR202" s="162"/>
      <c r="CS202" s="166">
        <f>IF(PMKAFAAPAYER[[#This Row],[ ]]="Payé",PMKAFAAPAYER[[#This Row],[03.09.2025]],0)</f>
        <v>0</v>
      </c>
      <c r="CT202" s="161"/>
      <c r="CU202" s="166">
        <f>IF(PMKAFAAPAYER[[#This Row],[ ]]="Payé",PMKAFAAPAYER[[#This Row],[10.09.2025]],0)</f>
        <v>0</v>
      </c>
      <c r="CV202" s="161"/>
      <c r="CW202" s="166">
        <f>IF(PMKAFAAPAYER[[#This Row],[ ]]="Payé",PMKAFAAPAYER[[#This Row],[17.09.2025]],0)</f>
        <v>0</v>
      </c>
      <c r="CX202" s="161"/>
      <c r="CY202" s="176">
        <f>IF(PMKAFAAPAYER[[#This Row],[ ]]="Payé",PMKAFAAPAYER[[#This Row],[24.09.2025]],0)</f>
        <v>0</v>
      </c>
      <c r="CZ202" s="17">
        <f t="shared" si="59"/>
        <v>0</v>
      </c>
      <c r="DA202" s="162"/>
      <c r="DB202" s="166">
        <f>IF(PMKAFAAPAYER[[#This Row],[ ]]="Payé",PMKAFAAPAYER[[#This Row],[01.10.2025]],0)</f>
        <v>0</v>
      </c>
      <c r="DC202" s="161"/>
      <c r="DD202" s="166">
        <f>IF(PMKAFAAPAYER[[#This Row],[ ]]="Payé",PMKAFAAPAYER[[#This Row],[08.10.2025]],0)</f>
        <v>0</v>
      </c>
      <c r="DE202" s="161"/>
      <c r="DF202" s="166">
        <f>IF(PMKAFAAPAYER[[#This Row],[ ]]="Payé",PMKAFAAPAYER[[#This Row],[15.10.2025]],0)</f>
        <v>0</v>
      </c>
      <c r="DG202" s="161"/>
      <c r="DH202" s="166">
        <f>IF(PMKAFAAPAYER[[#This Row],[ ]]="Payé",PMKAFAAPAYER[[#This Row],[22.10.2025]],0)</f>
        <v>0</v>
      </c>
      <c r="DI202" s="161"/>
      <c r="DJ202" s="176">
        <f>IF(PMKAFAAPAYER[[#This Row],[ ]]="Payé",PMKAFAAPAYER[[#This Row],[29.10.2025]],0)</f>
        <v>0</v>
      </c>
      <c r="DK202" s="18">
        <f t="shared" si="60"/>
        <v>0</v>
      </c>
      <c r="DL202" s="162"/>
      <c r="DM202" s="166">
        <f>IF(PMKAFAAPAYER[[#This Row],[ ]]="Payé",PMKAFAAPAYER[[#This Row],[05.11.2025]],0)</f>
        <v>0</v>
      </c>
      <c r="DN202" s="161"/>
      <c r="DO202" s="166">
        <f>IF(PMKAFAAPAYER[[#This Row],[ ]]="Payé",PMKAFAAPAYER[[#This Row],[12.11.2025]],0)</f>
        <v>0</v>
      </c>
      <c r="DP202" s="161"/>
      <c r="DQ202" s="166">
        <f>IF(PMKAFAAPAYER[[#This Row],[ ]]="Payé",PMKAFAAPAYER[[#This Row],[19.11.2025]],0)</f>
        <v>0</v>
      </c>
      <c r="DR202" s="161"/>
      <c r="DS202" s="176">
        <f>IF(PMKAFAAPAYER[[#This Row],[ ]]="Payé",PMKAFAAPAYER[[#This Row],[26.11.2025]],0)</f>
        <v>0</v>
      </c>
      <c r="DT202" s="17">
        <f t="shared" si="61"/>
        <v>0</v>
      </c>
      <c r="DU202" s="162"/>
      <c r="DV202" s="166">
        <f>IF(PMKAFAAPAYER[[#This Row],[ ]]="Payé",PMKAFAAPAYER[[#This Row],[03.12.2025]],0)</f>
        <v>0</v>
      </c>
      <c r="DW202" s="161"/>
      <c r="DX202" s="166">
        <f>IF(PMKAFAAPAYER[[#This Row],[ ]]="Payé",PMKAFAAPAYER[[#This Row],[10.12.2025]],0)</f>
        <v>0</v>
      </c>
      <c r="DY202" s="161"/>
      <c r="DZ202" s="166">
        <f>IF(PMKAFAAPAYER[[#This Row],[ ]]="Payé",PMKAFAAPAYER[[#This Row],[17.12.2025]],0)</f>
        <v>0</v>
      </c>
      <c r="EA202" s="161"/>
      <c r="EB202" s="166">
        <f>IF(PMKAFAAPAYER[[#This Row],[ ]]="Payé",PMKAFAAPAYER[[#This Row],[24.12.2025]],0)</f>
        <v>0</v>
      </c>
      <c r="EC202" s="161"/>
      <c r="ED202" s="176">
        <f>IF(PMKAFAAPAYER[[#This Row],[ ]]="Payé",PMKAFAAPAYER[[#This Row],[31.12.2025]],0)</f>
        <v>0</v>
      </c>
      <c r="EE202" s="18">
        <f t="shared" si="62"/>
        <v>0</v>
      </c>
      <c r="EF202" s="11">
        <f t="shared" si="63"/>
        <v>0</v>
      </c>
      <c r="EG202" s="16">
        <f>+PMKAFAAPAYER[[#This Row],[CHF]]-PMKAFAAPAYER[[#This Row],[T2025]]</f>
        <v>0</v>
      </c>
    </row>
    <row r="203" spans="1:137" x14ac:dyDescent="0.3">
      <c r="A203" s="9">
        <f t="shared" si="64"/>
        <v>198</v>
      </c>
      <c r="B203" s="250"/>
      <c r="C203" s="251"/>
      <c r="D203" s="252"/>
      <c r="E203" s="253"/>
      <c r="F203" s="265">
        <f t="shared" si="50"/>
        <v>0</v>
      </c>
      <c r="G203" s="254"/>
      <c r="H203" s="255"/>
      <c r="I203" s="256"/>
      <c r="J203" s="14"/>
      <c r="K203" s="14"/>
      <c r="L203" s="14"/>
      <c r="N203" s="15"/>
      <c r="P203" s="258"/>
      <c r="Q203" s="259"/>
      <c r="R203" s="260"/>
      <c r="S203" s="166">
        <f>IF(PMKAFAAPAYER[[#This Row],[ ]]="Payé",PMKAFAAPAYER[[#This Row],[02.01.2025]],0)</f>
        <v>0</v>
      </c>
      <c r="T203" s="234"/>
      <c r="U203" s="166">
        <f>IF(PMKAFAAPAYER[[#This Row],[ ]]="Payé",PMKAFAAPAYER[[#This Row],[09.01.2025]],0)</f>
        <v>0</v>
      </c>
      <c r="V203" s="234"/>
      <c r="W203" s="166">
        <f>IF(PMKAFAAPAYER[[#This Row],[ ]]="Payé",PMKAFAAPAYER[[#This Row],[16.01.2025]],0)</f>
        <v>0</v>
      </c>
      <c r="X203" s="234"/>
      <c r="Y203" s="166">
        <f>IF(PMKAFAAPAYER[[#This Row],[ ]]="Payé",PMKAFAAPAYER[[#This Row],[23.01.2025]],0)</f>
        <v>0</v>
      </c>
      <c r="Z203" s="234"/>
      <c r="AA203" s="176">
        <f>IF(PMKAFAAPAYER[[#This Row],[ ]]="Payé",PMKAFAAPAYER[[#This Row],[30.01.2025]],0)</f>
        <v>0</v>
      </c>
      <c r="AB203" s="32">
        <f t="shared" si="51"/>
        <v>0</v>
      </c>
      <c r="AC203" s="234"/>
      <c r="AD203" s="166">
        <f>IF(PMKAFAAPAYER[[#This Row],[ ]]="Payé",PMKAFAAPAYER[[#This Row],[06.02.2025]],0)</f>
        <v>0</v>
      </c>
      <c r="AE203" s="234"/>
      <c r="AF203" s="166">
        <f>IF(PMKAFAAPAYER[[#This Row],[ ]]="Payé",PMKAFAAPAYER[[#This Row],[13.02.2025]],0)</f>
        <v>0</v>
      </c>
      <c r="AG203" s="234"/>
      <c r="AH203" s="166">
        <f>IF(PMKAFAAPAYER[[#This Row],[ ]]="Payé",PMKAFAAPAYER[[#This Row],[20.02.2025]],0)</f>
        <v>0</v>
      </c>
      <c r="AI203" s="234"/>
      <c r="AJ203" s="176">
        <f>IF(PMKAFAAPAYER[[#This Row],[ ]]="Payé",PMKAFAAPAYER[[#This Row],[27.02.2025]],0)</f>
        <v>0</v>
      </c>
      <c r="AK203" s="47">
        <f t="shared" si="52"/>
        <v>0</v>
      </c>
      <c r="AL203" s="162"/>
      <c r="AM203" s="166">
        <f>IF(PMKAFAAPAYER[[#This Row],[ ]]="Payé",PMKAFAAPAYER[[#This Row],[05.03.2025]],0)</f>
        <v>0</v>
      </c>
      <c r="AN203" s="161"/>
      <c r="AO203" s="166">
        <f>IF(PMKAFAAPAYER[[#This Row],[ ]]="Payé",PMKAFAAPAYER[[#This Row],[12.03.2025]],0)</f>
        <v>0</v>
      </c>
      <c r="AP203" s="161"/>
      <c r="AQ203" s="166">
        <f>IF(PMKAFAAPAYER[[#This Row],[ ]]="Payé",PMKAFAAPAYER[[#This Row],[19.03.2025]],0)</f>
        <v>0</v>
      </c>
      <c r="AR203" s="161"/>
      <c r="AS203" s="176">
        <f>IF(PMKAFAAPAYER[[#This Row],[ ]]="Payé",PMKAFAAPAYER[[#This Row],[26.03.2025]],0)</f>
        <v>0</v>
      </c>
      <c r="AT203" s="17">
        <f t="shared" si="53"/>
        <v>0</v>
      </c>
      <c r="AU203" s="162"/>
      <c r="AV203" s="166">
        <f>IF(PMKAFAAPAYER[[#This Row],[ ]]="Payé",PMKAFAAPAYER[[#This Row],[02.04.2025]],0)</f>
        <v>0</v>
      </c>
      <c r="AW203" s="161"/>
      <c r="AX203" s="166">
        <f>IF(PMKAFAAPAYER[[#This Row],[ ]]="Payé",PMKAFAAPAYER[[#This Row],[09.04.2025]],0)</f>
        <v>0</v>
      </c>
      <c r="AY203" s="161"/>
      <c r="AZ203" s="166">
        <f>IF(PMKAFAAPAYER[[#This Row],[ ]]="Payé",PMKAFAAPAYER[[#This Row],[16.04.2025]],0)</f>
        <v>0</v>
      </c>
      <c r="BA203" s="161"/>
      <c r="BB203" s="166">
        <f>IF(PMKAFAAPAYER[[#This Row],[ ]]="Payé",PMKAFAAPAYER[[#This Row],[23.04.2025]],0)</f>
        <v>0</v>
      </c>
      <c r="BC203" s="161"/>
      <c r="BD203" s="176">
        <f>IF(PMKAFAAPAYER[[#This Row],[ ]]="Payé",PMKAFAAPAYER[[#This Row],[30.04.2025]],0)</f>
        <v>0</v>
      </c>
      <c r="BE203" s="18">
        <f t="shared" si="54"/>
        <v>0</v>
      </c>
      <c r="BF203" s="162"/>
      <c r="BG203" s="166">
        <f>IF(PMKAFAAPAYER[[#This Row],[ ]]="Payé",PMKAFAAPAYER[[#This Row],[07.05.2025]],0)</f>
        <v>0</v>
      </c>
      <c r="BH203" s="161"/>
      <c r="BI203" s="166">
        <f>IF(PMKAFAAPAYER[[#This Row],[ ]]="Payé",PMKAFAAPAYER[[#This Row],[14.05.2025]],0)</f>
        <v>0</v>
      </c>
      <c r="BJ203" s="161"/>
      <c r="BK203" s="166">
        <f>IF(PMKAFAAPAYER[[#This Row],[ ]]="Payé",PMKAFAAPAYER[[#This Row],[21.05.2025]],0)</f>
        <v>0</v>
      </c>
      <c r="BL203" s="161"/>
      <c r="BM203" s="176">
        <f>IF(PMKAFAAPAYER[[#This Row],[ ]]="Payé",PMKAFAAPAYER[[#This Row],[28.05.2025]],0)</f>
        <v>0</v>
      </c>
      <c r="BN203" s="17">
        <f t="shared" si="55"/>
        <v>0</v>
      </c>
      <c r="BO203" s="162"/>
      <c r="BP203" s="166">
        <f>IF(PMKAFAAPAYER[[#This Row],[ ]]="Payé",PMKAFAAPAYER[[#This Row],[04.06.2025]],0)</f>
        <v>0</v>
      </c>
      <c r="BQ203" s="161"/>
      <c r="BR203" s="166">
        <f>IF(PMKAFAAPAYER[[#This Row],[ ]]="Payé",PMKAFAAPAYER[[#This Row],[11.06.2025]],0)</f>
        <v>0</v>
      </c>
      <c r="BS203" s="161"/>
      <c r="BT203" s="166">
        <f>IF(PMKAFAAPAYER[[#This Row],[ ]]="Payé",PMKAFAAPAYER[[#This Row],[18.06.2025]],0)</f>
        <v>0</v>
      </c>
      <c r="BU203" s="161"/>
      <c r="BV203" s="176">
        <f>IF(PMKAFAAPAYER[[#This Row],[ ]]="Payé",PMKAFAAPAYER[[#This Row],[25.06.2025]],0)</f>
        <v>0</v>
      </c>
      <c r="BW203" s="18">
        <f t="shared" si="56"/>
        <v>0</v>
      </c>
      <c r="BX203" s="162"/>
      <c r="BY203" s="166">
        <f>IF(PMKAFAAPAYER[[#This Row],[ ]]="Payé",PMKAFAAPAYER[[#This Row],[02.07.2025]],0)</f>
        <v>0</v>
      </c>
      <c r="BZ203" s="161"/>
      <c r="CA203" s="166">
        <f>IF(PMKAFAAPAYER[[#This Row],[ ]]="Payé",PMKAFAAPAYER[[#This Row],[09.07.2025]],0)</f>
        <v>0</v>
      </c>
      <c r="CB203" s="161"/>
      <c r="CC203" s="166">
        <f>IF(PMKAFAAPAYER[[#This Row],[ ]]="Payé",PMKAFAAPAYER[[#This Row],[16.07.2025]],0)</f>
        <v>0</v>
      </c>
      <c r="CD203" s="161"/>
      <c r="CE203" s="166">
        <f>IF(PMKAFAAPAYER[[#This Row],[ ]]="Payé",PMKAFAAPAYER[[#This Row],[23.07.2025]],0)</f>
        <v>0</v>
      </c>
      <c r="CF203" s="161"/>
      <c r="CG203" s="176">
        <f>IF(PMKAFAAPAYER[[#This Row],[ ]]="Payé",PMKAFAAPAYER[[#This Row],[30.07.2025]],0)</f>
        <v>0</v>
      </c>
      <c r="CH203" s="17">
        <f t="shared" si="57"/>
        <v>0</v>
      </c>
      <c r="CI203" s="162"/>
      <c r="CJ203" s="166">
        <f>IF(PMKAFAAPAYER[[#This Row],[ ]]="Payé",PMKAFAAPAYER[[#This Row],[06.08.2025]],0)</f>
        <v>0</v>
      </c>
      <c r="CK203" s="161"/>
      <c r="CL203" s="166">
        <f>IF(PMKAFAAPAYER[[#This Row],[ ]]="Payé",PMKAFAAPAYER[[#This Row],[13.08.2025]],0)</f>
        <v>0</v>
      </c>
      <c r="CM203" s="161"/>
      <c r="CN203" s="166">
        <f>IF(PMKAFAAPAYER[[#This Row],[ ]]="Payé",PMKAFAAPAYER[[#This Row],[20.08.2025]],0)</f>
        <v>0</v>
      </c>
      <c r="CO203" s="161"/>
      <c r="CP203" s="176">
        <f>IF(PMKAFAAPAYER[[#This Row],[ ]]="Payé",PMKAFAAPAYER[[#This Row],[27.08.2025]],0)</f>
        <v>0</v>
      </c>
      <c r="CQ203" s="18">
        <f t="shared" si="58"/>
        <v>0</v>
      </c>
      <c r="CR203" s="162"/>
      <c r="CS203" s="166">
        <f>IF(PMKAFAAPAYER[[#This Row],[ ]]="Payé",PMKAFAAPAYER[[#This Row],[03.09.2025]],0)</f>
        <v>0</v>
      </c>
      <c r="CT203" s="161"/>
      <c r="CU203" s="166">
        <f>IF(PMKAFAAPAYER[[#This Row],[ ]]="Payé",PMKAFAAPAYER[[#This Row],[10.09.2025]],0)</f>
        <v>0</v>
      </c>
      <c r="CV203" s="161"/>
      <c r="CW203" s="166">
        <f>IF(PMKAFAAPAYER[[#This Row],[ ]]="Payé",PMKAFAAPAYER[[#This Row],[17.09.2025]],0)</f>
        <v>0</v>
      </c>
      <c r="CX203" s="161"/>
      <c r="CY203" s="176">
        <f>IF(PMKAFAAPAYER[[#This Row],[ ]]="Payé",PMKAFAAPAYER[[#This Row],[24.09.2025]],0)</f>
        <v>0</v>
      </c>
      <c r="CZ203" s="17">
        <f t="shared" si="59"/>
        <v>0</v>
      </c>
      <c r="DA203" s="162"/>
      <c r="DB203" s="166">
        <f>IF(PMKAFAAPAYER[[#This Row],[ ]]="Payé",PMKAFAAPAYER[[#This Row],[01.10.2025]],0)</f>
        <v>0</v>
      </c>
      <c r="DC203" s="161"/>
      <c r="DD203" s="166">
        <f>IF(PMKAFAAPAYER[[#This Row],[ ]]="Payé",PMKAFAAPAYER[[#This Row],[08.10.2025]],0)</f>
        <v>0</v>
      </c>
      <c r="DE203" s="161"/>
      <c r="DF203" s="166">
        <f>IF(PMKAFAAPAYER[[#This Row],[ ]]="Payé",PMKAFAAPAYER[[#This Row],[15.10.2025]],0)</f>
        <v>0</v>
      </c>
      <c r="DG203" s="161"/>
      <c r="DH203" s="166">
        <f>IF(PMKAFAAPAYER[[#This Row],[ ]]="Payé",PMKAFAAPAYER[[#This Row],[22.10.2025]],0)</f>
        <v>0</v>
      </c>
      <c r="DI203" s="161"/>
      <c r="DJ203" s="176">
        <f>IF(PMKAFAAPAYER[[#This Row],[ ]]="Payé",PMKAFAAPAYER[[#This Row],[29.10.2025]],0)</f>
        <v>0</v>
      </c>
      <c r="DK203" s="18">
        <f t="shared" si="60"/>
        <v>0</v>
      </c>
      <c r="DL203" s="162"/>
      <c r="DM203" s="166">
        <f>IF(PMKAFAAPAYER[[#This Row],[ ]]="Payé",PMKAFAAPAYER[[#This Row],[05.11.2025]],0)</f>
        <v>0</v>
      </c>
      <c r="DN203" s="161"/>
      <c r="DO203" s="166">
        <f>IF(PMKAFAAPAYER[[#This Row],[ ]]="Payé",PMKAFAAPAYER[[#This Row],[12.11.2025]],0)</f>
        <v>0</v>
      </c>
      <c r="DP203" s="161"/>
      <c r="DQ203" s="166">
        <f>IF(PMKAFAAPAYER[[#This Row],[ ]]="Payé",PMKAFAAPAYER[[#This Row],[19.11.2025]],0)</f>
        <v>0</v>
      </c>
      <c r="DR203" s="161"/>
      <c r="DS203" s="176">
        <f>IF(PMKAFAAPAYER[[#This Row],[ ]]="Payé",PMKAFAAPAYER[[#This Row],[26.11.2025]],0)</f>
        <v>0</v>
      </c>
      <c r="DT203" s="17">
        <f t="shared" si="61"/>
        <v>0</v>
      </c>
      <c r="DU203" s="162"/>
      <c r="DV203" s="166">
        <f>IF(PMKAFAAPAYER[[#This Row],[ ]]="Payé",PMKAFAAPAYER[[#This Row],[03.12.2025]],0)</f>
        <v>0</v>
      </c>
      <c r="DW203" s="161"/>
      <c r="DX203" s="166">
        <f>IF(PMKAFAAPAYER[[#This Row],[ ]]="Payé",PMKAFAAPAYER[[#This Row],[10.12.2025]],0)</f>
        <v>0</v>
      </c>
      <c r="DY203" s="161"/>
      <c r="DZ203" s="166">
        <f>IF(PMKAFAAPAYER[[#This Row],[ ]]="Payé",PMKAFAAPAYER[[#This Row],[17.12.2025]],0)</f>
        <v>0</v>
      </c>
      <c r="EA203" s="161"/>
      <c r="EB203" s="166">
        <f>IF(PMKAFAAPAYER[[#This Row],[ ]]="Payé",PMKAFAAPAYER[[#This Row],[24.12.2025]],0)</f>
        <v>0</v>
      </c>
      <c r="EC203" s="161"/>
      <c r="ED203" s="176">
        <f>IF(PMKAFAAPAYER[[#This Row],[ ]]="Payé",PMKAFAAPAYER[[#This Row],[31.12.2025]],0)</f>
        <v>0</v>
      </c>
      <c r="EE203" s="18">
        <f t="shared" si="62"/>
        <v>0</v>
      </c>
      <c r="EF203" s="11">
        <f t="shared" si="63"/>
        <v>0</v>
      </c>
      <c r="EG203" s="16">
        <f>+PMKAFAAPAYER[[#This Row],[CHF]]-PMKAFAAPAYER[[#This Row],[T2025]]</f>
        <v>0</v>
      </c>
    </row>
    <row r="204" spans="1:137" x14ac:dyDescent="0.3">
      <c r="A204" s="9">
        <f t="shared" si="64"/>
        <v>199</v>
      </c>
      <c r="B204" s="250"/>
      <c r="C204" s="251"/>
      <c r="D204" s="252"/>
      <c r="E204" s="253"/>
      <c r="F204" s="265">
        <f t="shared" si="50"/>
        <v>0</v>
      </c>
      <c r="G204" s="254"/>
      <c r="H204" s="255"/>
      <c r="I204" s="256"/>
      <c r="J204" s="14"/>
      <c r="K204" s="14"/>
      <c r="L204" s="14"/>
      <c r="N204" s="15"/>
      <c r="P204" s="258"/>
      <c r="Q204" s="259"/>
      <c r="R204" s="260"/>
      <c r="S204" s="166">
        <f>IF(PMKAFAAPAYER[[#This Row],[ ]]="Payé",PMKAFAAPAYER[[#This Row],[02.01.2025]],0)</f>
        <v>0</v>
      </c>
      <c r="T204" s="234"/>
      <c r="U204" s="166">
        <f>IF(PMKAFAAPAYER[[#This Row],[ ]]="Payé",PMKAFAAPAYER[[#This Row],[09.01.2025]],0)</f>
        <v>0</v>
      </c>
      <c r="V204" s="234"/>
      <c r="W204" s="166">
        <f>IF(PMKAFAAPAYER[[#This Row],[ ]]="Payé",PMKAFAAPAYER[[#This Row],[16.01.2025]],0)</f>
        <v>0</v>
      </c>
      <c r="X204" s="234"/>
      <c r="Y204" s="166">
        <f>IF(PMKAFAAPAYER[[#This Row],[ ]]="Payé",PMKAFAAPAYER[[#This Row],[23.01.2025]],0)</f>
        <v>0</v>
      </c>
      <c r="Z204" s="234"/>
      <c r="AA204" s="176">
        <f>IF(PMKAFAAPAYER[[#This Row],[ ]]="Payé",PMKAFAAPAYER[[#This Row],[30.01.2025]],0)</f>
        <v>0</v>
      </c>
      <c r="AB204" s="32">
        <f t="shared" si="51"/>
        <v>0</v>
      </c>
      <c r="AC204" s="234"/>
      <c r="AD204" s="166">
        <f>IF(PMKAFAAPAYER[[#This Row],[ ]]="Payé",PMKAFAAPAYER[[#This Row],[06.02.2025]],0)</f>
        <v>0</v>
      </c>
      <c r="AE204" s="234"/>
      <c r="AF204" s="166">
        <f>IF(PMKAFAAPAYER[[#This Row],[ ]]="Payé",PMKAFAAPAYER[[#This Row],[13.02.2025]],0)</f>
        <v>0</v>
      </c>
      <c r="AG204" s="234"/>
      <c r="AH204" s="166">
        <f>IF(PMKAFAAPAYER[[#This Row],[ ]]="Payé",PMKAFAAPAYER[[#This Row],[20.02.2025]],0)</f>
        <v>0</v>
      </c>
      <c r="AI204" s="234"/>
      <c r="AJ204" s="176">
        <f>IF(PMKAFAAPAYER[[#This Row],[ ]]="Payé",PMKAFAAPAYER[[#This Row],[27.02.2025]],0)</f>
        <v>0</v>
      </c>
      <c r="AK204" s="47">
        <f t="shared" si="52"/>
        <v>0</v>
      </c>
      <c r="AL204" s="162"/>
      <c r="AM204" s="166">
        <f>IF(PMKAFAAPAYER[[#This Row],[ ]]="Payé",PMKAFAAPAYER[[#This Row],[05.03.2025]],0)</f>
        <v>0</v>
      </c>
      <c r="AN204" s="161"/>
      <c r="AO204" s="166">
        <f>IF(PMKAFAAPAYER[[#This Row],[ ]]="Payé",PMKAFAAPAYER[[#This Row],[12.03.2025]],0)</f>
        <v>0</v>
      </c>
      <c r="AP204" s="161"/>
      <c r="AQ204" s="166">
        <f>IF(PMKAFAAPAYER[[#This Row],[ ]]="Payé",PMKAFAAPAYER[[#This Row],[19.03.2025]],0)</f>
        <v>0</v>
      </c>
      <c r="AR204" s="161"/>
      <c r="AS204" s="176">
        <f>IF(PMKAFAAPAYER[[#This Row],[ ]]="Payé",PMKAFAAPAYER[[#This Row],[26.03.2025]],0)</f>
        <v>0</v>
      </c>
      <c r="AT204" s="17">
        <f t="shared" si="53"/>
        <v>0</v>
      </c>
      <c r="AU204" s="162"/>
      <c r="AV204" s="166">
        <f>IF(PMKAFAAPAYER[[#This Row],[ ]]="Payé",PMKAFAAPAYER[[#This Row],[02.04.2025]],0)</f>
        <v>0</v>
      </c>
      <c r="AW204" s="161"/>
      <c r="AX204" s="166">
        <f>IF(PMKAFAAPAYER[[#This Row],[ ]]="Payé",PMKAFAAPAYER[[#This Row],[09.04.2025]],0)</f>
        <v>0</v>
      </c>
      <c r="AY204" s="161"/>
      <c r="AZ204" s="166">
        <f>IF(PMKAFAAPAYER[[#This Row],[ ]]="Payé",PMKAFAAPAYER[[#This Row],[16.04.2025]],0)</f>
        <v>0</v>
      </c>
      <c r="BA204" s="161"/>
      <c r="BB204" s="166">
        <f>IF(PMKAFAAPAYER[[#This Row],[ ]]="Payé",PMKAFAAPAYER[[#This Row],[23.04.2025]],0)</f>
        <v>0</v>
      </c>
      <c r="BC204" s="161"/>
      <c r="BD204" s="176">
        <f>IF(PMKAFAAPAYER[[#This Row],[ ]]="Payé",PMKAFAAPAYER[[#This Row],[30.04.2025]],0)</f>
        <v>0</v>
      </c>
      <c r="BE204" s="18">
        <f t="shared" si="54"/>
        <v>0</v>
      </c>
      <c r="BF204" s="162"/>
      <c r="BG204" s="166">
        <f>IF(PMKAFAAPAYER[[#This Row],[ ]]="Payé",PMKAFAAPAYER[[#This Row],[07.05.2025]],0)</f>
        <v>0</v>
      </c>
      <c r="BH204" s="161"/>
      <c r="BI204" s="166">
        <f>IF(PMKAFAAPAYER[[#This Row],[ ]]="Payé",PMKAFAAPAYER[[#This Row],[14.05.2025]],0)</f>
        <v>0</v>
      </c>
      <c r="BJ204" s="161"/>
      <c r="BK204" s="166">
        <f>IF(PMKAFAAPAYER[[#This Row],[ ]]="Payé",PMKAFAAPAYER[[#This Row],[21.05.2025]],0)</f>
        <v>0</v>
      </c>
      <c r="BL204" s="161"/>
      <c r="BM204" s="176">
        <f>IF(PMKAFAAPAYER[[#This Row],[ ]]="Payé",PMKAFAAPAYER[[#This Row],[28.05.2025]],0)</f>
        <v>0</v>
      </c>
      <c r="BN204" s="17">
        <f t="shared" si="55"/>
        <v>0</v>
      </c>
      <c r="BO204" s="162"/>
      <c r="BP204" s="166">
        <f>IF(PMKAFAAPAYER[[#This Row],[ ]]="Payé",PMKAFAAPAYER[[#This Row],[04.06.2025]],0)</f>
        <v>0</v>
      </c>
      <c r="BQ204" s="161"/>
      <c r="BR204" s="166">
        <f>IF(PMKAFAAPAYER[[#This Row],[ ]]="Payé",PMKAFAAPAYER[[#This Row],[11.06.2025]],0)</f>
        <v>0</v>
      </c>
      <c r="BS204" s="161"/>
      <c r="BT204" s="166">
        <f>IF(PMKAFAAPAYER[[#This Row],[ ]]="Payé",PMKAFAAPAYER[[#This Row],[18.06.2025]],0)</f>
        <v>0</v>
      </c>
      <c r="BU204" s="161"/>
      <c r="BV204" s="176">
        <f>IF(PMKAFAAPAYER[[#This Row],[ ]]="Payé",PMKAFAAPAYER[[#This Row],[25.06.2025]],0)</f>
        <v>0</v>
      </c>
      <c r="BW204" s="18">
        <f t="shared" si="56"/>
        <v>0</v>
      </c>
      <c r="BX204" s="162"/>
      <c r="BY204" s="166">
        <f>IF(PMKAFAAPAYER[[#This Row],[ ]]="Payé",PMKAFAAPAYER[[#This Row],[02.07.2025]],0)</f>
        <v>0</v>
      </c>
      <c r="BZ204" s="161"/>
      <c r="CA204" s="166">
        <f>IF(PMKAFAAPAYER[[#This Row],[ ]]="Payé",PMKAFAAPAYER[[#This Row],[09.07.2025]],0)</f>
        <v>0</v>
      </c>
      <c r="CB204" s="161"/>
      <c r="CC204" s="166">
        <f>IF(PMKAFAAPAYER[[#This Row],[ ]]="Payé",PMKAFAAPAYER[[#This Row],[16.07.2025]],0)</f>
        <v>0</v>
      </c>
      <c r="CD204" s="161"/>
      <c r="CE204" s="166">
        <f>IF(PMKAFAAPAYER[[#This Row],[ ]]="Payé",PMKAFAAPAYER[[#This Row],[23.07.2025]],0)</f>
        <v>0</v>
      </c>
      <c r="CF204" s="161"/>
      <c r="CG204" s="176">
        <f>IF(PMKAFAAPAYER[[#This Row],[ ]]="Payé",PMKAFAAPAYER[[#This Row],[30.07.2025]],0)</f>
        <v>0</v>
      </c>
      <c r="CH204" s="17">
        <f t="shared" si="57"/>
        <v>0</v>
      </c>
      <c r="CI204" s="162"/>
      <c r="CJ204" s="166">
        <f>IF(PMKAFAAPAYER[[#This Row],[ ]]="Payé",PMKAFAAPAYER[[#This Row],[06.08.2025]],0)</f>
        <v>0</v>
      </c>
      <c r="CK204" s="161"/>
      <c r="CL204" s="166">
        <f>IF(PMKAFAAPAYER[[#This Row],[ ]]="Payé",PMKAFAAPAYER[[#This Row],[13.08.2025]],0)</f>
        <v>0</v>
      </c>
      <c r="CM204" s="161"/>
      <c r="CN204" s="166">
        <f>IF(PMKAFAAPAYER[[#This Row],[ ]]="Payé",PMKAFAAPAYER[[#This Row],[20.08.2025]],0)</f>
        <v>0</v>
      </c>
      <c r="CO204" s="161"/>
      <c r="CP204" s="176">
        <f>IF(PMKAFAAPAYER[[#This Row],[ ]]="Payé",PMKAFAAPAYER[[#This Row],[27.08.2025]],0)</f>
        <v>0</v>
      </c>
      <c r="CQ204" s="18">
        <f t="shared" si="58"/>
        <v>0</v>
      </c>
      <c r="CR204" s="162"/>
      <c r="CS204" s="166">
        <f>IF(PMKAFAAPAYER[[#This Row],[ ]]="Payé",PMKAFAAPAYER[[#This Row],[03.09.2025]],0)</f>
        <v>0</v>
      </c>
      <c r="CT204" s="161"/>
      <c r="CU204" s="166">
        <f>IF(PMKAFAAPAYER[[#This Row],[ ]]="Payé",PMKAFAAPAYER[[#This Row],[10.09.2025]],0)</f>
        <v>0</v>
      </c>
      <c r="CV204" s="161"/>
      <c r="CW204" s="166">
        <f>IF(PMKAFAAPAYER[[#This Row],[ ]]="Payé",PMKAFAAPAYER[[#This Row],[17.09.2025]],0)</f>
        <v>0</v>
      </c>
      <c r="CX204" s="161"/>
      <c r="CY204" s="176">
        <f>IF(PMKAFAAPAYER[[#This Row],[ ]]="Payé",PMKAFAAPAYER[[#This Row],[24.09.2025]],0)</f>
        <v>0</v>
      </c>
      <c r="CZ204" s="17">
        <f t="shared" si="59"/>
        <v>0</v>
      </c>
      <c r="DA204" s="162"/>
      <c r="DB204" s="166">
        <f>IF(PMKAFAAPAYER[[#This Row],[ ]]="Payé",PMKAFAAPAYER[[#This Row],[01.10.2025]],0)</f>
        <v>0</v>
      </c>
      <c r="DC204" s="161"/>
      <c r="DD204" s="166">
        <f>IF(PMKAFAAPAYER[[#This Row],[ ]]="Payé",PMKAFAAPAYER[[#This Row],[08.10.2025]],0)</f>
        <v>0</v>
      </c>
      <c r="DE204" s="161"/>
      <c r="DF204" s="166">
        <f>IF(PMKAFAAPAYER[[#This Row],[ ]]="Payé",PMKAFAAPAYER[[#This Row],[15.10.2025]],0)</f>
        <v>0</v>
      </c>
      <c r="DG204" s="161"/>
      <c r="DH204" s="166">
        <f>IF(PMKAFAAPAYER[[#This Row],[ ]]="Payé",PMKAFAAPAYER[[#This Row],[22.10.2025]],0)</f>
        <v>0</v>
      </c>
      <c r="DI204" s="161"/>
      <c r="DJ204" s="176">
        <f>IF(PMKAFAAPAYER[[#This Row],[ ]]="Payé",PMKAFAAPAYER[[#This Row],[29.10.2025]],0)</f>
        <v>0</v>
      </c>
      <c r="DK204" s="18">
        <f t="shared" si="60"/>
        <v>0</v>
      </c>
      <c r="DL204" s="162"/>
      <c r="DM204" s="166">
        <f>IF(PMKAFAAPAYER[[#This Row],[ ]]="Payé",PMKAFAAPAYER[[#This Row],[05.11.2025]],0)</f>
        <v>0</v>
      </c>
      <c r="DN204" s="161"/>
      <c r="DO204" s="166">
        <f>IF(PMKAFAAPAYER[[#This Row],[ ]]="Payé",PMKAFAAPAYER[[#This Row],[12.11.2025]],0)</f>
        <v>0</v>
      </c>
      <c r="DP204" s="161"/>
      <c r="DQ204" s="166">
        <f>IF(PMKAFAAPAYER[[#This Row],[ ]]="Payé",PMKAFAAPAYER[[#This Row],[19.11.2025]],0)</f>
        <v>0</v>
      </c>
      <c r="DR204" s="161"/>
      <c r="DS204" s="176">
        <f>IF(PMKAFAAPAYER[[#This Row],[ ]]="Payé",PMKAFAAPAYER[[#This Row],[26.11.2025]],0)</f>
        <v>0</v>
      </c>
      <c r="DT204" s="17">
        <f t="shared" si="61"/>
        <v>0</v>
      </c>
      <c r="DU204" s="162"/>
      <c r="DV204" s="166">
        <f>IF(PMKAFAAPAYER[[#This Row],[ ]]="Payé",PMKAFAAPAYER[[#This Row],[03.12.2025]],0)</f>
        <v>0</v>
      </c>
      <c r="DW204" s="161"/>
      <c r="DX204" s="166">
        <f>IF(PMKAFAAPAYER[[#This Row],[ ]]="Payé",PMKAFAAPAYER[[#This Row],[10.12.2025]],0)</f>
        <v>0</v>
      </c>
      <c r="DY204" s="161"/>
      <c r="DZ204" s="166">
        <f>IF(PMKAFAAPAYER[[#This Row],[ ]]="Payé",PMKAFAAPAYER[[#This Row],[17.12.2025]],0)</f>
        <v>0</v>
      </c>
      <c r="EA204" s="161"/>
      <c r="EB204" s="166">
        <f>IF(PMKAFAAPAYER[[#This Row],[ ]]="Payé",PMKAFAAPAYER[[#This Row],[24.12.2025]],0)</f>
        <v>0</v>
      </c>
      <c r="EC204" s="161"/>
      <c r="ED204" s="176">
        <f>IF(PMKAFAAPAYER[[#This Row],[ ]]="Payé",PMKAFAAPAYER[[#This Row],[31.12.2025]],0)</f>
        <v>0</v>
      </c>
      <c r="EE204" s="18">
        <f t="shared" si="62"/>
        <v>0</v>
      </c>
      <c r="EF204" s="11">
        <f t="shared" si="63"/>
        <v>0</v>
      </c>
      <c r="EG204" s="16">
        <f>+PMKAFAAPAYER[[#This Row],[CHF]]-PMKAFAAPAYER[[#This Row],[T2025]]</f>
        <v>0</v>
      </c>
    </row>
    <row r="205" spans="1:137" x14ac:dyDescent="0.3">
      <c r="A205" s="9">
        <f t="shared" si="64"/>
        <v>200</v>
      </c>
      <c r="B205" s="250"/>
      <c r="C205" s="251"/>
      <c r="D205" s="252"/>
      <c r="E205" s="253"/>
      <c r="F205" s="265">
        <f t="shared" si="50"/>
        <v>0</v>
      </c>
      <c r="G205" s="254"/>
      <c r="H205" s="255"/>
      <c r="I205" s="256"/>
      <c r="J205" s="14"/>
      <c r="K205" s="14"/>
      <c r="L205" s="14"/>
      <c r="N205" s="15"/>
      <c r="P205" s="258"/>
      <c r="Q205" s="259"/>
      <c r="R205" s="260"/>
      <c r="S205" s="166">
        <f>IF(PMKAFAAPAYER[[#This Row],[ ]]="Payé",PMKAFAAPAYER[[#This Row],[02.01.2025]],0)</f>
        <v>0</v>
      </c>
      <c r="T205" s="234"/>
      <c r="U205" s="166">
        <f>IF(PMKAFAAPAYER[[#This Row],[ ]]="Payé",PMKAFAAPAYER[[#This Row],[09.01.2025]],0)</f>
        <v>0</v>
      </c>
      <c r="V205" s="234"/>
      <c r="W205" s="166">
        <f>IF(PMKAFAAPAYER[[#This Row],[ ]]="Payé",PMKAFAAPAYER[[#This Row],[16.01.2025]],0)</f>
        <v>0</v>
      </c>
      <c r="X205" s="234"/>
      <c r="Y205" s="166">
        <f>IF(PMKAFAAPAYER[[#This Row],[ ]]="Payé",PMKAFAAPAYER[[#This Row],[23.01.2025]],0)</f>
        <v>0</v>
      </c>
      <c r="Z205" s="234"/>
      <c r="AA205" s="176">
        <f>IF(PMKAFAAPAYER[[#This Row],[ ]]="Payé",PMKAFAAPAYER[[#This Row],[30.01.2025]],0)</f>
        <v>0</v>
      </c>
      <c r="AB205" s="32">
        <f t="shared" si="51"/>
        <v>0</v>
      </c>
      <c r="AC205" s="234"/>
      <c r="AD205" s="166">
        <f>IF(PMKAFAAPAYER[[#This Row],[ ]]="Payé",PMKAFAAPAYER[[#This Row],[06.02.2025]],0)</f>
        <v>0</v>
      </c>
      <c r="AE205" s="234"/>
      <c r="AF205" s="166">
        <f>IF(PMKAFAAPAYER[[#This Row],[ ]]="Payé",PMKAFAAPAYER[[#This Row],[13.02.2025]],0)</f>
        <v>0</v>
      </c>
      <c r="AG205" s="234"/>
      <c r="AH205" s="166">
        <f>IF(PMKAFAAPAYER[[#This Row],[ ]]="Payé",PMKAFAAPAYER[[#This Row],[20.02.2025]],0)</f>
        <v>0</v>
      </c>
      <c r="AI205" s="234"/>
      <c r="AJ205" s="176">
        <f>IF(PMKAFAAPAYER[[#This Row],[ ]]="Payé",PMKAFAAPAYER[[#This Row],[27.02.2025]],0)</f>
        <v>0</v>
      </c>
      <c r="AK205" s="47">
        <f t="shared" si="52"/>
        <v>0</v>
      </c>
      <c r="AL205" s="162"/>
      <c r="AM205" s="166">
        <f>IF(PMKAFAAPAYER[[#This Row],[ ]]="Payé",PMKAFAAPAYER[[#This Row],[05.03.2025]],0)</f>
        <v>0</v>
      </c>
      <c r="AN205" s="161"/>
      <c r="AO205" s="166">
        <f>IF(PMKAFAAPAYER[[#This Row],[ ]]="Payé",PMKAFAAPAYER[[#This Row],[12.03.2025]],0)</f>
        <v>0</v>
      </c>
      <c r="AP205" s="161"/>
      <c r="AQ205" s="166">
        <f>IF(PMKAFAAPAYER[[#This Row],[ ]]="Payé",PMKAFAAPAYER[[#This Row],[19.03.2025]],0)</f>
        <v>0</v>
      </c>
      <c r="AR205" s="161"/>
      <c r="AS205" s="176">
        <f>IF(PMKAFAAPAYER[[#This Row],[ ]]="Payé",PMKAFAAPAYER[[#This Row],[26.03.2025]],0)</f>
        <v>0</v>
      </c>
      <c r="AT205" s="17">
        <f t="shared" si="53"/>
        <v>0</v>
      </c>
      <c r="AU205" s="162"/>
      <c r="AV205" s="166">
        <f>IF(PMKAFAAPAYER[[#This Row],[ ]]="Payé",PMKAFAAPAYER[[#This Row],[02.04.2025]],0)</f>
        <v>0</v>
      </c>
      <c r="AW205" s="161"/>
      <c r="AX205" s="166">
        <f>IF(PMKAFAAPAYER[[#This Row],[ ]]="Payé",PMKAFAAPAYER[[#This Row],[09.04.2025]],0)</f>
        <v>0</v>
      </c>
      <c r="AY205" s="161"/>
      <c r="AZ205" s="166">
        <f>IF(PMKAFAAPAYER[[#This Row],[ ]]="Payé",PMKAFAAPAYER[[#This Row],[16.04.2025]],0)</f>
        <v>0</v>
      </c>
      <c r="BA205" s="161"/>
      <c r="BB205" s="166">
        <f>IF(PMKAFAAPAYER[[#This Row],[ ]]="Payé",PMKAFAAPAYER[[#This Row],[23.04.2025]],0)</f>
        <v>0</v>
      </c>
      <c r="BC205" s="161"/>
      <c r="BD205" s="176">
        <f>IF(PMKAFAAPAYER[[#This Row],[ ]]="Payé",PMKAFAAPAYER[[#This Row],[30.04.2025]],0)</f>
        <v>0</v>
      </c>
      <c r="BE205" s="18">
        <f t="shared" si="54"/>
        <v>0</v>
      </c>
      <c r="BF205" s="162"/>
      <c r="BG205" s="166">
        <f>IF(PMKAFAAPAYER[[#This Row],[ ]]="Payé",PMKAFAAPAYER[[#This Row],[07.05.2025]],0)</f>
        <v>0</v>
      </c>
      <c r="BH205" s="161"/>
      <c r="BI205" s="166">
        <f>IF(PMKAFAAPAYER[[#This Row],[ ]]="Payé",PMKAFAAPAYER[[#This Row],[14.05.2025]],0)</f>
        <v>0</v>
      </c>
      <c r="BJ205" s="161"/>
      <c r="BK205" s="166">
        <f>IF(PMKAFAAPAYER[[#This Row],[ ]]="Payé",PMKAFAAPAYER[[#This Row],[21.05.2025]],0)</f>
        <v>0</v>
      </c>
      <c r="BL205" s="161"/>
      <c r="BM205" s="176">
        <f>IF(PMKAFAAPAYER[[#This Row],[ ]]="Payé",PMKAFAAPAYER[[#This Row],[28.05.2025]],0)</f>
        <v>0</v>
      </c>
      <c r="BN205" s="17">
        <f t="shared" si="55"/>
        <v>0</v>
      </c>
      <c r="BO205" s="162"/>
      <c r="BP205" s="166">
        <f>IF(PMKAFAAPAYER[[#This Row],[ ]]="Payé",PMKAFAAPAYER[[#This Row],[04.06.2025]],0)</f>
        <v>0</v>
      </c>
      <c r="BQ205" s="161"/>
      <c r="BR205" s="166">
        <f>IF(PMKAFAAPAYER[[#This Row],[ ]]="Payé",PMKAFAAPAYER[[#This Row],[11.06.2025]],0)</f>
        <v>0</v>
      </c>
      <c r="BS205" s="161"/>
      <c r="BT205" s="166">
        <f>IF(PMKAFAAPAYER[[#This Row],[ ]]="Payé",PMKAFAAPAYER[[#This Row],[18.06.2025]],0)</f>
        <v>0</v>
      </c>
      <c r="BU205" s="161"/>
      <c r="BV205" s="176">
        <f>IF(PMKAFAAPAYER[[#This Row],[ ]]="Payé",PMKAFAAPAYER[[#This Row],[25.06.2025]],0)</f>
        <v>0</v>
      </c>
      <c r="BW205" s="18">
        <f t="shared" si="56"/>
        <v>0</v>
      </c>
      <c r="BX205" s="162"/>
      <c r="BY205" s="166">
        <f>IF(PMKAFAAPAYER[[#This Row],[ ]]="Payé",PMKAFAAPAYER[[#This Row],[02.07.2025]],0)</f>
        <v>0</v>
      </c>
      <c r="BZ205" s="161"/>
      <c r="CA205" s="166">
        <f>IF(PMKAFAAPAYER[[#This Row],[ ]]="Payé",PMKAFAAPAYER[[#This Row],[09.07.2025]],0)</f>
        <v>0</v>
      </c>
      <c r="CB205" s="161"/>
      <c r="CC205" s="166">
        <f>IF(PMKAFAAPAYER[[#This Row],[ ]]="Payé",PMKAFAAPAYER[[#This Row],[16.07.2025]],0)</f>
        <v>0</v>
      </c>
      <c r="CD205" s="161"/>
      <c r="CE205" s="166">
        <f>IF(PMKAFAAPAYER[[#This Row],[ ]]="Payé",PMKAFAAPAYER[[#This Row],[23.07.2025]],0)</f>
        <v>0</v>
      </c>
      <c r="CF205" s="161"/>
      <c r="CG205" s="176">
        <f>IF(PMKAFAAPAYER[[#This Row],[ ]]="Payé",PMKAFAAPAYER[[#This Row],[30.07.2025]],0)</f>
        <v>0</v>
      </c>
      <c r="CH205" s="17">
        <f t="shared" si="57"/>
        <v>0</v>
      </c>
      <c r="CI205" s="162"/>
      <c r="CJ205" s="166">
        <f>IF(PMKAFAAPAYER[[#This Row],[ ]]="Payé",PMKAFAAPAYER[[#This Row],[06.08.2025]],0)</f>
        <v>0</v>
      </c>
      <c r="CK205" s="161"/>
      <c r="CL205" s="166">
        <f>IF(PMKAFAAPAYER[[#This Row],[ ]]="Payé",PMKAFAAPAYER[[#This Row],[13.08.2025]],0)</f>
        <v>0</v>
      </c>
      <c r="CM205" s="161"/>
      <c r="CN205" s="166">
        <f>IF(PMKAFAAPAYER[[#This Row],[ ]]="Payé",PMKAFAAPAYER[[#This Row],[20.08.2025]],0)</f>
        <v>0</v>
      </c>
      <c r="CO205" s="161"/>
      <c r="CP205" s="176">
        <f>IF(PMKAFAAPAYER[[#This Row],[ ]]="Payé",PMKAFAAPAYER[[#This Row],[27.08.2025]],0)</f>
        <v>0</v>
      </c>
      <c r="CQ205" s="18">
        <f t="shared" si="58"/>
        <v>0</v>
      </c>
      <c r="CR205" s="162"/>
      <c r="CS205" s="166">
        <f>IF(PMKAFAAPAYER[[#This Row],[ ]]="Payé",PMKAFAAPAYER[[#This Row],[03.09.2025]],0)</f>
        <v>0</v>
      </c>
      <c r="CT205" s="161"/>
      <c r="CU205" s="166">
        <f>IF(PMKAFAAPAYER[[#This Row],[ ]]="Payé",PMKAFAAPAYER[[#This Row],[10.09.2025]],0)</f>
        <v>0</v>
      </c>
      <c r="CV205" s="161"/>
      <c r="CW205" s="166">
        <f>IF(PMKAFAAPAYER[[#This Row],[ ]]="Payé",PMKAFAAPAYER[[#This Row],[17.09.2025]],0)</f>
        <v>0</v>
      </c>
      <c r="CX205" s="161"/>
      <c r="CY205" s="176">
        <f>IF(PMKAFAAPAYER[[#This Row],[ ]]="Payé",PMKAFAAPAYER[[#This Row],[24.09.2025]],0)</f>
        <v>0</v>
      </c>
      <c r="CZ205" s="17">
        <f t="shared" si="59"/>
        <v>0</v>
      </c>
      <c r="DA205" s="162"/>
      <c r="DB205" s="166">
        <f>IF(PMKAFAAPAYER[[#This Row],[ ]]="Payé",PMKAFAAPAYER[[#This Row],[01.10.2025]],0)</f>
        <v>0</v>
      </c>
      <c r="DC205" s="161"/>
      <c r="DD205" s="166">
        <f>IF(PMKAFAAPAYER[[#This Row],[ ]]="Payé",PMKAFAAPAYER[[#This Row],[08.10.2025]],0)</f>
        <v>0</v>
      </c>
      <c r="DE205" s="161"/>
      <c r="DF205" s="166">
        <f>IF(PMKAFAAPAYER[[#This Row],[ ]]="Payé",PMKAFAAPAYER[[#This Row],[15.10.2025]],0)</f>
        <v>0</v>
      </c>
      <c r="DG205" s="161"/>
      <c r="DH205" s="166">
        <f>IF(PMKAFAAPAYER[[#This Row],[ ]]="Payé",PMKAFAAPAYER[[#This Row],[22.10.2025]],0)</f>
        <v>0</v>
      </c>
      <c r="DI205" s="161"/>
      <c r="DJ205" s="176">
        <f>IF(PMKAFAAPAYER[[#This Row],[ ]]="Payé",PMKAFAAPAYER[[#This Row],[29.10.2025]],0)</f>
        <v>0</v>
      </c>
      <c r="DK205" s="18">
        <f t="shared" si="60"/>
        <v>0</v>
      </c>
      <c r="DL205" s="162"/>
      <c r="DM205" s="166">
        <f>IF(PMKAFAAPAYER[[#This Row],[ ]]="Payé",PMKAFAAPAYER[[#This Row],[05.11.2025]],0)</f>
        <v>0</v>
      </c>
      <c r="DN205" s="161"/>
      <c r="DO205" s="166">
        <f>IF(PMKAFAAPAYER[[#This Row],[ ]]="Payé",PMKAFAAPAYER[[#This Row],[12.11.2025]],0)</f>
        <v>0</v>
      </c>
      <c r="DP205" s="161"/>
      <c r="DQ205" s="166">
        <f>IF(PMKAFAAPAYER[[#This Row],[ ]]="Payé",PMKAFAAPAYER[[#This Row],[19.11.2025]],0)</f>
        <v>0</v>
      </c>
      <c r="DR205" s="161"/>
      <c r="DS205" s="176">
        <f>IF(PMKAFAAPAYER[[#This Row],[ ]]="Payé",PMKAFAAPAYER[[#This Row],[26.11.2025]],0)</f>
        <v>0</v>
      </c>
      <c r="DT205" s="17">
        <f t="shared" si="61"/>
        <v>0</v>
      </c>
      <c r="DU205" s="162"/>
      <c r="DV205" s="166">
        <f>IF(PMKAFAAPAYER[[#This Row],[ ]]="Payé",PMKAFAAPAYER[[#This Row],[03.12.2025]],0)</f>
        <v>0</v>
      </c>
      <c r="DW205" s="161"/>
      <c r="DX205" s="166">
        <f>IF(PMKAFAAPAYER[[#This Row],[ ]]="Payé",PMKAFAAPAYER[[#This Row],[10.12.2025]],0)</f>
        <v>0</v>
      </c>
      <c r="DY205" s="161"/>
      <c r="DZ205" s="166">
        <f>IF(PMKAFAAPAYER[[#This Row],[ ]]="Payé",PMKAFAAPAYER[[#This Row],[17.12.2025]],0)</f>
        <v>0</v>
      </c>
      <c r="EA205" s="161"/>
      <c r="EB205" s="166">
        <f>IF(PMKAFAAPAYER[[#This Row],[ ]]="Payé",PMKAFAAPAYER[[#This Row],[24.12.2025]],0)</f>
        <v>0</v>
      </c>
      <c r="EC205" s="161"/>
      <c r="ED205" s="176">
        <f>IF(PMKAFAAPAYER[[#This Row],[ ]]="Payé",PMKAFAAPAYER[[#This Row],[31.12.2025]],0)</f>
        <v>0</v>
      </c>
      <c r="EE205" s="18">
        <f t="shared" si="62"/>
        <v>0</v>
      </c>
      <c r="EF205" s="11">
        <f t="shared" si="63"/>
        <v>0</v>
      </c>
      <c r="EG205" s="16">
        <f>+PMKAFAAPAYER[[#This Row],[CHF]]-PMKAFAAPAYER[[#This Row],[T2025]]</f>
        <v>0</v>
      </c>
    </row>
    <row r="206" spans="1:137" x14ac:dyDescent="0.3">
      <c r="A206" s="9">
        <f t="shared" si="64"/>
        <v>201</v>
      </c>
      <c r="B206" s="250"/>
      <c r="C206" s="251"/>
      <c r="D206" s="252"/>
      <c r="E206" s="253"/>
      <c r="F206" s="265">
        <f t="shared" si="50"/>
        <v>0</v>
      </c>
      <c r="G206" s="254"/>
      <c r="H206" s="255"/>
      <c r="I206" s="256"/>
      <c r="J206" s="14"/>
      <c r="K206" s="14"/>
      <c r="L206" s="14"/>
      <c r="N206" s="15"/>
      <c r="P206" s="258"/>
      <c r="Q206" s="259"/>
      <c r="R206" s="260"/>
      <c r="S206" s="166">
        <f>IF(PMKAFAAPAYER[[#This Row],[ ]]="Payé",PMKAFAAPAYER[[#This Row],[02.01.2025]],0)</f>
        <v>0</v>
      </c>
      <c r="T206" s="234"/>
      <c r="U206" s="166">
        <f>IF(PMKAFAAPAYER[[#This Row],[ ]]="Payé",PMKAFAAPAYER[[#This Row],[09.01.2025]],0)</f>
        <v>0</v>
      </c>
      <c r="V206" s="234"/>
      <c r="W206" s="166">
        <f>IF(PMKAFAAPAYER[[#This Row],[ ]]="Payé",PMKAFAAPAYER[[#This Row],[16.01.2025]],0)</f>
        <v>0</v>
      </c>
      <c r="X206" s="234"/>
      <c r="Y206" s="166">
        <f>IF(PMKAFAAPAYER[[#This Row],[ ]]="Payé",PMKAFAAPAYER[[#This Row],[23.01.2025]],0)</f>
        <v>0</v>
      </c>
      <c r="Z206" s="234"/>
      <c r="AA206" s="176">
        <f>IF(PMKAFAAPAYER[[#This Row],[ ]]="Payé",PMKAFAAPAYER[[#This Row],[30.01.2025]],0)</f>
        <v>0</v>
      </c>
      <c r="AB206" s="32">
        <f t="shared" si="51"/>
        <v>0</v>
      </c>
      <c r="AC206" s="234"/>
      <c r="AD206" s="166">
        <f>IF(PMKAFAAPAYER[[#This Row],[ ]]="Payé",PMKAFAAPAYER[[#This Row],[06.02.2025]],0)</f>
        <v>0</v>
      </c>
      <c r="AE206" s="234"/>
      <c r="AF206" s="166">
        <f>IF(PMKAFAAPAYER[[#This Row],[ ]]="Payé",PMKAFAAPAYER[[#This Row],[13.02.2025]],0)</f>
        <v>0</v>
      </c>
      <c r="AG206" s="234"/>
      <c r="AH206" s="166">
        <f>IF(PMKAFAAPAYER[[#This Row],[ ]]="Payé",PMKAFAAPAYER[[#This Row],[20.02.2025]],0)</f>
        <v>0</v>
      </c>
      <c r="AI206" s="234"/>
      <c r="AJ206" s="176">
        <f>IF(PMKAFAAPAYER[[#This Row],[ ]]="Payé",PMKAFAAPAYER[[#This Row],[27.02.2025]],0)</f>
        <v>0</v>
      </c>
      <c r="AK206" s="47">
        <f t="shared" si="52"/>
        <v>0</v>
      </c>
      <c r="AL206" s="162"/>
      <c r="AM206" s="166">
        <f>IF(PMKAFAAPAYER[[#This Row],[ ]]="Payé",PMKAFAAPAYER[[#This Row],[05.03.2025]],0)</f>
        <v>0</v>
      </c>
      <c r="AN206" s="161"/>
      <c r="AO206" s="166">
        <f>IF(PMKAFAAPAYER[[#This Row],[ ]]="Payé",PMKAFAAPAYER[[#This Row],[12.03.2025]],0)</f>
        <v>0</v>
      </c>
      <c r="AP206" s="161"/>
      <c r="AQ206" s="166">
        <f>IF(PMKAFAAPAYER[[#This Row],[ ]]="Payé",PMKAFAAPAYER[[#This Row],[19.03.2025]],0)</f>
        <v>0</v>
      </c>
      <c r="AR206" s="161"/>
      <c r="AS206" s="176">
        <f>IF(PMKAFAAPAYER[[#This Row],[ ]]="Payé",PMKAFAAPAYER[[#This Row],[26.03.2025]],0)</f>
        <v>0</v>
      </c>
      <c r="AT206" s="17">
        <f t="shared" si="53"/>
        <v>0</v>
      </c>
      <c r="AU206" s="162"/>
      <c r="AV206" s="166">
        <f>IF(PMKAFAAPAYER[[#This Row],[ ]]="Payé",PMKAFAAPAYER[[#This Row],[02.04.2025]],0)</f>
        <v>0</v>
      </c>
      <c r="AW206" s="161"/>
      <c r="AX206" s="166">
        <f>IF(PMKAFAAPAYER[[#This Row],[ ]]="Payé",PMKAFAAPAYER[[#This Row],[09.04.2025]],0)</f>
        <v>0</v>
      </c>
      <c r="AY206" s="161"/>
      <c r="AZ206" s="166">
        <f>IF(PMKAFAAPAYER[[#This Row],[ ]]="Payé",PMKAFAAPAYER[[#This Row],[16.04.2025]],0)</f>
        <v>0</v>
      </c>
      <c r="BA206" s="161"/>
      <c r="BB206" s="166">
        <f>IF(PMKAFAAPAYER[[#This Row],[ ]]="Payé",PMKAFAAPAYER[[#This Row],[23.04.2025]],0)</f>
        <v>0</v>
      </c>
      <c r="BC206" s="161"/>
      <c r="BD206" s="176">
        <f>IF(PMKAFAAPAYER[[#This Row],[ ]]="Payé",PMKAFAAPAYER[[#This Row],[30.04.2025]],0)</f>
        <v>0</v>
      </c>
      <c r="BE206" s="18">
        <f t="shared" si="54"/>
        <v>0</v>
      </c>
      <c r="BF206" s="162"/>
      <c r="BG206" s="166">
        <f>IF(PMKAFAAPAYER[[#This Row],[ ]]="Payé",PMKAFAAPAYER[[#This Row],[07.05.2025]],0)</f>
        <v>0</v>
      </c>
      <c r="BH206" s="161"/>
      <c r="BI206" s="166">
        <f>IF(PMKAFAAPAYER[[#This Row],[ ]]="Payé",PMKAFAAPAYER[[#This Row],[14.05.2025]],0)</f>
        <v>0</v>
      </c>
      <c r="BJ206" s="161"/>
      <c r="BK206" s="166">
        <f>IF(PMKAFAAPAYER[[#This Row],[ ]]="Payé",PMKAFAAPAYER[[#This Row],[21.05.2025]],0)</f>
        <v>0</v>
      </c>
      <c r="BL206" s="161"/>
      <c r="BM206" s="176">
        <f>IF(PMKAFAAPAYER[[#This Row],[ ]]="Payé",PMKAFAAPAYER[[#This Row],[28.05.2025]],0)</f>
        <v>0</v>
      </c>
      <c r="BN206" s="17">
        <f t="shared" si="55"/>
        <v>0</v>
      </c>
      <c r="BO206" s="162"/>
      <c r="BP206" s="166">
        <f>IF(PMKAFAAPAYER[[#This Row],[ ]]="Payé",PMKAFAAPAYER[[#This Row],[04.06.2025]],0)</f>
        <v>0</v>
      </c>
      <c r="BQ206" s="161"/>
      <c r="BR206" s="166">
        <f>IF(PMKAFAAPAYER[[#This Row],[ ]]="Payé",PMKAFAAPAYER[[#This Row],[11.06.2025]],0)</f>
        <v>0</v>
      </c>
      <c r="BS206" s="161"/>
      <c r="BT206" s="166">
        <f>IF(PMKAFAAPAYER[[#This Row],[ ]]="Payé",PMKAFAAPAYER[[#This Row],[18.06.2025]],0)</f>
        <v>0</v>
      </c>
      <c r="BU206" s="161"/>
      <c r="BV206" s="176">
        <f>IF(PMKAFAAPAYER[[#This Row],[ ]]="Payé",PMKAFAAPAYER[[#This Row],[25.06.2025]],0)</f>
        <v>0</v>
      </c>
      <c r="BW206" s="18">
        <f t="shared" si="56"/>
        <v>0</v>
      </c>
      <c r="BX206" s="162"/>
      <c r="BY206" s="166">
        <f>IF(PMKAFAAPAYER[[#This Row],[ ]]="Payé",PMKAFAAPAYER[[#This Row],[02.07.2025]],0)</f>
        <v>0</v>
      </c>
      <c r="BZ206" s="161"/>
      <c r="CA206" s="166">
        <f>IF(PMKAFAAPAYER[[#This Row],[ ]]="Payé",PMKAFAAPAYER[[#This Row],[09.07.2025]],0)</f>
        <v>0</v>
      </c>
      <c r="CB206" s="161"/>
      <c r="CC206" s="166">
        <f>IF(PMKAFAAPAYER[[#This Row],[ ]]="Payé",PMKAFAAPAYER[[#This Row],[16.07.2025]],0)</f>
        <v>0</v>
      </c>
      <c r="CD206" s="161"/>
      <c r="CE206" s="166">
        <f>IF(PMKAFAAPAYER[[#This Row],[ ]]="Payé",PMKAFAAPAYER[[#This Row],[23.07.2025]],0)</f>
        <v>0</v>
      </c>
      <c r="CF206" s="161"/>
      <c r="CG206" s="176">
        <f>IF(PMKAFAAPAYER[[#This Row],[ ]]="Payé",PMKAFAAPAYER[[#This Row],[30.07.2025]],0)</f>
        <v>0</v>
      </c>
      <c r="CH206" s="17">
        <f t="shared" si="57"/>
        <v>0</v>
      </c>
      <c r="CI206" s="162"/>
      <c r="CJ206" s="166">
        <f>IF(PMKAFAAPAYER[[#This Row],[ ]]="Payé",PMKAFAAPAYER[[#This Row],[06.08.2025]],0)</f>
        <v>0</v>
      </c>
      <c r="CK206" s="161"/>
      <c r="CL206" s="166">
        <f>IF(PMKAFAAPAYER[[#This Row],[ ]]="Payé",PMKAFAAPAYER[[#This Row],[13.08.2025]],0)</f>
        <v>0</v>
      </c>
      <c r="CM206" s="161"/>
      <c r="CN206" s="166">
        <f>IF(PMKAFAAPAYER[[#This Row],[ ]]="Payé",PMKAFAAPAYER[[#This Row],[20.08.2025]],0)</f>
        <v>0</v>
      </c>
      <c r="CO206" s="161"/>
      <c r="CP206" s="176">
        <f>IF(PMKAFAAPAYER[[#This Row],[ ]]="Payé",PMKAFAAPAYER[[#This Row],[27.08.2025]],0)</f>
        <v>0</v>
      </c>
      <c r="CQ206" s="18">
        <f t="shared" si="58"/>
        <v>0</v>
      </c>
      <c r="CR206" s="162"/>
      <c r="CS206" s="166">
        <f>IF(PMKAFAAPAYER[[#This Row],[ ]]="Payé",PMKAFAAPAYER[[#This Row],[03.09.2025]],0)</f>
        <v>0</v>
      </c>
      <c r="CT206" s="161"/>
      <c r="CU206" s="166">
        <f>IF(PMKAFAAPAYER[[#This Row],[ ]]="Payé",PMKAFAAPAYER[[#This Row],[10.09.2025]],0)</f>
        <v>0</v>
      </c>
      <c r="CV206" s="161"/>
      <c r="CW206" s="166">
        <f>IF(PMKAFAAPAYER[[#This Row],[ ]]="Payé",PMKAFAAPAYER[[#This Row],[17.09.2025]],0)</f>
        <v>0</v>
      </c>
      <c r="CX206" s="161"/>
      <c r="CY206" s="176">
        <f>IF(PMKAFAAPAYER[[#This Row],[ ]]="Payé",PMKAFAAPAYER[[#This Row],[24.09.2025]],0)</f>
        <v>0</v>
      </c>
      <c r="CZ206" s="17">
        <f t="shared" si="59"/>
        <v>0</v>
      </c>
      <c r="DA206" s="162"/>
      <c r="DB206" s="166">
        <f>IF(PMKAFAAPAYER[[#This Row],[ ]]="Payé",PMKAFAAPAYER[[#This Row],[01.10.2025]],0)</f>
        <v>0</v>
      </c>
      <c r="DC206" s="161"/>
      <c r="DD206" s="166">
        <f>IF(PMKAFAAPAYER[[#This Row],[ ]]="Payé",PMKAFAAPAYER[[#This Row],[08.10.2025]],0)</f>
        <v>0</v>
      </c>
      <c r="DE206" s="161"/>
      <c r="DF206" s="166">
        <f>IF(PMKAFAAPAYER[[#This Row],[ ]]="Payé",PMKAFAAPAYER[[#This Row],[15.10.2025]],0)</f>
        <v>0</v>
      </c>
      <c r="DG206" s="161"/>
      <c r="DH206" s="166">
        <f>IF(PMKAFAAPAYER[[#This Row],[ ]]="Payé",PMKAFAAPAYER[[#This Row],[22.10.2025]],0)</f>
        <v>0</v>
      </c>
      <c r="DI206" s="161"/>
      <c r="DJ206" s="176">
        <f>IF(PMKAFAAPAYER[[#This Row],[ ]]="Payé",PMKAFAAPAYER[[#This Row],[29.10.2025]],0)</f>
        <v>0</v>
      </c>
      <c r="DK206" s="18">
        <f t="shared" si="60"/>
        <v>0</v>
      </c>
      <c r="DL206" s="162"/>
      <c r="DM206" s="166">
        <f>IF(PMKAFAAPAYER[[#This Row],[ ]]="Payé",PMKAFAAPAYER[[#This Row],[05.11.2025]],0)</f>
        <v>0</v>
      </c>
      <c r="DN206" s="161"/>
      <c r="DO206" s="166">
        <f>IF(PMKAFAAPAYER[[#This Row],[ ]]="Payé",PMKAFAAPAYER[[#This Row],[12.11.2025]],0)</f>
        <v>0</v>
      </c>
      <c r="DP206" s="161"/>
      <c r="DQ206" s="166">
        <f>IF(PMKAFAAPAYER[[#This Row],[ ]]="Payé",PMKAFAAPAYER[[#This Row],[19.11.2025]],0)</f>
        <v>0</v>
      </c>
      <c r="DR206" s="161"/>
      <c r="DS206" s="176">
        <f>IF(PMKAFAAPAYER[[#This Row],[ ]]="Payé",PMKAFAAPAYER[[#This Row],[26.11.2025]],0)</f>
        <v>0</v>
      </c>
      <c r="DT206" s="17">
        <f t="shared" si="61"/>
        <v>0</v>
      </c>
      <c r="DU206" s="162"/>
      <c r="DV206" s="166">
        <f>IF(PMKAFAAPAYER[[#This Row],[ ]]="Payé",PMKAFAAPAYER[[#This Row],[03.12.2025]],0)</f>
        <v>0</v>
      </c>
      <c r="DW206" s="161"/>
      <c r="DX206" s="166">
        <f>IF(PMKAFAAPAYER[[#This Row],[ ]]="Payé",PMKAFAAPAYER[[#This Row],[10.12.2025]],0)</f>
        <v>0</v>
      </c>
      <c r="DY206" s="161"/>
      <c r="DZ206" s="166">
        <f>IF(PMKAFAAPAYER[[#This Row],[ ]]="Payé",PMKAFAAPAYER[[#This Row],[17.12.2025]],0)</f>
        <v>0</v>
      </c>
      <c r="EA206" s="161"/>
      <c r="EB206" s="166">
        <f>IF(PMKAFAAPAYER[[#This Row],[ ]]="Payé",PMKAFAAPAYER[[#This Row],[24.12.2025]],0)</f>
        <v>0</v>
      </c>
      <c r="EC206" s="161"/>
      <c r="ED206" s="176">
        <f>IF(PMKAFAAPAYER[[#This Row],[ ]]="Payé",PMKAFAAPAYER[[#This Row],[31.12.2025]],0)</f>
        <v>0</v>
      </c>
      <c r="EE206" s="18">
        <f t="shared" si="62"/>
        <v>0</v>
      </c>
      <c r="EF206" s="11">
        <f t="shared" si="63"/>
        <v>0</v>
      </c>
      <c r="EG206" s="16">
        <f>+PMKAFAAPAYER[[#This Row],[CHF]]-PMKAFAAPAYER[[#This Row],[T2025]]</f>
        <v>0</v>
      </c>
    </row>
    <row r="207" spans="1:137" x14ac:dyDescent="0.3">
      <c r="A207" s="9">
        <f t="shared" si="64"/>
        <v>202</v>
      </c>
      <c r="B207" s="250"/>
      <c r="C207" s="251"/>
      <c r="D207" s="252"/>
      <c r="E207" s="253"/>
      <c r="F207" s="265">
        <f t="shared" si="50"/>
        <v>0</v>
      </c>
      <c r="G207" s="254"/>
      <c r="H207" s="255"/>
      <c r="I207" s="256"/>
      <c r="J207" s="14"/>
      <c r="K207" s="14"/>
      <c r="L207" s="14"/>
      <c r="N207" s="15"/>
      <c r="P207" s="258"/>
      <c r="Q207" s="259"/>
      <c r="R207" s="260"/>
      <c r="S207" s="166">
        <f>IF(PMKAFAAPAYER[[#This Row],[ ]]="Payé",PMKAFAAPAYER[[#This Row],[02.01.2025]],0)</f>
        <v>0</v>
      </c>
      <c r="T207" s="234"/>
      <c r="U207" s="166">
        <f>IF(PMKAFAAPAYER[[#This Row],[ ]]="Payé",PMKAFAAPAYER[[#This Row],[09.01.2025]],0)</f>
        <v>0</v>
      </c>
      <c r="V207" s="234"/>
      <c r="W207" s="166">
        <f>IF(PMKAFAAPAYER[[#This Row],[ ]]="Payé",PMKAFAAPAYER[[#This Row],[16.01.2025]],0)</f>
        <v>0</v>
      </c>
      <c r="X207" s="234"/>
      <c r="Y207" s="166">
        <f>IF(PMKAFAAPAYER[[#This Row],[ ]]="Payé",PMKAFAAPAYER[[#This Row],[23.01.2025]],0)</f>
        <v>0</v>
      </c>
      <c r="Z207" s="234"/>
      <c r="AA207" s="176">
        <f>IF(PMKAFAAPAYER[[#This Row],[ ]]="Payé",PMKAFAAPAYER[[#This Row],[30.01.2025]],0)</f>
        <v>0</v>
      </c>
      <c r="AB207" s="32">
        <f t="shared" si="51"/>
        <v>0</v>
      </c>
      <c r="AC207" s="234"/>
      <c r="AD207" s="166">
        <f>IF(PMKAFAAPAYER[[#This Row],[ ]]="Payé",PMKAFAAPAYER[[#This Row],[06.02.2025]],0)</f>
        <v>0</v>
      </c>
      <c r="AE207" s="234"/>
      <c r="AF207" s="166">
        <f>IF(PMKAFAAPAYER[[#This Row],[ ]]="Payé",PMKAFAAPAYER[[#This Row],[13.02.2025]],0)</f>
        <v>0</v>
      </c>
      <c r="AG207" s="234"/>
      <c r="AH207" s="166">
        <f>IF(PMKAFAAPAYER[[#This Row],[ ]]="Payé",PMKAFAAPAYER[[#This Row],[20.02.2025]],0)</f>
        <v>0</v>
      </c>
      <c r="AI207" s="234"/>
      <c r="AJ207" s="176">
        <f>IF(PMKAFAAPAYER[[#This Row],[ ]]="Payé",PMKAFAAPAYER[[#This Row],[27.02.2025]],0)</f>
        <v>0</v>
      </c>
      <c r="AK207" s="47">
        <f t="shared" si="52"/>
        <v>0</v>
      </c>
      <c r="AL207" s="162"/>
      <c r="AM207" s="166">
        <f>IF(PMKAFAAPAYER[[#This Row],[ ]]="Payé",PMKAFAAPAYER[[#This Row],[05.03.2025]],0)</f>
        <v>0</v>
      </c>
      <c r="AN207" s="161"/>
      <c r="AO207" s="166">
        <f>IF(PMKAFAAPAYER[[#This Row],[ ]]="Payé",PMKAFAAPAYER[[#This Row],[12.03.2025]],0)</f>
        <v>0</v>
      </c>
      <c r="AP207" s="161"/>
      <c r="AQ207" s="166">
        <f>IF(PMKAFAAPAYER[[#This Row],[ ]]="Payé",PMKAFAAPAYER[[#This Row],[19.03.2025]],0)</f>
        <v>0</v>
      </c>
      <c r="AR207" s="161"/>
      <c r="AS207" s="176">
        <f>IF(PMKAFAAPAYER[[#This Row],[ ]]="Payé",PMKAFAAPAYER[[#This Row],[26.03.2025]],0)</f>
        <v>0</v>
      </c>
      <c r="AT207" s="17">
        <f t="shared" si="53"/>
        <v>0</v>
      </c>
      <c r="AU207" s="162"/>
      <c r="AV207" s="166">
        <f>IF(PMKAFAAPAYER[[#This Row],[ ]]="Payé",PMKAFAAPAYER[[#This Row],[02.04.2025]],0)</f>
        <v>0</v>
      </c>
      <c r="AW207" s="161"/>
      <c r="AX207" s="166">
        <f>IF(PMKAFAAPAYER[[#This Row],[ ]]="Payé",PMKAFAAPAYER[[#This Row],[09.04.2025]],0)</f>
        <v>0</v>
      </c>
      <c r="AY207" s="161"/>
      <c r="AZ207" s="166">
        <f>IF(PMKAFAAPAYER[[#This Row],[ ]]="Payé",PMKAFAAPAYER[[#This Row],[16.04.2025]],0)</f>
        <v>0</v>
      </c>
      <c r="BA207" s="161"/>
      <c r="BB207" s="166">
        <f>IF(PMKAFAAPAYER[[#This Row],[ ]]="Payé",PMKAFAAPAYER[[#This Row],[23.04.2025]],0)</f>
        <v>0</v>
      </c>
      <c r="BC207" s="161"/>
      <c r="BD207" s="176">
        <f>IF(PMKAFAAPAYER[[#This Row],[ ]]="Payé",PMKAFAAPAYER[[#This Row],[30.04.2025]],0)</f>
        <v>0</v>
      </c>
      <c r="BE207" s="18">
        <f t="shared" si="54"/>
        <v>0</v>
      </c>
      <c r="BF207" s="162"/>
      <c r="BG207" s="166">
        <f>IF(PMKAFAAPAYER[[#This Row],[ ]]="Payé",PMKAFAAPAYER[[#This Row],[07.05.2025]],0)</f>
        <v>0</v>
      </c>
      <c r="BH207" s="161"/>
      <c r="BI207" s="166">
        <f>IF(PMKAFAAPAYER[[#This Row],[ ]]="Payé",PMKAFAAPAYER[[#This Row],[14.05.2025]],0)</f>
        <v>0</v>
      </c>
      <c r="BJ207" s="161"/>
      <c r="BK207" s="166">
        <f>IF(PMKAFAAPAYER[[#This Row],[ ]]="Payé",PMKAFAAPAYER[[#This Row],[21.05.2025]],0)</f>
        <v>0</v>
      </c>
      <c r="BL207" s="161"/>
      <c r="BM207" s="176">
        <f>IF(PMKAFAAPAYER[[#This Row],[ ]]="Payé",PMKAFAAPAYER[[#This Row],[28.05.2025]],0)</f>
        <v>0</v>
      </c>
      <c r="BN207" s="17">
        <f t="shared" si="55"/>
        <v>0</v>
      </c>
      <c r="BO207" s="162"/>
      <c r="BP207" s="166">
        <f>IF(PMKAFAAPAYER[[#This Row],[ ]]="Payé",PMKAFAAPAYER[[#This Row],[04.06.2025]],0)</f>
        <v>0</v>
      </c>
      <c r="BQ207" s="161"/>
      <c r="BR207" s="166">
        <f>IF(PMKAFAAPAYER[[#This Row],[ ]]="Payé",PMKAFAAPAYER[[#This Row],[11.06.2025]],0)</f>
        <v>0</v>
      </c>
      <c r="BS207" s="161"/>
      <c r="BT207" s="166">
        <f>IF(PMKAFAAPAYER[[#This Row],[ ]]="Payé",PMKAFAAPAYER[[#This Row],[18.06.2025]],0)</f>
        <v>0</v>
      </c>
      <c r="BU207" s="161"/>
      <c r="BV207" s="176">
        <f>IF(PMKAFAAPAYER[[#This Row],[ ]]="Payé",PMKAFAAPAYER[[#This Row],[25.06.2025]],0)</f>
        <v>0</v>
      </c>
      <c r="BW207" s="18">
        <f t="shared" si="56"/>
        <v>0</v>
      </c>
      <c r="BX207" s="162"/>
      <c r="BY207" s="166">
        <f>IF(PMKAFAAPAYER[[#This Row],[ ]]="Payé",PMKAFAAPAYER[[#This Row],[02.07.2025]],0)</f>
        <v>0</v>
      </c>
      <c r="BZ207" s="161"/>
      <c r="CA207" s="166">
        <f>IF(PMKAFAAPAYER[[#This Row],[ ]]="Payé",PMKAFAAPAYER[[#This Row],[09.07.2025]],0)</f>
        <v>0</v>
      </c>
      <c r="CB207" s="161"/>
      <c r="CC207" s="166">
        <f>IF(PMKAFAAPAYER[[#This Row],[ ]]="Payé",PMKAFAAPAYER[[#This Row],[16.07.2025]],0)</f>
        <v>0</v>
      </c>
      <c r="CD207" s="161"/>
      <c r="CE207" s="166">
        <f>IF(PMKAFAAPAYER[[#This Row],[ ]]="Payé",PMKAFAAPAYER[[#This Row],[23.07.2025]],0)</f>
        <v>0</v>
      </c>
      <c r="CF207" s="161"/>
      <c r="CG207" s="176">
        <f>IF(PMKAFAAPAYER[[#This Row],[ ]]="Payé",PMKAFAAPAYER[[#This Row],[30.07.2025]],0)</f>
        <v>0</v>
      </c>
      <c r="CH207" s="17">
        <f t="shared" si="57"/>
        <v>0</v>
      </c>
      <c r="CI207" s="162"/>
      <c r="CJ207" s="166">
        <f>IF(PMKAFAAPAYER[[#This Row],[ ]]="Payé",PMKAFAAPAYER[[#This Row],[06.08.2025]],0)</f>
        <v>0</v>
      </c>
      <c r="CK207" s="161"/>
      <c r="CL207" s="166">
        <f>IF(PMKAFAAPAYER[[#This Row],[ ]]="Payé",PMKAFAAPAYER[[#This Row],[13.08.2025]],0)</f>
        <v>0</v>
      </c>
      <c r="CM207" s="161"/>
      <c r="CN207" s="166">
        <f>IF(PMKAFAAPAYER[[#This Row],[ ]]="Payé",PMKAFAAPAYER[[#This Row],[20.08.2025]],0)</f>
        <v>0</v>
      </c>
      <c r="CO207" s="161"/>
      <c r="CP207" s="176">
        <f>IF(PMKAFAAPAYER[[#This Row],[ ]]="Payé",PMKAFAAPAYER[[#This Row],[27.08.2025]],0)</f>
        <v>0</v>
      </c>
      <c r="CQ207" s="18">
        <f t="shared" si="58"/>
        <v>0</v>
      </c>
      <c r="CR207" s="162"/>
      <c r="CS207" s="166">
        <f>IF(PMKAFAAPAYER[[#This Row],[ ]]="Payé",PMKAFAAPAYER[[#This Row],[03.09.2025]],0)</f>
        <v>0</v>
      </c>
      <c r="CT207" s="161"/>
      <c r="CU207" s="166">
        <f>IF(PMKAFAAPAYER[[#This Row],[ ]]="Payé",PMKAFAAPAYER[[#This Row],[10.09.2025]],0)</f>
        <v>0</v>
      </c>
      <c r="CV207" s="161"/>
      <c r="CW207" s="166">
        <f>IF(PMKAFAAPAYER[[#This Row],[ ]]="Payé",PMKAFAAPAYER[[#This Row],[17.09.2025]],0)</f>
        <v>0</v>
      </c>
      <c r="CX207" s="161"/>
      <c r="CY207" s="176">
        <f>IF(PMKAFAAPAYER[[#This Row],[ ]]="Payé",PMKAFAAPAYER[[#This Row],[24.09.2025]],0)</f>
        <v>0</v>
      </c>
      <c r="CZ207" s="17">
        <f t="shared" si="59"/>
        <v>0</v>
      </c>
      <c r="DA207" s="162"/>
      <c r="DB207" s="166">
        <f>IF(PMKAFAAPAYER[[#This Row],[ ]]="Payé",PMKAFAAPAYER[[#This Row],[01.10.2025]],0)</f>
        <v>0</v>
      </c>
      <c r="DC207" s="161"/>
      <c r="DD207" s="166">
        <f>IF(PMKAFAAPAYER[[#This Row],[ ]]="Payé",PMKAFAAPAYER[[#This Row],[08.10.2025]],0)</f>
        <v>0</v>
      </c>
      <c r="DE207" s="161"/>
      <c r="DF207" s="166">
        <f>IF(PMKAFAAPAYER[[#This Row],[ ]]="Payé",PMKAFAAPAYER[[#This Row],[15.10.2025]],0)</f>
        <v>0</v>
      </c>
      <c r="DG207" s="161"/>
      <c r="DH207" s="166">
        <f>IF(PMKAFAAPAYER[[#This Row],[ ]]="Payé",PMKAFAAPAYER[[#This Row],[22.10.2025]],0)</f>
        <v>0</v>
      </c>
      <c r="DI207" s="161"/>
      <c r="DJ207" s="176">
        <f>IF(PMKAFAAPAYER[[#This Row],[ ]]="Payé",PMKAFAAPAYER[[#This Row],[29.10.2025]],0)</f>
        <v>0</v>
      </c>
      <c r="DK207" s="18">
        <f t="shared" si="60"/>
        <v>0</v>
      </c>
      <c r="DL207" s="162"/>
      <c r="DM207" s="166">
        <f>IF(PMKAFAAPAYER[[#This Row],[ ]]="Payé",PMKAFAAPAYER[[#This Row],[05.11.2025]],0)</f>
        <v>0</v>
      </c>
      <c r="DN207" s="161"/>
      <c r="DO207" s="166">
        <f>IF(PMKAFAAPAYER[[#This Row],[ ]]="Payé",PMKAFAAPAYER[[#This Row],[12.11.2025]],0)</f>
        <v>0</v>
      </c>
      <c r="DP207" s="161"/>
      <c r="DQ207" s="166">
        <f>IF(PMKAFAAPAYER[[#This Row],[ ]]="Payé",PMKAFAAPAYER[[#This Row],[19.11.2025]],0)</f>
        <v>0</v>
      </c>
      <c r="DR207" s="161"/>
      <c r="DS207" s="176">
        <f>IF(PMKAFAAPAYER[[#This Row],[ ]]="Payé",PMKAFAAPAYER[[#This Row],[26.11.2025]],0)</f>
        <v>0</v>
      </c>
      <c r="DT207" s="17">
        <f t="shared" si="61"/>
        <v>0</v>
      </c>
      <c r="DU207" s="162"/>
      <c r="DV207" s="166">
        <f>IF(PMKAFAAPAYER[[#This Row],[ ]]="Payé",PMKAFAAPAYER[[#This Row],[03.12.2025]],0)</f>
        <v>0</v>
      </c>
      <c r="DW207" s="161"/>
      <c r="DX207" s="166">
        <f>IF(PMKAFAAPAYER[[#This Row],[ ]]="Payé",PMKAFAAPAYER[[#This Row],[10.12.2025]],0)</f>
        <v>0</v>
      </c>
      <c r="DY207" s="161"/>
      <c r="DZ207" s="166">
        <f>IF(PMKAFAAPAYER[[#This Row],[ ]]="Payé",PMKAFAAPAYER[[#This Row],[17.12.2025]],0)</f>
        <v>0</v>
      </c>
      <c r="EA207" s="161"/>
      <c r="EB207" s="166">
        <f>IF(PMKAFAAPAYER[[#This Row],[ ]]="Payé",PMKAFAAPAYER[[#This Row],[24.12.2025]],0)</f>
        <v>0</v>
      </c>
      <c r="EC207" s="161"/>
      <c r="ED207" s="176">
        <f>IF(PMKAFAAPAYER[[#This Row],[ ]]="Payé",PMKAFAAPAYER[[#This Row],[31.12.2025]],0)</f>
        <v>0</v>
      </c>
      <c r="EE207" s="18">
        <f t="shared" si="62"/>
        <v>0</v>
      </c>
      <c r="EF207" s="11">
        <f t="shared" si="63"/>
        <v>0</v>
      </c>
      <c r="EG207" s="16">
        <f>+PMKAFAAPAYER[[#This Row],[CHF]]-PMKAFAAPAYER[[#This Row],[T2025]]</f>
        <v>0</v>
      </c>
    </row>
    <row r="208" spans="1:137" x14ac:dyDescent="0.3">
      <c r="A208" s="9">
        <f t="shared" si="64"/>
        <v>203</v>
      </c>
      <c r="B208" s="250"/>
      <c r="C208" s="251"/>
      <c r="D208" s="252"/>
      <c r="E208" s="253"/>
      <c r="F208" s="265">
        <f t="shared" si="50"/>
        <v>0</v>
      </c>
      <c r="G208" s="254"/>
      <c r="H208" s="255"/>
      <c r="I208" s="256"/>
      <c r="J208" s="14"/>
      <c r="K208" s="14"/>
      <c r="L208" s="14"/>
      <c r="N208" s="15"/>
      <c r="P208" s="258"/>
      <c r="Q208" s="259"/>
      <c r="R208" s="260"/>
      <c r="S208" s="166">
        <f>IF(PMKAFAAPAYER[[#This Row],[ ]]="Payé",PMKAFAAPAYER[[#This Row],[02.01.2025]],0)</f>
        <v>0</v>
      </c>
      <c r="T208" s="234"/>
      <c r="U208" s="166">
        <f>IF(PMKAFAAPAYER[[#This Row],[ ]]="Payé",PMKAFAAPAYER[[#This Row],[09.01.2025]],0)</f>
        <v>0</v>
      </c>
      <c r="V208" s="234"/>
      <c r="W208" s="166">
        <f>IF(PMKAFAAPAYER[[#This Row],[ ]]="Payé",PMKAFAAPAYER[[#This Row],[16.01.2025]],0)</f>
        <v>0</v>
      </c>
      <c r="X208" s="234"/>
      <c r="Y208" s="166">
        <f>IF(PMKAFAAPAYER[[#This Row],[ ]]="Payé",PMKAFAAPAYER[[#This Row],[23.01.2025]],0)</f>
        <v>0</v>
      </c>
      <c r="Z208" s="234"/>
      <c r="AA208" s="176">
        <f>IF(PMKAFAAPAYER[[#This Row],[ ]]="Payé",PMKAFAAPAYER[[#This Row],[30.01.2025]],0)</f>
        <v>0</v>
      </c>
      <c r="AB208" s="32">
        <f t="shared" si="51"/>
        <v>0</v>
      </c>
      <c r="AC208" s="234"/>
      <c r="AD208" s="166">
        <f>IF(PMKAFAAPAYER[[#This Row],[ ]]="Payé",PMKAFAAPAYER[[#This Row],[06.02.2025]],0)</f>
        <v>0</v>
      </c>
      <c r="AE208" s="234"/>
      <c r="AF208" s="166">
        <f>IF(PMKAFAAPAYER[[#This Row],[ ]]="Payé",PMKAFAAPAYER[[#This Row],[13.02.2025]],0)</f>
        <v>0</v>
      </c>
      <c r="AG208" s="234"/>
      <c r="AH208" s="166">
        <f>IF(PMKAFAAPAYER[[#This Row],[ ]]="Payé",PMKAFAAPAYER[[#This Row],[20.02.2025]],0)</f>
        <v>0</v>
      </c>
      <c r="AI208" s="234"/>
      <c r="AJ208" s="176">
        <f>IF(PMKAFAAPAYER[[#This Row],[ ]]="Payé",PMKAFAAPAYER[[#This Row],[27.02.2025]],0)</f>
        <v>0</v>
      </c>
      <c r="AK208" s="47">
        <f t="shared" si="52"/>
        <v>0</v>
      </c>
      <c r="AL208" s="162"/>
      <c r="AM208" s="166">
        <f>IF(PMKAFAAPAYER[[#This Row],[ ]]="Payé",PMKAFAAPAYER[[#This Row],[05.03.2025]],0)</f>
        <v>0</v>
      </c>
      <c r="AN208" s="161"/>
      <c r="AO208" s="166">
        <f>IF(PMKAFAAPAYER[[#This Row],[ ]]="Payé",PMKAFAAPAYER[[#This Row],[12.03.2025]],0)</f>
        <v>0</v>
      </c>
      <c r="AP208" s="161"/>
      <c r="AQ208" s="166">
        <f>IF(PMKAFAAPAYER[[#This Row],[ ]]="Payé",PMKAFAAPAYER[[#This Row],[19.03.2025]],0)</f>
        <v>0</v>
      </c>
      <c r="AR208" s="161"/>
      <c r="AS208" s="176">
        <f>IF(PMKAFAAPAYER[[#This Row],[ ]]="Payé",PMKAFAAPAYER[[#This Row],[26.03.2025]],0)</f>
        <v>0</v>
      </c>
      <c r="AT208" s="17">
        <f t="shared" si="53"/>
        <v>0</v>
      </c>
      <c r="AU208" s="162"/>
      <c r="AV208" s="166">
        <f>IF(PMKAFAAPAYER[[#This Row],[ ]]="Payé",PMKAFAAPAYER[[#This Row],[02.04.2025]],0)</f>
        <v>0</v>
      </c>
      <c r="AW208" s="161"/>
      <c r="AX208" s="166">
        <f>IF(PMKAFAAPAYER[[#This Row],[ ]]="Payé",PMKAFAAPAYER[[#This Row],[09.04.2025]],0)</f>
        <v>0</v>
      </c>
      <c r="AY208" s="161"/>
      <c r="AZ208" s="166">
        <f>IF(PMKAFAAPAYER[[#This Row],[ ]]="Payé",PMKAFAAPAYER[[#This Row],[16.04.2025]],0)</f>
        <v>0</v>
      </c>
      <c r="BA208" s="161"/>
      <c r="BB208" s="166">
        <f>IF(PMKAFAAPAYER[[#This Row],[ ]]="Payé",PMKAFAAPAYER[[#This Row],[23.04.2025]],0)</f>
        <v>0</v>
      </c>
      <c r="BC208" s="161"/>
      <c r="BD208" s="176">
        <f>IF(PMKAFAAPAYER[[#This Row],[ ]]="Payé",PMKAFAAPAYER[[#This Row],[30.04.2025]],0)</f>
        <v>0</v>
      </c>
      <c r="BE208" s="18">
        <f t="shared" si="54"/>
        <v>0</v>
      </c>
      <c r="BF208" s="162"/>
      <c r="BG208" s="166">
        <f>IF(PMKAFAAPAYER[[#This Row],[ ]]="Payé",PMKAFAAPAYER[[#This Row],[07.05.2025]],0)</f>
        <v>0</v>
      </c>
      <c r="BH208" s="161"/>
      <c r="BI208" s="166">
        <f>IF(PMKAFAAPAYER[[#This Row],[ ]]="Payé",PMKAFAAPAYER[[#This Row],[14.05.2025]],0)</f>
        <v>0</v>
      </c>
      <c r="BJ208" s="161"/>
      <c r="BK208" s="166">
        <f>IF(PMKAFAAPAYER[[#This Row],[ ]]="Payé",PMKAFAAPAYER[[#This Row],[21.05.2025]],0)</f>
        <v>0</v>
      </c>
      <c r="BL208" s="161"/>
      <c r="BM208" s="176">
        <f>IF(PMKAFAAPAYER[[#This Row],[ ]]="Payé",PMKAFAAPAYER[[#This Row],[28.05.2025]],0)</f>
        <v>0</v>
      </c>
      <c r="BN208" s="17">
        <f t="shared" si="55"/>
        <v>0</v>
      </c>
      <c r="BO208" s="162"/>
      <c r="BP208" s="166">
        <f>IF(PMKAFAAPAYER[[#This Row],[ ]]="Payé",PMKAFAAPAYER[[#This Row],[04.06.2025]],0)</f>
        <v>0</v>
      </c>
      <c r="BQ208" s="161"/>
      <c r="BR208" s="166">
        <f>IF(PMKAFAAPAYER[[#This Row],[ ]]="Payé",PMKAFAAPAYER[[#This Row],[11.06.2025]],0)</f>
        <v>0</v>
      </c>
      <c r="BS208" s="161"/>
      <c r="BT208" s="166">
        <f>IF(PMKAFAAPAYER[[#This Row],[ ]]="Payé",PMKAFAAPAYER[[#This Row],[18.06.2025]],0)</f>
        <v>0</v>
      </c>
      <c r="BU208" s="161"/>
      <c r="BV208" s="176">
        <f>IF(PMKAFAAPAYER[[#This Row],[ ]]="Payé",PMKAFAAPAYER[[#This Row],[25.06.2025]],0)</f>
        <v>0</v>
      </c>
      <c r="BW208" s="18">
        <f t="shared" si="56"/>
        <v>0</v>
      </c>
      <c r="BX208" s="162"/>
      <c r="BY208" s="166">
        <f>IF(PMKAFAAPAYER[[#This Row],[ ]]="Payé",PMKAFAAPAYER[[#This Row],[02.07.2025]],0)</f>
        <v>0</v>
      </c>
      <c r="BZ208" s="161"/>
      <c r="CA208" s="166">
        <f>IF(PMKAFAAPAYER[[#This Row],[ ]]="Payé",PMKAFAAPAYER[[#This Row],[09.07.2025]],0)</f>
        <v>0</v>
      </c>
      <c r="CB208" s="161"/>
      <c r="CC208" s="166">
        <f>IF(PMKAFAAPAYER[[#This Row],[ ]]="Payé",PMKAFAAPAYER[[#This Row],[16.07.2025]],0)</f>
        <v>0</v>
      </c>
      <c r="CD208" s="161"/>
      <c r="CE208" s="166">
        <f>IF(PMKAFAAPAYER[[#This Row],[ ]]="Payé",PMKAFAAPAYER[[#This Row],[23.07.2025]],0)</f>
        <v>0</v>
      </c>
      <c r="CF208" s="161"/>
      <c r="CG208" s="176">
        <f>IF(PMKAFAAPAYER[[#This Row],[ ]]="Payé",PMKAFAAPAYER[[#This Row],[30.07.2025]],0)</f>
        <v>0</v>
      </c>
      <c r="CH208" s="17">
        <f t="shared" si="57"/>
        <v>0</v>
      </c>
      <c r="CI208" s="162"/>
      <c r="CJ208" s="166">
        <f>IF(PMKAFAAPAYER[[#This Row],[ ]]="Payé",PMKAFAAPAYER[[#This Row],[06.08.2025]],0)</f>
        <v>0</v>
      </c>
      <c r="CK208" s="161"/>
      <c r="CL208" s="166">
        <f>IF(PMKAFAAPAYER[[#This Row],[ ]]="Payé",PMKAFAAPAYER[[#This Row],[13.08.2025]],0)</f>
        <v>0</v>
      </c>
      <c r="CM208" s="161"/>
      <c r="CN208" s="166">
        <f>IF(PMKAFAAPAYER[[#This Row],[ ]]="Payé",PMKAFAAPAYER[[#This Row],[20.08.2025]],0)</f>
        <v>0</v>
      </c>
      <c r="CO208" s="161"/>
      <c r="CP208" s="176">
        <f>IF(PMKAFAAPAYER[[#This Row],[ ]]="Payé",PMKAFAAPAYER[[#This Row],[27.08.2025]],0)</f>
        <v>0</v>
      </c>
      <c r="CQ208" s="18">
        <f t="shared" si="58"/>
        <v>0</v>
      </c>
      <c r="CR208" s="162"/>
      <c r="CS208" s="166">
        <f>IF(PMKAFAAPAYER[[#This Row],[ ]]="Payé",PMKAFAAPAYER[[#This Row],[03.09.2025]],0)</f>
        <v>0</v>
      </c>
      <c r="CT208" s="161"/>
      <c r="CU208" s="166">
        <f>IF(PMKAFAAPAYER[[#This Row],[ ]]="Payé",PMKAFAAPAYER[[#This Row],[10.09.2025]],0)</f>
        <v>0</v>
      </c>
      <c r="CV208" s="161"/>
      <c r="CW208" s="166">
        <f>IF(PMKAFAAPAYER[[#This Row],[ ]]="Payé",PMKAFAAPAYER[[#This Row],[17.09.2025]],0)</f>
        <v>0</v>
      </c>
      <c r="CX208" s="161"/>
      <c r="CY208" s="176">
        <f>IF(PMKAFAAPAYER[[#This Row],[ ]]="Payé",PMKAFAAPAYER[[#This Row],[24.09.2025]],0)</f>
        <v>0</v>
      </c>
      <c r="CZ208" s="17">
        <f t="shared" si="59"/>
        <v>0</v>
      </c>
      <c r="DA208" s="162"/>
      <c r="DB208" s="166">
        <f>IF(PMKAFAAPAYER[[#This Row],[ ]]="Payé",PMKAFAAPAYER[[#This Row],[01.10.2025]],0)</f>
        <v>0</v>
      </c>
      <c r="DC208" s="161"/>
      <c r="DD208" s="166">
        <f>IF(PMKAFAAPAYER[[#This Row],[ ]]="Payé",PMKAFAAPAYER[[#This Row],[08.10.2025]],0)</f>
        <v>0</v>
      </c>
      <c r="DE208" s="161"/>
      <c r="DF208" s="166">
        <f>IF(PMKAFAAPAYER[[#This Row],[ ]]="Payé",PMKAFAAPAYER[[#This Row],[15.10.2025]],0)</f>
        <v>0</v>
      </c>
      <c r="DG208" s="161"/>
      <c r="DH208" s="166">
        <f>IF(PMKAFAAPAYER[[#This Row],[ ]]="Payé",PMKAFAAPAYER[[#This Row],[22.10.2025]],0)</f>
        <v>0</v>
      </c>
      <c r="DI208" s="161"/>
      <c r="DJ208" s="176">
        <f>IF(PMKAFAAPAYER[[#This Row],[ ]]="Payé",PMKAFAAPAYER[[#This Row],[29.10.2025]],0)</f>
        <v>0</v>
      </c>
      <c r="DK208" s="18">
        <f t="shared" si="60"/>
        <v>0</v>
      </c>
      <c r="DL208" s="162"/>
      <c r="DM208" s="166">
        <f>IF(PMKAFAAPAYER[[#This Row],[ ]]="Payé",PMKAFAAPAYER[[#This Row],[05.11.2025]],0)</f>
        <v>0</v>
      </c>
      <c r="DN208" s="161"/>
      <c r="DO208" s="166">
        <f>IF(PMKAFAAPAYER[[#This Row],[ ]]="Payé",PMKAFAAPAYER[[#This Row],[12.11.2025]],0)</f>
        <v>0</v>
      </c>
      <c r="DP208" s="161"/>
      <c r="DQ208" s="166">
        <f>IF(PMKAFAAPAYER[[#This Row],[ ]]="Payé",PMKAFAAPAYER[[#This Row],[19.11.2025]],0)</f>
        <v>0</v>
      </c>
      <c r="DR208" s="161"/>
      <c r="DS208" s="176">
        <f>IF(PMKAFAAPAYER[[#This Row],[ ]]="Payé",PMKAFAAPAYER[[#This Row],[26.11.2025]],0)</f>
        <v>0</v>
      </c>
      <c r="DT208" s="17">
        <f t="shared" si="61"/>
        <v>0</v>
      </c>
      <c r="DU208" s="162"/>
      <c r="DV208" s="166">
        <f>IF(PMKAFAAPAYER[[#This Row],[ ]]="Payé",PMKAFAAPAYER[[#This Row],[03.12.2025]],0)</f>
        <v>0</v>
      </c>
      <c r="DW208" s="161"/>
      <c r="DX208" s="166">
        <f>IF(PMKAFAAPAYER[[#This Row],[ ]]="Payé",PMKAFAAPAYER[[#This Row],[10.12.2025]],0)</f>
        <v>0</v>
      </c>
      <c r="DY208" s="161"/>
      <c r="DZ208" s="166">
        <f>IF(PMKAFAAPAYER[[#This Row],[ ]]="Payé",PMKAFAAPAYER[[#This Row],[17.12.2025]],0)</f>
        <v>0</v>
      </c>
      <c r="EA208" s="161"/>
      <c r="EB208" s="166">
        <f>IF(PMKAFAAPAYER[[#This Row],[ ]]="Payé",PMKAFAAPAYER[[#This Row],[24.12.2025]],0)</f>
        <v>0</v>
      </c>
      <c r="EC208" s="161"/>
      <c r="ED208" s="176">
        <f>IF(PMKAFAAPAYER[[#This Row],[ ]]="Payé",PMKAFAAPAYER[[#This Row],[31.12.2025]],0)</f>
        <v>0</v>
      </c>
      <c r="EE208" s="18">
        <f t="shared" si="62"/>
        <v>0</v>
      </c>
      <c r="EF208" s="11">
        <f t="shared" si="63"/>
        <v>0</v>
      </c>
      <c r="EG208" s="16">
        <f>+PMKAFAAPAYER[[#This Row],[CHF]]-PMKAFAAPAYER[[#This Row],[T2025]]</f>
        <v>0</v>
      </c>
    </row>
    <row r="209" spans="1:137" x14ac:dyDescent="0.3">
      <c r="A209" s="9">
        <f t="shared" si="64"/>
        <v>204</v>
      </c>
      <c r="B209" s="250"/>
      <c r="C209" s="251"/>
      <c r="D209" s="252"/>
      <c r="E209" s="253"/>
      <c r="F209" s="265">
        <f t="shared" si="50"/>
        <v>0</v>
      </c>
      <c r="G209" s="254"/>
      <c r="H209" s="255"/>
      <c r="I209" s="256"/>
      <c r="J209" s="14"/>
      <c r="K209" s="14"/>
      <c r="L209" s="14"/>
      <c r="N209" s="15"/>
      <c r="P209" s="258"/>
      <c r="Q209" s="259"/>
      <c r="R209" s="260"/>
      <c r="S209" s="166">
        <f>IF(PMKAFAAPAYER[[#This Row],[ ]]="Payé",PMKAFAAPAYER[[#This Row],[02.01.2025]],0)</f>
        <v>0</v>
      </c>
      <c r="T209" s="234"/>
      <c r="U209" s="166">
        <f>IF(PMKAFAAPAYER[[#This Row],[ ]]="Payé",PMKAFAAPAYER[[#This Row],[09.01.2025]],0)</f>
        <v>0</v>
      </c>
      <c r="V209" s="234"/>
      <c r="W209" s="166">
        <f>IF(PMKAFAAPAYER[[#This Row],[ ]]="Payé",PMKAFAAPAYER[[#This Row],[16.01.2025]],0)</f>
        <v>0</v>
      </c>
      <c r="X209" s="234"/>
      <c r="Y209" s="166">
        <f>IF(PMKAFAAPAYER[[#This Row],[ ]]="Payé",PMKAFAAPAYER[[#This Row],[23.01.2025]],0)</f>
        <v>0</v>
      </c>
      <c r="Z209" s="234"/>
      <c r="AA209" s="176">
        <f>IF(PMKAFAAPAYER[[#This Row],[ ]]="Payé",PMKAFAAPAYER[[#This Row],[30.01.2025]],0)</f>
        <v>0</v>
      </c>
      <c r="AB209" s="32">
        <f t="shared" si="51"/>
        <v>0</v>
      </c>
      <c r="AC209" s="234"/>
      <c r="AD209" s="166">
        <f>IF(PMKAFAAPAYER[[#This Row],[ ]]="Payé",PMKAFAAPAYER[[#This Row],[06.02.2025]],0)</f>
        <v>0</v>
      </c>
      <c r="AE209" s="234"/>
      <c r="AF209" s="166">
        <f>IF(PMKAFAAPAYER[[#This Row],[ ]]="Payé",PMKAFAAPAYER[[#This Row],[13.02.2025]],0)</f>
        <v>0</v>
      </c>
      <c r="AG209" s="234"/>
      <c r="AH209" s="166">
        <f>IF(PMKAFAAPAYER[[#This Row],[ ]]="Payé",PMKAFAAPAYER[[#This Row],[20.02.2025]],0)</f>
        <v>0</v>
      </c>
      <c r="AI209" s="234"/>
      <c r="AJ209" s="176">
        <f>IF(PMKAFAAPAYER[[#This Row],[ ]]="Payé",PMKAFAAPAYER[[#This Row],[27.02.2025]],0)</f>
        <v>0</v>
      </c>
      <c r="AK209" s="47">
        <f t="shared" si="52"/>
        <v>0</v>
      </c>
      <c r="AL209" s="162"/>
      <c r="AM209" s="166">
        <f>IF(PMKAFAAPAYER[[#This Row],[ ]]="Payé",PMKAFAAPAYER[[#This Row],[05.03.2025]],0)</f>
        <v>0</v>
      </c>
      <c r="AN209" s="161"/>
      <c r="AO209" s="166">
        <f>IF(PMKAFAAPAYER[[#This Row],[ ]]="Payé",PMKAFAAPAYER[[#This Row],[12.03.2025]],0)</f>
        <v>0</v>
      </c>
      <c r="AP209" s="161"/>
      <c r="AQ209" s="166">
        <f>IF(PMKAFAAPAYER[[#This Row],[ ]]="Payé",PMKAFAAPAYER[[#This Row],[19.03.2025]],0)</f>
        <v>0</v>
      </c>
      <c r="AR209" s="161"/>
      <c r="AS209" s="176">
        <f>IF(PMKAFAAPAYER[[#This Row],[ ]]="Payé",PMKAFAAPAYER[[#This Row],[26.03.2025]],0)</f>
        <v>0</v>
      </c>
      <c r="AT209" s="17">
        <f t="shared" si="53"/>
        <v>0</v>
      </c>
      <c r="AU209" s="162"/>
      <c r="AV209" s="166">
        <f>IF(PMKAFAAPAYER[[#This Row],[ ]]="Payé",PMKAFAAPAYER[[#This Row],[02.04.2025]],0)</f>
        <v>0</v>
      </c>
      <c r="AW209" s="161"/>
      <c r="AX209" s="166">
        <f>IF(PMKAFAAPAYER[[#This Row],[ ]]="Payé",PMKAFAAPAYER[[#This Row],[09.04.2025]],0)</f>
        <v>0</v>
      </c>
      <c r="AY209" s="161"/>
      <c r="AZ209" s="166">
        <f>IF(PMKAFAAPAYER[[#This Row],[ ]]="Payé",PMKAFAAPAYER[[#This Row],[16.04.2025]],0)</f>
        <v>0</v>
      </c>
      <c r="BA209" s="161"/>
      <c r="BB209" s="166">
        <f>IF(PMKAFAAPAYER[[#This Row],[ ]]="Payé",PMKAFAAPAYER[[#This Row],[23.04.2025]],0)</f>
        <v>0</v>
      </c>
      <c r="BC209" s="161"/>
      <c r="BD209" s="176">
        <f>IF(PMKAFAAPAYER[[#This Row],[ ]]="Payé",PMKAFAAPAYER[[#This Row],[30.04.2025]],0)</f>
        <v>0</v>
      </c>
      <c r="BE209" s="18">
        <f t="shared" si="54"/>
        <v>0</v>
      </c>
      <c r="BF209" s="162"/>
      <c r="BG209" s="166">
        <f>IF(PMKAFAAPAYER[[#This Row],[ ]]="Payé",PMKAFAAPAYER[[#This Row],[07.05.2025]],0)</f>
        <v>0</v>
      </c>
      <c r="BH209" s="161"/>
      <c r="BI209" s="166">
        <f>IF(PMKAFAAPAYER[[#This Row],[ ]]="Payé",PMKAFAAPAYER[[#This Row],[14.05.2025]],0)</f>
        <v>0</v>
      </c>
      <c r="BJ209" s="161"/>
      <c r="BK209" s="166">
        <f>IF(PMKAFAAPAYER[[#This Row],[ ]]="Payé",PMKAFAAPAYER[[#This Row],[21.05.2025]],0)</f>
        <v>0</v>
      </c>
      <c r="BL209" s="161"/>
      <c r="BM209" s="176">
        <f>IF(PMKAFAAPAYER[[#This Row],[ ]]="Payé",PMKAFAAPAYER[[#This Row],[28.05.2025]],0)</f>
        <v>0</v>
      </c>
      <c r="BN209" s="17">
        <f t="shared" si="55"/>
        <v>0</v>
      </c>
      <c r="BO209" s="162"/>
      <c r="BP209" s="166">
        <f>IF(PMKAFAAPAYER[[#This Row],[ ]]="Payé",PMKAFAAPAYER[[#This Row],[04.06.2025]],0)</f>
        <v>0</v>
      </c>
      <c r="BQ209" s="161"/>
      <c r="BR209" s="166">
        <f>IF(PMKAFAAPAYER[[#This Row],[ ]]="Payé",PMKAFAAPAYER[[#This Row],[11.06.2025]],0)</f>
        <v>0</v>
      </c>
      <c r="BS209" s="161"/>
      <c r="BT209" s="166">
        <f>IF(PMKAFAAPAYER[[#This Row],[ ]]="Payé",PMKAFAAPAYER[[#This Row],[18.06.2025]],0)</f>
        <v>0</v>
      </c>
      <c r="BU209" s="161"/>
      <c r="BV209" s="176">
        <f>IF(PMKAFAAPAYER[[#This Row],[ ]]="Payé",PMKAFAAPAYER[[#This Row],[25.06.2025]],0)</f>
        <v>0</v>
      </c>
      <c r="BW209" s="18">
        <f t="shared" si="56"/>
        <v>0</v>
      </c>
      <c r="BX209" s="162"/>
      <c r="BY209" s="166">
        <f>IF(PMKAFAAPAYER[[#This Row],[ ]]="Payé",PMKAFAAPAYER[[#This Row],[02.07.2025]],0)</f>
        <v>0</v>
      </c>
      <c r="BZ209" s="161"/>
      <c r="CA209" s="166">
        <f>IF(PMKAFAAPAYER[[#This Row],[ ]]="Payé",PMKAFAAPAYER[[#This Row],[09.07.2025]],0)</f>
        <v>0</v>
      </c>
      <c r="CB209" s="161"/>
      <c r="CC209" s="166">
        <f>IF(PMKAFAAPAYER[[#This Row],[ ]]="Payé",PMKAFAAPAYER[[#This Row],[16.07.2025]],0)</f>
        <v>0</v>
      </c>
      <c r="CD209" s="161"/>
      <c r="CE209" s="166">
        <f>IF(PMKAFAAPAYER[[#This Row],[ ]]="Payé",PMKAFAAPAYER[[#This Row],[23.07.2025]],0)</f>
        <v>0</v>
      </c>
      <c r="CF209" s="161"/>
      <c r="CG209" s="176">
        <f>IF(PMKAFAAPAYER[[#This Row],[ ]]="Payé",PMKAFAAPAYER[[#This Row],[30.07.2025]],0)</f>
        <v>0</v>
      </c>
      <c r="CH209" s="17">
        <f t="shared" si="57"/>
        <v>0</v>
      </c>
      <c r="CI209" s="162"/>
      <c r="CJ209" s="166">
        <f>IF(PMKAFAAPAYER[[#This Row],[ ]]="Payé",PMKAFAAPAYER[[#This Row],[06.08.2025]],0)</f>
        <v>0</v>
      </c>
      <c r="CK209" s="161"/>
      <c r="CL209" s="166">
        <f>IF(PMKAFAAPAYER[[#This Row],[ ]]="Payé",PMKAFAAPAYER[[#This Row],[13.08.2025]],0)</f>
        <v>0</v>
      </c>
      <c r="CM209" s="161"/>
      <c r="CN209" s="166">
        <f>IF(PMKAFAAPAYER[[#This Row],[ ]]="Payé",PMKAFAAPAYER[[#This Row],[20.08.2025]],0)</f>
        <v>0</v>
      </c>
      <c r="CO209" s="161"/>
      <c r="CP209" s="176">
        <f>IF(PMKAFAAPAYER[[#This Row],[ ]]="Payé",PMKAFAAPAYER[[#This Row],[27.08.2025]],0)</f>
        <v>0</v>
      </c>
      <c r="CQ209" s="18">
        <f t="shared" si="58"/>
        <v>0</v>
      </c>
      <c r="CR209" s="162"/>
      <c r="CS209" s="166">
        <f>IF(PMKAFAAPAYER[[#This Row],[ ]]="Payé",PMKAFAAPAYER[[#This Row],[03.09.2025]],0)</f>
        <v>0</v>
      </c>
      <c r="CT209" s="161"/>
      <c r="CU209" s="166">
        <f>IF(PMKAFAAPAYER[[#This Row],[ ]]="Payé",PMKAFAAPAYER[[#This Row],[10.09.2025]],0)</f>
        <v>0</v>
      </c>
      <c r="CV209" s="161"/>
      <c r="CW209" s="166">
        <f>IF(PMKAFAAPAYER[[#This Row],[ ]]="Payé",PMKAFAAPAYER[[#This Row],[17.09.2025]],0)</f>
        <v>0</v>
      </c>
      <c r="CX209" s="161"/>
      <c r="CY209" s="176">
        <f>IF(PMKAFAAPAYER[[#This Row],[ ]]="Payé",PMKAFAAPAYER[[#This Row],[24.09.2025]],0)</f>
        <v>0</v>
      </c>
      <c r="CZ209" s="17">
        <f t="shared" si="59"/>
        <v>0</v>
      </c>
      <c r="DA209" s="162"/>
      <c r="DB209" s="166">
        <f>IF(PMKAFAAPAYER[[#This Row],[ ]]="Payé",PMKAFAAPAYER[[#This Row],[01.10.2025]],0)</f>
        <v>0</v>
      </c>
      <c r="DC209" s="161"/>
      <c r="DD209" s="166">
        <f>IF(PMKAFAAPAYER[[#This Row],[ ]]="Payé",PMKAFAAPAYER[[#This Row],[08.10.2025]],0)</f>
        <v>0</v>
      </c>
      <c r="DE209" s="161"/>
      <c r="DF209" s="166">
        <f>IF(PMKAFAAPAYER[[#This Row],[ ]]="Payé",PMKAFAAPAYER[[#This Row],[15.10.2025]],0)</f>
        <v>0</v>
      </c>
      <c r="DG209" s="161"/>
      <c r="DH209" s="166">
        <f>IF(PMKAFAAPAYER[[#This Row],[ ]]="Payé",PMKAFAAPAYER[[#This Row],[22.10.2025]],0)</f>
        <v>0</v>
      </c>
      <c r="DI209" s="161"/>
      <c r="DJ209" s="176">
        <f>IF(PMKAFAAPAYER[[#This Row],[ ]]="Payé",PMKAFAAPAYER[[#This Row],[29.10.2025]],0)</f>
        <v>0</v>
      </c>
      <c r="DK209" s="18">
        <f t="shared" si="60"/>
        <v>0</v>
      </c>
      <c r="DL209" s="162"/>
      <c r="DM209" s="166">
        <f>IF(PMKAFAAPAYER[[#This Row],[ ]]="Payé",PMKAFAAPAYER[[#This Row],[05.11.2025]],0)</f>
        <v>0</v>
      </c>
      <c r="DN209" s="161"/>
      <c r="DO209" s="166">
        <f>IF(PMKAFAAPAYER[[#This Row],[ ]]="Payé",PMKAFAAPAYER[[#This Row],[12.11.2025]],0)</f>
        <v>0</v>
      </c>
      <c r="DP209" s="161"/>
      <c r="DQ209" s="166">
        <f>IF(PMKAFAAPAYER[[#This Row],[ ]]="Payé",PMKAFAAPAYER[[#This Row],[19.11.2025]],0)</f>
        <v>0</v>
      </c>
      <c r="DR209" s="161"/>
      <c r="DS209" s="176">
        <f>IF(PMKAFAAPAYER[[#This Row],[ ]]="Payé",PMKAFAAPAYER[[#This Row],[26.11.2025]],0)</f>
        <v>0</v>
      </c>
      <c r="DT209" s="17">
        <f t="shared" si="61"/>
        <v>0</v>
      </c>
      <c r="DU209" s="162"/>
      <c r="DV209" s="166">
        <f>IF(PMKAFAAPAYER[[#This Row],[ ]]="Payé",PMKAFAAPAYER[[#This Row],[03.12.2025]],0)</f>
        <v>0</v>
      </c>
      <c r="DW209" s="161"/>
      <c r="DX209" s="166">
        <f>IF(PMKAFAAPAYER[[#This Row],[ ]]="Payé",PMKAFAAPAYER[[#This Row],[10.12.2025]],0)</f>
        <v>0</v>
      </c>
      <c r="DY209" s="161"/>
      <c r="DZ209" s="166">
        <f>IF(PMKAFAAPAYER[[#This Row],[ ]]="Payé",PMKAFAAPAYER[[#This Row],[17.12.2025]],0)</f>
        <v>0</v>
      </c>
      <c r="EA209" s="161"/>
      <c r="EB209" s="166">
        <f>IF(PMKAFAAPAYER[[#This Row],[ ]]="Payé",PMKAFAAPAYER[[#This Row],[24.12.2025]],0)</f>
        <v>0</v>
      </c>
      <c r="EC209" s="161"/>
      <c r="ED209" s="176">
        <f>IF(PMKAFAAPAYER[[#This Row],[ ]]="Payé",PMKAFAAPAYER[[#This Row],[31.12.2025]],0)</f>
        <v>0</v>
      </c>
      <c r="EE209" s="18">
        <f t="shared" si="62"/>
        <v>0</v>
      </c>
      <c r="EF209" s="11">
        <f t="shared" si="63"/>
        <v>0</v>
      </c>
      <c r="EG209" s="16">
        <f>+PMKAFAAPAYER[[#This Row],[CHF]]-PMKAFAAPAYER[[#This Row],[T2025]]</f>
        <v>0</v>
      </c>
    </row>
    <row r="210" spans="1:137" x14ac:dyDescent="0.3">
      <c r="A210" s="9">
        <f t="shared" si="64"/>
        <v>205</v>
      </c>
      <c r="B210" s="250"/>
      <c r="C210" s="251"/>
      <c r="D210" s="252"/>
      <c r="E210" s="253"/>
      <c r="F210" s="265">
        <f t="shared" si="50"/>
        <v>0</v>
      </c>
      <c r="G210" s="254"/>
      <c r="H210" s="255"/>
      <c r="I210" s="256"/>
      <c r="J210" s="14"/>
      <c r="K210" s="14"/>
      <c r="L210" s="14"/>
      <c r="N210" s="15"/>
      <c r="P210" s="258"/>
      <c r="Q210" s="259"/>
      <c r="R210" s="260"/>
      <c r="S210" s="166">
        <f>IF(PMKAFAAPAYER[[#This Row],[ ]]="Payé",PMKAFAAPAYER[[#This Row],[02.01.2025]],0)</f>
        <v>0</v>
      </c>
      <c r="T210" s="234"/>
      <c r="U210" s="166">
        <f>IF(PMKAFAAPAYER[[#This Row],[ ]]="Payé",PMKAFAAPAYER[[#This Row],[09.01.2025]],0)</f>
        <v>0</v>
      </c>
      <c r="V210" s="234"/>
      <c r="W210" s="166">
        <f>IF(PMKAFAAPAYER[[#This Row],[ ]]="Payé",PMKAFAAPAYER[[#This Row],[16.01.2025]],0)</f>
        <v>0</v>
      </c>
      <c r="X210" s="234"/>
      <c r="Y210" s="166">
        <f>IF(PMKAFAAPAYER[[#This Row],[ ]]="Payé",PMKAFAAPAYER[[#This Row],[23.01.2025]],0)</f>
        <v>0</v>
      </c>
      <c r="Z210" s="234"/>
      <c r="AA210" s="176">
        <f>IF(PMKAFAAPAYER[[#This Row],[ ]]="Payé",PMKAFAAPAYER[[#This Row],[30.01.2025]],0)</f>
        <v>0</v>
      </c>
      <c r="AB210" s="32">
        <f t="shared" si="51"/>
        <v>0</v>
      </c>
      <c r="AC210" s="234"/>
      <c r="AD210" s="166">
        <f>IF(PMKAFAAPAYER[[#This Row],[ ]]="Payé",PMKAFAAPAYER[[#This Row],[06.02.2025]],0)</f>
        <v>0</v>
      </c>
      <c r="AE210" s="234"/>
      <c r="AF210" s="166">
        <f>IF(PMKAFAAPAYER[[#This Row],[ ]]="Payé",PMKAFAAPAYER[[#This Row],[13.02.2025]],0)</f>
        <v>0</v>
      </c>
      <c r="AG210" s="234"/>
      <c r="AH210" s="166">
        <f>IF(PMKAFAAPAYER[[#This Row],[ ]]="Payé",PMKAFAAPAYER[[#This Row],[20.02.2025]],0)</f>
        <v>0</v>
      </c>
      <c r="AI210" s="234"/>
      <c r="AJ210" s="176">
        <f>IF(PMKAFAAPAYER[[#This Row],[ ]]="Payé",PMKAFAAPAYER[[#This Row],[27.02.2025]],0)</f>
        <v>0</v>
      </c>
      <c r="AK210" s="47">
        <f t="shared" si="52"/>
        <v>0</v>
      </c>
      <c r="AL210" s="162"/>
      <c r="AM210" s="166">
        <f>IF(PMKAFAAPAYER[[#This Row],[ ]]="Payé",PMKAFAAPAYER[[#This Row],[05.03.2025]],0)</f>
        <v>0</v>
      </c>
      <c r="AN210" s="161"/>
      <c r="AO210" s="166">
        <f>IF(PMKAFAAPAYER[[#This Row],[ ]]="Payé",PMKAFAAPAYER[[#This Row],[12.03.2025]],0)</f>
        <v>0</v>
      </c>
      <c r="AP210" s="161"/>
      <c r="AQ210" s="166">
        <f>IF(PMKAFAAPAYER[[#This Row],[ ]]="Payé",PMKAFAAPAYER[[#This Row],[19.03.2025]],0)</f>
        <v>0</v>
      </c>
      <c r="AR210" s="161"/>
      <c r="AS210" s="176">
        <f>IF(PMKAFAAPAYER[[#This Row],[ ]]="Payé",PMKAFAAPAYER[[#This Row],[26.03.2025]],0)</f>
        <v>0</v>
      </c>
      <c r="AT210" s="17">
        <f t="shared" si="53"/>
        <v>0</v>
      </c>
      <c r="AU210" s="162"/>
      <c r="AV210" s="166">
        <f>IF(PMKAFAAPAYER[[#This Row],[ ]]="Payé",PMKAFAAPAYER[[#This Row],[02.04.2025]],0)</f>
        <v>0</v>
      </c>
      <c r="AW210" s="161"/>
      <c r="AX210" s="166">
        <f>IF(PMKAFAAPAYER[[#This Row],[ ]]="Payé",PMKAFAAPAYER[[#This Row],[09.04.2025]],0)</f>
        <v>0</v>
      </c>
      <c r="AY210" s="161"/>
      <c r="AZ210" s="166">
        <f>IF(PMKAFAAPAYER[[#This Row],[ ]]="Payé",PMKAFAAPAYER[[#This Row],[16.04.2025]],0)</f>
        <v>0</v>
      </c>
      <c r="BA210" s="161"/>
      <c r="BB210" s="166">
        <f>IF(PMKAFAAPAYER[[#This Row],[ ]]="Payé",PMKAFAAPAYER[[#This Row],[23.04.2025]],0)</f>
        <v>0</v>
      </c>
      <c r="BC210" s="161"/>
      <c r="BD210" s="176">
        <f>IF(PMKAFAAPAYER[[#This Row],[ ]]="Payé",PMKAFAAPAYER[[#This Row],[30.04.2025]],0)</f>
        <v>0</v>
      </c>
      <c r="BE210" s="18">
        <f t="shared" si="54"/>
        <v>0</v>
      </c>
      <c r="BF210" s="162"/>
      <c r="BG210" s="166">
        <f>IF(PMKAFAAPAYER[[#This Row],[ ]]="Payé",PMKAFAAPAYER[[#This Row],[07.05.2025]],0)</f>
        <v>0</v>
      </c>
      <c r="BH210" s="161"/>
      <c r="BI210" s="166">
        <f>IF(PMKAFAAPAYER[[#This Row],[ ]]="Payé",PMKAFAAPAYER[[#This Row],[14.05.2025]],0)</f>
        <v>0</v>
      </c>
      <c r="BJ210" s="161"/>
      <c r="BK210" s="166">
        <f>IF(PMKAFAAPAYER[[#This Row],[ ]]="Payé",PMKAFAAPAYER[[#This Row],[21.05.2025]],0)</f>
        <v>0</v>
      </c>
      <c r="BL210" s="161"/>
      <c r="BM210" s="176">
        <f>IF(PMKAFAAPAYER[[#This Row],[ ]]="Payé",PMKAFAAPAYER[[#This Row],[28.05.2025]],0)</f>
        <v>0</v>
      </c>
      <c r="BN210" s="17">
        <f t="shared" si="55"/>
        <v>0</v>
      </c>
      <c r="BO210" s="162"/>
      <c r="BP210" s="166">
        <f>IF(PMKAFAAPAYER[[#This Row],[ ]]="Payé",PMKAFAAPAYER[[#This Row],[04.06.2025]],0)</f>
        <v>0</v>
      </c>
      <c r="BQ210" s="161"/>
      <c r="BR210" s="166">
        <f>IF(PMKAFAAPAYER[[#This Row],[ ]]="Payé",PMKAFAAPAYER[[#This Row],[11.06.2025]],0)</f>
        <v>0</v>
      </c>
      <c r="BS210" s="161"/>
      <c r="BT210" s="166">
        <f>IF(PMKAFAAPAYER[[#This Row],[ ]]="Payé",PMKAFAAPAYER[[#This Row],[18.06.2025]],0)</f>
        <v>0</v>
      </c>
      <c r="BU210" s="161"/>
      <c r="BV210" s="176">
        <f>IF(PMKAFAAPAYER[[#This Row],[ ]]="Payé",PMKAFAAPAYER[[#This Row],[25.06.2025]],0)</f>
        <v>0</v>
      </c>
      <c r="BW210" s="18">
        <f t="shared" si="56"/>
        <v>0</v>
      </c>
      <c r="BX210" s="162"/>
      <c r="BY210" s="166">
        <f>IF(PMKAFAAPAYER[[#This Row],[ ]]="Payé",PMKAFAAPAYER[[#This Row],[02.07.2025]],0)</f>
        <v>0</v>
      </c>
      <c r="BZ210" s="161"/>
      <c r="CA210" s="166">
        <f>IF(PMKAFAAPAYER[[#This Row],[ ]]="Payé",PMKAFAAPAYER[[#This Row],[09.07.2025]],0)</f>
        <v>0</v>
      </c>
      <c r="CB210" s="161"/>
      <c r="CC210" s="166">
        <f>IF(PMKAFAAPAYER[[#This Row],[ ]]="Payé",PMKAFAAPAYER[[#This Row],[16.07.2025]],0)</f>
        <v>0</v>
      </c>
      <c r="CD210" s="161"/>
      <c r="CE210" s="166">
        <f>IF(PMKAFAAPAYER[[#This Row],[ ]]="Payé",PMKAFAAPAYER[[#This Row],[23.07.2025]],0)</f>
        <v>0</v>
      </c>
      <c r="CF210" s="161"/>
      <c r="CG210" s="176">
        <f>IF(PMKAFAAPAYER[[#This Row],[ ]]="Payé",PMKAFAAPAYER[[#This Row],[30.07.2025]],0)</f>
        <v>0</v>
      </c>
      <c r="CH210" s="17">
        <f t="shared" si="57"/>
        <v>0</v>
      </c>
      <c r="CI210" s="162"/>
      <c r="CJ210" s="166">
        <f>IF(PMKAFAAPAYER[[#This Row],[ ]]="Payé",PMKAFAAPAYER[[#This Row],[06.08.2025]],0)</f>
        <v>0</v>
      </c>
      <c r="CK210" s="161"/>
      <c r="CL210" s="166">
        <f>IF(PMKAFAAPAYER[[#This Row],[ ]]="Payé",PMKAFAAPAYER[[#This Row],[13.08.2025]],0)</f>
        <v>0</v>
      </c>
      <c r="CM210" s="161"/>
      <c r="CN210" s="166">
        <f>IF(PMKAFAAPAYER[[#This Row],[ ]]="Payé",PMKAFAAPAYER[[#This Row],[20.08.2025]],0)</f>
        <v>0</v>
      </c>
      <c r="CO210" s="161"/>
      <c r="CP210" s="176">
        <f>IF(PMKAFAAPAYER[[#This Row],[ ]]="Payé",PMKAFAAPAYER[[#This Row],[27.08.2025]],0)</f>
        <v>0</v>
      </c>
      <c r="CQ210" s="18">
        <f t="shared" si="58"/>
        <v>0</v>
      </c>
      <c r="CR210" s="162"/>
      <c r="CS210" s="166">
        <f>IF(PMKAFAAPAYER[[#This Row],[ ]]="Payé",PMKAFAAPAYER[[#This Row],[03.09.2025]],0)</f>
        <v>0</v>
      </c>
      <c r="CT210" s="161"/>
      <c r="CU210" s="166">
        <f>IF(PMKAFAAPAYER[[#This Row],[ ]]="Payé",PMKAFAAPAYER[[#This Row],[10.09.2025]],0)</f>
        <v>0</v>
      </c>
      <c r="CV210" s="161"/>
      <c r="CW210" s="166">
        <f>IF(PMKAFAAPAYER[[#This Row],[ ]]="Payé",PMKAFAAPAYER[[#This Row],[17.09.2025]],0)</f>
        <v>0</v>
      </c>
      <c r="CX210" s="161"/>
      <c r="CY210" s="176">
        <f>IF(PMKAFAAPAYER[[#This Row],[ ]]="Payé",PMKAFAAPAYER[[#This Row],[24.09.2025]],0)</f>
        <v>0</v>
      </c>
      <c r="CZ210" s="17">
        <f t="shared" si="59"/>
        <v>0</v>
      </c>
      <c r="DA210" s="162"/>
      <c r="DB210" s="166">
        <f>IF(PMKAFAAPAYER[[#This Row],[ ]]="Payé",PMKAFAAPAYER[[#This Row],[01.10.2025]],0)</f>
        <v>0</v>
      </c>
      <c r="DC210" s="161"/>
      <c r="DD210" s="166">
        <f>IF(PMKAFAAPAYER[[#This Row],[ ]]="Payé",PMKAFAAPAYER[[#This Row],[08.10.2025]],0)</f>
        <v>0</v>
      </c>
      <c r="DE210" s="161"/>
      <c r="DF210" s="166">
        <f>IF(PMKAFAAPAYER[[#This Row],[ ]]="Payé",PMKAFAAPAYER[[#This Row],[15.10.2025]],0)</f>
        <v>0</v>
      </c>
      <c r="DG210" s="161"/>
      <c r="DH210" s="166">
        <f>IF(PMKAFAAPAYER[[#This Row],[ ]]="Payé",PMKAFAAPAYER[[#This Row],[22.10.2025]],0)</f>
        <v>0</v>
      </c>
      <c r="DI210" s="161"/>
      <c r="DJ210" s="176">
        <f>IF(PMKAFAAPAYER[[#This Row],[ ]]="Payé",PMKAFAAPAYER[[#This Row],[29.10.2025]],0)</f>
        <v>0</v>
      </c>
      <c r="DK210" s="18">
        <f t="shared" si="60"/>
        <v>0</v>
      </c>
      <c r="DL210" s="162"/>
      <c r="DM210" s="166">
        <f>IF(PMKAFAAPAYER[[#This Row],[ ]]="Payé",PMKAFAAPAYER[[#This Row],[05.11.2025]],0)</f>
        <v>0</v>
      </c>
      <c r="DN210" s="161"/>
      <c r="DO210" s="166">
        <f>IF(PMKAFAAPAYER[[#This Row],[ ]]="Payé",PMKAFAAPAYER[[#This Row],[12.11.2025]],0)</f>
        <v>0</v>
      </c>
      <c r="DP210" s="161"/>
      <c r="DQ210" s="166">
        <f>IF(PMKAFAAPAYER[[#This Row],[ ]]="Payé",PMKAFAAPAYER[[#This Row],[19.11.2025]],0)</f>
        <v>0</v>
      </c>
      <c r="DR210" s="161"/>
      <c r="DS210" s="176">
        <f>IF(PMKAFAAPAYER[[#This Row],[ ]]="Payé",PMKAFAAPAYER[[#This Row],[26.11.2025]],0)</f>
        <v>0</v>
      </c>
      <c r="DT210" s="17">
        <f t="shared" si="61"/>
        <v>0</v>
      </c>
      <c r="DU210" s="162"/>
      <c r="DV210" s="166">
        <f>IF(PMKAFAAPAYER[[#This Row],[ ]]="Payé",PMKAFAAPAYER[[#This Row],[03.12.2025]],0)</f>
        <v>0</v>
      </c>
      <c r="DW210" s="161"/>
      <c r="DX210" s="166">
        <f>IF(PMKAFAAPAYER[[#This Row],[ ]]="Payé",PMKAFAAPAYER[[#This Row],[10.12.2025]],0)</f>
        <v>0</v>
      </c>
      <c r="DY210" s="161"/>
      <c r="DZ210" s="166">
        <f>IF(PMKAFAAPAYER[[#This Row],[ ]]="Payé",PMKAFAAPAYER[[#This Row],[17.12.2025]],0)</f>
        <v>0</v>
      </c>
      <c r="EA210" s="161"/>
      <c r="EB210" s="166">
        <f>IF(PMKAFAAPAYER[[#This Row],[ ]]="Payé",PMKAFAAPAYER[[#This Row],[24.12.2025]],0)</f>
        <v>0</v>
      </c>
      <c r="EC210" s="161"/>
      <c r="ED210" s="176">
        <f>IF(PMKAFAAPAYER[[#This Row],[ ]]="Payé",PMKAFAAPAYER[[#This Row],[31.12.2025]],0)</f>
        <v>0</v>
      </c>
      <c r="EE210" s="18">
        <f t="shared" si="62"/>
        <v>0</v>
      </c>
      <c r="EF210" s="11">
        <f t="shared" si="63"/>
        <v>0</v>
      </c>
      <c r="EG210" s="16">
        <f>+PMKAFAAPAYER[[#This Row],[CHF]]-PMKAFAAPAYER[[#This Row],[T2025]]</f>
        <v>0</v>
      </c>
    </row>
    <row r="211" spans="1:137" x14ac:dyDescent="0.3">
      <c r="A211" s="9">
        <f t="shared" si="64"/>
        <v>206</v>
      </c>
      <c r="B211" s="250"/>
      <c r="C211" s="251"/>
      <c r="D211" s="252"/>
      <c r="E211" s="253"/>
      <c r="F211" s="265">
        <f t="shared" si="50"/>
        <v>0</v>
      </c>
      <c r="G211" s="254"/>
      <c r="H211" s="255"/>
      <c r="I211" s="256"/>
      <c r="J211" s="14"/>
      <c r="K211" s="14"/>
      <c r="L211" s="14"/>
      <c r="N211" s="15"/>
      <c r="P211" s="258"/>
      <c r="Q211" s="259"/>
      <c r="R211" s="260"/>
      <c r="S211" s="166">
        <f>IF(PMKAFAAPAYER[[#This Row],[ ]]="Payé",PMKAFAAPAYER[[#This Row],[02.01.2025]],0)</f>
        <v>0</v>
      </c>
      <c r="T211" s="234"/>
      <c r="U211" s="166">
        <f>IF(PMKAFAAPAYER[[#This Row],[ ]]="Payé",PMKAFAAPAYER[[#This Row],[09.01.2025]],0)</f>
        <v>0</v>
      </c>
      <c r="V211" s="234"/>
      <c r="W211" s="166">
        <f>IF(PMKAFAAPAYER[[#This Row],[ ]]="Payé",PMKAFAAPAYER[[#This Row],[16.01.2025]],0)</f>
        <v>0</v>
      </c>
      <c r="X211" s="234"/>
      <c r="Y211" s="166">
        <f>IF(PMKAFAAPAYER[[#This Row],[ ]]="Payé",PMKAFAAPAYER[[#This Row],[23.01.2025]],0)</f>
        <v>0</v>
      </c>
      <c r="Z211" s="234"/>
      <c r="AA211" s="176">
        <f>IF(PMKAFAAPAYER[[#This Row],[ ]]="Payé",PMKAFAAPAYER[[#This Row],[30.01.2025]],0)</f>
        <v>0</v>
      </c>
      <c r="AB211" s="32">
        <f t="shared" si="51"/>
        <v>0</v>
      </c>
      <c r="AC211" s="234"/>
      <c r="AD211" s="166">
        <f>IF(PMKAFAAPAYER[[#This Row],[ ]]="Payé",PMKAFAAPAYER[[#This Row],[06.02.2025]],0)</f>
        <v>0</v>
      </c>
      <c r="AE211" s="234"/>
      <c r="AF211" s="166">
        <f>IF(PMKAFAAPAYER[[#This Row],[ ]]="Payé",PMKAFAAPAYER[[#This Row],[13.02.2025]],0)</f>
        <v>0</v>
      </c>
      <c r="AG211" s="234"/>
      <c r="AH211" s="166">
        <f>IF(PMKAFAAPAYER[[#This Row],[ ]]="Payé",PMKAFAAPAYER[[#This Row],[20.02.2025]],0)</f>
        <v>0</v>
      </c>
      <c r="AI211" s="234"/>
      <c r="AJ211" s="176">
        <f>IF(PMKAFAAPAYER[[#This Row],[ ]]="Payé",PMKAFAAPAYER[[#This Row],[27.02.2025]],0)</f>
        <v>0</v>
      </c>
      <c r="AK211" s="47">
        <f t="shared" si="52"/>
        <v>0</v>
      </c>
      <c r="AL211" s="162"/>
      <c r="AM211" s="166">
        <f>IF(PMKAFAAPAYER[[#This Row],[ ]]="Payé",PMKAFAAPAYER[[#This Row],[05.03.2025]],0)</f>
        <v>0</v>
      </c>
      <c r="AN211" s="161"/>
      <c r="AO211" s="166">
        <f>IF(PMKAFAAPAYER[[#This Row],[ ]]="Payé",PMKAFAAPAYER[[#This Row],[12.03.2025]],0)</f>
        <v>0</v>
      </c>
      <c r="AP211" s="161"/>
      <c r="AQ211" s="166">
        <f>IF(PMKAFAAPAYER[[#This Row],[ ]]="Payé",PMKAFAAPAYER[[#This Row],[19.03.2025]],0)</f>
        <v>0</v>
      </c>
      <c r="AR211" s="161"/>
      <c r="AS211" s="176">
        <f>IF(PMKAFAAPAYER[[#This Row],[ ]]="Payé",PMKAFAAPAYER[[#This Row],[26.03.2025]],0)</f>
        <v>0</v>
      </c>
      <c r="AT211" s="17">
        <f t="shared" si="53"/>
        <v>0</v>
      </c>
      <c r="AU211" s="162"/>
      <c r="AV211" s="166">
        <f>IF(PMKAFAAPAYER[[#This Row],[ ]]="Payé",PMKAFAAPAYER[[#This Row],[02.04.2025]],0)</f>
        <v>0</v>
      </c>
      <c r="AW211" s="161"/>
      <c r="AX211" s="166">
        <f>IF(PMKAFAAPAYER[[#This Row],[ ]]="Payé",PMKAFAAPAYER[[#This Row],[09.04.2025]],0)</f>
        <v>0</v>
      </c>
      <c r="AY211" s="161"/>
      <c r="AZ211" s="166">
        <f>IF(PMKAFAAPAYER[[#This Row],[ ]]="Payé",PMKAFAAPAYER[[#This Row],[16.04.2025]],0)</f>
        <v>0</v>
      </c>
      <c r="BA211" s="161"/>
      <c r="BB211" s="166">
        <f>IF(PMKAFAAPAYER[[#This Row],[ ]]="Payé",PMKAFAAPAYER[[#This Row],[23.04.2025]],0)</f>
        <v>0</v>
      </c>
      <c r="BC211" s="161"/>
      <c r="BD211" s="176">
        <f>IF(PMKAFAAPAYER[[#This Row],[ ]]="Payé",PMKAFAAPAYER[[#This Row],[30.04.2025]],0)</f>
        <v>0</v>
      </c>
      <c r="BE211" s="18">
        <f t="shared" si="54"/>
        <v>0</v>
      </c>
      <c r="BF211" s="162"/>
      <c r="BG211" s="166">
        <f>IF(PMKAFAAPAYER[[#This Row],[ ]]="Payé",PMKAFAAPAYER[[#This Row],[07.05.2025]],0)</f>
        <v>0</v>
      </c>
      <c r="BH211" s="161"/>
      <c r="BI211" s="166">
        <f>IF(PMKAFAAPAYER[[#This Row],[ ]]="Payé",PMKAFAAPAYER[[#This Row],[14.05.2025]],0)</f>
        <v>0</v>
      </c>
      <c r="BJ211" s="161"/>
      <c r="BK211" s="166">
        <f>IF(PMKAFAAPAYER[[#This Row],[ ]]="Payé",PMKAFAAPAYER[[#This Row],[21.05.2025]],0)</f>
        <v>0</v>
      </c>
      <c r="BL211" s="161"/>
      <c r="BM211" s="176">
        <f>IF(PMKAFAAPAYER[[#This Row],[ ]]="Payé",PMKAFAAPAYER[[#This Row],[28.05.2025]],0)</f>
        <v>0</v>
      </c>
      <c r="BN211" s="17">
        <f t="shared" si="55"/>
        <v>0</v>
      </c>
      <c r="BO211" s="162"/>
      <c r="BP211" s="166">
        <f>IF(PMKAFAAPAYER[[#This Row],[ ]]="Payé",PMKAFAAPAYER[[#This Row],[04.06.2025]],0)</f>
        <v>0</v>
      </c>
      <c r="BQ211" s="161"/>
      <c r="BR211" s="166">
        <f>IF(PMKAFAAPAYER[[#This Row],[ ]]="Payé",PMKAFAAPAYER[[#This Row],[11.06.2025]],0)</f>
        <v>0</v>
      </c>
      <c r="BS211" s="161"/>
      <c r="BT211" s="166">
        <f>IF(PMKAFAAPAYER[[#This Row],[ ]]="Payé",PMKAFAAPAYER[[#This Row],[18.06.2025]],0)</f>
        <v>0</v>
      </c>
      <c r="BU211" s="161"/>
      <c r="BV211" s="176">
        <f>IF(PMKAFAAPAYER[[#This Row],[ ]]="Payé",PMKAFAAPAYER[[#This Row],[25.06.2025]],0)</f>
        <v>0</v>
      </c>
      <c r="BW211" s="18">
        <f t="shared" si="56"/>
        <v>0</v>
      </c>
      <c r="BX211" s="162"/>
      <c r="BY211" s="166">
        <f>IF(PMKAFAAPAYER[[#This Row],[ ]]="Payé",PMKAFAAPAYER[[#This Row],[02.07.2025]],0)</f>
        <v>0</v>
      </c>
      <c r="BZ211" s="161"/>
      <c r="CA211" s="166">
        <f>IF(PMKAFAAPAYER[[#This Row],[ ]]="Payé",PMKAFAAPAYER[[#This Row],[09.07.2025]],0)</f>
        <v>0</v>
      </c>
      <c r="CB211" s="161"/>
      <c r="CC211" s="166">
        <f>IF(PMKAFAAPAYER[[#This Row],[ ]]="Payé",PMKAFAAPAYER[[#This Row],[16.07.2025]],0)</f>
        <v>0</v>
      </c>
      <c r="CD211" s="161"/>
      <c r="CE211" s="166">
        <f>IF(PMKAFAAPAYER[[#This Row],[ ]]="Payé",PMKAFAAPAYER[[#This Row],[23.07.2025]],0)</f>
        <v>0</v>
      </c>
      <c r="CF211" s="161"/>
      <c r="CG211" s="176">
        <f>IF(PMKAFAAPAYER[[#This Row],[ ]]="Payé",PMKAFAAPAYER[[#This Row],[30.07.2025]],0)</f>
        <v>0</v>
      </c>
      <c r="CH211" s="17">
        <f t="shared" si="57"/>
        <v>0</v>
      </c>
      <c r="CI211" s="162"/>
      <c r="CJ211" s="166">
        <f>IF(PMKAFAAPAYER[[#This Row],[ ]]="Payé",PMKAFAAPAYER[[#This Row],[06.08.2025]],0)</f>
        <v>0</v>
      </c>
      <c r="CK211" s="161"/>
      <c r="CL211" s="166">
        <f>IF(PMKAFAAPAYER[[#This Row],[ ]]="Payé",PMKAFAAPAYER[[#This Row],[13.08.2025]],0)</f>
        <v>0</v>
      </c>
      <c r="CM211" s="161"/>
      <c r="CN211" s="166">
        <f>IF(PMKAFAAPAYER[[#This Row],[ ]]="Payé",PMKAFAAPAYER[[#This Row],[20.08.2025]],0)</f>
        <v>0</v>
      </c>
      <c r="CO211" s="161"/>
      <c r="CP211" s="176">
        <f>IF(PMKAFAAPAYER[[#This Row],[ ]]="Payé",PMKAFAAPAYER[[#This Row],[27.08.2025]],0)</f>
        <v>0</v>
      </c>
      <c r="CQ211" s="18">
        <f t="shared" si="58"/>
        <v>0</v>
      </c>
      <c r="CR211" s="162"/>
      <c r="CS211" s="166">
        <f>IF(PMKAFAAPAYER[[#This Row],[ ]]="Payé",PMKAFAAPAYER[[#This Row],[03.09.2025]],0)</f>
        <v>0</v>
      </c>
      <c r="CT211" s="161"/>
      <c r="CU211" s="166">
        <f>IF(PMKAFAAPAYER[[#This Row],[ ]]="Payé",PMKAFAAPAYER[[#This Row],[10.09.2025]],0)</f>
        <v>0</v>
      </c>
      <c r="CV211" s="161"/>
      <c r="CW211" s="166">
        <f>IF(PMKAFAAPAYER[[#This Row],[ ]]="Payé",PMKAFAAPAYER[[#This Row],[17.09.2025]],0)</f>
        <v>0</v>
      </c>
      <c r="CX211" s="161"/>
      <c r="CY211" s="176">
        <f>IF(PMKAFAAPAYER[[#This Row],[ ]]="Payé",PMKAFAAPAYER[[#This Row],[24.09.2025]],0)</f>
        <v>0</v>
      </c>
      <c r="CZ211" s="17">
        <f t="shared" si="59"/>
        <v>0</v>
      </c>
      <c r="DA211" s="162"/>
      <c r="DB211" s="166">
        <f>IF(PMKAFAAPAYER[[#This Row],[ ]]="Payé",PMKAFAAPAYER[[#This Row],[01.10.2025]],0)</f>
        <v>0</v>
      </c>
      <c r="DC211" s="161"/>
      <c r="DD211" s="166">
        <f>IF(PMKAFAAPAYER[[#This Row],[ ]]="Payé",PMKAFAAPAYER[[#This Row],[08.10.2025]],0)</f>
        <v>0</v>
      </c>
      <c r="DE211" s="161"/>
      <c r="DF211" s="166">
        <f>IF(PMKAFAAPAYER[[#This Row],[ ]]="Payé",PMKAFAAPAYER[[#This Row],[15.10.2025]],0)</f>
        <v>0</v>
      </c>
      <c r="DG211" s="161"/>
      <c r="DH211" s="166">
        <f>IF(PMKAFAAPAYER[[#This Row],[ ]]="Payé",PMKAFAAPAYER[[#This Row],[22.10.2025]],0)</f>
        <v>0</v>
      </c>
      <c r="DI211" s="161"/>
      <c r="DJ211" s="176">
        <f>IF(PMKAFAAPAYER[[#This Row],[ ]]="Payé",PMKAFAAPAYER[[#This Row],[29.10.2025]],0)</f>
        <v>0</v>
      </c>
      <c r="DK211" s="18">
        <f t="shared" si="60"/>
        <v>0</v>
      </c>
      <c r="DL211" s="162"/>
      <c r="DM211" s="166">
        <f>IF(PMKAFAAPAYER[[#This Row],[ ]]="Payé",PMKAFAAPAYER[[#This Row],[05.11.2025]],0)</f>
        <v>0</v>
      </c>
      <c r="DN211" s="161"/>
      <c r="DO211" s="166">
        <f>IF(PMKAFAAPAYER[[#This Row],[ ]]="Payé",PMKAFAAPAYER[[#This Row],[12.11.2025]],0)</f>
        <v>0</v>
      </c>
      <c r="DP211" s="161"/>
      <c r="DQ211" s="166">
        <f>IF(PMKAFAAPAYER[[#This Row],[ ]]="Payé",PMKAFAAPAYER[[#This Row],[19.11.2025]],0)</f>
        <v>0</v>
      </c>
      <c r="DR211" s="161"/>
      <c r="DS211" s="176">
        <f>IF(PMKAFAAPAYER[[#This Row],[ ]]="Payé",PMKAFAAPAYER[[#This Row],[26.11.2025]],0)</f>
        <v>0</v>
      </c>
      <c r="DT211" s="17">
        <f t="shared" si="61"/>
        <v>0</v>
      </c>
      <c r="DU211" s="162"/>
      <c r="DV211" s="166">
        <f>IF(PMKAFAAPAYER[[#This Row],[ ]]="Payé",PMKAFAAPAYER[[#This Row],[03.12.2025]],0)</f>
        <v>0</v>
      </c>
      <c r="DW211" s="161"/>
      <c r="DX211" s="166">
        <f>IF(PMKAFAAPAYER[[#This Row],[ ]]="Payé",PMKAFAAPAYER[[#This Row],[10.12.2025]],0)</f>
        <v>0</v>
      </c>
      <c r="DY211" s="161"/>
      <c r="DZ211" s="166">
        <f>IF(PMKAFAAPAYER[[#This Row],[ ]]="Payé",PMKAFAAPAYER[[#This Row],[17.12.2025]],0)</f>
        <v>0</v>
      </c>
      <c r="EA211" s="161"/>
      <c r="EB211" s="166">
        <f>IF(PMKAFAAPAYER[[#This Row],[ ]]="Payé",PMKAFAAPAYER[[#This Row],[24.12.2025]],0)</f>
        <v>0</v>
      </c>
      <c r="EC211" s="161"/>
      <c r="ED211" s="176">
        <f>IF(PMKAFAAPAYER[[#This Row],[ ]]="Payé",PMKAFAAPAYER[[#This Row],[31.12.2025]],0)</f>
        <v>0</v>
      </c>
      <c r="EE211" s="18">
        <f t="shared" si="62"/>
        <v>0</v>
      </c>
      <c r="EF211" s="11">
        <f t="shared" si="63"/>
        <v>0</v>
      </c>
      <c r="EG211" s="16">
        <f>+PMKAFAAPAYER[[#This Row],[CHF]]-PMKAFAAPAYER[[#This Row],[T2025]]</f>
        <v>0</v>
      </c>
    </row>
    <row r="212" spans="1:137" x14ac:dyDescent="0.3">
      <c r="A212" s="9">
        <f t="shared" si="64"/>
        <v>207</v>
      </c>
      <c r="B212" s="250"/>
      <c r="C212" s="251"/>
      <c r="D212" s="252"/>
      <c r="E212" s="253"/>
      <c r="F212" s="265">
        <f t="shared" si="50"/>
        <v>0</v>
      </c>
      <c r="G212" s="254"/>
      <c r="H212" s="255"/>
      <c r="I212" s="256"/>
      <c r="J212" s="14"/>
      <c r="K212" s="14"/>
      <c r="L212" s="14"/>
      <c r="N212" s="15"/>
      <c r="P212" s="258"/>
      <c r="Q212" s="259"/>
      <c r="R212" s="260"/>
      <c r="S212" s="166">
        <f>IF(PMKAFAAPAYER[[#This Row],[ ]]="Payé",PMKAFAAPAYER[[#This Row],[02.01.2025]],0)</f>
        <v>0</v>
      </c>
      <c r="T212" s="234"/>
      <c r="U212" s="166">
        <f>IF(PMKAFAAPAYER[[#This Row],[ ]]="Payé",PMKAFAAPAYER[[#This Row],[09.01.2025]],0)</f>
        <v>0</v>
      </c>
      <c r="V212" s="234"/>
      <c r="W212" s="166">
        <f>IF(PMKAFAAPAYER[[#This Row],[ ]]="Payé",PMKAFAAPAYER[[#This Row],[16.01.2025]],0)</f>
        <v>0</v>
      </c>
      <c r="X212" s="234"/>
      <c r="Y212" s="166">
        <f>IF(PMKAFAAPAYER[[#This Row],[ ]]="Payé",PMKAFAAPAYER[[#This Row],[23.01.2025]],0)</f>
        <v>0</v>
      </c>
      <c r="Z212" s="234"/>
      <c r="AA212" s="176">
        <f>IF(PMKAFAAPAYER[[#This Row],[ ]]="Payé",PMKAFAAPAYER[[#This Row],[30.01.2025]],0)</f>
        <v>0</v>
      </c>
      <c r="AB212" s="32">
        <f t="shared" si="51"/>
        <v>0</v>
      </c>
      <c r="AC212" s="234"/>
      <c r="AD212" s="166">
        <f>IF(PMKAFAAPAYER[[#This Row],[ ]]="Payé",PMKAFAAPAYER[[#This Row],[06.02.2025]],0)</f>
        <v>0</v>
      </c>
      <c r="AE212" s="234"/>
      <c r="AF212" s="166">
        <f>IF(PMKAFAAPAYER[[#This Row],[ ]]="Payé",PMKAFAAPAYER[[#This Row],[13.02.2025]],0)</f>
        <v>0</v>
      </c>
      <c r="AG212" s="234"/>
      <c r="AH212" s="166">
        <f>IF(PMKAFAAPAYER[[#This Row],[ ]]="Payé",PMKAFAAPAYER[[#This Row],[20.02.2025]],0)</f>
        <v>0</v>
      </c>
      <c r="AI212" s="234"/>
      <c r="AJ212" s="176">
        <f>IF(PMKAFAAPAYER[[#This Row],[ ]]="Payé",PMKAFAAPAYER[[#This Row],[27.02.2025]],0)</f>
        <v>0</v>
      </c>
      <c r="AK212" s="47">
        <f t="shared" si="52"/>
        <v>0</v>
      </c>
      <c r="AL212" s="162"/>
      <c r="AM212" s="166">
        <f>IF(PMKAFAAPAYER[[#This Row],[ ]]="Payé",PMKAFAAPAYER[[#This Row],[05.03.2025]],0)</f>
        <v>0</v>
      </c>
      <c r="AN212" s="161"/>
      <c r="AO212" s="166">
        <f>IF(PMKAFAAPAYER[[#This Row],[ ]]="Payé",PMKAFAAPAYER[[#This Row],[12.03.2025]],0)</f>
        <v>0</v>
      </c>
      <c r="AP212" s="161"/>
      <c r="AQ212" s="166">
        <f>IF(PMKAFAAPAYER[[#This Row],[ ]]="Payé",PMKAFAAPAYER[[#This Row],[19.03.2025]],0)</f>
        <v>0</v>
      </c>
      <c r="AR212" s="161"/>
      <c r="AS212" s="176">
        <f>IF(PMKAFAAPAYER[[#This Row],[ ]]="Payé",PMKAFAAPAYER[[#This Row],[26.03.2025]],0)</f>
        <v>0</v>
      </c>
      <c r="AT212" s="17">
        <f t="shared" si="53"/>
        <v>0</v>
      </c>
      <c r="AU212" s="162"/>
      <c r="AV212" s="166">
        <f>IF(PMKAFAAPAYER[[#This Row],[ ]]="Payé",PMKAFAAPAYER[[#This Row],[02.04.2025]],0)</f>
        <v>0</v>
      </c>
      <c r="AW212" s="161"/>
      <c r="AX212" s="166">
        <f>IF(PMKAFAAPAYER[[#This Row],[ ]]="Payé",PMKAFAAPAYER[[#This Row],[09.04.2025]],0)</f>
        <v>0</v>
      </c>
      <c r="AY212" s="161"/>
      <c r="AZ212" s="166">
        <f>IF(PMKAFAAPAYER[[#This Row],[ ]]="Payé",PMKAFAAPAYER[[#This Row],[16.04.2025]],0)</f>
        <v>0</v>
      </c>
      <c r="BA212" s="161"/>
      <c r="BB212" s="166">
        <f>IF(PMKAFAAPAYER[[#This Row],[ ]]="Payé",PMKAFAAPAYER[[#This Row],[23.04.2025]],0)</f>
        <v>0</v>
      </c>
      <c r="BC212" s="161"/>
      <c r="BD212" s="176">
        <f>IF(PMKAFAAPAYER[[#This Row],[ ]]="Payé",PMKAFAAPAYER[[#This Row],[30.04.2025]],0)</f>
        <v>0</v>
      </c>
      <c r="BE212" s="18">
        <f t="shared" si="54"/>
        <v>0</v>
      </c>
      <c r="BF212" s="162"/>
      <c r="BG212" s="166">
        <f>IF(PMKAFAAPAYER[[#This Row],[ ]]="Payé",PMKAFAAPAYER[[#This Row],[07.05.2025]],0)</f>
        <v>0</v>
      </c>
      <c r="BH212" s="161"/>
      <c r="BI212" s="166">
        <f>IF(PMKAFAAPAYER[[#This Row],[ ]]="Payé",PMKAFAAPAYER[[#This Row],[14.05.2025]],0)</f>
        <v>0</v>
      </c>
      <c r="BJ212" s="161"/>
      <c r="BK212" s="166">
        <f>IF(PMKAFAAPAYER[[#This Row],[ ]]="Payé",PMKAFAAPAYER[[#This Row],[21.05.2025]],0)</f>
        <v>0</v>
      </c>
      <c r="BL212" s="161"/>
      <c r="BM212" s="176">
        <f>IF(PMKAFAAPAYER[[#This Row],[ ]]="Payé",PMKAFAAPAYER[[#This Row],[28.05.2025]],0)</f>
        <v>0</v>
      </c>
      <c r="BN212" s="17">
        <f t="shared" si="55"/>
        <v>0</v>
      </c>
      <c r="BO212" s="162"/>
      <c r="BP212" s="166">
        <f>IF(PMKAFAAPAYER[[#This Row],[ ]]="Payé",PMKAFAAPAYER[[#This Row],[04.06.2025]],0)</f>
        <v>0</v>
      </c>
      <c r="BQ212" s="161"/>
      <c r="BR212" s="166">
        <f>IF(PMKAFAAPAYER[[#This Row],[ ]]="Payé",PMKAFAAPAYER[[#This Row],[11.06.2025]],0)</f>
        <v>0</v>
      </c>
      <c r="BS212" s="161"/>
      <c r="BT212" s="166">
        <f>IF(PMKAFAAPAYER[[#This Row],[ ]]="Payé",PMKAFAAPAYER[[#This Row],[18.06.2025]],0)</f>
        <v>0</v>
      </c>
      <c r="BU212" s="161"/>
      <c r="BV212" s="176">
        <f>IF(PMKAFAAPAYER[[#This Row],[ ]]="Payé",PMKAFAAPAYER[[#This Row],[25.06.2025]],0)</f>
        <v>0</v>
      </c>
      <c r="BW212" s="18">
        <f t="shared" si="56"/>
        <v>0</v>
      </c>
      <c r="BX212" s="162"/>
      <c r="BY212" s="166">
        <f>IF(PMKAFAAPAYER[[#This Row],[ ]]="Payé",PMKAFAAPAYER[[#This Row],[02.07.2025]],0)</f>
        <v>0</v>
      </c>
      <c r="BZ212" s="161"/>
      <c r="CA212" s="166">
        <f>IF(PMKAFAAPAYER[[#This Row],[ ]]="Payé",PMKAFAAPAYER[[#This Row],[09.07.2025]],0)</f>
        <v>0</v>
      </c>
      <c r="CB212" s="161"/>
      <c r="CC212" s="166">
        <f>IF(PMKAFAAPAYER[[#This Row],[ ]]="Payé",PMKAFAAPAYER[[#This Row],[16.07.2025]],0)</f>
        <v>0</v>
      </c>
      <c r="CD212" s="161"/>
      <c r="CE212" s="166">
        <f>IF(PMKAFAAPAYER[[#This Row],[ ]]="Payé",PMKAFAAPAYER[[#This Row],[23.07.2025]],0)</f>
        <v>0</v>
      </c>
      <c r="CF212" s="161"/>
      <c r="CG212" s="176">
        <f>IF(PMKAFAAPAYER[[#This Row],[ ]]="Payé",PMKAFAAPAYER[[#This Row],[30.07.2025]],0)</f>
        <v>0</v>
      </c>
      <c r="CH212" s="17">
        <f t="shared" si="57"/>
        <v>0</v>
      </c>
      <c r="CI212" s="162"/>
      <c r="CJ212" s="166">
        <f>IF(PMKAFAAPAYER[[#This Row],[ ]]="Payé",PMKAFAAPAYER[[#This Row],[06.08.2025]],0)</f>
        <v>0</v>
      </c>
      <c r="CK212" s="161"/>
      <c r="CL212" s="166">
        <f>IF(PMKAFAAPAYER[[#This Row],[ ]]="Payé",PMKAFAAPAYER[[#This Row],[13.08.2025]],0)</f>
        <v>0</v>
      </c>
      <c r="CM212" s="161"/>
      <c r="CN212" s="166">
        <f>IF(PMKAFAAPAYER[[#This Row],[ ]]="Payé",PMKAFAAPAYER[[#This Row],[20.08.2025]],0)</f>
        <v>0</v>
      </c>
      <c r="CO212" s="161"/>
      <c r="CP212" s="176">
        <f>IF(PMKAFAAPAYER[[#This Row],[ ]]="Payé",PMKAFAAPAYER[[#This Row],[27.08.2025]],0)</f>
        <v>0</v>
      </c>
      <c r="CQ212" s="18">
        <f t="shared" si="58"/>
        <v>0</v>
      </c>
      <c r="CR212" s="162"/>
      <c r="CS212" s="166">
        <f>IF(PMKAFAAPAYER[[#This Row],[ ]]="Payé",PMKAFAAPAYER[[#This Row],[03.09.2025]],0)</f>
        <v>0</v>
      </c>
      <c r="CT212" s="161"/>
      <c r="CU212" s="166">
        <f>IF(PMKAFAAPAYER[[#This Row],[ ]]="Payé",PMKAFAAPAYER[[#This Row],[10.09.2025]],0)</f>
        <v>0</v>
      </c>
      <c r="CV212" s="161"/>
      <c r="CW212" s="166">
        <f>IF(PMKAFAAPAYER[[#This Row],[ ]]="Payé",PMKAFAAPAYER[[#This Row],[17.09.2025]],0)</f>
        <v>0</v>
      </c>
      <c r="CX212" s="161"/>
      <c r="CY212" s="176">
        <f>IF(PMKAFAAPAYER[[#This Row],[ ]]="Payé",PMKAFAAPAYER[[#This Row],[24.09.2025]],0)</f>
        <v>0</v>
      </c>
      <c r="CZ212" s="17">
        <f t="shared" si="59"/>
        <v>0</v>
      </c>
      <c r="DA212" s="162"/>
      <c r="DB212" s="166">
        <f>IF(PMKAFAAPAYER[[#This Row],[ ]]="Payé",PMKAFAAPAYER[[#This Row],[01.10.2025]],0)</f>
        <v>0</v>
      </c>
      <c r="DC212" s="161"/>
      <c r="DD212" s="166">
        <f>IF(PMKAFAAPAYER[[#This Row],[ ]]="Payé",PMKAFAAPAYER[[#This Row],[08.10.2025]],0)</f>
        <v>0</v>
      </c>
      <c r="DE212" s="161"/>
      <c r="DF212" s="166">
        <f>IF(PMKAFAAPAYER[[#This Row],[ ]]="Payé",PMKAFAAPAYER[[#This Row],[15.10.2025]],0)</f>
        <v>0</v>
      </c>
      <c r="DG212" s="161"/>
      <c r="DH212" s="166">
        <f>IF(PMKAFAAPAYER[[#This Row],[ ]]="Payé",PMKAFAAPAYER[[#This Row],[22.10.2025]],0)</f>
        <v>0</v>
      </c>
      <c r="DI212" s="161"/>
      <c r="DJ212" s="176">
        <f>IF(PMKAFAAPAYER[[#This Row],[ ]]="Payé",PMKAFAAPAYER[[#This Row],[29.10.2025]],0)</f>
        <v>0</v>
      </c>
      <c r="DK212" s="18">
        <f t="shared" si="60"/>
        <v>0</v>
      </c>
      <c r="DL212" s="162"/>
      <c r="DM212" s="166">
        <f>IF(PMKAFAAPAYER[[#This Row],[ ]]="Payé",PMKAFAAPAYER[[#This Row],[05.11.2025]],0)</f>
        <v>0</v>
      </c>
      <c r="DN212" s="161"/>
      <c r="DO212" s="166">
        <f>IF(PMKAFAAPAYER[[#This Row],[ ]]="Payé",PMKAFAAPAYER[[#This Row],[12.11.2025]],0)</f>
        <v>0</v>
      </c>
      <c r="DP212" s="161"/>
      <c r="DQ212" s="166">
        <f>IF(PMKAFAAPAYER[[#This Row],[ ]]="Payé",PMKAFAAPAYER[[#This Row],[19.11.2025]],0)</f>
        <v>0</v>
      </c>
      <c r="DR212" s="161"/>
      <c r="DS212" s="176">
        <f>IF(PMKAFAAPAYER[[#This Row],[ ]]="Payé",PMKAFAAPAYER[[#This Row],[26.11.2025]],0)</f>
        <v>0</v>
      </c>
      <c r="DT212" s="17">
        <f t="shared" si="61"/>
        <v>0</v>
      </c>
      <c r="DU212" s="162"/>
      <c r="DV212" s="166">
        <f>IF(PMKAFAAPAYER[[#This Row],[ ]]="Payé",PMKAFAAPAYER[[#This Row],[03.12.2025]],0)</f>
        <v>0</v>
      </c>
      <c r="DW212" s="161"/>
      <c r="DX212" s="166">
        <f>IF(PMKAFAAPAYER[[#This Row],[ ]]="Payé",PMKAFAAPAYER[[#This Row],[10.12.2025]],0)</f>
        <v>0</v>
      </c>
      <c r="DY212" s="161"/>
      <c r="DZ212" s="166">
        <f>IF(PMKAFAAPAYER[[#This Row],[ ]]="Payé",PMKAFAAPAYER[[#This Row],[17.12.2025]],0)</f>
        <v>0</v>
      </c>
      <c r="EA212" s="161"/>
      <c r="EB212" s="166">
        <f>IF(PMKAFAAPAYER[[#This Row],[ ]]="Payé",PMKAFAAPAYER[[#This Row],[24.12.2025]],0)</f>
        <v>0</v>
      </c>
      <c r="EC212" s="161"/>
      <c r="ED212" s="176">
        <f>IF(PMKAFAAPAYER[[#This Row],[ ]]="Payé",PMKAFAAPAYER[[#This Row],[31.12.2025]],0)</f>
        <v>0</v>
      </c>
      <c r="EE212" s="18">
        <f t="shared" si="62"/>
        <v>0</v>
      </c>
      <c r="EF212" s="11">
        <f t="shared" si="63"/>
        <v>0</v>
      </c>
      <c r="EG212" s="16">
        <f>+PMKAFAAPAYER[[#This Row],[CHF]]-PMKAFAAPAYER[[#This Row],[T2025]]</f>
        <v>0</v>
      </c>
    </row>
    <row r="213" spans="1:137" x14ac:dyDescent="0.3">
      <c r="A213" s="9">
        <f t="shared" si="64"/>
        <v>208</v>
      </c>
      <c r="B213" s="250"/>
      <c r="C213" s="251"/>
      <c r="D213" s="252"/>
      <c r="E213" s="253"/>
      <c r="F213" s="265">
        <f t="shared" si="50"/>
        <v>0</v>
      </c>
      <c r="G213" s="254"/>
      <c r="H213" s="255"/>
      <c r="I213" s="256"/>
      <c r="J213" s="14"/>
      <c r="K213" s="14"/>
      <c r="L213" s="14"/>
      <c r="N213" s="15"/>
      <c r="P213" s="258"/>
      <c r="Q213" s="259"/>
      <c r="R213" s="260"/>
      <c r="S213" s="166">
        <f>IF(PMKAFAAPAYER[[#This Row],[ ]]="Payé",PMKAFAAPAYER[[#This Row],[02.01.2025]],0)</f>
        <v>0</v>
      </c>
      <c r="T213" s="234"/>
      <c r="U213" s="166">
        <f>IF(PMKAFAAPAYER[[#This Row],[ ]]="Payé",PMKAFAAPAYER[[#This Row],[09.01.2025]],0)</f>
        <v>0</v>
      </c>
      <c r="V213" s="234"/>
      <c r="W213" s="166">
        <f>IF(PMKAFAAPAYER[[#This Row],[ ]]="Payé",PMKAFAAPAYER[[#This Row],[16.01.2025]],0)</f>
        <v>0</v>
      </c>
      <c r="X213" s="234"/>
      <c r="Y213" s="166">
        <f>IF(PMKAFAAPAYER[[#This Row],[ ]]="Payé",PMKAFAAPAYER[[#This Row],[23.01.2025]],0)</f>
        <v>0</v>
      </c>
      <c r="Z213" s="234"/>
      <c r="AA213" s="176">
        <f>IF(PMKAFAAPAYER[[#This Row],[ ]]="Payé",PMKAFAAPAYER[[#This Row],[30.01.2025]],0)</f>
        <v>0</v>
      </c>
      <c r="AB213" s="32">
        <f t="shared" si="51"/>
        <v>0</v>
      </c>
      <c r="AC213" s="234"/>
      <c r="AD213" s="166">
        <f>IF(PMKAFAAPAYER[[#This Row],[ ]]="Payé",PMKAFAAPAYER[[#This Row],[06.02.2025]],0)</f>
        <v>0</v>
      </c>
      <c r="AE213" s="234"/>
      <c r="AF213" s="166">
        <f>IF(PMKAFAAPAYER[[#This Row],[ ]]="Payé",PMKAFAAPAYER[[#This Row],[13.02.2025]],0)</f>
        <v>0</v>
      </c>
      <c r="AG213" s="234"/>
      <c r="AH213" s="166">
        <f>IF(PMKAFAAPAYER[[#This Row],[ ]]="Payé",PMKAFAAPAYER[[#This Row],[20.02.2025]],0)</f>
        <v>0</v>
      </c>
      <c r="AI213" s="234"/>
      <c r="AJ213" s="176">
        <f>IF(PMKAFAAPAYER[[#This Row],[ ]]="Payé",PMKAFAAPAYER[[#This Row],[27.02.2025]],0)</f>
        <v>0</v>
      </c>
      <c r="AK213" s="47">
        <f t="shared" si="52"/>
        <v>0</v>
      </c>
      <c r="AL213" s="162"/>
      <c r="AM213" s="166">
        <f>IF(PMKAFAAPAYER[[#This Row],[ ]]="Payé",PMKAFAAPAYER[[#This Row],[05.03.2025]],0)</f>
        <v>0</v>
      </c>
      <c r="AN213" s="161"/>
      <c r="AO213" s="166">
        <f>IF(PMKAFAAPAYER[[#This Row],[ ]]="Payé",PMKAFAAPAYER[[#This Row],[12.03.2025]],0)</f>
        <v>0</v>
      </c>
      <c r="AP213" s="161"/>
      <c r="AQ213" s="166">
        <f>IF(PMKAFAAPAYER[[#This Row],[ ]]="Payé",PMKAFAAPAYER[[#This Row],[19.03.2025]],0)</f>
        <v>0</v>
      </c>
      <c r="AR213" s="161"/>
      <c r="AS213" s="176">
        <f>IF(PMKAFAAPAYER[[#This Row],[ ]]="Payé",PMKAFAAPAYER[[#This Row],[26.03.2025]],0)</f>
        <v>0</v>
      </c>
      <c r="AT213" s="17">
        <f t="shared" si="53"/>
        <v>0</v>
      </c>
      <c r="AU213" s="162"/>
      <c r="AV213" s="166">
        <f>IF(PMKAFAAPAYER[[#This Row],[ ]]="Payé",PMKAFAAPAYER[[#This Row],[02.04.2025]],0)</f>
        <v>0</v>
      </c>
      <c r="AW213" s="161"/>
      <c r="AX213" s="166">
        <f>IF(PMKAFAAPAYER[[#This Row],[ ]]="Payé",PMKAFAAPAYER[[#This Row],[09.04.2025]],0)</f>
        <v>0</v>
      </c>
      <c r="AY213" s="161"/>
      <c r="AZ213" s="166">
        <f>IF(PMKAFAAPAYER[[#This Row],[ ]]="Payé",PMKAFAAPAYER[[#This Row],[16.04.2025]],0)</f>
        <v>0</v>
      </c>
      <c r="BA213" s="161"/>
      <c r="BB213" s="166">
        <f>IF(PMKAFAAPAYER[[#This Row],[ ]]="Payé",PMKAFAAPAYER[[#This Row],[23.04.2025]],0)</f>
        <v>0</v>
      </c>
      <c r="BC213" s="161"/>
      <c r="BD213" s="176">
        <f>IF(PMKAFAAPAYER[[#This Row],[ ]]="Payé",PMKAFAAPAYER[[#This Row],[30.04.2025]],0)</f>
        <v>0</v>
      </c>
      <c r="BE213" s="18">
        <f t="shared" si="54"/>
        <v>0</v>
      </c>
      <c r="BF213" s="162"/>
      <c r="BG213" s="166">
        <f>IF(PMKAFAAPAYER[[#This Row],[ ]]="Payé",PMKAFAAPAYER[[#This Row],[07.05.2025]],0)</f>
        <v>0</v>
      </c>
      <c r="BH213" s="161"/>
      <c r="BI213" s="166">
        <f>IF(PMKAFAAPAYER[[#This Row],[ ]]="Payé",PMKAFAAPAYER[[#This Row],[14.05.2025]],0)</f>
        <v>0</v>
      </c>
      <c r="BJ213" s="161"/>
      <c r="BK213" s="166">
        <f>IF(PMKAFAAPAYER[[#This Row],[ ]]="Payé",PMKAFAAPAYER[[#This Row],[21.05.2025]],0)</f>
        <v>0</v>
      </c>
      <c r="BL213" s="161"/>
      <c r="BM213" s="176">
        <f>IF(PMKAFAAPAYER[[#This Row],[ ]]="Payé",PMKAFAAPAYER[[#This Row],[28.05.2025]],0)</f>
        <v>0</v>
      </c>
      <c r="BN213" s="17">
        <f t="shared" si="55"/>
        <v>0</v>
      </c>
      <c r="BO213" s="162"/>
      <c r="BP213" s="166">
        <f>IF(PMKAFAAPAYER[[#This Row],[ ]]="Payé",PMKAFAAPAYER[[#This Row],[04.06.2025]],0)</f>
        <v>0</v>
      </c>
      <c r="BQ213" s="161"/>
      <c r="BR213" s="166">
        <f>IF(PMKAFAAPAYER[[#This Row],[ ]]="Payé",PMKAFAAPAYER[[#This Row],[11.06.2025]],0)</f>
        <v>0</v>
      </c>
      <c r="BS213" s="161"/>
      <c r="BT213" s="166">
        <f>IF(PMKAFAAPAYER[[#This Row],[ ]]="Payé",PMKAFAAPAYER[[#This Row],[18.06.2025]],0)</f>
        <v>0</v>
      </c>
      <c r="BU213" s="161"/>
      <c r="BV213" s="176">
        <f>IF(PMKAFAAPAYER[[#This Row],[ ]]="Payé",PMKAFAAPAYER[[#This Row],[25.06.2025]],0)</f>
        <v>0</v>
      </c>
      <c r="BW213" s="18">
        <f t="shared" si="56"/>
        <v>0</v>
      </c>
      <c r="BX213" s="162"/>
      <c r="BY213" s="166">
        <f>IF(PMKAFAAPAYER[[#This Row],[ ]]="Payé",PMKAFAAPAYER[[#This Row],[02.07.2025]],0)</f>
        <v>0</v>
      </c>
      <c r="BZ213" s="161"/>
      <c r="CA213" s="166">
        <f>IF(PMKAFAAPAYER[[#This Row],[ ]]="Payé",PMKAFAAPAYER[[#This Row],[09.07.2025]],0)</f>
        <v>0</v>
      </c>
      <c r="CB213" s="161"/>
      <c r="CC213" s="166">
        <f>IF(PMKAFAAPAYER[[#This Row],[ ]]="Payé",PMKAFAAPAYER[[#This Row],[16.07.2025]],0)</f>
        <v>0</v>
      </c>
      <c r="CD213" s="161"/>
      <c r="CE213" s="166">
        <f>IF(PMKAFAAPAYER[[#This Row],[ ]]="Payé",PMKAFAAPAYER[[#This Row],[23.07.2025]],0)</f>
        <v>0</v>
      </c>
      <c r="CF213" s="161"/>
      <c r="CG213" s="176">
        <f>IF(PMKAFAAPAYER[[#This Row],[ ]]="Payé",PMKAFAAPAYER[[#This Row],[30.07.2025]],0)</f>
        <v>0</v>
      </c>
      <c r="CH213" s="17">
        <f t="shared" si="57"/>
        <v>0</v>
      </c>
      <c r="CI213" s="162"/>
      <c r="CJ213" s="166">
        <f>IF(PMKAFAAPAYER[[#This Row],[ ]]="Payé",PMKAFAAPAYER[[#This Row],[06.08.2025]],0)</f>
        <v>0</v>
      </c>
      <c r="CK213" s="161"/>
      <c r="CL213" s="166">
        <f>IF(PMKAFAAPAYER[[#This Row],[ ]]="Payé",PMKAFAAPAYER[[#This Row],[13.08.2025]],0)</f>
        <v>0</v>
      </c>
      <c r="CM213" s="161"/>
      <c r="CN213" s="166">
        <f>IF(PMKAFAAPAYER[[#This Row],[ ]]="Payé",PMKAFAAPAYER[[#This Row],[20.08.2025]],0)</f>
        <v>0</v>
      </c>
      <c r="CO213" s="161"/>
      <c r="CP213" s="176">
        <f>IF(PMKAFAAPAYER[[#This Row],[ ]]="Payé",PMKAFAAPAYER[[#This Row],[27.08.2025]],0)</f>
        <v>0</v>
      </c>
      <c r="CQ213" s="18">
        <f t="shared" si="58"/>
        <v>0</v>
      </c>
      <c r="CR213" s="162"/>
      <c r="CS213" s="166">
        <f>IF(PMKAFAAPAYER[[#This Row],[ ]]="Payé",PMKAFAAPAYER[[#This Row],[03.09.2025]],0)</f>
        <v>0</v>
      </c>
      <c r="CT213" s="161"/>
      <c r="CU213" s="166">
        <f>IF(PMKAFAAPAYER[[#This Row],[ ]]="Payé",PMKAFAAPAYER[[#This Row],[10.09.2025]],0)</f>
        <v>0</v>
      </c>
      <c r="CV213" s="161"/>
      <c r="CW213" s="166">
        <f>IF(PMKAFAAPAYER[[#This Row],[ ]]="Payé",PMKAFAAPAYER[[#This Row],[17.09.2025]],0)</f>
        <v>0</v>
      </c>
      <c r="CX213" s="161"/>
      <c r="CY213" s="176">
        <f>IF(PMKAFAAPAYER[[#This Row],[ ]]="Payé",PMKAFAAPAYER[[#This Row],[24.09.2025]],0)</f>
        <v>0</v>
      </c>
      <c r="CZ213" s="17">
        <f t="shared" si="59"/>
        <v>0</v>
      </c>
      <c r="DA213" s="162"/>
      <c r="DB213" s="166">
        <f>IF(PMKAFAAPAYER[[#This Row],[ ]]="Payé",PMKAFAAPAYER[[#This Row],[01.10.2025]],0)</f>
        <v>0</v>
      </c>
      <c r="DC213" s="161"/>
      <c r="DD213" s="166">
        <f>IF(PMKAFAAPAYER[[#This Row],[ ]]="Payé",PMKAFAAPAYER[[#This Row],[08.10.2025]],0)</f>
        <v>0</v>
      </c>
      <c r="DE213" s="161"/>
      <c r="DF213" s="166">
        <f>IF(PMKAFAAPAYER[[#This Row],[ ]]="Payé",PMKAFAAPAYER[[#This Row],[15.10.2025]],0)</f>
        <v>0</v>
      </c>
      <c r="DG213" s="161"/>
      <c r="DH213" s="166">
        <f>IF(PMKAFAAPAYER[[#This Row],[ ]]="Payé",PMKAFAAPAYER[[#This Row],[22.10.2025]],0)</f>
        <v>0</v>
      </c>
      <c r="DI213" s="161"/>
      <c r="DJ213" s="176">
        <f>IF(PMKAFAAPAYER[[#This Row],[ ]]="Payé",PMKAFAAPAYER[[#This Row],[29.10.2025]],0)</f>
        <v>0</v>
      </c>
      <c r="DK213" s="18">
        <f t="shared" si="60"/>
        <v>0</v>
      </c>
      <c r="DL213" s="162"/>
      <c r="DM213" s="166">
        <f>IF(PMKAFAAPAYER[[#This Row],[ ]]="Payé",PMKAFAAPAYER[[#This Row],[05.11.2025]],0)</f>
        <v>0</v>
      </c>
      <c r="DN213" s="161"/>
      <c r="DO213" s="166">
        <f>IF(PMKAFAAPAYER[[#This Row],[ ]]="Payé",PMKAFAAPAYER[[#This Row],[12.11.2025]],0)</f>
        <v>0</v>
      </c>
      <c r="DP213" s="161"/>
      <c r="DQ213" s="166">
        <f>IF(PMKAFAAPAYER[[#This Row],[ ]]="Payé",PMKAFAAPAYER[[#This Row],[19.11.2025]],0)</f>
        <v>0</v>
      </c>
      <c r="DR213" s="161"/>
      <c r="DS213" s="176">
        <f>IF(PMKAFAAPAYER[[#This Row],[ ]]="Payé",PMKAFAAPAYER[[#This Row],[26.11.2025]],0)</f>
        <v>0</v>
      </c>
      <c r="DT213" s="17">
        <f t="shared" si="61"/>
        <v>0</v>
      </c>
      <c r="DU213" s="162"/>
      <c r="DV213" s="166">
        <f>IF(PMKAFAAPAYER[[#This Row],[ ]]="Payé",PMKAFAAPAYER[[#This Row],[03.12.2025]],0)</f>
        <v>0</v>
      </c>
      <c r="DW213" s="161"/>
      <c r="DX213" s="166">
        <f>IF(PMKAFAAPAYER[[#This Row],[ ]]="Payé",PMKAFAAPAYER[[#This Row],[10.12.2025]],0)</f>
        <v>0</v>
      </c>
      <c r="DY213" s="161"/>
      <c r="DZ213" s="166">
        <f>IF(PMKAFAAPAYER[[#This Row],[ ]]="Payé",PMKAFAAPAYER[[#This Row],[17.12.2025]],0)</f>
        <v>0</v>
      </c>
      <c r="EA213" s="161"/>
      <c r="EB213" s="166">
        <f>IF(PMKAFAAPAYER[[#This Row],[ ]]="Payé",PMKAFAAPAYER[[#This Row],[24.12.2025]],0)</f>
        <v>0</v>
      </c>
      <c r="EC213" s="161"/>
      <c r="ED213" s="176">
        <f>IF(PMKAFAAPAYER[[#This Row],[ ]]="Payé",PMKAFAAPAYER[[#This Row],[31.12.2025]],0)</f>
        <v>0</v>
      </c>
      <c r="EE213" s="18">
        <f t="shared" si="62"/>
        <v>0</v>
      </c>
      <c r="EF213" s="11">
        <f t="shared" si="63"/>
        <v>0</v>
      </c>
      <c r="EG213" s="16">
        <f>+PMKAFAAPAYER[[#This Row],[CHF]]-PMKAFAAPAYER[[#This Row],[T2025]]</f>
        <v>0</v>
      </c>
    </row>
    <row r="214" spans="1:137" x14ac:dyDescent="0.3">
      <c r="A214" s="9">
        <f t="shared" si="64"/>
        <v>209</v>
      </c>
      <c r="B214" s="250"/>
      <c r="C214" s="251"/>
      <c r="D214" s="252"/>
      <c r="E214" s="253"/>
      <c r="F214" s="265">
        <f t="shared" si="50"/>
        <v>0</v>
      </c>
      <c r="G214" s="254"/>
      <c r="H214" s="255"/>
      <c r="I214" s="256"/>
      <c r="J214" s="14"/>
      <c r="K214" s="14"/>
      <c r="L214" s="14"/>
      <c r="N214" s="15"/>
      <c r="P214" s="258"/>
      <c r="Q214" s="259"/>
      <c r="R214" s="260"/>
      <c r="S214" s="166">
        <f>IF(PMKAFAAPAYER[[#This Row],[ ]]="Payé",PMKAFAAPAYER[[#This Row],[02.01.2025]],0)</f>
        <v>0</v>
      </c>
      <c r="T214" s="234"/>
      <c r="U214" s="166">
        <f>IF(PMKAFAAPAYER[[#This Row],[ ]]="Payé",PMKAFAAPAYER[[#This Row],[09.01.2025]],0)</f>
        <v>0</v>
      </c>
      <c r="V214" s="234"/>
      <c r="W214" s="166">
        <f>IF(PMKAFAAPAYER[[#This Row],[ ]]="Payé",PMKAFAAPAYER[[#This Row],[16.01.2025]],0)</f>
        <v>0</v>
      </c>
      <c r="X214" s="234"/>
      <c r="Y214" s="166">
        <f>IF(PMKAFAAPAYER[[#This Row],[ ]]="Payé",PMKAFAAPAYER[[#This Row],[23.01.2025]],0)</f>
        <v>0</v>
      </c>
      <c r="Z214" s="234"/>
      <c r="AA214" s="176">
        <f>IF(PMKAFAAPAYER[[#This Row],[ ]]="Payé",PMKAFAAPAYER[[#This Row],[30.01.2025]],0)</f>
        <v>0</v>
      </c>
      <c r="AB214" s="32">
        <f t="shared" si="51"/>
        <v>0</v>
      </c>
      <c r="AC214" s="234"/>
      <c r="AD214" s="166">
        <f>IF(PMKAFAAPAYER[[#This Row],[ ]]="Payé",PMKAFAAPAYER[[#This Row],[06.02.2025]],0)</f>
        <v>0</v>
      </c>
      <c r="AE214" s="234"/>
      <c r="AF214" s="166">
        <f>IF(PMKAFAAPAYER[[#This Row],[ ]]="Payé",PMKAFAAPAYER[[#This Row],[13.02.2025]],0)</f>
        <v>0</v>
      </c>
      <c r="AG214" s="234"/>
      <c r="AH214" s="166">
        <f>IF(PMKAFAAPAYER[[#This Row],[ ]]="Payé",PMKAFAAPAYER[[#This Row],[20.02.2025]],0)</f>
        <v>0</v>
      </c>
      <c r="AI214" s="234"/>
      <c r="AJ214" s="176">
        <f>IF(PMKAFAAPAYER[[#This Row],[ ]]="Payé",PMKAFAAPAYER[[#This Row],[27.02.2025]],0)</f>
        <v>0</v>
      </c>
      <c r="AK214" s="47">
        <f t="shared" si="52"/>
        <v>0</v>
      </c>
      <c r="AL214" s="162"/>
      <c r="AM214" s="166">
        <f>IF(PMKAFAAPAYER[[#This Row],[ ]]="Payé",PMKAFAAPAYER[[#This Row],[05.03.2025]],0)</f>
        <v>0</v>
      </c>
      <c r="AN214" s="161"/>
      <c r="AO214" s="166">
        <f>IF(PMKAFAAPAYER[[#This Row],[ ]]="Payé",PMKAFAAPAYER[[#This Row],[12.03.2025]],0)</f>
        <v>0</v>
      </c>
      <c r="AP214" s="161"/>
      <c r="AQ214" s="166">
        <f>IF(PMKAFAAPAYER[[#This Row],[ ]]="Payé",PMKAFAAPAYER[[#This Row],[19.03.2025]],0)</f>
        <v>0</v>
      </c>
      <c r="AR214" s="161"/>
      <c r="AS214" s="176">
        <f>IF(PMKAFAAPAYER[[#This Row],[ ]]="Payé",PMKAFAAPAYER[[#This Row],[26.03.2025]],0)</f>
        <v>0</v>
      </c>
      <c r="AT214" s="17">
        <f t="shared" si="53"/>
        <v>0</v>
      </c>
      <c r="AU214" s="162"/>
      <c r="AV214" s="166">
        <f>IF(PMKAFAAPAYER[[#This Row],[ ]]="Payé",PMKAFAAPAYER[[#This Row],[02.04.2025]],0)</f>
        <v>0</v>
      </c>
      <c r="AW214" s="161"/>
      <c r="AX214" s="166">
        <f>IF(PMKAFAAPAYER[[#This Row],[ ]]="Payé",PMKAFAAPAYER[[#This Row],[09.04.2025]],0)</f>
        <v>0</v>
      </c>
      <c r="AY214" s="161"/>
      <c r="AZ214" s="166">
        <f>IF(PMKAFAAPAYER[[#This Row],[ ]]="Payé",PMKAFAAPAYER[[#This Row],[16.04.2025]],0)</f>
        <v>0</v>
      </c>
      <c r="BA214" s="161"/>
      <c r="BB214" s="166">
        <f>IF(PMKAFAAPAYER[[#This Row],[ ]]="Payé",PMKAFAAPAYER[[#This Row],[23.04.2025]],0)</f>
        <v>0</v>
      </c>
      <c r="BC214" s="161"/>
      <c r="BD214" s="176">
        <f>IF(PMKAFAAPAYER[[#This Row],[ ]]="Payé",PMKAFAAPAYER[[#This Row],[30.04.2025]],0)</f>
        <v>0</v>
      </c>
      <c r="BE214" s="18">
        <f t="shared" si="54"/>
        <v>0</v>
      </c>
      <c r="BF214" s="162"/>
      <c r="BG214" s="166">
        <f>IF(PMKAFAAPAYER[[#This Row],[ ]]="Payé",PMKAFAAPAYER[[#This Row],[07.05.2025]],0)</f>
        <v>0</v>
      </c>
      <c r="BH214" s="161"/>
      <c r="BI214" s="166">
        <f>IF(PMKAFAAPAYER[[#This Row],[ ]]="Payé",PMKAFAAPAYER[[#This Row],[14.05.2025]],0)</f>
        <v>0</v>
      </c>
      <c r="BJ214" s="161"/>
      <c r="BK214" s="166">
        <f>IF(PMKAFAAPAYER[[#This Row],[ ]]="Payé",PMKAFAAPAYER[[#This Row],[21.05.2025]],0)</f>
        <v>0</v>
      </c>
      <c r="BL214" s="161"/>
      <c r="BM214" s="176">
        <f>IF(PMKAFAAPAYER[[#This Row],[ ]]="Payé",PMKAFAAPAYER[[#This Row],[28.05.2025]],0)</f>
        <v>0</v>
      </c>
      <c r="BN214" s="17">
        <f t="shared" si="55"/>
        <v>0</v>
      </c>
      <c r="BO214" s="162"/>
      <c r="BP214" s="166">
        <f>IF(PMKAFAAPAYER[[#This Row],[ ]]="Payé",PMKAFAAPAYER[[#This Row],[04.06.2025]],0)</f>
        <v>0</v>
      </c>
      <c r="BQ214" s="161"/>
      <c r="BR214" s="166">
        <f>IF(PMKAFAAPAYER[[#This Row],[ ]]="Payé",PMKAFAAPAYER[[#This Row],[11.06.2025]],0)</f>
        <v>0</v>
      </c>
      <c r="BS214" s="161"/>
      <c r="BT214" s="166">
        <f>IF(PMKAFAAPAYER[[#This Row],[ ]]="Payé",PMKAFAAPAYER[[#This Row],[18.06.2025]],0)</f>
        <v>0</v>
      </c>
      <c r="BU214" s="161"/>
      <c r="BV214" s="176">
        <f>IF(PMKAFAAPAYER[[#This Row],[ ]]="Payé",PMKAFAAPAYER[[#This Row],[25.06.2025]],0)</f>
        <v>0</v>
      </c>
      <c r="BW214" s="18">
        <f t="shared" si="56"/>
        <v>0</v>
      </c>
      <c r="BX214" s="162"/>
      <c r="BY214" s="166">
        <f>IF(PMKAFAAPAYER[[#This Row],[ ]]="Payé",PMKAFAAPAYER[[#This Row],[02.07.2025]],0)</f>
        <v>0</v>
      </c>
      <c r="BZ214" s="161"/>
      <c r="CA214" s="166">
        <f>IF(PMKAFAAPAYER[[#This Row],[ ]]="Payé",PMKAFAAPAYER[[#This Row],[09.07.2025]],0)</f>
        <v>0</v>
      </c>
      <c r="CB214" s="161"/>
      <c r="CC214" s="166">
        <f>IF(PMKAFAAPAYER[[#This Row],[ ]]="Payé",PMKAFAAPAYER[[#This Row],[16.07.2025]],0)</f>
        <v>0</v>
      </c>
      <c r="CD214" s="161"/>
      <c r="CE214" s="166">
        <f>IF(PMKAFAAPAYER[[#This Row],[ ]]="Payé",PMKAFAAPAYER[[#This Row],[23.07.2025]],0)</f>
        <v>0</v>
      </c>
      <c r="CF214" s="161"/>
      <c r="CG214" s="176">
        <f>IF(PMKAFAAPAYER[[#This Row],[ ]]="Payé",PMKAFAAPAYER[[#This Row],[30.07.2025]],0)</f>
        <v>0</v>
      </c>
      <c r="CH214" s="17">
        <f t="shared" si="57"/>
        <v>0</v>
      </c>
      <c r="CI214" s="162"/>
      <c r="CJ214" s="166">
        <f>IF(PMKAFAAPAYER[[#This Row],[ ]]="Payé",PMKAFAAPAYER[[#This Row],[06.08.2025]],0)</f>
        <v>0</v>
      </c>
      <c r="CK214" s="161"/>
      <c r="CL214" s="166">
        <f>IF(PMKAFAAPAYER[[#This Row],[ ]]="Payé",PMKAFAAPAYER[[#This Row],[13.08.2025]],0)</f>
        <v>0</v>
      </c>
      <c r="CM214" s="161"/>
      <c r="CN214" s="166">
        <f>IF(PMKAFAAPAYER[[#This Row],[ ]]="Payé",PMKAFAAPAYER[[#This Row],[20.08.2025]],0)</f>
        <v>0</v>
      </c>
      <c r="CO214" s="161"/>
      <c r="CP214" s="176">
        <f>IF(PMKAFAAPAYER[[#This Row],[ ]]="Payé",PMKAFAAPAYER[[#This Row],[27.08.2025]],0)</f>
        <v>0</v>
      </c>
      <c r="CQ214" s="18">
        <f t="shared" si="58"/>
        <v>0</v>
      </c>
      <c r="CR214" s="162"/>
      <c r="CS214" s="166">
        <f>IF(PMKAFAAPAYER[[#This Row],[ ]]="Payé",PMKAFAAPAYER[[#This Row],[03.09.2025]],0)</f>
        <v>0</v>
      </c>
      <c r="CT214" s="161"/>
      <c r="CU214" s="166">
        <f>IF(PMKAFAAPAYER[[#This Row],[ ]]="Payé",PMKAFAAPAYER[[#This Row],[10.09.2025]],0)</f>
        <v>0</v>
      </c>
      <c r="CV214" s="161"/>
      <c r="CW214" s="166">
        <f>IF(PMKAFAAPAYER[[#This Row],[ ]]="Payé",PMKAFAAPAYER[[#This Row],[17.09.2025]],0)</f>
        <v>0</v>
      </c>
      <c r="CX214" s="161"/>
      <c r="CY214" s="176">
        <f>IF(PMKAFAAPAYER[[#This Row],[ ]]="Payé",PMKAFAAPAYER[[#This Row],[24.09.2025]],0)</f>
        <v>0</v>
      </c>
      <c r="CZ214" s="17">
        <f t="shared" si="59"/>
        <v>0</v>
      </c>
      <c r="DA214" s="162"/>
      <c r="DB214" s="166">
        <f>IF(PMKAFAAPAYER[[#This Row],[ ]]="Payé",PMKAFAAPAYER[[#This Row],[01.10.2025]],0)</f>
        <v>0</v>
      </c>
      <c r="DC214" s="161"/>
      <c r="DD214" s="166">
        <f>IF(PMKAFAAPAYER[[#This Row],[ ]]="Payé",PMKAFAAPAYER[[#This Row],[08.10.2025]],0)</f>
        <v>0</v>
      </c>
      <c r="DE214" s="161"/>
      <c r="DF214" s="166">
        <f>IF(PMKAFAAPAYER[[#This Row],[ ]]="Payé",PMKAFAAPAYER[[#This Row],[15.10.2025]],0)</f>
        <v>0</v>
      </c>
      <c r="DG214" s="161"/>
      <c r="DH214" s="166">
        <f>IF(PMKAFAAPAYER[[#This Row],[ ]]="Payé",PMKAFAAPAYER[[#This Row],[22.10.2025]],0)</f>
        <v>0</v>
      </c>
      <c r="DI214" s="161"/>
      <c r="DJ214" s="176">
        <f>IF(PMKAFAAPAYER[[#This Row],[ ]]="Payé",PMKAFAAPAYER[[#This Row],[29.10.2025]],0)</f>
        <v>0</v>
      </c>
      <c r="DK214" s="18">
        <f t="shared" si="60"/>
        <v>0</v>
      </c>
      <c r="DL214" s="162"/>
      <c r="DM214" s="166">
        <f>IF(PMKAFAAPAYER[[#This Row],[ ]]="Payé",PMKAFAAPAYER[[#This Row],[05.11.2025]],0)</f>
        <v>0</v>
      </c>
      <c r="DN214" s="161"/>
      <c r="DO214" s="166">
        <f>IF(PMKAFAAPAYER[[#This Row],[ ]]="Payé",PMKAFAAPAYER[[#This Row],[12.11.2025]],0)</f>
        <v>0</v>
      </c>
      <c r="DP214" s="161"/>
      <c r="DQ214" s="166">
        <f>IF(PMKAFAAPAYER[[#This Row],[ ]]="Payé",PMKAFAAPAYER[[#This Row],[19.11.2025]],0)</f>
        <v>0</v>
      </c>
      <c r="DR214" s="161"/>
      <c r="DS214" s="176">
        <f>IF(PMKAFAAPAYER[[#This Row],[ ]]="Payé",PMKAFAAPAYER[[#This Row],[26.11.2025]],0)</f>
        <v>0</v>
      </c>
      <c r="DT214" s="17">
        <f t="shared" si="61"/>
        <v>0</v>
      </c>
      <c r="DU214" s="162"/>
      <c r="DV214" s="166">
        <f>IF(PMKAFAAPAYER[[#This Row],[ ]]="Payé",PMKAFAAPAYER[[#This Row],[03.12.2025]],0)</f>
        <v>0</v>
      </c>
      <c r="DW214" s="161"/>
      <c r="DX214" s="166">
        <f>IF(PMKAFAAPAYER[[#This Row],[ ]]="Payé",PMKAFAAPAYER[[#This Row],[10.12.2025]],0)</f>
        <v>0</v>
      </c>
      <c r="DY214" s="161"/>
      <c r="DZ214" s="166">
        <f>IF(PMKAFAAPAYER[[#This Row],[ ]]="Payé",PMKAFAAPAYER[[#This Row],[17.12.2025]],0)</f>
        <v>0</v>
      </c>
      <c r="EA214" s="161"/>
      <c r="EB214" s="166">
        <f>IF(PMKAFAAPAYER[[#This Row],[ ]]="Payé",PMKAFAAPAYER[[#This Row],[24.12.2025]],0)</f>
        <v>0</v>
      </c>
      <c r="EC214" s="161"/>
      <c r="ED214" s="176">
        <f>IF(PMKAFAAPAYER[[#This Row],[ ]]="Payé",PMKAFAAPAYER[[#This Row],[31.12.2025]],0)</f>
        <v>0</v>
      </c>
      <c r="EE214" s="18">
        <f t="shared" si="62"/>
        <v>0</v>
      </c>
      <c r="EF214" s="11">
        <f t="shared" si="63"/>
        <v>0</v>
      </c>
      <c r="EG214" s="16">
        <f>+PMKAFAAPAYER[[#This Row],[CHF]]-PMKAFAAPAYER[[#This Row],[T2025]]</f>
        <v>0</v>
      </c>
    </row>
    <row r="215" spans="1:137" x14ac:dyDescent="0.3">
      <c r="A215" s="9">
        <f t="shared" si="64"/>
        <v>210</v>
      </c>
      <c r="B215" s="250"/>
      <c r="C215" s="251"/>
      <c r="D215" s="252"/>
      <c r="E215" s="253"/>
      <c r="F215" s="265">
        <f t="shared" si="50"/>
        <v>0</v>
      </c>
      <c r="G215" s="254"/>
      <c r="H215" s="255"/>
      <c r="I215" s="256"/>
      <c r="J215" s="14"/>
      <c r="K215" s="14"/>
      <c r="L215" s="14"/>
      <c r="N215" s="15"/>
      <c r="P215" s="258"/>
      <c r="Q215" s="259"/>
      <c r="R215" s="260"/>
      <c r="S215" s="166">
        <f>IF(PMKAFAAPAYER[[#This Row],[ ]]="Payé",PMKAFAAPAYER[[#This Row],[02.01.2025]],0)</f>
        <v>0</v>
      </c>
      <c r="T215" s="234"/>
      <c r="U215" s="166">
        <f>IF(PMKAFAAPAYER[[#This Row],[ ]]="Payé",PMKAFAAPAYER[[#This Row],[09.01.2025]],0)</f>
        <v>0</v>
      </c>
      <c r="V215" s="234"/>
      <c r="W215" s="166">
        <f>IF(PMKAFAAPAYER[[#This Row],[ ]]="Payé",PMKAFAAPAYER[[#This Row],[16.01.2025]],0)</f>
        <v>0</v>
      </c>
      <c r="X215" s="234"/>
      <c r="Y215" s="166">
        <f>IF(PMKAFAAPAYER[[#This Row],[ ]]="Payé",PMKAFAAPAYER[[#This Row],[23.01.2025]],0)</f>
        <v>0</v>
      </c>
      <c r="Z215" s="234"/>
      <c r="AA215" s="176">
        <f>IF(PMKAFAAPAYER[[#This Row],[ ]]="Payé",PMKAFAAPAYER[[#This Row],[30.01.2025]],0)</f>
        <v>0</v>
      </c>
      <c r="AB215" s="32">
        <f t="shared" si="51"/>
        <v>0</v>
      </c>
      <c r="AC215" s="234"/>
      <c r="AD215" s="166">
        <f>IF(PMKAFAAPAYER[[#This Row],[ ]]="Payé",PMKAFAAPAYER[[#This Row],[06.02.2025]],0)</f>
        <v>0</v>
      </c>
      <c r="AE215" s="234"/>
      <c r="AF215" s="166">
        <f>IF(PMKAFAAPAYER[[#This Row],[ ]]="Payé",PMKAFAAPAYER[[#This Row],[13.02.2025]],0)</f>
        <v>0</v>
      </c>
      <c r="AG215" s="234"/>
      <c r="AH215" s="166">
        <f>IF(PMKAFAAPAYER[[#This Row],[ ]]="Payé",PMKAFAAPAYER[[#This Row],[20.02.2025]],0)</f>
        <v>0</v>
      </c>
      <c r="AI215" s="234"/>
      <c r="AJ215" s="176">
        <f>IF(PMKAFAAPAYER[[#This Row],[ ]]="Payé",PMKAFAAPAYER[[#This Row],[27.02.2025]],0)</f>
        <v>0</v>
      </c>
      <c r="AK215" s="47">
        <f t="shared" si="52"/>
        <v>0</v>
      </c>
      <c r="AL215" s="162"/>
      <c r="AM215" s="166">
        <f>IF(PMKAFAAPAYER[[#This Row],[ ]]="Payé",PMKAFAAPAYER[[#This Row],[05.03.2025]],0)</f>
        <v>0</v>
      </c>
      <c r="AN215" s="161"/>
      <c r="AO215" s="166">
        <f>IF(PMKAFAAPAYER[[#This Row],[ ]]="Payé",PMKAFAAPAYER[[#This Row],[12.03.2025]],0)</f>
        <v>0</v>
      </c>
      <c r="AP215" s="161"/>
      <c r="AQ215" s="166">
        <f>IF(PMKAFAAPAYER[[#This Row],[ ]]="Payé",PMKAFAAPAYER[[#This Row],[19.03.2025]],0)</f>
        <v>0</v>
      </c>
      <c r="AR215" s="161"/>
      <c r="AS215" s="176">
        <f>IF(PMKAFAAPAYER[[#This Row],[ ]]="Payé",PMKAFAAPAYER[[#This Row],[26.03.2025]],0)</f>
        <v>0</v>
      </c>
      <c r="AT215" s="17">
        <f t="shared" si="53"/>
        <v>0</v>
      </c>
      <c r="AU215" s="162"/>
      <c r="AV215" s="166">
        <f>IF(PMKAFAAPAYER[[#This Row],[ ]]="Payé",PMKAFAAPAYER[[#This Row],[02.04.2025]],0)</f>
        <v>0</v>
      </c>
      <c r="AW215" s="161"/>
      <c r="AX215" s="166">
        <f>IF(PMKAFAAPAYER[[#This Row],[ ]]="Payé",PMKAFAAPAYER[[#This Row],[09.04.2025]],0)</f>
        <v>0</v>
      </c>
      <c r="AY215" s="161"/>
      <c r="AZ215" s="166">
        <f>IF(PMKAFAAPAYER[[#This Row],[ ]]="Payé",PMKAFAAPAYER[[#This Row],[16.04.2025]],0)</f>
        <v>0</v>
      </c>
      <c r="BA215" s="161"/>
      <c r="BB215" s="166">
        <f>IF(PMKAFAAPAYER[[#This Row],[ ]]="Payé",PMKAFAAPAYER[[#This Row],[23.04.2025]],0)</f>
        <v>0</v>
      </c>
      <c r="BC215" s="161"/>
      <c r="BD215" s="176">
        <f>IF(PMKAFAAPAYER[[#This Row],[ ]]="Payé",PMKAFAAPAYER[[#This Row],[30.04.2025]],0)</f>
        <v>0</v>
      </c>
      <c r="BE215" s="18">
        <f t="shared" si="54"/>
        <v>0</v>
      </c>
      <c r="BF215" s="162"/>
      <c r="BG215" s="166">
        <f>IF(PMKAFAAPAYER[[#This Row],[ ]]="Payé",PMKAFAAPAYER[[#This Row],[07.05.2025]],0)</f>
        <v>0</v>
      </c>
      <c r="BH215" s="161"/>
      <c r="BI215" s="166">
        <f>IF(PMKAFAAPAYER[[#This Row],[ ]]="Payé",PMKAFAAPAYER[[#This Row],[14.05.2025]],0)</f>
        <v>0</v>
      </c>
      <c r="BJ215" s="161"/>
      <c r="BK215" s="166">
        <f>IF(PMKAFAAPAYER[[#This Row],[ ]]="Payé",PMKAFAAPAYER[[#This Row],[21.05.2025]],0)</f>
        <v>0</v>
      </c>
      <c r="BL215" s="161"/>
      <c r="BM215" s="176">
        <f>IF(PMKAFAAPAYER[[#This Row],[ ]]="Payé",PMKAFAAPAYER[[#This Row],[28.05.2025]],0)</f>
        <v>0</v>
      </c>
      <c r="BN215" s="17">
        <f t="shared" si="55"/>
        <v>0</v>
      </c>
      <c r="BO215" s="162"/>
      <c r="BP215" s="166">
        <f>IF(PMKAFAAPAYER[[#This Row],[ ]]="Payé",PMKAFAAPAYER[[#This Row],[04.06.2025]],0)</f>
        <v>0</v>
      </c>
      <c r="BQ215" s="161"/>
      <c r="BR215" s="166">
        <f>IF(PMKAFAAPAYER[[#This Row],[ ]]="Payé",PMKAFAAPAYER[[#This Row],[11.06.2025]],0)</f>
        <v>0</v>
      </c>
      <c r="BS215" s="161"/>
      <c r="BT215" s="166">
        <f>IF(PMKAFAAPAYER[[#This Row],[ ]]="Payé",PMKAFAAPAYER[[#This Row],[18.06.2025]],0)</f>
        <v>0</v>
      </c>
      <c r="BU215" s="161"/>
      <c r="BV215" s="176">
        <f>IF(PMKAFAAPAYER[[#This Row],[ ]]="Payé",PMKAFAAPAYER[[#This Row],[25.06.2025]],0)</f>
        <v>0</v>
      </c>
      <c r="BW215" s="18">
        <f t="shared" si="56"/>
        <v>0</v>
      </c>
      <c r="BX215" s="162"/>
      <c r="BY215" s="166">
        <f>IF(PMKAFAAPAYER[[#This Row],[ ]]="Payé",PMKAFAAPAYER[[#This Row],[02.07.2025]],0)</f>
        <v>0</v>
      </c>
      <c r="BZ215" s="161"/>
      <c r="CA215" s="166">
        <f>IF(PMKAFAAPAYER[[#This Row],[ ]]="Payé",PMKAFAAPAYER[[#This Row],[09.07.2025]],0)</f>
        <v>0</v>
      </c>
      <c r="CB215" s="161"/>
      <c r="CC215" s="166">
        <f>IF(PMKAFAAPAYER[[#This Row],[ ]]="Payé",PMKAFAAPAYER[[#This Row],[16.07.2025]],0)</f>
        <v>0</v>
      </c>
      <c r="CD215" s="161"/>
      <c r="CE215" s="166">
        <f>IF(PMKAFAAPAYER[[#This Row],[ ]]="Payé",PMKAFAAPAYER[[#This Row],[23.07.2025]],0)</f>
        <v>0</v>
      </c>
      <c r="CF215" s="161"/>
      <c r="CG215" s="176">
        <f>IF(PMKAFAAPAYER[[#This Row],[ ]]="Payé",PMKAFAAPAYER[[#This Row],[30.07.2025]],0)</f>
        <v>0</v>
      </c>
      <c r="CH215" s="17">
        <f t="shared" si="57"/>
        <v>0</v>
      </c>
      <c r="CI215" s="162"/>
      <c r="CJ215" s="166">
        <f>IF(PMKAFAAPAYER[[#This Row],[ ]]="Payé",PMKAFAAPAYER[[#This Row],[06.08.2025]],0)</f>
        <v>0</v>
      </c>
      <c r="CK215" s="161"/>
      <c r="CL215" s="166">
        <f>IF(PMKAFAAPAYER[[#This Row],[ ]]="Payé",PMKAFAAPAYER[[#This Row],[13.08.2025]],0)</f>
        <v>0</v>
      </c>
      <c r="CM215" s="161"/>
      <c r="CN215" s="166">
        <f>IF(PMKAFAAPAYER[[#This Row],[ ]]="Payé",PMKAFAAPAYER[[#This Row],[20.08.2025]],0)</f>
        <v>0</v>
      </c>
      <c r="CO215" s="161"/>
      <c r="CP215" s="176">
        <f>IF(PMKAFAAPAYER[[#This Row],[ ]]="Payé",PMKAFAAPAYER[[#This Row],[27.08.2025]],0)</f>
        <v>0</v>
      </c>
      <c r="CQ215" s="18">
        <f t="shared" si="58"/>
        <v>0</v>
      </c>
      <c r="CR215" s="162"/>
      <c r="CS215" s="166">
        <f>IF(PMKAFAAPAYER[[#This Row],[ ]]="Payé",PMKAFAAPAYER[[#This Row],[03.09.2025]],0)</f>
        <v>0</v>
      </c>
      <c r="CT215" s="161"/>
      <c r="CU215" s="166">
        <f>IF(PMKAFAAPAYER[[#This Row],[ ]]="Payé",PMKAFAAPAYER[[#This Row],[10.09.2025]],0)</f>
        <v>0</v>
      </c>
      <c r="CV215" s="161"/>
      <c r="CW215" s="166">
        <f>IF(PMKAFAAPAYER[[#This Row],[ ]]="Payé",PMKAFAAPAYER[[#This Row],[17.09.2025]],0)</f>
        <v>0</v>
      </c>
      <c r="CX215" s="161"/>
      <c r="CY215" s="176">
        <f>IF(PMKAFAAPAYER[[#This Row],[ ]]="Payé",PMKAFAAPAYER[[#This Row],[24.09.2025]],0)</f>
        <v>0</v>
      </c>
      <c r="CZ215" s="17">
        <f t="shared" si="59"/>
        <v>0</v>
      </c>
      <c r="DA215" s="162"/>
      <c r="DB215" s="166">
        <f>IF(PMKAFAAPAYER[[#This Row],[ ]]="Payé",PMKAFAAPAYER[[#This Row],[01.10.2025]],0)</f>
        <v>0</v>
      </c>
      <c r="DC215" s="161"/>
      <c r="DD215" s="166">
        <f>IF(PMKAFAAPAYER[[#This Row],[ ]]="Payé",PMKAFAAPAYER[[#This Row],[08.10.2025]],0)</f>
        <v>0</v>
      </c>
      <c r="DE215" s="161"/>
      <c r="DF215" s="166">
        <f>IF(PMKAFAAPAYER[[#This Row],[ ]]="Payé",PMKAFAAPAYER[[#This Row],[15.10.2025]],0)</f>
        <v>0</v>
      </c>
      <c r="DG215" s="161"/>
      <c r="DH215" s="166">
        <f>IF(PMKAFAAPAYER[[#This Row],[ ]]="Payé",PMKAFAAPAYER[[#This Row],[22.10.2025]],0)</f>
        <v>0</v>
      </c>
      <c r="DI215" s="161"/>
      <c r="DJ215" s="176">
        <f>IF(PMKAFAAPAYER[[#This Row],[ ]]="Payé",PMKAFAAPAYER[[#This Row],[29.10.2025]],0)</f>
        <v>0</v>
      </c>
      <c r="DK215" s="18">
        <f t="shared" si="60"/>
        <v>0</v>
      </c>
      <c r="DL215" s="162"/>
      <c r="DM215" s="166">
        <f>IF(PMKAFAAPAYER[[#This Row],[ ]]="Payé",PMKAFAAPAYER[[#This Row],[05.11.2025]],0)</f>
        <v>0</v>
      </c>
      <c r="DN215" s="161"/>
      <c r="DO215" s="166">
        <f>IF(PMKAFAAPAYER[[#This Row],[ ]]="Payé",PMKAFAAPAYER[[#This Row],[12.11.2025]],0)</f>
        <v>0</v>
      </c>
      <c r="DP215" s="161"/>
      <c r="DQ215" s="166">
        <f>IF(PMKAFAAPAYER[[#This Row],[ ]]="Payé",PMKAFAAPAYER[[#This Row],[19.11.2025]],0)</f>
        <v>0</v>
      </c>
      <c r="DR215" s="161"/>
      <c r="DS215" s="176">
        <f>IF(PMKAFAAPAYER[[#This Row],[ ]]="Payé",PMKAFAAPAYER[[#This Row],[26.11.2025]],0)</f>
        <v>0</v>
      </c>
      <c r="DT215" s="17">
        <f t="shared" si="61"/>
        <v>0</v>
      </c>
      <c r="DU215" s="162"/>
      <c r="DV215" s="166">
        <f>IF(PMKAFAAPAYER[[#This Row],[ ]]="Payé",PMKAFAAPAYER[[#This Row],[03.12.2025]],0)</f>
        <v>0</v>
      </c>
      <c r="DW215" s="161"/>
      <c r="DX215" s="166">
        <f>IF(PMKAFAAPAYER[[#This Row],[ ]]="Payé",PMKAFAAPAYER[[#This Row],[10.12.2025]],0)</f>
        <v>0</v>
      </c>
      <c r="DY215" s="161"/>
      <c r="DZ215" s="166">
        <f>IF(PMKAFAAPAYER[[#This Row],[ ]]="Payé",PMKAFAAPAYER[[#This Row],[17.12.2025]],0)</f>
        <v>0</v>
      </c>
      <c r="EA215" s="161"/>
      <c r="EB215" s="166">
        <f>IF(PMKAFAAPAYER[[#This Row],[ ]]="Payé",PMKAFAAPAYER[[#This Row],[24.12.2025]],0)</f>
        <v>0</v>
      </c>
      <c r="EC215" s="161"/>
      <c r="ED215" s="176">
        <f>IF(PMKAFAAPAYER[[#This Row],[ ]]="Payé",PMKAFAAPAYER[[#This Row],[31.12.2025]],0)</f>
        <v>0</v>
      </c>
      <c r="EE215" s="18">
        <f t="shared" si="62"/>
        <v>0</v>
      </c>
      <c r="EF215" s="11">
        <f t="shared" si="63"/>
        <v>0</v>
      </c>
      <c r="EG215" s="16">
        <f>+PMKAFAAPAYER[[#This Row],[CHF]]-PMKAFAAPAYER[[#This Row],[T2025]]</f>
        <v>0</v>
      </c>
    </row>
    <row r="216" spans="1:137" x14ac:dyDescent="0.3">
      <c r="A216" s="9">
        <f t="shared" si="64"/>
        <v>211</v>
      </c>
      <c r="B216" s="250"/>
      <c r="C216" s="251"/>
      <c r="D216" s="252"/>
      <c r="E216" s="253"/>
      <c r="F216" s="265">
        <f t="shared" si="50"/>
        <v>0</v>
      </c>
      <c r="G216" s="254"/>
      <c r="H216" s="255"/>
      <c r="I216" s="256"/>
      <c r="J216" s="14"/>
      <c r="K216" s="14"/>
      <c r="L216" s="14"/>
      <c r="N216" s="15"/>
      <c r="P216" s="258"/>
      <c r="Q216" s="259"/>
      <c r="R216" s="260"/>
      <c r="S216" s="166">
        <f>IF(PMKAFAAPAYER[[#This Row],[ ]]="Payé",PMKAFAAPAYER[[#This Row],[02.01.2025]],0)</f>
        <v>0</v>
      </c>
      <c r="T216" s="234"/>
      <c r="U216" s="166">
        <f>IF(PMKAFAAPAYER[[#This Row],[ ]]="Payé",PMKAFAAPAYER[[#This Row],[09.01.2025]],0)</f>
        <v>0</v>
      </c>
      <c r="V216" s="234"/>
      <c r="W216" s="166">
        <f>IF(PMKAFAAPAYER[[#This Row],[ ]]="Payé",PMKAFAAPAYER[[#This Row],[16.01.2025]],0)</f>
        <v>0</v>
      </c>
      <c r="X216" s="234"/>
      <c r="Y216" s="166">
        <f>IF(PMKAFAAPAYER[[#This Row],[ ]]="Payé",PMKAFAAPAYER[[#This Row],[23.01.2025]],0)</f>
        <v>0</v>
      </c>
      <c r="Z216" s="234"/>
      <c r="AA216" s="176">
        <f>IF(PMKAFAAPAYER[[#This Row],[ ]]="Payé",PMKAFAAPAYER[[#This Row],[30.01.2025]],0)</f>
        <v>0</v>
      </c>
      <c r="AB216" s="32">
        <f t="shared" si="51"/>
        <v>0</v>
      </c>
      <c r="AC216" s="234"/>
      <c r="AD216" s="166">
        <f>IF(PMKAFAAPAYER[[#This Row],[ ]]="Payé",PMKAFAAPAYER[[#This Row],[06.02.2025]],0)</f>
        <v>0</v>
      </c>
      <c r="AE216" s="234"/>
      <c r="AF216" s="166">
        <f>IF(PMKAFAAPAYER[[#This Row],[ ]]="Payé",PMKAFAAPAYER[[#This Row],[13.02.2025]],0)</f>
        <v>0</v>
      </c>
      <c r="AG216" s="234"/>
      <c r="AH216" s="166">
        <f>IF(PMKAFAAPAYER[[#This Row],[ ]]="Payé",PMKAFAAPAYER[[#This Row],[20.02.2025]],0)</f>
        <v>0</v>
      </c>
      <c r="AI216" s="234"/>
      <c r="AJ216" s="176">
        <f>IF(PMKAFAAPAYER[[#This Row],[ ]]="Payé",PMKAFAAPAYER[[#This Row],[27.02.2025]],0)</f>
        <v>0</v>
      </c>
      <c r="AK216" s="47">
        <f t="shared" si="52"/>
        <v>0</v>
      </c>
      <c r="AL216" s="162"/>
      <c r="AM216" s="166">
        <f>IF(PMKAFAAPAYER[[#This Row],[ ]]="Payé",PMKAFAAPAYER[[#This Row],[05.03.2025]],0)</f>
        <v>0</v>
      </c>
      <c r="AN216" s="161"/>
      <c r="AO216" s="166">
        <f>IF(PMKAFAAPAYER[[#This Row],[ ]]="Payé",PMKAFAAPAYER[[#This Row],[12.03.2025]],0)</f>
        <v>0</v>
      </c>
      <c r="AP216" s="161"/>
      <c r="AQ216" s="166">
        <f>IF(PMKAFAAPAYER[[#This Row],[ ]]="Payé",PMKAFAAPAYER[[#This Row],[19.03.2025]],0)</f>
        <v>0</v>
      </c>
      <c r="AR216" s="161"/>
      <c r="AS216" s="176">
        <f>IF(PMKAFAAPAYER[[#This Row],[ ]]="Payé",PMKAFAAPAYER[[#This Row],[26.03.2025]],0)</f>
        <v>0</v>
      </c>
      <c r="AT216" s="17">
        <f t="shared" si="53"/>
        <v>0</v>
      </c>
      <c r="AU216" s="162"/>
      <c r="AV216" s="166">
        <f>IF(PMKAFAAPAYER[[#This Row],[ ]]="Payé",PMKAFAAPAYER[[#This Row],[02.04.2025]],0)</f>
        <v>0</v>
      </c>
      <c r="AW216" s="161"/>
      <c r="AX216" s="166">
        <f>IF(PMKAFAAPAYER[[#This Row],[ ]]="Payé",PMKAFAAPAYER[[#This Row],[09.04.2025]],0)</f>
        <v>0</v>
      </c>
      <c r="AY216" s="161"/>
      <c r="AZ216" s="166">
        <f>IF(PMKAFAAPAYER[[#This Row],[ ]]="Payé",PMKAFAAPAYER[[#This Row],[16.04.2025]],0)</f>
        <v>0</v>
      </c>
      <c r="BA216" s="161"/>
      <c r="BB216" s="166">
        <f>IF(PMKAFAAPAYER[[#This Row],[ ]]="Payé",PMKAFAAPAYER[[#This Row],[23.04.2025]],0)</f>
        <v>0</v>
      </c>
      <c r="BC216" s="161"/>
      <c r="BD216" s="176">
        <f>IF(PMKAFAAPAYER[[#This Row],[ ]]="Payé",PMKAFAAPAYER[[#This Row],[30.04.2025]],0)</f>
        <v>0</v>
      </c>
      <c r="BE216" s="18">
        <f t="shared" si="54"/>
        <v>0</v>
      </c>
      <c r="BF216" s="162"/>
      <c r="BG216" s="166">
        <f>IF(PMKAFAAPAYER[[#This Row],[ ]]="Payé",PMKAFAAPAYER[[#This Row],[07.05.2025]],0)</f>
        <v>0</v>
      </c>
      <c r="BH216" s="161"/>
      <c r="BI216" s="166">
        <f>IF(PMKAFAAPAYER[[#This Row],[ ]]="Payé",PMKAFAAPAYER[[#This Row],[14.05.2025]],0)</f>
        <v>0</v>
      </c>
      <c r="BJ216" s="161"/>
      <c r="BK216" s="166">
        <f>IF(PMKAFAAPAYER[[#This Row],[ ]]="Payé",PMKAFAAPAYER[[#This Row],[21.05.2025]],0)</f>
        <v>0</v>
      </c>
      <c r="BL216" s="161"/>
      <c r="BM216" s="176">
        <f>IF(PMKAFAAPAYER[[#This Row],[ ]]="Payé",PMKAFAAPAYER[[#This Row],[28.05.2025]],0)</f>
        <v>0</v>
      </c>
      <c r="BN216" s="17">
        <f t="shared" si="55"/>
        <v>0</v>
      </c>
      <c r="BO216" s="162"/>
      <c r="BP216" s="166">
        <f>IF(PMKAFAAPAYER[[#This Row],[ ]]="Payé",PMKAFAAPAYER[[#This Row],[04.06.2025]],0)</f>
        <v>0</v>
      </c>
      <c r="BQ216" s="161"/>
      <c r="BR216" s="166">
        <f>IF(PMKAFAAPAYER[[#This Row],[ ]]="Payé",PMKAFAAPAYER[[#This Row],[11.06.2025]],0)</f>
        <v>0</v>
      </c>
      <c r="BS216" s="161"/>
      <c r="BT216" s="166">
        <f>IF(PMKAFAAPAYER[[#This Row],[ ]]="Payé",PMKAFAAPAYER[[#This Row],[18.06.2025]],0)</f>
        <v>0</v>
      </c>
      <c r="BU216" s="161"/>
      <c r="BV216" s="176">
        <f>IF(PMKAFAAPAYER[[#This Row],[ ]]="Payé",PMKAFAAPAYER[[#This Row],[25.06.2025]],0)</f>
        <v>0</v>
      </c>
      <c r="BW216" s="18">
        <f t="shared" si="56"/>
        <v>0</v>
      </c>
      <c r="BX216" s="162"/>
      <c r="BY216" s="166">
        <f>IF(PMKAFAAPAYER[[#This Row],[ ]]="Payé",PMKAFAAPAYER[[#This Row],[02.07.2025]],0)</f>
        <v>0</v>
      </c>
      <c r="BZ216" s="161"/>
      <c r="CA216" s="166">
        <f>IF(PMKAFAAPAYER[[#This Row],[ ]]="Payé",PMKAFAAPAYER[[#This Row],[09.07.2025]],0)</f>
        <v>0</v>
      </c>
      <c r="CB216" s="161"/>
      <c r="CC216" s="166">
        <f>IF(PMKAFAAPAYER[[#This Row],[ ]]="Payé",PMKAFAAPAYER[[#This Row],[16.07.2025]],0)</f>
        <v>0</v>
      </c>
      <c r="CD216" s="161"/>
      <c r="CE216" s="166">
        <f>IF(PMKAFAAPAYER[[#This Row],[ ]]="Payé",PMKAFAAPAYER[[#This Row],[23.07.2025]],0)</f>
        <v>0</v>
      </c>
      <c r="CF216" s="161"/>
      <c r="CG216" s="176">
        <f>IF(PMKAFAAPAYER[[#This Row],[ ]]="Payé",PMKAFAAPAYER[[#This Row],[30.07.2025]],0)</f>
        <v>0</v>
      </c>
      <c r="CH216" s="17">
        <f t="shared" si="57"/>
        <v>0</v>
      </c>
      <c r="CI216" s="162"/>
      <c r="CJ216" s="166">
        <f>IF(PMKAFAAPAYER[[#This Row],[ ]]="Payé",PMKAFAAPAYER[[#This Row],[06.08.2025]],0)</f>
        <v>0</v>
      </c>
      <c r="CK216" s="161"/>
      <c r="CL216" s="166">
        <f>IF(PMKAFAAPAYER[[#This Row],[ ]]="Payé",PMKAFAAPAYER[[#This Row],[13.08.2025]],0)</f>
        <v>0</v>
      </c>
      <c r="CM216" s="161"/>
      <c r="CN216" s="166">
        <f>IF(PMKAFAAPAYER[[#This Row],[ ]]="Payé",PMKAFAAPAYER[[#This Row],[20.08.2025]],0)</f>
        <v>0</v>
      </c>
      <c r="CO216" s="161"/>
      <c r="CP216" s="176">
        <f>IF(PMKAFAAPAYER[[#This Row],[ ]]="Payé",PMKAFAAPAYER[[#This Row],[27.08.2025]],0)</f>
        <v>0</v>
      </c>
      <c r="CQ216" s="18">
        <f t="shared" si="58"/>
        <v>0</v>
      </c>
      <c r="CR216" s="162"/>
      <c r="CS216" s="166">
        <f>IF(PMKAFAAPAYER[[#This Row],[ ]]="Payé",PMKAFAAPAYER[[#This Row],[03.09.2025]],0)</f>
        <v>0</v>
      </c>
      <c r="CT216" s="161"/>
      <c r="CU216" s="166">
        <f>IF(PMKAFAAPAYER[[#This Row],[ ]]="Payé",PMKAFAAPAYER[[#This Row],[10.09.2025]],0)</f>
        <v>0</v>
      </c>
      <c r="CV216" s="161"/>
      <c r="CW216" s="166">
        <f>IF(PMKAFAAPAYER[[#This Row],[ ]]="Payé",PMKAFAAPAYER[[#This Row],[17.09.2025]],0)</f>
        <v>0</v>
      </c>
      <c r="CX216" s="161"/>
      <c r="CY216" s="176">
        <f>IF(PMKAFAAPAYER[[#This Row],[ ]]="Payé",PMKAFAAPAYER[[#This Row],[24.09.2025]],0)</f>
        <v>0</v>
      </c>
      <c r="CZ216" s="17">
        <f t="shared" si="59"/>
        <v>0</v>
      </c>
      <c r="DA216" s="162"/>
      <c r="DB216" s="166">
        <f>IF(PMKAFAAPAYER[[#This Row],[ ]]="Payé",PMKAFAAPAYER[[#This Row],[01.10.2025]],0)</f>
        <v>0</v>
      </c>
      <c r="DC216" s="161"/>
      <c r="DD216" s="166">
        <f>IF(PMKAFAAPAYER[[#This Row],[ ]]="Payé",PMKAFAAPAYER[[#This Row],[08.10.2025]],0)</f>
        <v>0</v>
      </c>
      <c r="DE216" s="161"/>
      <c r="DF216" s="166">
        <f>IF(PMKAFAAPAYER[[#This Row],[ ]]="Payé",PMKAFAAPAYER[[#This Row],[15.10.2025]],0)</f>
        <v>0</v>
      </c>
      <c r="DG216" s="161"/>
      <c r="DH216" s="166">
        <f>IF(PMKAFAAPAYER[[#This Row],[ ]]="Payé",PMKAFAAPAYER[[#This Row],[22.10.2025]],0)</f>
        <v>0</v>
      </c>
      <c r="DI216" s="161"/>
      <c r="DJ216" s="176">
        <f>IF(PMKAFAAPAYER[[#This Row],[ ]]="Payé",PMKAFAAPAYER[[#This Row],[29.10.2025]],0)</f>
        <v>0</v>
      </c>
      <c r="DK216" s="18">
        <f t="shared" si="60"/>
        <v>0</v>
      </c>
      <c r="DL216" s="162"/>
      <c r="DM216" s="166">
        <f>IF(PMKAFAAPAYER[[#This Row],[ ]]="Payé",PMKAFAAPAYER[[#This Row],[05.11.2025]],0)</f>
        <v>0</v>
      </c>
      <c r="DN216" s="161"/>
      <c r="DO216" s="166">
        <f>IF(PMKAFAAPAYER[[#This Row],[ ]]="Payé",PMKAFAAPAYER[[#This Row],[12.11.2025]],0)</f>
        <v>0</v>
      </c>
      <c r="DP216" s="161"/>
      <c r="DQ216" s="166">
        <f>IF(PMKAFAAPAYER[[#This Row],[ ]]="Payé",PMKAFAAPAYER[[#This Row],[19.11.2025]],0)</f>
        <v>0</v>
      </c>
      <c r="DR216" s="161"/>
      <c r="DS216" s="176">
        <f>IF(PMKAFAAPAYER[[#This Row],[ ]]="Payé",PMKAFAAPAYER[[#This Row],[26.11.2025]],0)</f>
        <v>0</v>
      </c>
      <c r="DT216" s="17">
        <f t="shared" si="61"/>
        <v>0</v>
      </c>
      <c r="DU216" s="162"/>
      <c r="DV216" s="166">
        <f>IF(PMKAFAAPAYER[[#This Row],[ ]]="Payé",PMKAFAAPAYER[[#This Row],[03.12.2025]],0)</f>
        <v>0</v>
      </c>
      <c r="DW216" s="161"/>
      <c r="DX216" s="166">
        <f>IF(PMKAFAAPAYER[[#This Row],[ ]]="Payé",PMKAFAAPAYER[[#This Row],[10.12.2025]],0)</f>
        <v>0</v>
      </c>
      <c r="DY216" s="161"/>
      <c r="DZ216" s="166">
        <f>IF(PMKAFAAPAYER[[#This Row],[ ]]="Payé",PMKAFAAPAYER[[#This Row],[17.12.2025]],0)</f>
        <v>0</v>
      </c>
      <c r="EA216" s="161"/>
      <c r="EB216" s="166">
        <f>IF(PMKAFAAPAYER[[#This Row],[ ]]="Payé",PMKAFAAPAYER[[#This Row],[24.12.2025]],0)</f>
        <v>0</v>
      </c>
      <c r="EC216" s="161"/>
      <c r="ED216" s="176">
        <f>IF(PMKAFAAPAYER[[#This Row],[ ]]="Payé",PMKAFAAPAYER[[#This Row],[31.12.2025]],0)</f>
        <v>0</v>
      </c>
      <c r="EE216" s="18">
        <f t="shared" si="62"/>
        <v>0</v>
      </c>
      <c r="EF216" s="11">
        <f t="shared" si="63"/>
        <v>0</v>
      </c>
      <c r="EG216" s="16">
        <f>+PMKAFAAPAYER[[#This Row],[CHF]]-PMKAFAAPAYER[[#This Row],[T2025]]</f>
        <v>0</v>
      </c>
    </row>
    <row r="217" spans="1:137" x14ac:dyDescent="0.3">
      <c r="A217" s="9">
        <f t="shared" si="64"/>
        <v>212</v>
      </c>
      <c r="B217" s="250"/>
      <c r="C217" s="251"/>
      <c r="D217" s="252"/>
      <c r="E217" s="253"/>
      <c r="F217" s="265">
        <f t="shared" si="50"/>
        <v>0</v>
      </c>
      <c r="G217" s="254"/>
      <c r="H217" s="255"/>
      <c r="I217" s="256"/>
      <c r="J217" s="14"/>
      <c r="K217" s="14"/>
      <c r="L217" s="14"/>
      <c r="N217" s="15"/>
      <c r="P217" s="258"/>
      <c r="Q217" s="259"/>
      <c r="R217" s="260"/>
      <c r="S217" s="166">
        <f>IF(PMKAFAAPAYER[[#This Row],[ ]]="Payé",PMKAFAAPAYER[[#This Row],[02.01.2025]],0)</f>
        <v>0</v>
      </c>
      <c r="T217" s="234"/>
      <c r="U217" s="166">
        <f>IF(PMKAFAAPAYER[[#This Row],[ ]]="Payé",PMKAFAAPAYER[[#This Row],[09.01.2025]],0)</f>
        <v>0</v>
      </c>
      <c r="V217" s="234"/>
      <c r="W217" s="166">
        <f>IF(PMKAFAAPAYER[[#This Row],[ ]]="Payé",PMKAFAAPAYER[[#This Row],[16.01.2025]],0)</f>
        <v>0</v>
      </c>
      <c r="X217" s="234"/>
      <c r="Y217" s="166">
        <f>IF(PMKAFAAPAYER[[#This Row],[ ]]="Payé",PMKAFAAPAYER[[#This Row],[23.01.2025]],0)</f>
        <v>0</v>
      </c>
      <c r="Z217" s="234"/>
      <c r="AA217" s="176">
        <f>IF(PMKAFAAPAYER[[#This Row],[ ]]="Payé",PMKAFAAPAYER[[#This Row],[30.01.2025]],0)</f>
        <v>0</v>
      </c>
      <c r="AB217" s="32">
        <f t="shared" si="51"/>
        <v>0</v>
      </c>
      <c r="AC217" s="234"/>
      <c r="AD217" s="166">
        <f>IF(PMKAFAAPAYER[[#This Row],[ ]]="Payé",PMKAFAAPAYER[[#This Row],[06.02.2025]],0)</f>
        <v>0</v>
      </c>
      <c r="AE217" s="234"/>
      <c r="AF217" s="166">
        <f>IF(PMKAFAAPAYER[[#This Row],[ ]]="Payé",PMKAFAAPAYER[[#This Row],[13.02.2025]],0)</f>
        <v>0</v>
      </c>
      <c r="AG217" s="234"/>
      <c r="AH217" s="166">
        <f>IF(PMKAFAAPAYER[[#This Row],[ ]]="Payé",PMKAFAAPAYER[[#This Row],[20.02.2025]],0)</f>
        <v>0</v>
      </c>
      <c r="AI217" s="234"/>
      <c r="AJ217" s="176">
        <f>IF(PMKAFAAPAYER[[#This Row],[ ]]="Payé",PMKAFAAPAYER[[#This Row],[27.02.2025]],0)</f>
        <v>0</v>
      </c>
      <c r="AK217" s="47">
        <f t="shared" si="52"/>
        <v>0</v>
      </c>
      <c r="AL217" s="162"/>
      <c r="AM217" s="166">
        <f>IF(PMKAFAAPAYER[[#This Row],[ ]]="Payé",PMKAFAAPAYER[[#This Row],[05.03.2025]],0)</f>
        <v>0</v>
      </c>
      <c r="AN217" s="161"/>
      <c r="AO217" s="166">
        <f>IF(PMKAFAAPAYER[[#This Row],[ ]]="Payé",PMKAFAAPAYER[[#This Row],[12.03.2025]],0)</f>
        <v>0</v>
      </c>
      <c r="AP217" s="161"/>
      <c r="AQ217" s="166">
        <f>IF(PMKAFAAPAYER[[#This Row],[ ]]="Payé",PMKAFAAPAYER[[#This Row],[19.03.2025]],0)</f>
        <v>0</v>
      </c>
      <c r="AR217" s="161"/>
      <c r="AS217" s="176">
        <f>IF(PMKAFAAPAYER[[#This Row],[ ]]="Payé",PMKAFAAPAYER[[#This Row],[26.03.2025]],0)</f>
        <v>0</v>
      </c>
      <c r="AT217" s="17">
        <f t="shared" si="53"/>
        <v>0</v>
      </c>
      <c r="AU217" s="162"/>
      <c r="AV217" s="166">
        <f>IF(PMKAFAAPAYER[[#This Row],[ ]]="Payé",PMKAFAAPAYER[[#This Row],[02.04.2025]],0)</f>
        <v>0</v>
      </c>
      <c r="AW217" s="161"/>
      <c r="AX217" s="166">
        <f>IF(PMKAFAAPAYER[[#This Row],[ ]]="Payé",PMKAFAAPAYER[[#This Row],[09.04.2025]],0)</f>
        <v>0</v>
      </c>
      <c r="AY217" s="161"/>
      <c r="AZ217" s="166">
        <f>IF(PMKAFAAPAYER[[#This Row],[ ]]="Payé",PMKAFAAPAYER[[#This Row],[16.04.2025]],0)</f>
        <v>0</v>
      </c>
      <c r="BA217" s="161"/>
      <c r="BB217" s="166">
        <f>IF(PMKAFAAPAYER[[#This Row],[ ]]="Payé",PMKAFAAPAYER[[#This Row],[23.04.2025]],0)</f>
        <v>0</v>
      </c>
      <c r="BC217" s="161"/>
      <c r="BD217" s="176">
        <f>IF(PMKAFAAPAYER[[#This Row],[ ]]="Payé",PMKAFAAPAYER[[#This Row],[30.04.2025]],0)</f>
        <v>0</v>
      </c>
      <c r="BE217" s="18">
        <f t="shared" si="54"/>
        <v>0</v>
      </c>
      <c r="BF217" s="162"/>
      <c r="BG217" s="166">
        <f>IF(PMKAFAAPAYER[[#This Row],[ ]]="Payé",PMKAFAAPAYER[[#This Row],[07.05.2025]],0)</f>
        <v>0</v>
      </c>
      <c r="BH217" s="161"/>
      <c r="BI217" s="166">
        <f>IF(PMKAFAAPAYER[[#This Row],[ ]]="Payé",PMKAFAAPAYER[[#This Row],[14.05.2025]],0)</f>
        <v>0</v>
      </c>
      <c r="BJ217" s="161"/>
      <c r="BK217" s="166">
        <f>IF(PMKAFAAPAYER[[#This Row],[ ]]="Payé",PMKAFAAPAYER[[#This Row],[21.05.2025]],0)</f>
        <v>0</v>
      </c>
      <c r="BL217" s="161"/>
      <c r="BM217" s="176">
        <f>IF(PMKAFAAPAYER[[#This Row],[ ]]="Payé",PMKAFAAPAYER[[#This Row],[28.05.2025]],0)</f>
        <v>0</v>
      </c>
      <c r="BN217" s="17">
        <f t="shared" si="55"/>
        <v>0</v>
      </c>
      <c r="BO217" s="162"/>
      <c r="BP217" s="166">
        <f>IF(PMKAFAAPAYER[[#This Row],[ ]]="Payé",PMKAFAAPAYER[[#This Row],[04.06.2025]],0)</f>
        <v>0</v>
      </c>
      <c r="BQ217" s="161"/>
      <c r="BR217" s="166">
        <f>IF(PMKAFAAPAYER[[#This Row],[ ]]="Payé",PMKAFAAPAYER[[#This Row],[11.06.2025]],0)</f>
        <v>0</v>
      </c>
      <c r="BS217" s="161"/>
      <c r="BT217" s="166">
        <f>IF(PMKAFAAPAYER[[#This Row],[ ]]="Payé",PMKAFAAPAYER[[#This Row],[18.06.2025]],0)</f>
        <v>0</v>
      </c>
      <c r="BU217" s="161"/>
      <c r="BV217" s="176">
        <f>IF(PMKAFAAPAYER[[#This Row],[ ]]="Payé",PMKAFAAPAYER[[#This Row],[25.06.2025]],0)</f>
        <v>0</v>
      </c>
      <c r="BW217" s="18">
        <f t="shared" si="56"/>
        <v>0</v>
      </c>
      <c r="BX217" s="162"/>
      <c r="BY217" s="166">
        <f>IF(PMKAFAAPAYER[[#This Row],[ ]]="Payé",PMKAFAAPAYER[[#This Row],[02.07.2025]],0)</f>
        <v>0</v>
      </c>
      <c r="BZ217" s="161"/>
      <c r="CA217" s="166">
        <f>IF(PMKAFAAPAYER[[#This Row],[ ]]="Payé",PMKAFAAPAYER[[#This Row],[09.07.2025]],0)</f>
        <v>0</v>
      </c>
      <c r="CB217" s="161"/>
      <c r="CC217" s="166">
        <f>IF(PMKAFAAPAYER[[#This Row],[ ]]="Payé",PMKAFAAPAYER[[#This Row],[16.07.2025]],0)</f>
        <v>0</v>
      </c>
      <c r="CD217" s="161"/>
      <c r="CE217" s="166">
        <f>IF(PMKAFAAPAYER[[#This Row],[ ]]="Payé",PMKAFAAPAYER[[#This Row],[23.07.2025]],0)</f>
        <v>0</v>
      </c>
      <c r="CF217" s="161"/>
      <c r="CG217" s="176">
        <f>IF(PMKAFAAPAYER[[#This Row],[ ]]="Payé",PMKAFAAPAYER[[#This Row],[30.07.2025]],0)</f>
        <v>0</v>
      </c>
      <c r="CH217" s="17">
        <f t="shared" si="57"/>
        <v>0</v>
      </c>
      <c r="CI217" s="162"/>
      <c r="CJ217" s="166">
        <f>IF(PMKAFAAPAYER[[#This Row],[ ]]="Payé",PMKAFAAPAYER[[#This Row],[06.08.2025]],0)</f>
        <v>0</v>
      </c>
      <c r="CK217" s="161"/>
      <c r="CL217" s="166">
        <f>IF(PMKAFAAPAYER[[#This Row],[ ]]="Payé",PMKAFAAPAYER[[#This Row],[13.08.2025]],0)</f>
        <v>0</v>
      </c>
      <c r="CM217" s="161"/>
      <c r="CN217" s="166">
        <f>IF(PMKAFAAPAYER[[#This Row],[ ]]="Payé",PMKAFAAPAYER[[#This Row],[20.08.2025]],0)</f>
        <v>0</v>
      </c>
      <c r="CO217" s="161"/>
      <c r="CP217" s="176">
        <f>IF(PMKAFAAPAYER[[#This Row],[ ]]="Payé",PMKAFAAPAYER[[#This Row],[27.08.2025]],0)</f>
        <v>0</v>
      </c>
      <c r="CQ217" s="18">
        <f t="shared" si="58"/>
        <v>0</v>
      </c>
      <c r="CR217" s="162"/>
      <c r="CS217" s="166">
        <f>IF(PMKAFAAPAYER[[#This Row],[ ]]="Payé",PMKAFAAPAYER[[#This Row],[03.09.2025]],0)</f>
        <v>0</v>
      </c>
      <c r="CT217" s="161"/>
      <c r="CU217" s="166">
        <f>IF(PMKAFAAPAYER[[#This Row],[ ]]="Payé",PMKAFAAPAYER[[#This Row],[10.09.2025]],0)</f>
        <v>0</v>
      </c>
      <c r="CV217" s="161"/>
      <c r="CW217" s="166">
        <f>IF(PMKAFAAPAYER[[#This Row],[ ]]="Payé",PMKAFAAPAYER[[#This Row],[17.09.2025]],0)</f>
        <v>0</v>
      </c>
      <c r="CX217" s="161"/>
      <c r="CY217" s="176">
        <f>IF(PMKAFAAPAYER[[#This Row],[ ]]="Payé",PMKAFAAPAYER[[#This Row],[24.09.2025]],0)</f>
        <v>0</v>
      </c>
      <c r="CZ217" s="17">
        <f t="shared" si="59"/>
        <v>0</v>
      </c>
      <c r="DA217" s="162"/>
      <c r="DB217" s="166">
        <f>IF(PMKAFAAPAYER[[#This Row],[ ]]="Payé",PMKAFAAPAYER[[#This Row],[01.10.2025]],0)</f>
        <v>0</v>
      </c>
      <c r="DC217" s="161"/>
      <c r="DD217" s="166">
        <f>IF(PMKAFAAPAYER[[#This Row],[ ]]="Payé",PMKAFAAPAYER[[#This Row],[08.10.2025]],0)</f>
        <v>0</v>
      </c>
      <c r="DE217" s="161"/>
      <c r="DF217" s="166">
        <f>IF(PMKAFAAPAYER[[#This Row],[ ]]="Payé",PMKAFAAPAYER[[#This Row],[15.10.2025]],0)</f>
        <v>0</v>
      </c>
      <c r="DG217" s="161"/>
      <c r="DH217" s="166">
        <f>IF(PMKAFAAPAYER[[#This Row],[ ]]="Payé",PMKAFAAPAYER[[#This Row],[22.10.2025]],0)</f>
        <v>0</v>
      </c>
      <c r="DI217" s="161"/>
      <c r="DJ217" s="176">
        <f>IF(PMKAFAAPAYER[[#This Row],[ ]]="Payé",PMKAFAAPAYER[[#This Row],[29.10.2025]],0)</f>
        <v>0</v>
      </c>
      <c r="DK217" s="18">
        <f t="shared" si="60"/>
        <v>0</v>
      </c>
      <c r="DL217" s="162"/>
      <c r="DM217" s="166">
        <f>IF(PMKAFAAPAYER[[#This Row],[ ]]="Payé",PMKAFAAPAYER[[#This Row],[05.11.2025]],0)</f>
        <v>0</v>
      </c>
      <c r="DN217" s="161"/>
      <c r="DO217" s="166">
        <f>IF(PMKAFAAPAYER[[#This Row],[ ]]="Payé",PMKAFAAPAYER[[#This Row],[12.11.2025]],0)</f>
        <v>0</v>
      </c>
      <c r="DP217" s="161"/>
      <c r="DQ217" s="166">
        <f>IF(PMKAFAAPAYER[[#This Row],[ ]]="Payé",PMKAFAAPAYER[[#This Row],[19.11.2025]],0)</f>
        <v>0</v>
      </c>
      <c r="DR217" s="161"/>
      <c r="DS217" s="176">
        <f>IF(PMKAFAAPAYER[[#This Row],[ ]]="Payé",PMKAFAAPAYER[[#This Row],[26.11.2025]],0)</f>
        <v>0</v>
      </c>
      <c r="DT217" s="17">
        <f t="shared" si="61"/>
        <v>0</v>
      </c>
      <c r="DU217" s="162"/>
      <c r="DV217" s="166">
        <f>IF(PMKAFAAPAYER[[#This Row],[ ]]="Payé",PMKAFAAPAYER[[#This Row],[03.12.2025]],0)</f>
        <v>0</v>
      </c>
      <c r="DW217" s="161"/>
      <c r="DX217" s="166">
        <f>IF(PMKAFAAPAYER[[#This Row],[ ]]="Payé",PMKAFAAPAYER[[#This Row],[10.12.2025]],0)</f>
        <v>0</v>
      </c>
      <c r="DY217" s="161"/>
      <c r="DZ217" s="166">
        <f>IF(PMKAFAAPAYER[[#This Row],[ ]]="Payé",PMKAFAAPAYER[[#This Row],[17.12.2025]],0)</f>
        <v>0</v>
      </c>
      <c r="EA217" s="161"/>
      <c r="EB217" s="166">
        <f>IF(PMKAFAAPAYER[[#This Row],[ ]]="Payé",PMKAFAAPAYER[[#This Row],[24.12.2025]],0)</f>
        <v>0</v>
      </c>
      <c r="EC217" s="161"/>
      <c r="ED217" s="176">
        <f>IF(PMKAFAAPAYER[[#This Row],[ ]]="Payé",PMKAFAAPAYER[[#This Row],[31.12.2025]],0)</f>
        <v>0</v>
      </c>
      <c r="EE217" s="18">
        <f t="shared" si="62"/>
        <v>0</v>
      </c>
      <c r="EF217" s="11">
        <f t="shared" si="63"/>
        <v>0</v>
      </c>
      <c r="EG217" s="16">
        <f>+PMKAFAAPAYER[[#This Row],[CHF]]-PMKAFAAPAYER[[#This Row],[T2025]]</f>
        <v>0</v>
      </c>
    </row>
    <row r="218" spans="1:137" x14ac:dyDescent="0.3">
      <c r="A218" s="9">
        <f t="shared" si="64"/>
        <v>213</v>
      </c>
      <c r="B218" s="250"/>
      <c r="C218" s="251"/>
      <c r="D218" s="252"/>
      <c r="E218" s="253"/>
      <c r="F218" s="265">
        <f t="shared" si="50"/>
        <v>0</v>
      </c>
      <c r="G218" s="254"/>
      <c r="H218" s="255"/>
      <c r="I218" s="256"/>
      <c r="J218" s="14"/>
      <c r="K218" s="14"/>
      <c r="L218" s="14"/>
      <c r="N218" s="15"/>
      <c r="P218" s="258"/>
      <c r="Q218" s="259"/>
      <c r="R218" s="260"/>
      <c r="S218" s="166">
        <f>IF(PMKAFAAPAYER[[#This Row],[ ]]="Payé",PMKAFAAPAYER[[#This Row],[02.01.2025]],0)</f>
        <v>0</v>
      </c>
      <c r="T218" s="234"/>
      <c r="U218" s="166">
        <f>IF(PMKAFAAPAYER[[#This Row],[ ]]="Payé",PMKAFAAPAYER[[#This Row],[09.01.2025]],0)</f>
        <v>0</v>
      </c>
      <c r="V218" s="234"/>
      <c r="W218" s="166">
        <f>IF(PMKAFAAPAYER[[#This Row],[ ]]="Payé",PMKAFAAPAYER[[#This Row],[16.01.2025]],0)</f>
        <v>0</v>
      </c>
      <c r="X218" s="234"/>
      <c r="Y218" s="166">
        <f>IF(PMKAFAAPAYER[[#This Row],[ ]]="Payé",PMKAFAAPAYER[[#This Row],[23.01.2025]],0)</f>
        <v>0</v>
      </c>
      <c r="Z218" s="234"/>
      <c r="AA218" s="176">
        <f>IF(PMKAFAAPAYER[[#This Row],[ ]]="Payé",PMKAFAAPAYER[[#This Row],[30.01.2025]],0)</f>
        <v>0</v>
      </c>
      <c r="AB218" s="32">
        <f t="shared" si="51"/>
        <v>0</v>
      </c>
      <c r="AC218" s="234"/>
      <c r="AD218" s="166">
        <f>IF(PMKAFAAPAYER[[#This Row],[ ]]="Payé",PMKAFAAPAYER[[#This Row],[06.02.2025]],0)</f>
        <v>0</v>
      </c>
      <c r="AE218" s="234"/>
      <c r="AF218" s="166">
        <f>IF(PMKAFAAPAYER[[#This Row],[ ]]="Payé",PMKAFAAPAYER[[#This Row],[13.02.2025]],0)</f>
        <v>0</v>
      </c>
      <c r="AG218" s="234"/>
      <c r="AH218" s="166">
        <f>IF(PMKAFAAPAYER[[#This Row],[ ]]="Payé",PMKAFAAPAYER[[#This Row],[20.02.2025]],0)</f>
        <v>0</v>
      </c>
      <c r="AI218" s="234"/>
      <c r="AJ218" s="176">
        <f>IF(PMKAFAAPAYER[[#This Row],[ ]]="Payé",PMKAFAAPAYER[[#This Row],[27.02.2025]],0)</f>
        <v>0</v>
      </c>
      <c r="AK218" s="47">
        <f t="shared" si="52"/>
        <v>0</v>
      </c>
      <c r="AL218" s="162"/>
      <c r="AM218" s="166">
        <f>IF(PMKAFAAPAYER[[#This Row],[ ]]="Payé",PMKAFAAPAYER[[#This Row],[05.03.2025]],0)</f>
        <v>0</v>
      </c>
      <c r="AN218" s="161"/>
      <c r="AO218" s="166">
        <f>IF(PMKAFAAPAYER[[#This Row],[ ]]="Payé",PMKAFAAPAYER[[#This Row],[12.03.2025]],0)</f>
        <v>0</v>
      </c>
      <c r="AP218" s="161"/>
      <c r="AQ218" s="166">
        <f>IF(PMKAFAAPAYER[[#This Row],[ ]]="Payé",PMKAFAAPAYER[[#This Row],[19.03.2025]],0)</f>
        <v>0</v>
      </c>
      <c r="AR218" s="161"/>
      <c r="AS218" s="176">
        <f>IF(PMKAFAAPAYER[[#This Row],[ ]]="Payé",PMKAFAAPAYER[[#This Row],[26.03.2025]],0)</f>
        <v>0</v>
      </c>
      <c r="AT218" s="17">
        <f t="shared" si="53"/>
        <v>0</v>
      </c>
      <c r="AU218" s="162"/>
      <c r="AV218" s="166">
        <f>IF(PMKAFAAPAYER[[#This Row],[ ]]="Payé",PMKAFAAPAYER[[#This Row],[02.04.2025]],0)</f>
        <v>0</v>
      </c>
      <c r="AW218" s="161"/>
      <c r="AX218" s="166">
        <f>IF(PMKAFAAPAYER[[#This Row],[ ]]="Payé",PMKAFAAPAYER[[#This Row],[09.04.2025]],0)</f>
        <v>0</v>
      </c>
      <c r="AY218" s="161"/>
      <c r="AZ218" s="166">
        <f>IF(PMKAFAAPAYER[[#This Row],[ ]]="Payé",PMKAFAAPAYER[[#This Row],[16.04.2025]],0)</f>
        <v>0</v>
      </c>
      <c r="BA218" s="161"/>
      <c r="BB218" s="166">
        <f>IF(PMKAFAAPAYER[[#This Row],[ ]]="Payé",PMKAFAAPAYER[[#This Row],[23.04.2025]],0)</f>
        <v>0</v>
      </c>
      <c r="BC218" s="161"/>
      <c r="BD218" s="176">
        <f>IF(PMKAFAAPAYER[[#This Row],[ ]]="Payé",PMKAFAAPAYER[[#This Row],[30.04.2025]],0)</f>
        <v>0</v>
      </c>
      <c r="BE218" s="18">
        <f t="shared" si="54"/>
        <v>0</v>
      </c>
      <c r="BF218" s="162"/>
      <c r="BG218" s="166">
        <f>IF(PMKAFAAPAYER[[#This Row],[ ]]="Payé",PMKAFAAPAYER[[#This Row],[07.05.2025]],0)</f>
        <v>0</v>
      </c>
      <c r="BH218" s="161"/>
      <c r="BI218" s="166">
        <f>IF(PMKAFAAPAYER[[#This Row],[ ]]="Payé",PMKAFAAPAYER[[#This Row],[14.05.2025]],0)</f>
        <v>0</v>
      </c>
      <c r="BJ218" s="161"/>
      <c r="BK218" s="166">
        <f>IF(PMKAFAAPAYER[[#This Row],[ ]]="Payé",PMKAFAAPAYER[[#This Row],[21.05.2025]],0)</f>
        <v>0</v>
      </c>
      <c r="BL218" s="161"/>
      <c r="BM218" s="176">
        <f>IF(PMKAFAAPAYER[[#This Row],[ ]]="Payé",PMKAFAAPAYER[[#This Row],[28.05.2025]],0)</f>
        <v>0</v>
      </c>
      <c r="BN218" s="17">
        <f t="shared" si="55"/>
        <v>0</v>
      </c>
      <c r="BO218" s="162"/>
      <c r="BP218" s="166">
        <f>IF(PMKAFAAPAYER[[#This Row],[ ]]="Payé",PMKAFAAPAYER[[#This Row],[04.06.2025]],0)</f>
        <v>0</v>
      </c>
      <c r="BQ218" s="161"/>
      <c r="BR218" s="166">
        <f>IF(PMKAFAAPAYER[[#This Row],[ ]]="Payé",PMKAFAAPAYER[[#This Row],[11.06.2025]],0)</f>
        <v>0</v>
      </c>
      <c r="BS218" s="161"/>
      <c r="BT218" s="166">
        <f>IF(PMKAFAAPAYER[[#This Row],[ ]]="Payé",PMKAFAAPAYER[[#This Row],[18.06.2025]],0)</f>
        <v>0</v>
      </c>
      <c r="BU218" s="161"/>
      <c r="BV218" s="176">
        <f>IF(PMKAFAAPAYER[[#This Row],[ ]]="Payé",PMKAFAAPAYER[[#This Row],[25.06.2025]],0)</f>
        <v>0</v>
      </c>
      <c r="BW218" s="18">
        <f t="shared" si="56"/>
        <v>0</v>
      </c>
      <c r="BX218" s="162"/>
      <c r="BY218" s="166">
        <f>IF(PMKAFAAPAYER[[#This Row],[ ]]="Payé",PMKAFAAPAYER[[#This Row],[02.07.2025]],0)</f>
        <v>0</v>
      </c>
      <c r="BZ218" s="161"/>
      <c r="CA218" s="166">
        <f>IF(PMKAFAAPAYER[[#This Row],[ ]]="Payé",PMKAFAAPAYER[[#This Row],[09.07.2025]],0)</f>
        <v>0</v>
      </c>
      <c r="CB218" s="161"/>
      <c r="CC218" s="166">
        <f>IF(PMKAFAAPAYER[[#This Row],[ ]]="Payé",PMKAFAAPAYER[[#This Row],[16.07.2025]],0)</f>
        <v>0</v>
      </c>
      <c r="CD218" s="161"/>
      <c r="CE218" s="166">
        <f>IF(PMKAFAAPAYER[[#This Row],[ ]]="Payé",PMKAFAAPAYER[[#This Row],[23.07.2025]],0)</f>
        <v>0</v>
      </c>
      <c r="CF218" s="161"/>
      <c r="CG218" s="176">
        <f>IF(PMKAFAAPAYER[[#This Row],[ ]]="Payé",PMKAFAAPAYER[[#This Row],[30.07.2025]],0)</f>
        <v>0</v>
      </c>
      <c r="CH218" s="17">
        <f t="shared" si="57"/>
        <v>0</v>
      </c>
      <c r="CI218" s="162"/>
      <c r="CJ218" s="166">
        <f>IF(PMKAFAAPAYER[[#This Row],[ ]]="Payé",PMKAFAAPAYER[[#This Row],[06.08.2025]],0)</f>
        <v>0</v>
      </c>
      <c r="CK218" s="161"/>
      <c r="CL218" s="166">
        <f>IF(PMKAFAAPAYER[[#This Row],[ ]]="Payé",PMKAFAAPAYER[[#This Row],[13.08.2025]],0)</f>
        <v>0</v>
      </c>
      <c r="CM218" s="161"/>
      <c r="CN218" s="166">
        <f>IF(PMKAFAAPAYER[[#This Row],[ ]]="Payé",PMKAFAAPAYER[[#This Row],[20.08.2025]],0)</f>
        <v>0</v>
      </c>
      <c r="CO218" s="161"/>
      <c r="CP218" s="176">
        <f>IF(PMKAFAAPAYER[[#This Row],[ ]]="Payé",PMKAFAAPAYER[[#This Row],[27.08.2025]],0)</f>
        <v>0</v>
      </c>
      <c r="CQ218" s="18">
        <f t="shared" si="58"/>
        <v>0</v>
      </c>
      <c r="CR218" s="162"/>
      <c r="CS218" s="166">
        <f>IF(PMKAFAAPAYER[[#This Row],[ ]]="Payé",PMKAFAAPAYER[[#This Row],[03.09.2025]],0)</f>
        <v>0</v>
      </c>
      <c r="CT218" s="161"/>
      <c r="CU218" s="166">
        <f>IF(PMKAFAAPAYER[[#This Row],[ ]]="Payé",PMKAFAAPAYER[[#This Row],[10.09.2025]],0)</f>
        <v>0</v>
      </c>
      <c r="CV218" s="161"/>
      <c r="CW218" s="166">
        <f>IF(PMKAFAAPAYER[[#This Row],[ ]]="Payé",PMKAFAAPAYER[[#This Row],[17.09.2025]],0)</f>
        <v>0</v>
      </c>
      <c r="CX218" s="161"/>
      <c r="CY218" s="176">
        <f>IF(PMKAFAAPAYER[[#This Row],[ ]]="Payé",PMKAFAAPAYER[[#This Row],[24.09.2025]],0)</f>
        <v>0</v>
      </c>
      <c r="CZ218" s="17">
        <f t="shared" si="59"/>
        <v>0</v>
      </c>
      <c r="DA218" s="162"/>
      <c r="DB218" s="166">
        <f>IF(PMKAFAAPAYER[[#This Row],[ ]]="Payé",PMKAFAAPAYER[[#This Row],[01.10.2025]],0)</f>
        <v>0</v>
      </c>
      <c r="DC218" s="161"/>
      <c r="DD218" s="166">
        <f>IF(PMKAFAAPAYER[[#This Row],[ ]]="Payé",PMKAFAAPAYER[[#This Row],[08.10.2025]],0)</f>
        <v>0</v>
      </c>
      <c r="DE218" s="161"/>
      <c r="DF218" s="166">
        <f>IF(PMKAFAAPAYER[[#This Row],[ ]]="Payé",PMKAFAAPAYER[[#This Row],[15.10.2025]],0)</f>
        <v>0</v>
      </c>
      <c r="DG218" s="161"/>
      <c r="DH218" s="166">
        <f>IF(PMKAFAAPAYER[[#This Row],[ ]]="Payé",PMKAFAAPAYER[[#This Row],[22.10.2025]],0)</f>
        <v>0</v>
      </c>
      <c r="DI218" s="161"/>
      <c r="DJ218" s="176">
        <f>IF(PMKAFAAPAYER[[#This Row],[ ]]="Payé",PMKAFAAPAYER[[#This Row],[29.10.2025]],0)</f>
        <v>0</v>
      </c>
      <c r="DK218" s="18">
        <f t="shared" si="60"/>
        <v>0</v>
      </c>
      <c r="DL218" s="162"/>
      <c r="DM218" s="166">
        <f>IF(PMKAFAAPAYER[[#This Row],[ ]]="Payé",PMKAFAAPAYER[[#This Row],[05.11.2025]],0)</f>
        <v>0</v>
      </c>
      <c r="DN218" s="161"/>
      <c r="DO218" s="166">
        <f>IF(PMKAFAAPAYER[[#This Row],[ ]]="Payé",PMKAFAAPAYER[[#This Row],[12.11.2025]],0)</f>
        <v>0</v>
      </c>
      <c r="DP218" s="161"/>
      <c r="DQ218" s="166">
        <f>IF(PMKAFAAPAYER[[#This Row],[ ]]="Payé",PMKAFAAPAYER[[#This Row],[19.11.2025]],0)</f>
        <v>0</v>
      </c>
      <c r="DR218" s="161"/>
      <c r="DS218" s="176">
        <f>IF(PMKAFAAPAYER[[#This Row],[ ]]="Payé",PMKAFAAPAYER[[#This Row],[26.11.2025]],0)</f>
        <v>0</v>
      </c>
      <c r="DT218" s="17">
        <f t="shared" si="61"/>
        <v>0</v>
      </c>
      <c r="DU218" s="162"/>
      <c r="DV218" s="166">
        <f>IF(PMKAFAAPAYER[[#This Row],[ ]]="Payé",PMKAFAAPAYER[[#This Row],[03.12.2025]],0)</f>
        <v>0</v>
      </c>
      <c r="DW218" s="161"/>
      <c r="DX218" s="166">
        <f>IF(PMKAFAAPAYER[[#This Row],[ ]]="Payé",PMKAFAAPAYER[[#This Row],[10.12.2025]],0)</f>
        <v>0</v>
      </c>
      <c r="DY218" s="161"/>
      <c r="DZ218" s="166">
        <f>IF(PMKAFAAPAYER[[#This Row],[ ]]="Payé",PMKAFAAPAYER[[#This Row],[17.12.2025]],0)</f>
        <v>0</v>
      </c>
      <c r="EA218" s="161"/>
      <c r="EB218" s="166">
        <f>IF(PMKAFAAPAYER[[#This Row],[ ]]="Payé",PMKAFAAPAYER[[#This Row],[24.12.2025]],0)</f>
        <v>0</v>
      </c>
      <c r="EC218" s="161"/>
      <c r="ED218" s="176">
        <f>IF(PMKAFAAPAYER[[#This Row],[ ]]="Payé",PMKAFAAPAYER[[#This Row],[31.12.2025]],0)</f>
        <v>0</v>
      </c>
      <c r="EE218" s="18">
        <f t="shared" si="62"/>
        <v>0</v>
      </c>
      <c r="EF218" s="11">
        <f t="shared" si="63"/>
        <v>0</v>
      </c>
      <c r="EG218" s="16">
        <f>+PMKAFAAPAYER[[#This Row],[CHF]]-PMKAFAAPAYER[[#This Row],[T2025]]</f>
        <v>0</v>
      </c>
    </row>
    <row r="219" spans="1:137" x14ac:dyDescent="0.3">
      <c r="A219" s="9">
        <f t="shared" si="64"/>
        <v>214</v>
      </c>
      <c r="B219" s="250"/>
      <c r="C219" s="251"/>
      <c r="D219" s="252"/>
      <c r="E219" s="253"/>
      <c r="F219" s="265">
        <f t="shared" si="50"/>
        <v>0</v>
      </c>
      <c r="G219" s="254"/>
      <c r="H219" s="255"/>
      <c r="I219" s="256"/>
      <c r="J219" s="14"/>
      <c r="K219" s="14"/>
      <c r="L219" s="14"/>
      <c r="N219" s="15"/>
      <c r="P219" s="258"/>
      <c r="Q219" s="259"/>
      <c r="R219" s="260"/>
      <c r="S219" s="166">
        <f>IF(PMKAFAAPAYER[[#This Row],[ ]]="Payé",PMKAFAAPAYER[[#This Row],[02.01.2025]],0)</f>
        <v>0</v>
      </c>
      <c r="T219" s="234"/>
      <c r="U219" s="166">
        <f>IF(PMKAFAAPAYER[[#This Row],[ ]]="Payé",PMKAFAAPAYER[[#This Row],[09.01.2025]],0)</f>
        <v>0</v>
      </c>
      <c r="V219" s="234"/>
      <c r="W219" s="166">
        <f>IF(PMKAFAAPAYER[[#This Row],[ ]]="Payé",PMKAFAAPAYER[[#This Row],[16.01.2025]],0)</f>
        <v>0</v>
      </c>
      <c r="X219" s="234"/>
      <c r="Y219" s="166">
        <f>IF(PMKAFAAPAYER[[#This Row],[ ]]="Payé",PMKAFAAPAYER[[#This Row],[23.01.2025]],0)</f>
        <v>0</v>
      </c>
      <c r="Z219" s="234"/>
      <c r="AA219" s="176">
        <f>IF(PMKAFAAPAYER[[#This Row],[ ]]="Payé",PMKAFAAPAYER[[#This Row],[30.01.2025]],0)</f>
        <v>0</v>
      </c>
      <c r="AB219" s="32">
        <f t="shared" si="51"/>
        <v>0</v>
      </c>
      <c r="AC219" s="234"/>
      <c r="AD219" s="166">
        <f>IF(PMKAFAAPAYER[[#This Row],[ ]]="Payé",PMKAFAAPAYER[[#This Row],[06.02.2025]],0)</f>
        <v>0</v>
      </c>
      <c r="AE219" s="234"/>
      <c r="AF219" s="166">
        <f>IF(PMKAFAAPAYER[[#This Row],[ ]]="Payé",PMKAFAAPAYER[[#This Row],[13.02.2025]],0)</f>
        <v>0</v>
      </c>
      <c r="AG219" s="234"/>
      <c r="AH219" s="166">
        <f>IF(PMKAFAAPAYER[[#This Row],[ ]]="Payé",PMKAFAAPAYER[[#This Row],[20.02.2025]],0)</f>
        <v>0</v>
      </c>
      <c r="AI219" s="234"/>
      <c r="AJ219" s="176">
        <f>IF(PMKAFAAPAYER[[#This Row],[ ]]="Payé",PMKAFAAPAYER[[#This Row],[27.02.2025]],0)</f>
        <v>0</v>
      </c>
      <c r="AK219" s="47">
        <f t="shared" si="52"/>
        <v>0</v>
      </c>
      <c r="AL219" s="162"/>
      <c r="AM219" s="166">
        <f>IF(PMKAFAAPAYER[[#This Row],[ ]]="Payé",PMKAFAAPAYER[[#This Row],[05.03.2025]],0)</f>
        <v>0</v>
      </c>
      <c r="AN219" s="161"/>
      <c r="AO219" s="166">
        <f>IF(PMKAFAAPAYER[[#This Row],[ ]]="Payé",PMKAFAAPAYER[[#This Row],[12.03.2025]],0)</f>
        <v>0</v>
      </c>
      <c r="AP219" s="161"/>
      <c r="AQ219" s="166">
        <f>IF(PMKAFAAPAYER[[#This Row],[ ]]="Payé",PMKAFAAPAYER[[#This Row],[19.03.2025]],0)</f>
        <v>0</v>
      </c>
      <c r="AR219" s="161"/>
      <c r="AS219" s="176">
        <f>IF(PMKAFAAPAYER[[#This Row],[ ]]="Payé",PMKAFAAPAYER[[#This Row],[26.03.2025]],0)</f>
        <v>0</v>
      </c>
      <c r="AT219" s="17">
        <f t="shared" si="53"/>
        <v>0</v>
      </c>
      <c r="AU219" s="162"/>
      <c r="AV219" s="166">
        <f>IF(PMKAFAAPAYER[[#This Row],[ ]]="Payé",PMKAFAAPAYER[[#This Row],[02.04.2025]],0)</f>
        <v>0</v>
      </c>
      <c r="AW219" s="161"/>
      <c r="AX219" s="166">
        <f>IF(PMKAFAAPAYER[[#This Row],[ ]]="Payé",PMKAFAAPAYER[[#This Row],[09.04.2025]],0)</f>
        <v>0</v>
      </c>
      <c r="AY219" s="161"/>
      <c r="AZ219" s="166">
        <f>IF(PMKAFAAPAYER[[#This Row],[ ]]="Payé",PMKAFAAPAYER[[#This Row],[16.04.2025]],0)</f>
        <v>0</v>
      </c>
      <c r="BA219" s="161"/>
      <c r="BB219" s="166">
        <f>IF(PMKAFAAPAYER[[#This Row],[ ]]="Payé",PMKAFAAPAYER[[#This Row],[23.04.2025]],0)</f>
        <v>0</v>
      </c>
      <c r="BC219" s="161"/>
      <c r="BD219" s="176">
        <f>IF(PMKAFAAPAYER[[#This Row],[ ]]="Payé",PMKAFAAPAYER[[#This Row],[30.04.2025]],0)</f>
        <v>0</v>
      </c>
      <c r="BE219" s="18">
        <f t="shared" si="54"/>
        <v>0</v>
      </c>
      <c r="BF219" s="162"/>
      <c r="BG219" s="166">
        <f>IF(PMKAFAAPAYER[[#This Row],[ ]]="Payé",PMKAFAAPAYER[[#This Row],[07.05.2025]],0)</f>
        <v>0</v>
      </c>
      <c r="BH219" s="161"/>
      <c r="BI219" s="166">
        <f>IF(PMKAFAAPAYER[[#This Row],[ ]]="Payé",PMKAFAAPAYER[[#This Row],[14.05.2025]],0)</f>
        <v>0</v>
      </c>
      <c r="BJ219" s="161"/>
      <c r="BK219" s="166">
        <f>IF(PMKAFAAPAYER[[#This Row],[ ]]="Payé",PMKAFAAPAYER[[#This Row],[21.05.2025]],0)</f>
        <v>0</v>
      </c>
      <c r="BL219" s="161"/>
      <c r="BM219" s="176">
        <f>IF(PMKAFAAPAYER[[#This Row],[ ]]="Payé",PMKAFAAPAYER[[#This Row],[28.05.2025]],0)</f>
        <v>0</v>
      </c>
      <c r="BN219" s="17">
        <f t="shared" si="55"/>
        <v>0</v>
      </c>
      <c r="BO219" s="162"/>
      <c r="BP219" s="166">
        <f>IF(PMKAFAAPAYER[[#This Row],[ ]]="Payé",PMKAFAAPAYER[[#This Row],[04.06.2025]],0)</f>
        <v>0</v>
      </c>
      <c r="BQ219" s="161"/>
      <c r="BR219" s="166">
        <f>IF(PMKAFAAPAYER[[#This Row],[ ]]="Payé",PMKAFAAPAYER[[#This Row],[11.06.2025]],0)</f>
        <v>0</v>
      </c>
      <c r="BS219" s="161"/>
      <c r="BT219" s="166">
        <f>IF(PMKAFAAPAYER[[#This Row],[ ]]="Payé",PMKAFAAPAYER[[#This Row],[18.06.2025]],0)</f>
        <v>0</v>
      </c>
      <c r="BU219" s="161"/>
      <c r="BV219" s="176">
        <f>IF(PMKAFAAPAYER[[#This Row],[ ]]="Payé",PMKAFAAPAYER[[#This Row],[25.06.2025]],0)</f>
        <v>0</v>
      </c>
      <c r="BW219" s="18">
        <f t="shared" si="56"/>
        <v>0</v>
      </c>
      <c r="BX219" s="162"/>
      <c r="BY219" s="166">
        <f>IF(PMKAFAAPAYER[[#This Row],[ ]]="Payé",PMKAFAAPAYER[[#This Row],[02.07.2025]],0)</f>
        <v>0</v>
      </c>
      <c r="BZ219" s="161"/>
      <c r="CA219" s="166">
        <f>IF(PMKAFAAPAYER[[#This Row],[ ]]="Payé",PMKAFAAPAYER[[#This Row],[09.07.2025]],0)</f>
        <v>0</v>
      </c>
      <c r="CB219" s="161"/>
      <c r="CC219" s="166">
        <f>IF(PMKAFAAPAYER[[#This Row],[ ]]="Payé",PMKAFAAPAYER[[#This Row],[16.07.2025]],0)</f>
        <v>0</v>
      </c>
      <c r="CD219" s="161"/>
      <c r="CE219" s="166">
        <f>IF(PMKAFAAPAYER[[#This Row],[ ]]="Payé",PMKAFAAPAYER[[#This Row],[23.07.2025]],0)</f>
        <v>0</v>
      </c>
      <c r="CF219" s="161"/>
      <c r="CG219" s="176">
        <f>IF(PMKAFAAPAYER[[#This Row],[ ]]="Payé",PMKAFAAPAYER[[#This Row],[30.07.2025]],0)</f>
        <v>0</v>
      </c>
      <c r="CH219" s="17">
        <f t="shared" si="57"/>
        <v>0</v>
      </c>
      <c r="CI219" s="162"/>
      <c r="CJ219" s="166">
        <f>IF(PMKAFAAPAYER[[#This Row],[ ]]="Payé",PMKAFAAPAYER[[#This Row],[06.08.2025]],0)</f>
        <v>0</v>
      </c>
      <c r="CK219" s="161"/>
      <c r="CL219" s="166">
        <f>IF(PMKAFAAPAYER[[#This Row],[ ]]="Payé",PMKAFAAPAYER[[#This Row],[13.08.2025]],0)</f>
        <v>0</v>
      </c>
      <c r="CM219" s="161"/>
      <c r="CN219" s="166">
        <f>IF(PMKAFAAPAYER[[#This Row],[ ]]="Payé",PMKAFAAPAYER[[#This Row],[20.08.2025]],0)</f>
        <v>0</v>
      </c>
      <c r="CO219" s="161"/>
      <c r="CP219" s="176">
        <f>IF(PMKAFAAPAYER[[#This Row],[ ]]="Payé",PMKAFAAPAYER[[#This Row],[27.08.2025]],0)</f>
        <v>0</v>
      </c>
      <c r="CQ219" s="18">
        <f t="shared" si="58"/>
        <v>0</v>
      </c>
      <c r="CR219" s="162"/>
      <c r="CS219" s="166">
        <f>IF(PMKAFAAPAYER[[#This Row],[ ]]="Payé",PMKAFAAPAYER[[#This Row],[03.09.2025]],0)</f>
        <v>0</v>
      </c>
      <c r="CT219" s="161"/>
      <c r="CU219" s="166">
        <f>IF(PMKAFAAPAYER[[#This Row],[ ]]="Payé",PMKAFAAPAYER[[#This Row],[10.09.2025]],0)</f>
        <v>0</v>
      </c>
      <c r="CV219" s="161"/>
      <c r="CW219" s="166">
        <f>IF(PMKAFAAPAYER[[#This Row],[ ]]="Payé",PMKAFAAPAYER[[#This Row],[17.09.2025]],0)</f>
        <v>0</v>
      </c>
      <c r="CX219" s="161"/>
      <c r="CY219" s="176">
        <f>IF(PMKAFAAPAYER[[#This Row],[ ]]="Payé",PMKAFAAPAYER[[#This Row],[24.09.2025]],0)</f>
        <v>0</v>
      </c>
      <c r="CZ219" s="17">
        <f t="shared" si="59"/>
        <v>0</v>
      </c>
      <c r="DA219" s="162"/>
      <c r="DB219" s="166">
        <f>IF(PMKAFAAPAYER[[#This Row],[ ]]="Payé",PMKAFAAPAYER[[#This Row],[01.10.2025]],0)</f>
        <v>0</v>
      </c>
      <c r="DC219" s="161"/>
      <c r="DD219" s="166">
        <f>IF(PMKAFAAPAYER[[#This Row],[ ]]="Payé",PMKAFAAPAYER[[#This Row],[08.10.2025]],0)</f>
        <v>0</v>
      </c>
      <c r="DE219" s="161"/>
      <c r="DF219" s="166">
        <f>IF(PMKAFAAPAYER[[#This Row],[ ]]="Payé",PMKAFAAPAYER[[#This Row],[15.10.2025]],0)</f>
        <v>0</v>
      </c>
      <c r="DG219" s="161"/>
      <c r="DH219" s="166">
        <f>IF(PMKAFAAPAYER[[#This Row],[ ]]="Payé",PMKAFAAPAYER[[#This Row],[22.10.2025]],0)</f>
        <v>0</v>
      </c>
      <c r="DI219" s="161"/>
      <c r="DJ219" s="176">
        <f>IF(PMKAFAAPAYER[[#This Row],[ ]]="Payé",PMKAFAAPAYER[[#This Row],[29.10.2025]],0)</f>
        <v>0</v>
      </c>
      <c r="DK219" s="18">
        <f t="shared" si="60"/>
        <v>0</v>
      </c>
      <c r="DL219" s="162"/>
      <c r="DM219" s="166">
        <f>IF(PMKAFAAPAYER[[#This Row],[ ]]="Payé",PMKAFAAPAYER[[#This Row],[05.11.2025]],0)</f>
        <v>0</v>
      </c>
      <c r="DN219" s="161"/>
      <c r="DO219" s="166">
        <f>IF(PMKAFAAPAYER[[#This Row],[ ]]="Payé",PMKAFAAPAYER[[#This Row],[12.11.2025]],0)</f>
        <v>0</v>
      </c>
      <c r="DP219" s="161"/>
      <c r="DQ219" s="166">
        <f>IF(PMKAFAAPAYER[[#This Row],[ ]]="Payé",PMKAFAAPAYER[[#This Row],[19.11.2025]],0)</f>
        <v>0</v>
      </c>
      <c r="DR219" s="161"/>
      <c r="DS219" s="176">
        <f>IF(PMKAFAAPAYER[[#This Row],[ ]]="Payé",PMKAFAAPAYER[[#This Row],[26.11.2025]],0)</f>
        <v>0</v>
      </c>
      <c r="DT219" s="17">
        <f t="shared" si="61"/>
        <v>0</v>
      </c>
      <c r="DU219" s="162"/>
      <c r="DV219" s="166">
        <f>IF(PMKAFAAPAYER[[#This Row],[ ]]="Payé",PMKAFAAPAYER[[#This Row],[03.12.2025]],0)</f>
        <v>0</v>
      </c>
      <c r="DW219" s="161"/>
      <c r="DX219" s="166">
        <f>IF(PMKAFAAPAYER[[#This Row],[ ]]="Payé",PMKAFAAPAYER[[#This Row],[10.12.2025]],0)</f>
        <v>0</v>
      </c>
      <c r="DY219" s="161"/>
      <c r="DZ219" s="166">
        <f>IF(PMKAFAAPAYER[[#This Row],[ ]]="Payé",PMKAFAAPAYER[[#This Row],[17.12.2025]],0)</f>
        <v>0</v>
      </c>
      <c r="EA219" s="161"/>
      <c r="EB219" s="166">
        <f>IF(PMKAFAAPAYER[[#This Row],[ ]]="Payé",PMKAFAAPAYER[[#This Row],[24.12.2025]],0)</f>
        <v>0</v>
      </c>
      <c r="EC219" s="161"/>
      <c r="ED219" s="176">
        <f>IF(PMKAFAAPAYER[[#This Row],[ ]]="Payé",PMKAFAAPAYER[[#This Row],[31.12.2025]],0)</f>
        <v>0</v>
      </c>
      <c r="EE219" s="18">
        <f t="shared" si="62"/>
        <v>0</v>
      </c>
      <c r="EF219" s="11">
        <f t="shared" si="63"/>
        <v>0</v>
      </c>
      <c r="EG219" s="16">
        <f>+PMKAFAAPAYER[[#This Row],[CHF]]-PMKAFAAPAYER[[#This Row],[T2025]]</f>
        <v>0</v>
      </c>
    </row>
    <row r="220" spans="1:137" x14ac:dyDescent="0.3">
      <c r="A220" s="9">
        <f t="shared" si="64"/>
        <v>215</v>
      </c>
      <c r="B220" s="250"/>
      <c r="C220" s="251"/>
      <c r="D220" s="252"/>
      <c r="E220" s="253"/>
      <c r="F220" s="265">
        <f t="shared" si="50"/>
        <v>0</v>
      </c>
      <c r="G220" s="254"/>
      <c r="H220" s="255"/>
      <c r="I220" s="256"/>
      <c r="J220" s="14"/>
      <c r="K220" s="14"/>
      <c r="L220" s="14"/>
      <c r="N220" s="15"/>
      <c r="P220" s="258"/>
      <c r="Q220" s="259"/>
      <c r="R220" s="260"/>
      <c r="S220" s="166">
        <f>IF(PMKAFAAPAYER[[#This Row],[ ]]="Payé",PMKAFAAPAYER[[#This Row],[02.01.2025]],0)</f>
        <v>0</v>
      </c>
      <c r="T220" s="234"/>
      <c r="U220" s="166">
        <f>IF(PMKAFAAPAYER[[#This Row],[ ]]="Payé",PMKAFAAPAYER[[#This Row],[09.01.2025]],0)</f>
        <v>0</v>
      </c>
      <c r="V220" s="234"/>
      <c r="W220" s="166">
        <f>IF(PMKAFAAPAYER[[#This Row],[ ]]="Payé",PMKAFAAPAYER[[#This Row],[16.01.2025]],0)</f>
        <v>0</v>
      </c>
      <c r="X220" s="234"/>
      <c r="Y220" s="166">
        <f>IF(PMKAFAAPAYER[[#This Row],[ ]]="Payé",PMKAFAAPAYER[[#This Row],[23.01.2025]],0)</f>
        <v>0</v>
      </c>
      <c r="Z220" s="234"/>
      <c r="AA220" s="176">
        <f>IF(PMKAFAAPAYER[[#This Row],[ ]]="Payé",PMKAFAAPAYER[[#This Row],[30.01.2025]],0)</f>
        <v>0</v>
      </c>
      <c r="AB220" s="32">
        <f t="shared" si="51"/>
        <v>0</v>
      </c>
      <c r="AC220" s="234"/>
      <c r="AD220" s="166">
        <f>IF(PMKAFAAPAYER[[#This Row],[ ]]="Payé",PMKAFAAPAYER[[#This Row],[06.02.2025]],0)</f>
        <v>0</v>
      </c>
      <c r="AE220" s="234"/>
      <c r="AF220" s="166">
        <f>IF(PMKAFAAPAYER[[#This Row],[ ]]="Payé",PMKAFAAPAYER[[#This Row],[13.02.2025]],0)</f>
        <v>0</v>
      </c>
      <c r="AG220" s="234"/>
      <c r="AH220" s="166">
        <f>IF(PMKAFAAPAYER[[#This Row],[ ]]="Payé",PMKAFAAPAYER[[#This Row],[20.02.2025]],0)</f>
        <v>0</v>
      </c>
      <c r="AI220" s="234"/>
      <c r="AJ220" s="176">
        <f>IF(PMKAFAAPAYER[[#This Row],[ ]]="Payé",PMKAFAAPAYER[[#This Row],[27.02.2025]],0)</f>
        <v>0</v>
      </c>
      <c r="AK220" s="47">
        <f t="shared" si="52"/>
        <v>0</v>
      </c>
      <c r="AL220" s="162"/>
      <c r="AM220" s="166">
        <f>IF(PMKAFAAPAYER[[#This Row],[ ]]="Payé",PMKAFAAPAYER[[#This Row],[05.03.2025]],0)</f>
        <v>0</v>
      </c>
      <c r="AN220" s="161"/>
      <c r="AO220" s="166">
        <f>IF(PMKAFAAPAYER[[#This Row],[ ]]="Payé",PMKAFAAPAYER[[#This Row],[12.03.2025]],0)</f>
        <v>0</v>
      </c>
      <c r="AP220" s="161"/>
      <c r="AQ220" s="166">
        <f>IF(PMKAFAAPAYER[[#This Row],[ ]]="Payé",PMKAFAAPAYER[[#This Row],[19.03.2025]],0)</f>
        <v>0</v>
      </c>
      <c r="AR220" s="161"/>
      <c r="AS220" s="176">
        <f>IF(PMKAFAAPAYER[[#This Row],[ ]]="Payé",PMKAFAAPAYER[[#This Row],[26.03.2025]],0)</f>
        <v>0</v>
      </c>
      <c r="AT220" s="17">
        <f t="shared" si="53"/>
        <v>0</v>
      </c>
      <c r="AU220" s="162"/>
      <c r="AV220" s="166">
        <f>IF(PMKAFAAPAYER[[#This Row],[ ]]="Payé",PMKAFAAPAYER[[#This Row],[02.04.2025]],0)</f>
        <v>0</v>
      </c>
      <c r="AW220" s="161"/>
      <c r="AX220" s="166">
        <f>IF(PMKAFAAPAYER[[#This Row],[ ]]="Payé",PMKAFAAPAYER[[#This Row],[09.04.2025]],0)</f>
        <v>0</v>
      </c>
      <c r="AY220" s="161"/>
      <c r="AZ220" s="166">
        <f>IF(PMKAFAAPAYER[[#This Row],[ ]]="Payé",PMKAFAAPAYER[[#This Row],[16.04.2025]],0)</f>
        <v>0</v>
      </c>
      <c r="BA220" s="161"/>
      <c r="BB220" s="166">
        <f>IF(PMKAFAAPAYER[[#This Row],[ ]]="Payé",PMKAFAAPAYER[[#This Row],[23.04.2025]],0)</f>
        <v>0</v>
      </c>
      <c r="BC220" s="161"/>
      <c r="BD220" s="176">
        <f>IF(PMKAFAAPAYER[[#This Row],[ ]]="Payé",PMKAFAAPAYER[[#This Row],[30.04.2025]],0)</f>
        <v>0</v>
      </c>
      <c r="BE220" s="18">
        <f t="shared" si="54"/>
        <v>0</v>
      </c>
      <c r="BF220" s="162"/>
      <c r="BG220" s="166">
        <f>IF(PMKAFAAPAYER[[#This Row],[ ]]="Payé",PMKAFAAPAYER[[#This Row],[07.05.2025]],0)</f>
        <v>0</v>
      </c>
      <c r="BH220" s="161"/>
      <c r="BI220" s="166">
        <f>IF(PMKAFAAPAYER[[#This Row],[ ]]="Payé",PMKAFAAPAYER[[#This Row],[14.05.2025]],0)</f>
        <v>0</v>
      </c>
      <c r="BJ220" s="161"/>
      <c r="BK220" s="166">
        <f>IF(PMKAFAAPAYER[[#This Row],[ ]]="Payé",PMKAFAAPAYER[[#This Row],[21.05.2025]],0)</f>
        <v>0</v>
      </c>
      <c r="BL220" s="161"/>
      <c r="BM220" s="176">
        <f>IF(PMKAFAAPAYER[[#This Row],[ ]]="Payé",PMKAFAAPAYER[[#This Row],[28.05.2025]],0)</f>
        <v>0</v>
      </c>
      <c r="BN220" s="17">
        <f t="shared" si="55"/>
        <v>0</v>
      </c>
      <c r="BO220" s="162"/>
      <c r="BP220" s="166">
        <f>IF(PMKAFAAPAYER[[#This Row],[ ]]="Payé",PMKAFAAPAYER[[#This Row],[04.06.2025]],0)</f>
        <v>0</v>
      </c>
      <c r="BQ220" s="161"/>
      <c r="BR220" s="166">
        <f>IF(PMKAFAAPAYER[[#This Row],[ ]]="Payé",PMKAFAAPAYER[[#This Row],[11.06.2025]],0)</f>
        <v>0</v>
      </c>
      <c r="BS220" s="161"/>
      <c r="BT220" s="166">
        <f>IF(PMKAFAAPAYER[[#This Row],[ ]]="Payé",PMKAFAAPAYER[[#This Row],[18.06.2025]],0)</f>
        <v>0</v>
      </c>
      <c r="BU220" s="161"/>
      <c r="BV220" s="176">
        <f>IF(PMKAFAAPAYER[[#This Row],[ ]]="Payé",PMKAFAAPAYER[[#This Row],[25.06.2025]],0)</f>
        <v>0</v>
      </c>
      <c r="BW220" s="18">
        <f t="shared" si="56"/>
        <v>0</v>
      </c>
      <c r="BX220" s="162"/>
      <c r="BY220" s="166">
        <f>IF(PMKAFAAPAYER[[#This Row],[ ]]="Payé",PMKAFAAPAYER[[#This Row],[02.07.2025]],0)</f>
        <v>0</v>
      </c>
      <c r="BZ220" s="161"/>
      <c r="CA220" s="166">
        <f>IF(PMKAFAAPAYER[[#This Row],[ ]]="Payé",PMKAFAAPAYER[[#This Row],[09.07.2025]],0)</f>
        <v>0</v>
      </c>
      <c r="CB220" s="161"/>
      <c r="CC220" s="166">
        <f>IF(PMKAFAAPAYER[[#This Row],[ ]]="Payé",PMKAFAAPAYER[[#This Row],[16.07.2025]],0)</f>
        <v>0</v>
      </c>
      <c r="CD220" s="161"/>
      <c r="CE220" s="166">
        <f>IF(PMKAFAAPAYER[[#This Row],[ ]]="Payé",PMKAFAAPAYER[[#This Row],[23.07.2025]],0)</f>
        <v>0</v>
      </c>
      <c r="CF220" s="161"/>
      <c r="CG220" s="176">
        <f>IF(PMKAFAAPAYER[[#This Row],[ ]]="Payé",PMKAFAAPAYER[[#This Row],[30.07.2025]],0)</f>
        <v>0</v>
      </c>
      <c r="CH220" s="17">
        <f t="shared" si="57"/>
        <v>0</v>
      </c>
      <c r="CI220" s="162"/>
      <c r="CJ220" s="166">
        <f>IF(PMKAFAAPAYER[[#This Row],[ ]]="Payé",PMKAFAAPAYER[[#This Row],[06.08.2025]],0)</f>
        <v>0</v>
      </c>
      <c r="CK220" s="161"/>
      <c r="CL220" s="166">
        <f>IF(PMKAFAAPAYER[[#This Row],[ ]]="Payé",PMKAFAAPAYER[[#This Row],[13.08.2025]],0)</f>
        <v>0</v>
      </c>
      <c r="CM220" s="161"/>
      <c r="CN220" s="166">
        <f>IF(PMKAFAAPAYER[[#This Row],[ ]]="Payé",PMKAFAAPAYER[[#This Row],[20.08.2025]],0)</f>
        <v>0</v>
      </c>
      <c r="CO220" s="161"/>
      <c r="CP220" s="176">
        <f>IF(PMKAFAAPAYER[[#This Row],[ ]]="Payé",PMKAFAAPAYER[[#This Row],[27.08.2025]],0)</f>
        <v>0</v>
      </c>
      <c r="CQ220" s="18">
        <f t="shared" si="58"/>
        <v>0</v>
      </c>
      <c r="CR220" s="162"/>
      <c r="CS220" s="166">
        <f>IF(PMKAFAAPAYER[[#This Row],[ ]]="Payé",PMKAFAAPAYER[[#This Row],[03.09.2025]],0)</f>
        <v>0</v>
      </c>
      <c r="CT220" s="161"/>
      <c r="CU220" s="166">
        <f>IF(PMKAFAAPAYER[[#This Row],[ ]]="Payé",PMKAFAAPAYER[[#This Row],[10.09.2025]],0)</f>
        <v>0</v>
      </c>
      <c r="CV220" s="161"/>
      <c r="CW220" s="166">
        <f>IF(PMKAFAAPAYER[[#This Row],[ ]]="Payé",PMKAFAAPAYER[[#This Row],[17.09.2025]],0)</f>
        <v>0</v>
      </c>
      <c r="CX220" s="161"/>
      <c r="CY220" s="176">
        <f>IF(PMKAFAAPAYER[[#This Row],[ ]]="Payé",PMKAFAAPAYER[[#This Row],[24.09.2025]],0)</f>
        <v>0</v>
      </c>
      <c r="CZ220" s="17">
        <f t="shared" si="59"/>
        <v>0</v>
      </c>
      <c r="DA220" s="162"/>
      <c r="DB220" s="166">
        <f>IF(PMKAFAAPAYER[[#This Row],[ ]]="Payé",PMKAFAAPAYER[[#This Row],[01.10.2025]],0)</f>
        <v>0</v>
      </c>
      <c r="DC220" s="161"/>
      <c r="DD220" s="166">
        <f>IF(PMKAFAAPAYER[[#This Row],[ ]]="Payé",PMKAFAAPAYER[[#This Row],[08.10.2025]],0)</f>
        <v>0</v>
      </c>
      <c r="DE220" s="161"/>
      <c r="DF220" s="166">
        <f>IF(PMKAFAAPAYER[[#This Row],[ ]]="Payé",PMKAFAAPAYER[[#This Row],[15.10.2025]],0)</f>
        <v>0</v>
      </c>
      <c r="DG220" s="161"/>
      <c r="DH220" s="166">
        <f>IF(PMKAFAAPAYER[[#This Row],[ ]]="Payé",PMKAFAAPAYER[[#This Row],[22.10.2025]],0)</f>
        <v>0</v>
      </c>
      <c r="DI220" s="161"/>
      <c r="DJ220" s="176">
        <f>IF(PMKAFAAPAYER[[#This Row],[ ]]="Payé",PMKAFAAPAYER[[#This Row],[29.10.2025]],0)</f>
        <v>0</v>
      </c>
      <c r="DK220" s="18">
        <f t="shared" si="60"/>
        <v>0</v>
      </c>
      <c r="DL220" s="162"/>
      <c r="DM220" s="166">
        <f>IF(PMKAFAAPAYER[[#This Row],[ ]]="Payé",PMKAFAAPAYER[[#This Row],[05.11.2025]],0)</f>
        <v>0</v>
      </c>
      <c r="DN220" s="161"/>
      <c r="DO220" s="166">
        <f>IF(PMKAFAAPAYER[[#This Row],[ ]]="Payé",PMKAFAAPAYER[[#This Row],[12.11.2025]],0)</f>
        <v>0</v>
      </c>
      <c r="DP220" s="161"/>
      <c r="DQ220" s="166">
        <f>IF(PMKAFAAPAYER[[#This Row],[ ]]="Payé",PMKAFAAPAYER[[#This Row],[19.11.2025]],0)</f>
        <v>0</v>
      </c>
      <c r="DR220" s="161"/>
      <c r="DS220" s="176">
        <f>IF(PMKAFAAPAYER[[#This Row],[ ]]="Payé",PMKAFAAPAYER[[#This Row],[26.11.2025]],0)</f>
        <v>0</v>
      </c>
      <c r="DT220" s="17">
        <f t="shared" si="61"/>
        <v>0</v>
      </c>
      <c r="DU220" s="162"/>
      <c r="DV220" s="166">
        <f>IF(PMKAFAAPAYER[[#This Row],[ ]]="Payé",PMKAFAAPAYER[[#This Row],[03.12.2025]],0)</f>
        <v>0</v>
      </c>
      <c r="DW220" s="161"/>
      <c r="DX220" s="166">
        <f>IF(PMKAFAAPAYER[[#This Row],[ ]]="Payé",PMKAFAAPAYER[[#This Row],[10.12.2025]],0)</f>
        <v>0</v>
      </c>
      <c r="DY220" s="161"/>
      <c r="DZ220" s="166">
        <f>IF(PMKAFAAPAYER[[#This Row],[ ]]="Payé",PMKAFAAPAYER[[#This Row],[17.12.2025]],0)</f>
        <v>0</v>
      </c>
      <c r="EA220" s="161"/>
      <c r="EB220" s="166">
        <f>IF(PMKAFAAPAYER[[#This Row],[ ]]="Payé",PMKAFAAPAYER[[#This Row],[24.12.2025]],0)</f>
        <v>0</v>
      </c>
      <c r="EC220" s="161"/>
      <c r="ED220" s="176">
        <f>IF(PMKAFAAPAYER[[#This Row],[ ]]="Payé",PMKAFAAPAYER[[#This Row],[31.12.2025]],0)</f>
        <v>0</v>
      </c>
      <c r="EE220" s="18">
        <f t="shared" si="62"/>
        <v>0</v>
      </c>
      <c r="EF220" s="11">
        <f t="shared" si="63"/>
        <v>0</v>
      </c>
      <c r="EG220" s="16">
        <f>+PMKAFAAPAYER[[#This Row],[CHF]]-PMKAFAAPAYER[[#This Row],[T2025]]</f>
        <v>0</v>
      </c>
    </row>
    <row r="221" spans="1:137" x14ac:dyDescent="0.3">
      <c r="A221" s="9">
        <f t="shared" si="64"/>
        <v>216</v>
      </c>
      <c r="B221" s="250"/>
      <c r="C221" s="251"/>
      <c r="D221" s="252"/>
      <c r="E221" s="253"/>
      <c r="F221" s="265">
        <f t="shared" si="50"/>
        <v>0</v>
      </c>
      <c r="G221" s="254"/>
      <c r="H221" s="255"/>
      <c r="I221" s="256"/>
      <c r="J221" s="14"/>
      <c r="K221" s="14"/>
      <c r="L221" s="14"/>
      <c r="N221" s="15"/>
      <c r="P221" s="258"/>
      <c r="Q221" s="259"/>
      <c r="R221" s="260"/>
      <c r="S221" s="166">
        <f>IF(PMKAFAAPAYER[[#This Row],[ ]]="Payé",PMKAFAAPAYER[[#This Row],[02.01.2025]],0)</f>
        <v>0</v>
      </c>
      <c r="T221" s="234"/>
      <c r="U221" s="166">
        <f>IF(PMKAFAAPAYER[[#This Row],[ ]]="Payé",PMKAFAAPAYER[[#This Row],[09.01.2025]],0)</f>
        <v>0</v>
      </c>
      <c r="V221" s="234"/>
      <c r="W221" s="166">
        <f>IF(PMKAFAAPAYER[[#This Row],[ ]]="Payé",PMKAFAAPAYER[[#This Row],[16.01.2025]],0)</f>
        <v>0</v>
      </c>
      <c r="X221" s="234"/>
      <c r="Y221" s="166">
        <f>IF(PMKAFAAPAYER[[#This Row],[ ]]="Payé",PMKAFAAPAYER[[#This Row],[23.01.2025]],0)</f>
        <v>0</v>
      </c>
      <c r="Z221" s="234"/>
      <c r="AA221" s="176">
        <f>IF(PMKAFAAPAYER[[#This Row],[ ]]="Payé",PMKAFAAPAYER[[#This Row],[30.01.2025]],0)</f>
        <v>0</v>
      </c>
      <c r="AB221" s="32">
        <f t="shared" si="51"/>
        <v>0</v>
      </c>
      <c r="AC221" s="234"/>
      <c r="AD221" s="166">
        <f>IF(PMKAFAAPAYER[[#This Row],[ ]]="Payé",PMKAFAAPAYER[[#This Row],[06.02.2025]],0)</f>
        <v>0</v>
      </c>
      <c r="AE221" s="234"/>
      <c r="AF221" s="166">
        <f>IF(PMKAFAAPAYER[[#This Row],[ ]]="Payé",PMKAFAAPAYER[[#This Row],[13.02.2025]],0)</f>
        <v>0</v>
      </c>
      <c r="AG221" s="234"/>
      <c r="AH221" s="166">
        <f>IF(PMKAFAAPAYER[[#This Row],[ ]]="Payé",PMKAFAAPAYER[[#This Row],[20.02.2025]],0)</f>
        <v>0</v>
      </c>
      <c r="AI221" s="234"/>
      <c r="AJ221" s="176">
        <f>IF(PMKAFAAPAYER[[#This Row],[ ]]="Payé",PMKAFAAPAYER[[#This Row],[27.02.2025]],0)</f>
        <v>0</v>
      </c>
      <c r="AK221" s="47">
        <f t="shared" si="52"/>
        <v>0</v>
      </c>
      <c r="AL221" s="162"/>
      <c r="AM221" s="166">
        <f>IF(PMKAFAAPAYER[[#This Row],[ ]]="Payé",PMKAFAAPAYER[[#This Row],[05.03.2025]],0)</f>
        <v>0</v>
      </c>
      <c r="AN221" s="161"/>
      <c r="AO221" s="166">
        <f>IF(PMKAFAAPAYER[[#This Row],[ ]]="Payé",PMKAFAAPAYER[[#This Row],[12.03.2025]],0)</f>
        <v>0</v>
      </c>
      <c r="AP221" s="161"/>
      <c r="AQ221" s="166">
        <f>IF(PMKAFAAPAYER[[#This Row],[ ]]="Payé",PMKAFAAPAYER[[#This Row],[19.03.2025]],0)</f>
        <v>0</v>
      </c>
      <c r="AR221" s="161"/>
      <c r="AS221" s="176">
        <f>IF(PMKAFAAPAYER[[#This Row],[ ]]="Payé",PMKAFAAPAYER[[#This Row],[26.03.2025]],0)</f>
        <v>0</v>
      </c>
      <c r="AT221" s="17">
        <f t="shared" si="53"/>
        <v>0</v>
      </c>
      <c r="AU221" s="162"/>
      <c r="AV221" s="166">
        <f>IF(PMKAFAAPAYER[[#This Row],[ ]]="Payé",PMKAFAAPAYER[[#This Row],[02.04.2025]],0)</f>
        <v>0</v>
      </c>
      <c r="AW221" s="161"/>
      <c r="AX221" s="166">
        <f>IF(PMKAFAAPAYER[[#This Row],[ ]]="Payé",PMKAFAAPAYER[[#This Row],[09.04.2025]],0)</f>
        <v>0</v>
      </c>
      <c r="AY221" s="161"/>
      <c r="AZ221" s="166">
        <f>IF(PMKAFAAPAYER[[#This Row],[ ]]="Payé",PMKAFAAPAYER[[#This Row],[16.04.2025]],0)</f>
        <v>0</v>
      </c>
      <c r="BA221" s="161"/>
      <c r="BB221" s="166">
        <f>IF(PMKAFAAPAYER[[#This Row],[ ]]="Payé",PMKAFAAPAYER[[#This Row],[23.04.2025]],0)</f>
        <v>0</v>
      </c>
      <c r="BC221" s="161"/>
      <c r="BD221" s="176">
        <f>IF(PMKAFAAPAYER[[#This Row],[ ]]="Payé",PMKAFAAPAYER[[#This Row],[30.04.2025]],0)</f>
        <v>0</v>
      </c>
      <c r="BE221" s="18">
        <f t="shared" si="54"/>
        <v>0</v>
      </c>
      <c r="BF221" s="162"/>
      <c r="BG221" s="166">
        <f>IF(PMKAFAAPAYER[[#This Row],[ ]]="Payé",PMKAFAAPAYER[[#This Row],[07.05.2025]],0)</f>
        <v>0</v>
      </c>
      <c r="BH221" s="161"/>
      <c r="BI221" s="166">
        <f>IF(PMKAFAAPAYER[[#This Row],[ ]]="Payé",PMKAFAAPAYER[[#This Row],[14.05.2025]],0)</f>
        <v>0</v>
      </c>
      <c r="BJ221" s="161"/>
      <c r="BK221" s="166">
        <f>IF(PMKAFAAPAYER[[#This Row],[ ]]="Payé",PMKAFAAPAYER[[#This Row],[21.05.2025]],0)</f>
        <v>0</v>
      </c>
      <c r="BL221" s="161"/>
      <c r="BM221" s="176">
        <f>IF(PMKAFAAPAYER[[#This Row],[ ]]="Payé",PMKAFAAPAYER[[#This Row],[28.05.2025]],0)</f>
        <v>0</v>
      </c>
      <c r="BN221" s="17">
        <f t="shared" si="55"/>
        <v>0</v>
      </c>
      <c r="BO221" s="162"/>
      <c r="BP221" s="166">
        <f>IF(PMKAFAAPAYER[[#This Row],[ ]]="Payé",PMKAFAAPAYER[[#This Row],[04.06.2025]],0)</f>
        <v>0</v>
      </c>
      <c r="BQ221" s="161"/>
      <c r="BR221" s="166">
        <f>IF(PMKAFAAPAYER[[#This Row],[ ]]="Payé",PMKAFAAPAYER[[#This Row],[11.06.2025]],0)</f>
        <v>0</v>
      </c>
      <c r="BS221" s="161"/>
      <c r="BT221" s="166">
        <f>IF(PMKAFAAPAYER[[#This Row],[ ]]="Payé",PMKAFAAPAYER[[#This Row],[18.06.2025]],0)</f>
        <v>0</v>
      </c>
      <c r="BU221" s="161"/>
      <c r="BV221" s="176">
        <f>IF(PMKAFAAPAYER[[#This Row],[ ]]="Payé",PMKAFAAPAYER[[#This Row],[25.06.2025]],0)</f>
        <v>0</v>
      </c>
      <c r="BW221" s="18">
        <f t="shared" si="56"/>
        <v>0</v>
      </c>
      <c r="BX221" s="162"/>
      <c r="BY221" s="166">
        <f>IF(PMKAFAAPAYER[[#This Row],[ ]]="Payé",PMKAFAAPAYER[[#This Row],[02.07.2025]],0)</f>
        <v>0</v>
      </c>
      <c r="BZ221" s="161"/>
      <c r="CA221" s="166">
        <f>IF(PMKAFAAPAYER[[#This Row],[ ]]="Payé",PMKAFAAPAYER[[#This Row],[09.07.2025]],0)</f>
        <v>0</v>
      </c>
      <c r="CB221" s="161"/>
      <c r="CC221" s="166">
        <f>IF(PMKAFAAPAYER[[#This Row],[ ]]="Payé",PMKAFAAPAYER[[#This Row],[16.07.2025]],0)</f>
        <v>0</v>
      </c>
      <c r="CD221" s="161"/>
      <c r="CE221" s="166">
        <f>IF(PMKAFAAPAYER[[#This Row],[ ]]="Payé",PMKAFAAPAYER[[#This Row],[23.07.2025]],0)</f>
        <v>0</v>
      </c>
      <c r="CF221" s="161"/>
      <c r="CG221" s="176">
        <f>IF(PMKAFAAPAYER[[#This Row],[ ]]="Payé",PMKAFAAPAYER[[#This Row],[30.07.2025]],0)</f>
        <v>0</v>
      </c>
      <c r="CH221" s="17">
        <f t="shared" si="57"/>
        <v>0</v>
      </c>
      <c r="CI221" s="162"/>
      <c r="CJ221" s="166">
        <f>IF(PMKAFAAPAYER[[#This Row],[ ]]="Payé",PMKAFAAPAYER[[#This Row],[06.08.2025]],0)</f>
        <v>0</v>
      </c>
      <c r="CK221" s="161"/>
      <c r="CL221" s="166">
        <f>IF(PMKAFAAPAYER[[#This Row],[ ]]="Payé",PMKAFAAPAYER[[#This Row],[13.08.2025]],0)</f>
        <v>0</v>
      </c>
      <c r="CM221" s="161"/>
      <c r="CN221" s="166">
        <f>IF(PMKAFAAPAYER[[#This Row],[ ]]="Payé",PMKAFAAPAYER[[#This Row],[20.08.2025]],0)</f>
        <v>0</v>
      </c>
      <c r="CO221" s="161"/>
      <c r="CP221" s="176">
        <f>IF(PMKAFAAPAYER[[#This Row],[ ]]="Payé",PMKAFAAPAYER[[#This Row],[27.08.2025]],0)</f>
        <v>0</v>
      </c>
      <c r="CQ221" s="18">
        <f t="shared" si="58"/>
        <v>0</v>
      </c>
      <c r="CR221" s="162"/>
      <c r="CS221" s="166">
        <f>IF(PMKAFAAPAYER[[#This Row],[ ]]="Payé",PMKAFAAPAYER[[#This Row],[03.09.2025]],0)</f>
        <v>0</v>
      </c>
      <c r="CT221" s="161"/>
      <c r="CU221" s="166">
        <f>IF(PMKAFAAPAYER[[#This Row],[ ]]="Payé",PMKAFAAPAYER[[#This Row],[10.09.2025]],0)</f>
        <v>0</v>
      </c>
      <c r="CV221" s="161"/>
      <c r="CW221" s="166">
        <f>IF(PMKAFAAPAYER[[#This Row],[ ]]="Payé",PMKAFAAPAYER[[#This Row],[17.09.2025]],0)</f>
        <v>0</v>
      </c>
      <c r="CX221" s="161"/>
      <c r="CY221" s="176">
        <f>IF(PMKAFAAPAYER[[#This Row],[ ]]="Payé",PMKAFAAPAYER[[#This Row],[24.09.2025]],0)</f>
        <v>0</v>
      </c>
      <c r="CZ221" s="17">
        <f t="shared" si="59"/>
        <v>0</v>
      </c>
      <c r="DA221" s="162"/>
      <c r="DB221" s="166">
        <f>IF(PMKAFAAPAYER[[#This Row],[ ]]="Payé",PMKAFAAPAYER[[#This Row],[01.10.2025]],0)</f>
        <v>0</v>
      </c>
      <c r="DC221" s="161"/>
      <c r="DD221" s="166">
        <f>IF(PMKAFAAPAYER[[#This Row],[ ]]="Payé",PMKAFAAPAYER[[#This Row],[08.10.2025]],0)</f>
        <v>0</v>
      </c>
      <c r="DE221" s="161"/>
      <c r="DF221" s="166">
        <f>IF(PMKAFAAPAYER[[#This Row],[ ]]="Payé",PMKAFAAPAYER[[#This Row],[15.10.2025]],0)</f>
        <v>0</v>
      </c>
      <c r="DG221" s="161"/>
      <c r="DH221" s="166">
        <f>IF(PMKAFAAPAYER[[#This Row],[ ]]="Payé",PMKAFAAPAYER[[#This Row],[22.10.2025]],0)</f>
        <v>0</v>
      </c>
      <c r="DI221" s="161"/>
      <c r="DJ221" s="176">
        <f>IF(PMKAFAAPAYER[[#This Row],[ ]]="Payé",PMKAFAAPAYER[[#This Row],[29.10.2025]],0)</f>
        <v>0</v>
      </c>
      <c r="DK221" s="18">
        <f t="shared" si="60"/>
        <v>0</v>
      </c>
      <c r="DL221" s="162"/>
      <c r="DM221" s="166">
        <f>IF(PMKAFAAPAYER[[#This Row],[ ]]="Payé",PMKAFAAPAYER[[#This Row],[05.11.2025]],0)</f>
        <v>0</v>
      </c>
      <c r="DN221" s="161"/>
      <c r="DO221" s="166">
        <f>IF(PMKAFAAPAYER[[#This Row],[ ]]="Payé",PMKAFAAPAYER[[#This Row],[12.11.2025]],0)</f>
        <v>0</v>
      </c>
      <c r="DP221" s="161"/>
      <c r="DQ221" s="166">
        <f>IF(PMKAFAAPAYER[[#This Row],[ ]]="Payé",PMKAFAAPAYER[[#This Row],[19.11.2025]],0)</f>
        <v>0</v>
      </c>
      <c r="DR221" s="161"/>
      <c r="DS221" s="176">
        <f>IF(PMKAFAAPAYER[[#This Row],[ ]]="Payé",PMKAFAAPAYER[[#This Row],[26.11.2025]],0)</f>
        <v>0</v>
      </c>
      <c r="DT221" s="17">
        <f t="shared" si="61"/>
        <v>0</v>
      </c>
      <c r="DU221" s="162"/>
      <c r="DV221" s="166">
        <f>IF(PMKAFAAPAYER[[#This Row],[ ]]="Payé",PMKAFAAPAYER[[#This Row],[03.12.2025]],0)</f>
        <v>0</v>
      </c>
      <c r="DW221" s="161"/>
      <c r="DX221" s="166">
        <f>IF(PMKAFAAPAYER[[#This Row],[ ]]="Payé",PMKAFAAPAYER[[#This Row],[10.12.2025]],0)</f>
        <v>0</v>
      </c>
      <c r="DY221" s="161"/>
      <c r="DZ221" s="166">
        <f>IF(PMKAFAAPAYER[[#This Row],[ ]]="Payé",PMKAFAAPAYER[[#This Row],[17.12.2025]],0)</f>
        <v>0</v>
      </c>
      <c r="EA221" s="161"/>
      <c r="EB221" s="166">
        <f>IF(PMKAFAAPAYER[[#This Row],[ ]]="Payé",PMKAFAAPAYER[[#This Row],[24.12.2025]],0)</f>
        <v>0</v>
      </c>
      <c r="EC221" s="161"/>
      <c r="ED221" s="176">
        <f>IF(PMKAFAAPAYER[[#This Row],[ ]]="Payé",PMKAFAAPAYER[[#This Row],[31.12.2025]],0)</f>
        <v>0</v>
      </c>
      <c r="EE221" s="18">
        <f t="shared" si="62"/>
        <v>0</v>
      </c>
      <c r="EF221" s="11">
        <f t="shared" si="63"/>
        <v>0</v>
      </c>
      <c r="EG221" s="16">
        <f>+PMKAFAAPAYER[[#This Row],[CHF]]-PMKAFAAPAYER[[#This Row],[T2025]]</f>
        <v>0</v>
      </c>
    </row>
    <row r="222" spans="1:137" x14ac:dyDescent="0.3">
      <c r="A222" s="9">
        <f t="shared" si="64"/>
        <v>217</v>
      </c>
      <c r="B222" s="250"/>
      <c r="C222" s="251"/>
      <c r="D222" s="252"/>
      <c r="E222" s="253"/>
      <c r="F222" s="265">
        <f t="shared" si="50"/>
        <v>0</v>
      </c>
      <c r="G222" s="254"/>
      <c r="H222" s="255"/>
      <c r="I222" s="256"/>
      <c r="J222" s="14"/>
      <c r="K222" s="14"/>
      <c r="L222" s="14"/>
      <c r="N222" s="15"/>
      <c r="P222" s="258"/>
      <c r="Q222" s="259"/>
      <c r="R222" s="260"/>
      <c r="S222" s="166">
        <f>IF(PMKAFAAPAYER[[#This Row],[ ]]="Payé",PMKAFAAPAYER[[#This Row],[02.01.2025]],0)</f>
        <v>0</v>
      </c>
      <c r="T222" s="234"/>
      <c r="U222" s="166">
        <f>IF(PMKAFAAPAYER[[#This Row],[ ]]="Payé",PMKAFAAPAYER[[#This Row],[09.01.2025]],0)</f>
        <v>0</v>
      </c>
      <c r="V222" s="234"/>
      <c r="W222" s="166">
        <f>IF(PMKAFAAPAYER[[#This Row],[ ]]="Payé",PMKAFAAPAYER[[#This Row],[16.01.2025]],0)</f>
        <v>0</v>
      </c>
      <c r="X222" s="234"/>
      <c r="Y222" s="166">
        <f>IF(PMKAFAAPAYER[[#This Row],[ ]]="Payé",PMKAFAAPAYER[[#This Row],[23.01.2025]],0)</f>
        <v>0</v>
      </c>
      <c r="Z222" s="234"/>
      <c r="AA222" s="176">
        <f>IF(PMKAFAAPAYER[[#This Row],[ ]]="Payé",PMKAFAAPAYER[[#This Row],[30.01.2025]],0)</f>
        <v>0</v>
      </c>
      <c r="AB222" s="32">
        <f t="shared" si="51"/>
        <v>0</v>
      </c>
      <c r="AC222" s="234"/>
      <c r="AD222" s="166">
        <f>IF(PMKAFAAPAYER[[#This Row],[ ]]="Payé",PMKAFAAPAYER[[#This Row],[06.02.2025]],0)</f>
        <v>0</v>
      </c>
      <c r="AE222" s="234"/>
      <c r="AF222" s="166">
        <f>IF(PMKAFAAPAYER[[#This Row],[ ]]="Payé",PMKAFAAPAYER[[#This Row],[13.02.2025]],0)</f>
        <v>0</v>
      </c>
      <c r="AG222" s="234"/>
      <c r="AH222" s="166">
        <f>IF(PMKAFAAPAYER[[#This Row],[ ]]="Payé",PMKAFAAPAYER[[#This Row],[20.02.2025]],0)</f>
        <v>0</v>
      </c>
      <c r="AI222" s="234"/>
      <c r="AJ222" s="176">
        <f>IF(PMKAFAAPAYER[[#This Row],[ ]]="Payé",PMKAFAAPAYER[[#This Row],[27.02.2025]],0)</f>
        <v>0</v>
      </c>
      <c r="AK222" s="47">
        <f t="shared" si="52"/>
        <v>0</v>
      </c>
      <c r="AL222" s="162"/>
      <c r="AM222" s="166">
        <f>IF(PMKAFAAPAYER[[#This Row],[ ]]="Payé",PMKAFAAPAYER[[#This Row],[05.03.2025]],0)</f>
        <v>0</v>
      </c>
      <c r="AN222" s="161"/>
      <c r="AO222" s="166">
        <f>IF(PMKAFAAPAYER[[#This Row],[ ]]="Payé",PMKAFAAPAYER[[#This Row],[12.03.2025]],0)</f>
        <v>0</v>
      </c>
      <c r="AP222" s="161"/>
      <c r="AQ222" s="166">
        <f>IF(PMKAFAAPAYER[[#This Row],[ ]]="Payé",PMKAFAAPAYER[[#This Row],[19.03.2025]],0)</f>
        <v>0</v>
      </c>
      <c r="AR222" s="161"/>
      <c r="AS222" s="176">
        <f>IF(PMKAFAAPAYER[[#This Row],[ ]]="Payé",PMKAFAAPAYER[[#This Row],[26.03.2025]],0)</f>
        <v>0</v>
      </c>
      <c r="AT222" s="17">
        <f t="shared" si="53"/>
        <v>0</v>
      </c>
      <c r="AU222" s="162"/>
      <c r="AV222" s="166">
        <f>IF(PMKAFAAPAYER[[#This Row],[ ]]="Payé",PMKAFAAPAYER[[#This Row],[02.04.2025]],0)</f>
        <v>0</v>
      </c>
      <c r="AW222" s="161"/>
      <c r="AX222" s="166">
        <f>IF(PMKAFAAPAYER[[#This Row],[ ]]="Payé",PMKAFAAPAYER[[#This Row],[09.04.2025]],0)</f>
        <v>0</v>
      </c>
      <c r="AY222" s="161"/>
      <c r="AZ222" s="166">
        <f>IF(PMKAFAAPAYER[[#This Row],[ ]]="Payé",PMKAFAAPAYER[[#This Row],[16.04.2025]],0)</f>
        <v>0</v>
      </c>
      <c r="BA222" s="161"/>
      <c r="BB222" s="166">
        <f>IF(PMKAFAAPAYER[[#This Row],[ ]]="Payé",PMKAFAAPAYER[[#This Row],[23.04.2025]],0)</f>
        <v>0</v>
      </c>
      <c r="BC222" s="161"/>
      <c r="BD222" s="176">
        <f>IF(PMKAFAAPAYER[[#This Row],[ ]]="Payé",PMKAFAAPAYER[[#This Row],[30.04.2025]],0)</f>
        <v>0</v>
      </c>
      <c r="BE222" s="18">
        <f t="shared" si="54"/>
        <v>0</v>
      </c>
      <c r="BF222" s="162"/>
      <c r="BG222" s="166">
        <f>IF(PMKAFAAPAYER[[#This Row],[ ]]="Payé",PMKAFAAPAYER[[#This Row],[07.05.2025]],0)</f>
        <v>0</v>
      </c>
      <c r="BH222" s="161"/>
      <c r="BI222" s="166">
        <f>IF(PMKAFAAPAYER[[#This Row],[ ]]="Payé",PMKAFAAPAYER[[#This Row],[14.05.2025]],0)</f>
        <v>0</v>
      </c>
      <c r="BJ222" s="161"/>
      <c r="BK222" s="166">
        <f>IF(PMKAFAAPAYER[[#This Row],[ ]]="Payé",PMKAFAAPAYER[[#This Row],[21.05.2025]],0)</f>
        <v>0</v>
      </c>
      <c r="BL222" s="161"/>
      <c r="BM222" s="176">
        <f>IF(PMKAFAAPAYER[[#This Row],[ ]]="Payé",PMKAFAAPAYER[[#This Row],[28.05.2025]],0)</f>
        <v>0</v>
      </c>
      <c r="BN222" s="17">
        <f t="shared" si="55"/>
        <v>0</v>
      </c>
      <c r="BO222" s="162"/>
      <c r="BP222" s="166">
        <f>IF(PMKAFAAPAYER[[#This Row],[ ]]="Payé",PMKAFAAPAYER[[#This Row],[04.06.2025]],0)</f>
        <v>0</v>
      </c>
      <c r="BQ222" s="161"/>
      <c r="BR222" s="166">
        <f>IF(PMKAFAAPAYER[[#This Row],[ ]]="Payé",PMKAFAAPAYER[[#This Row],[11.06.2025]],0)</f>
        <v>0</v>
      </c>
      <c r="BS222" s="161"/>
      <c r="BT222" s="166">
        <f>IF(PMKAFAAPAYER[[#This Row],[ ]]="Payé",PMKAFAAPAYER[[#This Row],[18.06.2025]],0)</f>
        <v>0</v>
      </c>
      <c r="BU222" s="161"/>
      <c r="BV222" s="176">
        <f>IF(PMKAFAAPAYER[[#This Row],[ ]]="Payé",PMKAFAAPAYER[[#This Row],[25.06.2025]],0)</f>
        <v>0</v>
      </c>
      <c r="BW222" s="18">
        <f t="shared" si="56"/>
        <v>0</v>
      </c>
      <c r="BX222" s="162"/>
      <c r="BY222" s="166">
        <f>IF(PMKAFAAPAYER[[#This Row],[ ]]="Payé",PMKAFAAPAYER[[#This Row],[02.07.2025]],0)</f>
        <v>0</v>
      </c>
      <c r="BZ222" s="161"/>
      <c r="CA222" s="166">
        <f>IF(PMKAFAAPAYER[[#This Row],[ ]]="Payé",PMKAFAAPAYER[[#This Row],[09.07.2025]],0)</f>
        <v>0</v>
      </c>
      <c r="CB222" s="161"/>
      <c r="CC222" s="166">
        <f>IF(PMKAFAAPAYER[[#This Row],[ ]]="Payé",PMKAFAAPAYER[[#This Row],[16.07.2025]],0)</f>
        <v>0</v>
      </c>
      <c r="CD222" s="161"/>
      <c r="CE222" s="166">
        <f>IF(PMKAFAAPAYER[[#This Row],[ ]]="Payé",PMKAFAAPAYER[[#This Row],[23.07.2025]],0)</f>
        <v>0</v>
      </c>
      <c r="CF222" s="161"/>
      <c r="CG222" s="176">
        <f>IF(PMKAFAAPAYER[[#This Row],[ ]]="Payé",PMKAFAAPAYER[[#This Row],[30.07.2025]],0)</f>
        <v>0</v>
      </c>
      <c r="CH222" s="17">
        <f t="shared" si="57"/>
        <v>0</v>
      </c>
      <c r="CI222" s="162"/>
      <c r="CJ222" s="166">
        <f>IF(PMKAFAAPAYER[[#This Row],[ ]]="Payé",PMKAFAAPAYER[[#This Row],[06.08.2025]],0)</f>
        <v>0</v>
      </c>
      <c r="CK222" s="161"/>
      <c r="CL222" s="166">
        <f>IF(PMKAFAAPAYER[[#This Row],[ ]]="Payé",PMKAFAAPAYER[[#This Row],[13.08.2025]],0)</f>
        <v>0</v>
      </c>
      <c r="CM222" s="161"/>
      <c r="CN222" s="166">
        <f>IF(PMKAFAAPAYER[[#This Row],[ ]]="Payé",PMKAFAAPAYER[[#This Row],[20.08.2025]],0)</f>
        <v>0</v>
      </c>
      <c r="CO222" s="161"/>
      <c r="CP222" s="176">
        <f>IF(PMKAFAAPAYER[[#This Row],[ ]]="Payé",PMKAFAAPAYER[[#This Row],[27.08.2025]],0)</f>
        <v>0</v>
      </c>
      <c r="CQ222" s="18">
        <f t="shared" si="58"/>
        <v>0</v>
      </c>
      <c r="CR222" s="162"/>
      <c r="CS222" s="166">
        <f>IF(PMKAFAAPAYER[[#This Row],[ ]]="Payé",PMKAFAAPAYER[[#This Row],[03.09.2025]],0)</f>
        <v>0</v>
      </c>
      <c r="CT222" s="161"/>
      <c r="CU222" s="166">
        <f>IF(PMKAFAAPAYER[[#This Row],[ ]]="Payé",PMKAFAAPAYER[[#This Row],[10.09.2025]],0)</f>
        <v>0</v>
      </c>
      <c r="CV222" s="161"/>
      <c r="CW222" s="166">
        <f>IF(PMKAFAAPAYER[[#This Row],[ ]]="Payé",PMKAFAAPAYER[[#This Row],[17.09.2025]],0)</f>
        <v>0</v>
      </c>
      <c r="CX222" s="161"/>
      <c r="CY222" s="176">
        <f>IF(PMKAFAAPAYER[[#This Row],[ ]]="Payé",PMKAFAAPAYER[[#This Row],[24.09.2025]],0)</f>
        <v>0</v>
      </c>
      <c r="CZ222" s="17">
        <f t="shared" si="59"/>
        <v>0</v>
      </c>
      <c r="DA222" s="162"/>
      <c r="DB222" s="166">
        <f>IF(PMKAFAAPAYER[[#This Row],[ ]]="Payé",PMKAFAAPAYER[[#This Row],[01.10.2025]],0)</f>
        <v>0</v>
      </c>
      <c r="DC222" s="161"/>
      <c r="DD222" s="166">
        <f>IF(PMKAFAAPAYER[[#This Row],[ ]]="Payé",PMKAFAAPAYER[[#This Row],[08.10.2025]],0)</f>
        <v>0</v>
      </c>
      <c r="DE222" s="161"/>
      <c r="DF222" s="166">
        <f>IF(PMKAFAAPAYER[[#This Row],[ ]]="Payé",PMKAFAAPAYER[[#This Row],[15.10.2025]],0)</f>
        <v>0</v>
      </c>
      <c r="DG222" s="161"/>
      <c r="DH222" s="166">
        <f>IF(PMKAFAAPAYER[[#This Row],[ ]]="Payé",PMKAFAAPAYER[[#This Row],[22.10.2025]],0)</f>
        <v>0</v>
      </c>
      <c r="DI222" s="161"/>
      <c r="DJ222" s="176">
        <f>IF(PMKAFAAPAYER[[#This Row],[ ]]="Payé",PMKAFAAPAYER[[#This Row],[29.10.2025]],0)</f>
        <v>0</v>
      </c>
      <c r="DK222" s="18">
        <f t="shared" si="60"/>
        <v>0</v>
      </c>
      <c r="DL222" s="162"/>
      <c r="DM222" s="166">
        <f>IF(PMKAFAAPAYER[[#This Row],[ ]]="Payé",PMKAFAAPAYER[[#This Row],[05.11.2025]],0)</f>
        <v>0</v>
      </c>
      <c r="DN222" s="161"/>
      <c r="DO222" s="166">
        <f>IF(PMKAFAAPAYER[[#This Row],[ ]]="Payé",PMKAFAAPAYER[[#This Row],[12.11.2025]],0)</f>
        <v>0</v>
      </c>
      <c r="DP222" s="161"/>
      <c r="DQ222" s="166">
        <f>IF(PMKAFAAPAYER[[#This Row],[ ]]="Payé",PMKAFAAPAYER[[#This Row],[19.11.2025]],0)</f>
        <v>0</v>
      </c>
      <c r="DR222" s="161"/>
      <c r="DS222" s="176">
        <f>IF(PMKAFAAPAYER[[#This Row],[ ]]="Payé",PMKAFAAPAYER[[#This Row],[26.11.2025]],0)</f>
        <v>0</v>
      </c>
      <c r="DT222" s="17">
        <f t="shared" si="61"/>
        <v>0</v>
      </c>
      <c r="DU222" s="162"/>
      <c r="DV222" s="166">
        <f>IF(PMKAFAAPAYER[[#This Row],[ ]]="Payé",PMKAFAAPAYER[[#This Row],[03.12.2025]],0)</f>
        <v>0</v>
      </c>
      <c r="DW222" s="161"/>
      <c r="DX222" s="166">
        <f>IF(PMKAFAAPAYER[[#This Row],[ ]]="Payé",PMKAFAAPAYER[[#This Row],[10.12.2025]],0)</f>
        <v>0</v>
      </c>
      <c r="DY222" s="161"/>
      <c r="DZ222" s="166">
        <f>IF(PMKAFAAPAYER[[#This Row],[ ]]="Payé",PMKAFAAPAYER[[#This Row],[17.12.2025]],0)</f>
        <v>0</v>
      </c>
      <c r="EA222" s="161"/>
      <c r="EB222" s="166">
        <f>IF(PMKAFAAPAYER[[#This Row],[ ]]="Payé",PMKAFAAPAYER[[#This Row],[24.12.2025]],0)</f>
        <v>0</v>
      </c>
      <c r="EC222" s="161"/>
      <c r="ED222" s="176">
        <f>IF(PMKAFAAPAYER[[#This Row],[ ]]="Payé",PMKAFAAPAYER[[#This Row],[31.12.2025]],0)</f>
        <v>0</v>
      </c>
      <c r="EE222" s="18">
        <f t="shared" si="62"/>
        <v>0</v>
      </c>
      <c r="EF222" s="11">
        <f t="shared" si="63"/>
        <v>0</v>
      </c>
      <c r="EG222" s="16">
        <f>+PMKAFAAPAYER[[#This Row],[CHF]]-PMKAFAAPAYER[[#This Row],[T2025]]</f>
        <v>0</v>
      </c>
    </row>
    <row r="223" spans="1:137" x14ac:dyDescent="0.3">
      <c r="A223" s="9">
        <f t="shared" si="64"/>
        <v>218</v>
      </c>
      <c r="B223" s="250"/>
      <c r="C223" s="251"/>
      <c r="D223" s="252"/>
      <c r="E223" s="253"/>
      <c r="F223" s="265">
        <f t="shared" si="50"/>
        <v>0</v>
      </c>
      <c r="G223" s="254"/>
      <c r="H223" s="255"/>
      <c r="I223" s="256"/>
      <c r="J223" s="14"/>
      <c r="K223" s="14"/>
      <c r="L223" s="14"/>
      <c r="N223" s="15"/>
      <c r="P223" s="258"/>
      <c r="Q223" s="259"/>
      <c r="R223" s="260"/>
      <c r="S223" s="166">
        <f>IF(PMKAFAAPAYER[[#This Row],[ ]]="Payé",PMKAFAAPAYER[[#This Row],[02.01.2025]],0)</f>
        <v>0</v>
      </c>
      <c r="T223" s="234"/>
      <c r="U223" s="166">
        <f>IF(PMKAFAAPAYER[[#This Row],[ ]]="Payé",PMKAFAAPAYER[[#This Row],[09.01.2025]],0)</f>
        <v>0</v>
      </c>
      <c r="V223" s="234"/>
      <c r="W223" s="166">
        <f>IF(PMKAFAAPAYER[[#This Row],[ ]]="Payé",PMKAFAAPAYER[[#This Row],[16.01.2025]],0)</f>
        <v>0</v>
      </c>
      <c r="X223" s="234"/>
      <c r="Y223" s="166">
        <f>IF(PMKAFAAPAYER[[#This Row],[ ]]="Payé",PMKAFAAPAYER[[#This Row],[23.01.2025]],0)</f>
        <v>0</v>
      </c>
      <c r="Z223" s="234"/>
      <c r="AA223" s="176">
        <f>IF(PMKAFAAPAYER[[#This Row],[ ]]="Payé",PMKAFAAPAYER[[#This Row],[30.01.2025]],0)</f>
        <v>0</v>
      </c>
      <c r="AB223" s="32">
        <f t="shared" si="51"/>
        <v>0</v>
      </c>
      <c r="AC223" s="234"/>
      <c r="AD223" s="166">
        <f>IF(PMKAFAAPAYER[[#This Row],[ ]]="Payé",PMKAFAAPAYER[[#This Row],[06.02.2025]],0)</f>
        <v>0</v>
      </c>
      <c r="AE223" s="234"/>
      <c r="AF223" s="166">
        <f>IF(PMKAFAAPAYER[[#This Row],[ ]]="Payé",PMKAFAAPAYER[[#This Row],[13.02.2025]],0)</f>
        <v>0</v>
      </c>
      <c r="AG223" s="234"/>
      <c r="AH223" s="166">
        <f>IF(PMKAFAAPAYER[[#This Row],[ ]]="Payé",PMKAFAAPAYER[[#This Row],[20.02.2025]],0)</f>
        <v>0</v>
      </c>
      <c r="AI223" s="234"/>
      <c r="AJ223" s="176">
        <f>IF(PMKAFAAPAYER[[#This Row],[ ]]="Payé",PMKAFAAPAYER[[#This Row],[27.02.2025]],0)</f>
        <v>0</v>
      </c>
      <c r="AK223" s="47">
        <f t="shared" si="52"/>
        <v>0</v>
      </c>
      <c r="AL223" s="162"/>
      <c r="AM223" s="166">
        <f>IF(PMKAFAAPAYER[[#This Row],[ ]]="Payé",PMKAFAAPAYER[[#This Row],[05.03.2025]],0)</f>
        <v>0</v>
      </c>
      <c r="AN223" s="161"/>
      <c r="AO223" s="166">
        <f>IF(PMKAFAAPAYER[[#This Row],[ ]]="Payé",PMKAFAAPAYER[[#This Row],[12.03.2025]],0)</f>
        <v>0</v>
      </c>
      <c r="AP223" s="161"/>
      <c r="AQ223" s="166">
        <f>IF(PMKAFAAPAYER[[#This Row],[ ]]="Payé",PMKAFAAPAYER[[#This Row],[19.03.2025]],0)</f>
        <v>0</v>
      </c>
      <c r="AR223" s="161"/>
      <c r="AS223" s="176">
        <f>IF(PMKAFAAPAYER[[#This Row],[ ]]="Payé",PMKAFAAPAYER[[#This Row],[26.03.2025]],0)</f>
        <v>0</v>
      </c>
      <c r="AT223" s="17">
        <f t="shared" si="53"/>
        <v>0</v>
      </c>
      <c r="AU223" s="162"/>
      <c r="AV223" s="166">
        <f>IF(PMKAFAAPAYER[[#This Row],[ ]]="Payé",PMKAFAAPAYER[[#This Row],[02.04.2025]],0)</f>
        <v>0</v>
      </c>
      <c r="AW223" s="161"/>
      <c r="AX223" s="166">
        <f>IF(PMKAFAAPAYER[[#This Row],[ ]]="Payé",PMKAFAAPAYER[[#This Row],[09.04.2025]],0)</f>
        <v>0</v>
      </c>
      <c r="AY223" s="161"/>
      <c r="AZ223" s="166">
        <f>IF(PMKAFAAPAYER[[#This Row],[ ]]="Payé",PMKAFAAPAYER[[#This Row],[16.04.2025]],0)</f>
        <v>0</v>
      </c>
      <c r="BA223" s="161"/>
      <c r="BB223" s="166">
        <f>IF(PMKAFAAPAYER[[#This Row],[ ]]="Payé",PMKAFAAPAYER[[#This Row],[23.04.2025]],0)</f>
        <v>0</v>
      </c>
      <c r="BC223" s="161"/>
      <c r="BD223" s="176">
        <f>IF(PMKAFAAPAYER[[#This Row],[ ]]="Payé",PMKAFAAPAYER[[#This Row],[30.04.2025]],0)</f>
        <v>0</v>
      </c>
      <c r="BE223" s="18">
        <f t="shared" si="54"/>
        <v>0</v>
      </c>
      <c r="BF223" s="162"/>
      <c r="BG223" s="166">
        <f>IF(PMKAFAAPAYER[[#This Row],[ ]]="Payé",PMKAFAAPAYER[[#This Row],[07.05.2025]],0)</f>
        <v>0</v>
      </c>
      <c r="BH223" s="161"/>
      <c r="BI223" s="166">
        <f>IF(PMKAFAAPAYER[[#This Row],[ ]]="Payé",PMKAFAAPAYER[[#This Row],[14.05.2025]],0)</f>
        <v>0</v>
      </c>
      <c r="BJ223" s="161"/>
      <c r="BK223" s="166">
        <f>IF(PMKAFAAPAYER[[#This Row],[ ]]="Payé",PMKAFAAPAYER[[#This Row],[21.05.2025]],0)</f>
        <v>0</v>
      </c>
      <c r="BL223" s="161"/>
      <c r="BM223" s="176">
        <f>IF(PMKAFAAPAYER[[#This Row],[ ]]="Payé",PMKAFAAPAYER[[#This Row],[28.05.2025]],0)</f>
        <v>0</v>
      </c>
      <c r="BN223" s="17">
        <f t="shared" si="55"/>
        <v>0</v>
      </c>
      <c r="BO223" s="162"/>
      <c r="BP223" s="166">
        <f>IF(PMKAFAAPAYER[[#This Row],[ ]]="Payé",PMKAFAAPAYER[[#This Row],[04.06.2025]],0)</f>
        <v>0</v>
      </c>
      <c r="BQ223" s="161"/>
      <c r="BR223" s="166">
        <f>IF(PMKAFAAPAYER[[#This Row],[ ]]="Payé",PMKAFAAPAYER[[#This Row],[11.06.2025]],0)</f>
        <v>0</v>
      </c>
      <c r="BS223" s="161"/>
      <c r="BT223" s="166">
        <f>IF(PMKAFAAPAYER[[#This Row],[ ]]="Payé",PMKAFAAPAYER[[#This Row],[18.06.2025]],0)</f>
        <v>0</v>
      </c>
      <c r="BU223" s="161"/>
      <c r="BV223" s="176">
        <f>IF(PMKAFAAPAYER[[#This Row],[ ]]="Payé",PMKAFAAPAYER[[#This Row],[25.06.2025]],0)</f>
        <v>0</v>
      </c>
      <c r="BW223" s="18">
        <f t="shared" si="56"/>
        <v>0</v>
      </c>
      <c r="BX223" s="162"/>
      <c r="BY223" s="166">
        <f>IF(PMKAFAAPAYER[[#This Row],[ ]]="Payé",PMKAFAAPAYER[[#This Row],[02.07.2025]],0)</f>
        <v>0</v>
      </c>
      <c r="BZ223" s="161"/>
      <c r="CA223" s="166">
        <f>IF(PMKAFAAPAYER[[#This Row],[ ]]="Payé",PMKAFAAPAYER[[#This Row],[09.07.2025]],0)</f>
        <v>0</v>
      </c>
      <c r="CB223" s="161"/>
      <c r="CC223" s="166">
        <f>IF(PMKAFAAPAYER[[#This Row],[ ]]="Payé",PMKAFAAPAYER[[#This Row],[16.07.2025]],0)</f>
        <v>0</v>
      </c>
      <c r="CD223" s="161"/>
      <c r="CE223" s="166">
        <f>IF(PMKAFAAPAYER[[#This Row],[ ]]="Payé",PMKAFAAPAYER[[#This Row],[23.07.2025]],0)</f>
        <v>0</v>
      </c>
      <c r="CF223" s="161"/>
      <c r="CG223" s="176">
        <f>IF(PMKAFAAPAYER[[#This Row],[ ]]="Payé",PMKAFAAPAYER[[#This Row],[30.07.2025]],0)</f>
        <v>0</v>
      </c>
      <c r="CH223" s="17">
        <f t="shared" si="57"/>
        <v>0</v>
      </c>
      <c r="CI223" s="162"/>
      <c r="CJ223" s="166">
        <f>IF(PMKAFAAPAYER[[#This Row],[ ]]="Payé",PMKAFAAPAYER[[#This Row],[06.08.2025]],0)</f>
        <v>0</v>
      </c>
      <c r="CK223" s="161"/>
      <c r="CL223" s="166">
        <f>IF(PMKAFAAPAYER[[#This Row],[ ]]="Payé",PMKAFAAPAYER[[#This Row],[13.08.2025]],0)</f>
        <v>0</v>
      </c>
      <c r="CM223" s="161"/>
      <c r="CN223" s="166">
        <f>IF(PMKAFAAPAYER[[#This Row],[ ]]="Payé",PMKAFAAPAYER[[#This Row],[20.08.2025]],0)</f>
        <v>0</v>
      </c>
      <c r="CO223" s="161"/>
      <c r="CP223" s="176">
        <f>IF(PMKAFAAPAYER[[#This Row],[ ]]="Payé",PMKAFAAPAYER[[#This Row],[27.08.2025]],0)</f>
        <v>0</v>
      </c>
      <c r="CQ223" s="18">
        <f t="shared" si="58"/>
        <v>0</v>
      </c>
      <c r="CR223" s="162"/>
      <c r="CS223" s="166">
        <f>IF(PMKAFAAPAYER[[#This Row],[ ]]="Payé",PMKAFAAPAYER[[#This Row],[03.09.2025]],0)</f>
        <v>0</v>
      </c>
      <c r="CT223" s="161"/>
      <c r="CU223" s="166">
        <f>IF(PMKAFAAPAYER[[#This Row],[ ]]="Payé",PMKAFAAPAYER[[#This Row],[10.09.2025]],0)</f>
        <v>0</v>
      </c>
      <c r="CV223" s="161"/>
      <c r="CW223" s="166">
        <f>IF(PMKAFAAPAYER[[#This Row],[ ]]="Payé",PMKAFAAPAYER[[#This Row],[17.09.2025]],0)</f>
        <v>0</v>
      </c>
      <c r="CX223" s="161"/>
      <c r="CY223" s="176">
        <f>IF(PMKAFAAPAYER[[#This Row],[ ]]="Payé",PMKAFAAPAYER[[#This Row],[24.09.2025]],0)</f>
        <v>0</v>
      </c>
      <c r="CZ223" s="17">
        <f t="shared" si="59"/>
        <v>0</v>
      </c>
      <c r="DA223" s="162"/>
      <c r="DB223" s="166">
        <f>IF(PMKAFAAPAYER[[#This Row],[ ]]="Payé",PMKAFAAPAYER[[#This Row],[01.10.2025]],0)</f>
        <v>0</v>
      </c>
      <c r="DC223" s="161"/>
      <c r="DD223" s="166">
        <f>IF(PMKAFAAPAYER[[#This Row],[ ]]="Payé",PMKAFAAPAYER[[#This Row],[08.10.2025]],0)</f>
        <v>0</v>
      </c>
      <c r="DE223" s="161"/>
      <c r="DF223" s="166">
        <f>IF(PMKAFAAPAYER[[#This Row],[ ]]="Payé",PMKAFAAPAYER[[#This Row],[15.10.2025]],0)</f>
        <v>0</v>
      </c>
      <c r="DG223" s="161"/>
      <c r="DH223" s="166">
        <f>IF(PMKAFAAPAYER[[#This Row],[ ]]="Payé",PMKAFAAPAYER[[#This Row],[22.10.2025]],0)</f>
        <v>0</v>
      </c>
      <c r="DI223" s="161"/>
      <c r="DJ223" s="176">
        <f>IF(PMKAFAAPAYER[[#This Row],[ ]]="Payé",PMKAFAAPAYER[[#This Row],[29.10.2025]],0)</f>
        <v>0</v>
      </c>
      <c r="DK223" s="18">
        <f t="shared" si="60"/>
        <v>0</v>
      </c>
      <c r="DL223" s="162"/>
      <c r="DM223" s="166">
        <f>IF(PMKAFAAPAYER[[#This Row],[ ]]="Payé",PMKAFAAPAYER[[#This Row],[05.11.2025]],0)</f>
        <v>0</v>
      </c>
      <c r="DN223" s="161"/>
      <c r="DO223" s="166">
        <f>IF(PMKAFAAPAYER[[#This Row],[ ]]="Payé",PMKAFAAPAYER[[#This Row],[12.11.2025]],0)</f>
        <v>0</v>
      </c>
      <c r="DP223" s="161"/>
      <c r="DQ223" s="166">
        <f>IF(PMKAFAAPAYER[[#This Row],[ ]]="Payé",PMKAFAAPAYER[[#This Row],[19.11.2025]],0)</f>
        <v>0</v>
      </c>
      <c r="DR223" s="161"/>
      <c r="DS223" s="176">
        <f>IF(PMKAFAAPAYER[[#This Row],[ ]]="Payé",PMKAFAAPAYER[[#This Row],[26.11.2025]],0)</f>
        <v>0</v>
      </c>
      <c r="DT223" s="17">
        <f t="shared" si="61"/>
        <v>0</v>
      </c>
      <c r="DU223" s="162"/>
      <c r="DV223" s="166">
        <f>IF(PMKAFAAPAYER[[#This Row],[ ]]="Payé",PMKAFAAPAYER[[#This Row],[03.12.2025]],0)</f>
        <v>0</v>
      </c>
      <c r="DW223" s="161"/>
      <c r="DX223" s="166">
        <f>IF(PMKAFAAPAYER[[#This Row],[ ]]="Payé",PMKAFAAPAYER[[#This Row],[10.12.2025]],0)</f>
        <v>0</v>
      </c>
      <c r="DY223" s="161"/>
      <c r="DZ223" s="166">
        <f>IF(PMKAFAAPAYER[[#This Row],[ ]]="Payé",PMKAFAAPAYER[[#This Row],[17.12.2025]],0)</f>
        <v>0</v>
      </c>
      <c r="EA223" s="161"/>
      <c r="EB223" s="166">
        <f>IF(PMKAFAAPAYER[[#This Row],[ ]]="Payé",PMKAFAAPAYER[[#This Row],[24.12.2025]],0)</f>
        <v>0</v>
      </c>
      <c r="EC223" s="161"/>
      <c r="ED223" s="176">
        <f>IF(PMKAFAAPAYER[[#This Row],[ ]]="Payé",PMKAFAAPAYER[[#This Row],[31.12.2025]],0)</f>
        <v>0</v>
      </c>
      <c r="EE223" s="18">
        <f t="shared" si="62"/>
        <v>0</v>
      </c>
      <c r="EF223" s="11">
        <f t="shared" si="63"/>
        <v>0</v>
      </c>
      <c r="EG223" s="16">
        <f>+PMKAFAAPAYER[[#This Row],[CHF]]-PMKAFAAPAYER[[#This Row],[T2025]]</f>
        <v>0</v>
      </c>
    </row>
    <row r="224" spans="1:137" x14ac:dyDescent="0.3">
      <c r="A224" s="9">
        <f t="shared" si="64"/>
        <v>219</v>
      </c>
      <c r="B224" s="250"/>
      <c r="C224" s="251"/>
      <c r="D224" s="252"/>
      <c r="E224" s="253"/>
      <c r="F224" s="265">
        <f t="shared" si="50"/>
        <v>0</v>
      </c>
      <c r="G224" s="254"/>
      <c r="H224" s="255"/>
      <c r="I224" s="256"/>
      <c r="J224" s="14"/>
      <c r="K224" s="14"/>
      <c r="L224" s="14"/>
      <c r="N224" s="15"/>
      <c r="P224" s="258"/>
      <c r="Q224" s="259"/>
      <c r="R224" s="260"/>
      <c r="S224" s="166">
        <f>IF(PMKAFAAPAYER[[#This Row],[ ]]="Payé",PMKAFAAPAYER[[#This Row],[02.01.2025]],0)</f>
        <v>0</v>
      </c>
      <c r="T224" s="234"/>
      <c r="U224" s="166">
        <f>IF(PMKAFAAPAYER[[#This Row],[ ]]="Payé",PMKAFAAPAYER[[#This Row],[09.01.2025]],0)</f>
        <v>0</v>
      </c>
      <c r="V224" s="234"/>
      <c r="W224" s="166">
        <f>IF(PMKAFAAPAYER[[#This Row],[ ]]="Payé",PMKAFAAPAYER[[#This Row],[16.01.2025]],0)</f>
        <v>0</v>
      </c>
      <c r="X224" s="234"/>
      <c r="Y224" s="166">
        <f>IF(PMKAFAAPAYER[[#This Row],[ ]]="Payé",PMKAFAAPAYER[[#This Row],[23.01.2025]],0)</f>
        <v>0</v>
      </c>
      <c r="Z224" s="234"/>
      <c r="AA224" s="176">
        <f>IF(PMKAFAAPAYER[[#This Row],[ ]]="Payé",PMKAFAAPAYER[[#This Row],[30.01.2025]],0)</f>
        <v>0</v>
      </c>
      <c r="AB224" s="32">
        <f t="shared" si="51"/>
        <v>0</v>
      </c>
      <c r="AC224" s="234"/>
      <c r="AD224" s="166">
        <f>IF(PMKAFAAPAYER[[#This Row],[ ]]="Payé",PMKAFAAPAYER[[#This Row],[06.02.2025]],0)</f>
        <v>0</v>
      </c>
      <c r="AE224" s="234"/>
      <c r="AF224" s="166">
        <f>IF(PMKAFAAPAYER[[#This Row],[ ]]="Payé",PMKAFAAPAYER[[#This Row],[13.02.2025]],0)</f>
        <v>0</v>
      </c>
      <c r="AG224" s="234"/>
      <c r="AH224" s="166">
        <f>IF(PMKAFAAPAYER[[#This Row],[ ]]="Payé",PMKAFAAPAYER[[#This Row],[20.02.2025]],0)</f>
        <v>0</v>
      </c>
      <c r="AI224" s="234"/>
      <c r="AJ224" s="176">
        <f>IF(PMKAFAAPAYER[[#This Row],[ ]]="Payé",PMKAFAAPAYER[[#This Row],[27.02.2025]],0)</f>
        <v>0</v>
      </c>
      <c r="AK224" s="47">
        <f t="shared" si="52"/>
        <v>0</v>
      </c>
      <c r="AL224" s="162"/>
      <c r="AM224" s="166">
        <f>IF(PMKAFAAPAYER[[#This Row],[ ]]="Payé",PMKAFAAPAYER[[#This Row],[05.03.2025]],0)</f>
        <v>0</v>
      </c>
      <c r="AN224" s="161"/>
      <c r="AO224" s="166">
        <f>IF(PMKAFAAPAYER[[#This Row],[ ]]="Payé",PMKAFAAPAYER[[#This Row],[12.03.2025]],0)</f>
        <v>0</v>
      </c>
      <c r="AP224" s="161"/>
      <c r="AQ224" s="166">
        <f>IF(PMKAFAAPAYER[[#This Row],[ ]]="Payé",PMKAFAAPAYER[[#This Row],[19.03.2025]],0)</f>
        <v>0</v>
      </c>
      <c r="AR224" s="161"/>
      <c r="AS224" s="176">
        <f>IF(PMKAFAAPAYER[[#This Row],[ ]]="Payé",PMKAFAAPAYER[[#This Row],[26.03.2025]],0)</f>
        <v>0</v>
      </c>
      <c r="AT224" s="17">
        <f t="shared" si="53"/>
        <v>0</v>
      </c>
      <c r="AU224" s="162"/>
      <c r="AV224" s="166">
        <f>IF(PMKAFAAPAYER[[#This Row],[ ]]="Payé",PMKAFAAPAYER[[#This Row],[02.04.2025]],0)</f>
        <v>0</v>
      </c>
      <c r="AW224" s="161"/>
      <c r="AX224" s="166">
        <f>IF(PMKAFAAPAYER[[#This Row],[ ]]="Payé",PMKAFAAPAYER[[#This Row],[09.04.2025]],0)</f>
        <v>0</v>
      </c>
      <c r="AY224" s="161"/>
      <c r="AZ224" s="166">
        <f>IF(PMKAFAAPAYER[[#This Row],[ ]]="Payé",PMKAFAAPAYER[[#This Row],[16.04.2025]],0)</f>
        <v>0</v>
      </c>
      <c r="BA224" s="161"/>
      <c r="BB224" s="166">
        <f>IF(PMKAFAAPAYER[[#This Row],[ ]]="Payé",PMKAFAAPAYER[[#This Row],[23.04.2025]],0)</f>
        <v>0</v>
      </c>
      <c r="BC224" s="161"/>
      <c r="BD224" s="176">
        <f>IF(PMKAFAAPAYER[[#This Row],[ ]]="Payé",PMKAFAAPAYER[[#This Row],[30.04.2025]],0)</f>
        <v>0</v>
      </c>
      <c r="BE224" s="18">
        <f t="shared" si="54"/>
        <v>0</v>
      </c>
      <c r="BF224" s="162"/>
      <c r="BG224" s="166">
        <f>IF(PMKAFAAPAYER[[#This Row],[ ]]="Payé",PMKAFAAPAYER[[#This Row],[07.05.2025]],0)</f>
        <v>0</v>
      </c>
      <c r="BH224" s="161"/>
      <c r="BI224" s="166">
        <f>IF(PMKAFAAPAYER[[#This Row],[ ]]="Payé",PMKAFAAPAYER[[#This Row],[14.05.2025]],0)</f>
        <v>0</v>
      </c>
      <c r="BJ224" s="161"/>
      <c r="BK224" s="166">
        <f>IF(PMKAFAAPAYER[[#This Row],[ ]]="Payé",PMKAFAAPAYER[[#This Row],[21.05.2025]],0)</f>
        <v>0</v>
      </c>
      <c r="BL224" s="161"/>
      <c r="BM224" s="176">
        <f>IF(PMKAFAAPAYER[[#This Row],[ ]]="Payé",PMKAFAAPAYER[[#This Row],[28.05.2025]],0)</f>
        <v>0</v>
      </c>
      <c r="BN224" s="17">
        <f t="shared" si="55"/>
        <v>0</v>
      </c>
      <c r="BO224" s="162"/>
      <c r="BP224" s="166">
        <f>IF(PMKAFAAPAYER[[#This Row],[ ]]="Payé",PMKAFAAPAYER[[#This Row],[04.06.2025]],0)</f>
        <v>0</v>
      </c>
      <c r="BQ224" s="161"/>
      <c r="BR224" s="166">
        <f>IF(PMKAFAAPAYER[[#This Row],[ ]]="Payé",PMKAFAAPAYER[[#This Row],[11.06.2025]],0)</f>
        <v>0</v>
      </c>
      <c r="BS224" s="161"/>
      <c r="BT224" s="166">
        <f>IF(PMKAFAAPAYER[[#This Row],[ ]]="Payé",PMKAFAAPAYER[[#This Row],[18.06.2025]],0)</f>
        <v>0</v>
      </c>
      <c r="BU224" s="161"/>
      <c r="BV224" s="176">
        <f>IF(PMKAFAAPAYER[[#This Row],[ ]]="Payé",PMKAFAAPAYER[[#This Row],[25.06.2025]],0)</f>
        <v>0</v>
      </c>
      <c r="BW224" s="18">
        <f t="shared" si="56"/>
        <v>0</v>
      </c>
      <c r="BX224" s="162"/>
      <c r="BY224" s="166">
        <f>IF(PMKAFAAPAYER[[#This Row],[ ]]="Payé",PMKAFAAPAYER[[#This Row],[02.07.2025]],0)</f>
        <v>0</v>
      </c>
      <c r="BZ224" s="161"/>
      <c r="CA224" s="166">
        <f>IF(PMKAFAAPAYER[[#This Row],[ ]]="Payé",PMKAFAAPAYER[[#This Row],[09.07.2025]],0)</f>
        <v>0</v>
      </c>
      <c r="CB224" s="161"/>
      <c r="CC224" s="166">
        <f>IF(PMKAFAAPAYER[[#This Row],[ ]]="Payé",PMKAFAAPAYER[[#This Row],[16.07.2025]],0)</f>
        <v>0</v>
      </c>
      <c r="CD224" s="161"/>
      <c r="CE224" s="166">
        <f>IF(PMKAFAAPAYER[[#This Row],[ ]]="Payé",PMKAFAAPAYER[[#This Row],[23.07.2025]],0)</f>
        <v>0</v>
      </c>
      <c r="CF224" s="161"/>
      <c r="CG224" s="176">
        <f>IF(PMKAFAAPAYER[[#This Row],[ ]]="Payé",PMKAFAAPAYER[[#This Row],[30.07.2025]],0)</f>
        <v>0</v>
      </c>
      <c r="CH224" s="17">
        <f t="shared" si="57"/>
        <v>0</v>
      </c>
      <c r="CI224" s="162"/>
      <c r="CJ224" s="166">
        <f>IF(PMKAFAAPAYER[[#This Row],[ ]]="Payé",PMKAFAAPAYER[[#This Row],[06.08.2025]],0)</f>
        <v>0</v>
      </c>
      <c r="CK224" s="161"/>
      <c r="CL224" s="166">
        <f>IF(PMKAFAAPAYER[[#This Row],[ ]]="Payé",PMKAFAAPAYER[[#This Row],[13.08.2025]],0)</f>
        <v>0</v>
      </c>
      <c r="CM224" s="161"/>
      <c r="CN224" s="166">
        <f>IF(PMKAFAAPAYER[[#This Row],[ ]]="Payé",PMKAFAAPAYER[[#This Row],[20.08.2025]],0)</f>
        <v>0</v>
      </c>
      <c r="CO224" s="161"/>
      <c r="CP224" s="176">
        <f>IF(PMKAFAAPAYER[[#This Row],[ ]]="Payé",PMKAFAAPAYER[[#This Row],[27.08.2025]],0)</f>
        <v>0</v>
      </c>
      <c r="CQ224" s="18">
        <f t="shared" si="58"/>
        <v>0</v>
      </c>
      <c r="CR224" s="162"/>
      <c r="CS224" s="166">
        <f>IF(PMKAFAAPAYER[[#This Row],[ ]]="Payé",PMKAFAAPAYER[[#This Row],[03.09.2025]],0)</f>
        <v>0</v>
      </c>
      <c r="CT224" s="161"/>
      <c r="CU224" s="166">
        <f>IF(PMKAFAAPAYER[[#This Row],[ ]]="Payé",PMKAFAAPAYER[[#This Row],[10.09.2025]],0)</f>
        <v>0</v>
      </c>
      <c r="CV224" s="161"/>
      <c r="CW224" s="166">
        <f>IF(PMKAFAAPAYER[[#This Row],[ ]]="Payé",PMKAFAAPAYER[[#This Row],[17.09.2025]],0)</f>
        <v>0</v>
      </c>
      <c r="CX224" s="161"/>
      <c r="CY224" s="176">
        <f>IF(PMKAFAAPAYER[[#This Row],[ ]]="Payé",PMKAFAAPAYER[[#This Row],[24.09.2025]],0)</f>
        <v>0</v>
      </c>
      <c r="CZ224" s="17">
        <f t="shared" si="59"/>
        <v>0</v>
      </c>
      <c r="DA224" s="162"/>
      <c r="DB224" s="166">
        <f>IF(PMKAFAAPAYER[[#This Row],[ ]]="Payé",PMKAFAAPAYER[[#This Row],[01.10.2025]],0)</f>
        <v>0</v>
      </c>
      <c r="DC224" s="161"/>
      <c r="DD224" s="166">
        <f>IF(PMKAFAAPAYER[[#This Row],[ ]]="Payé",PMKAFAAPAYER[[#This Row],[08.10.2025]],0)</f>
        <v>0</v>
      </c>
      <c r="DE224" s="161"/>
      <c r="DF224" s="166">
        <f>IF(PMKAFAAPAYER[[#This Row],[ ]]="Payé",PMKAFAAPAYER[[#This Row],[15.10.2025]],0)</f>
        <v>0</v>
      </c>
      <c r="DG224" s="161"/>
      <c r="DH224" s="166">
        <f>IF(PMKAFAAPAYER[[#This Row],[ ]]="Payé",PMKAFAAPAYER[[#This Row],[22.10.2025]],0)</f>
        <v>0</v>
      </c>
      <c r="DI224" s="161"/>
      <c r="DJ224" s="176">
        <f>IF(PMKAFAAPAYER[[#This Row],[ ]]="Payé",PMKAFAAPAYER[[#This Row],[29.10.2025]],0)</f>
        <v>0</v>
      </c>
      <c r="DK224" s="18">
        <f t="shared" si="60"/>
        <v>0</v>
      </c>
      <c r="DL224" s="162"/>
      <c r="DM224" s="166">
        <f>IF(PMKAFAAPAYER[[#This Row],[ ]]="Payé",PMKAFAAPAYER[[#This Row],[05.11.2025]],0)</f>
        <v>0</v>
      </c>
      <c r="DN224" s="161"/>
      <c r="DO224" s="166">
        <f>IF(PMKAFAAPAYER[[#This Row],[ ]]="Payé",PMKAFAAPAYER[[#This Row],[12.11.2025]],0)</f>
        <v>0</v>
      </c>
      <c r="DP224" s="161"/>
      <c r="DQ224" s="166">
        <f>IF(PMKAFAAPAYER[[#This Row],[ ]]="Payé",PMKAFAAPAYER[[#This Row],[19.11.2025]],0)</f>
        <v>0</v>
      </c>
      <c r="DR224" s="161"/>
      <c r="DS224" s="176">
        <f>IF(PMKAFAAPAYER[[#This Row],[ ]]="Payé",PMKAFAAPAYER[[#This Row],[26.11.2025]],0)</f>
        <v>0</v>
      </c>
      <c r="DT224" s="17">
        <f t="shared" si="61"/>
        <v>0</v>
      </c>
      <c r="DU224" s="162"/>
      <c r="DV224" s="166">
        <f>IF(PMKAFAAPAYER[[#This Row],[ ]]="Payé",PMKAFAAPAYER[[#This Row],[03.12.2025]],0)</f>
        <v>0</v>
      </c>
      <c r="DW224" s="161"/>
      <c r="DX224" s="166">
        <f>IF(PMKAFAAPAYER[[#This Row],[ ]]="Payé",PMKAFAAPAYER[[#This Row],[10.12.2025]],0)</f>
        <v>0</v>
      </c>
      <c r="DY224" s="161"/>
      <c r="DZ224" s="166">
        <f>IF(PMKAFAAPAYER[[#This Row],[ ]]="Payé",PMKAFAAPAYER[[#This Row],[17.12.2025]],0)</f>
        <v>0</v>
      </c>
      <c r="EA224" s="161"/>
      <c r="EB224" s="166">
        <f>IF(PMKAFAAPAYER[[#This Row],[ ]]="Payé",PMKAFAAPAYER[[#This Row],[24.12.2025]],0)</f>
        <v>0</v>
      </c>
      <c r="EC224" s="161"/>
      <c r="ED224" s="176">
        <f>IF(PMKAFAAPAYER[[#This Row],[ ]]="Payé",PMKAFAAPAYER[[#This Row],[31.12.2025]],0)</f>
        <v>0</v>
      </c>
      <c r="EE224" s="18">
        <f t="shared" si="62"/>
        <v>0</v>
      </c>
      <c r="EF224" s="11">
        <f t="shared" si="63"/>
        <v>0</v>
      </c>
      <c r="EG224" s="16">
        <f>+PMKAFAAPAYER[[#This Row],[CHF]]-PMKAFAAPAYER[[#This Row],[T2025]]</f>
        <v>0</v>
      </c>
    </row>
    <row r="225" spans="1:137" x14ac:dyDescent="0.3">
      <c r="A225" s="9">
        <f t="shared" si="64"/>
        <v>220</v>
      </c>
      <c r="B225" s="250"/>
      <c r="C225" s="251"/>
      <c r="D225" s="252"/>
      <c r="E225" s="253"/>
      <c r="F225" s="265">
        <f t="shared" si="50"/>
        <v>0</v>
      </c>
      <c r="G225" s="254"/>
      <c r="H225" s="255"/>
      <c r="I225" s="256"/>
      <c r="J225" s="14"/>
      <c r="K225" s="14"/>
      <c r="L225" s="14"/>
      <c r="N225" s="15"/>
      <c r="P225" s="258"/>
      <c r="Q225" s="259"/>
      <c r="R225" s="260"/>
      <c r="S225" s="166">
        <f>IF(PMKAFAAPAYER[[#This Row],[ ]]="Payé",PMKAFAAPAYER[[#This Row],[02.01.2025]],0)</f>
        <v>0</v>
      </c>
      <c r="T225" s="234"/>
      <c r="U225" s="166">
        <f>IF(PMKAFAAPAYER[[#This Row],[ ]]="Payé",PMKAFAAPAYER[[#This Row],[09.01.2025]],0)</f>
        <v>0</v>
      </c>
      <c r="V225" s="234"/>
      <c r="W225" s="166">
        <f>IF(PMKAFAAPAYER[[#This Row],[ ]]="Payé",PMKAFAAPAYER[[#This Row],[16.01.2025]],0)</f>
        <v>0</v>
      </c>
      <c r="X225" s="234"/>
      <c r="Y225" s="166">
        <f>IF(PMKAFAAPAYER[[#This Row],[ ]]="Payé",PMKAFAAPAYER[[#This Row],[23.01.2025]],0)</f>
        <v>0</v>
      </c>
      <c r="Z225" s="234"/>
      <c r="AA225" s="176">
        <f>IF(PMKAFAAPAYER[[#This Row],[ ]]="Payé",PMKAFAAPAYER[[#This Row],[30.01.2025]],0)</f>
        <v>0</v>
      </c>
      <c r="AB225" s="32">
        <f t="shared" si="51"/>
        <v>0</v>
      </c>
      <c r="AC225" s="234"/>
      <c r="AD225" s="166">
        <f>IF(PMKAFAAPAYER[[#This Row],[ ]]="Payé",PMKAFAAPAYER[[#This Row],[06.02.2025]],0)</f>
        <v>0</v>
      </c>
      <c r="AE225" s="234"/>
      <c r="AF225" s="166">
        <f>IF(PMKAFAAPAYER[[#This Row],[ ]]="Payé",PMKAFAAPAYER[[#This Row],[13.02.2025]],0)</f>
        <v>0</v>
      </c>
      <c r="AG225" s="234"/>
      <c r="AH225" s="166">
        <f>IF(PMKAFAAPAYER[[#This Row],[ ]]="Payé",PMKAFAAPAYER[[#This Row],[20.02.2025]],0)</f>
        <v>0</v>
      </c>
      <c r="AI225" s="234"/>
      <c r="AJ225" s="176">
        <f>IF(PMKAFAAPAYER[[#This Row],[ ]]="Payé",PMKAFAAPAYER[[#This Row],[27.02.2025]],0)</f>
        <v>0</v>
      </c>
      <c r="AK225" s="47">
        <f t="shared" si="52"/>
        <v>0</v>
      </c>
      <c r="AL225" s="162"/>
      <c r="AM225" s="166">
        <f>IF(PMKAFAAPAYER[[#This Row],[ ]]="Payé",PMKAFAAPAYER[[#This Row],[05.03.2025]],0)</f>
        <v>0</v>
      </c>
      <c r="AN225" s="161"/>
      <c r="AO225" s="166">
        <f>IF(PMKAFAAPAYER[[#This Row],[ ]]="Payé",PMKAFAAPAYER[[#This Row],[12.03.2025]],0)</f>
        <v>0</v>
      </c>
      <c r="AP225" s="161"/>
      <c r="AQ225" s="166">
        <f>IF(PMKAFAAPAYER[[#This Row],[ ]]="Payé",PMKAFAAPAYER[[#This Row],[19.03.2025]],0)</f>
        <v>0</v>
      </c>
      <c r="AR225" s="161"/>
      <c r="AS225" s="176">
        <f>IF(PMKAFAAPAYER[[#This Row],[ ]]="Payé",PMKAFAAPAYER[[#This Row],[26.03.2025]],0)</f>
        <v>0</v>
      </c>
      <c r="AT225" s="17">
        <f t="shared" si="53"/>
        <v>0</v>
      </c>
      <c r="AU225" s="162"/>
      <c r="AV225" s="166">
        <f>IF(PMKAFAAPAYER[[#This Row],[ ]]="Payé",PMKAFAAPAYER[[#This Row],[02.04.2025]],0)</f>
        <v>0</v>
      </c>
      <c r="AW225" s="161"/>
      <c r="AX225" s="166">
        <f>IF(PMKAFAAPAYER[[#This Row],[ ]]="Payé",PMKAFAAPAYER[[#This Row],[09.04.2025]],0)</f>
        <v>0</v>
      </c>
      <c r="AY225" s="161"/>
      <c r="AZ225" s="166">
        <f>IF(PMKAFAAPAYER[[#This Row],[ ]]="Payé",PMKAFAAPAYER[[#This Row],[16.04.2025]],0)</f>
        <v>0</v>
      </c>
      <c r="BA225" s="161"/>
      <c r="BB225" s="166">
        <f>IF(PMKAFAAPAYER[[#This Row],[ ]]="Payé",PMKAFAAPAYER[[#This Row],[23.04.2025]],0)</f>
        <v>0</v>
      </c>
      <c r="BC225" s="161"/>
      <c r="BD225" s="176">
        <f>IF(PMKAFAAPAYER[[#This Row],[ ]]="Payé",PMKAFAAPAYER[[#This Row],[30.04.2025]],0)</f>
        <v>0</v>
      </c>
      <c r="BE225" s="18">
        <f t="shared" si="54"/>
        <v>0</v>
      </c>
      <c r="BF225" s="162"/>
      <c r="BG225" s="166">
        <f>IF(PMKAFAAPAYER[[#This Row],[ ]]="Payé",PMKAFAAPAYER[[#This Row],[07.05.2025]],0)</f>
        <v>0</v>
      </c>
      <c r="BH225" s="161"/>
      <c r="BI225" s="166">
        <f>IF(PMKAFAAPAYER[[#This Row],[ ]]="Payé",PMKAFAAPAYER[[#This Row],[14.05.2025]],0)</f>
        <v>0</v>
      </c>
      <c r="BJ225" s="161"/>
      <c r="BK225" s="166">
        <f>IF(PMKAFAAPAYER[[#This Row],[ ]]="Payé",PMKAFAAPAYER[[#This Row],[21.05.2025]],0)</f>
        <v>0</v>
      </c>
      <c r="BL225" s="161"/>
      <c r="BM225" s="176">
        <f>IF(PMKAFAAPAYER[[#This Row],[ ]]="Payé",PMKAFAAPAYER[[#This Row],[28.05.2025]],0)</f>
        <v>0</v>
      </c>
      <c r="BN225" s="17">
        <f t="shared" si="55"/>
        <v>0</v>
      </c>
      <c r="BO225" s="162"/>
      <c r="BP225" s="166">
        <f>IF(PMKAFAAPAYER[[#This Row],[ ]]="Payé",PMKAFAAPAYER[[#This Row],[04.06.2025]],0)</f>
        <v>0</v>
      </c>
      <c r="BQ225" s="161"/>
      <c r="BR225" s="166">
        <f>IF(PMKAFAAPAYER[[#This Row],[ ]]="Payé",PMKAFAAPAYER[[#This Row],[11.06.2025]],0)</f>
        <v>0</v>
      </c>
      <c r="BS225" s="161"/>
      <c r="BT225" s="166">
        <f>IF(PMKAFAAPAYER[[#This Row],[ ]]="Payé",PMKAFAAPAYER[[#This Row],[18.06.2025]],0)</f>
        <v>0</v>
      </c>
      <c r="BU225" s="161"/>
      <c r="BV225" s="176">
        <f>IF(PMKAFAAPAYER[[#This Row],[ ]]="Payé",PMKAFAAPAYER[[#This Row],[25.06.2025]],0)</f>
        <v>0</v>
      </c>
      <c r="BW225" s="18">
        <f t="shared" si="56"/>
        <v>0</v>
      </c>
      <c r="BX225" s="162"/>
      <c r="BY225" s="166">
        <f>IF(PMKAFAAPAYER[[#This Row],[ ]]="Payé",PMKAFAAPAYER[[#This Row],[02.07.2025]],0)</f>
        <v>0</v>
      </c>
      <c r="BZ225" s="161"/>
      <c r="CA225" s="166">
        <f>IF(PMKAFAAPAYER[[#This Row],[ ]]="Payé",PMKAFAAPAYER[[#This Row],[09.07.2025]],0)</f>
        <v>0</v>
      </c>
      <c r="CB225" s="161"/>
      <c r="CC225" s="166">
        <f>IF(PMKAFAAPAYER[[#This Row],[ ]]="Payé",PMKAFAAPAYER[[#This Row],[16.07.2025]],0)</f>
        <v>0</v>
      </c>
      <c r="CD225" s="161"/>
      <c r="CE225" s="166">
        <f>IF(PMKAFAAPAYER[[#This Row],[ ]]="Payé",PMKAFAAPAYER[[#This Row],[23.07.2025]],0)</f>
        <v>0</v>
      </c>
      <c r="CF225" s="161"/>
      <c r="CG225" s="176">
        <f>IF(PMKAFAAPAYER[[#This Row],[ ]]="Payé",PMKAFAAPAYER[[#This Row],[30.07.2025]],0)</f>
        <v>0</v>
      </c>
      <c r="CH225" s="17">
        <f t="shared" si="57"/>
        <v>0</v>
      </c>
      <c r="CI225" s="162"/>
      <c r="CJ225" s="166">
        <f>IF(PMKAFAAPAYER[[#This Row],[ ]]="Payé",PMKAFAAPAYER[[#This Row],[06.08.2025]],0)</f>
        <v>0</v>
      </c>
      <c r="CK225" s="161"/>
      <c r="CL225" s="166">
        <f>IF(PMKAFAAPAYER[[#This Row],[ ]]="Payé",PMKAFAAPAYER[[#This Row],[13.08.2025]],0)</f>
        <v>0</v>
      </c>
      <c r="CM225" s="161"/>
      <c r="CN225" s="166">
        <f>IF(PMKAFAAPAYER[[#This Row],[ ]]="Payé",PMKAFAAPAYER[[#This Row],[20.08.2025]],0)</f>
        <v>0</v>
      </c>
      <c r="CO225" s="161"/>
      <c r="CP225" s="176">
        <f>IF(PMKAFAAPAYER[[#This Row],[ ]]="Payé",PMKAFAAPAYER[[#This Row],[27.08.2025]],0)</f>
        <v>0</v>
      </c>
      <c r="CQ225" s="18">
        <f t="shared" si="58"/>
        <v>0</v>
      </c>
      <c r="CR225" s="162"/>
      <c r="CS225" s="166">
        <f>IF(PMKAFAAPAYER[[#This Row],[ ]]="Payé",PMKAFAAPAYER[[#This Row],[03.09.2025]],0)</f>
        <v>0</v>
      </c>
      <c r="CT225" s="161"/>
      <c r="CU225" s="166">
        <f>IF(PMKAFAAPAYER[[#This Row],[ ]]="Payé",PMKAFAAPAYER[[#This Row],[10.09.2025]],0)</f>
        <v>0</v>
      </c>
      <c r="CV225" s="161"/>
      <c r="CW225" s="166">
        <f>IF(PMKAFAAPAYER[[#This Row],[ ]]="Payé",PMKAFAAPAYER[[#This Row],[17.09.2025]],0)</f>
        <v>0</v>
      </c>
      <c r="CX225" s="161"/>
      <c r="CY225" s="176">
        <f>IF(PMKAFAAPAYER[[#This Row],[ ]]="Payé",PMKAFAAPAYER[[#This Row],[24.09.2025]],0)</f>
        <v>0</v>
      </c>
      <c r="CZ225" s="17">
        <f t="shared" si="59"/>
        <v>0</v>
      </c>
      <c r="DA225" s="162"/>
      <c r="DB225" s="166">
        <f>IF(PMKAFAAPAYER[[#This Row],[ ]]="Payé",PMKAFAAPAYER[[#This Row],[01.10.2025]],0)</f>
        <v>0</v>
      </c>
      <c r="DC225" s="161"/>
      <c r="DD225" s="166">
        <f>IF(PMKAFAAPAYER[[#This Row],[ ]]="Payé",PMKAFAAPAYER[[#This Row],[08.10.2025]],0)</f>
        <v>0</v>
      </c>
      <c r="DE225" s="161"/>
      <c r="DF225" s="166">
        <f>IF(PMKAFAAPAYER[[#This Row],[ ]]="Payé",PMKAFAAPAYER[[#This Row],[15.10.2025]],0)</f>
        <v>0</v>
      </c>
      <c r="DG225" s="161"/>
      <c r="DH225" s="166">
        <f>IF(PMKAFAAPAYER[[#This Row],[ ]]="Payé",PMKAFAAPAYER[[#This Row],[22.10.2025]],0)</f>
        <v>0</v>
      </c>
      <c r="DI225" s="161"/>
      <c r="DJ225" s="176">
        <f>IF(PMKAFAAPAYER[[#This Row],[ ]]="Payé",PMKAFAAPAYER[[#This Row],[29.10.2025]],0)</f>
        <v>0</v>
      </c>
      <c r="DK225" s="18">
        <f t="shared" si="60"/>
        <v>0</v>
      </c>
      <c r="DL225" s="162"/>
      <c r="DM225" s="166">
        <f>IF(PMKAFAAPAYER[[#This Row],[ ]]="Payé",PMKAFAAPAYER[[#This Row],[05.11.2025]],0)</f>
        <v>0</v>
      </c>
      <c r="DN225" s="161"/>
      <c r="DO225" s="166">
        <f>IF(PMKAFAAPAYER[[#This Row],[ ]]="Payé",PMKAFAAPAYER[[#This Row],[12.11.2025]],0)</f>
        <v>0</v>
      </c>
      <c r="DP225" s="161"/>
      <c r="DQ225" s="166">
        <f>IF(PMKAFAAPAYER[[#This Row],[ ]]="Payé",PMKAFAAPAYER[[#This Row],[19.11.2025]],0)</f>
        <v>0</v>
      </c>
      <c r="DR225" s="161"/>
      <c r="DS225" s="176">
        <f>IF(PMKAFAAPAYER[[#This Row],[ ]]="Payé",PMKAFAAPAYER[[#This Row],[26.11.2025]],0)</f>
        <v>0</v>
      </c>
      <c r="DT225" s="17">
        <f t="shared" si="61"/>
        <v>0</v>
      </c>
      <c r="DU225" s="162"/>
      <c r="DV225" s="166">
        <f>IF(PMKAFAAPAYER[[#This Row],[ ]]="Payé",PMKAFAAPAYER[[#This Row],[03.12.2025]],0)</f>
        <v>0</v>
      </c>
      <c r="DW225" s="161"/>
      <c r="DX225" s="166">
        <f>IF(PMKAFAAPAYER[[#This Row],[ ]]="Payé",PMKAFAAPAYER[[#This Row],[10.12.2025]],0)</f>
        <v>0</v>
      </c>
      <c r="DY225" s="161"/>
      <c r="DZ225" s="166">
        <f>IF(PMKAFAAPAYER[[#This Row],[ ]]="Payé",PMKAFAAPAYER[[#This Row],[17.12.2025]],0)</f>
        <v>0</v>
      </c>
      <c r="EA225" s="161"/>
      <c r="EB225" s="166">
        <f>IF(PMKAFAAPAYER[[#This Row],[ ]]="Payé",PMKAFAAPAYER[[#This Row],[24.12.2025]],0)</f>
        <v>0</v>
      </c>
      <c r="EC225" s="161"/>
      <c r="ED225" s="176">
        <f>IF(PMKAFAAPAYER[[#This Row],[ ]]="Payé",PMKAFAAPAYER[[#This Row],[31.12.2025]],0)</f>
        <v>0</v>
      </c>
      <c r="EE225" s="18">
        <f t="shared" si="62"/>
        <v>0</v>
      </c>
      <c r="EF225" s="11">
        <f t="shared" si="63"/>
        <v>0</v>
      </c>
      <c r="EG225" s="16">
        <f>+PMKAFAAPAYER[[#This Row],[CHF]]-PMKAFAAPAYER[[#This Row],[T2025]]</f>
        <v>0</v>
      </c>
    </row>
    <row r="226" spans="1:137" x14ac:dyDescent="0.3">
      <c r="A226" s="9">
        <f t="shared" si="64"/>
        <v>221</v>
      </c>
      <c r="B226" s="250"/>
      <c r="C226" s="251"/>
      <c r="D226" s="252"/>
      <c r="E226" s="253"/>
      <c r="F226" s="265">
        <f t="shared" si="50"/>
        <v>0</v>
      </c>
      <c r="G226" s="254"/>
      <c r="H226" s="255"/>
      <c r="I226" s="256"/>
      <c r="J226" s="14"/>
      <c r="K226" s="14"/>
      <c r="L226" s="14"/>
      <c r="N226" s="15"/>
      <c r="P226" s="258"/>
      <c r="Q226" s="259"/>
      <c r="R226" s="260"/>
      <c r="S226" s="166">
        <f>IF(PMKAFAAPAYER[[#This Row],[ ]]="Payé",PMKAFAAPAYER[[#This Row],[02.01.2025]],0)</f>
        <v>0</v>
      </c>
      <c r="T226" s="234"/>
      <c r="U226" s="166">
        <f>IF(PMKAFAAPAYER[[#This Row],[ ]]="Payé",PMKAFAAPAYER[[#This Row],[09.01.2025]],0)</f>
        <v>0</v>
      </c>
      <c r="V226" s="234"/>
      <c r="W226" s="166">
        <f>IF(PMKAFAAPAYER[[#This Row],[ ]]="Payé",PMKAFAAPAYER[[#This Row],[16.01.2025]],0)</f>
        <v>0</v>
      </c>
      <c r="X226" s="234"/>
      <c r="Y226" s="166">
        <f>IF(PMKAFAAPAYER[[#This Row],[ ]]="Payé",PMKAFAAPAYER[[#This Row],[23.01.2025]],0)</f>
        <v>0</v>
      </c>
      <c r="Z226" s="234"/>
      <c r="AA226" s="176">
        <f>IF(PMKAFAAPAYER[[#This Row],[ ]]="Payé",PMKAFAAPAYER[[#This Row],[30.01.2025]],0)</f>
        <v>0</v>
      </c>
      <c r="AB226" s="32">
        <f t="shared" si="51"/>
        <v>0</v>
      </c>
      <c r="AC226" s="234"/>
      <c r="AD226" s="166">
        <f>IF(PMKAFAAPAYER[[#This Row],[ ]]="Payé",PMKAFAAPAYER[[#This Row],[06.02.2025]],0)</f>
        <v>0</v>
      </c>
      <c r="AE226" s="234"/>
      <c r="AF226" s="166">
        <f>IF(PMKAFAAPAYER[[#This Row],[ ]]="Payé",PMKAFAAPAYER[[#This Row],[13.02.2025]],0)</f>
        <v>0</v>
      </c>
      <c r="AG226" s="234"/>
      <c r="AH226" s="166">
        <f>IF(PMKAFAAPAYER[[#This Row],[ ]]="Payé",PMKAFAAPAYER[[#This Row],[20.02.2025]],0)</f>
        <v>0</v>
      </c>
      <c r="AI226" s="234"/>
      <c r="AJ226" s="176">
        <f>IF(PMKAFAAPAYER[[#This Row],[ ]]="Payé",PMKAFAAPAYER[[#This Row],[27.02.2025]],0)</f>
        <v>0</v>
      </c>
      <c r="AK226" s="47">
        <f t="shared" si="52"/>
        <v>0</v>
      </c>
      <c r="AL226" s="162"/>
      <c r="AM226" s="166">
        <f>IF(PMKAFAAPAYER[[#This Row],[ ]]="Payé",PMKAFAAPAYER[[#This Row],[05.03.2025]],0)</f>
        <v>0</v>
      </c>
      <c r="AN226" s="161"/>
      <c r="AO226" s="166">
        <f>IF(PMKAFAAPAYER[[#This Row],[ ]]="Payé",PMKAFAAPAYER[[#This Row],[12.03.2025]],0)</f>
        <v>0</v>
      </c>
      <c r="AP226" s="161"/>
      <c r="AQ226" s="166">
        <f>IF(PMKAFAAPAYER[[#This Row],[ ]]="Payé",PMKAFAAPAYER[[#This Row],[19.03.2025]],0)</f>
        <v>0</v>
      </c>
      <c r="AR226" s="161"/>
      <c r="AS226" s="176">
        <f>IF(PMKAFAAPAYER[[#This Row],[ ]]="Payé",PMKAFAAPAYER[[#This Row],[26.03.2025]],0)</f>
        <v>0</v>
      </c>
      <c r="AT226" s="17">
        <f t="shared" si="53"/>
        <v>0</v>
      </c>
      <c r="AU226" s="162"/>
      <c r="AV226" s="166">
        <f>IF(PMKAFAAPAYER[[#This Row],[ ]]="Payé",PMKAFAAPAYER[[#This Row],[02.04.2025]],0)</f>
        <v>0</v>
      </c>
      <c r="AW226" s="161"/>
      <c r="AX226" s="166">
        <f>IF(PMKAFAAPAYER[[#This Row],[ ]]="Payé",PMKAFAAPAYER[[#This Row],[09.04.2025]],0)</f>
        <v>0</v>
      </c>
      <c r="AY226" s="161"/>
      <c r="AZ226" s="166">
        <f>IF(PMKAFAAPAYER[[#This Row],[ ]]="Payé",PMKAFAAPAYER[[#This Row],[16.04.2025]],0)</f>
        <v>0</v>
      </c>
      <c r="BA226" s="161"/>
      <c r="BB226" s="166">
        <f>IF(PMKAFAAPAYER[[#This Row],[ ]]="Payé",PMKAFAAPAYER[[#This Row],[23.04.2025]],0)</f>
        <v>0</v>
      </c>
      <c r="BC226" s="161"/>
      <c r="BD226" s="176">
        <f>IF(PMKAFAAPAYER[[#This Row],[ ]]="Payé",PMKAFAAPAYER[[#This Row],[30.04.2025]],0)</f>
        <v>0</v>
      </c>
      <c r="BE226" s="18">
        <f t="shared" si="54"/>
        <v>0</v>
      </c>
      <c r="BF226" s="162"/>
      <c r="BG226" s="166">
        <f>IF(PMKAFAAPAYER[[#This Row],[ ]]="Payé",PMKAFAAPAYER[[#This Row],[07.05.2025]],0)</f>
        <v>0</v>
      </c>
      <c r="BH226" s="161"/>
      <c r="BI226" s="166">
        <f>IF(PMKAFAAPAYER[[#This Row],[ ]]="Payé",PMKAFAAPAYER[[#This Row],[14.05.2025]],0)</f>
        <v>0</v>
      </c>
      <c r="BJ226" s="161"/>
      <c r="BK226" s="166">
        <f>IF(PMKAFAAPAYER[[#This Row],[ ]]="Payé",PMKAFAAPAYER[[#This Row],[21.05.2025]],0)</f>
        <v>0</v>
      </c>
      <c r="BL226" s="161"/>
      <c r="BM226" s="176">
        <f>IF(PMKAFAAPAYER[[#This Row],[ ]]="Payé",PMKAFAAPAYER[[#This Row],[28.05.2025]],0)</f>
        <v>0</v>
      </c>
      <c r="BN226" s="17">
        <f t="shared" si="55"/>
        <v>0</v>
      </c>
      <c r="BO226" s="162"/>
      <c r="BP226" s="166">
        <f>IF(PMKAFAAPAYER[[#This Row],[ ]]="Payé",PMKAFAAPAYER[[#This Row],[04.06.2025]],0)</f>
        <v>0</v>
      </c>
      <c r="BQ226" s="161"/>
      <c r="BR226" s="166">
        <f>IF(PMKAFAAPAYER[[#This Row],[ ]]="Payé",PMKAFAAPAYER[[#This Row],[11.06.2025]],0)</f>
        <v>0</v>
      </c>
      <c r="BS226" s="161"/>
      <c r="BT226" s="166">
        <f>IF(PMKAFAAPAYER[[#This Row],[ ]]="Payé",PMKAFAAPAYER[[#This Row],[18.06.2025]],0)</f>
        <v>0</v>
      </c>
      <c r="BU226" s="161"/>
      <c r="BV226" s="176">
        <f>IF(PMKAFAAPAYER[[#This Row],[ ]]="Payé",PMKAFAAPAYER[[#This Row],[25.06.2025]],0)</f>
        <v>0</v>
      </c>
      <c r="BW226" s="18">
        <f t="shared" si="56"/>
        <v>0</v>
      </c>
      <c r="BX226" s="162"/>
      <c r="BY226" s="166">
        <f>IF(PMKAFAAPAYER[[#This Row],[ ]]="Payé",PMKAFAAPAYER[[#This Row],[02.07.2025]],0)</f>
        <v>0</v>
      </c>
      <c r="BZ226" s="161"/>
      <c r="CA226" s="166">
        <f>IF(PMKAFAAPAYER[[#This Row],[ ]]="Payé",PMKAFAAPAYER[[#This Row],[09.07.2025]],0)</f>
        <v>0</v>
      </c>
      <c r="CB226" s="161"/>
      <c r="CC226" s="166">
        <f>IF(PMKAFAAPAYER[[#This Row],[ ]]="Payé",PMKAFAAPAYER[[#This Row],[16.07.2025]],0)</f>
        <v>0</v>
      </c>
      <c r="CD226" s="161"/>
      <c r="CE226" s="166">
        <f>IF(PMKAFAAPAYER[[#This Row],[ ]]="Payé",PMKAFAAPAYER[[#This Row],[23.07.2025]],0)</f>
        <v>0</v>
      </c>
      <c r="CF226" s="161"/>
      <c r="CG226" s="176">
        <f>IF(PMKAFAAPAYER[[#This Row],[ ]]="Payé",PMKAFAAPAYER[[#This Row],[30.07.2025]],0)</f>
        <v>0</v>
      </c>
      <c r="CH226" s="17">
        <f t="shared" si="57"/>
        <v>0</v>
      </c>
      <c r="CI226" s="162"/>
      <c r="CJ226" s="166">
        <f>IF(PMKAFAAPAYER[[#This Row],[ ]]="Payé",PMKAFAAPAYER[[#This Row],[06.08.2025]],0)</f>
        <v>0</v>
      </c>
      <c r="CK226" s="161"/>
      <c r="CL226" s="166">
        <f>IF(PMKAFAAPAYER[[#This Row],[ ]]="Payé",PMKAFAAPAYER[[#This Row],[13.08.2025]],0)</f>
        <v>0</v>
      </c>
      <c r="CM226" s="161"/>
      <c r="CN226" s="166">
        <f>IF(PMKAFAAPAYER[[#This Row],[ ]]="Payé",PMKAFAAPAYER[[#This Row],[20.08.2025]],0)</f>
        <v>0</v>
      </c>
      <c r="CO226" s="161"/>
      <c r="CP226" s="176">
        <f>IF(PMKAFAAPAYER[[#This Row],[ ]]="Payé",PMKAFAAPAYER[[#This Row],[27.08.2025]],0)</f>
        <v>0</v>
      </c>
      <c r="CQ226" s="18">
        <f t="shared" si="58"/>
        <v>0</v>
      </c>
      <c r="CR226" s="162"/>
      <c r="CS226" s="166">
        <f>IF(PMKAFAAPAYER[[#This Row],[ ]]="Payé",PMKAFAAPAYER[[#This Row],[03.09.2025]],0)</f>
        <v>0</v>
      </c>
      <c r="CT226" s="161"/>
      <c r="CU226" s="166">
        <f>IF(PMKAFAAPAYER[[#This Row],[ ]]="Payé",PMKAFAAPAYER[[#This Row],[10.09.2025]],0)</f>
        <v>0</v>
      </c>
      <c r="CV226" s="161"/>
      <c r="CW226" s="166">
        <f>IF(PMKAFAAPAYER[[#This Row],[ ]]="Payé",PMKAFAAPAYER[[#This Row],[17.09.2025]],0)</f>
        <v>0</v>
      </c>
      <c r="CX226" s="161"/>
      <c r="CY226" s="176">
        <f>IF(PMKAFAAPAYER[[#This Row],[ ]]="Payé",PMKAFAAPAYER[[#This Row],[24.09.2025]],0)</f>
        <v>0</v>
      </c>
      <c r="CZ226" s="17">
        <f t="shared" si="59"/>
        <v>0</v>
      </c>
      <c r="DA226" s="162"/>
      <c r="DB226" s="166">
        <f>IF(PMKAFAAPAYER[[#This Row],[ ]]="Payé",PMKAFAAPAYER[[#This Row],[01.10.2025]],0)</f>
        <v>0</v>
      </c>
      <c r="DC226" s="161"/>
      <c r="DD226" s="166">
        <f>IF(PMKAFAAPAYER[[#This Row],[ ]]="Payé",PMKAFAAPAYER[[#This Row],[08.10.2025]],0)</f>
        <v>0</v>
      </c>
      <c r="DE226" s="161"/>
      <c r="DF226" s="166">
        <f>IF(PMKAFAAPAYER[[#This Row],[ ]]="Payé",PMKAFAAPAYER[[#This Row],[15.10.2025]],0)</f>
        <v>0</v>
      </c>
      <c r="DG226" s="161"/>
      <c r="DH226" s="166">
        <f>IF(PMKAFAAPAYER[[#This Row],[ ]]="Payé",PMKAFAAPAYER[[#This Row],[22.10.2025]],0)</f>
        <v>0</v>
      </c>
      <c r="DI226" s="161"/>
      <c r="DJ226" s="176">
        <f>IF(PMKAFAAPAYER[[#This Row],[ ]]="Payé",PMKAFAAPAYER[[#This Row],[29.10.2025]],0)</f>
        <v>0</v>
      </c>
      <c r="DK226" s="18">
        <f t="shared" si="60"/>
        <v>0</v>
      </c>
      <c r="DL226" s="162"/>
      <c r="DM226" s="166">
        <f>IF(PMKAFAAPAYER[[#This Row],[ ]]="Payé",PMKAFAAPAYER[[#This Row],[05.11.2025]],0)</f>
        <v>0</v>
      </c>
      <c r="DN226" s="161"/>
      <c r="DO226" s="166">
        <f>IF(PMKAFAAPAYER[[#This Row],[ ]]="Payé",PMKAFAAPAYER[[#This Row],[12.11.2025]],0)</f>
        <v>0</v>
      </c>
      <c r="DP226" s="161"/>
      <c r="DQ226" s="166">
        <f>IF(PMKAFAAPAYER[[#This Row],[ ]]="Payé",PMKAFAAPAYER[[#This Row],[19.11.2025]],0)</f>
        <v>0</v>
      </c>
      <c r="DR226" s="161"/>
      <c r="DS226" s="176">
        <f>IF(PMKAFAAPAYER[[#This Row],[ ]]="Payé",PMKAFAAPAYER[[#This Row],[26.11.2025]],0)</f>
        <v>0</v>
      </c>
      <c r="DT226" s="17">
        <f t="shared" si="61"/>
        <v>0</v>
      </c>
      <c r="DU226" s="162"/>
      <c r="DV226" s="166">
        <f>IF(PMKAFAAPAYER[[#This Row],[ ]]="Payé",PMKAFAAPAYER[[#This Row],[03.12.2025]],0)</f>
        <v>0</v>
      </c>
      <c r="DW226" s="161"/>
      <c r="DX226" s="166">
        <f>IF(PMKAFAAPAYER[[#This Row],[ ]]="Payé",PMKAFAAPAYER[[#This Row],[10.12.2025]],0)</f>
        <v>0</v>
      </c>
      <c r="DY226" s="161"/>
      <c r="DZ226" s="166">
        <f>IF(PMKAFAAPAYER[[#This Row],[ ]]="Payé",PMKAFAAPAYER[[#This Row],[17.12.2025]],0)</f>
        <v>0</v>
      </c>
      <c r="EA226" s="161"/>
      <c r="EB226" s="166">
        <f>IF(PMKAFAAPAYER[[#This Row],[ ]]="Payé",PMKAFAAPAYER[[#This Row],[24.12.2025]],0)</f>
        <v>0</v>
      </c>
      <c r="EC226" s="161"/>
      <c r="ED226" s="176">
        <f>IF(PMKAFAAPAYER[[#This Row],[ ]]="Payé",PMKAFAAPAYER[[#This Row],[31.12.2025]],0)</f>
        <v>0</v>
      </c>
      <c r="EE226" s="18">
        <f t="shared" si="62"/>
        <v>0</v>
      </c>
      <c r="EF226" s="11">
        <f t="shared" si="63"/>
        <v>0</v>
      </c>
      <c r="EG226" s="16">
        <f>+PMKAFAAPAYER[[#This Row],[CHF]]-PMKAFAAPAYER[[#This Row],[T2025]]</f>
        <v>0</v>
      </c>
    </row>
    <row r="227" spans="1:137" x14ac:dyDescent="0.3">
      <c r="A227" s="9">
        <f t="shared" si="64"/>
        <v>222</v>
      </c>
      <c r="B227" s="250"/>
      <c r="C227" s="251"/>
      <c r="D227" s="252"/>
      <c r="E227" s="253"/>
      <c r="F227" s="265">
        <f t="shared" si="50"/>
        <v>0</v>
      </c>
      <c r="G227" s="254"/>
      <c r="H227" s="255"/>
      <c r="I227" s="256"/>
      <c r="J227" s="14"/>
      <c r="K227" s="14"/>
      <c r="L227" s="14"/>
      <c r="N227" s="15"/>
      <c r="P227" s="258"/>
      <c r="Q227" s="259"/>
      <c r="R227" s="260"/>
      <c r="S227" s="166">
        <f>IF(PMKAFAAPAYER[[#This Row],[ ]]="Payé",PMKAFAAPAYER[[#This Row],[02.01.2025]],0)</f>
        <v>0</v>
      </c>
      <c r="T227" s="234"/>
      <c r="U227" s="166">
        <f>IF(PMKAFAAPAYER[[#This Row],[ ]]="Payé",PMKAFAAPAYER[[#This Row],[09.01.2025]],0)</f>
        <v>0</v>
      </c>
      <c r="V227" s="234"/>
      <c r="W227" s="166">
        <f>IF(PMKAFAAPAYER[[#This Row],[ ]]="Payé",PMKAFAAPAYER[[#This Row],[16.01.2025]],0)</f>
        <v>0</v>
      </c>
      <c r="X227" s="234"/>
      <c r="Y227" s="166">
        <f>IF(PMKAFAAPAYER[[#This Row],[ ]]="Payé",PMKAFAAPAYER[[#This Row],[23.01.2025]],0)</f>
        <v>0</v>
      </c>
      <c r="Z227" s="234"/>
      <c r="AA227" s="176">
        <f>IF(PMKAFAAPAYER[[#This Row],[ ]]="Payé",PMKAFAAPAYER[[#This Row],[30.01.2025]],0)</f>
        <v>0</v>
      </c>
      <c r="AB227" s="32">
        <f t="shared" si="51"/>
        <v>0</v>
      </c>
      <c r="AC227" s="234"/>
      <c r="AD227" s="166">
        <f>IF(PMKAFAAPAYER[[#This Row],[ ]]="Payé",PMKAFAAPAYER[[#This Row],[06.02.2025]],0)</f>
        <v>0</v>
      </c>
      <c r="AE227" s="234"/>
      <c r="AF227" s="166">
        <f>IF(PMKAFAAPAYER[[#This Row],[ ]]="Payé",PMKAFAAPAYER[[#This Row],[13.02.2025]],0)</f>
        <v>0</v>
      </c>
      <c r="AG227" s="234"/>
      <c r="AH227" s="166">
        <f>IF(PMKAFAAPAYER[[#This Row],[ ]]="Payé",PMKAFAAPAYER[[#This Row],[20.02.2025]],0)</f>
        <v>0</v>
      </c>
      <c r="AI227" s="234"/>
      <c r="AJ227" s="176">
        <f>IF(PMKAFAAPAYER[[#This Row],[ ]]="Payé",PMKAFAAPAYER[[#This Row],[27.02.2025]],0)</f>
        <v>0</v>
      </c>
      <c r="AK227" s="47">
        <f t="shared" si="52"/>
        <v>0</v>
      </c>
      <c r="AL227" s="162"/>
      <c r="AM227" s="166">
        <f>IF(PMKAFAAPAYER[[#This Row],[ ]]="Payé",PMKAFAAPAYER[[#This Row],[05.03.2025]],0)</f>
        <v>0</v>
      </c>
      <c r="AN227" s="161"/>
      <c r="AO227" s="166">
        <f>IF(PMKAFAAPAYER[[#This Row],[ ]]="Payé",PMKAFAAPAYER[[#This Row],[12.03.2025]],0)</f>
        <v>0</v>
      </c>
      <c r="AP227" s="161"/>
      <c r="AQ227" s="166">
        <f>IF(PMKAFAAPAYER[[#This Row],[ ]]="Payé",PMKAFAAPAYER[[#This Row],[19.03.2025]],0)</f>
        <v>0</v>
      </c>
      <c r="AR227" s="161"/>
      <c r="AS227" s="176">
        <f>IF(PMKAFAAPAYER[[#This Row],[ ]]="Payé",PMKAFAAPAYER[[#This Row],[26.03.2025]],0)</f>
        <v>0</v>
      </c>
      <c r="AT227" s="17">
        <f t="shared" si="53"/>
        <v>0</v>
      </c>
      <c r="AU227" s="162"/>
      <c r="AV227" s="166">
        <f>IF(PMKAFAAPAYER[[#This Row],[ ]]="Payé",PMKAFAAPAYER[[#This Row],[02.04.2025]],0)</f>
        <v>0</v>
      </c>
      <c r="AW227" s="161"/>
      <c r="AX227" s="166">
        <f>IF(PMKAFAAPAYER[[#This Row],[ ]]="Payé",PMKAFAAPAYER[[#This Row],[09.04.2025]],0)</f>
        <v>0</v>
      </c>
      <c r="AY227" s="161"/>
      <c r="AZ227" s="166">
        <f>IF(PMKAFAAPAYER[[#This Row],[ ]]="Payé",PMKAFAAPAYER[[#This Row],[16.04.2025]],0)</f>
        <v>0</v>
      </c>
      <c r="BA227" s="161"/>
      <c r="BB227" s="166">
        <f>IF(PMKAFAAPAYER[[#This Row],[ ]]="Payé",PMKAFAAPAYER[[#This Row],[23.04.2025]],0)</f>
        <v>0</v>
      </c>
      <c r="BC227" s="161"/>
      <c r="BD227" s="176">
        <f>IF(PMKAFAAPAYER[[#This Row],[ ]]="Payé",PMKAFAAPAYER[[#This Row],[30.04.2025]],0)</f>
        <v>0</v>
      </c>
      <c r="BE227" s="18">
        <f t="shared" si="54"/>
        <v>0</v>
      </c>
      <c r="BF227" s="162"/>
      <c r="BG227" s="166">
        <f>IF(PMKAFAAPAYER[[#This Row],[ ]]="Payé",PMKAFAAPAYER[[#This Row],[07.05.2025]],0)</f>
        <v>0</v>
      </c>
      <c r="BH227" s="161"/>
      <c r="BI227" s="166">
        <f>IF(PMKAFAAPAYER[[#This Row],[ ]]="Payé",PMKAFAAPAYER[[#This Row],[14.05.2025]],0)</f>
        <v>0</v>
      </c>
      <c r="BJ227" s="161"/>
      <c r="BK227" s="166">
        <f>IF(PMKAFAAPAYER[[#This Row],[ ]]="Payé",PMKAFAAPAYER[[#This Row],[21.05.2025]],0)</f>
        <v>0</v>
      </c>
      <c r="BL227" s="161"/>
      <c r="BM227" s="176">
        <f>IF(PMKAFAAPAYER[[#This Row],[ ]]="Payé",PMKAFAAPAYER[[#This Row],[28.05.2025]],0)</f>
        <v>0</v>
      </c>
      <c r="BN227" s="17">
        <f t="shared" si="55"/>
        <v>0</v>
      </c>
      <c r="BO227" s="162"/>
      <c r="BP227" s="166">
        <f>IF(PMKAFAAPAYER[[#This Row],[ ]]="Payé",PMKAFAAPAYER[[#This Row],[04.06.2025]],0)</f>
        <v>0</v>
      </c>
      <c r="BQ227" s="161"/>
      <c r="BR227" s="166">
        <f>IF(PMKAFAAPAYER[[#This Row],[ ]]="Payé",PMKAFAAPAYER[[#This Row],[11.06.2025]],0)</f>
        <v>0</v>
      </c>
      <c r="BS227" s="161"/>
      <c r="BT227" s="166">
        <f>IF(PMKAFAAPAYER[[#This Row],[ ]]="Payé",PMKAFAAPAYER[[#This Row],[18.06.2025]],0)</f>
        <v>0</v>
      </c>
      <c r="BU227" s="161"/>
      <c r="BV227" s="176">
        <f>IF(PMKAFAAPAYER[[#This Row],[ ]]="Payé",PMKAFAAPAYER[[#This Row],[25.06.2025]],0)</f>
        <v>0</v>
      </c>
      <c r="BW227" s="18">
        <f t="shared" si="56"/>
        <v>0</v>
      </c>
      <c r="BX227" s="162"/>
      <c r="BY227" s="166">
        <f>IF(PMKAFAAPAYER[[#This Row],[ ]]="Payé",PMKAFAAPAYER[[#This Row],[02.07.2025]],0)</f>
        <v>0</v>
      </c>
      <c r="BZ227" s="161"/>
      <c r="CA227" s="166">
        <f>IF(PMKAFAAPAYER[[#This Row],[ ]]="Payé",PMKAFAAPAYER[[#This Row],[09.07.2025]],0)</f>
        <v>0</v>
      </c>
      <c r="CB227" s="161"/>
      <c r="CC227" s="166">
        <f>IF(PMKAFAAPAYER[[#This Row],[ ]]="Payé",PMKAFAAPAYER[[#This Row],[16.07.2025]],0)</f>
        <v>0</v>
      </c>
      <c r="CD227" s="161"/>
      <c r="CE227" s="166">
        <f>IF(PMKAFAAPAYER[[#This Row],[ ]]="Payé",PMKAFAAPAYER[[#This Row],[23.07.2025]],0)</f>
        <v>0</v>
      </c>
      <c r="CF227" s="161"/>
      <c r="CG227" s="176">
        <f>IF(PMKAFAAPAYER[[#This Row],[ ]]="Payé",PMKAFAAPAYER[[#This Row],[30.07.2025]],0)</f>
        <v>0</v>
      </c>
      <c r="CH227" s="17">
        <f t="shared" si="57"/>
        <v>0</v>
      </c>
      <c r="CI227" s="162"/>
      <c r="CJ227" s="166">
        <f>IF(PMKAFAAPAYER[[#This Row],[ ]]="Payé",PMKAFAAPAYER[[#This Row],[06.08.2025]],0)</f>
        <v>0</v>
      </c>
      <c r="CK227" s="161"/>
      <c r="CL227" s="166">
        <f>IF(PMKAFAAPAYER[[#This Row],[ ]]="Payé",PMKAFAAPAYER[[#This Row],[13.08.2025]],0)</f>
        <v>0</v>
      </c>
      <c r="CM227" s="161"/>
      <c r="CN227" s="166">
        <f>IF(PMKAFAAPAYER[[#This Row],[ ]]="Payé",PMKAFAAPAYER[[#This Row],[20.08.2025]],0)</f>
        <v>0</v>
      </c>
      <c r="CO227" s="161"/>
      <c r="CP227" s="176">
        <f>IF(PMKAFAAPAYER[[#This Row],[ ]]="Payé",PMKAFAAPAYER[[#This Row],[27.08.2025]],0)</f>
        <v>0</v>
      </c>
      <c r="CQ227" s="18">
        <f t="shared" si="58"/>
        <v>0</v>
      </c>
      <c r="CR227" s="162"/>
      <c r="CS227" s="166">
        <f>IF(PMKAFAAPAYER[[#This Row],[ ]]="Payé",PMKAFAAPAYER[[#This Row],[03.09.2025]],0)</f>
        <v>0</v>
      </c>
      <c r="CT227" s="161"/>
      <c r="CU227" s="166">
        <f>IF(PMKAFAAPAYER[[#This Row],[ ]]="Payé",PMKAFAAPAYER[[#This Row],[10.09.2025]],0)</f>
        <v>0</v>
      </c>
      <c r="CV227" s="161"/>
      <c r="CW227" s="166">
        <f>IF(PMKAFAAPAYER[[#This Row],[ ]]="Payé",PMKAFAAPAYER[[#This Row],[17.09.2025]],0)</f>
        <v>0</v>
      </c>
      <c r="CX227" s="161"/>
      <c r="CY227" s="176">
        <f>IF(PMKAFAAPAYER[[#This Row],[ ]]="Payé",PMKAFAAPAYER[[#This Row],[24.09.2025]],0)</f>
        <v>0</v>
      </c>
      <c r="CZ227" s="17">
        <f t="shared" si="59"/>
        <v>0</v>
      </c>
      <c r="DA227" s="162"/>
      <c r="DB227" s="166">
        <f>IF(PMKAFAAPAYER[[#This Row],[ ]]="Payé",PMKAFAAPAYER[[#This Row],[01.10.2025]],0)</f>
        <v>0</v>
      </c>
      <c r="DC227" s="161"/>
      <c r="DD227" s="166">
        <f>IF(PMKAFAAPAYER[[#This Row],[ ]]="Payé",PMKAFAAPAYER[[#This Row],[08.10.2025]],0)</f>
        <v>0</v>
      </c>
      <c r="DE227" s="161"/>
      <c r="DF227" s="166">
        <f>IF(PMKAFAAPAYER[[#This Row],[ ]]="Payé",PMKAFAAPAYER[[#This Row],[15.10.2025]],0)</f>
        <v>0</v>
      </c>
      <c r="DG227" s="161"/>
      <c r="DH227" s="166">
        <f>IF(PMKAFAAPAYER[[#This Row],[ ]]="Payé",PMKAFAAPAYER[[#This Row],[22.10.2025]],0)</f>
        <v>0</v>
      </c>
      <c r="DI227" s="161"/>
      <c r="DJ227" s="176">
        <f>IF(PMKAFAAPAYER[[#This Row],[ ]]="Payé",PMKAFAAPAYER[[#This Row],[29.10.2025]],0)</f>
        <v>0</v>
      </c>
      <c r="DK227" s="18">
        <f t="shared" si="60"/>
        <v>0</v>
      </c>
      <c r="DL227" s="162"/>
      <c r="DM227" s="166">
        <f>IF(PMKAFAAPAYER[[#This Row],[ ]]="Payé",PMKAFAAPAYER[[#This Row],[05.11.2025]],0)</f>
        <v>0</v>
      </c>
      <c r="DN227" s="161"/>
      <c r="DO227" s="166">
        <f>IF(PMKAFAAPAYER[[#This Row],[ ]]="Payé",PMKAFAAPAYER[[#This Row],[12.11.2025]],0)</f>
        <v>0</v>
      </c>
      <c r="DP227" s="161"/>
      <c r="DQ227" s="166">
        <f>IF(PMKAFAAPAYER[[#This Row],[ ]]="Payé",PMKAFAAPAYER[[#This Row],[19.11.2025]],0)</f>
        <v>0</v>
      </c>
      <c r="DR227" s="161"/>
      <c r="DS227" s="176">
        <f>IF(PMKAFAAPAYER[[#This Row],[ ]]="Payé",PMKAFAAPAYER[[#This Row],[26.11.2025]],0)</f>
        <v>0</v>
      </c>
      <c r="DT227" s="17">
        <f t="shared" si="61"/>
        <v>0</v>
      </c>
      <c r="DU227" s="162"/>
      <c r="DV227" s="166">
        <f>IF(PMKAFAAPAYER[[#This Row],[ ]]="Payé",PMKAFAAPAYER[[#This Row],[03.12.2025]],0)</f>
        <v>0</v>
      </c>
      <c r="DW227" s="161"/>
      <c r="DX227" s="166">
        <f>IF(PMKAFAAPAYER[[#This Row],[ ]]="Payé",PMKAFAAPAYER[[#This Row],[10.12.2025]],0)</f>
        <v>0</v>
      </c>
      <c r="DY227" s="161"/>
      <c r="DZ227" s="166">
        <f>IF(PMKAFAAPAYER[[#This Row],[ ]]="Payé",PMKAFAAPAYER[[#This Row],[17.12.2025]],0)</f>
        <v>0</v>
      </c>
      <c r="EA227" s="161"/>
      <c r="EB227" s="166">
        <f>IF(PMKAFAAPAYER[[#This Row],[ ]]="Payé",PMKAFAAPAYER[[#This Row],[24.12.2025]],0)</f>
        <v>0</v>
      </c>
      <c r="EC227" s="161"/>
      <c r="ED227" s="176">
        <f>IF(PMKAFAAPAYER[[#This Row],[ ]]="Payé",PMKAFAAPAYER[[#This Row],[31.12.2025]],0)</f>
        <v>0</v>
      </c>
      <c r="EE227" s="18">
        <f t="shared" si="62"/>
        <v>0</v>
      </c>
      <c r="EF227" s="11">
        <f t="shared" si="63"/>
        <v>0</v>
      </c>
      <c r="EG227" s="16">
        <f>+PMKAFAAPAYER[[#This Row],[CHF]]-PMKAFAAPAYER[[#This Row],[T2025]]</f>
        <v>0</v>
      </c>
    </row>
    <row r="228" spans="1:137" x14ac:dyDescent="0.3">
      <c r="A228" s="9">
        <f t="shared" si="64"/>
        <v>223</v>
      </c>
      <c r="B228" s="250"/>
      <c r="C228" s="251"/>
      <c r="D228" s="252"/>
      <c r="E228" s="253"/>
      <c r="F228" s="265">
        <f t="shared" si="50"/>
        <v>0</v>
      </c>
      <c r="G228" s="254"/>
      <c r="H228" s="255"/>
      <c r="I228" s="256"/>
      <c r="J228" s="14"/>
      <c r="K228" s="14"/>
      <c r="L228" s="14"/>
      <c r="N228" s="15"/>
      <c r="P228" s="258"/>
      <c r="Q228" s="259"/>
      <c r="R228" s="260"/>
      <c r="S228" s="166">
        <f>IF(PMKAFAAPAYER[[#This Row],[ ]]="Payé",PMKAFAAPAYER[[#This Row],[02.01.2025]],0)</f>
        <v>0</v>
      </c>
      <c r="T228" s="234"/>
      <c r="U228" s="166">
        <f>IF(PMKAFAAPAYER[[#This Row],[ ]]="Payé",PMKAFAAPAYER[[#This Row],[09.01.2025]],0)</f>
        <v>0</v>
      </c>
      <c r="V228" s="234"/>
      <c r="W228" s="166">
        <f>IF(PMKAFAAPAYER[[#This Row],[ ]]="Payé",PMKAFAAPAYER[[#This Row],[16.01.2025]],0)</f>
        <v>0</v>
      </c>
      <c r="X228" s="234"/>
      <c r="Y228" s="166">
        <f>IF(PMKAFAAPAYER[[#This Row],[ ]]="Payé",PMKAFAAPAYER[[#This Row],[23.01.2025]],0)</f>
        <v>0</v>
      </c>
      <c r="Z228" s="234"/>
      <c r="AA228" s="176">
        <f>IF(PMKAFAAPAYER[[#This Row],[ ]]="Payé",PMKAFAAPAYER[[#This Row],[30.01.2025]],0)</f>
        <v>0</v>
      </c>
      <c r="AB228" s="32">
        <f t="shared" si="51"/>
        <v>0</v>
      </c>
      <c r="AC228" s="234"/>
      <c r="AD228" s="166">
        <f>IF(PMKAFAAPAYER[[#This Row],[ ]]="Payé",PMKAFAAPAYER[[#This Row],[06.02.2025]],0)</f>
        <v>0</v>
      </c>
      <c r="AE228" s="234"/>
      <c r="AF228" s="166">
        <f>IF(PMKAFAAPAYER[[#This Row],[ ]]="Payé",PMKAFAAPAYER[[#This Row],[13.02.2025]],0)</f>
        <v>0</v>
      </c>
      <c r="AG228" s="234"/>
      <c r="AH228" s="166">
        <f>IF(PMKAFAAPAYER[[#This Row],[ ]]="Payé",PMKAFAAPAYER[[#This Row],[20.02.2025]],0)</f>
        <v>0</v>
      </c>
      <c r="AI228" s="234"/>
      <c r="AJ228" s="176">
        <f>IF(PMKAFAAPAYER[[#This Row],[ ]]="Payé",PMKAFAAPAYER[[#This Row],[27.02.2025]],0)</f>
        <v>0</v>
      </c>
      <c r="AK228" s="47">
        <f t="shared" si="52"/>
        <v>0</v>
      </c>
      <c r="AL228" s="162"/>
      <c r="AM228" s="166">
        <f>IF(PMKAFAAPAYER[[#This Row],[ ]]="Payé",PMKAFAAPAYER[[#This Row],[05.03.2025]],0)</f>
        <v>0</v>
      </c>
      <c r="AN228" s="161"/>
      <c r="AO228" s="166">
        <f>IF(PMKAFAAPAYER[[#This Row],[ ]]="Payé",PMKAFAAPAYER[[#This Row],[12.03.2025]],0)</f>
        <v>0</v>
      </c>
      <c r="AP228" s="161"/>
      <c r="AQ228" s="166">
        <f>IF(PMKAFAAPAYER[[#This Row],[ ]]="Payé",PMKAFAAPAYER[[#This Row],[19.03.2025]],0)</f>
        <v>0</v>
      </c>
      <c r="AR228" s="161"/>
      <c r="AS228" s="176">
        <f>IF(PMKAFAAPAYER[[#This Row],[ ]]="Payé",PMKAFAAPAYER[[#This Row],[26.03.2025]],0)</f>
        <v>0</v>
      </c>
      <c r="AT228" s="17">
        <f t="shared" si="53"/>
        <v>0</v>
      </c>
      <c r="AU228" s="162"/>
      <c r="AV228" s="166">
        <f>IF(PMKAFAAPAYER[[#This Row],[ ]]="Payé",PMKAFAAPAYER[[#This Row],[02.04.2025]],0)</f>
        <v>0</v>
      </c>
      <c r="AW228" s="161"/>
      <c r="AX228" s="166">
        <f>IF(PMKAFAAPAYER[[#This Row],[ ]]="Payé",PMKAFAAPAYER[[#This Row],[09.04.2025]],0)</f>
        <v>0</v>
      </c>
      <c r="AY228" s="161"/>
      <c r="AZ228" s="166">
        <f>IF(PMKAFAAPAYER[[#This Row],[ ]]="Payé",PMKAFAAPAYER[[#This Row],[16.04.2025]],0)</f>
        <v>0</v>
      </c>
      <c r="BA228" s="161"/>
      <c r="BB228" s="166">
        <f>IF(PMKAFAAPAYER[[#This Row],[ ]]="Payé",PMKAFAAPAYER[[#This Row],[23.04.2025]],0)</f>
        <v>0</v>
      </c>
      <c r="BC228" s="161"/>
      <c r="BD228" s="176">
        <f>IF(PMKAFAAPAYER[[#This Row],[ ]]="Payé",PMKAFAAPAYER[[#This Row],[30.04.2025]],0)</f>
        <v>0</v>
      </c>
      <c r="BE228" s="18">
        <f t="shared" si="54"/>
        <v>0</v>
      </c>
      <c r="BF228" s="162"/>
      <c r="BG228" s="166">
        <f>IF(PMKAFAAPAYER[[#This Row],[ ]]="Payé",PMKAFAAPAYER[[#This Row],[07.05.2025]],0)</f>
        <v>0</v>
      </c>
      <c r="BH228" s="161"/>
      <c r="BI228" s="166">
        <f>IF(PMKAFAAPAYER[[#This Row],[ ]]="Payé",PMKAFAAPAYER[[#This Row],[14.05.2025]],0)</f>
        <v>0</v>
      </c>
      <c r="BJ228" s="161"/>
      <c r="BK228" s="166">
        <f>IF(PMKAFAAPAYER[[#This Row],[ ]]="Payé",PMKAFAAPAYER[[#This Row],[21.05.2025]],0)</f>
        <v>0</v>
      </c>
      <c r="BL228" s="161"/>
      <c r="BM228" s="176">
        <f>IF(PMKAFAAPAYER[[#This Row],[ ]]="Payé",PMKAFAAPAYER[[#This Row],[28.05.2025]],0)</f>
        <v>0</v>
      </c>
      <c r="BN228" s="17">
        <f t="shared" si="55"/>
        <v>0</v>
      </c>
      <c r="BO228" s="162"/>
      <c r="BP228" s="166">
        <f>IF(PMKAFAAPAYER[[#This Row],[ ]]="Payé",PMKAFAAPAYER[[#This Row],[04.06.2025]],0)</f>
        <v>0</v>
      </c>
      <c r="BQ228" s="161"/>
      <c r="BR228" s="166">
        <f>IF(PMKAFAAPAYER[[#This Row],[ ]]="Payé",PMKAFAAPAYER[[#This Row],[11.06.2025]],0)</f>
        <v>0</v>
      </c>
      <c r="BS228" s="161"/>
      <c r="BT228" s="166">
        <f>IF(PMKAFAAPAYER[[#This Row],[ ]]="Payé",PMKAFAAPAYER[[#This Row],[18.06.2025]],0)</f>
        <v>0</v>
      </c>
      <c r="BU228" s="161"/>
      <c r="BV228" s="176">
        <f>IF(PMKAFAAPAYER[[#This Row],[ ]]="Payé",PMKAFAAPAYER[[#This Row],[25.06.2025]],0)</f>
        <v>0</v>
      </c>
      <c r="BW228" s="18">
        <f t="shared" si="56"/>
        <v>0</v>
      </c>
      <c r="BX228" s="162"/>
      <c r="BY228" s="166">
        <f>IF(PMKAFAAPAYER[[#This Row],[ ]]="Payé",PMKAFAAPAYER[[#This Row],[02.07.2025]],0)</f>
        <v>0</v>
      </c>
      <c r="BZ228" s="161"/>
      <c r="CA228" s="166">
        <f>IF(PMKAFAAPAYER[[#This Row],[ ]]="Payé",PMKAFAAPAYER[[#This Row],[09.07.2025]],0)</f>
        <v>0</v>
      </c>
      <c r="CB228" s="161"/>
      <c r="CC228" s="166">
        <f>IF(PMKAFAAPAYER[[#This Row],[ ]]="Payé",PMKAFAAPAYER[[#This Row],[16.07.2025]],0)</f>
        <v>0</v>
      </c>
      <c r="CD228" s="161"/>
      <c r="CE228" s="166">
        <f>IF(PMKAFAAPAYER[[#This Row],[ ]]="Payé",PMKAFAAPAYER[[#This Row],[23.07.2025]],0)</f>
        <v>0</v>
      </c>
      <c r="CF228" s="161"/>
      <c r="CG228" s="176">
        <f>IF(PMKAFAAPAYER[[#This Row],[ ]]="Payé",PMKAFAAPAYER[[#This Row],[30.07.2025]],0)</f>
        <v>0</v>
      </c>
      <c r="CH228" s="17">
        <f t="shared" si="57"/>
        <v>0</v>
      </c>
      <c r="CI228" s="162"/>
      <c r="CJ228" s="166">
        <f>IF(PMKAFAAPAYER[[#This Row],[ ]]="Payé",PMKAFAAPAYER[[#This Row],[06.08.2025]],0)</f>
        <v>0</v>
      </c>
      <c r="CK228" s="161"/>
      <c r="CL228" s="166">
        <f>IF(PMKAFAAPAYER[[#This Row],[ ]]="Payé",PMKAFAAPAYER[[#This Row],[13.08.2025]],0)</f>
        <v>0</v>
      </c>
      <c r="CM228" s="161"/>
      <c r="CN228" s="166">
        <f>IF(PMKAFAAPAYER[[#This Row],[ ]]="Payé",PMKAFAAPAYER[[#This Row],[20.08.2025]],0)</f>
        <v>0</v>
      </c>
      <c r="CO228" s="161"/>
      <c r="CP228" s="176">
        <f>IF(PMKAFAAPAYER[[#This Row],[ ]]="Payé",PMKAFAAPAYER[[#This Row],[27.08.2025]],0)</f>
        <v>0</v>
      </c>
      <c r="CQ228" s="18">
        <f t="shared" si="58"/>
        <v>0</v>
      </c>
      <c r="CR228" s="162"/>
      <c r="CS228" s="166">
        <f>IF(PMKAFAAPAYER[[#This Row],[ ]]="Payé",PMKAFAAPAYER[[#This Row],[03.09.2025]],0)</f>
        <v>0</v>
      </c>
      <c r="CT228" s="161"/>
      <c r="CU228" s="166">
        <f>IF(PMKAFAAPAYER[[#This Row],[ ]]="Payé",PMKAFAAPAYER[[#This Row],[10.09.2025]],0)</f>
        <v>0</v>
      </c>
      <c r="CV228" s="161"/>
      <c r="CW228" s="166">
        <f>IF(PMKAFAAPAYER[[#This Row],[ ]]="Payé",PMKAFAAPAYER[[#This Row],[17.09.2025]],0)</f>
        <v>0</v>
      </c>
      <c r="CX228" s="161"/>
      <c r="CY228" s="176">
        <f>IF(PMKAFAAPAYER[[#This Row],[ ]]="Payé",PMKAFAAPAYER[[#This Row],[24.09.2025]],0)</f>
        <v>0</v>
      </c>
      <c r="CZ228" s="17">
        <f t="shared" si="59"/>
        <v>0</v>
      </c>
      <c r="DA228" s="162"/>
      <c r="DB228" s="166">
        <f>IF(PMKAFAAPAYER[[#This Row],[ ]]="Payé",PMKAFAAPAYER[[#This Row],[01.10.2025]],0)</f>
        <v>0</v>
      </c>
      <c r="DC228" s="161"/>
      <c r="DD228" s="166">
        <f>IF(PMKAFAAPAYER[[#This Row],[ ]]="Payé",PMKAFAAPAYER[[#This Row],[08.10.2025]],0)</f>
        <v>0</v>
      </c>
      <c r="DE228" s="161"/>
      <c r="DF228" s="166">
        <f>IF(PMKAFAAPAYER[[#This Row],[ ]]="Payé",PMKAFAAPAYER[[#This Row],[15.10.2025]],0)</f>
        <v>0</v>
      </c>
      <c r="DG228" s="161"/>
      <c r="DH228" s="166">
        <f>IF(PMKAFAAPAYER[[#This Row],[ ]]="Payé",PMKAFAAPAYER[[#This Row],[22.10.2025]],0)</f>
        <v>0</v>
      </c>
      <c r="DI228" s="161"/>
      <c r="DJ228" s="176">
        <f>IF(PMKAFAAPAYER[[#This Row],[ ]]="Payé",PMKAFAAPAYER[[#This Row],[29.10.2025]],0)</f>
        <v>0</v>
      </c>
      <c r="DK228" s="18">
        <f t="shared" si="60"/>
        <v>0</v>
      </c>
      <c r="DL228" s="162"/>
      <c r="DM228" s="166">
        <f>IF(PMKAFAAPAYER[[#This Row],[ ]]="Payé",PMKAFAAPAYER[[#This Row],[05.11.2025]],0)</f>
        <v>0</v>
      </c>
      <c r="DN228" s="161"/>
      <c r="DO228" s="166">
        <f>IF(PMKAFAAPAYER[[#This Row],[ ]]="Payé",PMKAFAAPAYER[[#This Row],[12.11.2025]],0)</f>
        <v>0</v>
      </c>
      <c r="DP228" s="161"/>
      <c r="DQ228" s="166">
        <f>IF(PMKAFAAPAYER[[#This Row],[ ]]="Payé",PMKAFAAPAYER[[#This Row],[19.11.2025]],0)</f>
        <v>0</v>
      </c>
      <c r="DR228" s="161"/>
      <c r="DS228" s="176">
        <f>IF(PMKAFAAPAYER[[#This Row],[ ]]="Payé",PMKAFAAPAYER[[#This Row],[26.11.2025]],0)</f>
        <v>0</v>
      </c>
      <c r="DT228" s="17">
        <f t="shared" si="61"/>
        <v>0</v>
      </c>
      <c r="DU228" s="162"/>
      <c r="DV228" s="166">
        <f>IF(PMKAFAAPAYER[[#This Row],[ ]]="Payé",PMKAFAAPAYER[[#This Row],[03.12.2025]],0)</f>
        <v>0</v>
      </c>
      <c r="DW228" s="161"/>
      <c r="DX228" s="166">
        <f>IF(PMKAFAAPAYER[[#This Row],[ ]]="Payé",PMKAFAAPAYER[[#This Row],[10.12.2025]],0)</f>
        <v>0</v>
      </c>
      <c r="DY228" s="161"/>
      <c r="DZ228" s="166">
        <f>IF(PMKAFAAPAYER[[#This Row],[ ]]="Payé",PMKAFAAPAYER[[#This Row],[17.12.2025]],0)</f>
        <v>0</v>
      </c>
      <c r="EA228" s="161"/>
      <c r="EB228" s="166">
        <f>IF(PMKAFAAPAYER[[#This Row],[ ]]="Payé",PMKAFAAPAYER[[#This Row],[24.12.2025]],0)</f>
        <v>0</v>
      </c>
      <c r="EC228" s="161"/>
      <c r="ED228" s="176">
        <f>IF(PMKAFAAPAYER[[#This Row],[ ]]="Payé",PMKAFAAPAYER[[#This Row],[31.12.2025]],0)</f>
        <v>0</v>
      </c>
      <c r="EE228" s="18">
        <f t="shared" si="62"/>
        <v>0</v>
      </c>
      <c r="EF228" s="11">
        <f t="shared" si="63"/>
        <v>0</v>
      </c>
      <c r="EG228" s="16">
        <f>+PMKAFAAPAYER[[#This Row],[CHF]]-PMKAFAAPAYER[[#This Row],[T2025]]</f>
        <v>0</v>
      </c>
    </row>
    <row r="229" spans="1:137" x14ac:dyDescent="0.3">
      <c r="A229" s="9">
        <f t="shared" si="64"/>
        <v>224</v>
      </c>
      <c r="B229" s="250"/>
      <c r="C229" s="251"/>
      <c r="D229" s="252"/>
      <c r="E229" s="253"/>
      <c r="F229" s="265">
        <f t="shared" si="50"/>
        <v>0</v>
      </c>
      <c r="G229" s="254"/>
      <c r="H229" s="255"/>
      <c r="I229" s="256"/>
      <c r="J229" s="14"/>
      <c r="K229" s="14"/>
      <c r="L229" s="14"/>
      <c r="N229" s="15"/>
      <c r="P229" s="258"/>
      <c r="Q229" s="259"/>
      <c r="R229" s="260"/>
      <c r="S229" s="166">
        <f>IF(PMKAFAAPAYER[[#This Row],[ ]]="Payé",PMKAFAAPAYER[[#This Row],[02.01.2025]],0)</f>
        <v>0</v>
      </c>
      <c r="T229" s="234"/>
      <c r="U229" s="166">
        <f>IF(PMKAFAAPAYER[[#This Row],[ ]]="Payé",PMKAFAAPAYER[[#This Row],[09.01.2025]],0)</f>
        <v>0</v>
      </c>
      <c r="V229" s="234"/>
      <c r="W229" s="166">
        <f>IF(PMKAFAAPAYER[[#This Row],[ ]]="Payé",PMKAFAAPAYER[[#This Row],[16.01.2025]],0)</f>
        <v>0</v>
      </c>
      <c r="X229" s="234"/>
      <c r="Y229" s="166">
        <f>IF(PMKAFAAPAYER[[#This Row],[ ]]="Payé",PMKAFAAPAYER[[#This Row],[23.01.2025]],0)</f>
        <v>0</v>
      </c>
      <c r="Z229" s="234"/>
      <c r="AA229" s="176">
        <f>IF(PMKAFAAPAYER[[#This Row],[ ]]="Payé",PMKAFAAPAYER[[#This Row],[30.01.2025]],0)</f>
        <v>0</v>
      </c>
      <c r="AB229" s="32">
        <f t="shared" si="51"/>
        <v>0</v>
      </c>
      <c r="AC229" s="234"/>
      <c r="AD229" s="166">
        <f>IF(PMKAFAAPAYER[[#This Row],[ ]]="Payé",PMKAFAAPAYER[[#This Row],[06.02.2025]],0)</f>
        <v>0</v>
      </c>
      <c r="AE229" s="234"/>
      <c r="AF229" s="166">
        <f>IF(PMKAFAAPAYER[[#This Row],[ ]]="Payé",PMKAFAAPAYER[[#This Row],[13.02.2025]],0)</f>
        <v>0</v>
      </c>
      <c r="AG229" s="234"/>
      <c r="AH229" s="166">
        <f>IF(PMKAFAAPAYER[[#This Row],[ ]]="Payé",PMKAFAAPAYER[[#This Row],[20.02.2025]],0)</f>
        <v>0</v>
      </c>
      <c r="AI229" s="234"/>
      <c r="AJ229" s="176">
        <f>IF(PMKAFAAPAYER[[#This Row],[ ]]="Payé",PMKAFAAPAYER[[#This Row],[27.02.2025]],0)</f>
        <v>0</v>
      </c>
      <c r="AK229" s="47">
        <f t="shared" si="52"/>
        <v>0</v>
      </c>
      <c r="AL229" s="162"/>
      <c r="AM229" s="166">
        <f>IF(PMKAFAAPAYER[[#This Row],[ ]]="Payé",PMKAFAAPAYER[[#This Row],[05.03.2025]],0)</f>
        <v>0</v>
      </c>
      <c r="AN229" s="161"/>
      <c r="AO229" s="166">
        <f>IF(PMKAFAAPAYER[[#This Row],[ ]]="Payé",PMKAFAAPAYER[[#This Row],[12.03.2025]],0)</f>
        <v>0</v>
      </c>
      <c r="AP229" s="161"/>
      <c r="AQ229" s="166">
        <f>IF(PMKAFAAPAYER[[#This Row],[ ]]="Payé",PMKAFAAPAYER[[#This Row],[19.03.2025]],0)</f>
        <v>0</v>
      </c>
      <c r="AR229" s="161"/>
      <c r="AS229" s="176">
        <f>IF(PMKAFAAPAYER[[#This Row],[ ]]="Payé",PMKAFAAPAYER[[#This Row],[26.03.2025]],0)</f>
        <v>0</v>
      </c>
      <c r="AT229" s="17">
        <f t="shared" si="53"/>
        <v>0</v>
      </c>
      <c r="AU229" s="162"/>
      <c r="AV229" s="166">
        <f>IF(PMKAFAAPAYER[[#This Row],[ ]]="Payé",PMKAFAAPAYER[[#This Row],[02.04.2025]],0)</f>
        <v>0</v>
      </c>
      <c r="AW229" s="161"/>
      <c r="AX229" s="166">
        <f>IF(PMKAFAAPAYER[[#This Row],[ ]]="Payé",PMKAFAAPAYER[[#This Row],[09.04.2025]],0)</f>
        <v>0</v>
      </c>
      <c r="AY229" s="161"/>
      <c r="AZ229" s="166">
        <f>IF(PMKAFAAPAYER[[#This Row],[ ]]="Payé",PMKAFAAPAYER[[#This Row],[16.04.2025]],0)</f>
        <v>0</v>
      </c>
      <c r="BA229" s="161"/>
      <c r="BB229" s="166">
        <f>IF(PMKAFAAPAYER[[#This Row],[ ]]="Payé",PMKAFAAPAYER[[#This Row],[23.04.2025]],0)</f>
        <v>0</v>
      </c>
      <c r="BC229" s="161"/>
      <c r="BD229" s="176">
        <f>IF(PMKAFAAPAYER[[#This Row],[ ]]="Payé",PMKAFAAPAYER[[#This Row],[30.04.2025]],0)</f>
        <v>0</v>
      </c>
      <c r="BE229" s="18">
        <f t="shared" si="54"/>
        <v>0</v>
      </c>
      <c r="BF229" s="162"/>
      <c r="BG229" s="166">
        <f>IF(PMKAFAAPAYER[[#This Row],[ ]]="Payé",PMKAFAAPAYER[[#This Row],[07.05.2025]],0)</f>
        <v>0</v>
      </c>
      <c r="BH229" s="161"/>
      <c r="BI229" s="166">
        <f>IF(PMKAFAAPAYER[[#This Row],[ ]]="Payé",PMKAFAAPAYER[[#This Row],[14.05.2025]],0)</f>
        <v>0</v>
      </c>
      <c r="BJ229" s="161"/>
      <c r="BK229" s="166">
        <f>IF(PMKAFAAPAYER[[#This Row],[ ]]="Payé",PMKAFAAPAYER[[#This Row],[21.05.2025]],0)</f>
        <v>0</v>
      </c>
      <c r="BL229" s="161"/>
      <c r="BM229" s="176">
        <f>IF(PMKAFAAPAYER[[#This Row],[ ]]="Payé",PMKAFAAPAYER[[#This Row],[28.05.2025]],0)</f>
        <v>0</v>
      </c>
      <c r="BN229" s="17">
        <f t="shared" si="55"/>
        <v>0</v>
      </c>
      <c r="BO229" s="162"/>
      <c r="BP229" s="166">
        <f>IF(PMKAFAAPAYER[[#This Row],[ ]]="Payé",PMKAFAAPAYER[[#This Row],[04.06.2025]],0)</f>
        <v>0</v>
      </c>
      <c r="BQ229" s="161"/>
      <c r="BR229" s="166">
        <f>IF(PMKAFAAPAYER[[#This Row],[ ]]="Payé",PMKAFAAPAYER[[#This Row],[11.06.2025]],0)</f>
        <v>0</v>
      </c>
      <c r="BS229" s="161"/>
      <c r="BT229" s="166">
        <f>IF(PMKAFAAPAYER[[#This Row],[ ]]="Payé",PMKAFAAPAYER[[#This Row],[18.06.2025]],0)</f>
        <v>0</v>
      </c>
      <c r="BU229" s="161"/>
      <c r="BV229" s="176">
        <f>IF(PMKAFAAPAYER[[#This Row],[ ]]="Payé",PMKAFAAPAYER[[#This Row],[25.06.2025]],0)</f>
        <v>0</v>
      </c>
      <c r="BW229" s="18">
        <f t="shared" si="56"/>
        <v>0</v>
      </c>
      <c r="BX229" s="162"/>
      <c r="BY229" s="166">
        <f>IF(PMKAFAAPAYER[[#This Row],[ ]]="Payé",PMKAFAAPAYER[[#This Row],[02.07.2025]],0)</f>
        <v>0</v>
      </c>
      <c r="BZ229" s="161"/>
      <c r="CA229" s="166">
        <f>IF(PMKAFAAPAYER[[#This Row],[ ]]="Payé",PMKAFAAPAYER[[#This Row],[09.07.2025]],0)</f>
        <v>0</v>
      </c>
      <c r="CB229" s="161"/>
      <c r="CC229" s="166">
        <f>IF(PMKAFAAPAYER[[#This Row],[ ]]="Payé",PMKAFAAPAYER[[#This Row],[16.07.2025]],0)</f>
        <v>0</v>
      </c>
      <c r="CD229" s="161"/>
      <c r="CE229" s="166">
        <f>IF(PMKAFAAPAYER[[#This Row],[ ]]="Payé",PMKAFAAPAYER[[#This Row],[23.07.2025]],0)</f>
        <v>0</v>
      </c>
      <c r="CF229" s="161"/>
      <c r="CG229" s="176">
        <f>IF(PMKAFAAPAYER[[#This Row],[ ]]="Payé",PMKAFAAPAYER[[#This Row],[30.07.2025]],0)</f>
        <v>0</v>
      </c>
      <c r="CH229" s="17">
        <f t="shared" si="57"/>
        <v>0</v>
      </c>
      <c r="CI229" s="162"/>
      <c r="CJ229" s="166">
        <f>IF(PMKAFAAPAYER[[#This Row],[ ]]="Payé",PMKAFAAPAYER[[#This Row],[06.08.2025]],0)</f>
        <v>0</v>
      </c>
      <c r="CK229" s="161"/>
      <c r="CL229" s="166">
        <f>IF(PMKAFAAPAYER[[#This Row],[ ]]="Payé",PMKAFAAPAYER[[#This Row],[13.08.2025]],0)</f>
        <v>0</v>
      </c>
      <c r="CM229" s="161"/>
      <c r="CN229" s="166">
        <f>IF(PMKAFAAPAYER[[#This Row],[ ]]="Payé",PMKAFAAPAYER[[#This Row],[20.08.2025]],0)</f>
        <v>0</v>
      </c>
      <c r="CO229" s="161"/>
      <c r="CP229" s="176">
        <f>IF(PMKAFAAPAYER[[#This Row],[ ]]="Payé",PMKAFAAPAYER[[#This Row],[27.08.2025]],0)</f>
        <v>0</v>
      </c>
      <c r="CQ229" s="18">
        <f t="shared" si="58"/>
        <v>0</v>
      </c>
      <c r="CR229" s="162"/>
      <c r="CS229" s="166">
        <f>IF(PMKAFAAPAYER[[#This Row],[ ]]="Payé",PMKAFAAPAYER[[#This Row],[03.09.2025]],0)</f>
        <v>0</v>
      </c>
      <c r="CT229" s="161"/>
      <c r="CU229" s="166">
        <f>IF(PMKAFAAPAYER[[#This Row],[ ]]="Payé",PMKAFAAPAYER[[#This Row],[10.09.2025]],0)</f>
        <v>0</v>
      </c>
      <c r="CV229" s="161"/>
      <c r="CW229" s="166">
        <f>IF(PMKAFAAPAYER[[#This Row],[ ]]="Payé",PMKAFAAPAYER[[#This Row],[17.09.2025]],0)</f>
        <v>0</v>
      </c>
      <c r="CX229" s="161"/>
      <c r="CY229" s="176">
        <f>IF(PMKAFAAPAYER[[#This Row],[ ]]="Payé",PMKAFAAPAYER[[#This Row],[24.09.2025]],0)</f>
        <v>0</v>
      </c>
      <c r="CZ229" s="17">
        <f t="shared" si="59"/>
        <v>0</v>
      </c>
      <c r="DA229" s="162"/>
      <c r="DB229" s="166">
        <f>IF(PMKAFAAPAYER[[#This Row],[ ]]="Payé",PMKAFAAPAYER[[#This Row],[01.10.2025]],0)</f>
        <v>0</v>
      </c>
      <c r="DC229" s="161"/>
      <c r="DD229" s="166">
        <f>IF(PMKAFAAPAYER[[#This Row],[ ]]="Payé",PMKAFAAPAYER[[#This Row],[08.10.2025]],0)</f>
        <v>0</v>
      </c>
      <c r="DE229" s="161"/>
      <c r="DF229" s="166">
        <f>IF(PMKAFAAPAYER[[#This Row],[ ]]="Payé",PMKAFAAPAYER[[#This Row],[15.10.2025]],0)</f>
        <v>0</v>
      </c>
      <c r="DG229" s="161"/>
      <c r="DH229" s="166">
        <f>IF(PMKAFAAPAYER[[#This Row],[ ]]="Payé",PMKAFAAPAYER[[#This Row],[22.10.2025]],0)</f>
        <v>0</v>
      </c>
      <c r="DI229" s="161"/>
      <c r="DJ229" s="176">
        <f>IF(PMKAFAAPAYER[[#This Row],[ ]]="Payé",PMKAFAAPAYER[[#This Row],[29.10.2025]],0)</f>
        <v>0</v>
      </c>
      <c r="DK229" s="18">
        <f t="shared" si="60"/>
        <v>0</v>
      </c>
      <c r="DL229" s="162"/>
      <c r="DM229" s="166">
        <f>IF(PMKAFAAPAYER[[#This Row],[ ]]="Payé",PMKAFAAPAYER[[#This Row],[05.11.2025]],0)</f>
        <v>0</v>
      </c>
      <c r="DN229" s="161"/>
      <c r="DO229" s="166">
        <f>IF(PMKAFAAPAYER[[#This Row],[ ]]="Payé",PMKAFAAPAYER[[#This Row],[12.11.2025]],0)</f>
        <v>0</v>
      </c>
      <c r="DP229" s="161"/>
      <c r="DQ229" s="166">
        <f>IF(PMKAFAAPAYER[[#This Row],[ ]]="Payé",PMKAFAAPAYER[[#This Row],[19.11.2025]],0)</f>
        <v>0</v>
      </c>
      <c r="DR229" s="161"/>
      <c r="DS229" s="176">
        <f>IF(PMKAFAAPAYER[[#This Row],[ ]]="Payé",PMKAFAAPAYER[[#This Row],[26.11.2025]],0)</f>
        <v>0</v>
      </c>
      <c r="DT229" s="17">
        <f t="shared" si="61"/>
        <v>0</v>
      </c>
      <c r="DU229" s="162"/>
      <c r="DV229" s="166">
        <f>IF(PMKAFAAPAYER[[#This Row],[ ]]="Payé",PMKAFAAPAYER[[#This Row],[03.12.2025]],0)</f>
        <v>0</v>
      </c>
      <c r="DW229" s="161"/>
      <c r="DX229" s="166">
        <f>IF(PMKAFAAPAYER[[#This Row],[ ]]="Payé",PMKAFAAPAYER[[#This Row],[10.12.2025]],0)</f>
        <v>0</v>
      </c>
      <c r="DY229" s="161"/>
      <c r="DZ229" s="166">
        <f>IF(PMKAFAAPAYER[[#This Row],[ ]]="Payé",PMKAFAAPAYER[[#This Row],[17.12.2025]],0)</f>
        <v>0</v>
      </c>
      <c r="EA229" s="161"/>
      <c r="EB229" s="166">
        <f>IF(PMKAFAAPAYER[[#This Row],[ ]]="Payé",PMKAFAAPAYER[[#This Row],[24.12.2025]],0)</f>
        <v>0</v>
      </c>
      <c r="EC229" s="161"/>
      <c r="ED229" s="176">
        <f>IF(PMKAFAAPAYER[[#This Row],[ ]]="Payé",PMKAFAAPAYER[[#This Row],[31.12.2025]],0)</f>
        <v>0</v>
      </c>
      <c r="EE229" s="18">
        <f t="shared" si="62"/>
        <v>0</v>
      </c>
      <c r="EF229" s="11">
        <f t="shared" si="63"/>
        <v>0</v>
      </c>
      <c r="EG229" s="16">
        <f>+PMKAFAAPAYER[[#This Row],[CHF]]-PMKAFAAPAYER[[#This Row],[T2025]]</f>
        <v>0</v>
      </c>
    </row>
    <row r="230" spans="1:137" x14ac:dyDescent="0.3">
      <c r="A230" s="9">
        <f t="shared" si="64"/>
        <v>225</v>
      </c>
      <c r="B230" s="250"/>
      <c r="C230" s="251"/>
      <c r="D230" s="252"/>
      <c r="E230" s="253"/>
      <c r="F230" s="265">
        <f t="shared" si="50"/>
        <v>0</v>
      </c>
      <c r="G230" s="254"/>
      <c r="H230" s="255"/>
      <c r="I230" s="256"/>
      <c r="J230" s="14"/>
      <c r="K230" s="14"/>
      <c r="L230" s="14"/>
      <c r="N230" s="15"/>
      <c r="P230" s="258"/>
      <c r="Q230" s="259"/>
      <c r="R230" s="260"/>
      <c r="S230" s="166">
        <f>IF(PMKAFAAPAYER[[#This Row],[ ]]="Payé",PMKAFAAPAYER[[#This Row],[02.01.2025]],0)</f>
        <v>0</v>
      </c>
      <c r="T230" s="234"/>
      <c r="U230" s="166">
        <f>IF(PMKAFAAPAYER[[#This Row],[ ]]="Payé",PMKAFAAPAYER[[#This Row],[09.01.2025]],0)</f>
        <v>0</v>
      </c>
      <c r="V230" s="234"/>
      <c r="W230" s="166">
        <f>IF(PMKAFAAPAYER[[#This Row],[ ]]="Payé",PMKAFAAPAYER[[#This Row],[16.01.2025]],0)</f>
        <v>0</v>
      </c>
      <c r="X230" s="234"/>
      <c r="Y230" s="166">
        <f>IF(PMKAFAAPAYER[[#This Row],[ ]]="Payé",PMKAFAAPAYER[[#This Row],[23.01.2025]],0)</f>
        <v>0</v>
      </c>
      <c r="Z230" s="234"/>
      <c r="AA230" s="176">
        <f>IF(PMKAFAAPAYER[[#This Row],[ ]]="Payé",PMKAFAAPAYER[[#This Row],[30.01.2025]],0)</f>
        <v>0</v>
      </c>
      <c r="AB230" s="32">
        <f t="shared" si="51"/>
        <v>0</v>
      </c>
      <c r="AC230" s="234"/>
      <c r="AD230" s="166">
        <f>IF(PMKAFAAPAYER[[#This Row],[ ]]="Payé",PMKAFAAPAYER[[#This Row],[06.02.2025]],0)</f>
        <v>0</v>
      </c>
      <c r="AE230" s="234"/>
      <c r="AF230" s="166">
        <f>IF(PMKAFAAPAYER[[#This Row],[ ]]="Payé",PMKAFAAPAYER[[#This Row],[13.02.2025]],0)</f>
        <v>0</v>
      </c>
      <c r="AG230" s="234"/>
      <c r="AH230" s="166">
        <f>IF(PMKAFAAPAYER[[#This Row],[ ]]="Payé",PMKAFAAPAYER[[#This Row],[20.02.2025]],0)</f>
        <v>0</v>
      </c>
      <c r="AI230" s="234"/>
      <c r="AJ230" s="176">
        <f>IF(PMKAFAAPAYER[[#This Row],[ ]]="Payé",PMKAFAAPAYER[[#This Row],[27.02.2025]],0)</f>
        <v>0</v>
      </c>
      <c r="AK230" s="47">
        <f t="shared" si="52"/>
        <v>0</v>
      </c>
      <c r="AL230" s="162"/>
      <c r="AM230" s="166">
        <f>IF(PMKAFAAPAYER[[#This Row],[ ]]="Payé",PMKAFAAPAYER[[#This Row],[05.03.2025]],0)</f>
        <v>0</v>
      </c>
      <c r="AN230" s="161"/>
      <c r="AO230" s="166">
        <f>IF(PMKAFAAPAYER[[#This Row],[ ]]="Payé",PMKAFAAPAYER[[#This Row],[12.03.2025]],0)</f>
        <v>0</v>
      </c>
      <c r="AP230" s="161"/>
      <c r="AQ230" s="166">
        <f>IF(PMKAFAAPAYER[[#This Row],[ ]]="Payé",PMKAFAAPAYER[[#This Row],[19.03.2025]],0)</f>
        <v>0</v>
      </c>
      <c r="AR230" s="161"/>
      <c r="AS230" s="176">
        <f>IF(PMKAFAAPAYER[[#This Row],[ ]]="Payé",PMKAFAAPAYER[[#This Row],[26.03.2025]],0)</f>
        <v>0</v>
      </c>
      <c r="AT230" s="17">
        <f t="shared" si="53"/>
        <v>0</v>
      </c>
      <c r="AU230" s="162"/>
      <c r="AV230" s="166">
        <f>IF(PMKAFAAPAYER[[#This Row],[ ]]="Payé",PMKAFAAPAYER[[#This Row],[02.04.2025]],0)</f>
        <v>0</v>
      </c>
      <c r="AW230" s="161"/>
      <c r="AX230" s="166">
        <f>IF(PMKAFAAPAYER[[#This Row],[ ]]="Payé",PMKAFAAPAYER[[#This Row],[09.04.2025]],0)</f>
        <v>0</v>
      </c>
      <c r="AY230" s="161"/>
      <c r="AZ230" s="166">
        <f>IF(PMKAFAAPAYER[[#This Row],[ ]]="Payé",PMKAFAAPAYER[[#This Row],[16.04.2025]],0)</f>
        <v>0</v>
      </c>
      <c r="BA230" s="161"/>
      <c r="BB230" s="166">
        <f>IF(PMKAFAAPAYER[[#This Row],[ ]]="Payé",PMKAFAAPAYER[[#This Row],[23.04.2025]],0)</f>
        <v>0</v>
      </c>
      <c r="BC230" s="161"/>
      <c r="BD230" s="176">
        <f>IF(PMKAFAAPAYER[[#This Row],[ ]]="Payé",PMKAFAAPAYER[[#This Row],[30.04.2025]],0)</f>
        <v>0</v>
      </c>
      <c r="BE230" s="18">
        <f t="shared" si="54"/>
        <v>0</v>
      </c>
      <c r="BF230" s="162"/>
      <c r="BG230" s="166">
        <f>IF(PMKAFAAPAYER[[#This Row],[ ]]="Payé",PMKAFAAPAYER[[#This Row],[07.05.2025]],0)</f>
        <v>0</v>
      </c>
      <c r="BH230" s="161"/>
      <c r="BI230" s="166">
        <f>IF(PMKAFAAPAYER[[#This Row],[ ]]="Payé",PMKAFAAPAYER[[#This Row],[14.05.2025]],0)</f>
        <v>0</v>
      </c>
      <c r="BJ230" s="161"/>
      <c r="BK230" s="166">
        <f>IF(PMKAFAAPAYER[[#This Row],[ ]]="Payé",PMKAFAAPAYER[[#This Row],[21.05.2025]],0)</f>
        <v>0</v>
      </c>
      <c r="BL230" s="161"/>
      <c r="BM230" s="176">
        <f>IF(PMKAFAAPAYER[[#This Row],[ ]]="Payé",PMKAFAAPAYER[[#This Row],[28.05.2025]],0)</f>
        <v>0</v>
      </c>
      <c r="BN230" s="17">
        <f t="shared" si="55"/>
        <v>0</v>
      </c>
      <c r="BO230" s="162"/>
      <c r="BP230" s="166">
        <f>IF(PMKAFAAPAYER[[#This Row],[ ]]="Payé",PMKAFAAPAYER[[#This Row],[04.06.2025]],0)</f>
        <v>0</v>
      </c>
      <c r="BQ230" s="161"/>
      <c r="BR230" s="166">
        <f>IF(PMKAFAAPAYER[[#This Row],[ ]]="Payé",PMKAFAAPAYER[[#This Row],[11.06.2025]],0)</f>
        <v>0</v>
      </c>
      <c r="BS230" s="161"/>
      <c r="BT230" s="166">
        <f>IF(PMKAFAAPAYER[[#This Row],[ ]]="Payé",PMKAFAAPAYER[[#This Row],[18.06.2025]],0)</f>
        <v>0</v>
      </c>
      <c r="BU230" s="161"/>
      <c r="BV230" s="176">
        <f>IF(PMKAFAAPAYER[[#This Row],[ ]]="Payé",PMKAFAAPAYER[[#This Row],[25.06.2025]],0)</f>
        <v>0</v>
      </c>
      <c r="BW230" s="18">
        <f t="shared" si="56"/>
        <v>0</v>
      </c>
      <c r="BX230" s="162"/>
      <c r="BY230" s="166">
        <f>IF(PMKAFAAPAYER[[#This Row],[ ]]="Payé",PMKAFAAPAYER[[#This Row],[02.07.2025]],0)</f>
        <v>0</v>
      </c>
      <c r="BZ230" s="161"/>
      <c r="CA230" s="166">
        <f>IF(PMKAFAAPAYER[[#This Row],[ ]]="Payé",PMKAFAAPAYER[[#This Row],[09.07.2025]],0)</f>
        <v>0</v>
      </c>
      <c r="CB230" s="161"/>
      <c r="CC230" s="166">
        <f>IF(PMKAFAAPAYER[[#This Row],[ ]]="Payé",PMKAFAAPAYER[[#This Row],[16.07.2025]],0)</f>
        <v>0</v>
      </c>
      <c r="CD230" s="161"/>
      <c r="CE230" s="166">
        <f>IF(PMKAFAAPAYER[[#This Row],[ ]]="Payé",PMKAFAAPAYER[[#This Row],[23.07.2025]],0)</f>
        <v>0</v>
      </c>
      <c r="CF230" s="161"/>
      <c r="CG230" s="176">
        <f>IF(PMKAFAAPAYER[[#This Row],[ ]]="Payé",PMKAFAAPAYER[[#This Row],[30.07.2025]],0)</f>
        <v>0</v>
      </c>
      <c r="CH230" s="17">
        <f t="shared" si="57"/>
        <v>0</v>
      </c>
      <c r="CI230" s="162"/>
      <c r="CJ230" s="166">
        <f>IF(PMKAFAAPAYER[[#This Row],[ ]]="Payé",PMKAFAAPAYER[[#This Row],[06.08.2025]],0)</f>
        <v>0</v>
      </c>
      <c r="CK230" s="161"/>
      <c r="CL230" s="166">
        <f>IF(PMKAFAAPAYER[[#This Row],[ ]]="Payé",PMKAFAAPAYER[[#This Row],[13.08.2025]],0)</f>
        <v>0</v>
      </c>
      <c r="CM230" s="161"/>
      <c r="CN230" s="166">
        <f>IF(PMKAFAAPAYER[[#This Row],[ ]]="Payé",PMKAFAAPAYER[[#This Row],[20.08.2025]],0)</f>
        <v>0</v>
      </c>
      <c r="CO230" s="161"/>
      <c r="CP230" s="176">
        <f>IF(PMKAFAAPAYER[[#This Row],[ ]]="Payé",PMKAFAAPAYER[[#This Row],[27.08.2025]],0)</f>
        <v>0</v>
      </c>
      <c r="CQ230" s="18">
        <f t="shared" si="58"/>
        <v>0</v>
      </c>
      <c r="CR230" s="162"/>
      <c r="CS230" s="166">
        <f>IF(PMKAFAAPAYER[[#This Row],[ ]]="Payé",PMKAFAAPAYER[[#This Row],[03.09.2025]],0)</f>
        <v>0</v>
      </c>
      <c r="CT230" s="161"/>
      <c r="CU230" s="166">
        <f>IF(PMKAFAAPAYER[[#This Row],[ ]]="Payé",PMKAFAAPAYER[[#This Row],[10.09.2025]],0)</f>
        <v>0</v>
      </c>
      <c r="CV230" s="161"/>
      <c r="CW230" s="166">
        <f>IF(PMKAFAAPAYER[[#This Row],[ ]]="Payé",PMKAFAAPAYER[[#This Row],[17.09.2025]],0)</f>
        <v>0</v>
      </c>
      <c r="CX230" s="161"/>
      <c r="CY230" s="176">
        <f>IF(PMKAFAAPAYER[[#This Row],[ ]]="Payé",PMKAFAAPAYER[[#This Row],[24.09.2025]],0)</f>
        <v>0</v>
      </c>
      <c r="CZ230" s="17">
        <f t="shared" si="59"/>
        <v>0</v>
      </c>
      <c r="DA230" s="162"/>
      <c r="DB230" s="166">
        <f>IF(PMKAFAAPAYER[[#This Row],[ ]]="Payé",PMKAFAAPAYER[[#This Row],[01.10.2025]],0)</f>
        <v>0</v>
      </c>
      <c r="DC230" s="161"/>
      <c r="DD230" s="166">
        <f>IF(PMKAFAAPAYER[[#This Row],[ ]]="Payé",PMKAFAAPAYER[[#This Row],[08.10.2025]],0)</f>
        <v>0</v>
      </c>
      <c r="DE230" s="161"/>
      <c r="DF230" s="166">
        <f>IF(PMKAFAAPAYER[[#This Row],[ ]]="Payé",PMKAFAAPAYER[[#This Row],[15.10.2025]],0)</f>
        <v>0</v>
      </c>
      <c r="DG230" s="161"/>
      <c r="DH230" s="166">
        <f>IF(PMKAFAAPAYER[[#This Row],[ ]]="Payé",PMKAFAAPAYER[[#This Row],[22.10.2025]],0)</f>
        <v>0</v>
      </c>
      <c r="DI230" s="161"/>
      <c r="DJ230" s="176">
        <f>IF(PMKAFAAPAYER[[#This Row],[ ]]="Payé",PMKAFAAPAYER[[#This Row],[29.10.2025]],0)</f>
        <v>0</v>
      </c>
      <c r="DK230" s="18">
        <f t="shared" si="60"/>
        <v>0</v>
      </c>
      <c r="DL230" s="162"/>
      <c r="DM230" s="166">
        <f>IF(PMKAFAAPAYER[[#This Row],[ ]]="Payé",PMKAFAAPAYER[[#This Row],[05.11.2025]],0)</f>
        <v>0</v>
      </c>
      <c r="DN230" s="161"/>
      <c r="DO230" s="166">
        <f>IF(PMKAFAAPAYER[[#This Row],[ ]]="Payé",PMKAFAAPAYER[[#This Row],[12.11.2025]],0)</f>
        <v>0</v>
      </c>
      <c r="DP230" s="161"/>
      <c r="DQ230" s="166">
        <f>IF(PMKAFAAPAYER[[#This Row],[ ]]="Payé",PMKAFAAPAYER[[#This Row],[19.11.2025]],0)</f>
        <v>0</v>
      </c>
      <c r="DR230" s="161"/>
      <c r="DS230" s="176">
        <f>IF(PMKAFAAPAYER[[#This Row],[ ]]="Payé",PMKAFAAPAYER[[#This Row],[26.11.2025]],0)</f>
        <v>0</v>
      </c>
      <c r="DT230" s="17">
        <f t="shared" si="61"/>
        <v>0</v>
      </c>
      <c r="DU230" s="162"/>
      <c r="DV230" s="166">
        <f>IF(PMKAFAAPAYER[[#This Row],[ ]]="Payé",PMKAFAAPAYER[[#This Row],[03.12.2025]],0)</f>
        <v>0</v>
      </c>
      <c r="DW230" s="161"/>
      <c r="DX230" s="166">
        <f>IF(PMKAFAAPAYER[[#This Row],[ ]]="Payé",PMKAFAAPAYER[[#This Row],[10.12.2025]],0)</f>
        <v>0</v>
      </c>
      <c r="DY230" s="161"/>
      <c r="DZ230" s="166">
        <f>IF(PMKAFAAPAYER[[#This Row],[ ]]="Payé",PMKAFAAPAYER[[#This Row],[17.12.2025]],0)</f>
        <v>0</v>
      </c>
      <c r="EA230" s="161"/>
      <c r="EB230" s="166">
        <f>IF(PMKAFAAPAYER[[#This Row],[ ]]="Payé",PMKAFAAPAYER[[#This Row],[24.12.2025]],0)</f>
        <v>0</v>
      </c>
      <c r="EC230" s="161"/>
      <c r="ED230" s="176">
        <f>IF(PMKAFAAPAYER[[#This Row],[ ]]="Payé",PMKAFAAPAYER[[#This Row],[31.12.2025]],0)</f>
        <v>0</v>
      </c>
      <c r="EE230" s="18">
        <f t="shared" si="62"/>
        <v>0</v>
      </c>
      <c r="EF230" s="11">
        <f t="shared" si="63"/>
        <v>0</v>
      </c>
      <c r="EG230" s="16">
        <f>+PMKAFAAPAYER[[#This Row],[CHF]]-PMKAFAAPAYER[[#This Row],[T2025]]</f>
        <v>0</v>
      </c>
    </row>
    <row r="231" spans="1:137" x14ac:dyDescent="0.3">
      <c r="A231" s="9">
        <f t="shared" si="64"/>
        <v>226</v>
      </c>
      <c r="B231" s="250"/>
      <c r="C231" s="251"/>
      <c r="D231" s="252"/>
      <c r="E231" s="253"/>
      <c r="F231" s="265">
        <f t="shared" si="50"/>
        <v>0</v>
      </c>
      <c r="G231" s="254"/>
      <c r="H231" s="255"/>
      <c r="I231" s="256"/>
      <c r="J231" s="14"/>
      <c r="K231" s="14"/>
      <c r="L231" s="14"/>
      <c r="N231" s="15"/>
      <c r="P231" s="258"/>
      <c r="Q231" s="259"/>
      <c r="R231" s="260"/>
      <c r="S231" s="166">
        <f>IF(PMKAFAAPAYER[[#This Row],[ ]]="Payé",PMKAFAAPAYER[[#This Row],[02.01.2025]],0)</f>
        <v>0</v>
      </c>
      <c r="T231" s="234"/>
      <c r="U231" s="166">
        <f>IF(PMKAFAAPAYER[[#This Row],[ ]]="Payé",PMKAFAAPAYER[[#This Row],[09.01.2025]],0)</f>
        <v>0</v>
      </c>
      <c r="V231" s="234"/>
      <c r="W231" s="166">
        <f>IF(PMKAFAAPAYER[[#This Row],[ ]]="Payé",PMKAFAAPAYER[[#This Row],[16.01.2025]],0)</f>
        <v>0</v>
      </c>
      <c r="X231" s="234"/>
      <c r="Y231" s="166">
        <f>IF(PMKAFAAPAYER[[#This Row],[ ]]="Payé",PMKAFAAPAYER[[#This Row],[23.01.2025]],0)</f>
        <v>0</v>
      </c>
      <c r="Z231" s="234"/>
      <c r="AA231" s="176">
        <f>IF(PMKAFAAPAYER[[#This Row],[ ]]="Payé",PMKAFAAPAYER[[#This Row],[30.01.2025]],0)</f>
        <v>0</v>
      </c>
      <c r="AB231" s="32">
        <f t="shared" si="51"/>
        <v>0</v>
      </c>
      <c r="AC231" s="234"/>
      <c r="AD231" s="166">
        <f>IF(PMKAFAAPAYER[[#This Row],[ ]]="Payé",PMKAFAAPAYER[[#This Row],[06.02.2025]],0)</f>
        <v>0</v>
      </c>
      <c r="AE231" s="234"/>
      <c r="AF231" s="166">
        <f>IF(PMKAFAAPAYER[[#This Row],[ ]]="Payé",PMKAFAAPAYER[[#This Row],[13.02.2025]],0)</f>
        <v>0</v>
      </c>
      <c r="AG231" s="234"/>
      <c r="AH231" s="166">
        <f>IF(PMKAFAAPAYER[[#This Row],[ ]]="Payé",PMKAFAAPAYER[[#This Row],[20.02.2025]],0)</f>
        <v>0</v>
      </c>
      <c r="AI231" s="234"/>
      <c r="AJ231" s="176">
        <f>IF(PMKAFAAPAYER[[#This Row],[ ]]="Payé",PMKAFAAPAYER[[#This Row],[27.02.2025]],0)</f>
        <v>0</v>
      </c>
      <c r="AK231" s="47">
        <f t="shared" si="52"/>
        <v>0</v>
      </c>
      <c r="AL231" s="162"/>
      <c r="AM231" s="166">
        <f>IF(PMKAFAAPAYER[[#This Row],[ ]]="Payé",PMKAFAAPAYER[[#This Row],[05.03.2025]],0)</f>
        <v>0</v>
      </c>
      <c r="AN231" s="161"/>
      <c r="AO231" s="166">
        <f>IF(PMKAFAAPAYER[[#This Row],[ ]]="Payé",PMKAFAAPAYER[[#This Row],[12.03.2025]],0)</f>
        <v>0</v>
      </c>
      <c r="AP231" s="161"/>
      <c r="AQ231" s="166">
        <f>IF(PMKAFAAPAYER[[#This Row],[ ]]="Payé",PMKAFAAPAYER[[#This Row],[19.03.2025]],0)</f>
        <v>0</v>
      </c>
      <c r="AR231" s="161"/>
      <c r="AS231" s="176">
        <f>IF(PMKAFAAPAYER[[#This Row],[ ]]="Payé",PMKAFAAPAYER[[#This Row],[26.03.2025]],0)</f>
        <v>0</v>
      </c>
      <c r="AT231" s="17">
        <f t="shared" si="53"/>
        <v>0</v>
      </c>
      <c r="AU231" s="162"/>
      <c r="AV231" s="166">
        <f>IF(PMKAFAAPAYER[[#This Row],[ ]]="Payé",PMKAFAAPAYER[[#This Row],[02.04.2025]],0)</f>
        <v>0</v>
      </c>
      <c r="AW231" s="161"/>
      <c r="AX231" s="166">
        <f>IF(PMKAFAAPAYER[[#This Row],[ ]]="Payé",PMKAFAAPAYER[[#This Row],[09.04.2025]],0)</f>
        <v>0</v>
      </c>
      <c r="AY231" s="161"/>
      <c r="AZ231" s="166">
        <f>IF(PMKAFAAPAYER[[#This Row],[ ]]="Payé",PMKAFAAPAYER[[#This Row],[16.04.2025]],0)</f>
        <v>0</v>
      </c>
      <c r="BA231" s="161"/>
      <c r="BB231" s="166">
        <f>IF(PMKAFAAPAYER[[#This Row],[ ]]="Payé",PMKAFAAPAYER[[#This Row],[23.04.2025]],0)</f>
        <v>0</v>
      </c>
      <c r="BC231" s="161"/>
      <c r="BD231" s="176">
        <f>IF(PMKAFAAPAYER[[#This Row],[ ]]="Payé",PMKAFAAPAYER[[#This Row],[30.04.2025]],0)</f>
        <v>0</v>
      </c>
      <c r="BE231" s="18">
        <f t="shared" si="54"/>
        <v>0</v>
      </c>
      <c r="BF231" s="162"/>
      <c r="BG231" s="166">
        <f>IF(PMKAFAAPAYER[[#This Row],[ ]]="Payé",PMKAFAAPAYER[[#This Row],[07.05.2025]],0)</f>
        <v>0</v>
      </c>
      <c r="BH231" s="161"/>
      <c r="BI231" s="166">
        <f>IF(PMKAFAAPAYER[[#This Row],[ ]]="Payé",PMKAFAAPAYER[[#This Row],[14.05.2025]],0)</f>
        <v>0</v>
      </c>
      <c r="BJ231" s="161"/>
      <c r="BK231" s="166">
        <f>IF(PMKAFAAPAYER[[#This Row],[ ]]="Payé",PMKAFAAPAYER[[#This Row],[21.05.2025]],0)</f>
        <v>0</v>
      </c>
      <c r="BL231" s="161"/>
      <c r="BM231" s="176">
        <f>IF(PMKAFAAPAYER[[#This Row],[ ]]="Payé",PMKAFAAPAYER[[#This Row],[28.05.2025]],0)</f>
        <v>0</v>
      </c>
      <c r="BN231" s="17">
        <f t="shared" si="55"/>
        <v>0</v>
      </c>
      <c r="BO231" s="162"/>
      <c r="BP231" s="166">
        <f>IF(PMKAFAAPAYER[[#This Row],[ ]]="Payé",PMKAFAAPAYER[[#This Row],[04.06.2025]],0)</f>
        <v>0</v>
      </c>
      <c r="BQ231" s="161"/>
      <c r="BR231" s="166">
        <f>IF(PMKAFAAPAYER[[#This Row],[ ]]="Payé",PMKAFAAPAYER[[#This Row],[11.06.2025]],0)</f>
        <v>0</v>
      </c>
      <c r="BS231" s="161"/>
      <c r="BT231" s="166">
        <f>IF(PMKAFAAPAYER[[#This Row],[ ]]="Payé",PMKAFAAPAYER[[#This Row],[18.06.2025]],0)</f>
        <v>0</v>
      </c>
      <c r="BU231" s="161"/>
      <c r="BV231" s="176">
        <f>IF(PMKAFAAPAYER[[#This Row],[ ]]="Payé",PMKAFAAPAYER[[#This Row],[25.06.2025]],0)</f>
        <v>0</v>
      </c>
      <c r="BW231" s="18">
        <f t="shared" si="56"/>
        <v>0</v>
      </c>
      <c r="BX231" s="162"/>
      <c r="BY231" s="166">
        <f>IF(PMKAFAAPAYER[[#This Row],[ ]]="Payé",PMKAFAAPAYER[[#This Row],[02.07.2025]],0)</f>
        <v>0</v>
      </c>
      <c r="BZ231" s="161"/>
      <c r="CA231" s="166">
        <f>IF(PMKAFAAPAYER[[#This Row],[ ]]="Payé",PMKAFAAPAYER[[#This Row],[09.07.2025]],0)</f>
        <v>0</v>
      </c>
      <c r="CB231" s="161"/>
      <c r="CC231" s="166">
        <f>IF(PMKAFAAPAYER[[#This Row],[ ]]="Payé",PMKAFAAPAYER[[#This Row],[16.07.2025]],0)</f>
        <v>0</v>
      </c>
      <c r="CD231" s="161"/>
      <c r="CE231" s="166">
        <f>IF(PMKAFAAPAYER[[#This Row],[ ]]="Payé",PMKAFAAPAYER[[#This Row],[23.07.2025]],0)</f>
        <v>0</v>
      </c>
      <c r="CF231" s="161"/>
      <c r="CG231" s="176">
        <f>IF(PMKAFAAPAYER[[#This Row],[ ]]="Payé",PMKAFAAPAYER[[#This Row],[30.07.2025]],0)</f>
        <v>0</v>
      </c>
      <c r="CH231" s="17">
        <f t="shared" si="57"/>
        <v>0</v>
      </c>
      <c r="CI231" s="162"/>
      <c r="CJ231" s="166">
        <f>IF(PMKAFAAPAYER[[#This Row],[ ]]="Payé",PMKAFAAPAYER[[#This Row],[06.08.2025]],0)</f>
        <v>0</v>
      </c>
      <c r="CK231" s="161"/>
      <c r="CL231" s="166">
        <f>IF(PMKAFAAPAYER[[#This Row],[ ]]="Payé",PMKAFAAPAYER[[#This Row],[13.08.2025]],0)</f>
        <v>0</v>
      </c>
      <c r="CM231" s="161"/>
      <c r="CN231" s="166">
        <f>IF(PMKAFAAPAYER[[#This Row],[ ]]="Payé",PMKAFAAPAYER[[#This Row],[20.08.2025]],0)</f>
        <v>0</v>
      </c>
      <c r="CO231" s="161"/>
      <c r="CP231" s="176">
        <f>IF(PMKAFAAPAYER[[#This Row],[ ]]="Payé",PMKAFAAPAYER[[#This Row],[27.08.2025]],0)</f>
        <v>0</v>
      </c>
      <c r="CQ231" s="18">
        <f t="shared" si="58"/>
        <v>0</v>
      </c>
      <c r="CR231" s="162"/>
      <c r="CS231" s="166">
        <f>IF(PMKAFAAPAYER[[#This Row],[ ]]="Payé",PMKAFAAPAYER[[#This Row],[03.09.2025]],0)</f>
        <v>0</v>
      </c>
      <c r="CT231" s="161"/>
      <c r="CU231" s="166">
        <f>IF(PMKAFAAPAYER[[#This Row],[ ]]="Payé",PMKAFAAPAYER[[#This Row],[10.09.2025]],0)</f>
        <v>0</v>
      </c>
      <c r="CV231" s="161"/>
      <c r="CW231" s="166">
        <f>IF(PMKAFAAPAYER[[#This Row],[ ]]="Payé",PMKAFAAPAYER[[#This Row],[17.09.2025]],0)</f>
        <v>0</v>
      </c>
      <c r="CX231" s="161"/>
      <c r="CY231" s="176">
        <f>IF(PMKAFAAPAYER[[#This Row],[ ]]="Payé",PMKAFAAPAYER[[#This Row],[24.09.2025]],0)</f>
        <v>0</v>
      </c>
      <c r="CZ231" s="17">
        <f t="shared" si="59"/>
        <v>0</v>
      </c>
      <c r="DA231" s="162"/>
      <c r="DB231" s="166">
        <f>IF(PMKAFAAPAYER[[#This Row],[ ]]="Payé",PMKAFAAPAYER[[#This Row],[01.10.2025]],0)</f>
        <v>0</v>
      </c>
      <c r="DC231" s="161"/>
      <c r="DD231" s="166">
        <f>IF(PMKAFAAPAYER[[#This Row],[ ]]="Payé",PMKAFAAPAYER[[#This Row],[08.10.2025]],0)</f>
        <v>0</v>
      </c>
      <c r="DE231" s="161"/>
      <c r="DF231" s="166">
        <f>IF(PMKAFAAPAYER[[#This Row],[ ]]="Payé",PMKAFAAPAYER[[#This Row],[15.10.2025]],0)</f>
        <v>0</v>
      </c>
      <c r="DG231" s="161"/>
      <c r="DH231" s="166">
        <f>IF(PMKAFAAPAYER[[#This Row],[ ]]="Payé",PMKAFAAPAYER[[#This Row],[22.10.2025]],0)</f>
        <v>0</v>
      </c>
      <c r="DI231" s="161"/>
      <c r="DJ231" s="176">
        <f>IF(PMKAFAAPAYER[[#This Row],[ ]]="Payé",PMKAFAAPAYER[[#This Row],[29.10.2025]],0)</f>
        <v>0</v>
      </c>
      <c r="DK231" s="18">
        <f t="shared" si="60"/>
        <v>0</v>
      </c>
      <c r="DL231" s="162"/>
      <c r="DM231" s="166">
        <f>IF(PMKAFAAPAYER[[#This Row],[ ]]="Payé",PMKAFAAPAYER[[#This Row],[05.11.2025]],0)</f>
        <v>0</v>
      </c>
      <c r="DN231" s="161"/>
      <c r="DO231" s="166">
        <f>IF(PMKAFAAPAYER[[#This Row],[ ]]="Payé",PMKAFAAPAYER[[#This Row],[12.11.2025]],0)</f>
        <v>0</v>
      </c>
      <c r="DP231" s="161"/>
      <c r="DQ231" s="166">
        <f>IF(PMKAFAAPAYER[[#This Row],[ ]]="Payé",PMKAFAAPAYER[[#This Row],[19.11.2025]],0)</f>
        <v>0</v>
      </c>
      <c r="DR231" s="161"/>
      <c r="DS231" s="176">
        <f>IF(PMKAFAAPAYER[[#This Row],[ ]]="Payé",PMKAFAAPAYER[[#This Row],[26.11.2025]],0)</f>
        <v>0</v>
      </c>
      <c r="DT231" s="17">
        <f t="shared" si="61"/>
        <v>0</v>
      </c>
      <c r="DU231" s="162"/>
      <c r="DV231" s="166">
        <f>IF(PMKAFAAPAYER[[#This Row],[ ]]="Payé",PMKAFAAPAYER[[#This Row],[03.12.2025]],0)</f>
        <v>0</v>
      </c>
      <c r="DW231" s="161"/>
      <c r="DX231" s="166">
        <f>IF(PMKAFAAPAYER[[#This Row],[ ]]="Payé",PMKAFAAPAYER[[#This Row],[10.12.2025]],0)</f>
        <v>0</v>
      </c>
      <c r="DY231" s="161"/>
      <c r="DZ231" s="166">
        <f>IF(PMKAFAAPAYER[[#This Row],[ ]]="Payé",PMKAFAAPAYER[[#This Row],[17.12.2025]],0)</f>
        <v>0</v>
      </c>
      <c r="EA231" s="161"/>
      <c r="EB231" s="166">
        <f>IF(PMKAFAAPAYER[[#This Row],[ ]]="Payé",PMKAFAAPAYER[[#This Row],[24.12.2025]],0)</f>
        <v>0</v>
      </c>
      <c r="EC231" s="161"/>
      <c r="ED231" s="176">
        <f>IF(PMKAFAAPAYER[[#This Row],[ ]]="Payé",PMKAFAAPAYER[[#This Row],[31.12.2025]],0)</f>
        <v>0</v>
      </c>
      <c r="EE231" s="18">
        <f t="shared" si="62"/>
        <v>0</v>
      </c>
      <c r="EF231" s="11">
        <f t="shared" si="63"/>
        <v>0</v>
      </c>
      <c r="EG231" s="16">
        <f>+PMKAFAAPAYER[[#This Row],[CHF]]-PMKAFAAPAYER[[#This Row],[T2025]]</f>
        <v>0</v>
      </c>
    </row>
    <row r="232" spans="1:137" x14ac:dyDescent="0.3">
      <c r="A232" s="9">
        <f t="shared" si="64"/>
        <v>227</v>
      </c>
      <c r="B232" s="250"/>
      <c r="C232" s="251"/>
      <c r="D232" s="252"/>
      <c r="E232" s="253"/>
      <c r="F232" s="265">
        <f t="shared" si="50"/>
        <v>0</v>
      </c>
      <c r="G232" s="254"/>
      <c r="H232" s="255"/>
      <c r="I232" s="256"/>
      <c r="J232" s="14"/>
      <c r="K232" s="14"/>
      <c r="L232" s="14"/>
      <c r="N232" s="15"/>
      <c r="P232" s="258"/>
      <c r="Q232" s="259"/>
      <c r="R232" s="260"/>
      <c r="S232" s="166">
        <f>IF(PMKAFAAPAYER[[#This Row],[ ]]="Payé",PMKAFAAPAYER[[#This Row],[02.01.2025]],0)</f>
        <v>0</v>
      </c>
      <c r="T232" s="234"/>
      <c r="U232" s="166">
        <f>IF(PMKAFAAPAYER[[#This Row],[ ]]="Payé",PMKAFAAPAYER[[#This Row],[09.01.2025]],0)</f>
        <v>0</v>
      </c>
      <c r="V232" s="234"/>
      <c r="W232" s="166">
        <f>IF(PMKAFAAPAYER[[#This Row],[ ]]="Payé",PMKAFAAPAYER[[#This Row],[16.01.2025]],0)</f>
        <v>0</v>
      </c>
      <c r="X232" s="234"/>
      <c r="Y232" s="166">
        <f>IF(PMKAFAAPAYER[[#This Row],[ ]]="Payé",PMKAFAAPAYER[[#This Row],[23.01.2025]],0)</f>
        <v>0</v>
      </c>
      <c r="Z232" s="234"/>
      <c r="AA232" s="176">
        <f>IF(PMKAFAAPAYER[[#This Row],[ ]]="Payé",PMKAFAAPAYER[[#This Row],[30.01.2025]],0)</f>
        <v>0</v>
      </c>
      <c r="AB232" s="32">
        <f t="shared" si="51"/>
        <v>0</v>
      </c>
      <c r="AC232" s="234"/>
      <c r="AD232" s="166">
        <f>IF(PMKAFAAPAYER[[#This Row],[ ]]="Payé",PMKAFAAPAYER[[#This Row],[06.02.2025]],0)</f>
        <v>0</v>
      </c>
      <c r="AE232" s="234"/>
      <c r="AF232" s="166">
        <f>IF(PMKAFAAPAYER[[#This Row],[ ]]="Payé",PMKAFAAPAYER[[#This Row],[13.02.2025]],0)</f>
        <v>0</v>
      </c>
      <c r="AG232" s="234"/>
      <c r="AH232" s="166">
        <f>IF(PMKAFAAPAYER[[#This Row],[ ]]="Payé",PMKAFAAPAYER[[#This Row],[20.02.2025]],0)</f>
        <v>0</v>
      </c>
      <c r="AI232" s="234"/>
      <c r="AJ232" s="176">
        <f>IF(PMKAFAAPAYER[[#This Row],[ ]]="Payé",PMKAFAAPAYER[[#This Row],[27.02.2025]],0)</f>
        <v>0</v>
      </c>
      <c r="AK232" s="47">
        <f t="shared" si="52"/>
        <v>0</v>
      </c>
      <c r="AL232" s="162"/>
      <c r="AM232" s="166">
        <f>IF(PMKAFAAPAYER[[#This Row],[ ]]="Payé",PMKAFAAPAYER[[#This Row],[05.03.2025]],0)</f>
        <v>0</v>
      </c>
      <c r="AN232" s="161"/>
      <c r="AO232" s="166">
        <f>IF(PMKAFAAPAYER[[#This Row],[ ]]="Payé",PMKAFAAPAYER[[#This Row],[12.03.2025]],0)</f>
        <v>0</v>
      </c>
      <c r="AP232" s="161"/>
      <c r="AQ232" s="166">
        <f>IF(PMKAFAAPAYER[[#This Row],[ ]]="Payé",PMKAFAAPAYER[[#This Row],[19.03.2025]],0)</f>
        <v>0</v>
      </c>
      <c r="AR232" s="161"/>
      <c r="AS232" s="176">
        <f>IF(PMKAFAAPAYER[[#This Row],[ ]]="Payé",PMKAFAAPAYER[[#This Row],[26.03.2025]],0)</f>
        <v>0</v>
      </c>
      <c r="AT232" s="17">
        <f t="shared" si="53"/>
        <v>0</v>
      </c>
      <c r="AU232" s="162"/>
      <c r="AV232" s="166">
        <f>IF(PMKAFAAPAYER[[#This Row],[ ]]="Payé",PMKAFAAPAYER[[#This Row],[02.04.2025]],0)</f>
        <v>0</v>
      </c>
      <c r="AW232" s="161"/>
      <c r="AX232" s="166">
        <f>IF(PMKAFAAPAYER[[#This Row],[ ]]="Payé",PMKAFAAPAYER[[#This Row],[09.04.2025]],0)</f>
        <v>0</v>
      </c>
      <c r="AY232" s="161"/>
      <c r="AZ232" s="166">
        <f>IF(PMKAFAAPAYER[[#This Row],[ ]]="Payé",PMKAFAAPAYER[[#This Row],[16.04.2025]],0)</f>
        <v>0</v>
      </c>
      <c r="BA232" s="161"/>
      <c r="BB232" s="166">
        <f>IF(PMKAFAAPAYER[[#This Row],[ ]]="Payé",PMKAFAAPAYER[[#This Row],[23.04.2025]],0)</f>
        <v>0</v>
      </c>
      <c r="BC232" s="161"/>
      <c r="BD232" s="176">
        <f>IF(PMKAFAAPAYER[[#This Row],[ ]]="Payé",PMKAFAAPAYER[[#This Row],[30.04.2025]],0)</f>
        <v>0</v>
      </c>
      <c r="BE232" s="18">
        <f t="shared" si="54"/>
        <v>0</v>
      </c>
      <c r="BF232" s="162"/>
      <c r="BG232" s="166">
        <f>IF(PMKAFAAPAYER[[#This Row],[ ]]="Payé",PMKAFAAPAYER[[#This Row],[07.05.2025]],0)</f>
        <v>0</v>
      </c>
      <c r="BH232" s="161"/>
      <c r="BI232" s="166">
        <f>IF(PMKAFAAPAYER[[#This Row],[ ]]="Payé",PMKAFAAPAYER[[#This Row],[14.05.2025]],0)</f>
        <v>0</v>
      </c>
      <c r="BJ232" s="161"/>
      <c r="BK232" s="166">
        <f>IF(PMKAFAAPAYER[[#This Row],[ ]]="Payé",PMKAFAAPAYER[[#This Row],[21.05.2025]],0)</f>
        <v>0</v>
      </c>
      <c r="BL232" s="161"/>
      <c r="BM232" s="176">
        <f>IF(PMKAFAAPAYER[[#This Row],[ ]]="Payé",PMKAFAAPAYER[[#This Row],[28.05.2025]],0)</f>
        <v>0</v>
      </c>
      <c r="BN232" s="17">
        <f t="shared" si="55"/>
        <v>0</v>
      </c>
      <c r="BO232" s="162"/>
      <c r="BP232" s="166">
        <f>IF(PMKAFAAPAYER[[#This Row],[ ]]="Payé",PMKAFAAPAYER[[#This Row],[04.06.2025]],0)</f>
        <v>0</v>
      </c>
      <c r="BQ232" s="161"/>
      <c r="BR232" s="166">
        <f>IF(PMKAFAAPAYER[[#This Row],[ ]]="Payé",PMKAFAAPAYER[[#This Row],[11.06.2025]],0)</f>
        <v>0</v>
      </c>
      <c r="BS232" s="161"/>
      <c r="BT232" s="166">
        <f>IF(PMKAFAAPAYER[[#This Row],[ ]]="Payé",PMKAFAAPAYER[[#This Row],[18.06.2025]],0)</f>
        <v>0</v>
      </c>
      <c r="BU232" s="161"/>
      <c r="BV232" s="176">
        <f>IF(PMKAFAAPAYER[[#This Row],[ ]]="Payé",PMKAFAAPAYER[[#This Row],[25.06.2025]],0)</f>
        <v>0</v>
      </c>
      <c r="BW232" s="18">
        <f t="shared" si="56"/>
        <v>0</v>
      </c>
      <c r="BX232" s="162"/>
      <c r="BY232" s="166">
        <f>IF(PMKAFAAPAYER[[#This Row],[ ]]="Payé",PMKAFAAPAYER[[#This Row],[02.07.2025]],0)</f>
        <v>0</v>
      </c>
      <c r="BZ232" s="161"/>
      <c r="CA232" s="166">
        <f>IF(PMKAFAAPAYER[[#This Row],[ ]]="Payé",PMKAFAAPAYER[[#This Row],[09.07.2025]],0)</f>
        <v>0</v>
      </c>
      <c r="CB232" s="161"/>
      <c r="CC232" s="166">
        <f>IF(PMKAFAAPAYER[[#This Row],[ ]]="Payé",PMKAFAAPAYER[[#This Row],[16.07.2025]],0)</f>
        <v>0</v>
      </c>
      <c r="CD232" s="161"/>
      <c r="CE232" s="166">
        <f>IF(PMKAFAAPAYER[[#This Row],[ ]]="Payé",PMKAFAAPAYER[[#This Row],[23.07.2025]],0)</f>
        <v>0</v>
      </c>
      <c r="CF232" s="161"/>
      <c r="CG232" s="176">
        <f>IF(PMKAFAAPAYER[[#This Row],[ ]]="Payé",PMKAFAAPAYER[[#This Row],[30.07.2025]],0)</f>
        <v>0</v>
      </c>
      <c r="CH232" s="17">
        <f t="shared" si="57"/>
        <v>0</v>
      </c>
      <c r="CI232" s="162"/>
      <c r="CJ232" s="166">
        <f>IF(PMKAFAAPAYER[[#This Row],[ ]]="Payé",PMKAFAAPAYER[[#This Row],[06.08.2025]],0)</f>
        <v>0</v>
      </c>
      <c r="CK232" s="161"/>
      <c r="CL232" s="166">
        <f>IF(PMKAFAAPAYER[[#This Row],[ ]]="Payé",PMKAFAAPAYER[[#This Row],[13.08.2025]],0)</f>
        <v>0</v>
      </c>
      <c r="CM232" s="161"/>
      <c r="CN232" s="166">
        <f>IF(PMKAFAAPAYER[[#This Row],[ ]]="Payé",PMKAFAAPAYER[[#This Row],[20.08.2025]],0)</f>
        <v>0</v>
      </c>
      <c r="CO232" s="161"/>
      <c r="CP232" s="176">
        <f>IF(PMKAFAAPAYER[[#This Row],[ ]]="Payé",PMKAFAAPAYER[[#This Row],[27.08.2025]],0)</f>
        <v>0</v>
      </c>
      <c r="CQ232" s="18">
        <f t="shared" si="58"/>
        <v>0</v>
      </c>
      <c r="CR232" s="162"/>
      <c r="CS232" s="166">
        <f>IF(PMKAFAAPAYER[[#This Row],[ ]]="Payé",PMKAFAAPAYER[[#This Row],[03.09.2025]],0)</f>
        <v>0</v>
      </c>
      <c r="CT232" s="161"/>
      <c r="CU232" s="166">
        <f>IF(PMKAFAAPAYER[[#This Row],[ ]]="Payé",PMKAFAAPAYER[[#This Row],[10.09.2025]],0)</f>
        <v>0</v>
      </c>
      <c r="CV232" s="161"/>
      <c r="CW232" s="166">
        <f>IF(PMKAFAAPAYER[[#This Row],[ ]]="Payé",PMKAFAAPAYER[[#This Row],[17.09.2025]],0)</f>
        <v>0</v>
      </c>
      <c r="CX232" s="161"/>
      <c r="CY232" s="176">
        <f>IF(PMKAFAAPAYER[[#This Row],[ ]]="Payé",PMKAFAAPAYER[[#This Row],[24.09.2025]],0)</f>
        <v>0</v>
      </c>
      <c r="CZ232" s="17">
        <f t="shared" si="59"/>
        <v>0</v>
      </c>
      <c r="DA232" s="162"/>
      <c r="DB232" s="166">
        <f>IF(PMKAFAAPAYER[[#This Row],[ ]]="Payé",PMKAFAAPAYER[[#This Row],[01.10.2025]],0)</f>
        <v>0</v>
      </c>
      <c r="DC232" s="161"/>
      <c r="DD232" s="166">
        <f>IF(PMKAFAAPAYER[[#This Row],[ ]]="Payé",PMKAFAAPAYER[[#This Row],[08.10.2025]],0)</f>
        <v>0</v>
      </c>
      <c r="DE232" s="161"/>
      <c r="DF232" s="166">
        <f>IF(PMKAFAAPAYER[[#This Row],[ ]]="Payé",PMKAFAAPAYER[[#This Row],[15.10.2025]],0)</f>
        <v>0</v>
      </c>
      <c r="DG232" s="161"/>
      <c r="DH232" s="166">
        <f>IF(PMKAFAAPAYER[[#This Row],[ ]]="Payé",PMKAFAAPAYER[[#This Row],[22.10.2025]],0)</f>
        <v>0</v>
      </c>
      <c r="DI232" s="161"/>
      <c r="DJ232" s="176">
        <f>IF(PMKAFAAPAYER[[#This Row],[ ]]="Payé",PMKAFAAPAYER[[#This Row],[29.10.2025]],0)</f>
        <v>0</v>
      </c>
      <c r="DK232" s="18">
        <f t="shared" si="60"/>
        <v>0</v>
      </c>
      <c r="DL232" s="162"/>
      <c r="DM232" s="166">
        <f>IF(PMKAFAAPAYER[[#This Row],[ ]]="Payé",PMKAFAAPAYER[[#This Row],[05.11.2025]],0)</f>
        <v>0</v>
      </c>
      <c r="DN232" s="161"/>
      <c r="DO232" s="166">
        <f>IF(PMKAFAAPAYER[[#This Row],[ ]]="Payé",PMKAFAAPAYER[[#This Row],[12.11.2025]],0)</f>
        <v>0</v>
      </c>
      <c r="DP232" s="161"/>
      <c r="DQ232" s="166">
        <f>IF(PMKAFAAPAYER[[#This Row],[ ]]="Payé",PMKAFAAPAYER[[#This Row],[19.11.2025]],0)</f>
        <v>0</v>
      </c>
      <c r="DR232" s="161"/>
      <c r="DS232" s="176">
        <f>IF(PMKAFAAPAYER[[#This Row],[ ]]="Payé",PMKAFAAPAYER[[#This Row],[26.11.2025]],0)</f>
        <v>0</v>
      </c>
      <c r="DT232" s="17">
        <f t="shared" si="61"/>
        <v>0</v>
      </c>
      <c r="DU232" s="162"/>
      <c r="DV232" s="166">
        <f>IF(PMKAFAAPAYER[[#This Row],[ ]]="Payé",PMKAFAAPAYER[[#This Row],[03.12.2025]],0)</f>
        <v>0</v>
      </c>
      <c r="DW232" s="161"/>
      <c r="DX232" s="166">
        <f>IF(PMKAFAAPAYER[[#This Row],[ ]]="Payé",PMKAFAAPAYER[[#This Row],[10.12.2025]],0)</f>
        <v>0</v>
      </c>
      <c r="DY232" s="161"/>
      <c r="DZ232" s="166">
        <f>IF(PMKAFAAPAYER[[#This Row],[ ]]="Payé",PMKAFAAPAYER[[#This Row],[17.12.2025]],0)</f>
        <v>0</v>
      </c>
      <c r="EA232" s="161"/>
      <c r="EB232" s="166">
        <f>IF(PMKAFAAPAYER[[#This Row],[ ]]="Payé",PMKAFAAPAYER[[#This Row],[24.12.2025]],0)</f>
        <v>0</v>
      </c>
      <c r="EC232" s="161"/>
      <c r="ED232" s="176">
        <f>IF(PMKAFAAPAYER[[#This Row],[ ]]="Payé",PMKAFAAPAYER[[#This Row],[31.12.2025]],0)</f>
        <v>0</v>
      </c>
      <c r="EE232" s="18">
        <f t="shared" si="62"/>
        <v>0</v>
      </c>
      <c r="EF232" s="11">
        <f t="shared" si="63"/>
        <v>0</v>
      </c>
      <c r="EG232" s="16">
        <f>+PMKAFAAPAYER[[#This Row],[CHF]]-PMKAFAAPAYER[[#This Row],[T2025]]</f>
        <v>0</v>
      </c>
    </row>
    <row r="233" spans="1:137" x14ac:dyDescent="0.3">
      <c r="A233" s="9">
        <f t="shared" si="64"/>
        <v>228</v>
      </c>
      <c r="B233" s="250"/>
      <c r="C233" s="251"/>
      <c r="D233" s="252"/>
      <c r="E233" s="253"/>
      <c r="F233" s="265">
        <f t="shared" si="50"/>
        <v>0</v>
      </c>
      <c r="G233" s="254"/>
      <c r="H233" s="255"/>
      <c r="I233" s="256"/>
      <c r="J233" s="14"/>
      <c r="K233" s="14"/>
      <c r="L233" s="14"/>
      <c r="N233" s="15"/>
      <c r="P233" s="258"/>
      <c r="Q233" s="259"/>
      <c r="R233" s="260"/>
      <c r="S233" s="166">
        <f>IF(PMKAFAAPAYER[[#This Row],[ ]]="Payé",PMKAFAAPAYER[[#This Row],[02.01.2025]],0)</f>
        <v>0</v>
      </c>
      <c r="T233" s="234"/>
      <c r="U233" s="166">
        <f>IF(PMKAFAAPAYER[[#This Row],[ ]]="Payé",PMKAFAAPAYER[[#This Row],[09.01.2025]],0)</f>
        <v>0</v>
      </c>
      <c r="V233" s="234"/>
      <c r="W233" s="166">
        <f>IF(PMKAFAAPAYER[[#This Row],[ ]]="Payé",PMKAFAAPAYER[[#This Row],[16.01.2025]],0)</f>
        <v>0</v>
      </c>
      <c r="X233" s="234"/>
      <c r="Y233" s="166">
        <f>IF(PMKAFAAPAYER[[#This Row],[ ]]="Payé",PMKAFAAPAYER[[#This Row],[23.01.2025]],0)</f>
        <v>0</v>
      </c>
      <c r="Z233" s="234"/>
      <c r="AA233" s="176">
        <f>IF(PMKAFAAPAYER[[#This Row],[ ]]="Payé",PMKAFAAPAYER[[#This Row],[30.01.2025]],0)</f>
        <v>0</v>
      </c>
      <c r="AB233" s="32">
        <f t="shared" si="51"/>
        <v>0</v>
      </c>
      <c r="AC233" s="234"/>
      <c r="AD233" s="166">
        <f>IF(PMKAFAAPAYER[[#This Row],[ ]]="Payé",PMKAFAAPAYER[[#This Row],[06.02.2025]],0)</f>
        <v>0</v>
      </c>
      <c r="AE233" s="234"/>
      <c r="AF233" s="166">
        <f>IF(PMKAFAAPAYER[[#This Row],[ ]]="Payé",PMKAFAAPAYER[[#This Row],[13.02.2025]],0)</f>
        <v>0</v>
      </c>
      <c r="AG233" s="234"/>
      <c r="AH233" s="166">
        <f>IF(PMKAFAAPAYER[[#This Row],[ ]]="Payé",PMKAFAAPAYER[[#This Row],[20.02.2025]],0)</f>
        <v>0</v>
      </c>
      <c r="AI233" s="234"/>
      <c r="AJ233" s="176">
        <f>IF(PMKAFAAPAYER[[#This Row],[ ]]="Payé",PMKAFAAPAYER[[#This Row],[27.02.2025]],0)</f>
        <v>0</v>
      </c>
      <c r="AK233" s="47">
        <f t="shared" si="52"/>
        <v>0</v>
      </c>
      <c r="AL233" s="162"/>
      <c r="AM233" s="166">
        <f>IF(PMKAFAAPAYER[[#This Row],[ ]]="Payé",PMKAFAAPAYER[[#This Row],[05.03.2025]],0)</f>
        <v>0</v>
      </c>
      <c r="AN233" s="161"/>
      <c r="AO233" s="166">
        <f>IF(PMKAFAAPAYER[[#This Row],[ ]]="Payé",PMKAFAAPAYER[[#This Row],[12.03.2025]],0)</f>
        <v>0</v>
      </c>
      <c r="AP233" s="161"/>
      <c r="AQ233" s="166">
        <f>IF(PMKAFAAPAYER[[#This Row],[ ]]="Payé",PMKAFAAPAYER[[#This Row],[19.03.2025]],0)</f>
        <v>0</v>
      </c>
      <c r="AR233" s="161"/>
      <c r="AS233" s="176">
        <f>IF(PMKAFAAPAYER[[#This Row],[ ]]="Payé",PMKAFAAPAYER[[#This Row],[26.03.2025]],0)</f>
        <v>0</v>
      </c>
      <c r="AT233" s="17">
        <f t="shared" si="53"/>
        <v>0</v>
      </c>
      <c r="AU233" s="162"/>
      <c r="AV233" s="166">
        <f>IF(PMKAFAAPAYER[[#This Row],[ ]]="Payé",PMKAFAAPAYER[[#This Row],[02.04.2025]],0)</f>
        <v>0</v>
      </c>
      <c r="AW233" s="161"/>
      <c r="AX233" s="166">
        <f>IF(PMKAFAAPAYER[[#This Row],[ ]]="Payé",PMKAFAAPAYER[[#This Row],[09.04.2025]],0)</f>
        <v>0</v>
      </c>
      <c r="AY233" s="161"/>
      <c r="AZ233" s="166">
        <f>IF(PMKAFAAPAYER[[#This Row],[ ]]="Payé",PMKAFAAPAYER[[#This Row],[16.04.2025]],0)</f>
        <v>0</v>
      </c>
      <c r="BA233" s="161"/>
      <c r="BB233" s="166">
        <f>IF(PMKAFAAPAYER[[#This Row],[ ]]="Payé",PMKAFAAPAYER[[#This Row],[23.04.2025]],0)</f>
        <v>0</v>
      </c>
      <c r="BC233" s="161"/>
      <c r="BD233" s="176">
        <f>IF(PMKAFAAPAYER[[#This Row],[ ]]="Payé",PMKAFAAPAYER[[#This Row],[30.04.2025]],0)</f>
        <v>0</v>
      </c>
      <c r="BE233" s="18">
        <f t="shared" si="54"/>
        <v>0</v>
      </c>
      <c r="BF233" s="162"/>
      <c r="BG233" s="166">
        <f>IF(PMKAFAAPAYER[[#This Row],[ ]]="Payé",PMKAFAAPAYER[[#This Row],[07.05.2025]],0)</f>
        <v>0</v>
      </c>
      <c r="BH233" s="161"/>
      <c r="BI233" s="166">
        <f>IF(PMKAFAAPAYER[[#This Row],[ ]]="Payé",PMKAFAAPAYER[[#This Row],[14.05.2025]],0)</f>
        <v>0</v>
      </c>
      <c r="BJ233" s="161"/>
      <c r="BK233" s="166">
        <f>IF(PMKAFAAPAYER[[#This Row],[ ]]="Payé",PMKAFAAPAYER[[#This Row],[21.05.2025]],0)</f>
        <v>0</v>
      </c>
      <c r="BL233" s="161"/>
      <c r="BM233" s="176">
        <f>IF(PMKAFAAPAYER[[#This Row],[ ]]="Payé",PMKAFAAPAYER[[#This Row],[28.05.2025]],0)</f>
        <v>0</v>
      </c>
      <c r="BN233" s="17">
        <f t="shared" si="55"/>
        <v>0</v>
      </c>
      <c r="BO233" s="162"/>
      <c r="BP233" s="166">
        <f>IF(PMKAFAAPAYER[[#This Row],[ ]]="Payé",PMKAFAAPAYER[[#This Row],[04.06.2025]],0)</f>
        <v>0</v>
      </c>
      <c r="BQ233" s="161"/>
      <c r="BR233" s="166">
        <f>IF(PMKAFAAPAYER[[#This Row],[ ]]="Payé",PMKAFAAPAYER[[#This Row],[11.06.2025]],0)</f>
        <v>0</v>
      </c>
      <c r="BS233" s="161"/>
      <c r="BT233" s="166">
        <f>IF(PMKAFAAPAYER[[#This Row],[ ]]="Payé",PMKAFAAPAYER[[#This Row],[18.06.2025]],0)</f>
        <v>0</v>
      </c>
      <c r="BU233" s="161"/>
      <c r="BV233" s="176">
        <f>IF(PMKAFAAPAYER[[#This Row],[ ]]="Payé",PMKAFAAPAYER[[#This Row],[25.06.2025]],0)</f>
        <v>0</v>
      </c>
      <c r="BW233" s="18">
        <f t="shared" si="56"/>
        <v>0</v>
      </c>
      <c r="BX233" s="162"/>
      <c r="BY233" s="166">
        <f>IF(PMKAFAAPAYER[[#This Row],[ ]]="Payé",PMKAFAAPAYER[[#This Row],[02.07.2025]],0)</f>
        <v>0</v>
      </c>
      <c r="BZ233" s="161"/>
      <c r="CA233" s="166">
        <f>IF(PMKAFAAPAYER[[#This Row],[ ]]="Payé",PMKAFAAPAYER[[#This Row],[09.07.2025]],0)</f>
        <v>0</v>
      </c>
      <c r="CB233" s="161"/>
      <c r="CC233" s="166">
        <f>IF(PMKAFAAPAYER[[#This Row],[ ]]="Payé",PMKAFAAPAYER[[#This Row],[16.07.2025]],0)</f>
        <v>0</v>
      </c>
      <c r="CD233" s="161"/>
      <c r="CE233" s="166">
        <f>IF(PMKAFAAPAYER[[#This Row],[ ]]="Payé",PMKAFAAPAYER[[#This Row],[23.07.2025]],0)</f>
        <v>0</v>
      </c>
      <c r="CF233" s="161"/>
      <c r="CG233" s="176">
        <f>IF(PMKAFAAPAYER[[#This Row],[ ]]="Payé",PMKAFAAPAYER[[#This Row],[30.07.2025]],0)</f>
        <v>0</v>
      </c>
      <c r="CH233" s="17">
        <f t="shared" si="57"/>
        <v>0</v>
      </c>
      <c r="CI233" s="162"/>
      <c r="CJ233" s="166">
        <f>IF(PMKAFAAPAYER[[#This Row],[ ]]="Payé",PMKAFAAPAYER[[#This Row],[06.08.2025]],0)</f>
        <v>0</v>
      </c>
      <c r="CK233" s="161"/>
      <c r="CL233" s="166">
        <f>IF(PMKAFAAPAYER[[#This Row],[ ]]="Payé",PMKAFAAPAYER[[#This Row],[13.08.2025]],0)</f>
        <v>0</v>
      </c>
      <c r="CM233" s="161"/>
      <c r="CN233" s="166">
        <f>IF(PMKAFAAPAYER[[#This Row],[ ]]="Payé",PMKAFAAPAYER[[#This Row],[20.08.2025]],0)</f>
        <v>0</v>
      </c>
      <c r="CO233" s="161"/>
      <c r="CP233" s="176">
        <f>IF(PMKAFAAPAYER[[#This Row],[ ]]="Payé",PMKAFAAPAYER[[#This Row],[27.08.2025]],0)</f>
        <v>0</v>
      </c>
      <c r="CQ233" s="18">
        <f t="shared" si="58"/>
        <v>0</v>
      </c>
      <c r="CR233" s="162"/>
      <c r="CS233" s="166">
        <f>IF(PMKAFAAPAYER[[#This Row],[ ]]="Payé",PMKAFAAPAYER[[#This Row],[03.09.2025]],0)</f>
        <v>0</v>
      </c>
      <c r="CT233" s="161"/>
      <c r="CU233" s="166">
        <f>IF(PMKAFAAPAYER[[#This Row],[ ]]="Payé",PMKAFAAPAYER[[#This Row],[10.09.2025]],0)</f>
        <v>0</v>
      </c>
      <c r="CV233" s="161"/>
      <c r="CW233" s="166">
        <f>IF(PMKAFAAPAYER[[#This Row],[ ]]="Payé",PMKAFAAPAYER[[#This Row],[17.09.2025]],0)</f>
        <v>0</v>
      </c>
      <c r="CX233" s="161"/>
      <c r="CY233" s="176">
        <f>IF(PMKAFAAPAYER[[#This Row],[ ]]="Payé",PMKAFAAPAYER[[#This Row],[24.09.2025]],0)</f>
        <v>0</v>
      </c>
      <c r="CZ233" s="17">
        <f t="shared" si="59"/>
        <v>0</v>
      </c>
      <c r="DA233" s="162"/>
      <c r="DB233" s="166">
        <f>IF(PMKAFAAPAYER[[#This Row],[ ]]="Payé",PMKAFAAPAYER[[#This Row],[01.10.2025]],0)</f>
        <v>0</v>
      </c>
      <c r="DC233" s="161"/>
      <c r="DD233" s="166">
        <f>IF(PMKAFAAPAYER[[#This Row],[ ]]="Payé",PMKAFAAPAYER[[#This Row],[08.10.2025]],0)</f>
        <v>0</v>
      </c>
      <c r="DE233" s="161"/>
      <c r="DF233" s="166">
        <f>IF(PMKAFAAPAYER[[#This Row],[ ]]="Payé",PMKAFAAPAYER[[#This Row],[15.10.2025]],0)</f>
        <v>0</v>
      </c>
      <c r="DG233" s="161"/>
      <c r="DH233" s="166">
        <f>IF(PMKAFAAPAYER[[#This Row],[ ]]="Payé",PMKAFAAPAYER[[#This Row],[22.10.2025]],0)</f>
        <v>0</v>
      </c>
      <c r="DI233" s="161"/>
      <c r="DJ233" s="176">
        <f>IF(PMKAFAAPAYER[[#This Row],[ ]]="Payé",PMKAFAAPAYER[[#This Row],[29.10.2025]],0)</f>
        <v>0</v>
      </c>
      <c r="DK233" s="18">
        <f t="shared" si="60"/>
        <v>0</v>
      </c>
      <c r="DL233" s="162"/>
      <c r="DM233" s="166">
        <f>IF(PMKAFAAPAYER[[#This Row],[ ]]="Payé",PMKAFAAPAYER[[#This Row],[05.11.2025]],0)</f>
        <v>0</v>
      </c>
      <c r="DN233" s="161"/>
      <c r="DO233" s="166">
        <f>IF(PMKAFAAPAYER[[#This Row],[ ]]="Payé",PMKAFAAPAYER[[#This Row],[12.11.2025]],0)</f>
        <v>0</v>
      </c>
      <c r="DP233" s="161"/>
      <c r="DQ233" s="166">
        <f>IF(PMKAFAAPAYER[[#This Row],[ ]]="Payé",PMKAFAAPAYER[[#This Row],[19.11.2025]],0)</f>
        <v>0</v>
      </c>
      <c r="DR233" s="161"/>
      <c r="DS233" s="176">
        <f>IF(PMKAFAAPAYER[[#This Row],[ ]]="Payé",PMKAFAAPAYER[[#This Row],[26.11.2025]],0)</f>
        <v>0</v>
      </c>
      <c r="DT233" s="17">
        <f t="shared" si="61"/>
        <v>0</v>
      </c>
      <c r="DU233" s="162"/>
      <c r="DV233" s="166">
        <f>IF(PMKAFAAPAYER[[#This Row],[ ]]="Payé",PMKAFAAPAYER[[#This Row],[03.12.2025]],0)</f>
        <v>0</v>
      </c>
      <c r="DW233" s="161"/>
      <c r="DX233" s="166">
        <f>IF(PMKAFAAPAYER[[#This Row],[ ]]="Payé",PMKAFAAPAYER[[#This Row],[10.12.2025]],0)</f>
        <v>0</v>
      </c>
      <c r="DY233" s="161"/>
      <c r="DZ233" s="166">
        <f>IF(PMKAFAAPAYER[[#This Row],[ ]]="Payé",PMKAFAAPAYER[[#This Row],[17.12.2025]],0)</f>
        <v>0</v>
      </c>
      <c r="EA233" s="161"/>
      <c r="EB233" s="166">
        <f>IF(PMKAFAAPAYER[[#This Row],[ ]]="Payé",PMKAFAAPAYER[[#This Row],[24.12.2025]],0)</f>
        <v>0</v>
      </c>
      <c r="EC233" s="161"/>
      <c r="ED233" s="176">
        <f>IF(PMKAFAAPAYER[[#This Row],[ ]]="Payé",PMKAFAAPAYER[[#This Row],[31.12.2025]],0)</f>
        <v>0</v>
      </c>
      <c r="EE233" s="18">
        <f t="shared" si="62"/>
        <v>0</v>
      </c>
      <c r="EF233" s="11">
        <f t="shared" si="63"/>
        <v>0</v>
      </c>
      <c r="EG233" s="16">
        <f>+PMKAFAAPAYER[[#This Row],[CHF]]-PMKAFAAPAYER[[#This Row],[T2025]]</f>
        <v>0</v>
      </c>
    </row>
    <row r="234" spans="1:137" x14ac:dyDescent="0.3">
      <c r="A234" s="9">
        <f t="shared" si="64"/>
        <v>229</v>
      </c>
      <c r="B234" s="250"/>
      <c r="C234" s="251"/>
      <c r="D234" s="252"/>
      <c r="E234" s="253"/>
      <c r="F234" s="265">
        <f t="shared" si="50"/>
        <v>0</v>
      </c>
      <c r="G234" s="254"/>
      <c r="H234" s="255"/>
      <c r="I234" s="256"/>
      <c r="J234" s="14"/>
      <c r="K234" s="14"/>
      <c r="L234" s="14"/>
      <c r="N234" s="15"/>
      <c r="P234" s="258"/>
      <c r="Q234" s="259"/>
      <c r="R234" s="260"/>
      <c r="S234" s="166">
        <f>IF(PMKAFAAPAYER[[#This Row],[ ]]="Payé",PMKAFAAPAYER[[#This Row],[02.01.2025]],0)</f>
        <v>0</v>
      </c>
      <c r="T234" s="234"/>
      <c r="U234" s="166">
        <f>IF(PMKAFAAPAYER[[#This Row],[ ]]="Payé",PMKAFAAPAYER[[#This Row],[09.01.2025]],0)</f>
        <v>0</v>
      </c>
      <c r="V234" s="234"/>
      <c r="W234" s="166">
        <f>IF(PMKAFAAPAYER[[#This Row],[ ]]="Payé",PMKAFAAPAYER[[#This Row],[16.01.2025]],0)</f>
        <v>0</v>
      </c>
      <c r="X234" s="234"/>
      <c r="Y234" s="166">
        <f>IF(PMKAFAAPAYER[[#This Row],[ ]]="Payé",PMKAFAAPAYER[[#This Row],[23.01.2025]],0)</f>
        <v>0</v>
      </c>
      <c r="Z234" s="234"/>
      <c r="AA234" s="176">
        <f>IF(PMKAFAAPAYER[[#This Row],[ ]]="Payé",PMKAFAAPAYER[[#This Row],[30.01.2025]],0)</f>
        <v>0</v>
      </c>
      <c r="AB234" s="32">
        <f t="shared" si="51"/>
        <v>0</v>
      </c>
      <c r="AC234" s="234"/>
      <c r="AD234" s="166">
        <f>IF(PMKAFAAPAYER[[#This Row],[ ]]="Payé",PMKAFAAPAYER[[#This Row],[06.02.2025]],0)</f>
        <v>0</v>
      </c>
      <c r="AE234" s="234"/>
      <c r="AF234" s="166">
        <f>IF(PMKAFAAPAYER[[#This Row],[ ]]="Payé",PMKAFAAPAYER[[#This Row],[13.02.2025]],0)</f>
        <v>0</v>
      </c>
      <c r="AG234" s="234"/>
      <c r="AH234" s="166">
        <f>IF(PMKAFAAPAYER[[#This Row],[ ]]="Payé",PMKAFAAPAYER[[#This Row],[20.02.2025]],0)</f>
        <v>0</v>
      </c>
      <c r="AI234" s="234"/>
      <c r="AJ234" s="176">
        <f>IF(PMKAFAAPAYER[[#This Row],[ ]]="Payé",PMKAFAAPAYER[[#This Row],[27.02.2025]],0)</f>
        <v>0</v>
      </c>
      <c r="AK234" s="47">
        <f t="shared" si="52"/>
        <v>0</v>
      </c>
      <c r="AL234" s="162"/>
      <c r="AM234" s="166">
        <f>IF(PMKAFAAPAYER[[#This Row],[ ]]="Payé",PMKAFAAPAYER[[#This Row],[05.03.2025]],0)</f>
        <v>0</v>
      </c>
      <c r="AN234" s="161"/>
      <c r="AO234" s="166">
        <f>IF(PMKAFAAPAYER[[#This Row],[ ]]="Payé",PMKAFAAPAYER[[#This Row],[12.03.2025]],0)</f>
        <v>0</v>
      </c>
      <c r="AP234" s="161"/>
      <c r="AQ234" s="166">
        <f>IF(PMKAFAAPAYER[[#This Row],[ ]]="Payé",PMKAFAAPAYER[[#This Row],[19.03.2025]],0)</f>
        <v>0</v>
      </c>
      <c r="AR234" s="161"/>
      <c r="AS234" s="176">
        <f>IF(PMKAFAAPAYER[[#This Row],[ ]]="Payé",PMKAFAAPAYER[[#This Row],[26.03.2025]],0)</f>
        <v>0</v>
      </c>
      <c r="AT234" s="17">
        <f t="shared" si="53"/>
        <v>0</v>
      </c>
      <c r="AU234" s="162"/>
      <c r="AV234" s="166">
        <f>IF(PMKAFAAPAYER[[#This Row],[ ]]="Payé",PMKAFAAPAYER[[#This Row],[02.04.2025]],0)</f>
        <v>0</v>
      </c>
      <c r="AW234" s="161"/>
      <c r="AX234" s="166">
        <f>IF(PMKAFAAPAYER[[#This Row],[ ]]="Payé",PMKAFAAPAYER[[#This Row],[09.04.2025]],0)</f>
        <v>0</v>
      </c>
      <c r="AY234" s="161"/>
      <c r="AZ234" s="166">
        <f>IF(PMKAFAAPAYER[[#This Row],[ ]]="Payé",PMKAFAAPAYER[[#This Row],[16.04.2025]],0)</f>
        <v>0</v>
      </c>
      <c r="BA234" s="161"/>
      <c r="BB234" s="166">
        <f>IF(PMKAFAAPAYER[[#This Row],[ ]]="Payé",PMKAFAAPAYER[[#This Row],[23.04.2025]],0)</f>
        <v>0</v>
      </c>
      <c r="BC234" s="161"/>
      <c r="BD234" s="176">
        <f>IF(PMKAFAAPAYER[[#This Row],[ ]]="Payé",PMKAFAAPAYER[[#This Row],[30.04.2025]],0)</f>
        <v>0</v>
      </c>
      <c r="BE234" s="18">
        <f t="shared" si="54"/>
        <v>0</v>
      </c>
      <c r="BF234" s="162"/>
      <c r="BG234" s="166">
        <f>IF(PMKAFAAPAYER[[#This Row],[ ]]="Payé",PMKAFAAPAYER[[#This Row],[07.05.2025]],0)</f>
        <v>0</v>
      </c>
      <c r="BH234" s="161"/>
      <c r="BI234" s="166">
        <f>IF(PMKAFAAPAYER[[#This Row],[ ]]="Payé",PMKAFAAPAYER[[#This Row],[14.05.2025]],0)</f>
        <v>0</v>
      </c>
      <c r="BJ234" s="161"/>
      <c r="BK234" s="166">
        <f>IF(PMKAFAAPAYER[[#This Row],[ ]]="Payé",PMKAFAAPAYER[[#This Row],[21.05.2025]],0)</f>
        <v>0</v>
      </c>
      <c r="BL234" s="161"/>
      <c r="BM234" s="176">
        <f>IF(PMKAFAAPAYER[[#This Row],[ ]]="Payé",PMKAFAAPAYER[[#This Row],[28.05.2025]],0)</f>
        <v>0</v>
      </c>
      <c r="BN234" s="17">
        <f t="shared" si="55"/>
        <v>0</v>
      </c>
      <c r="BO234" s="162"/>
      <c r="BP234" s="166">
        <f>IF(PMKAFAAPAYER[[#This Row],[ ]]="Payé",PMKAFAAPAYER[[#This Row],[04.06.2025]],0)</f>
        <v>0</v>
      </c>
      <c r="BQ234" s="161"/>
      <c r="BR234" s="166">
        <f>IF(PMKAFAAPAYER[[#This Row],[ ]]="Payé",PMKAFAAPAYER[[#This Row],[11.06.2025]],0)</f>
        <v>0</v>
      </c>
      <c r="BS234" s="161"/>
      <c r="BT234" s="166">
        <f>IF(PMKAFAAPAYER[[#This Row],[ ]]="Payé",PMKAFAAPAYER[[#This Row],[18.06.2025]],0)</f>
        <v>0</v>
      </c>
      <c r="BU234" s="161"/>
      <c r="BV234" s="176">
        <f>IF(PMKAFAAPAYER[[#This Row],[ ]]="Payé",PMKAFAAPAYER[[#This Row],[25.06.2025]],0)</f>
        <v>0</v>
      </c>
      <c r="BW234" s="18">
        <f t="shared" si="56"/>
        <v>0</v>
      </c>
      <c r="BX234" s="162"/>
      <c r="BY234" s="166">
        <f>IF(PMKAFAAPAYER[[#This Row],[ ]]="Payé",PMKAFAAPAYER[[#This Row],[02.07.2025]],0)</f>
        <v>0</v>
      </c>
      <c r="BZ234" s="161"/>
      <c r="CA234" s="166">
        <f>IF(PMKAFAAPAYER[[#This Row],[ ]]="Payé",PMKAFAAPAYER[[#This Row],[09.07.2025]],0)</f>
        <v>0</v>
      </c>
      <c r="CB234" s="161"/>
      <c r="CC234" s="166">
        <f>IF(PMKAFAAPAYER[[#This Row],[ ]]="Payé",PMKAFAAPAYER[[#This Row],[16.07.2025]],0)</f>
        <v>0</v>
      </c>
      <c r="CD234" s="161"/>
      <c r="CE234" s="166">
        <f>IF(PMKAFAAPAYER[[#This Row],[ ]]="Payé",PMKAFAAPAYER[[#This Row],[23.07.2025]],0)</f>
        <v>0</v>
      </c>
      <c r="CF234" s="161"/>
      <c r="CG234" s="176">
        <f>IF(PMKAFAAPAYER[[#This Row],[ ]]="Payé",PMKAFAAPAYER[[#This Row],[30.07.2025]],0)</f>
        <v>0</v>
      </c>
      <c r="CH234" s="17">
        <f t="shared" si="57"/>
        <v>0</v>
      </c>
      <c r="CI234" s="162"/>
      <c r="CJ234" s="166">
        <f>IF(PMKAFAAPAYER[[#This Row],[ ]]="Payé",PMKAFAAPAYER[[#This Row],[06.08.2025]],0)</f>
        <v>0</v>
      </c>
      <c r="CK234" s="161"/>
      <c r="CL234" s="166">
        <f>IF(PMKAFAAPAYER[[#This Row],[ ]]="Payé",PMKAFAAPAYER[[#This Row],[13.08.2025]],0)</f>
        <v>0</v>
      </c>
      <c r="CM234" s="161"/>
      <c r="CN234" s="166">
        <f>IF(PMKAFAAPAYER[[#This Row],[ ]]="Payé",PMKAFAAPAYER[[#This Row],[20.08.2025]],0)</f>
        <v>0</v>
      </c>
      <c r="CO234" s="161"/>
      <c r="CP234" s="176">
        <f>IF(PMKAFAAPAYER[[#This Row],[ ]]="Payé",PMKAFAAPAYER[[#This Row],[27.08.2025]],0)</f>
        <v>0</v>
      </c>
      <c r="CQ234" s="18">
        <f t="shared" si="58"/>
        <v>0</v>
      </c>
      <c r="CR234" s="162"/>
      <c r="CS234" s="166">
        <f>IF(PMKAFAAPAYER[[#This Row],[ ]]="Payé",PMKAFAAPAYER[[#This Row],[03.09.2025]],0)</f>
        <v>0</v>
      </c>
      <c r="CT234" s="161"/>
      <c r="CU234" s="166">
        <f>IF(PMKAFAAPAYER[[#This Row],[ ]]="Payé",PMKAFAAPAYER[[#This Row],[10.09.2025]],0)</f>
        <v>0</v>
      </c>
      <c r="CV234" s="161"/>
      <c r="CW234" s="166">
        <f>IF(PMKAFAAPAYER[[#This Row],[ ]]="Payé",PMKAFAAPAYER[[#This Row],[17.09.2025]],0)</f>
        <v>0</v>
      </c>
      <c r="CX234" s="161"/>
      <c r="CY234" s="176">
        <f>IF(PMKAFAAPAYER[[#This Row],[ ]]="Payé",PMKAFAAPAYER[[#This Row],[24.09.2025]],0)</f>
        <v>0</v>
      </c>
      <c r="CZ234" s="17">
        <f t="shared" si="59"/>
        <v>0</v>
      </c>
      <c r="DA234" s="162"/>
      <c r="DB234" s="166">
        <f>IF(PMKAFAAPAYER[[#This Row],[ ]]="Payé",PMKAFAAPAYER[[#This Row],[01.10.2025]],0)</f>
        <v>0</v>
      </c>
      <c r="DC234" s="161"/>
      <c r="DD234" s="166">
        <f>IF(PMKAFAAPAYER[[#This Row],[ ]]="Payé",PMKAFAAPAYER[[#This Row],[08.10.2025]],0)</f>
        <v>0</v>
      </c>
      <c r="DE234" s="161"/>
      <c r="DF234" s="166">
        <f>IF(PMKAFAAPAYER[[#This Row],[ ]]="Payé",PMKAFAAPAYER[[#This Row],[15.10.2025]],0)</f>
        <v>0</v>
      </c>
      <c r="DG234" s="161"/>
      <c r="DH234" s="166">
        <f>IF(PMKAFAAPAYER[[#This Row],[ ]]="Payé",PMKAFAAPAYER[[#This Row],[22.10.2025]],0)</f>
        <v>0</v>
      </c>
      <c r="DI234" s="161"/>
      <c r="DJ234" s="176">
        <f>IF(PMKAFAAPAYER[[#This Row],[ ]]="Payé",PMKAFAAPAYER[[#This Row],[29.10.2025]],0)</f>
        <v>0</v>
      </c>
      <c r="DK234" s="18">
        <f t="shared" si="60"/>
        <v>0</v>
      </c>
      <c r="DL234" s="162"/>
      <c r="DM234" s="166">
        <f>IF(PMKAFAAPAYER[[#This Row],[ ]]="Payé",PMKAFAAPAYER[[#This Row],[05.11.2025]],0)</f>
        <v>0</v>
      </c>
      <c r="DN234" s="161"/>
      <c r="DO234" s="166">
        <f>IF(PMKAFAAPAYER[[#This Row],[ ]]="Payé",PMKAFAAPAYER[[#This Row],[12.11.2025]],0)</f>
        <v>0</v>
      </c>
      <c r="DP234" s="161"/>
      <c r="DQ234" s="166">
        <f>IF(PMKAFAAPAYER[[#This Row],[ ]]="Payé",PMKAFAAPAYER[[#This Row],[19.11.2025]],0)</f>
        <v>0</v>
      </c>
      <c r="DR234" s="161"/>
      <c r="DS234" s="176">
        <f>IF(PMKAFAAPAYER[[#This Row],[ ]]="Payé",PMKAFAAPAYER[[#This Row],[26.11.2025]],0)</f>
        <v>0</v>
      </c>
      <c r="DT234" s="17">
        <f t="shared" si="61"/>
        <v>0</v>
      </c>
      <c r="DU234" s="162"/>
      <c r="DV234" s="166">
        <f>IF(PMKAFAAPAYER[[#This Row],[ ]]="Payé",PMKAFAAPAYER[[#This Row],[03.12.2025]],0)</f>
        <v>0</v>
      </c>
      <c r="DW234" s="161"/>
      <c r="DX234" s="166">
        <f>IF(PMKAFAAPAYER[[#This Row],[ ]]="Payé",PMKAFAAPAYER[[#This Row],[10.12.2025]],0)</f>
        <v>0</v>
      </c>
      <c r="DY234" s="161"/>
      <c r="DZ234" s="166">
        <f>IF(PMKAFAAPAYER[[#This Row],[ ]]="Payé",PMKAFAAPAYER[[#This Row],[17.12.2025]],0)</f>
        <v>0</v>
      </c>
      <c r="EA234" s="161"/>
      <c r="EB234" s="166">
        <f>IF(PMKAFAAPAYER[[#This Row],[ ]]="Payé",PMKAFAAPAYER[[#This Row],[24.12.2025]],0)</f>
        <v>0</v>
      </c>
      <c r="EC234" s="161"/>
      <c r="ED234" s="176">
        <f>IF(PMKAFAAPAYER[[#This Row],[ ]]="Payé",PMKAFAAPAYER[[#This Row],[31.12.2025]],0)</f>
        <v>0</v>
      </c>
      <c r="EE234" s="18">
        <f t="shared" si="62"/>
        <v>0</v>
      </c>
      <c r="EF234" s="11">
        <f t="shared" si="63"/>
        <v>0</v>
      </c>
      <c r="EG234" s="16">
        <f>+PMKAFAAPAYER[[#This Row],[CHF]]-PMKAFAAPAYER[[#This Row],[T2025]]</f>
        <v>0</v>
      </c>
    </row>
    <row r="235" spans="1:137" x14ac:dyDescent="0.3">
      <c r="A235" s="9">
        <f t="shared" si="64"/>
        <v>230</v>
      </c>
      <c r="B235" s="250"/>
      <c r="C235" s="251"/>
      <c r="D235" s="252"/>
      <c r="E235" s="253"/>
      <c r="F235" s="265">
        <f t="shared" si="50"/>
        <v>0</v>
      </c>
      <c r="G235" s="254"/>
      <c r="H235" s="255"/>
      <c r="I235" s="256"/>
      <c r="J235" s="14"/>
      <c r="K235" s="14"/>
      <c r="L235" s="14"/>
      <c r="N235" s="15"/>
      <c r="P235" s="258"/>
      <c r="Q235" s="259"/>
      <c r="R235" s="260"/>
      <c r="S235" s="166">
        <f>IF(PMKAFAAPAYER[[#This Row],[ ]]="Payé",PMKAFAAPAYER[[#This Row],[02.01.2025]],0)</f>
        <v>0</v>
      </c>
      <c r="T235" s="234"/>
      <c r="U235" s="166">
        <f>IF(PMKAFAAPAYER[[#This Row],[ ]]="Payé",PMKAFAAPAYER[[#This Row],[09.01.2025]],0)</f>
        <v>0</v>
      </c>
      <c r="V235" s="234"/>
      <c r="W235" s="166">
        <f>IF(PMKAFAAPAYER[[#This Row],[ ]]="Payé",PMKAFAAPAYER[[#This Row],[16.01.2025]],0)</f>
        <v>0</v>
      </c>
      <c r="X235" s="234"/>
      <c r="Y235" s="166">
        <f>IF(PMKAFAAPAYER[[#This Row],[ ]]="Payé",PMKAFAAPAYER[[#This Row],[23.01.2025]],0)</f>
        <v>0</v>
      </c>
      <c r="Z235" s="234"/>
      <c r="AA235" s="176">
        <f>IF(PMKAFAAPAYER[[#This Row],[ ]]="Payé",PMKAFAAPAYER[[#This Row],[30.01.2025]],0)</f>
        <v>0</v>
      </c>
      <c r="AB235" s="32">
        <f t="shared" si="51"/>
        <v>0</v>
      </c>
      <c r="AC235" s="234"/>
      <c r="AD235" s="166">
        <f>IF(PMKAFAAPAYER[[#This Row],[ ]]="Payé",PMKAFAAPAYER[[#This Row],[06.02.2025]],0)</f>
        <v>0</v>
      </c>
      <c r="AE235" s="234"/>
      <c r="AF235" s="166">
        <f>IF(PMKAFAAPAYER[[#This Row],[ ]]="Payé",PMKAFAAPAYER[[#This Row],[13.02.2025]],0)</f>
        <v>0</v>
      </c>
      <c r="AG235" s="234"/>
      <c r="AH235" s="166">
        <f>IF(PMKAFAAPAYER[[#This Row],[ ]]="Payé",PMKAFAAPAYER[[#This Row],[20.02.2025]],0)</f>
        <v>0</v>
      </c>
      <c r="AI235" s="234"/>
      <c r="AJ235" s="176">
        <f>IF(PMKAFAAPAYER[[#This Row],[ ]]="Payé",PMKAFAAPAYER[[#This Row],[27.02.2025]],0)</f>
        <v>0</v>
      </c>
      <c r="AK235" s="47">
        <f t="shared" si="52"/>
        <v>0</v>
      </c>
      <c r="AL235" s="162"/>
      <c r="AM235" s="166">
        <f>IF(PMKAFAAPAYER[[#This Row],[ ]]="Payé",PMKAFAAPAYER[[#This Row],[05.03.2025]],0)</f>
        <v>0</v>
      </c>
      <c r="AN235" s="161"/>
      <c r="AO235" s="166">
        <f>IF(PMKAFAAPAYER[[#This Row],[ ]]="Payé",PMKAFAAPAYER[[#This Row],[12.03.2025]],0)</f>
        <v>0</v>
      </c>
      <c r="AP235" s="161"/>
      <c r="AQ235" s="166">
        <f>IF(PMKAFAAPAYER[[#This Row],[ ]]="Payé",PMKAFAAPAYER[[#This Row],[19.03.2025]],0)</f>
        <v>0</v>
      </c>
      <c r="AR235" s="161"/>
      <c r="AS235" s="176">
        <f>IF(PMKAFAAPAYER[[#This Row],[ ]]="Payé",PMKAFAAPAYER[[#This Row],[26.03.2025]],0)</f>
        <v>0</v>
      </c>
      <c r="AT235" s="17">
        <f t="shared" si="53"/>
        <v>0</v>
      </c>
      <c r="AU235" s="162"/>
      <c r="AV235" s="166">
        <f>IF(PMKAFAAPAYER[[#This Row],[ ]]="Payé",PMKAFAAPAYER[[#This Row],[02.04.2025]],0)</f>
        <v>0</v>
      </c>
      <c r="AW235" s="161"/>
      <c r="AX235" s="166">
        <f>IF(PMKAFAAPAYER[[#This Row],[ ]]="Payé",PMKAFAAPAYER[[#This Row],[09.04.2025]],0)</f>
        <v>0</v>
      </c>
      <c r="AY235" s="161"/>
      <c r="AZ235" s="166">
        <f>IF(PMKAFAAPAYER[[#This Row],[ ]]="Payé",PMKAFAAPAYER[[#This Row],[16.04.2025]],0)</f>
        <v>0</v>
      </c>
      <c r="BA235" s="161"/>
      <c r="BB235" s="166">
        <f>IF(PMKAFAAPAYER[[#This Row],[ ]]="Payé",PMKAFAAPAYER[[#This Row],[23.04.2025]],0)</f>
        <v>0</v>
      </c>
      <c r="BC235" s="161"/>
      <c r="BD235" s="176">
        <f>IF(PMKAFAAPAYER[[#This Row],[ ]]="Payé",PMKAFAAPAYER[[#This Row],[30.04.2025]],0)</f>
        <v>0</v>
      </c>
      <c r="BE235" s="18">
        <f t="shared" si="54"/>
        <v>0</v>
      </c>
      <c r="BF235" s="162"/>
      <c r="BG235" s="166">
        <f>IF(PMKAFAAPAYER[[#This Row],[ ]]="Payé",PMKAFAAPAYER[[#This Row],[07.05.2025]],0)</f>
        <v>0</v>
      </c>
      <c r="BH235" s="161"/>
      <c r="BI235" s="166">
        <f>IF(PMKAFAAPAYER[[#This Row],[ ]]="Payé",PMKAFAAPAYER[[#This Row],[14.05.2025]],0)</f>
        <v>0</v>
      </c>
      <c r="BJ235" s="161"/>
      <c r="BK235" s="166">
        <f>IF(PMKAFAAPAYER[[#This Row],[ ]]="Payé",PMKAFAAPAYER[[#This Row],[21.05.2025]],0)</f>
        <v>0</v>
      </c>
      <c r="BL235" s="161"/>
      <c r="BM235" s="176">
        <f>IF(PMKAFAAPAYER[[#This Row],[ ]]="Payé",PMKAFAAPAYER[[#This Row],[28.05.2025]],0)</f>
        <v>0</v>
      </c>
      <c r="BN235" s="17">
        <f t="shared" si="55"/>
        <v>0</v>
      </c>
      <c r="BO235" s="162"/>
      <c r="BP235" s="166">
        <f>IF(PMKAFAAPAYER[[#This Row],[ ]]="Payé",PMKAFAAPAYER[[#This Row],[04.06.2025]],0)</f>
        <v>0</v>
      </c>
      <c r="BQ235" s="161"/>
      <c r="BR235" s="166">
        <f>IF(PMKAFAAPAYER[[#This Row],[ ]]="Payé",PMKAFAAPAYER[[#This Row],[11.06.2025]],0)</f>
        <v>0</v>
      </c>
      <c r="BS235" s="161"/>
      <c r="BT235" s="166">
        <f>IF(PMKAFAAPAYER[[#This Row],[ ]]="Payé",PMKAFAAPAYER[[#This Row],[18.06.2025]],0)</f>
        <v>0</v>
      </c>
      <c r="BU235" s="161"/>
      <c r="BV235" s="176">
        <f>IF(PMKAFAAPAYER[[#This Row],[ ]]="Payé",PMKAFAAPAYER[[#This Row],[25.06.2025]],0)</f>
        <v>0</v>
      </c>
      <c r="BW235" s="18">
        <f t="shared" si="56"/>
        <v>0</v>
      </c>
      <c r="BX235" s="162"/>
      <c r="BY235" s="166">
        <f>IF(PMKAFAAPAYER[[#This Row],[ ]]="Payé",PMKAFAAPAYER[[#This Row],[02.07.2025]],0)</f>
        <v>0</v>
      </c>
      <c r="BZ235" s="161"/>
      <c r="CA235" s="166">
        <f>IF(PMKAFAAPAYER[[#This Row],[ ]]="Payé",PMKAFAAPAYER[[#This Row],[09.07.2025]],0)</f>
        <v>0</v>
      </c>
      <c r="CB235" s="161"/>
      <c r="CC235" s="166">
        <f>IF(PMKAFAAPAYER[[#This Row],[ ]]="Payé",PMKAFAAPAYER[[#This Row],[16.07.2025]],0)</f>
        <v>0</v>
      </c>
      <c r="CD235" s="161"/>
      <c r="CE235" s="166">
        <f>IF(PMKAFAAPAYER[[#This Row],[ ]]="Payé",PMKAFAAPAYER[[#This Row],[23.07.2025]],0)</f>
        <v>0</v>
      </c>
      <c r="CF235" s="161"/>
      <c r="CG235" s="176">
        <f>IF(PMKAFAAPAYER[[#This Row],[ ]]="Payé",PMKAFAAPAYER[[#This Row],[30.07.2025]],0)</f>
        <v>0</v>
      </c>
      <c r="CH235" s="17">
        <f t="shared" si="57"/>
        <v>0</v>
      </c>
      <c r="CI235" s="162"/>
      <c r="CJ235" s="166">
        <f>IF(PMKAFAAPAYER[[#This Row],[ ]]="Payé",PMKAFAAPAYER[[#This Row],[06.08.2025]],0)</f>
        <v>0</v>
      </c>
      <c r="CK235" s="161"/>
      <c r="CL235" s="166">
        <f>IF(PMKAFAAPAYER[[#This Row],[ ]]="Payé",PMKAFAAPAYER[[#This Row],[13.08.2025]],0)</f>
        <v>0</v>
      </c>
      <c r="CM235" s="161"/>
      <c r="CN235" s="166">
        <f>IF(PMKAFAAPAYER[[#This Row],[ ]]="Payé",PMKAFAAPAYER[[#This Row],[20.08.2025]],0)</f>
        <v>0</v>
      </c>
      <c r="CO235" s="161"/>
      <c r="CP235" s="176">
        <f>IF(PMKAFAAPAYER[[#This Row],[ ]]="Payé",PMKAFAAPAYER[[#This Row],[27.08.2025]],0)</f>
        <v>0</v>
      </c>
      <c r="CQ235" s="18">
        <f t="shared" si="58"/>
        <v>0</v>
      </c>
      <c r="CR235" s="162"/>
      <c r="CS235" s="166">
        <f>IF(PMKAFAAPAYER[[#This Row],[ ]]="Payé",PMKAFAAPAYER[[#This Row],[03.09.2025]],0)</f>
        <v>0</v>
      </c>
      <c r="CT235" s="161"/>
      <c r="CU235" s="166">
        <f>IF(PMKAFAAPAYER[[#This Row],[ ]]="Payé",PMKAFAAPAYER[[#This Row],[10.09.2025]],0)</f>
        <v>0</v>
      </c>
      <c r="CV235" s="161"/>
      <c r="CW235" s="166">
        <f>IF(PMKAFAAPAYER[[#This Row],[ ]]="Payé",PMKAFAAPAYER[[#This Row],[17.09.2025]],0)</f>
        <v>0</v>
      </c>
      <c r="CX235" s="161"/>
      <c r="CY235" s="176">
        <f>IF(PMKAFAAPAYER[[#This Row],[ ]]="Payé",PMKAFAAPAYER[[#This Row],[24.09.2025]],0)</f>
        <v>0</v>
      </c>
      <c r="CZ235" s="17">
        <f t="shared" si="59"/>
        <v>0</v>
      </c>
      <c r="DA235" s="162"/>
      <c r="DB235" s="166">
        <f>IF(PMKAFAAPAYER[[#This Row],[ ]]="Payé",PMKAFAAPAYER[[#This Row],[01.10.2025]],0)</f>
        <v>0</v>
      </c>
      <c r="DC235" s="161"/>
      <c r="DD235" s="166">
        <f>IF(PMKAFAAPAYER[[#This Row],[ ]]="Payé",PMKAFAAPAYER[[#This Row],[08.10.2025]],0)</f>
        <v>0</v>
      </c>
      <c r="DE235" s="161"/>
      <c r="DF235" s="166">
        <f>IF(PMKAFAAPAYER[[#This Row],[ ]]="Payé",PMKAFAAPAYER[[#This Row],[15.10.2025]],0)</f>
        <v>0</v>
      </c>
      <c r="DG235" s="161"/>
      <c r="DH235" s="166">
        <f>IF(PMKAFAAPAYER[[#This Row],[ ]]="Payé",PMKAFAAPAYER[[#This Row],[22.10.2025]],0)</f>
        <v>0</v>
      </c>
      <c r="DI235" s="161"/>
      <c r="DJ235" s="176">
        <f>IF(PMKAFAAPAYER[[#This Row],[ ]]="Payé",PMKAFAAPAYER[[#This Row],[29.10.2025]],0)</f>
        <v>0</v>
      </c>
      <c r="DK235" s="18">
        <f t="shared" si="60"/>
        <v>0</v>
      </c>
      <c r="DL235" s="162"/>
      <c r="DM235" s="166">
        <f>IF(PMKAFAAPAYER[[#This Row],[ ]]="Payé",PMKAFAAPAYER[[#This Row],[05.11.2025]],0)</f>
        <v>0</v>
      </c>
      <c r="DN235" s="161"/>
      <c r="DO235" s="166">
        <f>IF(PMKAFAAPAYER[[#This Row],[ ]]="Payé",PMKAFAAPAYER[[#This Row],[12.11.2025]],0)</f>
        <v>0</v>
      </c>
      <c r="DP235" s="161"/>
      <c r="DQ235" s="166">
        <f>IF(PMKAFAAPAYER[[#This Row],[ ]]="Payé",PMKAFAAPAYER[[#This Row],[19.11.2025]],0)</f>
        <v>0</v>
      </c>
      <c r="DR235" s="161"/>
      <c r="DS235" s="176">
        <f>IF(PMKAFAAPAYER[[#This Row],[ ]]="Payé",PMKAFAAPAYER[[#This Row],[26.11.2025]],0)</f>
        <v>0</v>
      </c>
      <c r="DT235" s="17">
        <f t="shared" si="61"/>
        <v>0</v>
      </c>
      <c r="DU235" s="162"/>
      <c r="DV235" s="166">
        <f>IF(PMKAFAAPAYER[[#This Row],[ ]]="Payé",PMKAFAAPAYER[[#This Row],[03.12.2025]],0)</f>
        <v>0</v>
      </c>
      <c r="DW235" s="161"/>
      <c r="DX235" s="166">
        <f>IF(PMKAFAAPAYER[[#This Row],[ ]]="Payé",PMKAFAAPAYER[[#This Row],[10.12.2025]],0)</f>
        <v>0</v>
      </c>
      <c r="DY235" s="161"/>
      <c r="DZ235" s="166">
        <f>IF(PMKAFAAPAYER[[#This Row],[ ]]="Payé",PMKAFAAPAYER[[#This Row],[17.12.2025]],0)</f>
        <v>0</v>
      </c>
      <c r="EA235" s="161"/>
      <c r="EB235" s="166">
        <f>IF(PMKAFAAPAYER[[#This Row],[ ]]="Payé",PMKAFAAPAYER[[#This Row],[24.12.2025]],0)</f>
        <v>0</v>
      </c>
      <c r="EC235" s="161"/>
      <c r="ED235" s="176">
        <f>IF(PMKAFAAPAYER[[#This Row],[ ]]="Payé",PMKAFAAPAYER[[#This Row],[31.12.2025]],0)</f>
        <v>0</v>
      </c>
      <c r="EE235" s="18">
        <f t="shared" si="62"/>
        <v>0</v>
      </c>
      <c r="EF235" s="11">
        <f t="shared" si="63"/>
        <v>0</v>
      </c>
      <c r="EG235" s="16">
        <f>+PMKAFAAPAYER[[#This Row],[CHF]]-PMKAFAAPAYER[[#This Row],[T2025]]</f>
        <v>0</v>
      </c>
    </row>
    <row r="236" spans="1:137" x14ac:dyDescent="0.3">
      <c r="A236" s="9">
        <f t="shared" si="64"/>
        <v>231</v>
      </c>
      <c r="B236" s="250"/>
      <c r="C236" s="251"/>
      <c r="D236" s="252"/>
      <c r="E236" s="253"/>
      <c r="F236" s="265">
        <f t="shared" si="50"/>
        <v>0</v>
      </c>
      <c r="G236" s="254"/>
      <c r="H236" s="255"/>
      <c r="I236" s="256"/>
      <c r="J236" s="14"/>
      <c r="K236" s="14"/>
      <c r="L236" s="14"/>
      <c r="N236" s="15"/>
      <c r="P236" s="258"/>
      <c r="Q236" s="259"/>
      <c r="R236" s="260"/>
      <c r="S236" s="166">
        <f>IF(PMKAFAAPAYER[[#This Row],[ ]]="Payé",PMKAFAAPAYER[[#This Row],[02.01.2025]],0)</f>
        <v>0</v>
      </c>
      <c r="T236" s="234"/>
      <c r="U236" s="166">
        <f>IF(PMKAFAAPAYER[[#This Row],[ ]]="Payé",PMKAFAAPAYER[[#This Row],[09.01.2025]],0)</f>
        <v>0</v>
      </c>
      <c r="V236" s="234"/>
      <c r="W236" s="166">
        <f>IF(PMKAFAAPAYER[[#This Row],[ ]]="Payé",PMKAFAAPAYER[[#This Row],[16.01.2025]],0)</f>
        <v>0</v>
      </c>
      <c r="X236" s="234"/>
      <c r="Y236" s="166">
        <f>IF(PMKAFAAPAYER[[#This Row],[ ]]="Payé",PMKAFAAPAYER[[#This Row],[23.01.2025]],0)</f>
        <v>0</v>
      </c>
      <c r="Z236" s="234"/>
      <c r="AA236" s="176">
        <f>IF(PMKAFAAPAYER[[#This Row],[ ]]="Payé",PMKAFAAPAYER[[#This Row],[30.01.2025]],0)</f>
        <v>0</v>
      </c>
      <c r="AB236" s="32">
        <f t="shared" si="51"/>
        <v>0</v>
      </c>
      <c r="AC236" s="234"/>
      <c r="AD236" s="166">
        <f>IF(PMKAFAAPAYER[[#This Row],[ ]]="Payé",PMKAFAAPAYER[[#This Row],[06.02.2025]],0)</f>
        <v>0</v>
      </c>
      <c r="AE236" s="234"/>
      <c r="AF236" s="166">
        <f>IF(PMKAFAAPAYER[[#This Row],[ ]]="Payé",PMKAFAAPAYER[[#This Row],[13.02.2025]],0)</f>
        <v>0</v>
      </c>
      <c r="AG236" s="234"/>
      <c r="AH236" s="166">
        <f>IF(PMKAFAAPAYER[[#This Row],[ ]]="Payé",PMKAFAAPAYER[[#This Row],[20.02.2025]],0)</f>
        <v>0</v>
      </c>
      <c r="AI236" s="234"/>
      <c r="AJ236" s="176">
        <f>IF(PMKAFAAPAYER[[#This Row],[ ]]="Payé",PMKAFAAPAYER[[#This Row],[27.02.2025]],0)</f>
        <v>0</v>
      </c>
      <c r="AK236" s="47">
        <f t="shared" si="52"/>
        <v>0</v>
      </c>
      <c r="AL236" s="162"/>
      <c r="AM236" s="166">
        <f>IF(PMKAFAAPAYER[[#This Row],[ ]]="Payé",PMKAFAAPAYER[[#This Row],[05.03.2025]],0)</f>
        <v>0</v>
      </c>
      <c r="AN236" s="161"/>
      <c r="AO236" s="166">
        <f>IF(PMKAFAAPAYER[[#This Row],[ ]]="Payé",PMKAFAAPAYER[[#This Row],[12.03.2025]],0)</f>
        <v>0</v>
      </c>
      <c r="AP236" s="161"/>
      <c r="AQ236" s="166">
        <f>IF(PMKAFAAPAYER[[#This Row],[ ]]="Payé",PMKAFAAPAYER[[#This Row],[19.03.2025]],0)</f>
        <v>0</v>
      </c>
      <c r="AR236" s="161"/>
      <c r="AS236" s="176">
        <f>IF(PMKAFAAPAYER[[#This Row],[ ]]="Payé",PMKAFAAPAYER[[#This Row],[26.03.2025]],0)</f>
        <v>0</v>
      </c>
      <c r="AT236" s="17">
        <f t="shared" si="53"/>
        <v>0</v>
      </c>
      <c r="AU236" s="162"/>
      <c r="AV236" s="166">
        <f>IF(PMKAFAAPAYER[[#This Row],[ ]]="Payé",PMKAFAAPAYER[[#This Row],[02.04.2025]],0)</f>
        <v>0</v>
      </c>
      <c r="AW236" s="161"/>
      <c r="AX236" s="166">
        <f>IF(PMKAFAAPAYER[[#This Row],[ ]]="Payé",PMKAFAAPAYER[[#This Row],[09.04.2025]],0)</f>
        <v>0</v>
      </c>
      <c r="AY236" s="161"/>
      <c r="AZ236" s="166">
        <f>IF(PMKAFAAPAYER[[#This Row],[ ]]="Payé",PMKAFAAPAYER[[#This Row],[16.04.2025]],0)</f>
        <v>0</v>
      </c>
      <c r="BA236" s="161"/>
      <c r="BB236" s="166">
        <f>IF(PMKAFAAPAYER[[#This Row],[ ]]="Payé",PMKAFAAPAYER[[#This Row],[23.04.2025]],0)</f>
        <v>0</v>
      </c>
      <c r="BC236" s="161"/>
      <c r="BD236" s="176">
        <f>IF(PMKAFAAPAYER[[#This Row],[ ]]="Payé",PMKAFAAPAYER[[#This Row],[30.04.2025]],0)</f>
        <v>0</v>
      </c>
      <c r="BE236" s="18">
        <f t="shared" si="54"/>
        <v>0</v>
      </c>
      <c r="BF236" s="162"/>
      <c r="BG236" s="166">
        <f>IF(PMKAFAAPAYER[[#This Row],[ ]]="Payé",PMKAFAAPAYER[[#This Row],[07.05.2025]],0)</f>
        <v>0</v>
      </c>
      <c r="BH236" s="161"/>
      <c r="BI236" s="166">
        <f>IF(PMKAFAAPAYER[[#This Row],[ ]]="Payé",PMKAFAAPAYER[[#This Row],[14.05.2025]],0)</f>
        <v>0</v>
      </c>
      <c r="BJ236" s="161"/>
      <c r="BK236" s="166">
        <f>IF(PMKAFAAPAYER[[#This Row],[ ]]="Payé",PMKAFAAPAYER[[#This Row],[21.05.2025]],0)</f>
        <v>0</v>
      </c>
      <c r="BL236" s="161"/>
      <c r="BM236" s="176">
        <f>IF(PMKAFAAPAYER[[#This Row],[ ]]="Payé",PMKAFAAPAYER[[#This Row],[28.05.2025]],0)</f>
        <v>0</v>
      </c>
      <c r="BN236" s="17">
        <f t="shared" si="55"/>
        <v>0</v>
      </c>
      <c r="BO236" s="162"/>
      <c r="BP236" s="166">
        <f>IF(PMKAFAAPAYER[[#This Row],[ ]]="Payé",PMKAFAAPAYER[[#This Row],[04.06.2025]],0)</f>
        <v>0</v>
      </c>
      <c r="BQ236" s="161"/>
      <c r="BR236" s="166">
        <f>IF(PMKAFAAPAYER[[#This Row],[ ]]="Payé",PMKAFAAPAYER[[#This Row],[11.06.2025]],0)</f>
        <v>0</v>
      </c>
      <c r="BS236" s="161"/>
      <c r="BT236" s="166">
        <f>IF(PMKAFAAPAYER[[#This Row],[ ]]="Payé",PMKAFAAPAYER[[#This Row],[18.06.2025]],0)</f>
        <v>0</v>
      </c>
      <c r="BU236" s="161"/>
      <c r="BV236" s="176">
        <f>IF(PMKAFAAPAYER[[#This Row],[ ]]="Payé",PMKAFAAPAYER[[#This Row],[25.06.2025]],0)</f>
        <v>0</v>
      </c>
      <c r="BW236" s="18">
        <f t="shared" si="56"/>
        <v>0</v>
      </c>
      <c r="BX236" s="162"/>
      <c r="BY236" s="166">
        <f>IF(PMKAFAAPAYER[[#This Row],[ ]]="Payé",PMKAFAAPAYER[[#This Row],[02.07.2025]],0)</f>
        <v>0</v>
      </c>
      <c r="BZ236" s="161"/>
      <c r="CA236" s="166">
        <f>IF(PMKAFAAPAYER[[#This Row],[ ]]="Payé",PMKAFAAPAYER[[#This Row],[09.07.2025]],0)</f>
        <v>0</v>
      </c>
      <c r="CB236" s="161"/>
      <c r="CC236" s="166">
        <f>IF(PMKAFAAPAYER[[#This Row],[ ]]="Payé",PMKAFAAPAYER[[#This Row],[16.07.2025]],0)</f>
        <v>0</v>
      </c>
      <c r="CD236" s="161"/>
      <c r="CE236" s="166">
        <f>IF(PMKAFAAPAYER[[#This Row],[ ]]="Payé",PMKAFAAPAYER[[#This Row],[23.07.2025]],0)</f>
        <v>0</v>
      </c>
      <c r="CF236" s="161"/>
      <c r="CG236" s="176">
        <f>IF(PMKAFAAPAYER[[#This Row],[ ]]="Payé",PMKAFAAPAYER[[#This Row],[30.07.2025]],0)</f>
        <v>0</v>
      </c>
      <c r="CH236" s="17">
        <f t="shared" si="57"/>
        <v>0</v>
      </c>
      <c r="CI236" s="162"/>
      <c r="CJ236" s="166">
        <f>IF(PMKAFAAPAYER[[#This Row],[ ]]="Payé",PMKAFAAPAYER[[#This Row],[06.08.2025]],0)</f>
        <v>0</v>
      </c>
      <c r="CK236" s="161"/>
      <c r="CL236" s="166">
        <f>IF(PMKAFAAPAYER[[#This Row],[ ]]="Payé",PMKAFAAPAYER[[#This Row],[13.08.2025]],0)</f>
        <v>0</v>
      </c>
      <c r="CM236" s="161"/>
      <c r="CN236" s="166">
        <f>IF(PMKAFAAPAYER[[#This Row],[ ]]="Payé",PMKAFAAPAYER[[#This Row],[20.08.2025]],0)</f>
        <v>0</v>
      </c>
      <c r="CO236" s="161"/>
      <c r="CP236" s="176">
        <f>IF(PMKAFAAPAYER[[#This Row],[ ]]="Payé",PMKAFAAPAYER[[#This Row],[27.08.2025]],0)</f>
        <v>0</v>
      </c>
      <c r="CQ236" s="18">
        <f t="shared" si="58"/>
        <v>0</v>
      </c>
      <c r="CR236" s="162"/>
      <c r="CS236" s="166">
        <f>IF(PMKAFAAPAYER[[#This Row],[ ]]="Payé",PMKAFAAPAYER[[#This Row],[03.09.2025]],0)</f>
        <v>0</v>
      </c>
      <c r="CT236" s="161"/>
      <c r="CU236" s="166">
        <f>IF(PMKAFAAPAYER[[#This Row],[ ]]="Payé",PMKAFAAPAYER[[#This Row],[10.09.2025]],0)</f>
        <v>0</v>
      </c>
      <c r="CV236" s="161"/>
      <c r="CW236" s="166">
        <f>IF(PMKAFAAPAYER[[#This Row],[ ]]="Payé",PMKAFAAPAYER[[#This Row],[17.09.2025]],0)</f>
        <v>0</v>
      </c>
      <c r="CX236" s="161"/>
      <c r="CY236" s="176">
        <f>IF(PMKAFAAPAYER[[#This Row],[ ]]="Payé",PMKAFAAPAYER[[#This Row],[24.09.2025]],0)</f>
        <v>0</v>
      </c>
      <c r="CZ236" s="17">
        <f t="shared" si="59"/>
        <v>0</v>
      </c>
      <c r="DA236" s="162"/>
      <c r="DB236" s="166">
        <f>IF(PMKAFAAPAYER[[#This Row],[ ]]="Payé",PMKAFAAPAYER[[#This Row],[01.10.2025]],0)</f>
        <v>0</v>
      </c>
      <c r="DC236" s="161"/>
      <c r="DD236" s="166">
        <f>IF(PMKAFAAPAYER[[#This Row],[ ]]="Payé",PMKAFAAPAYER[[#This Row],[08.10.2025]],0)</f>
        <v>0</v>
      </c>
      <c r="DE236" s="161"/>
      <c r="DF236" s="166">
        <f>IF(PMKAFAAPAYER[[#This Row],[ ]]="Payé",PMKAFAAPAYER[[#This Row],[15.10.2025]],0)</f>
        <v>0</v>
      </c>
      <c r="DG236" s="161"/>
      <c r="DH236" s="166">
        <f>IF(PMKAFAAPAYER[[#This Row],[ ]]="Payé",PMKAFAAPAYER[[#This Row],[22.10.2025]],0)</f>
        <v>0</v>
      </c>
      <c r="DI236" s="161"/>
      <c r="DJ236" s="176">
        <f>IF(PMKAFAAPAYER[[#This Row],[ ]]="Payé",PMKAFAAPAYER[[#This Row],[29.10.2025]],0)</f>
        <v>0</v>
      </c>
      <c r="DK236" s="18">
        <f t="shared" si="60"/>
        <v>0</v>
      </c>
      <c r="DL236" s="162"/>
      <c r="DM236" s="166">
        <f>IF(PMKAFAAPAYER[[#This Row],[ ]]="Payé",PMKAFAAPAYER[[#This Row],[05.11.2025]],0)</f>
        <v>0</v>
      </c>
      <c r="DN236" s="161"/>
      <c r="DO236" s="166">
        <f>IF(PMKAFAAPAYER[[#This Row],[ ]]="Payé",PMKAFAAPAYER[[#This Row],[12.11.2025]],0)</f>
        <v>0</v>
      </c>
      <c r="DP236" s="161"/>
      <c r="DQ236" s="166">
        <f>IF(PMKAFAAPAYER[[#This Row],[ ]]="Payé",PMKAFAAPAYER[[#This Row],[19.11.2025]],0)</f>
        <v>0</v>
      </c>
      <c r="DR236" s="161"/>
      <c r="DS236" s="176">
        <f>IF(PMKAFAAPAYER[[#This Row],[ ]]="Payé",PMKAFAAPAYER[[#This Row],[26.11.2025]],0)</f>
        <v>0</v>
      </c>
      <c r="DT236" s="17">
        <f t="shared" si="61"/>
        <v>0</v>
      </c>
      <c r="DU236" s="162"/>
      <c r="DV236" s="166">
        <f>IF(PMKAFAAPAYER[[#This Row],[ ]]="Payé",PMKAFAAPAYER[[#This Row],[03.12.2025]],0)</f>
        <v>0</v>
      </c>
      <c r="DW236" s="161"/>
      <c r="DX236" s="166">
        <f>IF(PMKAFAAPAYER[[#This Row],[ ]]="Payé",PMKAFAAPAYER[[#This Row],[10.12.2025]],0)</f>
        <v>0</v>
      </c>
      <c r="DY236" s="161"/>
      <c r="DZ236" s="166">
        <f>IF(PMKAFAAPAYER[[#This Row],[ ]]="Payé",PMKAFAAPAYER[[#This Row],[17.12.2025]],0)</f>
        <v>0</v>
      </c>
      <c r="EA236" s="161"/>
      <c r="EB236" s="166">
        <f>IF(PMKAFAAPAYER[[#This Row],[ ]]="Payé",PMKAFAAPAYER[[#This Row],[24.12.2025]],0)</f>
        <v>0</v>
      </c>
      <c r="EC236" s="161"/>
      <c r="ED236" s="176">
        <f>IF(PMKAFAAPAYER[[#This Row],[ ]]="Payé",PMKAFAAPAYER[[#This Row],[31.12.2025]],0)</f>
        <v>0</v>
      </c>
      <c r="EE236" s="18">
        <f t="shared" si="62"/>
        <v>0</v>
      </c>
      <c r="EF236" s="11">
        <f t="shared" si="63"/>
        <v>0</v>
      </c>
      <c r="EG236" s="16">
        <f>+PMKAFAAPAYER[[#This Row],[CHF]]-PMKAFAAPAYER[[#This Row],[T2025]]</f>
        <v>0</v>
      </c>
    </row>
    <row r="237" spans="1:137" x14ac:dyDescent="0.3">
      <c r="A237" s="9">
        <f t="shared" si="64"/>
        <v>232</v>
      </c>
      <c r="B237" s="250"/>
      <c r="C237" s="251"/>
      <c r="D237" s="252"/>
      <c r="E237" s="253"/>
      <c r="F237" s="265">
        <f t="shared" ref="F237:F300" si="65">+D237+E237</f>
        <v>0</v>
      </c>
      <c r="G237" s="254"/>
      <c r="H237" s="255"/>
      <c r="I237" s="256"/>
      <c r="J237" s="14"/>
      <c r="K237" s="14"/>
      <c r="L237" s="14"/>
      <c r="N237" s="15"/>
      <c r="P237" s="258"/>
      <c r="Q237" s="259"/>
      <c r="R237" s="260"/>
      <c r="S237" s="166">
        <f>IF(PMKAFAAPAYER[[#This Row],[ ]]="Payé",PMKAFAAPAYER[[#This Row],[02.01.2025]],0)</f>
        <v>0</v>
      </c>
      <c r="T237" s="234"/>
      <c r="U237" s="166">
        <f>IF(PMKAFAAPAYER[[#This Row],[ ]]="Payé",PMKAFAAPAYER[[#This Row],[09.01.2025]],0)</f>
        <v>0</v>
      </c>
      <c r="V237" s="234"/>
      <c r="W237" s="166">
        <f>IF(PMKAFAAPAYER[[#This Row],[ ]]="Payé",PMKAFAAPAYER[[#This Row],[16.01.2025]],0)</f>
        <v>0</v>
      </c>
      <c r="X237" s="234"/>
      <c r="Y237" s="166">
        <f>IF(PMKAFAAPAYER[[#This Row],[ ]]="Payé",PMKAFAAPAYER[[#This Row],[23.01.2025]],0)</f>
        <v>0</v>
      </c>
      <c r="Z237" s="234"/>
      <c r="AA237" s="176">
        <f>IF(PMKAFAAPAYER[[#This Row],[ ]]="Payé",PMKAFAAPAYER[[#This Row],[30.01.2025]],0)</f>
        <v>0</v>
      </c>
      <c r="AB237" s="32">
        <f t="shared" si="51"/>
        <v>0</v>
      </c>
      <c r="AC237" s="234"/>
      <c r="AD237" s="166">
        <f>IF(PMKAFAAPAYER[[#This Row],[ ]]="Payé",PMKAFAAPAYER[[#This Row],[06.02.2025]],0)</f>
        <v>0</v>
      </c>
      <c r="AE237" s="234"/>
      <c r="AF237" s="166">
        <f>IF(PMKAFAAPAYER[[#This Row],[ ]]="Payé",PMKAFAAPAYER[[#This Row],[13.02.2025]],0)</f>
        <v>0</v>
      </c>
      <c r="AG237" s="234"/>
      <c r="AH237" s="166">
        <f>IF(PMKAFAAPAYER[[#This Row],[ ]]="Payé",PMKAFAAPAYER[[#This Row],[20.02.2025]],0)</f>
        <v>0</v>
      </c>
      <c r="AI237" s="234"/>
      <c r="AJ237" s="176">
        <f>IF(PMKAFAAPAYER[[#This Row],[ ]]="Payé",PMKAFAAPAYER[[#This Row],[27.02.2025]],0)</f>
        <v>0</v>
      </c>
      <c r="AK237" s="47">
        <f t="shared" si="52"/>
        <v>0</v>
      </c>
      <c r="AL237" s="162"/>
      <c r="AM237" s="166">
        <f>IF(PMKAFAAPAYER[[#This Row],[ ]]="Payé",PMKAFAAPAYER[[#This Row],[05.03.2025]],0)</f>
        <v>0</v>
      </c>
      <c r="AN237" s="161"/>
      <c r="AO237" s="166">
        <f>IF(PMKAFAAPAYER[[#This Row],[ ]]="Payé",PMKAFAAPAYER[[#This Row],[12.03.2025]],0)</f>
        <v>0</v>
      </c>
      <c r="AP237" s="161"/>
      <c r="AQ237" s="166">
        <f>IF(PMKAFAAPAYER[[#This Row],[ ]]="Payé",PMKAFAAPAYER[[#This Row],[19.03.2025]],0)</f>
        <v>0</v>
      </c>
      <c r="AR237" s="161"/>
      <c r="AS237" s="176">
        <f>IF(PMKAFAAPAYER[[#This Row],[ ]]="Payé",PMKAFAAPAYER[[#This Row],[26.03.2025]],0)</f>
        <v>0</v>
      </c>
      <c r="AT237" s="17">
        <f t="shared" si="53"/>
        <v>0</v>
      </c>
      <c r="AU237" s="162"/>
      <c r="AV237" s="166">
        <f>IF(PMKAFAAPAYER[[#This Row],[ ]]="Payé",PMKAFAAPAYER[[#This Row],[02.04.2025]],0)</f>
        <v>0</v>
      </c>
      <c r="AW237" s="161"/>
      <c r="AX237" s="166">
        <f>IF(PMKAFAAPAYER[[#This Row],[ ]]="Payé",PMKAFAAPAYER[[#This Row],[09.04.2025]],0)</f>
        <v>0</v>
      </c>
      <c r="AY237" s="161"/>
      <c r="AZ237" s="166">
        <f>IF(PMKAFAAPAYER[[#This Row],[ ]]="Payé",PMKAFAAPAYER[[#This Row],[16.04.2025]],0)</f>
        <v>0</v>
      </c>
      <c r="BA237" s="161"/>
      <c r="BB237" s="166">
        <f>IF(PMKAFAAPAYER[[#This Row],[ ]]="Payé",PMKAFAAPAYER[[#This Row],[23.04.2025]],0)</f>
        <v>0</v>
      </c>
      <c r="BC237" s="161"/>
      <c r="BD237" s="176">
        <f>IF(PMKAFAAPAYER[[#This Row],[ ]]="Payé",PMKAFAAPAYER[[#This Row],[30.04.2025]],0)</f>
        <v>0</v>
      </c>
      <c r="BE237" s="18">
        <f t="shared" si="54"/>
        <v>0</v>
      </c>
      <c r="BF237" s="162"/>
      <c r="BG237" s="166">
        <f>IF(PMKAFAAPAYER[[#This Row],[ ]]="Payé",PMKAFAAPAYER[[#This Row],[07.05.2025]],0)</f>
        <v>0</v>
      </c>
      <c r="BH237" s="161"/>
      <c r="BI237" s="166">
        <f>IF(PMKAFAAPAYER[[#This Row],[ ]]="Payé",PMKAFAAPAYER[[#This Row],[14.05.2025]],0)</f>
        <v>0</v>
      </c>
      <c r="BJ237" s="161"/>
      <c r="BK237" s="166">
        <f>IF(PMKAFAAPAYER[[#This Row],[ ]]="Payé",PMKAFAAPAYER[[#This Row],[21.05.2025]],0)</f>
        <v>0</v>
      </c>
      <c r="BL237" s="161"/>
      <c r="BM237" s="176">
        <f>IF(PMKAFAAPAYER[[#This Row],[ ]]="Payé",PMKAFAAPAYER[[#This Row],[28.05.2025]],0)</f>
        <v>0</v>
      </c>
      <c r="BN237" s="17">
        <f t="shared" si="55"/>
        <v>0</v>
      </c>
      <c r="BO237" s="162"/>
      <c r="BP237" s="166">
        <f>IF(PMKAFAAPAYER[[#This Row],[ ]]="Payé",PMKAFAAPAYER[[#This Row],[04.06.2025]],0)</f>
        <v>0</v>
      </c>
      <c r="BQ237" s="161"/>
      <c r="BR237" s="166">
        <f>IF(PMKAFAAPAYER[[#This Row],[ ]]="Payé",PMKAFAAPAYER[[#This Row],[11.06.2025]],0)</f>
        <v>0</v>
      </c>
      <c r="BS237" s="161"/>
      <c r="BT237" s="166">
        <f>IF(PMKAFAAPAYER[[#This Row],[ ]]="Payé",PMKAFAAPAYER[[#This Row],[18.06.2025]],0)</f>
        <v>0</v>
      </c>
      <c r="BU237" s="161"/>
      <c r="BV237" s="176">
        <f>IF(PMKAFAAPAYER[[#This Row],[ ]]="Payé",PMKAFAAPAYER[[#This Row],[25.06.2025]],0)</f>
        <v>0</v>
      </c>
      <c r="BW237" s="18">
        <f t="shared" si="56"/>
        <v>0</v>
      </c>
      <c r="BX237" s="162"/>
      <c r="BY237" s="166">
        <f>IF(PMKAFAAPAYER[[#This Row],[ ]]="Payé",PMKAFAAPAYER[[#This Row],[02.07.2025]],0)</f>
        <v>0</v>
      </c>
      <c r="BZ237" s="161"/>
      <c r="CA237" s="166">
        <f>IF(PMKAFAAPAYER[[#This Row],[ ]]="Payé",PMKAFAAPAYER[[#This Row],[09.07.2025]],0)</f>
        <v>0</v>
      </c>
      <c r="CB237" s="161"/>
      <c r="CC237" s="166">
        <f>IF(PMKAFAAPAYER[[#This Row],[ ]]="Payé",PMKAFAAPAYER[[#This Row],[16.07.2025]],0)</f>
        <v>0</v>
      </c>
      <c r="CD237" s="161"/>
      <c r="CE237" s="166">
        <f>IF(PMKAFAAPAYER[[#This Row],[ ]]="Payé",PMKAFAAPAYER[[#This Row],[23.07.2025]],0)</f>
        <v>0</v>
      </c>
      <c r="CF237" s="161"/>
      <c r="CG237" s="176">
        <f>IF(PMKAFAAPAYER[[#This Row],[ ]]="Payé",PMKAFAAPAYER[[#This Row],[30.07.2025]],0)</f>
        <v>0</v>
      </c>
      <c r="CH237" s="17">
        <f t="shared" si="57"/>
        <v>0</v>
      </c>
      <c r="CI237" s="162"/>
      <c r="CJ237" s="166">
        <f>IF(PMKAFAAPAYER[[#This Row],[ ]]="Payé",PMKAFAAPAYER[[#This Row],[06.08.2025]],0)</f>
        <v>0</v>
      </c>
      <c r="CK237" s="161"/>
      <c r="CL237" s="166">
        <f>IF(PMKAFAAPAYER[[#This Row],[ ]]="Payé",PMKAFAAPAYER[[#This Row],[13.08.2025]],0)</f>
        <v>0</v>
      </c>
      <c r="CM237" s="161"/>
      <c r="CN237" s="166">
        <f>IF(PMKAFAAPAYER[[#This Row],[ ]]="Payé",PMKAFAAPAYER[[#This Row],[20.08.2025]],0)</f>
        <v>0</v>
      </c>
      <c r="CO237" s="161"/>
      <c r="CP237" s="176">
        <f>IF(PMKAFAAPAYER[[#This Row],[ ]]="Payé",PMKAFAAPAYER[[#This Row],[27.08.2025]],0)</f>
        <v>0</v>
      </c>
      <c r="CQ237" s="18">
        <f t="shared" si="58"/>
        <v>0</v>
      </c>
      <c r="CR237" s="162"/>
      <c r="CS237" s="166">
        <f>IF(PMKAFAAPAYER[[#This Row],[ ]]="Payé",PMKAFAAPAYER[[#This Row],[03.09.2025]],0)</f>
        <v>0</v>
      </c>
      <c r="CT237" s="161"/>
      <c r="CU237" s="166">
        <f>IF(PMKAFAAPAYER[[#This Row],[ ]]="Payé",PMKAFAAPAYER[[#This Row],[10.09.2025]],0)</f>
        <v>0</v>
      </c>
      <c r="CV237" s="161"/>
      <c r="CW237" s="166">
        <f>IF(PMKAFAAPAYER[[#This Row],[ ]]="Payé",PMKAFAAPAYER[[#This Row],[17.09.2025]],0)</f>
        <v>0</v>
      </c>
      <c r="CX237" s="161"/>
      <c r="CY237" s="176">
        <f>IF(PMKAFAAPAYER[[#This Row],[ ]]="Payé",PMKAFAAPAYER[[#This Row],[24.09.2025]],0)</f>
        <v>0</v>
      </c>
      <c r="CZ237" s="17">
        <f t="shared" si="59"/>
        <v>0</v>
      </c>
      <c r="DA237" s="162"/>
      <c r="DB237" s="166">
        <f>IF(PMKAFAAPAYER[[#This Row],[ ]]="Payé",PMKAFAAPAYER[[#This Row],[01.10.2025]],0)</f>
        <v>0</v>
      </c>
      <c r="DC237" s="161"/>
      <c r="DD237" s="166">
        <f>IF(PMKAFAAPAYER[[#This Row],[ ]]="Payé",PMKAFAAPAYER[[#This Row],[08.10.2025]],0)</f>
        <v>0</v>
      </c>
      <c r="DE237" s="161"/>
      <c r="DF237" s="166">
        <f>IF(PMKAFAAPAYER[[#This Row],[ ]]="Payé",PMKAFAAPAYER[[#This Row],[15.10.2025]],0)</f>
        <v>0</v>
      </c>
      <c r="DG237" s="161"/>
      <c r="DH237" s="166">
        <f>IF(PMKAFAAPAYER[[#This Row],[ ]]="Payé",PMKAFAAPAYER[[#This Row],[22.10.2025]],0)</f>
        <v>0</v>
      </c>
      <c r="DI237" s="161"/>
      <c r="DJ237" s="176">
        <f>IF(PMKAFAAPAYER[[#This Row],[ ]]="Payé",PMKAFAAPAYER[[#This Row],[29.10.2025]],0)</f>
        <v>0</v>
      </c>
      <c r="DK237" s="18">
        <f t="shared" si="60"/>
        <v>0</v>
      </c>
      <c r="DL237" s="162"/>
      <c r="DM237" s="166">
        <f>IF(PMKAFAAPAYER[[#This Row],[ ]]="Payé",PMKAFAAPAYER[[#This Row],[05.11.2025]],0)</f>
        <v>0</v>
      </c>
      <c r="DN237" s="161"/>
      <c r="DO237" s="166">
        <f>IF(PMKAFAAPAYER[[#This Row],[ ]]="Payé",PMKAFAAPAYER[[#This Row],[12.11.2025]],0)</f>
        <v>0</v>
      </c>
      <c r="DP237" s="161"/>
      <c r="DQ237" s="166">
        <f>IF(PMKAFAAPAYER[[#This Row],[ ]]="Payé",PMKAFAAPAYER[[#This Row],[19.11.2025]],0)</f>
        <v>0</v>
      </c>
      <c r="DR237" s="161"/>
      <c r="DS237" s="176">
        <f>IF(PMKAFAAPAYER[[#This Row],[ ]]="Payé",PMKAFAAPAYER[[#This Row],[26.11.2025]],0)</f>
        <v>0</v>
      </c>
      <c r="DT237" s="17">
        <f t="shared" si="61"/>
        <v>0</v>
      </c>
      <c r="DU237" s="162"/>
      <c r="DV237" s="166">
        <f>IF(PMKAFAAPAYER[[#This Row],[ ]]="Payé",PMKAFAAPAYER[[#This Row],[03.12.2025]],0)</f>
        <v>0</v>
      </c>
      <c r="DW237" s="161"/>
      <c r="DX237" s="166">
        <f>IF(PMKAFAAPAYER[[#This Row],[ ]]="Payé",PMKAFAAPAYER[[#This Row],[10.12.2025]],0)</f>
        <v>0</v>
      </c>
      <c r="DY237" s="161"/>
      <c r="DZ237" s="166">
        <f>IF(PMKAFAAPAYER[[#This Row],[ ]]="Payé",PMKAFAAPAYER[[#This Row],[17.12.2025]],0)</f>
        <v>0</v>
      </c>
      <c r="EA237" s="161"/>
      <c r="EB237" s="166">
        <f>IF(PMKAFAAPAYER[[#This Row],[ ]]="Payé",PMKAFAAPAYER[[#This Row],[24.12.2025]],0)</f>
        <v>0</v>
      </c>
      <c r="EC237" s="161"/>
      <c r="ED237" s="176">
        <f>IF(PMKAFAAPAYER[[#This Row],[ ]]="Payé",PMKAFAAPAYER[[#This Row],[31.12.2025]],0)</f>
        <v>0</v>
      </c>
      <c r="EE237" s="18">
        <f t="shared" si="62"/>
        <v>0</v>
      </c>
      <c r="EF237" s="11">
        <f t="shared" si="63"/>
        <v>0</v>
      </c>
      <c r="EG237" s="16">
        <f>+PMKAFAAPAYER[[#This Row],[CHF]]-PMKAFAAPAYER[[#This Row],[T2025]]</f>
        <v>0</v>
      </c>
    </row>
    <row r="238" spans="1:137" x14ac:dyDescent="0.3">
      <c r="A238" s="9">
        <f t="shared" si="64"/>
        <v>233</v>
      </c>
      <c r="B238" s="250"/>
      <c r="C238" s="251"/>
      <c r="D238" s="252"/>
      <c r="E238" s="253"/>
      <c r="F238" s="265">
        <f t="shared" si="65"/>
        <v>0</v>
      </c>
      <c r="G238" s="254"/>
      <c r="H238" s="255"/>
      <c r="I238" s="256"/>
      <c r="J238" s="14"/>
      <c r="K238" s="14"/>
      <c r="L238" s="14"/>
      <c r="N238" s="15"/>
      <c r="P238" s="258"/>
      <c r="Q238" s="259"/>
      <c r="R238" s="260"/>
      <c r="S238" s="166">
        <f>IF(PMKAFAAPAYER[[#This Row],[ ]]="Payé",PMKAFAAPAYER[[#This Row],[02.01.2025]],0)</f>
        <v>0</v>
      </c>
      <c r="T238" s="234"/>
      <c r="U238" s="166">
        <f>IF(PMKAFAAPAYER[[#This Row],[ ]]="Payé",PMKAFAAPAYER[[#This Row],[09.01.2025]],0)</f>
        <v>0</v>
      </c>
      <c r="V238" s="234"/>
      <c r="W238" s="166">
        <f>IF(PMKAFAAPAYER[[#This Row],[ ]]="Payé",PMKAFAAPAYER[[#This Row],[16.01.2025]],0)</f>
        <v>0</v>
      </c>
      <c r="X238" s="234"/>
      <c r="Y238" s="166">
        <f>IF(PMKAFAAPAYER[[#This Row],[ ]]="Payé",PMKAFAAPAYER[[#This Row],[23.01.2025]],0)</f>
        <v>0</v>
      </c>
      <c r="Z238" s="234"/>
      <c r="AA238" s="176">
        <f>IF(PMKAFAAPAYER[[#This Row],[ ]]="Payé",PMKAFAAPAYER[[#This Row],[30.01.2025]],0)</f>
        <v>0</v>
      </c>
      <c r="AB238" s="32">
        <f t="shared" si="51"/>
        <v>0</v>
      </c>
      <c r="AC238" s="234"/>
      <c r="AD238" s="166">
        <f>IF(PMKAFAAPAYER[[#This Row],[ ]]="Payé",PMKAFAAPAYER[[#This Row],[06.02.2025]],0)</f>
        <v>0</v>
      </c>
      <c r="AE238" s="234"/>
      <c r="AF238" s="166">
        <f>IF(PMKAFAAPAYER[[#This Row],[ ]]="Payé",PMKAFAAPAYER[[#This Row],[13.02.2025]],0)</f>
        <v>0</v>
      </c>
      <c r="AG238" s="234"/>
      <c r="AH238" s="166">
        <f>IF(PMKAFAAPAYER[[#This Row],[ ]]="Payé",PMKAFAAPAYER[[#This Row],[20.02.2025]],0)</f>
        <v>0</v>
      </c>
      <c r="AI238" s="234"/>
      <c r="AJ238" s="176">
        <f>IF(PMKAFAAPAYER[[#This Row],[ ]]="Payé",PMKAFAAPAYER[[#This Row],[27.02.2025]],0)</f>
        <v>0</v>
      </c>
      <c r="AK238" s="47">
        <f t="shared" si="52"/>
        <v>0</v>
      </c>
      <c r="AL238" s="162"/>
      <c r="AM238" s="166">
        <f>IF(PMKAFAAPAYER[[#This Row],[ ]]="Payé",PMKAFAAPAYER[[#This Row],[05.03.2025]],0)</f>
        <v>0</v>
      </c>
      <c r="AN238" s="161"/>
      <c r="AO238" s="166">
        <f>IF(PMKAFAAPAYER[[#This Row],[ ]]="Payé",PMKAFAAPAYER[[#This Row],[12.03.2025]],0)</f>
        <v>0</v>
      </c>
      <c r="AP238" s="161"/>
      <c r="AQ238" s="166">
        <f>IF(PMKAFAAPAYER[[#This Row],[ ]]="Payé",PMKAFAAPAYER[[#This Row],[19.03.2025]],0)</f>
        <v>0</v>
      </c>
      <c r="AR238" s="161"/>
      <c r="AS238" s="176">
        <f>IF(PMKAFAAPAYER[[#This Row],[ ]]="Payé",PMKAFAAPAYER[[#This Row],[26.03.2025]],0)</f>
        <v>0</v>
      </c>
      <c r="AT238" s="17">
        <f t="shared" si="53"/>
        <v>0</v>
      </c>
      <c r="AU238" s="162"/>
      <c r="AV238" s="166">
        <f>IF(PMKAFAAPAYER[[#This Row],[ ]]="Payé",PMKAFAAPAYER[[#This Row],[02.04.2025]],0)</f>
        <v>0</v>
      </c>
      <c r="AW238" s="161"/>
      <c r="AX238" s="166">
        <f>IF(PMKAFAAPAYER[[#This Row],[ ]]="Payé",PMKAFAAPAYER[[#This Row],[09.04.2025]],0)</f>
        <v>0</v>
      </c>
      <c r="AY238" s="161"/>
      <c r="AZ238" s="166">
        <f>IF(PMKAFAAPAYER[[#This Row],[ ]]="Payé",PMKAFAAPAYER[[#This Row],[16.04.2025]],0)</f>
        <v>0</v>
      </c>
      <c r="BA238" s="161"/>
      <c r="BB238" s="166">
        <f>IF(PMKAFAAPAYER[[#This Row],[ ]]="Payé",PMKAFAAPAYER[[#This Row],[23.04.2025]],0)</f>
        <v>0</v>
      </c>
      <c r="BC238" s="161"/>
      <c r="BD238" s="176">
        <f>IF(PMKAFAAPAYER[[#This Row],[ ]]="Payé",PMKAFAAPAYER[[#This Row],[30.04.2025]],0)</f>
        <v>0</v>
      </c>
      <c r="BE238" s="18">
        <f t="shared" si="54"/>
        <v>0</v>
      </c>
      <c r="BF238" s="162"/>
      <c r="BG238" s="166">
        <f>IF(PMKAFAAPAYER[[#This Row],[ ]]="Payé",PMKAFAAPAYER[[#This Row],[07.05.2025]],0)</f>
        <v>0</v>
      </c>
      <c r="BH238" s="161"/>
      <c r="BI238" s="166">
        <f>IF(PMKAFAAPAYER[[#This Row],[ ]]="Payé",PMKAFAAPAYER[[#This Row],[14.05.2025]],0)</f>
        <v>0</v>
      </c>
      <c r="BJ238" s="161"/>
      <c r="BK238" s="166">
        <f>IF(PMKAFAAPAYER[[#This Row],[ ]]="Payé",PMKAFAAPAYER[[#This Row],[21.05.2025]],0)</f>
        <v>0</v>
      </c>
      <c r="BL238" s="161"/>
      <c r="BM238" s="176">
        <f>IF(PMKAFAAPAYER[[#This Row],[ ]]="Payé",PMKAFAAPAYER[[#This Row],[28.05.2025]],0)</f>
        <v>0</v>
      </c>
      <c r="BN238" s="17">
        <f t="shared" si="55"/>
        <v>0</v>
      </c>
      <c r="BO238" s="162"/>
      <c r="BP238" s="166">
        <f>IF(PMKAFAAPAYER[[#This Row],[ ]]="Payé",PMKAFAAPAYER[[#This Row],[04.06.2025]],0)</f>
        <v>0</v>
      </c>
      <c r="BQ238" s="161"/>
      <c r="BR238" s="166">
        <f>IF(PMKAFAAPAYER[[#This Row],[ ]]="Payé",PMKAFAAPAYER[[#This Row],[11.06.2025]],0)</f>
        <v>0</v>
      </c>
      <c r="BS238" s="161"/>
      <c r="BT238" s="166">
        <f>IF(PMKAFAAPAYER[[#This Row],[ ]]="Payé",PMKAFAAPAYER[[#This Row],[18.06.2025]],0)</f>
        <v>0</v>
      </c>
      <c r="BU238" s="161"/>
      <c r="BV238" s="176">
        <f>IF(PMKAFAAPAYER[[#This Row],[ ]]="Payé",PMKAFAAPAYER[[#This Row],[25.06.2025]],0)</f>
        <v>0</v>
      </c>
      <c r="BW238" s="18">
        <f t="shared" si="56"/>
        <v>0</v>
      </c>
      <c r="BX238" s="162"/>
      <c r="BY238" s="166">
        <f>IF(PMKAFAAPAYER[[#This Row],[ ]]="Payé",PMKAFAAPAYER[[#This Row],[02.07.2025]],0)</f>
        <v>0</v>
      </c>
      <c r="BZ238" s="161"/>
      <c r="CA238" s="166">
        <f>IF(PMKAFAAPAYER[[#This Row],[ ]]="Payé",PMKAFAAPAYER[[#This Row],[09.07.2025]],0)</f>
        <v>0</v>
      </c>
      <c r="CB238" s="161"/>
      <c r="CC238" s="166">
        <f>IF(PMKAFAAPAYER[[#This Row],[ ]]="Payé",PMKAFAAPAYER[[#This Row],[16.07.2025]],0)</f>
        <v>0</v>
      </c>
      <c r="CD238" s="161"/>
      <c r="CE238" s="166">
        <f>IF(PMKAFAAPAYER[[#This Row],[ ]]="Payé",PMKAFAAPAYER[[#This Row],[23.07.2025]],0)</f>
        <v>0</v>
      </c>
      <c r="CF238" s="161"/>
      <c r="CG238" s="176">
        <f>IF(PMKAFAAPAYER[[#This Row],[ ]]="Payé",PMKAFAAPAYER[[#This Row],[30.07.2025]],0)</f>
        <v>0</v>
      </c>
      <c r="CH238" s="17">
        <f t="shared" si="57"/>
        <v>0</v>
      </c>
      <c r="CI238" s="162"/>
      <c r="CJ238" s="166">
        <f>IF(PMKAFAAPAYER[[#This Row],[ ]]="Payé",PMKAFAAPAYER[[#This Row],[06.08.2025]],0)</f>
        <v>0</v>
      </c>
      <c r="CK238" s="161"/>
      <c r="CL238" s="166">
        <f>IF(PMKAFAAPAYER[[#This Row],[ ]]="Payé",PMKAFAAPAYER[[#This Row],[13.08.2025]],0)</f>
        <v>0</v>
      </c>
      <c r="CM238" s="161"/>
      <c r="CN238" s="166">
        <f>IF(PMKAFAAPAYER[[#This Row],[ ]]="Payé",PMKAFAAPAYER[[#This Row],[20.08.2025]],0)</f>
        <v>0</v>
      </c>
      <c r="CO238" s="161"/>
      <c r="CP238" s="176">
        <f>IF(PMKAFAAPAYER[[#This Row],[ ]]="Payé",PMKAFAAPAYER[[#This Row],[27.08.2025]],0)</f>
        <v>0</v>
      </c>
      <c r="CQ238" s="18">
        <f t="shared" si="58"/>
        <v>0</v>
      </c>
      <c r="CR238" s="162"/>
      <c r="CS238" s="166">
        <f>IF(PMKAFAAPAYER[[#This Row],[ ]]="Payé",PMKAFAAPAYER[[#This Row],[03.09.2025]],0)</f>
        <v>0</v>
      </c>
      <c r="CT238" s="161"/>
      <c r="CU238" s="166">
        <f>IF(PMKAFAAPAYER[[#This Row],[ ]]="Payé",PMKAFAAPAYER[[#This Row],[10.09.2025]],0)</f>
        <v>0</v>
      </c>
      <c r="CV238" s="161"/>
      <c r="CW238" s="166">
        <f>IF(PMKAFAAPAYER[[#This Row],[ ]]="Payé",PMKAFAAPAYER[[#This Row],[17.09.2025]],0)</f>
        <v>0</v>
      </c>
      <c r="CX238" s="161"/>
      <c r="CY238" s="176">
        <f>IF(PMKAFAAPAYER[[#This Row],[ ]]="Payé",PMKAFAAPAYER[[#This Row],[24.09.2025]],0)</f>
        <v>0</v>
      </c>
      <c r="CZ238" s="17">
        <f t="shared" si="59"/>
        <v>0</v>
      </c>
      <c r="DA238" s="162"/>
      <c r="DB238" s="166">
        <f>IF(PMKAFAAPAYER[[#This Row],[ ]]="Payé",PMKAFAAPAYER[[#This Row],[01.10.2025]],0)</f>
        <v>0</v>
      </c>
      <c r="DC238" s="161"/>
      <c r="DD238" s="166">
        <f>IF(PMKAFAAPAYER[[#This Row],[ ]]="Payé",PMKAFAAPAYER[[#This Row],[08.10.2025]],0)</f>
        <v>0</v>
      </c>
      <c r="DE238" s="161"/>
      <c r="DF238" s="166">
        <f>IF(PMKAFAAPAYER[[#This Row],[ ]]="Payé",PMKAFAAPAYER[[#This Row],[15.10.2025]],0)</f>
        <v>0</v>
      </c>
      <c r="DG238" s="161"/>
      <c r="DH238" s="166">
        <f>IF(PMKAFAAPAYER[[#This Row],[ ]]="Payé",PMKAFAAPAYER[[#This Row],[22.10.2025]],0)</f>
        <v>0</v>
      </c>
      <c r="DI238" s="161"/>
      <c r="DJ238" s="176">
        <f>IF(PMKAFAAPAYER[[#This Row],[ ]]="Payé",PMKAFAAPAYER[[#This Row],[29.10.2025]],0)</f>
        <v>0</v>
      </c>
      <c r="DK238" s="18">
        <f t="shared" si="60"/>
        <v>0</v>
      </c>
      <c r="DL238" s="162"/>
      <c r="DM238" s="166">
        <f>IF(PMKAFAAPAYER[[#This Row],[ ]]="Payé",PMKAFAAPAYER[[#This Row],[05.11.2025]],0)</f>
        <v>0</v>
      </c>
      <c r="DN238" s="161"/>
      <c r="DO238" s="166">
        <f>IF(PMKAFAAPAYER[[#This Row],[ ]]="Payé",PMKAFAAPAYER[[#This Row],[12.11.2025]],0)</f>
        <v>0</v>
      </c>
      <c r="DP238" s="161"/>
      <c r="DQ238" s="166">
        <f>IF(PMKAFAAPAYER[[#This Row],[ ]]="Payé",PMKAFAAPAYER[[#This Row],[19.11.2025]],0)</f>
        <v>0</v>
      </c>
      <c r="DR238" s="161"/>
      <c r="DS238" s="176">
        <f>IF(PMKAFAAPAYER[[#This Row],[ ]]="Payé",PMKAFAAPAYER[[#This Row],[26.11.2025]],0)</f>
        <v>0</v>
      </c>
      <c r="DT238" s="17">
        <f t="shared" si="61"/>
        <v>0</v>
      </c>
      <c r="DU238" s="162"/>
      <c r="DV238" s="166">
        <f>IF(PMKAFAAPAYER[[#This Row],[ ]]="Payé",PMKAFAAPAYER[[#This Row],[03.12.2025]],0)</f>
        <v>0</v>
      </c>
      <c r="DW238" s="161"/>
      <c r="DX238" s="166">
        <f>IF(PMKAFAAPAYER[[#This Row],[ ]]="Payé",PMKAFAAPAYER[[#This Row],[10.12.2025]],0)</f>
        <v>0</v>
      </c>
      <c r="DY238" s="161"/>
      <c r="DZ238" s="166">
        <f>IF(PMKAFAAPAYER[[#This Row],[ ]]="Payé",PMKAFAAPAYER[[#This Row],[17.12.2025]],0)</f>
        <v>0</v>
      </c>
      <c r="EA238" s="161"/>
      <c r="EB238" s="166">
        <f>IF(PMKAFAAPAYER[[#This Row],[ ]]="Payé",PMKAFAAPAYER[[#This Row],[24.12.2025]],0)</f>
        <v>0</v>
      </c>
      <c r="EC238" s="161"/>
      <c r="ED238" s="176">
        <f>IF(PMKAFAAPAYER[[#This Row],[ ]]="Payé",PMKAFAAPAYER[[#This Row],[31.12.2025]],0)</f>
        <v>0</v>
      </c>
      <c r="EE238" s="18">
        <f t="shared" si="62"/>
        <v>0</v>
      </c>
      <c r="EF238" s="11">
        <f t="shared" si="63"/>
        <v>0</v>
      </c>
      <c r="EG238" s="16">
        <f>+PMKAFAAPAYER[[#This Row],[CHF]]-PMKAFAAPAYER[[#This Row],[T2025]]</f>
        <v>0</v>
      </c>
    </row>
    <row r="239" spans="1:137" x14ac:dyDescent="0.3">
      <c r="A239" s="9">
        <f t="shared" si="64"/>
        <v>234</v>
      </c>
      <c r="B239" s="250"/>
      <c r="C239" s="251"/>
      <c r="D239" s="252"/>
      <c r="E239" s="253"/>
      <c r="F239" s="265">
        <f t="shared" si="65"/>
        <v>0</v>
      </c>
      <c r="G239" s="254"/>
      <c r="H239" s="255"/>
      <c r="I239" s="256"/>
      <c r="J239" s="14"/>
      <c r="K239" s="14"/>
      <c r="L239" s="14"/>
      <c r="N239" s="15"/>
      <c r="P239" s="258"/>
      <c r="Q239" s="259"/>
      <c r="R239" s="260"/>
      <c r="S239" s="166">
        <f>IF(PMKAFAAPAYER[[#This Row],[ ]]="Payé",PMKAFAAPAYER[[#This Row],[02.01.2025]],0)</f>
        <v>0</v>
      </c>
      <c r="T239" s="234"/>
      <c r="U239" s="166">
        <f>IF(PMKAFAAPAYER[[#This Row],[ ]]="Payé",PMKAFAAPAYER[[#This Row],[09.01.2025]],0)</f>
        <v>0</v>
      </c>
      <c r="V239" s="234"/>
      <c r="W239" s="166">
        <f>IF(PMKAFAAPAYER[[#This Row],[ ]]="Payé",PMKAFAAPAYER[[#This Row],[16.01.2025]],0)</f>
        <v>0</v>
      </c>
      <c r="X239" s="234"/>
      <c r="Y239" s="166">
        <f>IF(PMKAFAAPAYER[[#This Row],[ ]]="Payé",PMKAFAAPAYER[[#This Row],[23.01.2025]],0)</f>
        <v>0</v>
      </c>
      <c r="Z239" s="234"/>
      <c r="AA239" s="176">
        <f>IF(PMKAFAAPAYER[[#This Row],[ ]]="Payé",PMKAFAAPAYER[[#This Row],[30.01.2025]],0)</f>
        <v>0</v>
      </c>
      <c r="AB239" s="32">
        <f t="shared" si="51"/>
        <v>0</v>
      </c>
      <c r="AC239" s="234"/>
      <c r="AD239" s="166">
        <f>IF(PMKAFAAPAYER[[#This Row],[ ]]="Payé",PMKAFAAPAYER[[#This Row],[06.02.2025]],0)</f>
        <v>0</v>
      </c>
      <c r="AE239" s="234"/>
      <c r="AF239" s="166">
        <f>IF(PMKAFAAPAYER[[#This Row],[ ]]="Payé",PMKAFAAPAYER[[#This Row],[13.02.2025]],0)</f>
        <v>0</v>
      </c>
      <c r="AG239" s="234"/>
      <c r="AH239" s="166">
        <f>IF(PMKAFAAPAYER[[#This Row],[ ]]="Payé",PMKAFAAPAYER[[#This Row],[20.02.2025]],0)</f>
        <v>0</v>
      </c>
      <c r="AI239" s="234"/>
      <c r="AJ239" s="176">
        <f>IF(PMKAFAAPAYER[[#This Row],[ ]]="Payé",PMKAFAAPAYER[[#This Row],[27.02.2025]],0)</f>
        <v>0</v>
      </c>
      <c r="AK239" s="47">
        <f t="shared" si="52"/>
        <v>0</v>
      </c>
      <c r="AL239" s="162"/>
      <c r="AM239" s="166">
        <f>IF(PMKAFAAPAYER[[#This Row],[ ]]="Payé",PMKAFAAPAYER[[#This Row],[05.03.2025]],0)</f>
        <v>0</v>
      </c>
      <c r="AN239" s="161"/>
      <c r="AO239" s="166">
        <f>IF(PMKAFAAPAYER[[#This Row],[ ]]="Payé",PMKAFAAPAYER[[#This Row],[12.03.2025]],0)</f>
        <v>0</v>
      </c>
      <c r="AP239" s="161"/>
      <c r="AQ239" s="166">
        <f>IF(PMKAFAAPAYER[[#This Row],[ ]]="Payé",PMKAFAAPAYER[[#This Row],[19.03.2025]],0)</f>
        <v>0</v>
      </c>
      <c r="AR239" s="161"/>
      <c r="AS239" s="176">
        <f>IF(PMKAFAAPAYER[[#This Row],[ ]]="Payé",PMKAFAAPAYER[[#This Row],[26.03.2025]],0)</f>
        <v>0</v>
      </c>
      <c r="AT239" s="17">
        <f t="shared" si="53"/>
        <v>0</v>
      </c>
      <c r="AU239" s="162"/>
      <c r="AV239" s="166">
        <f>IF(PMKAFAAPAYER[[#This Row],[ ]]="Payé",PMKAFAAPAYER[[#This Row],[02.04.2025]],0)</f>
        <v>0</v>
      </c>
      <c r="AW239" s="161"/>
      <c r="AX239" s="166">
        <f>IF(PMKAFAAPAYER[[#This Row],[ ]]="Payé",PMKAFAAPAYER[[#This Row],[09.04.2025]],0)</f>
        <v>0</v>
      </c>
      <c r="AY239" s="161"/>
      <c r="AZ239" s="166">
        <f>IF(PMKAFAAPAYER[[#This Row],[ ]]="Payé",PMKAFAAPAYER[[#This Row],[16.04.2025]],0)</f>
        <v>0</v>
      </c>
      <c r="BA239" s="161"/>
      <c r="BB239" s="166">
        <f>IF(PMKAFAAPAYER[[#This Row],[ ]]="Payé",PMKAFAAPAYER[[#This Row],[23.04.2025]],0)</f>
        <v>0</v>
      </c>
      <c r="BC239" s="161"/>
      <c r="BD239" s="176">
        <f>IF(PMKAFAAPAYER[[#This Row],[ ]]="Payé",PMKAFAAPAYER[[#This Row],[30.04.2025]],0)</f>
        <v>0</v>
      </c>
      <c r="BE239" s="18">
        <f t="shared" si="54"/>
        <v>0</v>
      </c>
      <c r="BF239" s="162"/>
      <c r="BG239" s="166">
        <f>IF(PMKAFAAPAYER[[#This Row],[ ]]="Payé",PMKAFAAPAYER[[#This Row],[07.05.2025]],0)</f>
        <v>0</v>
      </c>
      <c r="BH239" s="161"/>
      <c r="BI239" s="166">
        <f>IF(PMKAFAAPAYER[[#This Row],[ ]]="Payé",PMKAFAAPAYER[[#This Row],[14.05.2025]],0)</f>
        <v>0</v>
      </c>
      <c r="BJ239" s="161"/>
      <c r="BK239" s="166">
        <f>IF(PMKAFAAPAYER[[#This Row],[ ]]="Payé",PMKAFAAPAYER[[#This Row],[21.05.2025]],0)</f>
        <v>0</v>
      </c>
      <c r="BL239" s="161"/>
      <c r="BM239" s="176">
        <f>IF(PMKAFAAPAYER[[#This Row],[ ]]="Payé",PMKAFAAPAYER[[#This Row],[28.05.2025]],0)</f>
        <v>0</v>
      </c>
      <c r="BN239" s="17">
        <f t="shared" si="55"/>
        <v>0</v>
      </c>
      <c r="BO239" s="162"/>
      <c r="BP239" s="166">
        <f>IF(PMKAFAAPAYER[[#This Row],[ ]]="Payé",PMKAFAAPAYER[[#This Row],[04.06.2025]],0)</f>
        <v>0</v>
      </c>
      <c r="BQ239" s="161"/>
      <c r="BR239" s="166">
        <f>IF(PMKAFAAPAYER[[#This Row],[ ]]="Payé",PMKAFAAPAYER[[#This Row],[11.06.2025]],0)</f>
        <v>0</v>
      </c>
      <c r="BS239" s="161"/>
      <c r="BT239" s="166">
        <f>IF(PMKAFAAPAYER[[#This Row],[ ]]="Payé",PMKAFAAPAYER[[#This Row],[18.06.2025]],0)</f>
        <v>0</v>
      </c>
      <c r="BU239" s="161"/>
      <c r="BV239" s="176">
        <f>IF(PMKAFAAPAYER[[#This Row],[ ]]="Payé",PMKAFAAPAYER[[#This Row],[25.06.2025]],0)</f>
        <v>0</v>
      </c>
      <c r="BW239" s="18">
        <f t="shared" si="56"/>
        <v>0</v>
      </c>
      <c r="BX239" s="162"/>
      <c r="BY239" s="166">
        <f>IF(PMKAFAAPAYER[[#This Row],[ ]]="Payé",PMKAFAAPAYER[[#This Row],[02.07.2025]],0)</f>
        <v>0</v>
      </c>
      <c r="BZ239" s="161"/>
      <c r="CA239" s="166">
        <f>IF(PMKAFAAPAYER[[#This Row],[ ]]="Payé",PMKAFAAPAYER[[#This Row],[09.07.2025]],0)</f>
        <v>0</v>
      </c>
      <c r="CB239" s="161"/>
      <c r="CC239" s="166">
        <f>IF(PMKAFAAPAYER[[#This Row],[ ]]="Payé",PMKAFAAPAYER[[#This Row],[16.07.2025]],0)</f>
        <v>0</v>
      </c>
      <c r="CD239" s="161"/>
      <c r="CE239" s="166">
        <f>IF(PMKAFAAPAYER[[#This Row],[ ]]="Payé",PMKAFAAPAYER[[#This Row],[23.07.2025]],0)</f>
        <v>0</v>
      </c>
      <c r="CF239" s="161"/>
      <c r="CG239" s="176">
        <f>IF(PMKAFAAPAYER[[#This Row],[ ]]="Payé",PMKAFAAPAYER[[#This Row],[30.07.2025]],0)</f>
        <v>0</v>
      </c>
      <c r="CH239" s="17">
        <f t="shared" si="57"/>
        <v>0</v>
      </c>
      <c r="CI239" s="162"/>
      <c r="CJ239" s="166">
        <f>IF(PMKAFAAPAYER[[#This Row],[ ]]="Payé",PMKAFAAPAYER[[#This Row],[06.08.2025]],0)</f>
        <v>0</v>
      </c>
      <c r="CK239" s="161"/>
      <c r="CL239" s="166">
        <f>IF(PMKAFAAPAYER[[#This Row],[ ]]="Payé",PMKAFAAPAYER[[#This Row],[13.08.2025]],0)</f>
        <v>0</v>
      </c>
      <c r="CM239" s="161"/>
      <c r="CN239" s="166">
        <f>IF(PMKAFAAPAYER[[#This Row],[ ]]="Payé",PMKAFAAPAYER[[#This Row],[20.08.2025]],0)</f>
        <v>0</v>
      </c>
      <c r="CO239" s="161"/>
      <c r="CP239" s="176">
        <f>IF(PMKAFAAPAYER[[#This Row],[ ]]="Payé",PMKAFAAPAYER[[#This Row],[27.08.2025]],0)</f>
        <v>0</v>
      </c>
      <c r="CQ239" s="18">
        <f t="shared" si="58"/>
        <v>0</v>
      </c>
      <c r="CR239" s="162"/>
      <c r="CS239" s="166">
        <f>IF(PMKAFAAPAYER[[#This Row],[ ]]="Payé",PMKAFAAPAYER[[#This Row],[03.09.2025]],0)</f>
        <v>0</v>
      </c>
      <c r="CT239" s="161"/>
      <c r="CU239" s="166">
        <f>IF(PMKAFAAPAYER[[#This Row],[ ]]="Payé",PMKAFAAPAYER[[#This Row],[10.09.2025]],0)</f>
        <v>0</v>
      </c>
      <c r="CV239" s="161"/>
      <c r="CW239" s="166">
        <f>IF(PMKAFAAPAYER[[#This Row],[ ]]="Payé",PMKAFAAPAYER[[#This Row],[17.09.2025]],0)</f>
        <v>0</v>
      </c>
      <c r="CX239" s="161"/>
      <c r="CY239" s="176">
        <f>IF(PMKAFAAPAYER[[#This Row],[ ]]="Payé",PMKAFAAPAYER[[#This Row],[24.09.2025]],0)</f>
        <v>0</v>
      </c>
      <c r="CZ239" s="17">
        <f t="shared" si="59"/>
        <v>0</v>
      </c>
      <c r="DA239" s="162"/>
      <c r="DB239" s="166">
        <f>IF(PMKAFAAPAYER[[#This Row],[ ]]="Payé",PMKAFAAPAYER[[#This Row],[01.10.2025]],0)</f>
        <v>0</v>
      </c>
      <c r="DC239" s="161"/>
      <c r="DD239" s="166">
        <f>IF(PMKAFAAPAYER[[#This Row],[ ]]="Payé",PMKAFAAPAYER[[#This Row],[08.10.2025]],0)</f>
        <v>0</v>
      </c>
      <c r="DE239" s="161"/>
      <c r="DF239" s="166">
        <f>IF(PMKAFAAPAYER[[#This Row],[ ]]="Payé",PMKAFAAPAYER[[#This Row],[15.10.2025]],0)</f>
        <v>0</v>
      </c>
      <c r="DG239" s="161"/>
      <c r="DH239" s="166">
        <f>IF(PMKAFAAPAYER[[#This Row],[ ]]="Payé",PMKAFAAPAYER[[#This Row],[22.10.2025]],0)</f>
        <v>0</v>
      </c>
      <c r="DI239" s="161"/>
      <c r="DJ239" s="176">
        <f>IF(PMKAFAAPAYER[[#This Row],[ ]]="Payé",PMKAFAAPAYER[[#This Row],[29.10.2025]],0)</f>
        <v>0</v>
      </c>
      <c r="DK239" s="18">
        <f t="shared" si="60"/>
        <v>0</v>
      </c>
      <c r="DL239" s="162"/>
      <c r="DM239" s="166">
        <f>IF(PMKAFAAPAYER[[#This Row],[ ]]="Payé",PMKAFAAPAYER[[#This Row],[05.11.2025]],0)</f>
        <v>0</v>
      </c>
      <c r="DN239" s="161"/>
      <c r="DO239" s="166">
        <f>IF(PMKAFAAPAYER[[#This Row],[ ]]="Payé",PMKAFAAPAYER[[#This Row],[12.11.2025]],0)</f>
        <v>0</v>
      </c>
      <c r="DP239" s="161"/>
      <c r="DQ239" s="166">
        <f>IF(PMKAFAAPAYER[[#This Row],[ ]]="Payé",PMKAFAAPAYER[[#This Row],[19.11.2025]],0)</f>
        <v>0</v>
      </c>
      <c r="DR239" s="161"/>
      <c r="DS239" s="176">
        <f>IF(PMKAFAAPAYER[[#This Row],[ ]]="Payé",PMKAFAAPAYER[[#This Row],[26.11.2025]],0)</f>
        <v>0</v>
      </c>
      <c r="DT239" s="17">
        <f t="shared" si="61"/>
        <v>0</v>
      </c>
      <c r="DU239" s="162"/>
      <c r="DV239" s="166">
        <f>IF(PMKAFAAPAYER[[#This Row],[ ]]="Payé",PMKAFAAPAYER[[#This Row],[03.12.2025]],0)</f>
        <v>0</v>
      </c>
      <c r="DW239" s="161"/>
      <c r="DX239" s="166">
        <f>IF(PMKAFAAPAYER[[#This Row],[ ]]="Payé",PMKAFAAPAYER[[#This Row],[10.12.2025]],0)</f>
        <v>0</v>
      </c>
      <c r="DY239" s="161"/>
      <c r="DZ239" s="166">
        <f>IF(PMKAFAAPAYER[[#This Row],[ ]]="Payé",PMKAFAAPAYER[[#This Row],[17.12.2025]],0)</f>
        <v>0</v>
      </c>
      <c r="EA239" s="161"/>
      <c r="EB239" s="166">
        <f>IF(PMKAFAAPAYER[[#This Row],[ ]]="Payé",PMKAFAAPAYER[[#This Row],[24.12.2025]],0)</f>
        <v>0</v>
      </c>
      <c r="EC239" s="161"/>
      <c r="ED239" s="176">
        <f>IF(PMKAFAAPAYER[[#This Row],[ ]]="Payé",PMKAFAAPAYER[[#This Row],[31.12.2025]],0)</f>
        <v>0</v>
      </c>
      <c r="EE239" s="18">
        <f t="shared" si="62"/>
        <v>0</v>
      </c>
      <c r="EF239" s="11">
        <f t="shared" si="63"/>
        <v>0</v>
      </c>
      <c r="EG239" s="16">
        <f>+PMKAFAAPAYER[[#This Row],[CHF]]-PMKAFAAPAYER[[#This Row],[T2025]]</f>
        <v>0</v>
      </c>
    </row>
    <row r="240" spans="1:137" x14ac:dyDescent="0.3">
      <c r="A240" s="9">
        <f t="shared" si="64"/>
        <v>235</v>
      </c>
      <c r="B240" s="250"/>
      <c r="C240" s="251"/>
      <c r="D240" s="252"/>
      <c r="E240" s="253"/>
      <c r="F240" s="265">
        <f t="shared" si="65"/>
        <v>0</v>
      </c>
      <c r="G240" s="254"/>
      <c r="H240" s="255"/>
      <c r="I240" s="256"/>
      <c r="J240" s="14"/>
      <c r="K240" s="14"/>
      <c r="L240" s="14"/>
      <c r="N240" s="15"/>
      <c r="P240" s="258"/>
      <c r="Q240" s="259"/>
      <c r="R240" s="260"/>
      <c r="S240" s="166">
        <f>IF(PMKAFAAPAYER[[#This Row],[ ]]="Payé",PMKAFAAPAYER[[#This Row],[02.01.2025]],0)</f>
        <v>0</v>
      </c>
      <c r="T240" s="234"/>
      <c r="U240" s="166">
        <f>IF(PMKAFAAPAYER[[#This Row],[ ]]="Payé",PMKAFAAPAYER[[#This Row],[09.01.2025]],0)</f>
        <v>0</v>
      </c>
      <c r="V240" s="234"/>
      <c r="W240" s="166">
        <f>IF(PMKAFAAPAYER[[#This Row],[ ]]="Payé",PMKAFAAPAYER[[#This Row],[16.01.2025]],0)</f>
        <v>0</v>
      </c>
      <c r="X240" s="234"/>
      <c r="Y240" s="166">
        <f>IF(PMKAFAAPAYER[[#This Row],[ ]]="Payé",PMKAFAAPAYER[[#This Row],[23.01.2025]],0)</f>
        <v>0</v>
      </c>
      <c r="Z240" s="234"/>
      <c r="AA240" s="176">
        <f>IF(PMKAFAAPAYER[[#This Row],[ ]]="Payé",PMKAFAAPAYER[[#This Row],[30.01.2025]],0)</f>
        <v>0</v>
      </c>
      <c r="AB240" s="32">
        <f t="shared" si="51"/>
        <v>0</v>
      </c>
      <c r="AC240" s="234"/>
      <c r="AD240" s="166">
        <f>IF(PMKAFAAPAYER[[#This Row],[ ]]="Payé",PMKAFAAPAYER[[#This Row],[06.02.2025]],0)</f>
        <v>0</v>
      </c>
      <c r="AE240" s="234"/>
      <c r="AF240" s="166">
        <f>IF(PMKAFAAPAYER[[#This Row],[ ]]="Payé",PMKAFAAPAYER[[#This Row],[13.02.2025]],0)</f>
        <v>0</v>
      </c>
      <c r="AG240" s="234"/>
      <c r="AH240" s="166">
        <f>IF(PMKAFAAPAYER[[#This Row],[ ]]="Payé",PMKAFAAPAYER[[#This Row],[20.02.2025]],0)</f>
        <v>0</v>
      </c>
      <c r="AI240" s="234"/>
      <c r="AJ240" s="176">
        <f>IF(PMKAFAAPAYER[[#This Row],[ ]]="Payé",PMKAFAAPAYER[[#This Row],[27.02.2025]],0)</f>
        <v>0</v>
      </c>
      <c r="AK240" s="47">
        <f t="shared" si="52"/>
        <v>0</v>
      </c>
      <c r="AL240" s="162"/>
      <c r="AM240" s="166">
        <f>IF(PMKAFAAPAYER[[#This Row],[ ]]="Payé",PMKAFAAPAYER[[#This Row],[05.03.2025]],0)</f>
        <v>0</v>
      </c>
      <c r="AN240" s="161"/>
      <c r="AO240" s="166">
        <f>IF(PMKAFAAPAYER[[#This Row],[ ]]="Payé",PMKAFAAPAYER[[#This Row],[12.03.2025]],0)</f>
        <v>0</v>
      </c>
      <c r="AP240" s="161"/>
      <c r="AQ240" s="166">
        <f>IF(PMKAFAAPAYER[[#This Row],[ ]]="Payé",PMKAFAAPAYER[[#This Row],[19.03.2025]],0)</f>
        <v>0</v>
      </c>
      <c r="AR240" s="161"/>
      <c r="AS240" s="176">
        <f>IF(PMKAFAAPAYER[[#This Row],[ ]]="Payé",PMKAFAAPAYER[[#This Row],[26.03.2025]],0)</f>
        <v>0</v>
      </c>
      <c r="AT240" s="17">
        <f t="shared" si="53"/>
        <v>0</v>
      </c>
      <c r="AU240" s="162"/>
      <c r="AV240" s="166">
        <f>IF(PMKAFAAPAYER[[#This Row],[ ]]="Payé",PMKAFAAPAYER[[#This Row],[02.04.2025]],0)</f>
        <v>0</v>
      </c>
      <c r="AW240" s="161"/>
      <c r="AX240" s="166">
        <f>IF(PMKAFAAPAYER[[#This Row],[ ]]="Payé",PMKAFAAPAYER[[#This Row],[09.04.2025]],0)</f>
        <v>0</v>
      </c>
      <c r="AY240" s="161"/>
      <c r="AZ240" s="166">
        <f>IF(PMKAFAAPAYER[[#This Row],[ ]]="Payé",PMKAFAAPAYER[[#This Row],[16.04.2025]],0)</f>
        <v>0</v>
      </c>
      <c r="BA240" s="161"/>
      <c r="BB240" s="166">
        <f>IF(PMKAFAAPAYER[[#This Row],[ ]]="Payé",PMKAFAAPAYER[[#This Row],[23.04.2025]],0)</f>
        <v>0</v>
      </c>
      <c r="BC240" s="161"/>
      <c r="BD240" s="176">
        <f>IF(PMKAFAAPAYER[[#This Row],[ ]]="Payé",PMKAFAAPAYER[[#This Row],[30.04.2025]],0)</f>
        <v>0</v>
      </c>
      <c r="BE240" s="18">
        <f t="shared" si="54"/>
        <v>0</v>
      </c>
      <c r="BF240" s="162"/>
      <c r="BG240" s="166">
        <f>IF(PMKAFAAPAYER[[#This Row],[ ]]="Payé",PMKAFAAPAYER[[#This Row],[07.05.2025]],0)</f>
        <v>0</v>
      </c>
      <c r="BH240" s="161"/>
      <c r="BI240" s="166">
        <f>IF(PMKAFAAPAYER[[#This Row],[ ]]="Payé",PMKAFAAPAYER[[#This Row],[14.05.2025]],0)</f>
        <v>0</v>
      </c>
      <c r="BJ240" s="161"/>
      <c r="BK240" s="166">
        <f>IF(PMKAFAAPAYER[[#This Row],[ ]]="Payé",PMKAFAAPAYER[[#This Row],[21.05.2025]],0)</f>
        <v>0</v>
      </c>
      <c r="BL240" s="161"/>
      <c r="BM240" s="176">
        <f>IF(PMKAFAAPAYER[[#This Row],[ ]]="Payé",PMKAFAAPAYER[[#This Row],[28.05.2025]],0)</f>
        <v>0</v>
      </c>
      <c r="BN240" s="17">
        <f t="shared" si="55"/>
        <v>0</v>
      </c>
      <c r="BO240" s="162"/>
      <c r="BP240" s="166">
        <f>IF(PMKAFAAPAYER[[#This Row],[ ]]="Payé",PMKAFAAPAYER[[#This Row],[04.06.2025]],0)</f>
        <v>0</v>
      </c>
      <c r="BQ240" s="161"/>
      <c r="BR240" s="166">
        <f>IF(PMKAFAAPAYER[[#This Row],[ ]]="Payé",PMKAFAAPAYER[[#This Row],[11.06.2025]],0)</f>
        <v>0</v>
      </c>
      <c r="BS240" s="161"/>
      <c r="BT240" s="166">
        <f>IF(PMKAFAAPAYER[[#This Row],[ ]]="Payé",PMKAFAAPAYER[[#This Row],[18.06.2025]],0)</f>
        <v>0</v>
      </c>
      <c r="BU240" s="161"/>
      <c r="BV240" s="176">
        <f>IF(PMKAFAAPAYER[[#This Row],[ ]]="Payé",PMKAFAAPAYER[[#This Row],[25.06.2025]],0)</f>
        <v>0</v>
      </c>
      <c r="BW240" s="18">
        <f t="shared" si="56"/>
        <v>0</v>
      </c>
      <c r="BX240" s="162"/>
      <c r="BY240" s="166">
        <f>IF(PMKAFAAPAYER[[#This Row],[ ]]="Payé",PMKAFAAPAYER[[#This Row],[02.07.2025]],0)</f>
        <v>0</v>
      </c>
      <c r="BZ240" s="161"/>
      <c r="CA240" s="166">
        <f>IF(PMKAFAAPAYER[[#This Row],[ ]]="Payé",PMKAFAAPAYER[[#This Row],[09.07.2025]],0)</f>
        <v>0</v>
      </c>
      <c r="CB240" s="161"/>
      <c r="CC240" s="166">
        <f>IF(PMKAFAAPAYER[[#This Row],[ ]]="Payé",PMKAFAAPAYER[[#This Row],[16.07.2025]],0)</f>
        <v>0</v>
      </c>
      <c r="CD240" s="161"/>
      <c r="CE240" s="166">
        <f>IF(PMKAFAAPAYER[[#This Row],[ ]]="Payé",PMKAFAAPAYER[[#This Row],[23.07.2025]],0)</f>
        <v>0</v>
      </c>
      <c r="CF240" s="161"/>
      <c r="CG240" s="176">
        <f>IF(PMKAFAAPAYER[[#This Row],[ ]]="Payé",PMKAFAAPAYER[[#This Row],[30.07.2025]],0)</f>
        <v>0</v>
      </c>
      <c r="CH240" s="17">
        <f t="shared" si="57"/>
        <v>0</v>
      </c>
      <c r="CI240" s="162"/>
      <c r="CJ240" s="166">
        <f>IF(PMKAFAAPAYER[[#This Row],[ ]]="Payé",PMKAFAAPAYER[[#This Row],[06.08.2025]],0)</f>
        <v>0</v>
      </c>
      <c r="CK240" s="161"/>
      <c r="CL240" s="166">
        <f>IF(PMKAFAAPAYER[[#This Row],[ ]]="Payé",PMKAFAAPAYER[[#This Row],[13.08.2025]],0)</f>
        <v>0</v>
      </c>
      <c r="CM240" s="161"/>
      <c r="CN240" s="166">
        <f>IF(PMKAFAAPAYER[[#This Row],[ ]]="Payé",PMKAFAAPAYER[[#This Row],[20.08.2025]],0)</f>
        <v>0</v>
      </c>
      <c r="CO240" s="161"/>
      <c r="CP240" s="176">
        <f>IF(PMKAFAAPAYER[[#This Row],[ ]]="Payé",PMKAFAAPAYER[[#This Row],[27.08.2025]],0)</f>
        <v>0</v>
      </c>
      <c r="CQ240" s="18">
        <f t="shared" si="58"/>
        <v>0</v>
      </c>
      <c r="CR240" s="162"/>
      <c r="CS240" s="166">
        <f>IF(PMKAFAAPAYER[[#This Row],[ ]]="Payé",PMKAFAAPAYER[[#This Row],[03.09.2025]],0)</f>
        <v>0</v>
      </c>
      <c r="CT240" s="161"/>
      <c r="CU240" s="166">
        <f>IF(PMKAFAAPAYER[[#This Row],[ ]]="Payé",PMKAFAAPAYER[[#This Row],[10.09.2025]],0)</f>
        <v>0</v>
      </c>
      <c r="CV240" s="161"/>
      <c r="CW240" s="166">
        <f>IF(PMKAFAAPAYER[[#This Row],[ ]]="Payé",PMKAFAAPAYER[[#This Row],[17.09.2025]],0)</f>
        <v>0</v>
      </c>
      <c r="CX240" s="161"/>
      <c r="CY240" s="176">
        <f>IF(PMKAFAAPAYER[[#This Row],[ ]]="Payé",PMKAFAAPAYER[[#This Row],[24.09.2025]],0)</f>
        <v>0</v>
      </c>
      <c r="CZ240" s="17">
        <f t="shared" si="59"/>
        <v>0</v>
      </c>
      <c r="DA240" s="162"/>
      <c r="DB240" s="166">
        <f>IF(PMKAFAAPAYER[[#This Row],[ ]]="Payé",PMKAFAAPAYER[[#This Row],[01.10.2025]],0)</f>
        <v>0</v>
      </c>
      <c r="DC240" s="161"/>
      <c r="DD240" s="166">
        <f>IF(PMKAFAAPAYER[[#This Row],[ ]]="Payé",PMKAFAAPAYER[[#This Row],[08.10.2025]],0)</f>
        <v>0</v>
      </c>
      <c r="DE240" s="161"/>
      <c r="DF240" s="166">
        <f>IF(PMKAFAAPAYER[[#This Row],[ ]]="Payé",PMKAFAAPAYER[[#This Row],[15.10.2025]],0)</f>
        <v>0</v>
      </c>
      <c r="DG240" s="161"/>
      <c r="DH240" s="166">
        <f>IF(PMKAFAAPAYER[[#This Row],[ ]]="Payé",PMKAFAAPAYER[[#This Row],[22.10.2025]],0)</f>
        <v>0</v>
      </c>
      <c r="DI240" s="161"/>
      <c r="DJ240" s="176">
        <f>IF(PMKAFAAPAYER[[#This Row],[ ]]="Payé",PMKAFAAPAYER[[#This Row],[29.10.2025]],0)</f>
        <v>0</v>
      </c>
      <c r="DK240" s="18">
        <f t="shared" si="60"/>
        <v>0</v>
      </c>
      <c r="DL240" s="162"/>
      <c r="DM240" s="166">
        <f>IF(PMKAFAAPAYER[[#This Row],[ ]]="Payé",PMKAFAAPAYER[[#This Row],[05.11.2025]],0)</f>
        <v>0</v>
      </c>
      <c r="DN240" s="161"/>
      <c r="DO240" s="166">
        <f>IF(PMKAFAAPAYER[[#This Row],[ ]]="Payé",PMKAFAAPAYER[[#This Row],[12.11.2025]],0)</f>
        <v>0</v>
      </c>
      <c r="DP240" s="161"/>
      <c r="DQ240" s="166">
        <f>IF(PMKAFAAPAYER[[#This Row],[ ]]="Payé",PMKAFAAPAYER[[#This Row],[19.11.2025]],0)</f>
        <v>0</v>
      </c>
      <c r="DR240" s="161"/>
      <c r="DS240" s="176">
        <f>IF(PMKAFAAPAYER[[#This Row],[ ]]="Payé",PMKAFAAPAYER[[#This Row],[26.11.2025]],0)</f>
        <v>0</v>
      </c>
      <c r="DT240" s="17">
        <f t="shared" si="61"/>
        <v>0</v>
      </c>
      <c r="DU240" s="162"/>
      <c r="DV240" s="166">
        <f>IF(PMKAFAAPAYER[[#This Row],[ ]]="Payé",PMKAFAAPAYER[[#This Row],[03.12.2025]],0)</f>
        <v>0</v>
      </c>
      <c r="DW240" s="161"/>
      <c r="DX240" s="166">
        <f>IF(PMKAFAAPAYER[[#This Row],[ ]]="Payé",PMKAFAAPAYER[[#This Row],[10.12.2025]],0)</f>
        <v>0</v>
      </c>
      <c r="DY240" s="161"/>
      <c r="DZ240" s="166">
        <f>IF(PMKAFAAPAYER[[#This Row],[ ]]="Payé",PMKAFAAPAYER[[#This Row],[17.12.2025]],0)</f>
        <v>0</v>
      </c>
      <c r="EA240" s="161"/>
      <c r="EB240" s="166">
        <f>IF(PMKAFAAPAYER[[#This Row],[ ]]="Payé",PMKAFAAPAYER[[#This Row],[24.12.2025]],0)</f>
        <v>0</v>
      </c>
      <c r="EC240" s="161"/>
      <c r="ED240" s="176">
        <f>IF(PMKAFAAPAYER[[#This Row],[ ]]="Payé",PMKAFAAPAYER[[#This Row],[31.12.2025]],0)</f>
        <v>0</v>
      </c>
      <c r="EE240" s="18">
        <f t="shared" si="62"/>
        <v>0</v>
      </c>
      <c r="EF240" s="11">
        <f t="shared" si="63"/>
        <v>0</v>
      </c>
      <c r="EG240" s="16">
        <f>+PMKAFAAPAYER[[#This Row],[CHF]]-PMKAFAAPAYER[[#This Row],[T2025]]</f>
        <v>0</v>
      </c>
    </row>
    <row r="241" spans="1:137" x14ac:dyDescent="0.3">
      <c r="A241" s="9">
        <f t="shared" si="64"/>
        <v>236</v>
      </c>
      <c r="B241" s="250"/>
      <c r="C241" s="251"/>
      <c r="D241" s="252"/>
      <c r="E241" s="253"/>
      <c r="F241" s="265">
        <f t="shared" si="65"/>
        <v>0</v>
      </c>
      <c r="G241" s="254"/>
      <c r="H241" s="255"/>
      <c r="I241" s="256"/>
      <c r="J241" s="14"/>
      <c r="K241" s="14"/>
      <c r="L241" s="14"/>
      <c r="N241" s="15"/>
      <c r="P241" s="258"/>
      <c r="Q241" s="259"/>
      <c r="R241" s="260"/>
      <c r="S241" s="166">
        <f>IF(PMKAFAAPAYER[[#This Row],[ ]]="Payé",PMKAFAAPAYER[[#This Row],[02.01.2025]],0)</f>
        <v>0</v>
      </c>
      <c r="T241" s="234"/>
      <c r="U241" s="166">
        <f>IF(PMKAFAAPAYER[[#This Row],[ ]]="Payé",PMKAFAAPAYER[[#This Row],[09.01.2025]],0)</f>
        <v>0</v>
      </c>
      <c r="V241" s="234"/>
      <c r="W241" s="166">
        <f>IF(PMKAFAAPAYER[[#This Row],[ ]]="Payé",PMKAFAAPAYER[[#This Row],[16.01.2025]],0)</f>
        <v>0</v>
      </c>
      <c r="X241" s="234"/>
      <c r="Y241" s="166">
        <f>IF(PMKAFAAPAYER[[#This Row],[ ]]="Payé",PMKAFAAPAYER[[#This Row],[23.01.2025]],0)</f>
        <v>0</v>
      </c>
      <c r="Z241" s="234"/>
      <c r="AA241" s="176">
        <f>IF(PMKAFAAPAYER[[#This Row],[ ]]="Payé",PMKAFAAPAYER[[#This Row],[30.01.2025]],0)</f>
        <v>0</v>
      </c>
      <c r="AB241" s="32">
        <f t="shared" si="51"/>
        <v>0</v>
      </c>
      <c r="AC241" s="234"/>
      <c r="AD241" s="166">
        <f>IF(PMKAFAAPAYER[[#This Row],[ ]]="Payé",PMKAFAAPAYER[[#This Row],[06.02.2025]],0)</f>
        <v>0</v>
      </c>
      <c r="AE241" s="234"/>
      <c r="AF241" s="166">
        <f>IF(PMKAFAAPAYER[[#This Row],[ ]]="Payé",PMKAFAAPAYER[[#This Row],[13.02.2025]],0)</f>
        <v>0</v>
      </c>
      <c r="AG241" s="234"/>
      <c r="AH241" s="166">
        <f>IF(PMKAFAAPAYER[[#This Row],[ ]]="Payé",PMKAFAAPAYER[[#This Row],[20.02.2025]],0)</f>
        <v>0</v>
      </c>
      <c r="AI241" s="234"/>
      <c r="AJ241" s="176">
        <f>IF(PMKAFAAPAYER[[#This Row],[ ]]="Payé",PMKAFAAPAYER[[#This Row],[27.02.2025]],0)</f>
        <v>0</v>
      </c>
      <c r="AK241" s="47">
        <f t="shared" si="52"/>
        <v>0</v>
      </c>
      <c r="AL241" s="162"/>
      <c r="AM241" s="166">
        <f>IF(PMKAFAAPAYER[[#This Row],[ ]]="Payé",PMKAFAAPAYER[[#This Row],[05.03.2025]],0)</f>
        <v>0</v>
      </c>
      <c r="AN241" s="161"/>
      <c r="AO241" s="166">
        <f>IF(PMKAFAAPAYER[[#This Row],[ ]]="Payé",PMKAFAAPAYER[[#This Row],[12.03.2025]],0)</f>
        <v>0</v>
      </c>
      <c r="AP241" s="161"/>
      <c r="AQ241" s="166">
        <f>IF(PMKAFAAPAYER[[#This Row],[ ]]="Payé",PMKAFAAPAYER[[#This Row],[19.03.2025]],0)</f>
        <v>0</v>
      </c>
      <c r="AR241" s="161"/>
      <c r="AS241" s="176">
        <f>IF(PMKAFAAPAYER[[#This Row],[ ]]="Payé",PMKAFAAPAYER[[#This Row],[26.03.2025]],0)</f>
        <v>0</v>
      </c>
      <c r="AT241" s="17">
        <f t="shared" si="53"/>
        <v>0</v>
      </c>
      <c r="AU241" s="162"/>
      <c r="AV241" s="166">
        <f>IF(PMKAFAAPAYER[[#This Row],[ ]]="Payé",PMKAFAAPAYER[[#This Row],[02.04.2025]],0)</f>
        <v>0</v>
      </c>
      <c r="AW241" s="161"/>
      <c r="AX241" s="166">
        <f>IF(PMKAFAAPAYER[[#This Row],[ ]]="Payé",PMKAFAAPAYER[[#This Row],[09.04.2025]],0)</f>
        <v>0</v>
      </c>
      <c r="AY241" s="161"/>
      <c r="AZ241" s="166">
        <f>IF(PMKAFAAPAYER[[#This Row],[ ]]="Payé",PMKAFAAPAYER[[#This Row],[16.04.2025]],0)</f>
        <v>0</v>
      </c>
      <c r="BA241" s="161"/>
      <c r="BB241" s="166">
        <f>IF(PMKAFAAPAYER[[#This Row],[ ]]="Payé",PMKAFAAPAYER[[#This Row],[23.04.2025]],0)</f>
        <v>0</v>
      </c>
      <c r="BC241" s="161"/>
      <c r="BD241" s="176">
        <f>IF(PMKAFAAPAYER[[#This Row],[ ]]="Payé",PMKAFAAPAYER[[#This Row],[30.04.2025]],0)</f>
        <v>0</v>
      </c>
      <c r="BE241" s="18">
        <f t="shared" si="54"/>
        <v>0</v>
      </c>
      <c r="BF241" s="162"/>
      <c r="BG241" s="166">
        <f>IF(PMKAFAAPAYER[[#This Row],[ ]]="Payé",PMKAFAAPAYER[[#This Row],[07.05.2025]],0)</f>
        <v>0</v>
      </c>
      <c r="BH241" s="161"/>
      <c r="BI241" s="166">
        <f>IF(PMKAFAAPAYER[[#This Row],[ ]]="Payé",PMKAFAAPAYER[[#This Row],[14.05.2025]],0)</f>
        <v>0</v>
      </c>
      <c r="BJ241" s="161"/>
      <c r="BK241" s="166">
        <f>IF(PMKAFAAPAYER[[#This Row],[ ]]="Payé",PMKAFAAPAYER[[#This Row],[21.05.2025]],0)</f>
        <v>0</v>
      </c>
      <c r="BL241" s="161"/>
      <c r="BM241" s="176">
        <f>IF(PMKAFAAPAYER[[#This Row],[ ]]="Payé",PMKAFAAPAYER[[#This Row],[28.05.2025]],0)</f>
        <v>0</v>
      </c>
      <c r="BN241" s="17">
        <f t="shared" si="55"/>
        <v>0</v>
      </c>
      <c r="BO241" s="162"/>
      <c r="BP241" s="166">
        <f>IF(PMKAFAAPAYER[[#This Row],[ ]]="Payé",PMKAFAAPAYER[[#This Row],[04.06.2025]],0)</f>
        <v>0</v>
      </c>
      <c r="BQ241" s="161"/>
      <c r="BR241" s="166">
        <f>IF(PMKAFAAPAYER[[#This Row],[ ]]="Payé",PMKAFAAPAYER[[#This Row],[11.06.2025]],0)</f>
        <v>0</v>
      </c>
      <c r="BS241" s="161"/>
      <c r="BT241" s="166">
        <f>IF(PMKAFAAPAYER[[#This Row],[ ]]="Payé",PMKAFAAPAYER[[#This Row],[18.06.2025]],0)</f>
        <v>0</v>
      </c>
      <c r="BU241" s="161"/>
      <c r="BV241" s="176">
        <f>IF(PMKAFAAPAYER[[#This Row],[ ]]="Payé",PMKAFAAPAYER[[#This Row],[25.06.2025]],0)</f>
        <v>0</v>
      </c>
      <c r="BW241" s="18">
        <f t="shared" si="56"/>
        <v>0</v>
      </c>
      <c r="BX241" s="162"/>
      <c r="BY241" s="166">
        <f>IF(PMKAFAAPAYER[[#This Row],[ ]]="Payé",PMKAFAAPAYER[[#This Row],[02.07.2025]],0)</f>
        <v>0</v>
      </c>
      <c r="BZ241" s="161"/>
      <c r="CA241" s="166">
        <f>IF(PMKAFAAPAYER[[#This Row],[ ]]="Payé",PMKAFAAPAYER[[#This Row],[09.07.2025]],0)</f>
        <v>0</v>
      </c>
      <c r="CB241" s="161"/>
      <c r="CC241" s="166">
        <f>IF(PMKAFAAPAYER[[#This Row],[ ]]="Payé",PMKAFAAPAYER[[#This Row],[16.07.2025]],0)</f>
        <v>0</v>
      </c>
      <c r="CD241" s="161"/>
      <c r="CE241" s="166">
        <f>IF(PMKAFAAPAYER[[#This Row],[ ]]="Payé",PMKAFAAPAYER[[#This Row],[23.07.2025]],0)</f>
        <v>0</v>
      </c>
      <c r="CF241" s="161"/>
      <c r="CG241" s="176">
        <f>IF(PMKAFAAPAYER[[#This Row],[ ]]="Payé",PMKAFAAPAYER[[#This Row],[30.07.2025]],0)</f>
        <v>0</v>
      </c>
      <c r="CH241" s="17">
        <f t="shared" si="57"/>
        <v>0</v>
      </c>
      <c r="CI241" s="162"/>
      <c r="CJ241" s="166">
        <f>IF(PMKAFAAPAYER[[#This Row],[ ]]="Payé",PMKAFAAPAYER[[#This Row],[06.08.2025]],0)</f>
        <v>0</v>
      </c>
      <c r="CK241" s="161"/>
      <c r="CL241" s="166">
        <f>IF(PMKAFAAPAYER[[#This Row],[ ]]="Payé",PMKAFAAPAYER[[#This Row],[13.08.2025]],0)</f>
        <v>0</v>
      </c>
      <c r="CM241" s="161"/>
      <c r="CN241" s="166">
        <f>IF(PMKAFAAPAYER[[#This Row],[ ]]="Payé",PMKAFAAPAYER[[#This Row],[20.08.2025]],0)</f>
        <v>0</v>
      </c>
      <c r="CO241" s="161"/>
      <c r="CP241" s="176">
        <f>IF(PMKAFAAPAYER[[#This Row],[ ]]="Payé",PMKAFAAPAYER[[#This Row],[27.08.2025]],0)</f>
        <v>0</v>
      </c>
      <c r="CQ241" s="18">
        <f t="shared" si="58"/>
        <v>0</v>
      </c>
      <c r="CR241" s="162"/>
      <c r="CS241" s="166">
        <f>IF(PMKAFAAPAYER[[#This Row],[ ]]="Payé",PMKAFAAPAYER[[#This Row],[03.09.2025]],0)</f>
        <v>0</v>
      </c>
      <c r="CT241" s="161"/>
      <c r="CU241" s="166">
        <f>IF(PMKAFAAPAYER[[#This Row],[ ]]="Payé",PMKAFAAPAYER[[#This Row],[10.09.2025]],0)</f>
        <v>0</v>
      </c>
      <c r="CV241" s="161"/>
      <c r="CW241" s="166">
        <f>IF(PMKAFAAPAYER[[#This Row],[ ]]="Payé",PMKAFAAPAYER[[#This Row],[17.09.2025]],0)</f>
        <v>0</v>
      </c>
      <c r="CX241" s="161"/>
      <c r="CY241" s="176">
        <f>IF(PMKAFAAPAYER[[#This Row],[ ]]="Payé",PMKAFAAPAYER[[#This Row],[24.09.2025]],0)</f>
        <v>0</v>
      </c>
      <c r="CZ241" s="17">
        <f t="shared" si="59"/>
        <v>0</v>
      </c>
      <c r="DA241" s="162"/>
      <c r="DB241" s="166">
        <f>IF(PMKAFAAPAYER[[#This Row],[ ]]="Payé",PMKAFAAPAYER[[#This Row],[01.10.2025]],0)</f>
        <v>0</v>
      </c>
      <c r="DC241" s="161"/>
      <c r="DD241" s="166">
        <f>IF(PMKAFAAPAYER[[#This Row],[ ]]="Payé",PMKAFAAPAYER[[#This Row],[08.10.2025]],0)</f>
        <v>0</v>
      </c>
      <c r="DE241" s="161"/>
      <c r="DF241" s="166">
        <f>IF(PMKAFAAPAYER[[#This Row],[ ]]="Payé",PMKAFAAPAYER[[#This Row],[15.10.2025]],0)</f>
        <v>0</v>
      </c>
      <c r="DG241" s="161"/>
      <c r="DH241" s="166">
        <f>IF(PMKAFAAPAYER[[#This Row],[ ]]="Payé",PMKAFAAPAYER[[#This Row],[22.10.2025]],0)</f>
        <v>0</v>
      </c>
      <c r="DI241" s="161"/>
      <c r="DJ241" s="176">
        <f>IF(PMKAFAAPAYER[[#This Row],[ ]]="Payé",PMKAFAAPAYER[[#This Row],[29.10.2025]],0)</f>
        <v>0</v>
      </c>
      <c r="DK241" s="18">
        <f t="shared" si="60"/>
        <v>0</v>
      </c>
      <c r="DL241" s="162"/>
      <c r="DM241" s="166">
        <f>IF(PMKAFAAPAYER[[#This Row],[ ]]="Payé",PMKAFAAPAYER[[#This Row],[05.11.2025]],0)</f>
        <v>0</v>
      </c>
      <c r="DN241" s="161"/>
      <c r="DO241" s="166">
        <f>IF(PMKAFAAPAYER[[#This Row],[ ]]="Payé",PMKAFAAPAYER[[#This Row],[12.11.2025]],0)</f>
        <v>0</v>
      </c>
      <c r="DP241" s="161"/>
      <c r="DQ241" s="166">
        <f>IF(PMKAFAAPAYER[[#This Row],[ ]]="Payé",PMKAFAAPAYER[[#This Row],[19.11.2025]],0)</f>
        <v>0</v>
      </c>
      <c r="DR241" s="161"/>
      <c r="DS241" s="176">
        <f>IF(PMKAFAAPAYER[[#This Row],[ ]]="Payé",PMKAFAAPAYER[[#This Row],[26.11.2025]],0)</f>
        <v>0</v>
      </c>
      <c r="DT241" s="17">
        <f t="shared" si="61"/>
        <v>0</v>
      </c>
      <c r="DU241" s="162"/>
      <c r="DV241" s="166">
        <f>IF(PMKAFAAPAYER[[#This Row],[ ]]="Payé",PMKAFAAPAYER[[#This Row],[03.12.2025]],0)</f>
        <v>0</v>
      </c>
      <c r="DW241" s="161"/>
      <c r="DX241" s="166">
        <f>IF(PMKAFAAPAYER[[#This Row],[ ]]="Payé",PMKAFAAPAYER[[#This Row],[10.12.2025]],0)</f>
        <v>0</v>
      </c>
      <c r="DY241" s="161"/>
      <c r="DZ241" s="166">
        <f>IF(PMKAFAAPAYER[[#This Row],[ ]]="Payé",PMKAFAAPAYER[[#This Row],[17.12.2025]],0)</f>
        <v>0</v>
      </c>
      <c r="EA241" s="161"/>
      <c r="EB241" s="166">
        <f>IF(PMKAFAAPAYER[[#This Row],[ ]]="Payé",PMKAFAAPAYER[[#This Row],[24.12.2025]],0)</f>
        <v>0</v>
      </c>
      <c r="EC241" s="161"/>
      <c r="ED241" s="176">
        <f>IF(PMKAFAAPAYER[[#This Row],[ ]]="Payé",PMKAFAAPAYER[[#This Row],[31.12.2025]],0)</f>
        <v>0</v>
      </c>
      <c r="EE241" s="18">
        <f t="shared" si="62"/>
        <v>0</v>
      </c>
      <c r="EF241" s="11">
        <f t="shared" si="63"/>
        <v>0</v>
      </c>
      <c r="EG241" s="16">
        <f>+PMKAFAAPAYER[[#This Row],[CHF]]-PMKAFAAPAYER[[#This Row],[T2025]]</f>
        <v>0</v>
      </c>
    </row>
    <row r="242" spans="1:137" x14ac:dyDescent="0.3">
      <c r="A242" s="9">
        <f t="shared" si="64"/>
        <v>237</v>
      </c>
      <c r="B242" s="250"/>
      <c r="C242" s="251"/>
      <c r="D242" s="252"/>
      <c r="E242" s="253"/>
      <c r="F242" s="265">
        <f t="shared" si="65"/>
        <v>0</v>
      </c>
      <c r="G242" s="254"/>
      <c r="H242" s="255"/>
      <c r="I242" s="256"/>
      <c r="J242" s="14"/>
      <c r="K242" s="14"/>
      <c r="L242" s="14"/>
      <c r="N242" s="15"/>
      <c r="P242" s="258"/>
      <c r="Q242" s="259"/>
      <c r="R242" s="260"/>
      <c r="S242" s="166">
        <f>IF(PMKAFAAPAYER[[#This Row],[ ]]="Payé",PMKAFAAPAYER[[#This Row],[02.01.2025]],0)</f>
        <v>0</v>
      </c>
      <c r="T242" s="234"/>
      <c r="U242" s="166">
        <f>IF(PMKAFAAPAYER[[#This Row],[ ]]="Payé",PMKAFAAPAYER[[#This Row],[09.01.2025]],0)</f>
        <v>0</v>
      </c>
      <c r="V242" s="234"/>
      <c r="W242" s="166">
        <f>IF(PMKAFAAPAYER[[#This Row],[ ]]="Payé",PMKAFAAPAYER[[#This Row],[16.01.2025]],0)</f>
        <v>0</v>
      </c>
      <c r="X242" s="234"/>
      <c r="Y242" s="166">
        <f>IF(PMKAFAAPAYER[[#This Row],[ ]]="Payé",PMKAFAAPAYER[[#This Row],[23.01.2025]],0)</f>
        <v>0</v>
      </c>
      <c r="Z242" s="234"/>
      <c r="AA242" s="176">
        <f>IF(PMKAFAAPAYER[[#This Row],[ ]]="Payé",PMKAFAAPAYER[[#This Row],[30.01.2025]],0)</f>
        <v>0</v>
      </c>
      <c r="AB242" s="32">
        <f t="shared" si="51"/>
        <v>0</v>
      </c>
      <c r="AC242" s="234"/>
      <c r="AD242" s="166">
        <f>IF(PMKAFAAPAYER[[#This Row],[ ]]="Payé",PMKAFAAPAYER[[#This Row],[06.02.2025]],0)</f>
        <v>0</v>
      </c>
      <c r="AE242" s="234"/>
      <c r="AF242" s="166">
        <f>IF(PMKAFAAPAYER[[#This Row],[ ]]="Payé",PMKAFAAPAYER[[#This Row],[13.02.2025]],0)</f>
        <v>0</v>
      </c>
      <c r="AG242" s="234"/>
      <c r="AH242" s="166">
        <f>IF(PMKAFAAPAYER[[#This Row],[ ]]="Payé",PMKAFAAPAYER[[#This Row],[20.02.2025]],0)</f>
        <v>0</v>
      </c>
      <c r="AI242" s="234"/>
      <c r="AJ242" s="176">
        <f>IF(PMKAFAAPAYER[[#This Row],[ ]]="Payé",PMKAFAAPAYER[[#This Row],[27.02.2025]],0)</f>
        <v>0</v>
      </c>
      <c r="AK242" s="47">
        <f t="shared" si="52"/>
        <v>0</v>
      </c>
      <c r="AL242" s="162"/>
      <c r="AM242" s="166">
        <f>IF(PMKAFAAPAYER[[#This Row],[ ]]="Payé",PMKAFAAPAYER[[#This Row],[05.03.2025]],0)</f>
        <v>0</v>
      </c>
      <c r="AN242" s="161"/>
      <c r="AO242" s="166">
        <f>IF(PMKAFAAPAYER[[#This Row],[ ]]="Payé",PMKAFAAPAYER[[#This Row],[12.03.2025]],0)</f>
        <v>0</v>
      </c>
      <c r="AP242" s="161"/>
      <c r="AQ242" s="166">
        <f>IF(PMKAFAAPAYER[[#This Row],[ ]]="Payé",PMKAFAAPAYER[[#This Row],[19.03.2025]],0)</f>
        <v>0</v>
      </c>
      <c r="AR242" s="161"/>
      <c r="AS242" s="176">
        <f>IF(PMKAFAAPAYER[[#This Row],[ ]]="Payé",PMKAFAAPAYER[[#This Row],[26.03.2025]],0)</f>
        <v>0</v>
      </c>
      <c r="AT242" s="17">
        <f t="shared" si="53"/>
        <v>0</v>
      </c>
      <c r="AU242" s="162"/>
      <c r="AV242" s="166">
        <f>IF(PMKAFAAPAYER[[#This Row],[ ]]="Payé",PMKAFAAPAYER[[#This Row],[02.04.2025]],0)</f>
        <v>0</v>
      </c>
      <c r="AW242" s="161"/>
      <c r="AX242" s="166">
        <f>IF(PMKAFAAPAYER[[#This Row],[ ]]="Payé",PMKAFAAPAYER[[#This Row],[09.04.2025]],0)</f>
        <v>0</v>
      </c>
      <c r="AY242" s="161"/>
      <c r="AZ242" s="166">
        <f>IF(PMKAFAAPAYER[[#This Row],[ ]]="Payé",PMKAFAAPAYER[[#This Row],[16.04.2025]],0)</f>
        <v>0</v>
      </c>
      <c r="BA242" s="161"/>
      <c r="BB242" s="166">
        <f>IF(PMKAFAAPAYER[[#This Row],[ ]]="Payé",PMKAFAAPAYER[[#This Row],[23.04.2025]],0)</f>
        <v>0</v>
      </c>
      <c r="BC242" s="161"/>
      <c r="BD242" s="176">
        <f>IF(PMKAFAAPAYER[[#This Row],[ ]]="Payé",PMKAFAAPAYER[[#This Row],[30.04.2025]],0)</f>
        <v>0</v>
      </c>
      <c r="BE242" s="18">
        <f t="shared" si="54"/>
        <v>0</v>
      </c>
      <c r="BF242" s="162"/>
      <c r="BG242" s="166">
        <f>IF(PMKAFAAPAYER[[#This Row],[ ]]="Payé",PMKAFAAPAYER[[#This Row],[07.05.2025]],0)</f>
        <v>0</v>
      </c>
      <c r="BH242" s="161"/>
      <c r="BI242" s="166">
        <f>IF(PMKAFAAPAYER[[#This Row],[ ]]="Payé",PMKAFAAPAYER[[#This Row],[14.05.2025]],0)</f>
        <v>0</v>
      </c>
      <c r="BJ242" s="161"/>
      <c r="BK242" s="166">
        <f>IF(PMKAFAAPAYER[[#This Row],[ ]]="Payé",PMKAFAAPAYER[[#This Row],[21.05.2025]],0)</f>
        <v>0</v>
      </c>
      <c r="BL242" s="161"/>
      <c r="BM242" s="176">
        <f>IF(PMKAFAAPAYER[[#This Row],[ ]]="Payé",PMKAFAAPAYER[[#This Row],[28.05.2025]],0)</f>
        <v>0</v>
      </c>
      <c r="BN242" s="17">
        <f t="shared" si="55"/>
        <v>0</v>
      </c>
      <c r="BO242" s="162"/>
      <c r="BP242" s="166">
        <f>IF(PMKAFAAPAYER[[#This Row],[ ]]="Payé",PMKAFAAPAYER[[#This Row],[04.06.2025]],0)</f>
        <v>0</v>
      </c>
      <c r="BQ242" s="161"/>
      <c r="BR242" s="166">
        <f>IF(PMKAFAAPAYER[[#This Row],[ ]]="Payé",PMKAFAAPAYER[[#This Row],[11.06.2025]],0)</f>
        <v>0</v>
      </c>
      <c r="BS242" s="161"/>
      <c r="BT242" s="166">
        <f>IF(PMKAFAAPAYER[[#This Row],[ ]]="Payé",PMKAFAAPAYER[[#This Row],[18.06.2025]],0)</f>
        <v>0</v>
      </c>
      <c r="BU242" s="161"/>
      <c r="BV242" s="176">
        <f>IF(PMKAFAAPAYER[[#This Row],[ ]]="Payé",PMKAFAAPAYER[[#This Row],[25.06.2025]],0)</f>
        <v>0</v>
      </c>
      <c r="BW242" s="18">
        <f t="shared" si="56"/>
        <v>0</v>
      </c>
      <c r="BX242" s="162"/>
      <c r="BY242" s="166">
        <f>IF(PMKAFAAPAYER[[#This Row],[ ]]="Payé",PMKAFAAPAYER[[#This Row],[02.07.2025]],0)</f>
        <v>0</v>
      </c>
      <c r="BZ242" s="161"/>
      <c r="CA242" s="166">
        <f>IF(PMKAFAAPAYER[[#This Row],[ ]]="Payé",PMKAFAAPAYER[[#This Row],[09.07.2025]],0)</f>
        <v>0</v>
      </c>
      <c r="CB242" s="161"/>
      <c r="CC242" s="166">
        <f>IF(PMKAFAAPAYER[[#This Row],[ ]]="Payé",PMKAFAAPAYER[[#This Row],[16.07.2025]],0)</f>
        <v>0</v>
      </c>
      <c r="CD242" s="161"/>
      <c r="CE242" s="166">
        <f>IF(PMKAFAAPAYER[[#This Row],[ ]]="Payé",PMKAFAAPAYER[[#This Row],[23.07.2025]],0)</f>
        <v>0</v>
      </c>
      <c r="CF242" s="161"/>
      <c r="CG242" s="176">
        <f>IF(PMKAFAAPAYER[[#This Row],[ ]]="Payé",PMKAFAAPAYER[[#This Row],[30.07.2025]],0)</f>
        <v>0</v>
      </c>
      <c r="CH242" s="17">
        <f t="shared" si="57"/>
        <v>0</v>
      </c>
      <c r="CI242" s="162"/>
      <c r="CJ242" s="166">
        <f>IF(PMKAFAAPAYER[[#This Row],[ ]]="Payé",PMKAFAAPAYER[[#This Row],[06.08.2025]],0)</f>
        <v>0</v>
      </c>
      <c r="CK242" s="161"/>
      <c r="CL242" s="166">
        <f>IF(PMKAFAAPAYER[[#This Row],[ ]]="Payé",PMKAFAAPAYER[[#This Row],[13.08.2025]],0)</f>
        <v>0</v>
      </c>
      <c r="CM242" s="161"/>
      <c r="CN242" s="166">
        <f>IF(PMKAFAAPAYER[[#This Row],[ ]]="Payé",PMKAFAAPAYER[[#This Row],[20.08.2025]],0)</f>
        <v>0</v>
      </c>
      <c r="CO242" s="161"/>
      <c r="CP242" s="176">
        <f>IF(PMKAFAAPAYER[[#This Row],[ ]]="Payé",PMKAFAAPAYER[[#This Row],[27.08.2025]],0)</f>
        <v>0</v>
      </c>
      <c r="CQ242" s="18">
        <f t="shared" si="58"/>
        <v>0</v>
      </c>
      <c r="CR242" s="162"/>
      <c r="CS242" s="166">
        <f>IF(PMKAFAAPAYER[[#This Row],[ ]]="Payé",PMKAFAAPAYER[[#This Row],[03.09.2025]],0)</f>
        <v>0</v>
      </c>
      <c r="CT242" s="161"/>
      <c r="CU242" s="166">
        <f>IF(PMKAFAAPAYER[[#This Row],[ ]]="Payé",PMKAFAAPAYER[[#This Row],[10.09.2025]],0)</f>
        <v>0</v>
      </c>
      <c r="CV242" s="161"/>
      <c r="CW242" s="166">
        <f>IF(PMKAFAAPAYER[[#This Row],[ ]]="Payé",PMKAFAAPAYER[[#This Row],[17.09.2025]],0)</f>
        <v>0</v>
      </c>
      <c r="CX242" s="161"/>
      <c r="CY242" s="176">
        <f>IF(PMKAFAAPAYER[[#This Row],[ ]]="Payé",PMKAFAAPAYER[[#This Row],[24.09.2025]],0)</f>
        <v>0</v>
      </c>
      <c r="CZ242" s="17">
        <f t="shared" si="59"/>
        <v>0</v>
      </c>
      <c r="DA242" s="162"/>
      <c r="DB242" s="166">
        <f>IF(PMKAFAAPAYER[[#This Row],[ ]]="Payé",PMKAFAAPAYER[[#This Row],[01.10.2025]],0)</f>
        <v>0</v>
      </c>
      <c r="DC242" s="161"/>
      <c r="DD242" s="166">
        <f>IF(PMKAFAAPAYER[[#This Row],[ ]]="Payé",PMKAFAAPAYER[[#This Row],[08.10.2025]],0)</f>
        <v>0</v>
      </c>
      <c r="DE242" s="161"/>
      <c r="DF242" s="166">
        <f>IF(PMKAFAAPAYER[[#This Row],[ ]]="Payé",PMKAFAAPAYER[[#This Row],[15.10.2025]],0)</f>
        <v>0</v>
      </c>
      <c r="DG242" s="161"/>
      <c r="DH242" s="166">
        <f>IF(PMKAFAAPAYER[[#This Row],[ ]]="Payé",PMKAFAAPAYER[[#This Row],[22.10.2025]],0)</f>
        <v>0</v>
      </c>
      <c r="DI242" s="161"/>
      <c r="DJ242" s="176">
        <f>IF(PMKAFAAPAYER[[#This Row],[ ]]="Payé",PMKAFAAPAYER[[#This Row],[29.10.2025]],0)</f>
        <v>0</v>
      </c>
      <c r="DK242" s="18">
        <f t="shared" si="60"/>
        <v>0</v>
      </c>
      <c r="DL242" s="162"/>
      <c r="DM242" s="166">
        <f>IF(PMKAFAAPAYER[[#This Row],[ ]]="Payé",PMKAFAAPAYER[[#This Row],[05.11.2025]],0)</f>
        <v>0</v>
      </c>
      <c r="DN242" s="161"/>
      <c r="DO242" s="166">
        <f>IF(PMKAFAAPAYER[[#This Row],[ ]]="Payé",PMKAFAAPAYER[[#This Row],[12.11.2025]],0)</f>
        <v>0</v>
      </c>
      <c r="DP242" s="161"/>
      <c r="DQ242" s="166">
        <f>IF(PMKAFAAPAYER[[#This Row],[ ]]="Payé",PMKAFAAPAYER[[#This Row],[19.11.2025]],0)</f>
        <v>0</v>
      </c>
      <c r="DR242" s="161"/>
      <c r="DS242" s="176">
        <f>IF(PMKAFAAPAYER[[#This Row],[ ]]="Payé",PMKAFAAPAYER[[#This Row],[26.11.2025]],0)</f>
        <v>0</v>
      </c>
      <c r="DT242" s="17">
        <f t="shared" si="61"/>
        <v>0</v>
      </c>
      <c r="DU242" s="162"/>
      <c r="DV242" s="166">
        <f>IF(PMKAFAAPAYER[[#This Row],[ ]]="Payé",PMKAFAAPAYER[[#This Row],[03.12.2025]],0)</f>
        <v>0</v>
      </c>
      <c r="DW242" s="161"/>
      <c r="DX242" s="166">
        <f>IF(PMKAFAAPAYER[[#This Row],[ ]]="Payé",PMKAFAAPAYER[[#This Row],[10.12.2025]],0)</f>
        <v>0</v>
      </c>
      <c r="DY242" s="161"/>
      <c r="DZ242" s="166">
        <f>IF(PMKAFAAPAYER[[#This Row],[ ]]="Payé",PMKAFAAPAYER[[#This Row],[17.12.2025]],0)</f>
        <v>0</v>
      </c>
      <c r="EA242" s="161"/>
      <c r="EB242" s="166">
        <f>IF(PMKAFAAPAYER[[#This Row],[ ]]="Payé",PMKAFAAPAYER[[#This Row],[24.12.2025]],0)</f>
        <v>0</v>
      </c>
      <c r="EC242" s="161"/>
      <c r="ED242" s="176">
        <f>IF(PMKAFAAPAYER[[#This Row],[ ]]="Payé",PMKAFAAPAYER[[#This Row],[31.12.2025]],0)</f>
        <v>0</v>
      </c>
      <c r="EE242" s="18">
        <f t="shared" si="62"/>
        <v>0</v>
      </c>
      <c r="EF242" s="11">
        <f t="shared" si="63"/>
        <v>0</v>
      </c>
      <c r="EG242" s="16">
        <f>+PMKAFAAPAYER[[#This Row],[CHF]]-PMKAFAAPAYER[[#This Row],[T2025]]</f>
        <v>0</v>
      </c>
    </row>
    <row r="243" spans="1:137" x14ac:dyDescent="0.3">
      <c r="A243" s="9">
        <f t="shared" si="64"/>
        <v>238</v>
      </c>
      <c r="B243" s="250"/>
      <c r="C243" s="251"/>
      <c r="D243" s="252"/>
      <c r="E243" s="253"/>
      <c r="F243" s="265">
        <f t="shared" si="65"/>
        <v>0</v>
      </c>
      <c r="G243" s="254"/>
      <c r="H243" s="255"/>
      <c r="I243" s="256"/>
      <c r="J243" s="14"/>
      <c r="K243" s="14"/>
      <c r="L243" s="14"/>
      <c r="N243" s="15"/>
      <c r="P243" s="258"/>
      <c r="Q243" s="259"/>
      <c r="R243" s="260"/>
      <c r="S243" s="166">
        <f>IF(PMKAFAAPAYER[[#This Row],[ ]]="Payé",PMKAFAAPAYER[[#This Row],[02.01.2025]],0)</f>
        <v>0</v>
      </c>
      <c r="T243" s="234"/>
      <c r="U243" s="166">
        <f>IF(PMKAFAAPAYER[[#This Row],[ ]]="Payé",PMKAFAAPAYER[[#This Row],[09.01.2025]],0)</f>
        <v>0</v>
      </c>
      <c r="V243" s="234"/>
      <c r="W243" s="166">
        <f>IF(PMKAFAAPAYER[[#This Row],[ ]]="Payé",PMKAFAAPAYER[[#This Row],[16.01.2025]],0)</f>
        <v>0</v>
      </c>
      <c r="X243" s="234"/>
      <c r="Y243" s="166">
        <f>IF(PMKAFAAPAYER[[#This Row],[ ]]="Payé",PMKAFAAPAYER[[#This Row],[23.01.2025]],0)</f>
        <v>0</v>
      </c>
      <c r="Z243" s="234"/>
      <c r="AA243" s="176">
        <f>IF(PMKAFAAPAYER[[#This Row],[ ]]="Payé",PMKAFAAPAYER[[#This Row],[30.01.2025]],0)</f>
        <v>0</v>
      </c>
      <c r="AB243" s="32">
        <f t="shared" si="51"/>
        <v>0</v>
      </c>
      <c r="AC243" s="234"/>
      <c r="AD243" s="166">
        <f>IF(PMKAFAAPAYER[[#This Row],[ ]]="Payé",PMKAFAAPAYER[[#This Row],[06.02.2025]],0)</f>
        <v>0</v>
      </c>
      <c r="AE243" s="234"/>
      <c r="AF243" s="166">
        <f>IF(PMKAFAAPAYER[[#This Row],[ ]]="Payé",PMKAFAAPAYER[[#This Row],[13.02.2025]],0)</f>
        <v>0</v>
      </c>
      <c r="AG243" s="234"/>
      <c r="AH243" s="166">
        <f>IF(PMKAFAAPAYER[[#This Row],[ ]]="Payé",PMKAFAAPAYER[[#This Row],[20.02.2025]],0)</f>
        <v>0</v>
      </c>
      <c r="AI243" s="234"/>
      <c r="AJ243" s="176">
        <f>IF(PMKAFAAPAYER[[#This Row],[ ]]="Payé",PMKAFAAPAYER[[#This Row],[27.02.2025]],0)</f>
        <v>0</v>
      </c>
      <c r="AK243" s="47">
        <f t="shared" si="52"/>
        <v>0</v>
      </c>
      <c r="AL243" s="162"/>
      <c r="AM243" s="166">
        <f>IF(PMKAFAAPAYER[[#This Row],[ ]]="Payé",PMKAFAAPAYER[[#This Row],[05.03.2025]],0)</f>
        <v>0</v>
      </c>
      <c r="AN243" s="161"/>
      <c r="AO243" s="166">
        <f>IF(PMKAFAAPAYER[[#This Row],[ ]]="Payé",PMKAFAAPAYER[[#This Row],[12.03.2025]],0)</f>
        <v>0</v>
      </c>
      <c r="AP243" s="161"/>
      <c r="AQ243" s="166">
        <f>IF(PMKAFAAPAYER[[#This Row],[ ]]="Payé",PMKAFAAPAYER[[#This Row],[19.03.2025]],0)</f>
        <v>0</v>
      </c>
      <c r="AR243" s="161"/>
      <c r="AS243" s="176">
        <f>IF(PMKAFAAPAYER[[#This Row],[ ]]="Payé",PMKAFAAPAYER[[#This Row],[26.03.2025]],0)</f>
        <v>0</v>
      </c>
      <c r="AT243" s="17">
        <f t="shared" si="53"/>
        <v>0</v>
      </c>
      <c r="AU243" s="162"/>
      <c r="AV243" s="166">
        <f>IF(PMKAFAAPAYER[[#This Row],[ ]]="Payé",PMKAFAAPAYER[[#This Row],[02.04.2025]],0)</f>
        <v>0</v>
      </c>
      <c r="AW243" s="161"/>
      <c r="AX243" s="166">
        <f>IF(PMKAFAAPAYER[[#This Row],[ ]]="Payé",PMKAFAAPAYER[[#This Row],[09.04.2025]],0)</f>
        <v>0</v>
      </c>
      <c r="AY243" s="161"/>
      <c r="AZ243" s="166">
        <f>IF(PMKAFAAPAYER[[#This Row],[ ]]="Payé",PMKAFAAPAYER[[#This Row],[16.04.2025]],0)</f>
        <v>0</v>
      </c>
      <c r="BA243" s="161"/>
      <c r="BB243" s="166">
        <f>IF(PMKAFAAPAYER[[#This Row],[ ]]="Payé",PMKAFAAPAYER[[#This Row],[23.04.2025]],0)</f>
        <v>0</v>
      </c>
      <c r="BC243" s="161"/>
      <c r="BD243" s="176">
        <f>IF(PMKAFAAPAYER[[#This Row],[ ]]="Payé",PMKAFAAPAYER[[#This Row],[30.04.2025]],0)</f>
        <v>0</v>
      </c>
      <c r="BE243" s="18">
        <f t="shared" si="54"/>
        <v>0</v>
      </c>
      <c r="BF243" s="162"/>
      <c r="BG243" s="166">
        <f>IF(PMKAFAAPAYER[[#This Row],[ ]]="Payé",PMKAFAAPAYER[[#This Row],[07.05.2025]],0)</f>
        <v>0</v>
      </c>
      <c r="BH243" s="161"/>
      <c r="BI243" s="166">
        <f>IF(PMKAFAAPAYER[[#This Row],[ ]]="Payé",PMKAFAAPAYER[[#This Row],[14.05.2025]],0)</f>
        <v>0</v>
      </c>
      <c r="BJ243" s="161"/>
      <c r="BK243" s="166">
        <f>IF(PMKAFAAPAYER[[#This Row],[ ]]="Payé",PMKAFAAPAYER[[#This Row],[21.05.2025]],0)</f>
        <v>0</v>
      </c>
      <c r="BL243" s="161"/>
      <c r="BM243" s="176">
        <f>IF(PMKAFAAPAYER[[#This Row],[ ]]="Payé",PMKAFAAPAYER[[#This Row],[28.05.2025]],0)</f>
        <v>0</v>
      </c>
      <c r="BN243" s="17">
        <f t="shared" si="55"/>
        <v>0</v>
      </c>
      <c r="BO243" s="162"/>
      <c r="BP243" s="166">
        <f>IF(PMKAFAAPAYER[[#This Row],[ ]]="Payé",PMKAFAAPAYER[[#This Row],[04.06.2025]],0)</f>
        <v>0</v>
      </c>
      <c r="BQ243" s="161"/>
      <c r="BR243" s="166">
        <f>IF(PMKAFAAPAYER[[#This Row],[ ]]="Payé",PMKAFAAPAYER[[#This Row],[11.06.2025]],0)</f>
        <v>0</v>
      </c>
      <c r="BS243" s="161"/>
      <c r="BT243" s="166">
        <f>IF(PMKAFAAPAYER[[#This Row],[ ]]="Payé",PMKAFAAPAYER[[#This Row],[18.06.2025]],0)</f>
        <v>0</v>
      </c>
      <c r="BU243" s="161"/>
      <c r="BV243" s="176">
        <f>IF(PMKAFAAPAYER[[#This Row],[ ]]="Payé",PMKAFAAPAYER[[#This Row],[25.06.2025]],0)</f>
        <v>0</v>
      </c>
      <c r="BW243" s="18">
        <f t="shared" si="56"/>
        <v>0</v>
      </c>
      <c r="BX243" s="162"/>
      <c r="BY243" s="166">
        <f>IF(PMKAFAAPAYER[[#This Row],[ ]]="Payé",PMKAFAAPAYER[[#This Row],[02.07.2025]],0)</f>
        <v>0</v>
      </c>
      <c r="BZ243" s="161"/>
      <c r="CA243" s="166">
        <f>IF(PMKAFAAPAYER[[#This Row],[ ]]="Payé",PMKAFAAPAYER[[#This Row],[09.07.2025]],0)</f>
        <v>0</v>
      </c>
      <c r="CB243" s="161"/>
      <c r="CC243" s="166">
        <f>IF(PMKAFAAPAYER[[#This Row],[ ]]="Payé",PMKAFAAPAYER[[#This Row],[16.07.2025]],0)</f>
        <v>0</v>
      </c>
      <c r="CD243" s="161"/>
      <c r="CE243" s="166">
        <f>IF(PMKAFAAPAYER[[#This Row],[ ]]="Payé",PMKAFAAPAYER[[#This Row],[23.07.2025]],0)</f>
        <v>0</v>
      </c>
      <c r="CF243" s="161"/>
      <c r="CG243" s="176">
        <f>IF(PMKAFAAPAYER[[#This Row],[ ]]="Payé",PMKAFAAPAYER[[#This Row],[30.07.2025]],0)</f>
        <v>0</v>
      </c>
      <c r="CH243" s="17">
        <f t="shared" si="57"/>
        <v>0</v>
      </c>
      <c r="CI243" s="162"/>
      <c r="CJ243" s="166">
        <f>IF(PMKAFAAPAYER[[#This Row],[ ]]="Payé",PMKAFAAPAYER[[#This Row],[06.08.2025]],0)</f>
        <v>0</v>
      </c>
      <c r="CK243" s="161"/>
      <c r="CL243" s="166">
        <f>IF(PMKAFAAPAYER[[#This Row],[ ]]="Payé",PMKAFAAPAYER[[#This Row],[13.08.2025]],0)</f>
        <v>0</v>
      </c>
      <c r="CM243" s="161"/>
      <c r="CN243" s="166">
        <f>IF(PMKAFAAPAYER[[#This Row],[ ]]="Payé",PMKAFAAPAYER[[#This Row],[20.08.2025]],0)</f>
        <v>0</v>
      </c>
      <c r="CO243" s="161"/>
      <c r="CP243" s="176">
        <f>IF(PMKAFAAPAYER[[#This Row],[ ]]="Payé",PMKAFAAPAYER[[#This Row],[27.08.2025]],0)</f>
        <v>0</v>
      </c>
      <c r="CQ243" s="18">
        <f t="shared" si="58"/>
        <v>0</v>
      </c>
      <c r="CR243" s="162"/>
      <c r="CS243" s="166">
        <f>IF(PMKAFAAPAYER[[#This Row],[ ]]="Payé",PMKAFAAPAYER[[#This Row],[03.09.2025]],0)</f>
        <v>0</v>
      </c>
      <c r="CT243" s="161"/>
      <c r="CU243" s="166">
        <f>IF(PMKAFAAPAYER[[#This Row],[ ]]="Payé",PMKAFAAPAYER[[#This Row],[10.09.2025]],0)</f>
        <v>0</v>
      </c>
      <c r="CV243" s="161"/>
      <c r="CW243" s="166">
        <f>IF(PMKAFAAPAYER[[#This Row],[ ]]="Payé",PMKAFAAPAYER[[#This Row],[17.09.2025]],0)</f>
        <v>0</v>
      </c>
      <c r="CX243" s="161"/>
      <c r="CY243" s="176">
        <f>IF(PMKAFAAPAYER[[#This Row],[ ]]="Payé",PMKAFAAPAYER[[#This Row],[24.09.2025]],0)</f>
        <v>0</v>
      </c>
      <c r="CZ243" s="17">
        <f t="shared" si="59"/>
        <v>0</v>
      </c>
      <c r="DA243" s="162"/>
      <c r="DB243" s="166">
        <f>IF(PMKAFAAPAYER[[#This Row],[ ]]="Payé",PMKAFAAPAYER[[#This Row],[01.10.2025]],0)</f>
        <v>0</v>
      </c>
      <c r="DC243" s="161"/>
      <c r="DD243" s="166">
        <f>IF(PMKAFAAPAYER[[#This Row],[ ]]="Payé",PMKAFAAPAYER[[#This Row],[08.10.2025]],0)</f>
        <v>0</v>
      </c>
      <c r="DE243" s="161"/>
      <c r="DF243" s="166">
        <f>IF(PMKAFAAPAYER[[#This Row],[ ]]="Payé",PMKAFAAPAYER[[#This Row],[15.10.2025]],0)</f>
        <v>0</v>
      </c>
      <c r="DG243" s="161"/>
      <c r="DH243" s="166">
        <f>IF(PMKAFAAPAYER[[#This Row],[ ]]="Payé",PMKAFAAPAYER[[#This Row],[22.10.2025]],0)</f>
        <v>0</v>
      </c>
      <c r="DI243" s="161"/>
      <c r="DJ243" s="176">
        <f>IF(PMKAFAAPAYER[[#This Row],[ ]]="Payé",PMKAFAAPAYER[[#This Row],[29.10.2025]],0)</f>
        <v>0</v>
      </c>
      <c r="DK243" s="18">
        <f t="shared" si="60"/>
        <v>0</v>
      </c>
      <c r="DL243" s="162"/>
      <c r="DM243" s="166">
        <f>IF(PMKAFAAPAYER[[#This Row],[ ]]="Payé",PMKAFAAPAYER[[#This Row],[05.11.2025]],0)</f>
        <v>0</v>
      </c>
      <c r="DN243" s="161"/>
      <c r="DO243" s="166">
        <f>IF(PMKAFAAPAYER[[#This Row],[ ]]="Payé",PMKAFAAPAYER[[#This Row],[12.11.2025]],0)</f>
        <v>0</v>
      </c>
      <c r="DP243" s="161"/>
      <c r="DQ243" s="166">
        <f>IF(PMKAFAAPAYER[[#This Row],[ ]]="Payé",PMKAFAAPAYER[[#This Row],[19.11.2025]],0)</f>
        <v>0</v>
      </c>
      <c r="DR243" s="161"/>
      <c r="DS243" s="176">
        <f>IF(PMKAFAAPAYER[[#This Row],[ ]]="Payé",PMKAFAAPAYER[[#This Row],[26.11.2025]],0)</f>
        <v>0</v>
      </c>
      <c r="DT243" s="17">
        <f t="shared" si="61"/>
        <v>0</v>
      </c>
      <c r="DU243" s="162"/>
      <c r="DV243" s="166">
        <f>IF(PMKAFAAPAYER[[#This Row],[ ]]="Payé",PMKAFAAPAYER[[#This Row],[03.12.2025]],0)</f>
        <v>0</v>
      </c>
      <c r="DW243" s="161"/>
      <c r="DX243" s="166">
        <f>IF(PMKAFAAPAYER[[#This Row],[ ]]="Payé",PMKAFAAPAYER[[#This Row],[10.12.2025]],0)</f>
        <v>0</v>
      </c>
      <c r="DY243" s="161"/>
      <c r="DZ243" s="166">
        <f>IF(PMKAFAAPAYER[[#This Row],[ ]]="Payé",PMKAFAAPAYER[[#This Row],[17.12.2025]],0)</f>
        <v>0</v>
      </c>
      <c r="EA243" s="161"/>
      <c r="EB243" s="166">
        <f>IF(PMKAFAAPAYER[[#This Row],[ ]]="Payé",PMKAFAAPAYER[[#This Row],[24.12.2025]],0)</f>
        <v>0</v>
      </c>
      <c r="EC243" s="161"/>
      <c r="ED243" s="176">
        <f>IF(PMKAFAAPAYER[[#This Row],[ ]]="Payé",PMKAFAAPAYER[[#This Row],[31.12.2025]],0)</f>
        <v>0</v>
      </c>
      <c r="EE243" s="18">
        <f t="shared" si="62"/>
        <v>0</v>
      </c>
      <c r="EF243" s="11">
        <f t="shared" si="63"/>
        <v>0</v>
      </c>
      <c r="EG243" s="16">
        <f>+PMKAFAAPAYER[[#This Row],[CHF]]-PMKAFAAPAYER[[#This Row],[T2025]]</f>
        <v>0</v>
      </c>
    </row>
    <row r="244" spans="1:137" x14ac:dyDescent="0.3">
      <c r="A244" s="9">
        <f t="shared" si="64"/>
        <v>239</v>
      </c>
      <c r="B244" s="250"/>
      <c r="C244" s="251"/>
      <c r="D244" s="252"/>
      <c r="E244" s="253"/>
      <c r="F244" s="265">
        <f t="shared" si="65"/>
        <v>0</v>
      </c>
      <c r="G244" s="254"/>
      <c r="H244" s="255"/>
      <c r="I244" s="256"/>
      <c r="J244" s="14"/>
      <c r="K244" s="14"/>
      <c r="L244" s="14"/>
      <c r="N244" s="15"/>
      <c r="P244" s="258"/>
      <c r="Q244" s="259"/>
      <c r="R244" s="260"/>
      <c r="S244" s="166">
        <f>IF(PMKAFAAPAYER[[#This Row],[ ]]="Payé",PMKAFAAPAYER[[#This Row],[02.01.2025]],0)</f>
        <v>0</v>
      </c>
      <c r="T244" s="234"/>
      <c r="U244" s="166">
        <f>IF(PMKAFAAPAYER[[#This Row],[ ]]="Payé",PMKAFAAPAYER[[#This Row],[09.01.2025]],0)</f>
        <v>0</v>
      </c>
      <c r="V244" s="234"/>
      <c r="W244" s="166">
        <f>IF(PMKAFAAPAYER[[#This Row],[ ]]="Payé",PMKAFAAPAYER[[#This Row],[16.01.2025]],0)</f>
        <v>0</v>
      </c>
      <c r="X244" s="234"/>
      <c r="Y244" s="166">
        <f>IF(PMKAFAAPAYER[[#This Row],[ ]]="Payé",PMKAFAAPAYER[[#This Row],[23.01.2025]],0)</f>
        <v>0</v>
      </c>
      <c r="Z244" s="234"/>
      <c r="AA244" s="176">
        <f>IF(PMKAFAAPAYER[[#This Row],[ ]]="Payé",PMKAFAAPAYER[[#This Row],[30.01.2025]],0)</f>
        <v>0</v>
      </c>
      <c r="AB244" s="32">
        <f t="shared" si="51"/>
        <v>0</v>
      </c>
      <c r="AC244" s="234"/>
      <c r="AD244" s="166">
        <f>IF(PMKAFAAPAYER[[#This Row],[ ]]="Payé",PMKAFAAPAYER[[#This Row],[06.02.2025]],0)</f>
        <v>0</v>
      </c>
      <c r="AE244" s="234"/>
      <c r="AF244" s="166">
        <f>IF(PMKAFAAPAYER[[#This Row],[ ]]="Payé",PMKAFAAPAYER[[#This Row],[13.02.2025]],0)</f>
        <v>0</v>
      </c>
      <c r="AG244" s="234"/>
      <c r="AH244" s="166">
        <f>IF(PMKAFAAPAYER[[#This Row],[ ]]="Payé",PMKAFAAPAYER[[#This Row],[20.02.2025]],0)</f>
        <v>0</v>
      </c>
      <c r="AI244" s="234"/>
      <c r="AJ244" s="176">
        <f>IF(PMKAFAAPAYER[[#This Row],[ ]]="Payé",PMKAFAAPAYER[[#This Row],[27.02.2025]],0)</f>
        <v>0</v>
      </c>
      <c r="AK244" s="47">
        <f t="shared" si="52"/>
        <v>0</v>
      </c>
      <c r="AL244" s="162"/>
      <c r="AM244" s="166">
        <f>IF(PMKAFAAPAYER[[#This Row],[ ]]="Payé",PMKAFAAPAYER[[#This Row],[05.03.2025]],0)</f>
        <v>0</v>
      </c>
      <c r="AN244" s="161"/>
      <c r="AO244" s="166">
        <f>IF(PMKAFAAPAYER[[#This Row],[ ]]="Payé",PMKAFAAPAYER[[#This Row],[12.03.2025]],0)</f>
        <v>0</v>
      </c>
      <c r="AP244" s="161"/>
      <c r="AQ244" s="166">
        <f>IF(PMKAFAAPAYER[[#This Row],[ ]]="Payé",PMKAFAAPAYER[[#This Row],[19.03.2025]],0)</f>
        <v>0</v>
      </c>
      <c r="AR244" s="161"/>
      <c r="AS244" s="176">
        <f>IF(PMKAFAAPAYER[[#This Row],[ ]]="Payé",PMKAFAAPAYER[[#This Row],[26.03.2025]],0)</f>
        <v>0</v>
      </c>
      <c r="AT244" s="17">
        <f t="shared" si="53"/>
        <v>0</v>
      </c>
      <c r="AU244" s="162"/>
      <c r="AV244" s="166">
        <f>IF(PMKAFAAPAYER[[#This Row],[ ]]="Payé",PMKAFAAPAYER[[#This Row],[02.04.2025]],0)</f>
        <v>0</v>
      </c>
      <c r="AW244" s="161"/>
      <c r="AX244" s="166">
        <f>IF(PMKAFAAPAYER[[#This Row],[ ]]="Payé",PMKAFAAPAYER[[#This Row],[09.04.2025]],0)</f>
        <v>0</v>
      </c>
      <c r="AY244" s="161"/>
      <c r="AZ244" s="166">
        <f>IF(PMKAFAAPAYER[[#This Row],[ ]]="Payé",PMKAFAAPAYER[[#This Row],[16.04.2025]],0)</f>
        <v>0</v>
      </c>
      <c r="BA244" s="161"/>
      <c r="BB244" s="166">
        <f>IF(PMKAFAAPAYER[[#This Row],[ ]]="Payé",PMKAFAAPAYER[[#This Row],[23.04.2025]],0)</f>
        <v>0</v>
      </c>
      <c r="BC244" s="161"/>
      <c r="BD244" s="176">
        <f>IF(PMKAFAAPAYER[[#This Row],[ ]]="Payé",PMKAFAAPAYER[[#This Row],[30.04.2025]],0)</f>
        <v>0</v>
      </c>
      <c r="BE244" s="18">
        <f t="shared" si="54"/>
        <v>0</v>
      </c>
      <c r="BF244" s="162"/>
      <c r="BG244" s="166">
        <f>IF(PMKAFAAPAYER[[#This Row],[ ]]="Payé",PMKAFAAPAYER[[#This Row],[07.05.2025]],0)</f>
        <v>0</v>
      </c>
      <c r="BH244" s="161"/>
      <c r="BI244" s="166">
        <f>IF(PMKAFAAPAYER[[#This Row],[ ]]="Payé",PMKAFAAPAYER[[#This Row],[14.05.2025]],0)</f>
        <v>0</v>
      </c>
      <c r="BJ244" s="161"/>
      <c r="BK244" s="166">
        <f>IF(PMKAFAAPAYER[[#This Row],[ ]]="Payé",PMKAFAAPAYER[[#This Row],[21.05.2025]],0)</f>
        <v>0</v>
      </c>
      <c r="BL244" s="161"/>
      <c r="BM244" s="176">
        <f>IF(PMKAFAAPAYER[[#This Row],[ ]]="Payé",PMKAFAAPAYER[[#This Row],[28.05.2025]],0)</f>
        <v>0</v>
      </c>
      <c r="BN244" s="17">
        <f t="shared" si="55"/>
        <v>0</v>
      </c>
      <c r="BO244" s="162"/>
      <c r="BP244" s="166">
        <f>IF(PMKAFAAPAYER[[#This Row],[ ]]="Payé",PMKAFAAPAYER[[#This Row],[04.06.2025]],0)</f>
        <v>0</v>
      </c>
      <c r="BQ244" s="161"/>
      <c r="BR244" s="166">
        <f>IF(PMKAFAAPAYER[[#This Row],[ ]]="Payé",PMKAFAAPAYER[[#This Row],[11.06.2025]],0)</f>
        <v>0</v>
      </c>
      <c r="BS244" s="161"/>
      <c r="BT244" s="166">
        <f>IF(PMKAFAAPAYER[[#This Row],[ ]]="Payé",PMKAFAAPAYER[[#This Row],[18.06.2025]],0)</f>
        <v>0</v>
      </c>
      <c r="BU244" s="161"/>
      <c r="BV244" s="176">
        <f>IF(PMKAFAAPAYER[[#This Row],[ ]]="Payé",PMKAFAAPAYER[[#This Row],[25.06.2025]],0)</f>
        <v>0</v>
      </c>
      <c r="BW244" s="18">
        <f t="shared" si="56"/>
        <v>0</v>
      </c>
      <c r="BX244" s="162"/>
      <c r="BY244" s="166">
        <f>IF(PMKAFAAPAYER[[#This Row],[ ]]="Payé",PMKAFAAPAYER[[#This Row],[02.07.2025]],0)</f>
        <v>0</v>
      </c>
      <c r="BZ244" s="161"/>
      <c r="CA244" s="166">
        <f>IF(PMKAFAAPAYER[[#This Row],[ ]]="Payé",PMKAFAAPAYER[[#This Row],[09.07.2025]],0)</f>
        <v>0</v>
      </c>
      <c r="CB244" s="161"/>
      <c r="CC244" s="166">
        <f>IF(PMKAFAAPAYER[[#This Row],[ ]]="Payé",PMKAFAAPAYER[[#This Row],[16.07.2025]],0)</f>
        <v>0</v>
      </c>
      <c r="CD244" s="161"/>
      <c r="CE244" s="166">
        <f>IF(PMKAFAAPAYER[[#This Row],[ ]]="Payé",PMKAFAAPAYER[[#This Row],[23.07.2025]],0)</f>
        <v>0</v>
      </c>
      <c r="CF244" s="161"/>
      <c r="CG244" s="176">
        <f>IF(PMKAFAAPAYER[[#This Row],[ ]]="Payé",PMKAFAAPAYER[[#This Row],[30.07.2025]],0)</f>
        <v>0</v>
      </c>
      <c r="CH244" s="17">
        <f t="shared" si="57"/>
        <v>0</v>
      </c>
      <c r="CI244" s="162"/>
      <c r="CJ244" s="166">
        <f>IF(PMKAFAAPAYER[[#This Row],[ ]]="Payé",PMKAFAAPAYER[[#This Row],[06.08.2025]],0)</f>
        <v>0</v>
      </c>
      <c r="CK244" s="161"/>
      <c r="CL244" s="166">
        <f>IF(PMKAFAAPAYER[[#This Row],[ ]]="Payé",PMKAFAAPAYER[[#This Row],[13.08.2025]],0)</f>
        <v>0</v>
      </c>
      <c r="CM244" s="161"/>
      <c r="CN244" s="166">
        <f>IF(PMKAFAAPAYER[[#This Row],[ ]]="Payé",PMKAFAAPAYER[[#This Row],[20.08.2025]],0)</f>
        <v>0</v>
      </c>
      <c r="CO244" s="161"/>
      <c r="CP244" s="176">
        <f>IF(PMKAFAAPAYER[[#This Row],[ ]]="Payé",PMKAFAAPAYER[[#This Row],[27.08.2025]],0)</f>
        <v>0</v>
      </c>
      <c r="CQ244" s="18">
        <f t="shared" si="58"/>
        <v>0</v>
      </c>
      <c r="CR244" s="162"/>
      <c r="CS244" s="166">
        <f>IF(PMKAFAAPAYER[[#This Row],[ ]]="Payé",PMKAFAAPAYER[[#This Row],[03.09.2025]],0)</f>
        <v>0</v>
      </c>
      <c r="CT244" s="161"/>
      <c r="CU244" s="166">
        <f>IF(PMKAFAAPAYER[[#This Row],[ ]]="Payé",PMKAFAAPAYER[[#This Row],[10.09.2025]],0)</f>
        <v>0</v>
      </c>
      <c r="CV244" s="161"/>
      <c r="CW244" s="166">
        <f>IF(PMKAFAAPAYER[[#This Row],[ ]]="Payé",PMKAFAAPAYER[[#This Row],[17.09.2025]],0)</f>
        <v>0</v>
      </c>
      <c r="CX244" s="161"/>
      <c r="CY244" s="176">
        <f>IF(PMKAFAAPAYER[[#This Row],[ ]]="Payé",PMKAFAAPAYER[[#This Row],[24.09.2025]],0)</f>
        <v>0</v>
      </c>
      <c r="CZ244" s="17">
        <f t="shared" si="59"/>
        <v>0</v>
      </c>
      <c r="DA244" s="162"/>
      <c r="DB244" s="166">
        <f>IF(PMKAFAAPAYER[[#This Row],[ ]]="Payé",PMKAFAAPAYER[[#This Row],[01.10.2025]],0)</f>
        <v>0</v>
      </c>
      <c r="DC244" s="161"/>
      <c r="DD244" s="166">
        <f>IF(PMKAFAAPAYER[[#This Row],[ ]]="Payé",PMKAFAAPAYER[[#This Row],[08.10.2025]],0)</f>
        <v>0</v>
      </c>
      <c r="DE244" s="161"/>
      <c r="DF244" s="166">
        <f>IF(PMKAFAAPAYER[[#This Row],[ ]]="Payé",PMKAFAAPAYER[[#This Row],[15.10.2025]],0)</f>
        <v>0</v>
      </c>
      <c r="DG244" s="161"/>
      <c r="DH244" s="166">
        <f>IF(PMKAFAAPAYER[[#This Row],[ ]]="Payé",PMKAFAAPAYER[[#This Row],[22.10.2025]],0)</f>
        <v>0</v>
      </c>
      <c r="DI244" s="161"/>
      <c r="DJ244" s="176">
        <f>IF(PMKAFAAPAYER[[#This Row],[ ]]="Payé",PMKAFAAPAYER[[#This Row],[29.10.2025]],0)</f>
        <v>0</v>
      </c>
      <c r="DK244" s="18">
        <f t="shared" si="60"/>
        <v>0</v>
      </c>
      <c r="DL244" s="162"/>
      <c r="DM244" s="166">
        <f>IF(PMKAFAAPAYER[[#This Row],[ ]]="Payé",PMKAFAAPAYER[[#This Row],[05.11.2025]],0)</f>
        <v>0</v>
      </c>
      <c r="DN244" s="161"/>
      <c r="DO244" s="166">
        <f>IF(PMKAFAAPAYER[[#This Row],[ ]]="Payé",PMKAFAAPAYER[[#This Row],[12.11.2025]],0)</f>
        <v>0</v>
      </c>
      <c r="DP244" s="161"/>
      <c r="DQ244" s="166">
        <f>IF(PMKAFAAPAYER[[#This Row],[ ]]="Payé",PMKAFAAPAYER[[#This Row],[19.11.2025]],0)</f>
        <v>0</v>
      </c>
      <c r="DR244" s="161"/>
      <c r="DS244" s="176">
        <f>IF(PMKAFAAPAYER[[#This Row],[ ]]="Payé",PMKAFAAPAYER[[#This Row],[26.11.2025]],0)</f>
        <v>0</v>
      </c>
      <c r="DT244" s="17">
        <f t="shared" si="61"/>
        <v>0</v>
      </c>
      <c r="DU244" s="162"/>
      <c r="DV244" s="166">
        <f>IF(PMKAFAAPAYER[[#This Row],[ ]]="Payé",PMKAFAAPAYER[[#This Row],[03.12.2025]],0)</f>
        <v>0</v>
      </c>
      <c r="DW244" s="161"/>
      <c r="DX244" s="166">
        <f>IF(PMKAFAAPAYER[[#This Row],[ ]]="Payé",PMKAFAAPAYER[[#This Row],[10.12.2025]],0)</f>
        <v>0</v>
      </c>
      <c r="DY244" s="161"/>
      <c r="DZ244" s="166">
        <f>IF(PMKAFAAPAYER[[#This Row],[ ]]="Payé",PMKAFAAPAYER[[#This Row],[17.12.2025]],0)</f>
        <v>0</v>
      </c>
      <c r="EA244" s="161"/>
      <c r="EB244" s="166">
        <f>IF(PMKAFAAPAYER[[#This Row],[ ]]="Payé",PMKAFAAPAYER[[#This Row],[24.12.2025]],0)</f>
        <v>0</v>
      </c>
      <c r="EC244" s="161"/>
      <c r="ED244" s="176">
        <f>IF(PMKAFAAPAYER[[#This Row],[ ]]="Payé",PMKAFAAPAYER[[#This Row],[31.12.2025]],0)</f>
        <v>0</v>
      </c>
      <c r="EE244" s="18">
        <f t="shared" si="62"/>
        <v>0</v>
      </c>
      <c r="EF244" s="11">
        <f t="shared" si="63"/>
        <v>0</v>
      </c>
      <c r="EG244" s="16">
        <f>+PMKAFAAPAYER[[#This Row],[CHF]]-PMKAFAAPAYER[[#This Row],[T2025]]</f>
        <v>0</v>
      </c>
    </row>
    <row r="245" spans="1:137" x14ac:dyDescent="0.3">
      <c r="A245" s="9">
        <f t="shared" si="64"/>
        <v>240</v>
      </c>
      <c r="B245" s="250"/>
      <c r="C245" s="251"/>
      <c r="D245" s="252"/>
      <c r="E245" s="253"/>
      <c r="F245" s="265">
        <f t="shared" si="65"/>
        <v>0</v>
      </c>
      <c r="G245" s="254"/>
      <c r="H245" s="255"/>
      <c r="I245" s="256"/>
      <c r="J245" s="14"/>
      <c r="K245" s="14"/>
      <c r="L245" s="14"/>
      <c r="N245" s="15"/>
      <c r="P245" s="258"/>
      <c r="Q245" s="259"/>
      <c r="R245" s="260"/>
      <c r="S245" s="166">
        <f>IF(PMKAFAAPAYER[[#This Row],[ ]]="Payé",PMKAFAAPAYER[[#This Row],[02.01.2025]],0)</f>
        <v>0</v>
      </c>
      <c r="T245" s="234"/>
      <c r="U245" s="166">
        <f>IF(PMKAFAAPAYER[[#This Row],[ ]]="Payé",PMKAFAAPAYER[[#This Row],[09.01.2025]],0)</f>
        <v>0</v>
      </c>
      <c r="V245" s="234"/>
      <c r="W245" s="166">
        <f>IF(PMKAFAAPAYER[[#This Row],[ ]]="Payé",PMKAFAAPAYER[[#This Row],[16.01.2025]],0)</f>
        <v>0</v>
      </c>
      <c r="X245" s="234"/>
      <c r="Y245" s="166">
        <f>IF(PMKAFAAPAYER[[#This Row],[ ]]="Payé",PMKAFAAPAYER[[#This Row],[23.01.2025]],0)</f>
        <v>0</v>
      </c>
      <c r="Z245" s="234"/>
      <c r="AA245" s="176">
        <f>IF(PMKAFAAPAYER[[#This Row],[ ]]="Payé",PMKAFAAPAYER[[#This Row],[30.01.2025]],0)</f>
        <v>0</v>
      </c>
      <c r="AB245" s="32">
        <f t="shared" si="51"/>
        <v>0</v>
      </c>
      <c r="AC245" s="234"/>
      <c r="AD245" s="166">
        <f>IF(PMKAFAAPAYER[[#This Row],[ ]]="Payé",PMKAFAAPAYER[[#This Row],[06.02.2025]],0)</f>
        <v>0</v>
      </c>
      <c r="AE245" s="234"/>
      <c r="AF245" s="166">
        <f>IF(PMKAFAAPAYER[[#This Row],[ ]]="Payé",PMKAFAAPAYER[[#This Row],[13.02.2025]],0)</f>
        <v>0</v>
      </c>
      <c r="AG245" s="234"/>
      <c r="AH245" s="166">
        <f>IF(PMKAFAAPAYER[[#This Row],[ ]]="Payé",PMKAFAAPAYER[[#This Row],[20.02.2025]],0)</f>
        <v>0</v>
      </c>
      <c r="AI245" s="234"/>
      <c r="AJ245" s="176">
        <f>IF(PMKAFAAPAYER[[#This Row],[ ]]="Payé",PMKAFAAPAYER[[#This Row],[27.02.2025]],0)</f>
        <v>0</v>
      </c>
      <c r="AK245" s="47">
        <f t="shared" si="52"/>
        <v>0</v>
      </c>
      <c r="AL245" s="162"/>
      <c r="AM245" s="166">
        <f>IF(PMKAFAAPAYER[[#This Row],[ ]]="Payé",PMKAFAAPAYER[[#This Row],[05.03.2025]],0)</f>
        <v>0</v>
      </c>
      <c r="AN245" s="161"/>
      <c r="AO245" s="166">
        <f>IF(PMKAFAAPAYER[[#This Row],[ ]]="Payé",PMKAFAAPAYER[[#This Row],[12.03.2025]],0)</f>
        <v>0</v>
      </c>
      <c r="AP245" s="161"/>
      <c r="AQ245" s="166">
        <f>IF(PMKAFAAPAYER[[#This Row],[ ]]="Payé",PMKAFAAPAYER[[#This Row],[19.03.2025]],0)</f>
        <v>0</v>
      </c>
      <c r="AR245" s="161"/>
      <c r="AS245" s="176">
        <f>IF(PMKAFAAPAYER[[#This Row],[ ]]="Payé",PMKAFAAPAYER[[#This Row],[26.03.2025]],0)</f>
        <v>0</v>
      </c>
      <c r="AT245" s="17">
        <f t="shared" si="53"/>
        <v>0</v>
      </c>
      <c r="AU245" s="162"/>
      <c r="AV245" s="166">
        <f>IF(PMKAFAAPAYER[[#This Row],[ ]]="Payé",PMKAFAAPAYER[[#This Row],[02.04.2025]],0)</f>
        <v>0</v>
      </c>
      <c r="AW245" s="161"/>
      <c r="AX245" s="166">
        <f>IF(PMKAFAAPAYER[[#This Row],[ ]]="Payé",PMKAFAAPAYER[[#This Row],[09.04.2025]],0)</f>
        <v>0</v>
      </c>
      <c r="AY245" s="161"/>
      <c r="AZ245" s="166">
        <f>IF(PMKAFAAPAYER[[#This Row],[ ]]="Payé",PMKAFAAPAYER[[#This Row],[16.04.2025]],0)</f>
        <v>0</v>
      </c>
      <c r="BA245" s="161"/>
      <c r="BB245" s="166">
        <f>IF(PMKAFAAPAYER[[#This Row],[ ]]="Payé",PMKAFAAPAYER[[#This Row],[23.04.2025]],0)</f>
        <v>0</v>
      </c>
      <c r="BC245" s="161"/>
      <c r="BD245" s="176">
        <f>IF(PMKAFAAPAYER[[#This Row],[ ]]="Payé",PMKAFAAPAYER[[#This Row],[30.04.2025]],0)</f>
        <v>0</v>
      </c>
      <c r="BE245" s="18">
        <f t="shared" si="54"/>
        <v>0</v>
      </c>
      <c r="BF245" s="162"/>
      <c r="BG245" s="166">
        <f>IF(PMKAFAAPAYER[[#This Row],[ ]]="Payé",PMKAFAAPAYER[[#This Row],[07.05.2025]],0)</f>
        <v>0</v>
      </c>
      <c r="BH245" s="161"/>
      <c r="BI245" s="166">
        <f>IF(PMKAFAAPAYER[[#This Row],[ ]]="Payé",PMKAFAAPAYER[[#This Row],[14.05.2025]],0)</f>
        <v>0</v>
      </c>
      <c r="BJ245" s="161"/>
      <c r="BK245" s="166">
        <f>IF(PMKAFAAPAYER[[#This Row],[ ]]="Payé",PMKAFAAPAYER[[#This Row],[21.05.2025]],0)</f>
        <v>0</v>
      </c>
      <c r="BL245" s="161"/>
      <c r="BM245" s="176">
        <f>IF(PMKAFAAPAYER[[#This Row],[ ]]="Payé",PMKAFAAPAYER[[#This Row],[28.05.2025]],0)</f>
        <v>0</v>
      </c>
      <c r="BN245" s="17">
        <f t="shared" si="55"/>
        <v>0</v>
      </c>
      <c r="BO245" s="162"/>
      <c r="BP245" s="166">
        <f>IF(PMKAFAAPAYER[[#This Row],[ ]]="Payé",PMKAFAAPAYER[[#This Row],[04.06.2025]],0)</f>
        <v>0</v>
      </c>
      <c r="BQ245" s="161"/>
      <c r="BR245" s="166">
        <f>IF(PMKAFAAPAYER[[#This Row],[ ]]="Payé",PMKAFAAPAYER[[#This Row],[11.06.2025]],0)</f>
        <v>0</v>
      </c>
      <c r="BS245" s="161"/>
      <c r="BT245" s="166">
        <f>IF(PMKAFAAPAYER[[#This Row],[ ]]="Payé",PMKAFAAPAYER[[#This Row],[18.06.2025]],0)</f>
        <v>0</v>
      </c>
      <c r="BU245" s="161"/>
      <c r="BV245" s="176">
        <f>IF(PMKAFAAPAYER[[#This Row],[ ]]="Payé",PMKAFAAPAYER[[#This Row],[25.06.2025]],0)</f>
        <v>0</v>
      </c>
      <c r="BW245" s="18">
        <f t="shared" si="56"/>
        <v>0</v>
      </c>
      <c r="BX245" s="162"/>
      <c r="BY245" s="166">
        <f>IF(PMKAFAAPAYER[[#This Row],[ ]]="Payé",PMKAFAAPAYER[[#This Row],[02.07.2025]],0)</f>
        <v>0</v>
      </c>
      <c r="BZ245" s="161"/>
      <c r="CA245" s="166">
        <f>IF(PMKAFAAPAYER[[#This Row],[ ]]="Payé",PMKAFAAPAYER[[#This Row],[09.07.2025]],0)</f>
        <v>0</v>
      </c>
      <c r="CB245" s="161"/>
      <c r="CC245" s="166">
        <f>IF(PMKAFAAPAYER[[#This Row],[ ]]="Payé",PMKAFAAPAYER[[#This Row],[16.07.2025]],0)</f>
        <v>0</v>
      </c>
      <c r="CD245" s="161"/>
      <c r="CE245" s="166">
        <f>IF(PMKAFAAPAYER[[#This Row],[ ]]="Payé",PMKAFAAPAYER[[#This Row],[23.07.2025]],0)</f>
        <v>0</v>
      </c>
      <c r="CF245" s="161"/>
      <c r="CG245" s="176">
        <f>IF(PMKAFAAPAYER[[#This Row],[ ]]="Payé",PMKAFAAPAYER[[#This Row],[30.07.2025]],0)</f>
        <v>0</v>
      </c>
      <c r="CH245" s="17">
        <f t="shared" si="57"/>
        <v>0</v>
      </c>
      <c r="CI245" s="162"/>
      <c r="CJ245" s="166">
        <f>IF(PMKAFAAPAYER[[#This Row],[ ]]="Payé",PMKAFAAPAYER[[#This Row],[06.08.2025]],0)</f>
        <v>0</v>
      </c>
      <c r="CK245" s="161"/>
      <c r="CL245" s="166">
        <f>IF(PMKAFAAPAYER[[#This Row],[ ]]="Payé",PMKAFAAPAYER[[#This Row],[13.08.2025]],0)</f>
        <v>0</v>
      </c>
      <c r="CM245" s="161"/>
      <c r="CN245" s="166">
        <f>IF(PMKAFAAPAYER[[#This Row],[ ]]="Payé",PMKAFAAPAYER[[#This Row],[20.08.2025]],0)</f>
        <v>0</v>
      </c>
      <c r="CO245" s="161"/>
      <c r="CP245" s="176">
        <f>IF(PMKAFAAPAYER[[#This Row],[ ]]="Payé",PMKAFAAPAYER[[#This Row],[27.08.2025]],0)</f>
        <v>0</v>
      </c>
      <c r="CQ245" s="18">
        <f t="shared" si="58"/>
        <v>0</v>
      </c>
      <c r="CR245" s="162"/>
      <c r="CS245" s="166">
        <f>IF(PMKAFAAPAYER[[#This Row],[ ]]="Payé",PMKAFAAPAYER[[#This Row],[03.09.2025]],0)</f>
        <v>0</v>
      </c>
      <c r="CT245" s="161"/>
      <c r="CU245" s="166">
        <f>IF(PMKAFAAPAYER[[#This Row],[ ]]="Payé",PMKAFAAPAYER[[#This Row],[10.09.2025]],0)</f>
        <v>0</v>
      </c>
      <c r="CV245" s="161"/>
      <c r="CW245" s="166">
        <f>IF(PMKAFAAPAYER[[#This Row],[ ]]="Payé",PMKAFAAPAYER[[#This Row],[17.09.2025]],0)</f>
        <v>0</v>
      </c>
      <c r="CX245" s="161"/>
      <c r="CY245" s="176">
        <f>IF(PMKAFAAPAYER[[#This Row],[ ]]="Payé",PMKAFAAPAYER[[#This Row],[24.09.2025]],0)</f>
        <v>0</v>
      </c>
      <c r="CZ245" s="17">
        <f t="shared" si="59"/>
        <v>0</v>
      </c>
      <c r="DA245" s="162"/>
      <c r="DB245" s="166">
        <f>IF(PMKAFAAPAYER[[#This Row],[ ]]="Payé",PMKAFAAPAYER[[#This Row],[01.10.2025]],0)</f>
        <v>0</v>
      </c>
      <c r="DC245" s="161"/>
      <c r="DD245" s="166">
        <f>IF(PMKAFAAPAYER[[#This Row],[ ]]="Payé",PMKAFAAPAYER[[#This Row],[08.10.2025]],0)</f>
        <v>0</v>
      </c>
      <c r="DE245" s="161"/>
      <c r="DF245" s="166">
        <f>IF(PMKAFAAPAYER[[#This Row],[ ]]="Payé",PMKAFAAPAYER[[#This Row],[15.10.2025]],0)</f>
        <v>0</v>
      </c>
      <c r="DG245" s="161"/>
      <c r="DH245" s="166">
        <f>IF(PMKAFAAPAYER[[#This Row],[ ]]="Payé",PMKAFAAPAYER[[#This Row],[22.10.2025]],0)</f>
        <v>0</v>
      </c>
      <c r="DI245" s="161"/>
      <c r="DJ245" s="176">
        <f>IF(PMKAFAAPAYER[[#This Row],[ ]]="Payé",PMKAFAAPAYER[[#This Row],[29.10.2025]],0)</f>
        <v>0</v>
      </c>
      <c r="DK245" s="18">
        <f t="shared" si="60"/>
        <v>0</v>
      </c>
      <c r="DL245" s="162"/>
      <c r="DM245" s="166">
        <f>IF(PMKAFAAPAYER[[#This Row],[ ]]="Payé",PMKAFAAPAYER[[#This Row],[05.11.2025]],0)</f>
        <v>0</v>
      </c>
      <c r="DN245" s="161"/>
      <c r="DO245" s="166">
        <f>IF(PMKAFAAPAYER[[#This Row],[ ]]="Payé",PMKAFAAPAYER[[#This Row],[12.11.2025]],0)</f>
        <v>0</v>
      </c>
      <c r="DP245" s="161"/>
      <c r="DQ245" s="166">
        <f>IF(PMKAFAAPAYER[[#This Row],[ ]]="Payé",PMKAFAAPAYER[[#This Row],[19.11.2025]],0)</f>
        <v>0</v>
      </c>
      <c r="DR245" s="161"/>
      <c r="DS245" s="176">
        <f>IF(PMKAFAAPAYER[[#This Row],[ ]]="Payé",PMKAFAAPAYER[[#This Row],[26.11.2025]],0)</f>
        <v>0</v>
      </c>
      <c r="DT245" s="17">
        <f t="shared" si="61"/>
        <v>0</v>
      </c>
      <c r="DU245" s="162"/>
      <c r="DV245" s="166">
        <f>IF(PMKAFAAPAYER[[#This Row],[ ]]="Payé",PMKAFAAPAYER[[#This Row],[03.12.2025]],0)</f>
        <v>0</v>
      </c>
      <c r="DW245" s="161"/>
      <c r="DX245" s="166">
        <f>IF(PMKAFAAPAYER[[#This Row],[ ]]="Payé",PMKAFAAPAYER[[#This Row],[10.12.2025]],0)</f>
        <v>0</v>
      </c>
      <c r="DY245" s="161"/>
      <c r="DZ245" s="166">
        <f>IF(PMKAFAAPAYER[[#This Row],[ ]]="Payé",PMKAFAAPAYER[[#This Row],[17.12.2025]],0)</f>
        <v>0</v>
      </c>
      <c r="EA245" s="161"/>
      <c r="EB245" s="166">
        <f>IF(PMKAFAAPAYER[[#This Row],[ ]]="Payé",PMKAFAAPAYER[[#This Row],[24.12.2025]],0)</f>
        <v>0</v>
      </c>
      <c r="EC245" s="161"/>
      <c r="ED245" s="176">
        <f>IF(PMKAFAAPAYER[[#This Row],[ ]]="Payé",PMKAFAAPAYER[[#This Row],[31.12.2025]],0)</f>
        <v>0</v>
      </c>
      <c r="EE245" s="18">
        <f t="shared" si="62"/>
        <v>0</v>
      </c>
      <c r="EF245" s="11">
        <f t="shared" si="63"/>
        <v>0</v>
      </c>
      <c r="EG245" s="16">
        <f>+PMKAFAAPAYER[[#This Row],[CHF]]-PMKAFAAPAYER[[#This Row],[T2025]]</f>
        <v>0</v>
      </c>
    </row>
    <row r="246" spans="1:137" x14ac:dyDescent="0.3">
      <c r="A246" s="9">
        <f t="shared" si="64"/>
        <v>241</v>
      </c>
      <c r="B246" s="250"/>
      <c r="C246" s="251"/>
      <c r="D246" s="252"/>
      <c r="E246" s="253"/>
      <c r="F246" s="265">
        <f t="shared" si="65"/>
        <v>0</v>
      </c>
      <c r="G246" s="254"/>
      <c r="H246" s="255"/>
      <c r="I246" s="256"/>
      <c r="J246" s="14"/>
      <c r="K246" s="14"/>
      <c r="L246" s="14"/>
      <c r="N246" s="15"/>
      <c r="P246" s="258"/>
      <c r="Q246" s="259"/>
      <c r="R246" s="260"/>
      <c r="S246" s="166">
        <f>IF(PMKAFAAPAYER[[#This Row],[ ]]="Payé",PMKAFAAPAYER[[#This Row],[02.01.2025]],0)</f>
        <v>0</v>
      </c>
      <c r="T246" s="234"/>
      <c r="U246" s="166">
        <f>IF(PMKAFAAPAYER[[#This Row],[ ]]="Payé",PMKAFAAPAYER[[#This Row],[09.01.2025]],0)</f>
        <v>0</v>
      </c>
      <c r="V246" s="234"/>
      <c r="W246" s="166">
        <f>IF(PMKAFAAPAYER[[#This Row],[ ]]="Payé",PMKAFAAPAYER[[#This Row],[16.01.2025]],0)</f>
        <v>0</v>
      </c>
      <c r="X246" s="234"/>
      <c r="Y246" s="166">
        <f>IF(PMKAFAAPAYER[[#This Row],[ ]]="Payé",PMKAFAAPAYER[[#This Row],[23.01.2025]],0)</f>
        <v>0</v>
      </c>
      <c r="Z246" s="234"/>
      <c r="AA246" s="176">
        <f>IF(PMKAFAAPAYER[[#This Row],[ ]]="Payé",PMKAFAAPAYER[[#This Row],[30.01.2025]],0)</f>
        <v>0</v>
      </c>
      <c r="AB246" s="32">
        <f t="shared" si="51"/>
        <v>0</v>
      </c>
      <c r="AC246" s="234"/>
      <c r="AD246" s="166">
        <f>IF(PMKAFAAPAYER[[#This Row],[ ]]="Payé",PMKAFAAPAYER[[#This Row],[06.02.2025]],0)</f>
        <v>0</v>
      </c>
      <c r="AE246" s="234"/>
      <c r="AF246" s="166">
        <f>IF(PMKAFAAPAYER[[#This Row],[ ]]="Payé",PMKAFAAPAYER[[#This Row],[13.02.2025]],0)</f>
        <v>0</v>
      </c>
      <c r="AG246" s="234"/>
      <c r="AH246" s="166">
        <f>IF(PMKAFAAPAYER[[#This Row],[ ]]="Payé",PMKAFAAPAYER[[#This Row],[20.02.2025]],0)</f>
        <v>0</v>
      </c>
      <c r="AI246" s="234"/>
      <c r="AJ246" s="176">
        <f>IF(PMKAFAAPAYER[[#This Row],[ ]]="Payé",PMKAFAAPAYER[[#This Row],[27.02.2025]],0)</f>
        <v>0</v>
      </c>
      <c r="AK246" s="47">
        <f t="shared" si="52"/>
        <v>0</v>
      </c>
      <c r="AL246" s="162"/>
      <c r="AM246" s="166">
        <f>IF(PMKAFAAPAYER[[#This Row],[ ]]="Payé",PMKAFAAPAYER[[#This Row],[05.03.2025]],0)</f>
        <v>0</v>
      </c>
      <c r="AN246" s="161"/>
      <c r="AO246" s="166">
        <f>IF(PMKAFAAPAYER[[#This Row],[ ]]="Payé",PMKAFAAPAYER[[#This Row],[12.03.2025]],0)</f>
        <v>0</v>
      </c>
      <c r="AP246" s="161"/>
      <c r="AQ246" s="166">
        <f>IF(PMKAFAAPAYER[[#This Row],[ ]]="Payé",PMKAFAAPAYER[[#This Row],[19.03.2025]],0)</f>
        <v>0</v>
      </c>
      <c r="AR246" s="161"/>
      <c r="AS246" s="176">
        <f>IF(PMKAFAAPAYER[[#This Row],[ ]]="Payé",PMKAFAAPAYER[[#This Row],[26.03.2025]],0)</f>
        <v>0</v>
      </c>
      <c r="AT246" s="17">
        <f t="shared" si="53"/>
        <v>0</v>
      </c>
      <c r="AU246" s="162"/>
      <c r="AV246" s="166">
        <f>IF(PMKAFAAPAYER[[#This Row],[ ]]="Payé",PMKAFAAPAYER[[#This Row],[02.04.2025]],0)</f>
        <v>0</v>
      </c>
      <c r="AW246" s="161"/>
      <c r="AX246" s="166">
        <f>IF(PMKAFAAPAYER[[#This Row],[ ]]="Payé",PMKAFAAPAYER[[#This Row],[09.04.2025]],0)</f>
        <v>0</v>
      </c>
      <c r="AY246" s="161"/>
      <c r="AZ246" s="166">
        <f>IF(PMKAFAAPAYER[[#This Row],[ ]]="Payé",PMKAFAAPAYER[[#This Row],[16.04.2025]],0)</f>
        <v>0</v>
      </c>
      <c r="BA246" s="161"/>
      <c r="BB246" s="166">
        <f>IF(PMKAFAAPAYER[[#This Row],[ ]]="Payé",PMKAFAAPAYER[[#This Row],[23.04.2025]],0)</f>
        <v>0</v>
      </c>
      <c r="BC246" s="161"/>
      <c r="BD246" s="176">
        <f>IF(PMKAFAAPAYER[[#This Row],[ ]]="Payé",PMKAFAAPAYER[[#This Row],[30.04.2025]],0)</f>
        <v>0</v>
      </c>
      <c r="BE246" s="18">
        <f t="shared" si="54"/>
        <v>0</v>
      </c>
      <c r="BF246" s="162"/>
      <c r="BG246" s="166">
        <f>IF(PMKAFAAPAYER[[#This Row],[ ]]="Payé",PMKAFAAPAYER[[#This Row],[07.05.2025]],0)</f>
        <v>0</v>
      </c>
      <c r="BH246" s="161"/>
      <c r="BI246" s="166">
        <f>IF(PMKAFAAPAYER[[#This Row],[ ]]="Payé",PMKAFAAPAYER[[#This Row],[14.05.2025]],0)</f>
        <v>0</v>
      </c>
      <c r="BJ246" s="161"/>
      <c r="BK246" s="166">
        <f>IF(PMKAFAAPAYER[[#This Row],[ ]]="Payé",PMKAFAAPAYER[[#This Row],[21.05.2025]],0)</f>
        <v>0</v>
      </c>
      <c r="BL246" s="161"/>
      <c r="BM246" s="176">
        <f>IF(PMKAFAAPAYER[[#This Row],[ ]]="Payé",PMKAFAAPAYER[[#This Row],[28.05.2025]],0)</f>
        <v>0</v>
      </c>
      <c r="BN246" s="17">
        <f t="shared" si="55"/>
        <v>0</v>
      </c>
      <c r="BO246" s="162"/>
      <c r="BP246" s="166">
        <f>IF(PMKAFAAPAYER[[#This Row],[ ]]="Payé",PMKAFAAPAYER[[#This Row],[04.06.2025]],0)</f>
        <v>0</v>
      </c>
      <c r="BQ246" s="161"/>
      <c r="BR246" s="166">
        <f>IF(PMKAFAAPAYER[[#This Row],[ ]]="Payé",PMKAFAAPAYER[[#This Row],[11.06.2025]],0)</f>
        <v>0</v>
      </c>
      <c r="BS246" s="161"/>
      <c r="BT246" s="166">
        <f>IF(PMKAFAAPAYER[[#This Row],[ ]]="Payé",PMKAFAAPAYER[[#This Row],[18.06.2025]],0)</f>
        <v>0</v>
      </c>
      <c r="BU246" s="161"/>
      <c r="BV246" s="176">
        <f>IF(PMKAFAAPAYER[[#This Row],[ ]]="Payé",PMKAFAAPAYER[[#This Row],[25.06.2025]],0)</f>
        <v>0</v>
      </c>
      <c r="BW246" s="18">
        <f t="shared" si="56"/>
        <v>0</v>
      </c>
      <c r="BX246" s="162"/>
      <c r="BY246" s="166">
        <f>IF(PMKAFAAPAYER[[#This Row],[ ]]="Payé",PMKAFAAPAYER[[#This Row],[02.07.2025]],0)</f>
        <v>0</v>
      </c>
      <c r="BZ246" s="161"/>
      <c r="CA246" s="166">
        <f>IF(PMKAFAAPAYER[[#This Row],[ ]]="Payé",PMKAFAAPAYER[[#This Row],[09.07.2025]],0)</f>
        <v>0</v>
      </c>
      <c r="CB246" s="161"/>
      <c r="CC246" s="166">
        <f>IF(PMKAFAAPAYER[[#This Row],[ ]]="Payé",PMKAFAAPAYER[[#This Row],[16.07.2025]],0)</f>
        <v>0</v>
      </c>
      <c r="CD246" s="161"/>
      <c r="CE246" s="166">
        <f>IF(PMKAFAAPAYER[[#This Row],[ ]]="Payé",PMKAFAAPAYER[[#This Row],[23.07.2025]],0)</f>
        <v>0</v>
      </c>
      <c r="CF246" s="161"/>
      <c r="CG246" s="176">
        <f>IF(PMKAFAAPAYER[[#This Row],[ ]]="Payé",PMKAFAAPAYER[[#This Row],[30.07.2025]],0)</f>
        <v>0</v>
      </c>
      <c r="CH246" s="17">
        <f t="shared" si="57"/>
        <v>0</v>
      </c>
      <c r="CI246" s="162"/>
      <c r="CJ246" s="166">
        <f>IF(PMKAFAAPAYER[[#This Row],[ ]]="Payé",PMKAFAAPAYER[[#This Row],[06.08.2025]],0)</f>
        <v>0</v>
      </c>
      <c r="CK246" s="161"/>
      <c r="CL246" s="166">
        <f>IF(PMKAFAAPAYER[[#This Row],[ ]]="Payé",PMKAFAAPAYER[[#This Row],[13.08.2025]],0)</f>
        <v>0</v>
      </c>
      <c r="CM246" s="161"/>
      <c r="CN246" s="166">
        <f>IF(PMKAFAAPAYER[[#This Row],[ ]]="Payé",PMKAFAAPAYER[[#This Row],[20.08.2025]],0)</f>
        <v>0</v>
      </c>
      <c r="CO246" s="161"/>
      <c r="CP246" s="176">
        <f>IF(PMKAFAAPAYER[[#This Row],[ ]]="Payé",PMKAFAAPAYER[[#This Row],[27.08.2025]],0)</f>
        <v>0</v>
      </c>
      <c r="CQ246" s="18">
        <f t="shared" si="58"/>
        <v>0</v>
      </c>
      <c r="CR246" s="162"/>
      <c r="CS246" s="166">
        <f>IF(PMKAFAAPAYER[[#This Row],[ ]]="Payé",PMKAFAAPAYER[[#This Row],[03.09.2025]],0)</f>
        <v>0</v>
      </c>
      <c r="CT246" s="161"/>
      <c r="CU246" s="166">
        <f>IF(PMKAFAAPAYER[[#This Row],[ ]]="Payé",PMKAFAAPAYER[[#This Row],[10.09.2025]],0)</f>
        <v>0</v>
      </c>
      <c r="CV246" s="161"/>
      <c r="CW246" s="166">
        <f>IF(PMKAFAAPAYER[[#This Row],[ ]]="Payé",PMKAFAAPAYER[[#This Row],[17.09.2025]],0)</f>
        <v>0</v>
      </c>
      <c r="CX246" s="161"/>
      <c r="CY246" s="176">
        <f>IF(PMKAFAAPAYER[[#This Row],[ ]]="Payé",PMKAFAAPAYER[[#This Row],[24.09.2025]],0)</f>
        <v>0</v>
      </c>
      <c r="CZ246" s="17">
        <f t="shared" si="59"/>
        <v>0</v>
      </c>
      <c r="DA246" s="162"/>
      <c r="DB246" s="166">
        <f>IF(PMKAFAAPAYER[[#This Row],[ ]]="Payé",PMKAFAAPAYER[[#This Row],[01.10.2025]],0)</f>
        <v>0</v>
      </c>
      <c r="DC246" s="161"/>
      <c r="DD246" s="166">
        <f>IF(PMKAFAAPAYER[[#This Row],[ ]]="Payé",PMKAFAAPAYER[[#This Row],[08.10.2025]],0)</f>
        <v>0</v>
      </c>
      <c r="DE246" s="161"/>
      <c r="DF246" s="166">
        <f>IF(PMKAFAAPAYER[[#This Row],[ ]]="Payé",PMKAFAAPAYER[[#This Row],[15.10.2025]],0)</f>
        <v>0</v>
      </c>
      <c r="DG246" s="161"/>
      <c r="DH246" s="166">
        <f>IF(PMKAFAAPAYER[[#This Row],[ ]]="Payé",PMKAFAAPAYER[[#This Row],[22.10.2025]],0)</f>
        <v>0</v>
      </c>
      <c r="DI246" s="161"/>
      <c r="DJ246" s="176">
        <f>IF(PMKAFAAPAYER[[#This Row],[ ]]="Payé",PMKAFAAPAYER[[#This Row],[29.10.2025]],0)</f>
        <v>0</v>
      </c>
      <c r="DK246" s="18">
        <f t="shared" si="60"/>
        <v>0</v>
      </c>
      <c r="DL246" s="162"/>
      <c r="DM246" s="166">
        <f>IF(PMKAFAAPAYER[[#This Row],[ ]]="Payé",PMKAFAAPAYER[[#This Row],[05.11.2025]],0)</f>
        <v>0</v>
      </c>
      <c r="DN246" s="161"/>
      <c r="DO246" s="166">
        <f>IF(PMKAFAAPAYER[[#This Row],[ ]]="Payé",PMKAFAAPAYER[[#This Row],[12.11.2025]],0)</f>
        <v>0</v>
      </c>
      <c r="DP246" s="161"/>
      <c r="DQ246" s="166">
        <f>IF(PMKAFAAPAYER[[#This Row],[ ]]="Payé",PMKAFAAPAYER[[#This Row],[19.11.2025]],0)</f>
        <v>0</v>
      </c>
      <c r="DR246" s="161"/>
      <c r="DS246" s="176">
        <f>IF(PMKAFAAPAYER[[#This Row],[ ]]="Payé",PMKAFAAPAYER[[#This Row],[26.11.2025]],0)</f>
        <v>0</v>
      </c>
      <c r="DT246" s="17">
        <f t="shared" si="61"/>
        <v>0</v>
      </c>
      <c r="DU246" s="162"/>
      <c r="DV246" s="166">
        <f>IF(PMKAFAAPAYER[[#This Row],[ ]]="Payé",PMKAFAAPAYER[[#This Row],[03.12.2025]],0)</f>
        <v>0</v>
      </c>
      <c r="DW246" s="161"/>
      <c r="DX246" s="166">
        <f>IF(PMKAFAAPAYER[[#This Row],[ ]]="Payé",PMKAFAAPAYER[[#This Row],[10.12.2025]],0)</f>
        <v>0</v>
      </c>
      <c r="DY246" s="161"/>
      <c r="DZ246" s="166">
        <f>IF(PMKAFAAPAYER[[#This Row],[ ]]="Payé",PMKAFAAPAYER[[#This Row],[17.12.2025]],0)</f>
        <v>0</v>
      </c>
      <c r="EA246" s="161"/>
      <c r="EB246" s="166">
        <f>IF(PMKAFAAPAYER[[#This Row],[ ]]="Payé",PMKAFAAPAYER[[#This Row],[24.12.2025]],0)</f>
        <v>0</v>
      </c>
      <c r="EC246" s="161"/>
      <c r="ED246" s="176">
        <f>IF(PMKAFAAPAYER[[#This Row],[ ]]="Payé",PMKAFAAPAYER[[#This Row],[31.12.2025]],0)</f>
        <v>0</v>
      </c>
      <c r="EE246" s="18">
        <f t="shared" si="62"/>
        <v>0</v>
      </c>
      <c r="EF246" s="11">
        <f t="shared" si="63"/>
        <v>0</v>
      </c>
      <c r="EG246" s="16">
        <f>+PMKAFAAPAYER[[#This Row],[CHF]]-PMKAFAAPAYER[[#This Row],[T2025]]</f>
        <v>0</v>
      </c>
    </row>
    <row r="247" spans="1:137" x14ac:dyDescent="0.3">
      <c r="A247" s="9">
        <f t="shared" si="64"/>
        <v>242</v>
      </c>
      <c r="B247" s="250"/>
      <c r="C247" s="251"/>
      <c r="D247" s="252"/>
      <c r="E247" s="253"/>
      <c r="F247" s="265">
        <f t="shared" si="65"/>
        <v>0</v>
      </c>
      <c r="G247" s="254"/>
      <c r="H247" s="255"/>
      <c r="I247" s="256"/>
      <c r="J247" s="14"/>
      <c r="K247" s="14"/>
      <c r="L247" s="14"/>
      <c r="N247" s="15"/>
      <c r="P247" s="258"/>
      <c r="Q247" s="259"/>
      <c r="R247" s="260"/>
      <c r="S247" s="166">
        <f>IF(PMKAFAAPAYER[[#This Row],[ ]]="Payé",PMKAFAAPAYER[[#This Row],[02.01.2025]],0)</f>
        <v>0</v>
      </c>
      <c r="T247" s="234"/>
      <c r="U247" s="166">
        <f>IF(PMKAFAAPAYER[[#This Row],[ ]]="Payé",PMKAFAAPAYER[[#This Row],[09.01.2025]],0)</f>
        <v>0</v>
      </c>
      <c r="V247" s="234"/>
      <c r="W247" s="166">
        <f>IF(PMKAFAAPAYER[[#This Row],[ ]]="Payé",PMKAFAAPAYER[[#This Row],[16.01.2025]],0)</f>
        <v>0</v>
      </c>
      <c r="X247" s="234"/>
      <c r="Y247" s="166">
        <f>IF(PMKAFAAPAYER[[#This Row],[ ]]="Payé",PMKAFAAPAYER[[#This Row],[23.01.2025]],0)</f>
        <v>0</v>
      </c>
      <c r="Z247" s="234"/>
      <c r="AA247" s="176">
        <f>IF(PMKAFAAPAYER[[#This Row],[ ]]="Payé",PMKAFAAPAYER[[#This Row],[30.01.2025]],0)</f>
        <v>0</v>
      </c>
      <c r="AB247" s="32">
        <f t="shared" si="51"/>
        <v>0</v>
      </c>
      <c r="AC247" s="234"/>
      <c r="AD247" s="166">
        <f>IF(PMKAFAAPAYER[[#This Row],[ ]]="Payé",PMKAFAAPAYER[[#This Row],[06.02.2025]],0)</f>
        <v>0</v>
      </c>
      <c r="AE247" s="234"/>
      <c r="AF247" s="166">
        <f>IF(PMKAFAAPAYER[[#This Row],[ ]]="Payé",PMKAFAAPAYER[[#This Row],[13.02.2025]],0)</f>
        <v>0</v>
      </c>
      <c r="AG247" s="234"/>
      <c r="AH247" s="166">
        <f>IF(PMKAFAAPAYER[[#This Row],[ ]]="Payé",PMKAFAAPAYER[[#This Row],[20.02.2025]],0)</f>
        <v>0</v>
      </c>
      <c r="AI247" s="234"/>
      <c r="AJ247" s="176">
        <f>IF(PMKAFAAPAYER[[#This Row],[ ]]="Payé",PMKAFAAPAYER[[#This Row],[27.02.2025]],0)</f>
        <v>0</v>
      </c>
      <c r="AK247" s="47">
        <f t="shared" si="52"/>
        <v>0</v>
      </c>
      <c r="AL247" s="162"/>
      <c r="AM247" s="166">
        <f>IF(PMKAFAAPAYER[[#This Row],[ ]]="Payé",PMKAFAAPAYER[[#This Row],[05.03.2025]],0)</f>
        <v>0</v>
      </c>
      <c r="AN247" s="161"/>
      <c r="AO247" s="166">
        <f>IF(PMKAFAAPAYER[[#This Row],[ ]]="Payé",PMKAFAAPAYER[[#This Row],[12.03.2025]],0)</f>
        <v>0</v>
      </c>
      <c r="AP247" s="161"/>
      <c r="AQ247" s="166">
        <f>IF(PMKAFAAPAYER[[#This Row],[ ]]="Payé",PMKAFAAPAYER[[#This Row],[19.03.2025]],0)</f>
        <v>0</v>
      </c>
      <c r="AR247" s="161"/>
      <c r="AS247" s="176">
        <f>IF(PMKAFAAPAYER[[#This Row],[ ]]="Payé",PMKAFAAPAYER[[#This Row],[26.03.2025]],0)</f>
        <v>0</v>
      </c>
      <c r="AT247" s="17">
        <f t="shared" si="53"/>
        <v>0</v>
      </c>
      <c r="AU247" s="162"/>
      <c r="AV247" s="166">
        <f>IF(PMKAFAAPAYER[[#This Row],[ ]]="Payé",PMKAFAAPAYER[[#This Row],[02.04.2025]],0)</f>
        <v>0</v>
      </c>
      <c r="AW247" s="161"/>
      <c r="AX247" s="166">
        <f>IF(PMKAFAAPAYER[[#This Row],[ ]]="Payé",PMKAFAAPAYER[[#This Row],[09.04.2025]],0)</f>
        <v>0</v>
      </c>
      <c r="AY247" s="161"/>
      <c r="AZ247" s="166">
        <f>IF(PMKAFAAPAYER[[#This Row],[ ]]="Payé",PMKAFAAPAYER[[#This Row],[16.04.2025]],0)</f>
        <v>0</v>
      </c>
      <c r="BA247" s="161"/>
      <c r="BB247" s="166">
        <f>IF(PMKAFAAPAYER[[#This Row],[ ]]="Payé",PMKAFAAPAYER[[#This Row],[23.04.2025]],0)</f>
        <v>0</v>
      </c>
      <c r="BC247" s="161"/>
      <c r="BD247" s="176">
        <f>IF(PMKAFAAPAYER[[#This Row],[ ]]="Payé",PMKAFAAPAYER[[#This Row],[30.04.2025]],0)</f>
        <v>0</v>
      </c>
      <c r="BE247" s="18">
        <f t="shared" si="54"/>
        <v>0</v>
      </c>
      <c r="BF247" s="162"/>
      <c r="BG247" s="166">
        <f>IF(PMKAFAAPAYER[[#This Row],[ ]]="Payé",PMKAFAAPAYER[[#This Row],[07.05.2025]],0)</f>
        <v>0</v>
      </c>
      <c r="BH247" s="161"/>
      <c r="BI247" s="166">
        <f>IF(PMKAFAAPAYER[[#This Row],[ ]]="Payé",PMKAFAAPAYER[[#This Row],[14.05.2025]],0)</f>
        <v>0</v>
      </c>
      <c r="BJ247" s="161"/>
      <c r="BK247" s="166">
        <f>IF(PMKAFAAPAYER[[#This Row],[ ]]="Payé",PMKAFAAPAYER[[#This Row],[21.05.2025]],0)</f>
        <v>0</v>
      </c>
      <c r="BL247" s="161"/>
      <c r="BM247" s="176">
        <f>IF(PMKAFAAPAYER[[#This Row],[ ]]="Payé",PMKAFAAPAYER[[#This Row],[28.05.2025]],0)</f>
        <v>0</v>
      </c>
      <c r="BN247" s="17">
        <f t="shared" si="55"/>
        <v>0</v>
      </c>
      <c r="BO247" s="162"/>
      <c r="BP247" s="166">
        <f>IF(PMKAFAAPAYER[[#This Row],[ ]]="Payé",PMKAFAAPAYER[[#This Row],[04.06.2025]],0)</f>
        <v>0</v>
      </c>
      <c r="BQ247" s="161"/>
      <c r="BR247" s="166">
        <f>IF(PMKAFAAPAYER[[#This Row],[ ]]="Payé",PMKAFAAPAYER[[#This Row],[11.06.2025]],0)</f>
        <v>0</v>
      </c>
      <c r="BS247" s="161"/>
      <c r="BT247" s="166">
        <f>IF(PMKAFAAPAYER[[#This Row],[ ]]="Payé",PMKAFAAPAYER[[#This Row],[18.06.2025]],0)</f>
        <v>0</v>
      </c>
      <c r="BU247" s="161"/>
      <c r="BV247" s="176">
        <f>IF(PMKAFAAPAYER[[#This Row],[ ]]="Payé",PMKAFAAPAYER[[#This Row],[25.06.2025]],0)</f>
        <v>0</v>
      </c>
      <c r="BW247" s="18">
        <f t="shared" si="56"/>
        <v>0</v>
      </c>
      <c r="BX247" s="162"/>
      <c r="BY247" s="166">
        <f>IF(PMKAFAAPAYER[[#This Row],[ ]]="Payé",PMKAFAAPAYER[[#This Row],[02.07.2025]],0)</f>
        <v>0</v>
      </c>
      <c r="BZ247" s="161"/>
      <c r="CA247" s="166">
        <f>IF(PMKAFAAPAYER[[#This Row],[ ]]="Payé",PMKAFAAPAYER[[#This Row],[09.07.2025]],0)</f>
        <v>0</v>
      </c>
      <c r="CB247" s="161"/>
      <c r="CC247" s="166">
        <f>IF(PMKAFAAPAYER[[#This Row],[ ]]="Payé",PMKAFAAPAYER[[#This Row],[16.07.2025]],0)</f>
        <v>0</v>
      </c>
      <c r="CD247" s="161"/>
      <c r="CE247" s="166">
        <f>IF(PMKAFAAPAYER[[#This Row],[ ]]="Payé",PMKAFAAPAYER[[#This Row],[23.07.2025]],0)</f>
        <v>0</v>
      </c>
      <c r="CF247" s="161"/>
      <c r="CG247" s="176">
        <f>IF(PMKAFAAPAYER[[#This Row],[ ]]="Payé",PMKAFAAPAYER[[#This Row],[30.07.2025]],0)</f>
        <v>0</v>
      </c>
      <c r="CH247" s="17">
        <f t="shared" si="57"/>
        <v>0</v>
      </c>
      <c r="CI247" s="162"/>
      <c r="CJ247" s="166">
        <f>IF(PMKAFAAPAYER[[#This Row],[ ]]="Payé",PMKAFAAPAYER[[#This Row],[06.08.2025]],0)</f>
        <v>0</v>
      </c>
      <c r="CK247" s="161"/>
      <c r="CL247" s="166">
        <f>IF(PMKAFAAPAYER[[#This Row],[ ]]="Payé",PMKAFAAPAYER[[#This Row],[13.08.2025]],0)</f>
        <v>0</v>
      </c>
      <c r="CM247" s="161"/>
      <c r="CN247" s="166">
        <f>IF(PMKAFAAPAYER[[#This Row],[ ]]="Payé",PMKAFAAPAYER[[#This Row],[20.08.2025]],0)</f>
        <v>0</v>
      </c>
      <c r="CO247" s="161"/>
      <c r="CP247" s="176">
        <f>IF(PMKAFAAPAYER[[#This Row],[ ]]="Payé",PMKAFAAPAYER[[#This Row],[27.08.2025]],0)</f>
        <v>0</v>
      </c>
      <c r="CQ247" s="18">
        <f t="shared" si="58"/>
        <v>0</v>
      </c>
      <c r="CR247" s="162"/>
      <c r="CS247" s="166">
        <f>IF(PMKAFAAPAYER[[#This Row],[ ]]="Payé",PMKAFAAPAYER[[#This Row],[03.09.2025]],0)</f>
        <v>0</v>
      </c>
      <c r="CT247" s="161"/>
      <c r="CU247" s="166">
        <f>IF(PMKAFAAPAYER[[#This Row],[ ]]="Payé",PMKAFAAPAYER[[#This Row],[10.09.2025]],0)</f>
        <v>0</v>
      </c>
      <c r="CV247" s="161"/>
      <c r="CW247" s="166">
        <f>IF(PMKAFAAPAYER[[#This Row],[ ]]="Payé",PMKAFAAPAYER[[#This Row],[17.09.2025]],0)</f>
        <v>0</v>
      </c>
      <c r="CX247" s="161"/>
      <c r="CY247" s="176">
        <f>IF(PMKAFAAPAYER[[#This Row],[ ]]="Payé",PMKAFAAPAYER[[#This Row],[24.09.2025]],0)</f>
        <v>0</v>
      </c>
      <c r="CZ247" s="17">
        <f t="shared" si="59"/>
        <v>0</v>
      </c>
      <c r="DA247" s="162"/>
      <c r="DB247" s="166">
        <f>IF(PMKAFAAPAYER[[#This Row],[ ]]="Payé",PMKAFAAPAYER[[#This Row],[01.10.2025]],0)</f>
        <v>0</v>
      </c>
      <c r="DC247" s="161"/>
      <c r="DD247" s="166">
        <f>IF(PMKAFAAPAYER[[#This Row],[ ]]="Payé",PMKAFAAPAYER[[#This Row],[08.10.2025]],0)</f>
        <v>0</v>
      </c>
      <c r="DE247" s="161"/>
      <c r="DF247" s="166">
        <f>IF(PMKAFAAPAYER[[#This Row],[ ]]="Payé",PMKAFAAPAYER[[#This Row],[15.10.2025]],0)</f>
        <v>0</v>
      </c>
      <c r="DG247" s="161"/>
      <c r="DH247" s="166">
        <f>IF(PMKAFAAPAYER[[#This Row],[ ]]="Payé",PMKAFAAPAYER[[#This Row],[22.10.2025]],0)</f>
        <v>0</v>
      </c>
      <c r="DI247" s="161"/>
      <c r="DJ247" s="176">
        <f>IF(PMKAFAAPAYER[[#This Row],[ ]]="Payé",PMKAFAAPAYER[[#This Row],[29.10.2025]],0)</f>
        <v>0</v>
      </c>
      <c r="DK247" s="18">
        <f t="shared" si="60"/>
        <v>0</v>
      </c>
      <c r="DL247" s="162"/>
      <c r="DM247" s="166">
        <f>IF(PMKAFAAPAYER[[#This Row],[ ]]="Payé",PMKAFAAPAYER[[#This Row],[05.11.2025]],0)</f>
        <v>0</v>
      </c>
      <c r="DN247" s="161"/>
      <c r="DO247" s="166">
        <f>IF(PMKAFAAPAYER[[#This Row],[ ]]="Payé",PMKAFAAPAYER[[#This Row],[12.11.2025]],0)</f>
        <v>0</v>
      </c>
      <c r="DP247" s="161"/>
      <c r="DQ247" s="166">
        <f>IF(PMKAFAAPAYER[[#This Row],[ ]]="Payé",PMKAFAAPAYER[[#This Row],[19.11.2025]],0)</f>
        <v>0</v>
      </c>
      <c r="DR247" s="161"/>
      <c r="DS247" s="176">
        <f>IF(PMKAFAAPAYER[[#This Row],[ ]]="Payé",PMKAFAAPAYER[[#This Row],[26.11.2025]],0)</f>
        <v>0</v>
      </c>
      <c r="DT247" s="17">
        <f t="shared" si="61"/>
        <v>0</v>
      </c>
      <c r="DU247" s="162"/>
      <c r="DV247" s="166">
        <f>IF(PMKAFAAPAYER[[#This Row],[ ]]="Payé",PMKAFAAPAYER[[#This Row],[03.12.2025]],0)</f>
        <v>0</v>
      </c>
      <c r="DW247" s="161"/>
      <c r="DX247" s="166">
        <f>IF(PMKAFAAPAYER[[#This Row],[ ]]="Payé",PMKAFAAPAYER[[#This Row],[10.12.2025]],0)</f>
        <v>0</v>
      </c>
      <c r="DY247" s="161"/>
      <c r="DZ247" s="166">
        <f>IF(PMKAFAAPAYER[[#This Row],[ ]]="Payé",PMKAFAAPAYER[[#This Row],[17.12.2025]],0)</f>
        <v>0</v>
      </c>
      <c r="EA247" s="161"/>
      <c r="EB247" s="166">
        <f>IF(PMKAFAAPAYER[[#This Row],[ ]]="Payé",PMKAFAAPAYER[[#This Row],[24.12.2025]],0)</f>
        <v>0</v>
      </c>
      <c r="EC247" s="161"/>
      <c r="ED247" s="176">
        <f>IF(PMKAFAAPAYER[[#This Row],[ ]]="Payé",PMKAFAAPAYER[[#This Row],[31.12.2025]],0)</f>
        <v>0</v>
      </c>
      <c r="EE247" s="18">
        <f t="shared" si="62"/>
        <v>0</v>
      </c>
      <c r="EF247" s="11">
        <f t="shared" si="63"/>
        <v>0</v>
      </c>
      <c r="EG247" s="16">
        <f>+PMKAFAAPAYER[[#This Row],[CHF]]-PMKAFAAPAYER[[#This Row],[T2025]]</f>
        <v>0</v>
      </c>
    </row>
    <row r="248" spans="1:137" x14ac:dyDescent="0.3">
      <c r="A248" s="9">
        <f t="shared" si="64"/>
        <v>243</v>
      </c>
      <c r="B248" s="250"/>
      <c r="C248" s="251"/>
      <c r="D248" s="252"/>
      <c r="E248" s="253"/>
      <c r="F248" s="265">
        <f t="shared" si="65"/>
        <v>0</v>
      </c>
      <c r="G248" s="254"/>
      <c r="H248" s="255"/>
      <c r="I248" s="256"/>
      <c r="J248" s="14"/>
      <c r="K248" s="14"/>
      <c r="L248" s="14"/>
      <c r="N248" s="15"/>
      <c r="P248" s="258"/>
      <c r="Q248" s="259"/>
      <c r="R248" s="260"/>
      <c r="S248" s="166">
        <f>IF(PMKAFAAPAYER[[#This Row],[ ]]="Payé",PMKAFAAPAYER[[#This Row],[02.01.2025]],0)</f>
        <v>0</v>
      </c>
      <c r="T248" s="234"/>
      <c r="U248" s="166">
        <f>IF(PMKAFAAPAYER[[#This Row],[ ]]="Payé",PMKAFAAPAYER[[#This Row],[09.01.2025]],0)</f>
        <v>0</v>
      </c>
      <c r="V248" s="234"/>
      <c r="W248" s="166">
        <f>IF(PMKAFAAPAYER[[#This Row],[ ]]="Payé",PMKAFAAPAYER[[#This Row],[16.01.2025]],0)</f>
        <v>0</v>
      </c>
      <c r="X248" s="234"/>
      <c r="Y248" s="166">
        <f>IF(PMKAFAAPAYER[[#This Row],[ ]]="Payé",PMKAFAAPAYER[[#This Row],[23.01.2025]],0)</f>
        <v>0</v>
      </c>
      <c r="Z248" s="234"/>
      <c r="AA248" s="176">
        <f>IF(PMKAFAAPAYER[[#This Row],[ ]]="Payé",PMKAFAAPAYER[[#This Row],[30.01.2025]],0)</f>
        <v>0</v>
      </c>
      <c r="AB248" s="32">
        <f t="shared" si="51"/>
        <v>0</v>
      </c>
      <c r="AC248" s="234"/>
      <c r="AD248" s="166">
        <f>IF(PMKAFAAPAYER[[#This Row],[ ]]="Payé",PMKAFAAPAYER[[#This Row],[06.02.2025]],0)</f>
        <v>0</v>
      </c>
      <c r="AE248" s="234"/>
      <c r="AF248" s="166">
        <f>IF(PMKAFAAPAYER[[#This Row],[ ]]="Payé",PMKAFAAPAYER[[#This Row],[13.02.2025]],0)</f>
        <v>0</v>
      </c>
      <c r="AG248" s="234"/>
      <c r="AH248" s="166">
        <f>IF(PMKAFAAPAYER[[#This Row],[ ]]="Payé",PMKAFAAPAYER[[#This Row],[20.02.2025]],0)</f>
        <v>0</v>
      </c>
      <c r="AI248" s="234"/>
      <c r="AJ248" s="176">
        <f>IF(PMKAFAAPAYER[[#This Row],[ ]]="Payé",PMKAFAAPAYER[[#This Row],[27.02.2025]],0)</f>
        <v>0</v>
      </c>
      <c r="AK248" s="47">
        <f t="shared" si="52"/>
        <v>0</v>
      </c>
      <c r="AL248" s="162"/>
      <c r="AM248" s="166">
        <f>IF(PMKAFAAPAYER[[#This Row],[ ]]="Payé",PMKAFAAPAYER[[#This Row],[05.03.2025]],0)</f>
        <v>0</v>
      </c>
      <c r="AN248" s="161"/>
      <c r="AO248" s="166">
        <f>IF(PMKAFAAPAYER[[#This Row],[ ]]="Payé",PMKAFAAPAYER[[#This Row],[12.03.2025]],0)</f>
        <v>0</v>
      </c>
      <c r="AP248" s="161"/>
      <c r="AQ248" s="166">
        <f>IF(PMKAFAAPAYER[[#This Row],[ ]]="Payé",PMKAFAAPAYER[[#This Row],[19.03.2025]],0)</f>
        <v>0</v>
      </c>
      <c r="AR248" s="161"/>
      <c r="AS248" s="176">
        <f>IF(PMKAFAAPAYER[[#This Row],[ ]]="Payé",PMKAFAAPAYER[[#This Row],[26.03.2025]],0)</f>
        <v>0</v>
      </c>
      <c r="AT248" s="17">
        <f t="shared" si="53"/>
        <v>0</v>
      </c>
      <c r="AU248" s="162"/>
      <c r="AV248" s="166">
        <f>IF(PMKAFAAPAYER[[#This Row],[ ]]="Payé",PMKAFAAPAYER[[#This Row],[02.04.2025]],0)</f>
        <v>0</v>
      </c>
      <c r="AW248" s="161"/>
      <c r="AX248" s="166">
        <f>IF(PMKAFAAPAYER[[#This Row],[ ]]="Payé",PMKAFAAPAYER[[#This Row],[09.04.2025]],0)</f>
        <v>0</v>
      </c>
      <c r="AY248" s="161"/>
      <c r="AZ248" s="166">
        <f>IF(PMKAFAAPAYER[[#This Row],[ ]]="Payé",PMKAFAAPAYER[[#This Row],[16.04.2025]],0)</f>
        <v>0</v>
      </c>
      <c r="BA248" s="161"/>
      <c r="BB248" s="166">
        <f>IF(PMKAFAAPAYER[[#This Row],[ ]]="Payé",PMKAFAAPAYER[[#This Row],[23.04.2025]],0)</f>
        <v>0</v>
      </c>
      <c r="BC248" s="161"/>
      <c r="BD248" s="176">
        <f>IF(PMKAFAAPAYER[[#This Row],[ ]]="Payé",PMKAFAAPAYER[[#This Row],[30.04.2025]],0)</f>
        <v>0</v>
      </c>
      <c r="BE248" s="18">
        <f t="shared" si="54"/>
        <v>0</v>
      </c>
      <c r="BF248" s="162"/>
      <c r="BG248" s="166">
        <f>IF(PMKAFAAPAYER[[#This Row],[ ]]="Payé",PMKAFAAPAYER[[#This Row],[07.05.2025]],0)</f>
        <v>0</v>
      </c>
      <c r="BH248" s="161"/>
      <c r="BI248" s="166">
        <f>IF(PMKAFAAPAYER[[#This Row],[ ]]="Payé",PMKAFAAPAYER[[#This Row],[14.05.2025]],0)</f>
        <v>0</v>
      </c>
      <c r="BJ248" s="161"/>
      <c r="BK248" s="166">
        <f>IF(PMKAFAAPAYER[[#This Row],[ ]]="Payé",PMKAFAAPAYER[[#This Row],[21.05.2025]],0)</f>
        <v>0</v>
      </c>
      <c r="BL248" s="161"/>
      <c r="BM248" s="176">
        <f>IF(PMKAFAAPAYER[[#This Row],[ ]]="Payé",PMKAFAAPAYER[[#This Row],[28.05.2025]],0)</f>
        <v>0</v>
      </c>
      <c r="BN248" s="17">
        <f t="shared" si="55"/>
        <v>0</v>
      </c>
      <c r="BO248" s="162"/>
      <c r="BP248" s="166">
        <f>IF(PMKAFAAPAYER[[#This Row],[ ]]="Payé",PMKAFAAPAYER[[#This Row],[04.06.2025]],0)</f>
        <v>0</v>
      </c>
      <c r="BQ248" s="161"/>
      <c r="BR248" s="166">
        <f>IF(PMKAFAAPAYER[[#This Row],[ ]]="Payé",PMKAFAAPAYER[[#This Row],[11.06.2025]],0)</f>
        <v>0</v>
      </c>
      <c r="BS248" s="161"/>
      <c r="BT248" s="166">
        <f>IF(PMKAFAAPAYER[[#This Row],[ ]]="Payé",PMKAFAAPAYER[[#This Row],[18.06.2025]],0)</f>
        <v>0</v>
      </c>
      <c r="BU248" s="161"/>
      <c r="BV248" s="176">
        <f>IF(PMKAFAAPAYER[[#This Row],[ ]]="Payé",PMKAFAAPAYER[[#This Row],[25.06.2025]],0)</f>
        <v>0</v>
      </c>
      <c r="BW248" s="18">
        <f t="shared" si="56"/>
        <v>0</v>
      </c>
      <c r="BX248" s="162"/>
      <c r="BY248" s="166">
        <f>IF(PMKAFAAPAYER[[#This Row],[ ]]="Payé",PMKAFAAPAYER[[#This Row],[02.07.2025]],0)</f>
        <v>0</v>
      </c>
      <c r="BZ248" s="161"/>
      <c r="CA248" s="166">
        <f>IF(PMKAFAAPAYER[[#This Row],[ ]]="Payé",PMKAFAAPAYER[[#This Row],[09.07.2025]],0)</f>
        <v>0</v>
      </c>
      <c r="CB248" s="161"/>
      <c r="CC248" s="166">
        <f>IF(PMKAFAAPAYER[[#This Row],[ ]]="Payé",PMKAFAAPAYER[[#This Row],[16.07.2025]],0)</f>
        <v>0</v>
      </c>
      <c r="CD248" s="161"/>
      <c r="CE248" s="166">
        <f>IF(PMKAFAAPAYER[[#This Row],[ ]]="Payé",PMKAFAAPAYER[[#This Row],[23.07.2025]],0)</f>
        <v>0</v>
      </c>
      <c r="CF248" s="161"/>
      <c r="CG248" s="176">
        <f>IF(PMKAFAAPAYER[[#This Row],[ ]]="Payé",PMKAFAAPAYER[[#This Row],[30.07.2025]],0)</f>
        <v>0</v>
      </c>
      <c r="CH248" s="17">
        <f t="shared" si="57"/>
        <v>0</v>
      </c>
      <c r="CI248" s="162"/>
      <c r="CJ248" s="166">
        <f>IF(PMKAFAAPAYER[[#This Row],[ ]]="Payé",PMKAFAAPAYER[[#This Row],[06.08.2025]],0)</f>
        <v>0</v>
      </c>
      <c r="CK248" s="161"/>
      <c r="CL248" s="166">
        <f>IF(PMKAFAAPAYER[[#This Row],[ ]]="Payé",PMKAFAAPAYER[[#This Row],[13.08.2025]],0)</f>
        <v>0</v>
      </c>
      <c r="CM248" s="161"/>
      <c r="CN248" s="166">
        <f>IF(PMKAFAAPAYER[[#This Row],[ ]]="Payé",PMKAFAAPAYER[[#This Row],[20.08.2025]],0)</f>
        <v>0</v>
      </c>
      <c r="CO248" s="161"/>
      <c r="CP248" s="176">
        <f>IF(PMKAFAAPAYER[[#This Row],[ ]]="Payé",PMKAFAAPAYER[[#This Row],[27.08.2025]],0)</f>
        <v>0</v>
      </c>
      <c r="CQ248" s="18">
        <f t="shared" si="58"/>
        <v>0</v>
      </c>
      <c r="CR248" s="162"/>
      <c r="CS248" s="166">
        <f>IF(PMKAFAAPAYER[[#This Row],[ ]]="Payé",PMKAFAAPAYER[[#This Row],[03.09.2025]],0)</f>
        <v>0</v>
      </c>
      <c r="CT248" s="161"/>
      <c r="CU248" s="166">
        <f>IF(PMKAFAAPAYER[[#This Row],[ ]]="Payé",PMKAFAAPAYER[[#This Row],[10.09.2025]],0)</f>
        <v>0</v>
      </c>
      <c r="CV248" s="161"/>
      <c r="CW248" s="166">
        <f>IF(PMKAFAAPAYER[[#This Row],[ ]]="Payé",PMKAFAAPAYER[[#This Row],[17.09.2025]],0)</f>
        <v>0</v>
      </c>
      <c r="CX248" s="161"/>
      <c r="CY248" s="176">
        <f>IF(PMKAFAAPAYER[[#This Row],[ ]]="Payé",PMKAFAAPAYER[[#This Row],[24.09.2025]],0)</f>
        <v>0</v>
      </c>
      <c r="CZ248" s="17">
        <f t="shared" si="59"/>
        <v>0</v>
      </c>
      <c r="DA248" s="162"/>
      <c r="DB248" s="166">
        <f>IF(PMKAFAAPAYER[[#This Row],[ ]]="Payé",PMKAFAAPAYER[[#This Row],[01.10.2025]],0)</f>
        <v>0</v>
      </c>
      <c r="DC248" s="161"/>
      <c r="DD248" s="166">
        <f>IF(PMKAFAAPAYER[[#This Row],[ ]]="Payé",PMKAFAAPAYER[[#This Row],[08.10.2025]],0)</f>
        <v>0</v>
      </c>
      <c r="DE248" s="161"/>
      <c r="DF248" s="166">
        <f>IF(PMKAFAAPAYER[[#This Row],[ ]]="Payé",PMKAFAAPAYER[[#This Row],[15.10.2025]],0)</f>
        <v>0</v>
      </c>
      <c r="DG248" s="161"/>
      <c r="DH248" s="166">
        <f>IF(PMKAFAAPAYER[[#This Row],[ ]]="Payé",PMKAFAAPAYER[[#This Row],[22.10.2025]],0)</f>
        <v>0</v>
      </c>
      <c r="DI248" s="161"/>
      <c r="DJ248" s="176">
        <f>IF(PMKAFAAPAYER[[#This Row],[ ]]="Payé",PMKAFAAPAYER[[#This Row],[29.10.2025]],0)</f>
        <v>0</v>
      </c>
      <c r="DK248" s="18">
        <f t="shared" si="60"/>
        <v>0</v>
      </c>
      <c r="DL248" s="162"/>
      <c r="DM248" s="166">
        <f>IF(PMKAFAAPAYER[[#This Row],[ ]]="Payé",PMKAFAAPAYER[[#This Row],[05.11.2025]],0)</f>
        <v>0</v>
      </c>
      <c r="DN248" s="161"/>
      <c r="DO248" s="166">
        <f>IF(PMKAFAAPAYER[[#This Row],[ ]]="Payé",PMKAFAAPAYER[[#This Row],[12.11.2025]],0)</f>
        <v>0</v>
      </c>
      <c r="DP248" s="161"/>
      <c r="DQ248" s="166">
        <f>IF(PMKAFAAPAYER[[#This Row],[ ]]="Payé",PMKAFAAPAYER[[#This Row],[19.11.2025]],0)</f>
        <v>0</v>
      </c>
      <c r="DR248" s="161"/>
      <c r="DS248" s="176">
        <f>IF(PMKAFAAPAYER[[#This Row],[ ]]="Payé",PMKAFAAPAYER[[#This Row],[26.11.2025]],0)</f>
        <v>0</v>
      </c>
      <c r="DT248" s="17">
        <f t="shared" si="61"/>
        <v>0</v>
      </c>
      <c r="DU248" s="162"/>
      <c r="DV248" s="166">
        <f>IF(PMKAFAAPAYER[[#This Row],[ ]]="Payé",PMKAFAAPAYER[[#This Row],[03.12.2025]],0)</f>
        <v>0</v>
      </c>
      <c r="DW248" s="161"/>
      <c r="DX248" s="166">
        <f>IF(PMKAFAAPAYER[[#This Row],[ ]]="Payé",PMKAFAAPAYER[[#This Row],[10.12.2025]],0)</f>
        <v>0</v>
      </c>
      <c r="DY248" s="161"/>
      <c r="DZ248" s="166">
        <f>IF(PMKAFAAPAYER[[#This Row],[ ]]="Payé",PMKAFAAPAYER[[#This Row],[17.12.2025]],0)</f>
        <v>0</v>
      </c>
      <c r="EA248" s="161"/>
      <c r="EB248" s="166">
        <f>IF(PMKAFAAPAYER[[#This Row],[ ]]="Payé",PMKAFAAPAYER[[#This Row],[24.12.2025]],0)</f>
        <v>0</v>
      </c>
      <c r="EC248" s="161"/>
      <c r="ED248" s="176">
        <f>IF(PMKAFAAPAYER[[#This Row],[ ]]="Payé",PMKAFAAPAYER[[#This Row],[31.12.2025]],0)</f>
        <v>0</v>
      </c>
      <c r="EE248" s="18">
        <f t="shared" si="62"/>
        <v>0</v>
      </c>
      <c r="EF248" s="11">
        <f t="shared" si="63"/>
        <v>0</v>
      </c>
      <c r="EG248" s="16">
        <f>+PMKAFAAPAYER[[#This Row],[CHF]]-PMKAFAAPAYER[[#This Row],[T2025]]</f>
        <v>0</v>
      </c>
    </row>
    <row r="249" spans="1:137" x14ac:dyDescent="0.3">
      <c r="A249" s="9">
        <f t="shared" si="64"/>
        <v>244</v>
      </c>
      <c r="B249" s="250"/>
      <c r="C249" s="251"/>
      <c r="D249" s="252"/>
      <c r="E249" s="253"/>
      <c r="F249" s="265">
        <f t="shared" si="65"/>
        <v>0</v>
      </c>
      <c r="G249" s="254"/>
      <c r="H249" s="255"/>
      <c r="I249" s="256"/>
      <c r="J249" s="14"/>
      <c r="K249" s="14"/>
      <c r="L249" s="14"/>
      <c r="N249" s="15"/>
      <c r="P249" s="258"/>
      <c r="Q249" s="259"/>
      <c r="R249" s="260"/>
      <c r="S249" s="166">
        <f>IF(PMKAFAAPAYER[[#This Row],[ ]]="Payé",PMKAFAAPAYER[[#This Row],[02.01.2025]],0)</f>
        <v>0</v>
      </c>
      <c r="T249" s="234"/>
      <c r="U249" s="166">
        <f>IF(PMKAFAAPAYER[[#This Row],[ ]]="Payé",PMKAFAAPAYER[[#This Row],[09.01.2025]],0)</f>
        <v>0</v>
      </c>
      <c r="V249" s="234"/>
      <c r="W249" s="166">
        <f>IF(PMKAFAAPAYER[[#This Row],[ ]]="Payé",PMKAFAAPAYER[[#This Row],[16.01.2025]],0)</f>
        <v>0</v>
      </c>
      <c r="X249" s="234"/>
      <c r="Y249" s="166">
        <f>IF(PMKAFAAPAYER[[#This Row],[ ]]="Payé",PMKAFAAPAYER[[#This Row],[23.01.2025]],0)</f>
        <v>0</v>
      </c>
      <c r="Z249" s="234"/>
      <c r="AA249" s="176">
        <f>IF(PMKAFAAPAYER[[#This Row],[ ]]="Payé",PMKAFAAPAYER[[#This Row],[30.01.2025]],0)</f>
        <v>0</v>
      </c>
      <c r="AB249" s="32">
        <f t="shared" si="51"/>
        <v>0</v>
      </c>
      <c r="AC249" s="234"/>
      <c r="AD249" s="166">
        <f>IF(PMKAFAAPAYER[[#This Row],[ ]]="Payé",PMKAFAAPAYER[[#This Row],[06.02.2025]],0)</f>
        <v>0</v>
      </c>
      <c r="AE249" s="234"/>
      <c r="AF249" s="166">
        <f>IF(PMKAFAAPAYER[[#This Row],[ ]]="Payé",PMKAFAAPAYER[[#This Row],[13.02.2025]],0)</f>
        <v>0</v>
      </c>
      <c r="AG249" s="234"/>
      <c r="AH249" s="166">
        <f>IF(PMKAFAAPAYER[[#This Row],[ ]]="Payé",PMKAFAAPAYER[[#This Row],[20.02.2025]],0)</f>
        <v>0</v>
      </c>
      <c r="AI249" s="234"/>
      <c r="AJ249" s="176">
        <f>IF(PMKAFAAPAYER[[#This Row],[ ]]="Payé",PMKAFAAPAYER[[#This Row],[27.02.2025]],0)</f>
        <v>0</v>
      </c>
      <c r="AK249" s="47">
        <f t="shared" si="52"/>
        <v>0</v>
      </c>
      <c r="AL249" s="162"/>
      <c r="AM249" s="166">
        <f>IF(PMKAFAAPAYER[[#This Row],[ ]]="Payé",PMKAFAAPAYER[[#This Row],[05.03.2025]],0)</f>
        <v>0</v>
      </c>
      <c r="AN249" s="161"/>
      <c r="AO249" s="166">
        <f>IF(PMKAFAAPAYER[[#This Row],[ ]]="Payé",PMKAFAAPAYER[[#This Row],[12.03.2025]],0)</f>
        <v>0</v>
      </c>
      <c r="AP249" s="161"/>
      <c r="AQ249" s="166">
        <f>IF(PMKAFAAPAYER[[#This Row],[ ]]="Payé",PMKAFAAPAYER[[#This Row],[19.03.2025]],0)</f>
        <v>0</v>
      </c>
      <c r="AR249" s="161"/>
      <c r="AS249" s="176">
        <f>IF(PMKAFAAPAYER[[#This Row],[ ]]="Payé",PMKAFAAPAYER[[#This Row],[26.03.2025]],0)</f>
        <v>0</v>
      </c>
      <c r="AT249" s="17">
        <f t="shared" si="53"/>
        <v>0</v>
      </c>
      <c r="AU249" s="162"/>
      <c r="AV249" s="166">
        <f>IF(PMKAFAAPAYER[[#This Row],[ ]]="Payé",PMKAFAAPAYER[[#This Row],[02.04.2025]],0)</f>
        <v>0</v>
      </c>
      <c r="AW249" s="161"/>
      <c r="AX249" s="166">
        <f>IF(PMKAFAAPAYER[[#This Row],[ ]]="Payé",PMKAFAAPAYER[[#This Row],[09.04.2025]],0)</f>
        <v>0</v>
      </c>
      <c r="AY249" s="161"/>
      <c r="AZ249" s="166">
        <f>IF(PMKAFAAPAYER[[#This Row],[ ]]="Payé",PMKAFAAPAYER[[#This Row],[16.04.2025]],0)</f>
        <v>0</v>
      </c>
      <c r="BA249" s="161"/>
      <c r="BB249" s="166">
        <f>IF(PMKAFAAPAYER[[#This Row],[ ]]="Payé",PMKAFAAPAYER[[#This Row],[23.04.2025]],0)</f>
        <v>0</v>
      </c>
      <c r="BC249" s="161"/>
      <c r="BD249" s="176">
        <f>IF(PMKAFAAPAYER[[#This Row],[ ]]="Payé",PMKAFAAPAYER[[#This Row],[30.04.2025]],0)</f>
        <v>0</v>
      </c>
      <c r="BE249" s="18">
        <f t="shared" si="54"/>
        <v>0</v>
      </c>
      <c r="BF249" s="162"/>
      <c r="BG249" s="166">
        <f>IF(PMKAFAAPAYER[[#This Row],[ ]]="Payé",PMKAFAAPAYER[[#This Row],[07.05.2025]],0)</f>
        <v>0</v>
      </c>
      <c r="BH249" s="161"/>
      <c r="BI249" s="166">
        <f>IF(PMKAFAAPAYER[[#This Row],[ ]]="Payé",PMKAFAAPAYER[[#This Row],[14.05.2025]],0)</f>
        <v>0</v>
      </c>
      <c r="BJ249" s="161"/>
      <c r="BK249" s="166">
        <f>IF(PMKAFAAPAYER[[#This Row],[ ]]="Payé",PMKAFAAPAYER[[#This Row],[21.05.2025]],0)</f>
        <v>0</v>
      </c>
      <c r="BL249" s="161"/>
      <c r="BM249" s="176">
        <f>IF(PMKAFAAPAYER[[#This Row],[ ]]="Payé",PMKAFAAPAYER[[#This Row],[28.05.2025]],0)</f>
        <v>0</v>
      </c>
      <c r="BN249" s="17">
        <f t="shared" si="55"/>
        <v>0</v>
      </c>
      <c r="BO249" s="162"/>
      <c r="BP249" s="166">
        <f>IF(PMKAFAAPAYER[[#This Row],[ ]]="Payé",PMKAFAAPAYER[[#This Row],[04.06.2025]],0)</f>
        <v>0</v>
      </c>
      <c r="BQ249" s="161"/>
      <c r="BR249" s="166">
        <f>IF(PMKAFAAPAYER[[#This Row],[ ]]="Payé",PMKAFAAPAYER[[#This Row],[11.06.2025]],0)</f>
        <v>0</v>
      </c>
      <c r="BS249" s="161"/>
      <c r="BT249" s="166">
        <f>IF(PMKAFAAPAYER[[#This Row],[ ]]="Payé",PMKAFAAPAYER[[#This Row],[18.06.2025]],0)</f>
        <v>0</v>
      </c>
      <c r="BU249" s="161"/>
      <c r="BV249" s="176">
        <f>IF(PMKAFAAPAYER[[#This Row],[ ]]="Payé",PMKAFAAPAYER[[#This Row],[25.06.2025]],0)</f>
        <v>0</v>
      </c>
      <c r="BW249" s="18">
        <f t="shared" si="56"/>
        <v>0</v>
      </c>
      <c r="BX249" s="162"/>
      <c r="BY249" s="166">
        <f>IF(PMKAFAAPAYER[[#This Row],[ ]]="Payé",PMKAFAAPAYER[[#This Row],[02.07.2025]],0)</f>
        <v>0</v>
      </c>
      <c r="BZ249" s="161"/>
      <c r="CA249" s="166">
        <f>IF(PMKAFAAPAYER[[#This Row],[ ]]="Payé",PMKAFAAPAYER[[#This Row],[09.07.2025]],0)</f>
        <v>0</v>
      </c>
      <c r="CB249" s="161"/>
      <c r="CC249" s="166">
        <f>IF(PMKAFAAPAYER[[#This Row],[ ]]="Payé",PMKAFAAPAYER[[#This Row],[16.07.2025]],0)</f>
        <v>0</v>
      </c>
      <c r="CD249" s="161"/>
      <c r="CE249" s="166">
        <f>IF(PMKAFAAPAYER[[#This Row],[ ]]="Payé",PMKAFAAPAYER[[#This Row],[23.07.2025]],0)</f>
        <v>0</v>
      </c>
      <c r="CF249" s="161"/>
      <c r="CG249" s="176">
        <f>IF(PMKAFAAPAYER[[#This Row],[ ]]="Payé",PMKAFAAPAYER[[#This Row],[30.07.2025]],0)</f>
        <v>0</v>
      </c>
      <c r="CH249" s="17">
        <f t="shared" si="57"/>
        <v>0</v>
      </c>
      <c r="CI249" s="162"/>
      <c r="CJ249" s="166">
        <f>IF(PMKAFAAPAYER[[#This Row],[ ]]="Payé",PMKAFAAPAYER[[#This Row],[06.08.2025]],0)</f>
        <v>0</v>
      </c>
      <c r="CK249" s="161"/>
      <c r="CL249" s="166">
        <f>IF(PMKAFAAPAYER[[#This Row],[ ]]="Payé",PMKAFAAPAYER[[#This Row],[13.08.2025]],0)</f>
        <v>0</v>
      </c>
      <c r="CM249" s="161"/>
      <c r="CN249" s="166">
        <f>IF(PMKAFAAPAYER[[#This Row],[ ]]="Payé",PMKAFAAPAYER[[#This Row],[20.08.2025]],0)</f>
        <v>0</v>
      </c>
      <c r="CO249" s="161"/>
      <c r="CP249" s="176">
        <f>IF(PMKAFAAPAYER[[#This Row],[ ]]="Payé",PMKAFAAPAYER[[#This Row],[27.08.2025]],0)</f>
        <v>0</v>
      </c>
      <c r="CQ249" s="18">
        <f t="shared" si="58"/>
        <v>0</v>
      </c>
      <c r="CR249" s="162"/>
      <c r="CS249" s="166">
        <f>IF(PMKAFAAPAYER[[#This Row],[ ]]="Payé",PMKAFAAPAYER[[#This Row],[03.09.2025]],0)</f>
        <v>0</v>
      </c>
      <c r="CT249" s="161"/>
      <c r="CU249" s="166">
        <f>IF(PMKAFAAPAYER[[#This Row],[ ]]="Payé",PMKAFAAPAYER[[#This Row],[10.09.2025]],0)</f>
        <v>0</v>
      </c>
      <c r="CV249" s="161"/>
      <c r="CW249" s="166">
        <f>IF(PMKAFAAPAYER[[#This Row],[ ]]="Payé",PMKAFAAPAYER[[#This Row],[17.09.2025]],0)</f>
        <v>0</v>
      </c>
      <c r="CX249" s="161"/>
      <c r="CY249" s="176">
        <f>IF(PMKAFAAPAYER[[#This Row],[ ]]="Payé",PMKAFAAPAYER[[#This Row],[24.09.2025]],0)</f>
        <v>0</v>
      </c>
      <c r="CZ249" s="17">
        <f t="shared" si="59"/>
        <v>0</v>
      </c>
      <c r="DA249" s="162"/>
      <c r="DB249" s="166">
        <f>IF(PMKAFAAPAYER[[#This Row],[ ]]="Payé",PMKAFAAPAYER[[#This Row],[01.10.2025]],0)</f>
        <v>0</v>
      </c>
      <c r="DC249" s="161"/>
      <c r="DD249" s="166">
        <f>IF(PMKAFAAPAYER[[#This Row],[ ]]="Payé",PMKAFAAPAYER[[#This Row],[08.10.2025]],0)</f>
        <v>0</v>
      </c>
      <c r="DE249" s="161"/>
      <c r="DF249" s="166">
        <f>IF(PMKAFAAPAYER[[#This Row],[ ]]="Payé",PMKAFAAPAYER[[#This Row],[15.10.2025]],0)</f>
        <v>0</v>
      </c>
      <c r="DG249" s="161"/>
      <c r="DH249" s="166">
        <f>IF(PMKAFAAPAYER[[#This Row],[ ]]="Payé",PMKAFAAPAYER[[#This Row],[22.10.2025]],0)</f>
        <v>0</v>
      </c>
      <c r="DI249" s="161"/>
      <c r="DJ249" s="176">
        <f>IF(PMKAFAAPAYER[[#This Row],[ ]]="Payé",PMKAFAAPAYER[[#This Row],[29.10.2025]],0)</f>
        <v>0</v>
      </c>
      <c r="DK249" s="18">
        <f t="shared" si="60"/>
        <v>0</v>
      </c>
      <c r="DL249" s="162"/>
      <c r="DM249" s="166">
        <f>IF(PMKAFAAPAYER[[#This Row],[ ]]="Payé",PMKAFAAPAYER[[#This Row],[05.11.2025]],0)</f>
        <v>0</v>
      </c>
      <c r="DN249" s="161"/>
      <c r="DO249" s="166">
        <f>IF(PMKAFAAPAYER[[#This Row],[ ]]="Payé",PMKAFAAPAYER[[#This Row],[12.11.2025]],0)</f>
        <v>0</v>
      </c>
      <c r="DP249" s="161"/>
      <c r="DQ249" s="166">
        <f>IF(PMKAFAAPAYER[[#This Row],[ ]]="Payé",PMKAFAAPAYER[[#This Row],[19.11.2025]],0)</f>
        <v>0</v>
      </c>
      <c r="DR249" s="161"/>
      <c r="DS249" s="176">
        <f>IF(PMKAFAAPAYER[[#This Row],[ ]]="Payé",PMKAFAAPAYER[[#This Row],[26.11.2025]],0)</f>
        <v>0</v>
      </c>
      <c r="DT249" s="17">
        <f t="shared" si="61"/>
        <v>0</v>
      </c>
      <c r="DU249" s="162"/>
      <c r="DV249" s="166">
        <f>IF(PMKAFAAPAYER[[#This Row],[ ]]="Payé",PMKAFAAPAYER[[#This Row],[03.12.2025]],0)</f>
        <v>0</v>
      </c>
      <c r="DW249" s="161"/>
      <c r="DX249" s="166">
        <f>IF(PMKAFAAPAYER[[#This Row],[ ]]="Payé",PMKAFAAPAYER[[#This Row],[10.12.2025]],0)</f>
        <v>0</v>
      </c>
      <c r="DY249" s="161"/>
      <c r="DZ249" s="166">
        <f>IF(PMKAFAAPAYER[[#This Row],[ ]]="Payé",PMKAFAAPAYER[[#This Row],[17.12.2025]],0)</f>
        <v>0</v>
      </c>
      <c r="EA249" s="161"/>
      <c r="EB249" s="166">
        <f>IF(PMKAFAAPAYER[[#This Row],[ ]]="Payé",PMKAFAAPAYER[[#This Row],[24.12.2025]],0)</f>
        <v>0</v>
      </c>
      <c r="EC249" s="161"/>
      <c r="ED249" s="176">
        <f>IF(PMKAFAAPAYER[[#This Row],[ ]]="Payé",PMKAFAAPAYER[[#This Row],[31.12.2025]],0)</f>
        <v>0</v>
      </c>
      <c r="EE249" s="18">
        <f t="shared" si="62"/>
        <v>0</v>
      </c>
      <c r="EF249" s="11">
        <f t="shared" si="63"/>
        <v>0</v>
      </c>
      <c r="EG249" s="16">
        <f>+PMKAFAAPAYER[[#This Row],[CHF]]-PMKAFAAPAYER[[#This Row],[T2025]]</f>
        <v>0</v>
      </c>
    </row>
    <row r="250" spans="1:137" x14ac:dyDescent="0.3">
      <c r="A250" s="9">
        <f t="shared" si="64"/>
        <v>245</v>
      </c>
      <c r="B250" s="250"/>
      <c r="C250" s="251"/>
      <c r="D250" s="252"/>
      <c r="E250" s="253"/>
      <c r="F250" s="265">
        <f t="shared" si="65"/>
        <v>0</v>
      </c>
      <c r="G250" s="254"/>
      <c r="H250" s="255"/>
      <c r="I250" s="256"/>
      <c r="J250" s="14"/>
      <c r="K250" s="14"/>
      <c r="L250" s="14"/>
      <c r="N250" s="15"/>
      <c r="P250" s="258"/>
      <c r="Q250" s="259"/>
      <c r="R250" s="260"/>
      <c r="S250" s="166">
        <f>IF(PMKAFAAPAYER[[#This Row],[ ]]="Payé",PMKAFAAPAYER[[#This Row],[02.01.2025]],0)</f>
        <v>0</v>
      </c>
      <c r="T250" s="234"/>
      <c r="U250" s="166">
        <f>IF(PMKAFAAPAYER[[#This Row],[ ]]="Payé",PMKAFAAPAYER[[#This Row],[09.01.2025]],0)</f>
        <v>0</v>
      </c>
      <c r="V250" s="234"/>
      <c r="W250" s="166">
        <f>IF(PMKAFAAPAYER[[#This Row],[ ]]="Payé",PMKAFAAPAYER[[#This Row],[16.01.2025]],0)</f>
        <v>0</v>
      </c>
      <c r="X250" s="234"/>
      <c r="Y250" s="166">
        <f>IF(PMKAFAAPAYER[[#This Row],[ ]]="Payé",PMKAFAAPAYER[[#This Row],[23.01.2025]],0)</f>
        <v>0</v>
      </c>
      <c r="Z250" s="234"/>
      <c r="AA250" s="176">
        <f>IF(PMKAFAAPAYER[[#This Row],[ ]]="Payé",PMKAFAAPAYER[[#This Row],[30.01.2025]],0)</f>
        <v>0</v>
      </c>
      <c r="AB250" s="32">
        <f t="shared" si="51"/>
        <v>0</v>
      </c>
      <c r="AC250" s="234"/>
      <c r="AD250" s="166">
        <f>IF(PMKAFAAPAYER[[#This Row],[ ]]="Payé",PMKAFAAPAYER[[#This Row],[06.02.2025]],0)</f>
        <v>0</v>
      </c>
      <c r="AE250" s="234"/>
      <c r="AF250" s="166">
        <f>IF(PMKAFAAPAYER[[#This Row],[ ]]="Payé",PMKAFAAPAYER[[#This Row],[13.02.2025]],0)</f>
        <v>0</v>
      </c>
      <c r="AG250" s="234"/>
      <c r="AH250" s="166">
        <f>IF(PMKAFAAPAYER[[#This Row],[ ]]="Payé",PMKAFAAPAYER[[#This Row],[20.02.2025]],0)</f>
        <v>0</v>
      </c>
      <c r="AI250" s="234"/>
      <c r="AJ250" s="176">
        <f>IF(PMKAFAAPAYER[[#This Row],[ ]]="Payé",PMKAFAAPAYER[[#This Row],[27.02.2025]],0)</f>
        <v>0</v>
      </c>
      <c r="AK250" s="47">
        <f t="shared" si="52"/>
        <v>0</v>
      </c>
      <c r="AL250" s="162"/>
      <c r="AM250" s="166">
        <f>IF(PMKAFAAPAYER[[#This Row],[ ]]="Payé",PMKAFAAPAYER[[#This Row],[05.03.2025]],0)</f>
        <v>0</v>
      </c>
      <c r="AN250" s="161"/>
      <c r="AO250" s="166">
        <f>IF(PMKAFAAPAYER[[#This Row],[ ]]="Payé",PMKAFAAPAYER[[#This Row],[12.03.2025]],0)</f>
        <v>0</v>
      </c>
      <c r="AP250" s="161"/>
      <c r="AQ250" s="166">
        <f>IF(PMKAFAAPAYER[[#This Row],[ ]]="Payé",PMKAFAAPAYER[[#This Row],[19.03.2025]],0)</f>
        <v>0</v>
      </c>
      <c r="AR250" s="161"/>
      <c r="AS250" s="176">
        <f>IF(PMKAFAAPAYER[[#This Row],[ ]]="Payé",PMKAFAAPAYER[[#This Row],[26.03.2025]],0)</f>
        <v>0</v>
      </c>
      <c r="AT250" s="17">
        <f t="shared" si="53"/>
        <v>0</v>
      </c>
      <c r="AU250" s="162"/>
      <c r="AV250" s="166">
        <f>IF(PMKAFAAPAYER[[#This Row],[ ]]="Payé",PMKAFAAPAYER[[#This Row],[02.04.2025]],0)</f>
        <v>0</v>
      </c>
      <c r="AW250" s="161"/>
      <c r="AX250" s="166">
        <f>IF(PMKAFAAPAYER[[#This Row],[ ]]="Payé",PMKAFAAPAYER[[#This Row],[09.04.2025]],0)</f>
        <v>0</v>
      </c>
      <c r="AY250" s="161"/>
      <c r="AZ250" s="166">
        <f>IF(PMKAFAAPAYER[[#This Row],[ ]]="Payé",PMKAFAAPAYER[[#This Row],[16.04.2025]],0)</f>
        <v>0</v>
      </c>
      <c r="BA250" s="161"/>
      <c r="BB250" s="166">
        <f>IF(PMKAFAAPAYER[[#This Row],[ ]]="Payé",PMKAFAAPAYER[[#This Row],[23.04.2025]],0)</f>
        <v>0</v>
      </c>
      <c r="BC250" s="161"/>
      <c r="BD250" s="176">
        <f>IF(PMKAFAAPAYER[[#This Row],[ ]]="Payé",PMKAFAAPAYER[[#This Row],[30.04.2025]],0)</f>
        <v>0</v>
      </c>
      <c r="BE250" s="18">
        <f t="shared" si="54"/>
        <v>0</v>
      </c>
      <c r="BF250" s="162"/>
      <c r="BG250" s="166">
        <f>IF(PMKAFAAPAYER[[#This Row],[ ]]="Payé",PMKAFAAPAYER[[#This Row],[07.05.2025]],0)</f>
        <v>0</v>
      </c>
      <c r="BH250" s="161"/>
      <c r="BI250" s="166">
        <f>IF(PMKAFAAPAYER[[#This Row],[ ]]="Payé",PMKAFAAPAYER[[#This Row],[14.05.2025]],0)</f>
        <v>0</v>
      </c>
      <c r="BJ250" s="161"/>
      <c r="BK250" s="166">
        <f>IF(PMKAFAAPAYER[[#This Row],[ ]]="Payé",PMKAFAAPAYER[[#This Row],[21.05.2025]],0)</f>
        <v>0</v>
      </c>
      <c r="BL250" s="161"/>
      <c r="BM250" s="176">
        <f>IF(PMKAFAAPAYER[[#This Row],[ ]]="Payé",PMKAFAAPAYER[[#This Row],[28.05.2025]],0)</f>
        <v>0</v>
      </c>
      <c r="BN250" s="17">
        <f t="shared" si="55"/>
        <v>0</v>
      </c>
      <c r="BO250" s="162"/>
      <c r="BP250" s="166">
        <f>IF(PMKAFAAPAYER[[#This Row],[ ]]="Payé",PMKAFAAPAYER[[#This Row],[04.06.2025]],0)</f>
        <v>0</v>
      </c>
      <c r="BQ250" s="161"/>
      <c r="BR250" s="166">
        <f>IF(PMKAFAAPAYER[[#This Row],[ ]]="Payé",PMKAFAAPAYER[[#This Row],[11.06.2025]],0)</f>
        <v>0</v>
      </c>
      <c r="BS250" s="161"/>
      <c r="BT250" s="166">
        <f>IF(PMKAFAAPAYER[[#This Row],[ ]]="Payé",PMKAFAAPAYER[[#This Row],[18.06.2025]],0)</f>
        <v>0</v>
      </c>
      <c r="BU250" s="161"/>
      <c r="BV250" s="176">
        <f>IF(PMKAFAAPAYER[[#This Row],[ ]]="Payé",PMKAFAAPAYER[[#This Row],[25.06.2025]],0)</f>
        <v>0</v>
      </c>
      <c r="BW250" s="18">
        <f t="shared" si="56"/>
        <v>0</v>
      </c>
      <c r="BX250" s="162"/>
      <c r="BY250" s="166">
        <f>IF(PMKAFAAPAYER[[#This Row],[ ]]="Payé",PMKAFAAPAYER[[#This Row],[02.07.2025]],0)</f>
        <v>0</v>
      </c>
      <c r="BZ250" s="161"/>
      <c r="CA250" s="166">
        <f>IF(PMKAFAAPAYER[[#This Row],[ ]]="Payé",PMKAFAAPAYER[[#This Row],[09.07.2025]],0)</f>
        <v>0</v>
      </c>
      <c r="CB250" s="161"/>
      <c r="CC250" s="166">
        <f>IF(PMKAFAAPAYER[[#This Row],[ ]]="Payé",PMKAFAAPAYER[[#This Row],[16.07.2025]],0)</f>
        <v>0</v>
      </c>
      <c r="CD250" s="161"/>
      <c r="CE250" s="166">
        <f>IF(PMKAFAAPAYER[[#This Row],[ ]]="Payé",PMKAFAAPAYER[[#This Row],[23.07.2025]],0)</f>
        <v>0</v>
      </c>
      <c r="CF250" s="161"/>
      <c r="CG250" s="176">
        <f>IF(PMKAFAAPAYER[[#This Row],[ ]]="Payé",PMKAFAAPAYER[[#This Row],[30.07.2025]],0)</f>
        <v>0</v>
      </c>
      <c r="CH250" s="17">
        <f t="shared" si="57"/>
        <v>0</v>
      </c>
      <c r="CI250" s="162"/>
      <c r="CJ250" s="166">
        <f>IF(PMKAFAAPAYER[[#This Row],[ ]]="Payé",PMKAFAAPAYER[[#This Row],[06.08.2025]],0)</f>
        <v>0</v>
      </c>
      <c r="CK250" s="161"/>
      <c r="CL250" s="166">
        <f>IF(PMKAFAAPAYER[[#This Row],[ ]]="Payé",PMKAFAAPAYER[[#This Row],[13.08.2025]],0)</f>
        <v>0</v>
      </c>
      <c r="CM250" s="161"/>
      <c r="CN250" s="166">
        <f>IF(PMKAFAAPAYER[[#This Row],[ ]]="Payé",PMKAFAAPAYER[[#This Row],[20.08.2025]],0)</f>
        <v>0</v>
      </c>
      <c r="CO250" s="161"/>
      <c r="CP250" s="176">
        <f>IF(PMKAFAAPAYER[[#This Row],[ ]]="Payé",PMKAFAAPAYER[[#This Row],[27.08.2025]],0)</f>
        <v>0</v>
      </c>
      <c r="CQ250" s="18">
        <f t="shared" si="58"/>
        <v>0</v>
      </c>
      <c r="CR250" s="162"/>
      <c r="CS250" s="166">
        <f>IF(PMKAFAAPAYER[[#This Row],[ ]]="Payé",PMKAFAAPAYER[[#This Row],[03.09.2025]],0)</f>
        <v>0</v>
      </c>
      <c r="CT250" s="161"/>
      <c r="CU250" s="166">
        <f>IF(PMKAFAAPAYER[[#This Row],[ ]]="Payé",PMKAFAAPAYER[[#This Row],[10.09.2025]],0)</f>
        <v>0</v>
      </c>
      <c r="CV250" s="161"/>
      <c r="CW250" s="166">
        <f>IF(PMKAFAAPAYER[[#This Row],[ ]]="Payé",PMKAFAAPAYER[[#This Row],[17.09.2025]],0)</f>
        <v>0</v>
      </c>
      <c r="CX250" s="161"/>
      <c r="CY250" s="176">
        <f>IF(PMKAFAAPAYER[[#This Row],[ ]]="Payé",PMKAFAAPAYER[[#This Row],[24.09.2025]],0)</f>
        <v>0</v>
      </c>
      <c r="CZ250" s="17">
        <f t="shared" si="59"/>
        <v>0</v>
      </c>
      <c r="DA250" s="162"/>
      <c r="DB250" s="166">
        <f>IF(PMKAFAAPAYER[[#This Row],[ ]]="Payé",PMKAFAAPAYER[[#This Row],[01.10.2025]],0)</f>
        <v>0</v>
      </c>
      <c r="DC250" s="161"/>
      <c r="DD250" s="166">
        <f>IF(PMKAFAAPAYER[[#This Row],[ ]]="Payé",PMKAFAAPAYER[[#This Row],[08.10.2025]],0)</f>
        <v>0</v>
      </c>
      <c r="DE250" s="161"/>
      <c r="DF250" s="166">
        <f>IF(PMKAFAAPAYER[[#This Row],[ ]]="Payé",PMKAFAAPAYER[[#This Row],[15.10.2025]],0)</f>
        <v>0</v>
      </c>
      <c r="DG250" s="161"/>
      <c r="DH250" s="166">
        <f>IF(PMKAFAAPAYER[[#This Row],[ ]]="Payé",PMKAFAAPAYER[[#This Row],[22.10.2025]],0)</f>
        <v>0</v>
      </c>
      <c r="DI250" s="161"/>
      <c r="DJ250" s="176">
        <f>IF(PMKAFAAPAYER[[#This Row],[ ]]="Payé",PMKAFAAPAYER[[#This Row],[29.10.2025]],0)</f>
        <v>0</v>
      </c>
      <c r="DK250" s="18">
        <f t="shared" si="60"/>
        <v>0</v>
      </c>
      <c r="DL250" s="162"/>
      <c r="DM250" s="166">
        <f>IF(PMKAFAAPAYER[[#This Row],[ ]]="Payé",PMKAFAAPAYER[[#This Row],[05.11.2025]],0)</f>
        <v>0</v>
      </c>
      <c r="DN250" s="161"/>
      <c r="DO250" s="166">
        <f>IF(PMKAFAAPAYER[[#This Row],[ ]]="Payé",PMKAFAAPAYER[[#This Row],[12.11.2025]],0)</f>
        <v>0</v>
      </c>
      <c r="DP250" s="161"/>
      <c r="DQ250" s="166">
        <f>IF(PMKAFAAPAYER[[#This Row],[ ]]="Payé",PMKAFAAPAYER[[#This Row],[19.11.2025]],0)</f>
        <v>0</v>
      </c>
      <c r="DR250" s="161"/>
      <c r="DS250" s="176">
        <f>IF(PMKAFAAPAYER[[#This Row],[ ]]="Payé",PMKAFAAPAYER[[#This Row],[26.11.2025]],0)</f>
        <v>0</v>
      </c>
      <c r="DT250" s="17">
        <f t="shared" si="61"/>
        <v>0</v>
      </c>
      <c r="DU250" s="162"/>
      <c r="DV250" s="166">
        <f>IF(PMKAFAAPAYER[[#This Row],[ ]]="Payé",PMKAFAAPAYER[[#This Row],[03.12.2025]],0)</f>
        <v>0</v>
      </c>
      <c r="DW250" s="161"/>
      <c r="DX250" s="166">
        <f>IF(PMKAFAAPAYER[[#This Row],[ ]]="Payé",PMKAFAAPAYER[[#This Row],[10.12.2025]],0)</f>
        <v>0</v>
      </c>
      <c r="DY250" s="161"/>
      <c r="DZ250" s="166">
        <f>IF(PMKAFAAPAYER[[#This Row],[ ]]="Payé",PMKAFAAPAYER[[#This Row],[17.12.2025]],0)</f>
        <v>0</v>
      </c>
      <c r="EA250" s="161"/>
      <c r="EB250" s="166">
        <f>IF(PMKAFAAPAYER[[#This Row],[ ]]="Payé",PMKAFAAPAYER[[#This Row],[24.12.2025]],0)</f>
        <v>0</v>
      </c>
      <c r="EC250" s="161"/>
      <c r="ED250" s="176">
        <f>IF(PMKAFAAPAYER[[#This Row],[ ]]="Payé",PMKAFAAPAYER[[#This Row],[31.12.2025]],0)</f>
        <v>0</v>
      </c>
      <c r="EE250" s="18">
        <f t="shared" si="62"/>
        <v>0</v>
      </c>
      <c r="EF250" s="11">
        <f t="shared" si="63"/>
        <v>0</v>
      </c>
      <c r="EG250" s="16">
        <f>+PMKAFAAPAYER[[#This Row],[CHF]]-PMKAFAAPAYER[[#This Row],[T2025]]</f>
        <v>0</v>
      </c>
    </row>
    <row r="251" spans="1:137" x14ac:dyDescent="0.3">
      <c r="A251" s="9">
        <f t="shared" si="64"/>
        <v>246</v>
      </c>
      <c r="B251" s="250"/>
      <c r="C251" s="251"/>
      <c r="D251" s="252"/>
      <c r="E251" s="253"/>
      <c r="F251" s="265">
        <f t="shared" si="65"/>
        <v>0</v>
      </c>
      <c r="G251" s="254"/>
      <c r="H251" s="255"/>
      <c r="I251" s="256"/>
      <c r="J251" s="14"/>
      <c r="K251" s="14"/>
      <c r="L251" s="14"/>
      <c r="N251" s="15"/>
      <c r="P251" s="258"/>
      <c r="Q251" s="259"/>
      <c r="R251" s="260"/>
      <c r="S251" s="166">
        <f>IF(PMKAFAAPAYER[[#This Row],[ ]]="Payé",PMKAFAAPAYER[[#This Row],[02.01.2025]],0)</f>
        <v>0</v>
      </c>
      <c r="T251" s="234"/>
      <c r="U251" s="166">
        <f>IF(PMKAFAAPAYER[[#This Row],[ ]]="Payé",PMKAFAAPAYER[[#This Row],[09.01.2025]],0)</f>
        <v>0</v>
      </c>
      <c r="V251" s="234"/>
      <c r="W251" s="166">
        <f>IF(PMKAFAAPAYER[[#This Row],[ ]]="Payé",PMKAFAAPAYER[[#This Row],[16.01.2025]],0)</f>
        <v>0</v>
      </c>
      <c r="X251" s="234"/>
      <c r="Y251" s="166">
        <f>IF(PMKAFAAPAYER[[#This Row],[ ]]="Payé",PMKAFAAPAYER[[#This Row],[23.01.2025]],0)</f>
        <v>0</v>
      </c>
      <c r="Z251" s="234"/>
      <c r="AA251" s="176">
        <f>IF(PMKAFAAPAYER[[#This Row],[ ]]="Payé",PMKAFAAPAYER[[#This Row],[30.01.2025]],0)</f>
        <v>0</v>
      </c>
      <c r="AB251" s="32">
        <f t="shared" si="51"/>
        <v>0</v>
      </c>
      <c r="AC251" s="234"/>
      <c r="AD251" s="166">
        <f>IF(PMKAFAAPAYER[[#This Row],[ ]]="Payé",PMKAFAAPAYER[[#This Row],[06.02.2025]],0)</f>
        <v>0</v>
      </c>
      <c r="AE251" s="234"/>
      <c r="AF251" s="166">
        <f>IF(PMKAFAAPAYER[[#This Row],[ ]]="Payé",PMKAFAAPAYER[[#This Row],[13.02.2025]],0)</f>
        <v>0</v>
      </c>
      <c r="AG251" s="234"/>
      <c r="AH251" s="166">
        <f>IF(PMKAFAAPAYER[[#This Row],[ ]]="Payé",PMKAFAAPAYER[[#This Row],[20.02.2025]],0)</f>
        <v>0</v>
      </c>
      <c r="AI251" s="234"/>
      <c r="AJ251" s="176">
        <f>IF(PMKAFAAPAYER[[#This Row],[ ]]="Payé",PMKAFAAPAYER[[#This Row],[27.02.2025]],0)</f>
        <v>0</v>
      </c>
      <c r="AK251" s="47">
        <f t="shared" si="52"/>
        <v>0</v>
      </c>
      <c r="AL251" s="162"/>
      <c r="AM251" s="166">
        <f>IF(PMKAFAAPAYER[[#This Row],[ ]]="Payé",PMKAFAAPAYER[[#This Row],[05.03.2025]],0)</f>
        <v>0</v>
      </c>
      <c r="AN251" s="161"/>
      <c r="AO251" s="166">
        <f>IF(PMKAFAAPAYER[[#This Row],[ ]]="Payé",PMKAFAAPAYER[[#This Row],[12.03.2025]],0)</f>
        <v>0</v>
      </c>
      <c r="AP251" s="161"/>
      <c r="AQ251" s="166">
        <f>IF(PMKAFAAPAYER[[#This Row],[ ]]="Payé",PMKAFAAPAYER[[#This Row],[19.03.2025]],0)</f>
        <v>0</v>
      </c>
      <c r="AR251" s="161"/>
      <c r="AS251" s="176">
        <f>IF(PMKAFAAPAYER[[#This Row],[ ]]="Payé",PMKAFAAPAYER[[#This Row],[26.03.2025]],0)</f>
        <v>0</v>
      </c>
      <c r="AT251" s="17">
        <f t="shared" si="53"/>
        <v>0</v>
      </c>
      <c r="AU251" s="162"/>
      <c r="AV251" s="166">
        <f>IF(PMKAFAAPAYER[[#This Row],[ ]]="Payé",PMKAFAAPAYER[[#This Row],[02.04.2025]],0)</f>
        <v>0</v>
      </c>
      <c r="AW251" s="161"/>
      <c r="AX251" s="166">
        <f>IF(PMKAFAAPAYER[[#This Row],[ ]]="Payé",PMKAFAAPAYER[[#This Row],[09.04.2025]],0)</f>
        <v>0</v>
      </c>
      <c r="AY251" s="161"/>
      <c r="AZ251" s="166">
        <f>IF(PMKAFAAPAYER[[#This Row],[ ]]="Payé",PMKAFAAPAYER[[#This Row],[16.04.2025]],0)</f>
        <v>0</v>
      </c>
      <c r="BA251" s="161"/>
      <c r="BB251" s="166">
        <f>IF(PMKAFAAPAYER[[#This Row],[ ]]="Payé",PMKAFAAPAYER[[#This Row],[23.04.2025]],0)</f>
        <v>0</v>
      </c>
      <c r="BC251" s="161"/>
      <c r="BD251" s="176">
        <f>IF(PMKAFAAPAYER[[#This Row],[ ]]="Payé",PMKAFAAPAYER[[#This Row],[30.04.2025]],0)</f>
        <v>0</v>
      </c>
      <c r="BE251" s="18">
        <f t="shared" si="54"/>
        <v>0</v>
      </c>
      <c r="BF251" s="162"/>
      <c r="BG251" s="166">
        <f>IF(PMKAFAAPAYER[[#This Row],[ ]]="Payé",PMKAFAAPAYER[[#This Row],[07.05.2025]],0)</f>
        <v>0</v>
      </c>
      <c r="BH251" s="161"/>
      <c r="BI251" s="166">
        <f>IF(PMKAFAAPAYER[[#This Row],[ ]]="Payé",PMKAFAAPAYER[[#This Row],[14.05.2025]],0)</f>
        <v>0</v>
      </c>
      <c r="BJ251" s="161"/>
      <c r="BK251" s="166">
        <f>IF(PMKAFAAPAYER[[#This Row],[ ]]="Payé",PMKAFAAPAYER[[#This Row],[21.05.2025]],0)</f>
        <v>0</v>
      </c>
      <c r="BL251" s="161"/>
      <c r="BM251" s="176">
        <f>IF(PMKAFAAPAYER[[#This Row],[ ]]="Payé",PMKAFAAPAYER[[#This Row],[28.05.2025]],0)</f>
        <v>0</v>
      </c>
      <c r="BN251" s="17">
        <f t="shared" si="55"/>
        <v>0</v>
      </c>
      <c r="BO251" s="162"/>
      <c r="BP251" s="166">
        <f>IF(PMKAFAAPAYER[[#This Row],[ ]]="Payé",PMKAFAAPAYER[[#This Row],[04.06.2025]],0)</f>
        <v>0</v>
      </c>
      <c r="BQ251" s="161"/>
      <c r="BR251" s="166">
        <f>IF(PMKAFAAPAYER[[#This Row],[ ]]="Payé",PMKAFAAPAYER[[#This Row],[11.06.2025]],0)</f>
        <v>0</v>
      </c>
      <c r="BS251" s="161"/>
      <c r="BT251" s="166">
        <f>IF(PMKAFAAPAYER[[#This Row],[ ]]="Payé",PMKAFAAPAYER[[#This Row],[18.06.2025]],0)</f>
        <v>0</v>
      </c>
      <c r="BU251" s="161"/>
      <c r="BV251" s="176">
        <f>IF(PMKAFAAPAYER[[#This Row],[ ]]="Payé",PMKAFAAPAYER[[#This Row],[25.06.2025]],0)</f>
        <v>0</v>
      </c>
      <c r="BW251" s="18">
        <f t="shared" si="56"/>
        <v>0</v>
      </c>
      <c r="BX251" s="162"/>
      <c r="BY251" s="166">
        <f>IF(PMKAFAAPAYER[[#This Row],[ ]]="Payé",PMKAFAAPAYER[[#This Row],[02.07.2025]],0)</f>
        <v>0</v>
      </c>
      <c r="BZ251" s="161"/>
      <c r="CA251" s="166">
        <f>IF(PMKAFAAPAYER[[#This Row],[ ]]="Payé",PMKAFAAPAYER[[#This Row],[09.07.2025]],0)</f>
        <v>0</v>
      </c>
      <c r="CB251" s="161"/>
      <c r="CC251" s="166">
        <f>IF(PMKAFAAPAYER[[#This Row],[ ]]="Payé",PMKAFAAPAYER[[#This Row],[16.07.2025]],0)</f>
        <v>0</v>
      </c>
      <c r="CD251" s="161"/>
      <c r="CE251" s="166">
        <f>IF(PMKAFAAPAYER[[#This Row],[ ]]="Payé",PMKAFAAPAYER[[#This Row],[23.07.2025]],0)</f>
        <v>0</v>
      </c>
      <c r="CF251" s="161"/>
      <c r="CG251" s="176">
        <f>IF(PMKAFAAPAYER[[#This Row],[ ]]="Payé",PMKAFAAPAYER[[#This Row],[30.07.2025]],0)</f>
        <v>0</v>
      </c>
      <c r="CH251" s="17">
        <f t="shared" si="57"/>
        <v>0</v>
      </c>
      <c r="CI251" s="162"/>
      <c r="CJ251" s="166">
        <f>IF(PMKAFAAPAYER[[#This Row],[ ]]="Payé",PMKAFAAPAYER[[#This Row],[06.08.2025]],0)</f>
        <v>0</v>
      </c>
      <c r="CK251" s="161"/>
      <c r="CL251" s="166">
        <f>IF(PMKAFAAPAYER[[#This Row],[ ]]="Payé",PMKAFAAPAYER[[#This Row],[13.08.2025]],0)</f>
        <v>0</v>
      </c>
      <c r="CM251" s="161"/>
      <c r="CN251" s="166">
        <f>IF(PMKAFAAPAYER[[#This Row],[ ]]="Payé",PMKAFAAPAYER[[#This Row],[20.08.2025]],0)</f>
        <v>0</v>
      </c>
      <c r="CO251" s="161"/>
      <c r="CP251" s="176">
        <f>IF(PMKAFAAPAYER[[#This Row],[ ]]="Payé",PMKAFAAPAYER[[#This Row],[27.08.2025]],0)</f>
        <v>0</v>
      </c>
      <c r="CQ251" s="18">
        <f t="shared" si="58"/>
        <v>0</v>
      </c>
      <c r="CR251" s="162"/>
      <c r="CS251" s="166">
        <f>IF(PMKAFAAPAYER[[#This Row],[ ]]="Payé",PMKAFAAPAYER[[#This Row],[03.09.2025]],0)</f>
        <v>0</v>
      </c>
      <c r="CT251" s="161"/>
      <c r="CU251" s="166">
        <f>IF(PMKAFAAPAYER[[#This Row],[ ]]="Payé",PMKAFAAPAYER[[#This Row],[10.09.2025]],0)</f>
        <v>0</v>
      </c>
      <c r="CV251" s="161"/>
      <c r="CW251" s="166">
        <f>IF(PMKAFAAPAYER[[#This Row],[ ]]="Payé",PMKAFAAPAYER[[#This Row],[17.09.2025]],0)</f>
        <v>0</v>
      </c>
      <c r="CX251" s="161"/>
      <c r="CY251" s="176">
        <f>IF(PMKAFAAPAYER[[#This Row],[ ]]="Payé",PMKAFAAPAYER[[#This Row],[24.09.2025]],0)</f>
        <v>0</v>
      </c>
      <c r="CZ251" s="17">
        <f t="shared" si="59"/>
        <v>0</v>
      </c>
      <c r="DA251" s="162"/>
      <c r="DB251" s="166">
        <f>IF(PMKAFAAPAYER[[#This Row],[ ]]="Payé",PMKAFAAPAYER[[#This Row],[01.10.2025]],0)</f>
        <v>0</v>
      </c>
      <c r="DC251" s="161"/>
      <c r="DD251" s="166">
        <f>IF(PMKAFAAPAYER[[#This Row],[ ]]="Payé",PMKAFAAPAYER[[#This Row],[08.10.2025]],0)</f>
        <v>0</v>
      </c>
      <c r="DE251" s="161"/>
      <c r="DF251" s="166">
        <f>IF(PMKAFAAPAYER[[#This Row],[ ]]="Payé",PMKAFAAPAYER[[#This Row],[15.10.2025]],0)</f>
        <v>0</v>
      </c>
      <c r="DG251" s="161"/>
      <c r="DH251" s="166">
        <f>IF(PMKAFAAPAYER[[#This Row],[ ]]="Payé",PMKAFAAPAYER[[#This Row],[22.10.2025]],0)</f>
        <v>0</v>
      </c>
      <c r="DI251" s="161"/>
      <c r="DJ251" s="176">
        <f>IF(PMKAFAAPAYER[[#This Row],[ ]]="Payé",PMKAFAAPAYER[[#This Row],[29.10.2025]],0)</f>
        <v>0</v>
      </c>
      <c r="DK251" s="18">
        <f t="shared" si="60"/>
        <v>0</v>
      </c>
      <c r="DL251" s="162"/>
      <c r="DM251" s="166">
        <f>IF(PMKAFAAPAYER[[#This Row],[ ]]="Payé",PMKAFAAPAYER[[#This Row],[05.11.2025]],0)</f>
        <v>0</v>
      </c>
      <c r="DN251" s="161"/>
      <c r="DO251" s="166">
        <f>IF(PMKAFAAPAYER[[#This Row],[ ]]="Payé",PMKAFAAPAYER[[#This Row],[12.11.2025]],0)</f>
        <v>0</v>
      </c>
      <c r="DP251" s="161"/>
      <c r="DQ251" s="166">
        <f>IF(PMKAFAAPAYER[[#This Row],[ ]]="Payé",PMKAFAAPAYER[[#This Row],[19.11.2025]],0)</f>
        <v>0</v>
      </c>
      <c r="DR251" s="161"/>
      <c r="DS251" s="176">
        <f>IF(PMKAFAAPAYER[[#This Row],[ ]]="Payé",PMKAFAAPAYER[[#This Row],[26.11.2025]],0)</f>
        <v>0</v>
      </c>
      <c r="DT251" s="17">
        <f t="shared" si="61"/>
        <v>0</v>
      </c>
      <c r="DU251" s="162"/>
      <c r="DV251" s="166">
        <f>IF(PMKAFAAPAYER[[#This Row],[ ]]="Payé",PMKAFAAPAYER[[#This Row],[03.12.2025]],0)</f>
        <v>0</v>
      </c>
      <c r="DW251" s="161"/>
      <c r="DX251" s="166">
        <f>IF(PMKAFAAPAYER[[#This Row],[ ]]="Payé",PMKAFAAPAYER[[#This Row],[10.12.2025]],0)</f>
        <v>0</v>
      </c>
      <c r="DY251" s="161"/>
      <c r="DZ251" s="166">
        <f>IF(PMKAFAAPAYER[[#This Row],[ ]]="Payé",PMKAFAAPAYER[[#This Row],[17.12.2025]],0)</f>
        <v>0</v>
      </c>
      <c r="EA251" s="161"/>
      <c r="EB251" s="166">
        <f>IF(PMKAFAAPAYER[[#This Row],[ ]]="Payé",PMKAFAAPAYER[[#This Row],[24.12.2025]],0)</f>
        <v>0</v>
      </c>
      <c r="EC251" s="161"/>
      <c r="ED251" s="176">
        <f>IF(PMKAFAAPAYER[[#This Row],[ ]]="Payé",PMKAFAAPAYER[[#This Row],[31.12.2025]],0)</f>
        <v>0</v>
      </c>
      <c r="EE251" s="18">
        <f t="shared" si="62"/>
        <v>0</v>
      </c>
      <c r="EF251" s="11">
        <f t="shared" si="63"/>
        <v>0</v>
      </c>
      <c r="EG251" s="16">
        <f>+PMKAFAAPAYER[[#This Row],[CHF]]-PMKAFAAPAYER[[#This Row],[T2025]]</f>
        <v>0</v>
      </c>
    </row>
    <row r="252" spans="1:137" x14ac:dyDescent="0.3">
      <c r="A252" s="9">
        <f t="shared" si="64"/>
        <v>247</v>
      </c>
      <c r="B252" s="250"/>
      <c r="C252" s="251"/>
      <c r="D252" s="252"/>
      <c r="E252" s="253"/>
      <c r="F252" s="265">
        <f t="shared" si="65"/>
        <v>0</v>
      </c>
      <c r="G252" s="254"/>
      <c r="H252" s="255"/>
      <c r="I252" s="256"/>
      <c r="J252" s="14"/>
      <c r="K252" s="14"/>
      <c r="L252" s="14"/>
      <c r="N252" s="15"/>
      <c r="P252" s="258"/>
      <c r="Q252" s="259"/>
      <c r="R252" s="260"/>
      <c r="S252" s="166">
        <f>IF(PMKAFAAPAYER[[#This Row],[ ]]="Payé",PMKAFAAPAYER[[#This Row],[02.01.2025]],0)</f>
        <v>0</v>
      </c>
      <c r="T252" s="234"/>
      <c r="U252" s="166">
        <f>IF(PMKAFAAPAYER[[#This Row],[ ]]="Payé",PMKAFAAPAYER[[#This Row],[09.01.2025]],0)</f>
        <v>0</v>
      </c>
      <c r="V252" s="234"/>
      <c r="W252" s="166">
        <f>IF(PMKAFAAPAYER[[#This Row],[ ]]="Payé",PMKAFAAPAYER[[#This Row],[16.01.2025]],0)</f>
        <v>0</v>
      </c>
      <c r="X252" s="234"/>
      <c r="Y252" s="166">
        <f>IF(PMKAFAAPAYER[[#This Row],[ ]]="Payé",PMKAFAAPAYER[[#This Row],[23.01.2025]],0)</f>
        <v>0</v>
      </c>
      <c r="Z252" s="234"/>
      <c r="AA252" s="176">
        <f>IF(PMKAFAAPAYER[[#This Row],[ ]]="Payé",PMKAFAAPAYER[[#This Row],[30.01.2025]],0)</f>
        <v>0</v>
      </c>
      <c r="AB252" s="32">
        <f t="shared" si="51"/>
        <v>0</v>
      </c>
      <c r="AC252" s="234"/>
      <c r="AD252" s="166">
        <f>IF(PMKAFAAPAYER[[#This Row],[ ]]="Payé",PMKAFAAPAYER[[#This Row],[06.02.2025]],0)</f>
        <v>0</v>
      </c>
      <c r="AE252" s="234"/>
      <c r="AF252" s="166">
        <f>IF(PMKAFAAPAYER[[#This Row],[ ]]="Payé",PMKAFAAPAYER[[#This Row],[13.02.2025]],0)</f>
        <v>0</v>
      </c>
      <c r="AG252" s="234"/>
      <c r="AH252" s="166">
        <f>IF(PMKAFAAPAYER[[#This Row],[ ]]="Payé",PMKAFAAPAYER[[#This Row],[20.02.2025]],0)</f>
        <v>0</v>
      </c>
      <c r="AI252" s="234"/>
      <c r="AJ252" s="176">
        <f>IF(PMKAFAAPAYER[[#This Row],[ ]]="Payé",PMKAFAAPAYER[[#This Row],[27.02.2025]],0)</f>
        <v>0</v>
      </c>
      <c r="AK252" s="47">
        <f t="shared" si="52"/>
        <v>0</v>
      </c>
      <c r="AL252" s="162"/>
      <c r="AM252" s="166">
        <f>IF(PMKAFAAPAYER[[#This Row],[ ]]="Payé",PMKAFAAPAYER[[#This Row],[05.03.2025]],0)</f>
        <v>0</v>
      </c>
      <c r="AN252" s="161"/>
      <c r="AO252" s="166">
        <f>IF(PMKAFAAPAYER[[#This Row],[ ]]="Payé",PMKAFAAPAYER[[#This Row],[12.03.2025]],0)</f>
        <v>0</v>
      </c>
      <c r="AP252" s="161"/>
      <c r="AQ252" s="166">
        <f>IF(PMKAFAAPAYER[[#This Row],[ ]]="Payé",PMKAFAAPAYER[[#This Row],[19.03.2025]],0)</f>
        <v>0</v>
      </c>
      <c r="AR252" s="161"/>
      <c r="AS252" s="176">
        <f>IF(PMKAFAAPAYER[[#This Row],[ ]]="Payé",PMKAFAAPAYER[[#This Row],[26.03.2025]],0)</f>
        <v>0</v>
      </c>
      <c r="AT252" s="17">
        <f t="shared" si="53"/>
        <v>0</v>
      </c>
      <c r="AU252" s="162"/>
      <c r="AV252" s="166">
        <f>IF(PMKAFAAPAYER[[#This Row],[ ]]="Payé",PMKAFAAPAYER[[#This Row],[02.04.2025]],0)</f>
        <v>0</v>
      </c>
      <c r="AW252" s="161"/>
      <c r="AX252" s="166">
        <f>IF(PMKAFAAPAYER[[#This Row],[ ]]="Payé",PMKAFAAPAYER[[#This Row],[09.04.2025]],0)</f>
        <v>0</v>
      </c>
      <c r="AY252" s="161"/>
      <c r="AZ252" s="166">
        <f>IF(PMKAFAAPAYER[[#This Row],[ ]]="Payé",PMKAFAAPAYER[[#This Row],[16.04.2025]],0)</f>
        <v>0</v>
      </c>
      <c r="BA252" s="161"/>
      <c r="BB252" s="166">
        <f>IF(PMKAFAAPAYER[[#This Row],[ ]]="Payé",PMKAFAAPAYER[[#This Row],[23.04.2025]],0)</f>
        <v>0</v>
      </c>
      <c r="BC252" s="161"/>
      <c r="BD252" s="176">
        <f>IF(PMKAFAAPAYER[[#This Row],[ ]]="Payé",PMKAFAAPAYER[[#This Row],[30.04.2025]],0)</f>
        <v>0</v>
      </c>
      <c r="BE252" s="18">
        <f t="shared" si="54"/>
        <v>0</v>
      </c>
      <c r="BF252" s="162"/>
      <c r="BG252" s="166">
        <f>IF(PMKAFAAPAYER[[#This Row],[ ]]="Payé",PMKAFAAPAYER[[#This Row],[07.05.2025]],0)</f>
        <v>0</v>
      </c>
      <c r="BH252" s="161"/>
      <c r="BI252" s="166">
        <f>IF(PMKAFAAPAYER[[#This Row],[ ]]="Payé",PMKAFAAPAYER[[#This Row],[14.05.2025]],0)</f>
        <v>0</v>
      </c>
      <c r="BJ252" s="161"/>
      <c r="BK252" s="166">
        <f>IF(PMKAFAAPAYER[[#This Row],[ ]]="Payé",PMKAFAAPAYER[[#This Row],[21.05.2025]],0)</f>
        <v>0</v>
      </c>
      <c r="BL252" s="161"/>
      <c r="BM252" s="176">
        <f>IF(PMKAFAAPAYER[[#This Row],[ ]]="Payé",PMKAFAAPAYER[[#This Row],[28.05.2025]],0)</f>
        <v>0</v>
      </c>
      <c r="BN252" s="17">
        <f t="shared" si="55"/>
        <v>0</v>
      </c>
      <c r="BO252" s="162"/>
      <c r="BP252" s="166">
        <f>IF(PMKAFAAPAYER[[#This Row],[ ]]="Payé",PMKAFAAPAYER[[#This Row],[04.06.2025]],0)</f>
        <v>0</v>
      </c>
      <c r="BQ252" s="161"/>
      <c r="BR252" s="166">
        <f>IF(PMKAFAAPAYER[[#This Row],[ ]]="Payé",PMKAFAAPAYER[[#This Row],[11.06.2025]],0)</f>
        <v>0</v>
      </c>
      <c r="BS252" s="161"/>
      <c r="BT252" s="166">
        <f>IF(PMKAFAAPAYER[[#This Row],[ ]]="Payé",PMKAFAAPAYER[[#This Row],[18.06.2025]],0)</f>
        <v>0</v>
      </c>
      <c r="BU252" s="161"/>
      <c r="BV252" s="176">
        <f>IF(PMKAFAAPAYER[[#This Row],[ ]]="Payé",PMKAFAAPAYER[[#This Row],[25.06.2025]],0)</f>
        <v>0</v>
      </c>
      <c r="BW252" s="18">
        <f t="shared" si="56"/>
        <v>0</v>
      </c>
      <c r="BX252" s="162"/>
      <c r="BY252" s="166">
        <f>IF(PMKAFAAPAYER[[#This Row],[ ]]="Payé",PMKAFAAPAYER[[#This Row],[02.07.2025]],0)</f>
        <v>0</v>
      </c>
      <c r="BZ252" s="161"/>
      <c r="CA252" s="166">
        <f>IF(PMKAFAAPAYER[[#This Row],[ ]]="Payé",PMKAFAAPAYER[[#This Row],[09.07.2025]],0)</f>
        <v>0</v>
      </c>
      <c r="CB252" s="161"/>
      <c r="CC252" s="166">
        <f>IF(PMKAFAAPAYER[[#This Row],[ ]]="Payé",PMKAFAAPAYER[[#This Row],[16.07.2025]],0)</f>
        <v>0</v>
      </c>
      <c r="CD252" s="161"/>
      <c r="CE252" s="166">
        <f>IF(PMKAFAAPAYER[[#This Row],[ ]]="Payé",PMKAFAAPAYER[[#This Row],[23.07.2025]],0)</f>
        <v>0</v>
      </c>
      <c r="CF252" s="161"/>
      <c r="CG252" s="176">
        <f>IF(PMKAFAAPAYER[[#This Row],[ ]]="Payé",PMKAFAAPAYER[[#This Row],[30.07.2025]],0)</f>
        <v>0</v>
      </c>
      <c r="CH252" s="17">
        <f t="shared" si="57"/>
        <v>0</v>
      </c>
      <c r="CI252" s="162"/>
      <c r="CJ252" s="166">
        <f>IF(PMKAFAAPAYER[[#This Row],[ ]]="Payé",PMKAFAAPAYER[[#This Row],[06.08.2025]],0)</f>
        <v>0</v>
      </c>
      <c r="CK252" s="161"/>
      <c r="CL252" s="166">
        <f>IF(PMKAFAAPAYER[[#This Row],[ ]]="Payé",PMKAFAAPAYER[[#This Row],[13.08.2025]],0)</f>
        <v>0</v>
      </c>
      <c r="CM252" s="161"/>
      <c r="CN252" s="166">
        <f>IF(PMKAFAAPAYER[[#This Row],[ ]]="Payé",PMKAFAAPAYER[[#This Row],[20.08.2025]],0)</f>
        <v>0</v>
      </c>
      <c r="CO252" s="161"/>
      <c r="CP252" s="176">
        <f>IF(PMKAFAAPAYER[[#This Row],[ ]]="Payé",PMKAFAAPAYER[[#This Row],[27.08.2025]],0)</f>
        <v>0</v>
      </c>
      <c r="CQ252" s="18">
        <f t="shared" si="58"/>
        <v>0</v>
      </c>
      <c r="CR252" s="162"/>
      <c r="CS252" s="166">
        <f>IF(PMKAFAAPAYER[[#This Row],[ ]]="Payé",PMKAFAAPAYER[[#This Row],[03.09.2025]],0)</f>
        <v>0</v>
      </c>
      <c r="CT252" s="161"/>
      <c r="CU252" s="166">
        <f>IF(PMKAFAAPAYER[[#This Row],[ ]]="Payé",PMKAFAAPAYER[[#This Row],[10.09.2025]],0)</f>
        <v>0</v>
      </c>
      <c r="CV252" s="161"/>
      <c r="CW252" s="166">
        <f>IF(PMKAFAAPAYER[[#This Row],[ ]]="Payé",PMKAFAAPAYER[[#This Row],[17.09.2025]],0)</f>
        <v>0</v>
      </c>
      <c r="CX252" s="161"/>
      <c r="CY252" s="176">
        <f>IF(PMKAFAAPAYER[[#This Row],[ ]]="Payé",PMKAFAAPAYER[[#This Row],[24.09.2025]],0)</f>
        <v>0</v>
      </c>
      <c r="CZ252" s="17">
        <f t="shared" si="59"/>
        <v>0</v>
      </c>
      <c r="DA252" s="162"/>
      <c r="DB252" s="166">
        <f>IF(PMKAFAAPAYER[[#This Row],[ ]]="Payé",PMKAFAAPAYER[[#This Row],[01.10.2025]],0)</f>
        <v>0</v>
      </c>
      <c r="DC252" s="161"/>
      <c r="DD252" s="166">
        <f>IF(PMKAFAAPAYER[[#This Row],[ ]]="Payé",PMKAFAAPAYER[[#This Row],[08.10.2025]],0)</f>
        <v>0</v>
      </c>
      <c r="DE252" s="161"/>
      <c r="DF252" s="166">
        <f>IF(PMKAFAAPAYER[[#This Row],[ ]]="Payé",PMKAFAAPAYER[[#This Row],[15.10.2025]],0)</f>
        <v>0</v>
      </c>
      <c r="DG252" s="161"/>
      <c r="DH252" s="166">
        <f>IF(PMKAFAAPAYER[[#This Row],[ ]]="Payé",PMKAFAAPAYER[[#This Row],[22.10.2025]],0)</f>
        <v>0</v>
      </c>
      <c r="DI252" s="161"/>
      <c r="DJ252" s="176">
        <f>IF(PMKAFAAPAYER[[#This Row],[ ]]="Payé",PMKAFAAPAYER[[#This Row],[29.10.2025]],0)</f>
        <v>0</v>
      </c>
      <c r="DK252" s="18">
        <f t="shared" si="60"/>
        <v>0</v>
      </c>
      <c r="DL252" s="162"/>
      <c r="DM252" s="166">
        <f>IF(PMKAFAAPAYER[[#This Row],[ ]]="Payé",PMKAFAAPAYER[[#This Row],[05.11.2025]],0)</f>
        <v>0</v>
      </c>
      <c r="DN252" s="161"/>
      <c r="DO252" s="166">
        <f>IF(PMKAFAAPAYER[[#This Row],[ ]]="Payé",PMKAFAAPAYER[[#This Row],[12.11.2025]],0)</f>
        <v>0</v>
      </c>
      <c r="DP252" s="161"/>
      <c r="DQ252" s="166">
        <f>IF(PMKAFAAPAYER[[#This Row],[ ]]="Payé",PMKAFAAPAYER[[#This Row],[19.11.2025]],0)</f>
        <v>0</v>
      </c>
      <c r="DR252" s="161"/>
      <c r="DS252" s="176">
        <f>IF(PMKAFAAPAYER[[#This Row],[ ]]="Payé",PMKAFAAPAYER[[#This Row],[26.11.2025]],0)</f>
        <v>0</v>
      </c>
      <c r="DT252" s="17">
        <f t="shared" si="61"/>
        <v>0</v>
      </c>
      <c r="DU252" s="162"/>
      <c r="DV252" s="166">
        <f>IF(PMKAFAAPAYER[[#This Row],[ ]]="Payé",PMKAFAAPAYER[[#This Row],[03.12.2025]],0)</f>
        <v>0</v>
      </c>
      <c r="DW252" s="161"/>
      <c r="DX252" s="166">
        <f>IF(PMKAFAAPAYER[[#This Row],[ ]]="Payé",PMKAFAAPAYER[[#This Row],[10.12.2025]],0)</f>
        <v>0</v>
      </c>
      <c r="DY252" s="161"/>
      <c r="DZ252" s="166">
        <f>IF(PMKAFAAPAYER[[#This Row],[ ]]="Payé",PMKAFAAPAYER[[#This Row],[17.12.2025]],0)</f>
        <v>0</v>
      </c>
      <c r="EA252" s="161"/>
      <c r="EB252" s="166">
        <f>IF(PMKAFAAPAYER[[#This Row],[ ]]="Payé",PMKAFAAPAYER[[#This Row],[24.12.2025]],0)</f>
        <v>0</v>
      </c>
      <c r="EC252" s="161"/>
      <c r="ED252" s="176">
        <f>IF(PMKAFAAPAYER[[#This Row],[ ]]="Payé",PMKAFAAPAYER[[#This Row],[31.12.2025]],0)</f>
        <v>0</v>
      </c>
      <c r="EE252" s="18">
        <f t="shared" si="62"/>
        <v>0</v>
      </c>
      <c r="EF252" s="11">
        <f t="shared" si="63"/>
        <v>0</v>
      </c>
      <c r="EG252" s="16">
        <f>+PMKAFAAPAYER[[#This Row],[CHF]]-PMKAFAAPAYER[[#This Row],[T2025]]</f>
        <v>0</v>
      </c>
    </row>
    <row r="253" spans="1:137" x14ac:dyDescent="0.3">
      <c r="A253" s="9">
        <f t="shared" si="64"/>
        <v>248</v>
      </c>
      <c r="B253" s="250"/>
      <c r="C253" s="251"/>
      <c r="D253" s="252"/>
      <c r="E253" s="253"/>
      <c r="F253" s="265">
        <f t="shared" si="65"/>
        <v>0</v>
      </c>
      <c r="G253" s="254"/>
      <c r="H253" s="255"/>
      <c r="I253" s="256"/>
      <c r="J253" s="14"/>
      <c r="K253" s="14"/>
      <c r="L253" s="14"/>
      <c r="N253" s="15"/>
      <c r="P253" s="258"/>
      <c r="Q253" s="259"/>
      <c r="R253" s="260"/>
      <c r="S253" s="166">
        <f>IF(PMKAFAAPAYER[[#This Row],[ ]]="Payé",PMKAFAAPAYER[[#This Row],[02.01.2025]],0)</f>
        <v>0</v>
      </c>
      <c r="T253" s="234"/>
      <c r="U253" s="166">
        <f>IF(PMKAFAAPAYER[[#This Row],[ ]]="Payé",PMKAFAAPAYER[[#This Row],[09.01.2025]],0)</f>
        <v>0</v>
      </c>
      <c r="V253" s="234"/>
      <c r="W253" s="166">
        <f>IF(PMKAFAAPAYER[[#This Row],[ ]]="Payé",PMKAFAAPAYER[[#This Row],[16.01.2025]],0)</f>
        <v>0</v>
      </c>
      <c r="X253" s="234"/>
      <c r="Y253" s="166">
        <f>IF(PMKAFAAPAYER[[#This Row],[ ]]="Payé",PMKAFAAPAYER[[#This Row],[23.01.2025]],0)</f>
        <v>0</v>
      </c>
      <c r="Z253" s="234"/>
      <c r="AA253" s="176">
        <f>IF(PMKAFAAPAYER[[#This Row],[ ]]="Payé",PMKAFAAPAYER[[#This Row],[30.01.2025]],0)</f>
        <v>0</v>
      </c>
      <c r="AB253" s="32">
        <f t="shared" si="51"/>
        <v>0</v>
      </c>
      <c r="AC253" s="234"/>
      <c r="AD253" s="166">
        <f>IF(PMKAFAAPAYER[[#This Row],[ ]]="Payé",PMKAFAAPAYER[[#This Row],[06.02.2025]],0)</f>
        <v>0</v>
      </c>
      <c r="AE253" s="234"/>
      <c r="AF253" s="166">
        <f>IF(PMKAFAAPAYER[[#This Row],[ ]]="Payé",PMKAFAAPAYER[[#This Row],[13.02.2025]],0)</f>
        <v>0</v>
      </c>
      <c r="AG253" s="234"/>
      <c r="AH253" s="166">
        <f>IF(PMKAFAAPAYER[[#This Row],[ ]]="Payé",PMKAFAAPAYER[[#This Row],[20.02.2025]],0)</f>
        <v>0</v>
      </c>
      <c r="AI253" s="234"/>
      <c r="AJ253" s="176">
        <f>IF(PMKAFAAPAYER[[#This Row],[ ]]="Payé",PMKAFAAPAYER[[#This Row],[27.02.2025]],0)</f>
        <v>0</v>
      </c>
      <c r="AK253" s="47">
        <f t="shared" si="52"/>
        <v>0</v>
      </c>
      <c r="AL253" s="162"/>
      <c r="AM253" s="166">
        <f>IF(PMKAFAAPAYER[[#This Row],[ ]]="Payé",PMKAFAAPAYER[[#This Row],[05.03.2025]],0)</f>
        <v>0</v>
      </c>
      <c r="AN253" s="161"/>
      <c r="AO253" s="166">
        <f>IF(PMKAFAAPAYER[[#This Row],[ ]]="Payé",PMKAFAAPAYER[[#This Row],[12.03.2025]],0)</f>
        <v>0</v>
      </c>
      <c r="AP253" s="161"/>
      <c r="AQ253" s="166">
        <f>IF(PMKAFAAPAYER[[#This Row],[ ]]="Payé",PMKAFAAPAYER[[#This Row],[19.03.2025]],0)</f>
        <v>0</v>
      </c>
      <c r="AR253" s="161"/>
      <c r="AS253" s="176">
        <f>IF(PMKAFAAPAYER[[#This Row],[ ]]="Payé",PMKAFAAPAYER[[#This Row],[26.03.2025]],0)</f>
        <v>0</v>
      </c>
      <c r="AT253" s="17">
        <f t="shared" si="53"/>
        <v>0</v>
      </c>
      <c r="AU253" s="162"/>
      <c r="AV253" s="166">
        <f>IF(PMKAFAAPAYER[[#This Row],[ ]]="Payé",PMKAFAAPAYER[[#This Row],[02.04.2025]],0)</f>
        <v>0</v>
      </c>
      <c r="AW253" s="161"/>
      <c r="AX253" s="166">
        <f>IF(PMKAFAAPAYER[[#This Row],[ ]]="Payé",PMKAFAAPAYER[[#This Row],[09.04.2025]],0)</f>
        <v>0</v>
      </c>
      <c r="AY253" s="161"/>
      <c r="AZ253" s="166">
        <f>IF(PMKAFAAPAYER[[#This Row],[ ]]="Payé",PMKAFAAPAYER[[#This Row],[16.04.2025]],0)</f>
        <v>0</v>
      </c>
      <c r="BA253" s="161"/>
      <c r="BB253" s="166">
        <f>IF(PMKAFAAPAYER[[#This Row],[ ]]="Payé",PMKAFAAPAYER[[#This Row],[23.04.2025]],0)</f>
        <v>0</v>
      </c>
      <c r="BC253" s="161"/>
      <c r="BD253" s="176">
        <f>IF(PMKAFAAPAYER[[#This Row],[ ]]="Payé",PMKAFAAPAYER[[#This Row],[30.04.2025]],0)</f>
        <v>0</v>
      </c>
      <c r="BE253" s="18">
        <f t="shared" si="54"/>
        <v>0</v>
      </c>
      <c r="BF253" s="162"/>
      <c r="BG253" s="166">
        <f>IF(PMKAFAAPAYER[[#This Row],[ ]]="Payé",PMKAFAAPAYER[[#This Row],[07.05.2025]],0)</f>
        <v>0</v>
      </c>
      <c r="BH253" s="161"/>
      <c r="BI253" s="166">
        <f>IF(PMKAFAAPAYER[[#This Row],[ ]]="Payé",PMKAFAAPAYER[[#This Row],[14.05.2025]],0)</f>
        <v>0</v>
      </c>
      <c r="BJ253" s="161"/>
      <c r="BK253" s="166">
        <f>IF(PMKAFAAPAYER[[#This Row],[ ]]="Payé",PMKAFAAPAYER[[#This Row],[21.05.2025]],0)</f>
        <v>0</v>
      </c>
      <c r="BL253" s="161"/>
      <c r="BM253" s="176">
        <f>IF(PMKAFAAPAYER[[#This Row],[ ]]="Payé",PMKAFAAPAYER[[#This Row],[28.05.2025]],0)</f>
        <v>0</v>
      </c>
      <c r="BN253" s="17">
        <f t="shared" si="55"/>
        <v>0</v>
      </c>
      <c r="BO253" s="162"/>
      <c r="BP253" s="166">
        <f>IF(PMKAFAAPAYER[[#This Row],[ ]]="Payé",PMKAFAAPAYER[[#This Row],[04.06.2025]],0)</f>
        <v>0</v>
      </c>
      <c r="BQ253" s="161"/>
      <c r="BR253" s="166">
        <f>IF(PMKAFAAPAYER[[#This Row],[ ]]="Payé",PMKAFAAPAYER[[#This Row],[11.06.2025]],0)</f>
        <v>0</v>
      </c>
      <c r="BS253" s="161"/>
      <c r="BT253" s="166">
        <f>IF(PMKAFAAPAYER[[#This Row],[ ]]="Payé",PMKAFAAPAYER[[#This Row],[18.06.2025]],0)</f>
        <v>0</v>
      </c>
      <c r="BU253" s="161"/>
      <c r="BV253" s="176">
        <f>IF(PMKAFAAPAYER[[#This Row],[ ]]="Payé",PMKAFAAPAYER[[#This Row],[25.06.2025]],0)</f>
        <v>0</v>
      </c>
      <c r="BW253" s="18">
        <f t="shared" si="56"/>
        <v>0</v>
      </c>
      <c r="BX253" s="162"/>
      <c r="BY253" s="166">
        <f>IF(PMKAFAAPAYER[[#This Row],[ ]]="Payé",PMKAFAAPAYER[[#This Row],[02.07.2025]],0)</f>
        <v>0</v>
      </c>
      <c r="BZ253" s="161"/>
      <c r="CA253" s="166">
        <f>IF(PMKAFAAPAYER[[#This Row],[ ]]="Payé",PMKAFAAPAYER[[#This Row],[09.07.2025]],0)</f>
        <v>0</v>
      </c>
      <c r="CB253" s="161"/>
      <c r="CC253" s="166">
        <f>IF(PMKAFAAPAYER[[#This Row],[ ]]="Payé",PMKAFAAPAYER[[#This Row],[16.07.2025]],0)</f>
        <v>0</v>
      </c>
      <c r="CD253" s="161"/>
      <c r="CE253" s="166">
        <f>IF(PMKAFAAPAYER[[#This Row],[ ]]="Payé",PMKAFAAPAYER[[#This Row],[23.07.2025]],0)</f>
        <v>0</v>
      </c>
      <c r="CF253" s="161"/>
      <c r="CG253" s="176">
        <f>IF(PMKAFAAPAYER[[#This Row],[ ]]="Payé",PMKAFAAPAYER[[#This Row],[30.07.2025]],0)</f>
        <v>0</v>
      </c>
      <c r="CH253" s="17">
        <f t="shared" si="57"/>
        <v>0</v>
      </c>
      <c r="CI253" s="162"/>
      <c r="CJ253" s="166">
        <f>IF(PMKAFAAPAYER[[#This Row],[ ]]="Payé",PMKAFAAPAYER[[#This Row],[06.08.2025]],0)</f>
        <v>0</v>
      </c>
      <c r="CK253" s="161"/>
      <c r="CL253" s="166">
        <f>IF(PMKAFAAPAYER[[#This Row],[ ]]="Payé",PMKAFAAPAYER[[#This Row],[13.08.2025]],0)</f>
        <v>0</v>
      </c>
      <c r="CM253" s="161"/>
      <c r="CN253" s="166">
        <f>IF(PMKAFAAPAYER[[#This Row],[ ]]="Payé",PMKAFAAPAYER[[#This Row],[20.08.2025]],0)</f>
        <v>0</v>
      </c>
      <c r="CO253" s="161"/>
      <c r="CP253" s="176">
        <f>IF(PMKAFAAPAYER[[#This Row],[ ]]="Payé",PMKAFAAPAYER[[#This Row],[27.08.2025]],0)</f>
        <v>0</v>
      </c>
      <c r="CQ253" s="18">
        <f t="shared" si="58"/>
        <v>0</v>
      </c>
      <c r="CR253" s="162"/>
      <c r="CS253" s="166">
        <f>IF(PMKAFAAPAYER[[#This Row],[ ]]="Payé",PMKAFAAPAYER[[#This Row],[03.09.2025]],0)</f>
        <v>0</v>
      </c>
      <c r="CT253" s="161"/>
      <c r="CU253" s="166">
        <f>IF(PMKAFAAPAYER[[#This Row],[ ]]="Payé",PMKAFAAPAYER[[#This Row],[10.09.2025]],0)</f>
        <v>0</v>
      </c>
      <c r="CV253" s="161"/>
      <c r="CW253" s="166">
        <f>IF(PMKAFAAPAYER[[#This Row],[ ]]="Payé",PMKAFAAPAYER[[#This Row],[17.09.2025]],0)</f>
        <v>0</v>
      </c>
      <c r="CX253" s="161"/>
      <c r="CY253" s="176">
        <f>IF(PMKAFAAPAYER[[#This Row],[ ]]="Payé",PMKAFAAPAYER[[#This Row],[24.09.2025]],0)</f>
        <v>0</v>
      </c>
      <c r="CZ253" s="17">
        <f t="shared" si="59"/>
        <v>0</v>
      </c>
      <c r="DA253" s="162"/>
      <c r="DB253" s="166">
        <f>IF(PMKAFAAPAYER[[#This Row],[ ]]="Payé",PMKAFAAPAYER[[#This Row],[01.10.2025]],0)</f>
        <v>0</v>
      </c>
      <c r="DC253" s="161"/>
      <c r="DD253" s="166">
        <f>IF(PMKAFAAPAYER[[#This Row],[ ]]="Payé",PMKAFAAPAYER[[#This Row],[08.10.2025]],0)</f>
        <v>0</v>
      </c>
      <c r="DE253" s="161"/>
      <c r="DF253" s="166">
        <f>IF(PMKAFAAPAYER[[#This Row],[ ]]="Payé",PMKAFAAPAYER[[#This Row],[15.10.2025]],0)</f>
        <v>0</v>
      </c>
      <c r="DG253" s="161"/>
      <c r="DH253" s="166">
        <f>IF(PMKAFAAPAYER[[#This Row],[ ]]="Payé",PMKAFAAPAYER[[#This Row],[22.10.2025]],0)</f>
        <v>0</v>
      </c>
      <c r="DI253" s="161"/>
      <c r="DJ253" s="176">
        <f>IF(PMKAFAAPAYER[[#This Row],[ ]]="Payé",PMKAFAAPAYER[[#This Row],[29.10.2025]],0)</f>
        <v>0</v>
      </c>
      <c r="DK253" s="18">
        <f t="shared" si="60"/>
        <v>0</v>
      </c>
      <c r="DL253" s="162"/>
      <c r="DM253" s="166">
        <f>IF(PMKAFAAPAYER[[#This Row],[ ]]="Payé",PMKAFAAPAYER[[#This Row],[05.11.2025]],0)</f>
        <v>0</v>
      </c>
      <c r="DN253" s="161"/>
      <c r="DO253" s="166">
        <f>IF(PMKAFAAPAYER[[#This Row],[ ]]="Payé",PMKAFAAPAYER[[#This Row],[12.11.2025]],0)</f>
        <v>0</v>
      </c>
      <c r="DP253" s="161"/>
      <c r="DQ253" s="166">
        <f>IF(PMKAFAAPAYER[[#This Row],[ ]]="Payé",PMKAFAAPAYER[[#This Row],[19.11.2025]],0)</f>
        <v>0</v>
      </c>
      <c r="DR253" s="161"/>
      <c r="DS253" s="176">
        <f>IF(PMKAFAAPAYER[[#This Row],[ ]]="Payé",PMKAFAAPAYER[[#This Row],[26.11.2025]],0)</f>
        <v>0</v>
      </c>
      <c r="DT253" s="17">
        <f t="shared" si="61"/>
        <v>0</v>
      </c>
      <c r="DU253" s="162"/>
      <c r="DV253" s="166">
        <f>IF(PMKAFAAPAYER[[#This Row],[ ]]="Payé",PMKAFAAPAYER[[#This Row],[03.12.2025]],0)</f>
        <v>0</v>
      </c>
      <c r="DW253" s="161"/>
      <c r="DX253" s="166">
        <f>IF(PMKAFAAPAYER[[#This Row],[ ]]="Payé",PMKAFAAPAYER[[#This Row],[10.12.2025]],0)</f>
        <v>0</v>
      </c>
      <c r="DY253" s="161"/>
      <c r="DZ253" s="166">
        <f>IF(PMKAFAAPAYER[[#This Row],[ ]]="Payé",PMKAFAAPAYER[[#This Row],[17.12.2025]],0)</f>
        <v>0</v>
      </c>
      <c r="EA253" s="161"/>
      <c r="EB253" s="166">
        <f>IF(PMKAFAAPAYER[[#This Row],[ ]]="Payé",PMKAFAAPAYER[[#This Row],[24.12.2025]],0)</f>
        <v>0</v>
      </c>
      <c r="EC253" s="161"/>
      <c r="ED253" s="176">
        <f>IF(PMKAFAAPAYER[[#This Row],[ ]]="Payé",PMKAFAAPAYER[[#This Row],[31.12.2025]],0)</f>
        <v>0</v>
      </c>
      <c r="EE253" s="18">
        <f t="shared" si="62"/>
        <v>0</v>
      </c>
      <c r="EF253" s="11">
        <f t="shared" si="63"/>
        <v>0</v>
      </c>
      <c r="EG253" s="16">
        <f>+PMKAFAAPAYER[[#This Row],[CHF]]-PMKAFAAPAYER[[#This Row],[T2025]]</f>
        <v>0</v>
      </c>
    </row>
    <row r="254" spans="1:137" x14ac:dyDescent="0.3">
      <c r="A254" s="9">
        <f t="shared" si="64"/>
        <v>249</v>
      </c>
      <c r="B254" s="250"/>
      <c r="C254" s="251"/>
      <c r="D254" s="252"/>
      <c r="E254" s="253"/>
      <c r="F254" s="265">
        <f t="shared" si="65"/>
        <v>0</v>
      </c>
      <c r="G254" s="254"/>
      <c r="H254" s="255"/>
      <c r="I254" s="256"/>
      <c r="J254" s="14"/>
      <c r="K254" s="14"/>
      <c r="L254" s="14"/>
      <c r="N254" s="15"/>
      <c r="P254" s="258"/>
      <c r="Q254" s="259"/>
      <c r="R254" s="260"/>
      <c r="S254" s="166">
        <f>IF(PMKAFAAPAYER[[#This Row],[ ]]="Payé",PMKAFAAPAYER[[#This Row],[02.01.2025]],0)</f>
        <v>0</v>
      </c>
      <c r="T254" s="234"/>
      <c r="U254" s="166">
        <f>IF(PMKAFAAPAYER[[#This Row],[ ]]="Payé",PMKAFAAPAYER[[#This Row],[09.01.2025]],0)</f>
        <v>0</v>
      </c>
      <c r="V254" s="234"/>
      <c r="W254" s="166">
        <f>IF(PMKAFAAPAYER[[#This Row],[ ]]="Payé",PMKAFAAPAYER[[#This Row],[16.01.2025]],0)</f>
        <v>0</v>
      </c>
      <c r="X254" s="234"/>
      <c r="Y254" s="166">
        <f>IF(PMKAFAAPAYER[[#This Row],[ ]]="Payé",PMKAFAAPAYER[[#This Row],[23.01.2025]],0)</f>
        <v>0</v>
      </c>
      <c r="Z254" s="234"/>
      <c r="AA254" s="176">
        <f>IF(PMKAFAAPAYER[[#This Row],[ ]]="Payé",PMKAFAAPAYER[[#This Row],[30.01.2025]],0)</f>
        <v>0</v>
      </c>
      <c r="AB254" s="32">
        <f t="shared" si="51"/>
        <v>0</v>
      </c>
      <c r="AC254" s="234"/>
      <c r="AD254" s="166">
        <f>IF(PMKAFAAPAYER[[#This Row],[ ]]="Payé",PMKAFAAPAYER[[#This Row],[06.02.2025]],0)</f>
        <v>0</v>
      </c>
      <c r="AE254" s="234"/>
      <c r="AF254" s="166">
        <f>IF(PMKAFAAPAYER[[#This Row],[ ]]="Payé",PMKAFAAPAYER[[#This Row],[13.02.2025]],0)</f>
        <v>0</v>
      </c>
      <c r="AG254" s="234"/>
      <c r="AH254" s="166">
        <f>IF(PMKAFAAPAYER[[#This Row],[ ]]="Payé",PMKAFAAPAYER[[#This Row],[20.02.2025]],0)</f>
        <v>0</v>
      </c>
      <c r="AI254" s="234"/>
      <c r="AJ254" s="176">
        <f>IF(PMKAFAAPAYER[[#This Row],[ ]]="Payé",PMKAFAAPAYER[[#This Row],[27.02.2025]],0)</f>
        <v>0</v>
      </c>
      <c r="AK254" s="47">
        <f t="shared" si="52"/>
        <v>0</v>
      </c>
      <c r="AL254" s="162"/>
      <c r="AM254" s="166">
        <f>IF(PMKAFAAPAYER[[#This Row],[ ]]="Payé",PMKAFAAPAYER[[#This Row],[05.03.2025]],0)</f>
        <v>0</v>
      </c>
      <c r="AN254" s="161"/>
      <c r="AO254" s="166">
        <f>IF(PMKAFAAPAYER[[#This Row],[ ]]="Payé",PMKAFAAPAYER[[#This Row],[12.03.2025]],0)</f>
        <v>0</v>
      </c>
      <c r="AP254" s="161"/>
      <c r="AQ254" s="166">
        <f>IF(PMKAFAAPAYER[[#This Row],[ ]]="Payé",PMKAFAAPAYER[[#This Row],[19.03.2025]],0)</f>
        <v>0</v>
      </c>
      <c r="AR254" s="161"/>
      <c r="AS254" s="176">
        <f>IF(PMKAFAAPAYER[[#This Row],[ ]]="Payé",PMKAFAAPAYER[[#This Row],[26.03.2025]],0)</f>
        <v>0</v>
      </c>
      <c r="AT254" s="17">
        <f t="shared" si="53"/>
        <v>0</v>
      </c>
      <c r="AU254" s="162"/>
      <c r="AV254" s="166">
        <f>IF(PMKAFAAPAYER[[#This Row],[ ]]="Payé",PMKAFAAPAYER[[#This Row],[02.04.2025]],0)</f>
        <v>0</v>
      </c>
      <c r="AW254" s="161"/>
      <c r="AX254" s="166">
        <f>IF(PMKAFAAPAYER[[#This Row],[ ]]="Payé",PMKAFAAPAYER[[#This Row],[09.04.2025]],0)</f>
        <v>0</v>
      </c>
      <c r="AY254" s="161"/>
      <c r="AZ254" s="166">
        <f>IF(PMKAFAAPAYER[[#This Row],[ ]]="Payé",PMKAFAAPAYER[[#This Row],[16.04.2025]],0)</f>
        <v>0</v>
      </c>
      <c r="BA254" s="161"/>
      <c r="BB254" s="166">
        <f>IF(PMKAFAAPAYER[[#This Row],[ ]]="Payé",PMKAFAAPAYER[[#This Row],[23.04.2025]],0)</f>
        <v>0</v>
      </c>
      <c r="BC254" s="161"/>
      <c r="BD254" s="176">
        <f>IF(PMKAFAAPAYER[[#This Row],[ ]]="Payé",PMKAFAAPAYER[[#This Row],[30.04.2025]],0)</f>
        <v>0</v>
      </c>
      <c r="BE254" s="18">
        <f t="shared" si="54"/>
        <v>0</v>
      </c>
      <c r="BF254" s="162"/>
      <c r="BG254" s="166">
        <f>IF(PMKAFAAPAYER[[#This Row],[ ]]="Payé",PMKAFAAPAYER[[#This Row],[07.05.2025]],0)</f>
        <v>0</v>
      </c>
      <c r="BH254" s="161"/>
      <c r="BI254" s="166">
        <f>IF(PMKAFAAPAYER[[#This Row],[ ]]="Payé",PMKAFAAPAYER[[#This Row],[14.05.2025]],0)</f>
        <v>0</v>
      </c>
      <c r="BJ254" s="161"/>
      <c r="BK254" s="166">
        <f>IF(PMKAFAAPAYER[[#This Row],[ ]]="Payé",PMKAFAAPAYER[[#This Row],[21.05.2025]],0)</f>
        <v>0</v>
      </c>
      <c r="BL254" s="161"/>
      <c r="BM254" s="176">
        <f>IF(PMKAFAAPAYER[[#This Row],[ ]]="Payé",PMKAFAAPAYER[[#This Row],[28.05.2025]],0)</f>
        <v>0</v>
      </c>
      <c r="BN254" s="17">
        <f t="shared" si="55"/>
        <v>0</v>
      </c>
      <c r="BO254" s="162"/>
      <c r="BP254" s="166">
        <f>IF(PMKAFAAPAYER[[#This Row],[ ]]="Payé",PMKAFAAPAYER[[#This Row],[04.06.2025]],0)</f>
        <v>0</v>
      </c>
      <c r="BQ254" s="161"/>
      <c r="BR254" s="166">
        <f>IF(PMKAFAAPAYER[[#This Row],[ ]]="Payé",PMKAFAAPAYER[[#This Row],[11.06.2025]],0)</f>
        <v>0</v>
      </c>
      <c r="BS254" s="161"/>
      <c r="BT254" s="166">
        <f>IF(PMKAFAAPAYER[[#This Row],[ ]]="Payé",PMKAFAAPAYER[[#This Row],[18.06.2025]],0)</f>
        <v>0</v>
      </c>
      <c r="BU254" s="161"/>
      <c r="BV254" s="176">
        <f>IF(PMKAFAAPAYER[[#This Row],[ ]]="Payé",PMKAFAAPAYER[[#This Row],[25.06.2025]],0)</f>
        <v>0</v>
      </c>
      <c r="BW254" s="18">
        <f t="shared" si="56"/>
        <v>0</v>
      </c>
      <c r="BX254" s="162"/>
      <c r="BY254" s="166">
        <f>IF(PMKAFAAPAYER[[#This Row],[ ]]="Payé",PMKAFAAPAYER[[#This Row],[02.07.2025]],0)</f>
        <v>0</v>
      </c>
      <c r="BZ254" s="161"/>
      <c r="CA254" s="166">
        <f>IF(PMKAFAAPAYER[[#This Row],[ ]]="Payé",PMKAFAAPAYER[[#This Row],[09.07.2025]],0)</f>
        <v>0</v>
      </c>
      <c r="CB254" s="161"/>
      <c r="CC254" s="166">
        <f>IF(PMKAFAAPAYER[[#This Row],[ ]]="Payé",PMKAFAAPAYER[[#This Row],[16.07.2025]],0)</f>
        <v>0</v>
      </c>
      <c r="CD254" s="161"/>
      <c r="CE254" s="166">
        <f>IF(PMKAFAAPAYER[[#This Row],[ ]]="Payé",PMKAFAAPAYER[[#This Row],[23.07.2025]],0)</f>
        <v>0</v>
      </c>
      <c r="CF254" s="161"/>
      <c r="CG254" s="176">
        <f>IF(PMKAFAAPAYER[[#This Row],[ ]]="Payé",PMKAFAAPAYER[[#This Row],[30.07.2025]],0)</f>
        <v>0</v>
      </c>
      <c r="CH254" s="17">
        <f t="shared" si="57"/>
        <v>0</v>
      </c>
      <c r="CI254" s="162"/>
      <c r="CJ254" s="166">
        <f>IF(PMKAFAAPAYER[[#This Row],[ ]]="Payé",PMKAFAAPAYER[[#This Row],[06.08.2025]],0)</f>
        <v>0</v>
      </c>
      <c r="CK254" s="161"/>
      <c r="CL254" s="166">
        <f>IF(PMKAFAAPAYER[[#This Row],[ ]]="Payé",PMKAFAAPAYER[[#This Row],[13.08.2025]],0)</f>
        <v>0</v>
      </c>
      <c r="CM254" s="161"/>
      <c r="CN254" s="166">
        <f>IF(PMKAFAAPAYER[[#This Row],[ ]]="Payé",PMKAFAAPAYER[[#This Row],[20.08.2025]],0)</f>
        <v>0</v>
      </c>
      <c r="CO254" s="161"/>
      <c r="CP254" s="176">
        <f>IF(PMKAFAAPAYER[[#This Row],[ ]]="Payé",PMKAFAAPAYER[[#This Row],[27.08.2025]],0)</f>
        <v>0</v>
      </c>
      <c r="CQ254" s="18">
        <f t="shared" si="58"/>
        <v>0</v>
      </c>
      <c r="CR254" s="162"/>
      <c r="CS254" s="166">
        <f>IF(PMKAFAAPAYER[[#This Row],[ ]]="Payé",PMKAFAAPAYER[[#This Row],[03.09.2025]],0)</f>
        <v>0</v>
      </c>
      <c r="CT254" s="161"/>
      <c r="CU254" s="166">
        <f>IF(PMKAFAAPAYER[[#This Row],[ ]]="Payé",PMKAFAAPAYER[[#This Row],[10.09.2025]],0)</f>
        <v>0</v>
      </c>
      <c r="CV254" s="161"/>
      <c r="CW254" s="166">
        <f>IF(PMKAFAAPAYER[[#This Row],[ ]]="Payé",PMKAFAAPAYER[[#This Row],[17.09.2025]],0)</f>
        <v>0</v>
      </c>
      <c r="CX254" s="161"/>
      <c r="CY254" s="176">
        <f>IF(PMKAFAAPAYER[[#This Row],[ ]]="Payé",PMKAFAAPAYER[[#This Row],[24.09.2025]],0)</f>
        <v>0</v>
      </c>
      <c r="CZ254" s="17">
        <f t="shared" si="59"/>
        <v>0</v>
      </c>
      <c r="DA254" s="162"/>
      <c r="DB254" s="166">
        <f>IF(PMKAFAAPAYER[[#This Row],[ ]]="Payé",PMKAFAAPAYER[[#This Row],[01.10.2025]],0)</f>
        <v>0</v>
      </c>
      <c r="DC254" s="161"/>
      <c r="DD254" s="166">
        <f>IF(PMKAFAAPAYER[[#This Row],[ ]]="Payé",PMKAFAAPAYER[[#This Row],[08.10.2025]],0)</f>
        <v>0</v>
      </c>
      <c r="DE254" s="161"/>
      <c r="DF254" s="166">
        <f>IF(PMKAFAAPAYER[[#This Row],[ ]]="Payé",PMKAFAAPAYER[[#This Row],[15.10.2025]],0)</f>
        <v>0</v>
      </c>
      <c r="DG254" s="161"/>
      <c r="DH254" s="166">
        <f>IF(PMKAFAAPAYER[[#This Row],[ ]]="Payé",PMKAFAAPAYER[[#This Row],[22.10.2025]],0)</f>
        <v>0</v>
      </c>
      <c r="DI254" s="161"/>
      <c r="DJ254" s="176">
        <f>IF(PMKAFAAPAYER[[#This Row],[ ]]="Payé",PMKAFAAPAYER[[#This Row],[29.10.2025]],0)</f>
        <v>0</v>
      </c>
      <c r="DK254" s="18">
        <f t="shared" si="60"/>
        <v>0</v>
      </c>
      <c r="DL254" s="162"/>
      <c r="DM254" s="166">
        <f>IF(PMKAFAAPAYER[[#This Row],[ ]]="Payé",PMKAFAAPAYER[[#This Row],[05.11.2025]],0)</f>
        <v>0</v>
      </c>
      <c r="DN254" s="161"/>
      <c r="DO254" s="166">
        <f>IF(PMKAFAAPAYER[[#This Row],[ ]]="Payé",PMKAFAAPAYER[[#This Row],[12.11.2025]],0)</f>
        <v>0</v>
      </c>
      <c r="DP254" s="161"/>
      <c r="DQ254" s="166">
        <f>IF(PMKAFAAPAYER[[#This Row],[ ]]="Payé",PMKAFAAPAYER[[#This Row],[19.11.2025]],0)</f>
        <v>0</v>
      </c>
      <c r="DR254" s="161"/>
      <c r="DS254" s="176">
        <f>IF(PMKAFAAPAYER[[#This Row],[ ]]="Payé",PMKAFAAPAYER[[#This Row],[26.11.2025]],0)</f>
        <v>0</v>
      </c>
      <c r="DT254" s="17">
        <f t="shared" si="61"/>
        <v>0</v>
      </c>
      <c r="DU254" s="162"/>
      <c r="DV254" s="166">
        <f>IF(PMKAFAAPAYER[[#This Row],[ ]]="Payé",PMKAFAAPAYER[[#This Row],[03.12.2025]],0)</f>
        <v>0</v>
      </c>
      <c r="DW254" s="161"/>
      <c r="DX254" s="166">
        <f>IF(PMKAFAAPAYER[[#This Row],[ ]]="Payé",PMKAFAAPAYER[[#This Row],[10.12.2025]],0)</f>
        <v>0</v>
      </c>
      <c r="DY254" s="161"/>
      <c r="DZ254" s="166">
        <f>IF(PMKAFAAPAYER[[#This Row],[ ]]="Payé",PMKAFAAPAYER[[#This Row],[17.12.2025]],0)</f>
        <v>0</v>
      </c>
      <c r="EA254" s="161"/>
      <c r="EB254" s="166">
        <f>IF(PMKAFAAPAYER[[#This Row],[ ]]="Payé",PMKAFAAPAYER[[#This Row],[24.12.2025]],0)</f>
        <v>0</v>
      </c>
      <c r="EC254" s="161"/>
      <c r="ED254" s="176">
        <f>IF(PMKAFAAPAYER[[#This Row],[ ]]="Payé",PMKAFAAPAYER[[#This Row],[31.12.2025]],0)</f>
        <v>0</v>
      </c>
      <c r="EE254" s="18">
        <f t="shared" si="62"/>
        <v>0</v>
      </c>
      <c r="EF254" s="11">
        <f t="shared" si="63"/>
        <v>0</v>
      </c>
      <c r="EG254" s="16">
        <f>+PMKAFAAPAYER[[#This Row],[CHF]]-PMKAFAAPAYER[[#This Row],[T2025]]</f>
        <v>0</v>
      </c>
    </row>
    <row r="255" spans="1:137" x14ac:dyDescent="0.3">
      <c r="A255" s="9">
        <f t="shared" si="64"/>
        <v>250</v>
      </c>
      <c r="B255" s="250"/>
      <c r="C255" s="251"/>
      <c r="D255" s="252"/>
      <c r="E255" s="253"/>
      <c r="F255" s="265">
        <f t="shared" si="65"/>
        <v>0</v>
      </c>
      <c r="G255" s="254"/>
      <c r="H255" s="255"/>
      <c r="I255" s="256"/>
      <c r="J255" s="14"/>
      <c r="K255" s="14"/>
      <c r="L255" s="14"/>
      <c r="N255" s="15"/>
      <c r="P255" s="258"/>
      <c r="Q255" s="259"/>
      <c r="R255" s="260"/>
      <c r="S255" s="166">
        <f>IF(PMKAFAAPAYER[[#This Row],[ ]]="Payé",PMKAFAAPAYER[[#This Row],[02.01.2025]],0)</f>
        <v>0</v>
      </c>
      <c r="T255" s="234"/>
      <c r="U255" s="166">
        <f>IF(PMKAFAAPAYER[[#This Row],[ ]]="Payé",PMKAFAAPAYER[[#This Row],[09.01.2025]],0)</f>
        <v>0</v>
      </c>
      <c r="V255" s="234"/>
      <c r="W255" s="166">
        <f>IF(PMKAFAAPAYER[[#This Row],[ ]]="Payé",PMKAFAAPAYER[[#This Row],[16.01.2025]],0)</f>
        <v>0</v>
      </c>
      <c r="X255" s="234"/>
      <c r="Y255" s="166">
        <f>IF(PMKAFAAPAYER[[#This Row],[ ]]="Payé",PMKAFAAPAYER[[#This Row],[23.01.2025]],0)</f>
        <v>0</v>
      </c>
      <c r="Z255" s="234"/>
      <c r="AA255" s="176">
        <f>IF(PMKAFAAPAYER[[#This Row],[ ]]="Payé",PMKAFAAPAYER[[#This Row],[30.01.2025]],0)</f>
        <v>0</v>
      </c>
      <c r="AB255" s="32">
        <f t="shared" si="51"/>
        <v>0</v>
      </c>
      <c r="AC255" s="234"/>
      <c r="AD255" s="166">
        <f>IF(PMKAFAAPAYER[[#This Row],[ ]]="Payé",PMKAFAAPAYER[[#This Row],[06.02.2025]],0)</f>
        <v>0</v>
      </c>
      <c r="AE255" s="234"/>
      <c r="AF255" s="166">
        <f>IF(PMKAFAAPAYER[[#This Row],[ ]]="Payé",PMKAFAAPAYER[[#This Row],[13.02.2025]],0)</f>
        <v>0</v>
      </c>
      <c r="AG255" s="234"/>
      <c r="AH255" s="166">
        <f>IF(PMKAFAAPAYER[[#This Row],[ ]]="Payé",PMKAFAAPAYER[[#This Row],[20.02.2025]],0)</f>
        <v>0</v>
      </c>
      <c r="AI255" s="234"/>
      <c r="AJ255" s="176">
        <f>IF(PMKAFAAPAYER[[#This Row],[ ]]="Payé",PMKAFAAPAYER[[#This Row],[27.02.2025]],0)</f>
        <v>0</v>
      </c>
      <c r="AK255" s="47">
        <f t="shared" si="52"/>
        <v>0</v>
      </c>
      <c r="AL255" s="162"/>
      <c r="AM255" s="166">
        <f>IF(PMKAFAAPAYER[[#This Row],[ ]]="Payé",PMKAFAAPAYER[[#This Row],[05.03.2025]],0)</f>
        <v>0</v>
      </c>
      <c r="AN255" s="161"/>
      <c r="AO255" s="166">
        <f>IF(PMKAFAAPAYER[[#This Row],[ ]]="Payé",PMKAFAAPAYER[[#This Row],[12.03.2025]],0)</f>
        <v>0</v>
      </c>
      <c r="AP255" s="161"/>
      <c r="AQ255" s="166">
        <f>IF(PMKAFAAPAYER[[#This Row],[ ]]="Payé",PMKAFAAPAYER[[#This Row],[19.03.2025]],0)</f>
        <v>0</v>
      </c>
      <c r="AR255" s="161"/>
      <c r="AS255" s="176">
        <f>IF(PMKAFAAPAYER[[#This Row],[ ]]="Payé",PMKAFAAPAYER[[#This Row],[26.03.2025]],0)</f>
        <v>0</v>
      </c>
      <c r="AT255" s="17">
        <f t="shared" si="53"/>
        <v>0</v>
      </c>
      <c r="AU255" s="162"/>
      <c r="AV255" s="166">
        <f>IF(PMKAFAAPAYER[[#This Row],[ ]]="Payé",PMKAFAAPAYER[[#This Row],[02.04.2025]],0)</f>
        <v>0</v>
      </c>
      <c r="AW255" s="161"/>
      <c r="AX255" s="166">
        <f>IF(PMKAFAAPAYER[[#This Row],[ ]]="Payé",PMKAFAAPAYER[[#This Row],[09.04.2025]],0)</f>
        <v>0</v>
      </c>
      <c r="AY255" s="161"/>
      <c r="AZ255" s="166">
        <f>IF(PMKAFAAPAYER[[#This Row],[ ]]="Payé",PMKAFAAPAYER[[#This Row],[16.04.2025]],0)</f>
        <v>0</v>
      </c>
      <c r="BA255" s="161"/>
      <c r="BB255" s="166">
        <f>IF(PMKAFAAPAYER[[#This Row],[ ]]="Payé",PMKAFAAPAYER[[#This Row],[23.04.2025]],0)</f>
        <v>0</v>
      </c>
      <c r="BC255" s="161"/>
      <c r="BD255" s="176">
        <f>IF(PMKAFAAPAYER[[#This Row],[ ]]="Payé",PMKAFAAPAYER[[#This Row],[30.04.2025]],0)</f>
        <v>0</v>
      </c>
      <c r="BE255" s="18">
        <f t="shared" si="54"/>
        <v>0</v>
      </c>
      <c r="BF255" s="162"/>
      <c r="BG255" s="166">
        <f>IF(PMKAFAAPAYER[[#This Row],[ ]]="Payé",PMKAFAAPAYER[[#This Row],[07.05.2025]],0)</f>
        <v>0</v>
      </c>
      <c r="BH255" s="161"/>
      <c r="BI255" s="166">
        <f>IF(PMKAFAAPAYER[[#This Row],[ ]]="Payé",PMKAFAAPAYER[[#This Row],[14.05.2025]],0)</f>
        <v>0</v>
      </c>
      <c r="BJ255" s="161"/>
      <c r="BK255" s="166">
        <f>IF(PMKAFAAPAYER[[#This Row],[ ]]="Payé",PMKAFAAPAYER[[#This Row],[21.05.2025]],0)</f>
        <v>0</v>
      </c>
      <c r="BL255" s="161"/>
      <c r="BM255" s="176">
        <f>IF(PMKAFAAPAYER[[#This Row],[ ]]="Payé",PMKAFAAPAYER[[#This Row],[28.05.2025]],0)</f>
        <v>0</v>
      </c>
      <c r="BN255" s="17">
        <f t="shared" si="55"/>
        <v>0</v>
      </c>
      <c r="BO255" s="162"/>
      <c r="BP255" s="166">
        <f>IF(PMKAFAAPAYER[[#This Row],[ ]]="Payé",PMKAFAAPAYER[[#This Row],[04.06.2025]],0)</f>
        <v>0</v>
      </c>
      <c r="BQ255" s="161"/>
      <c r="BR255" s="166">
        <f>IF(PMKAFAAPAYER[[#This Row],[ ]]="Payé",PMKAFAAPAYER[[#This Row],[11.06.2025]],0)</f>
        <v>0</v>
      </c>
      <c r="BS255" s="161"/>
      <c r="BT255" s="166">
        <f>IF(PMKAFAAPAYER[[#This Row],[ ]]="Payé",PMKAFAAPAYER[[#This Row],[18.06.2025]],0)</f>
        <v>0</v>
      </c>
      <c r="BU255" s="161"/>
      <c r="BV255" s="176">
        <f>IF(PMKAFAAPAYER[[#This Row],[ ]]="Payé",PMKAFAAPAYER[[#This Row],[25.06.2025]],0)</f>
        <v>0</v>
      </c>
      <c r="BW255" s="18">
        <f t="shared" si="56"/>
        <v>0</v>
      </c>
      <c r="BX255" s="162"/>
      <c r="BY255" s="166">
        <f>IF(PMKAFAAPAYER[[#This Row],[ ]]="Payé",PMKAFAAPAYER[[#This Row],[02.07.2025]],0)</f>
        <v>0</v>
      </c>
      <c r="BZ255" s="161"/>
      <c r="CA255" s="166">
        <f>IF(PMKAFAAPAYER[[#This Row],[ ]]="Payé",PMKAFAAPAYER[[#This Row],[09.07.2025]],0)</f>
        <v>0</v>
      </c>
      <c r="CB255" s="161"/>
      <c r="CC255" s="166">
        <f>IF(PMKAFAAPAYER[[#This Row],[ ]]="Payé",PMKAFAAPAYER[[#This Row],[16.07.2025]],0)</f>
        <v>0</v>
      </c>
      <c r="CD255" s="161"/>
      <c r="CE255" s="166">
        <f>IF(PMKAFAAPAYER[[#This Row],[ ]]="Payé",PMKAFAAPAYER[[#This Row],[23.07.2025]],0)</f>
        <v>0</v>
      </c>
      <c r="CF255" s="161"/>
      <c r="CG255" s="176">
        <f>IF(PMKAFAAPAYER[[#This Row],[ ]]="Payé",PMKAFAAPAYER[[#This Row],[30.07.2025]],0)</f>
        <v>0</v>
      </c>
      <c r="CH255" s="17">
        <f t="shared" si="57"/>
        <v>0</v>
      </c>
      <c r="CI255" s="162"/>
      <c r="CJ255" s="166">
        <f>IF(PMKAFAAPAYER[[#This Row],[ ]]="Payé",PMKAFAAPAYER[[#This Row],[06.08.2025]],0)</f>
        <v>0</v>
      </c>
      <c r="CK255" s="161"/>
      <c r="CL255" s="166">
        <f>IF(PMKAFAAPAYER[[#This Row],[ ]]="Payé",PMKAFAAPAYER[[#This Row],[13.08.2025]],0)</f>
        <v>0</v>
      </c>
      <c r="CM255" s="161"/>
      <c r="CN255" s="166">
        <f>IF(PMKAFAAPAYER[[#This Row],[ ]]="Payé",PMKAFAAPAYER[[#This Row],[20.08.2025]],0)</f>
        <v>0</v>
      </c>
      <c r="CO255" s="161"/>
      <c r="CP255" s="176">
        <f>IF(PMKAFAAPAYER[[#This Row],[ ]]="Payé",PMKAFAAPAYER[[#This Row],[27.08.2025]],0)</f>
        <v>0</v>
      </c>
      <c r="CQ255" s="18">
        <f t="shared" si="58"/>
        <v>0</v>
      </c>
      <c r="CR255" s="162"/>
      <c r="CS255" s="166">
        <f>IF(PMKAFAAPAYER[[#This Row],[ ]]="Payé",PMKAFAAPAYER[[#This Row],[03.09.2025]],0)</f>
        <v>0</v>
      </c>
      <c r="CT255" s="161"/>
      <c r="CU255" s="166">
        <f>IF(PMKAFAAPAYER[[#This Row],[ ]]="Payé",PMKAFAAPAYER[[#This Row],[10.09.2025]],0)</f>
        <v>0</v>
      </c>
      <c r="CV255" s="161"/>
      <c r="CW255" s="166">
        <f>IF(PMKAFAAPAYER[[#This Row],[ ]]="Payé",PMKAFAAPAYER[[#This Row],[17.09.2025]],0)</f>
        <v>0</v>
      </c>
      <c r="CX255" s="161"/>
      <c r="CY255" s="176">
        <f>IF(PMKAFAAPAYER[[#This Row],[ ]]="Payé",PMKAFAAPAYER[[#This Row],[24.09.2025]],0)</f>
        <v>0</v>
      </c>
      <c r="CZ255" s="17">
        <f t="shared" si="59"/>
        <v>0</v>
      </c>
      <c r="DA255" s="162"/>
      <c r="DB255" s="166">
        <f>IF(PMKAFAAPAYER[[#This Row],[ ]]="Payé",PMKAFAAPAYER[[#This Row],[01.10.2025]],0)</f>
        <v>0</v>
      </c>
      <c r="DC255" s="161"/>
      <c r="DD255" s="166">
        <f>IF(PMKAFAAPAYER[[#This Row],[ ]]="Payé",PMKAFAAPAYER[[#This Row],[08.10.2025]],0)</f>
        <v>0</v>
      </c>
      <c r="DE255" s="161"/>
      <c r="DF255" s="166">
        <f>IF(PMKAFAAPAYER[[#This Row],[ ]]="Payé",PMKAFAAPAYER[[#This Row],[15.10.2025]],0)</f>
        <v>0</v>
      </c>
      <c r="DG255" s="161"/>
      <c r="DH255" s="166">
        <f>IF(PMKAFAAPAYER[[#This Row],[ ]]="Payé",PMKAFAAPAYER[[#This Row],[22.10.2025]],0)</f>
        <v>0</v>
      </c>
      <c r="DI255" s="161"/>
      <c r="DJ255" s="176">
        <f>IF(PMKAFAAPAYER[[#This Row],[ ]]="Payé",PMKAFAAPAYER[[#This Row],[29.10.2025]],0)</f>
        <v>0</v>
      </c>
      <c r="DK255" s="18">
        <f t="shared" si="60"/>
        <v>0</v>
      </c>
      <c r="DL255" s="162"/>
      <c r="DM255" s="166">
        <f>IF(PMKAFAAPAYER[[#This Row],[ ]]="Payé",PMKAFAAPAYER[[#This Row],[05.11.2025]],0)</f>
        <v>0</v>
      </c>
      <c r="DN255" s="161"/>
      <c r="DO255" s="166">
        <f>IF(PMKAFAAPAYER[[#This Row],[ ]]="Payé",PMKAFAAPAYER[[#This Row],[12.11.2025]],0)</f>
        <v>0</v>
      </c>
      <c r="DP255" s="161"/>
      <c r="DQ255" s="166">
        <f>IF(PMKAFAAPAYER[[#This Row],[ ]]="Payé",PMKAFAAPAYER[[#This Row],[19.11.2025]],0)</f>
        <v>0</v>
      </c>
      <c r="DR255" s="161"/>
      <c r="DS255" s="176">
        <f>IF(PMKAFAAPAYER[[#This Row],[ ]]="Payé",PMKAFAAPAYER[[#This Row],[26.11.2025]],0)</f>
        <v>0</v>
      </c>
      <c r="DT255" s="17">
        <f t="shared" si="61"/>
        <v>0</v>
      </c>
      <c r="DU255" s="162"/>
      <c r="DV255" s="166">
        <f>IF(PMKAFAAPAYER[[#This Row],[ ]]="Payé",PMKAFAAPAYER[[#This Row],[03.12.2025]],0)</f>
        <v>0</v>
      </c>
      <c r="DW255" s="161"/>
      <c r="DX255" s="166">
        <f>IF(PMKAFAAPAYER[[#This Row],[ ]]="Payé",PMKAFAAPAYER[[#This Row],[10.12.2025]],0)</f>
        <v>0</v>
      </c>
      <c r="DY255" s="161"/>
      <c r="DZ255" s="166">
        <f>IF(PMKAFAAPAYER[[#This Row],[ ]]="Payé",PMKAFAAPAYER[[#This Row],[17.12.2025]],0)</f>
        <v>0</v>
      </c>
      <c r="EA255" s="161"/>
      <c r="EB255" s="166">
        <f>IF(PMKAFAAPAYER[[#This Row],[ ]]="Payé",PMKAFAAPAYER[[#This Row],[24.12.2025]],0)</f>
        <v>0</v>
      </c>
      <c r="EC255" s="161"/>
      <c r="ED255" s="176">
        <f>IF(PMKAFAAPAYER[[#This Row],[ ]]="Payé",PMKAFAAPAYER[[#This Row],[31.12.2025]],0)</f>
        <v>0</v>
      </c>
      <c r="EE255" s="18">
        <f t="shared" si="62"/>
        <v>0</v>
      </c>
      <c r="EF255" s="11">
        <f t="shared" si="63"/>
        <v>0</v>
      </c>
      <c r="EG255" s="16">
        <f>+PMKAFAAPAYER[[#This Row],[CHF]]-PMKAFAAPAYER[[#This Row],[T2025]]</f>
        <v>0</v>
      </c>
    </row>
    <row r="256" spans="1:137" x14ac:dyDescent="0.3">
      <c r="A256" s="9">
        <f t="shared" si="64"/>
        <v>251</v>
      </c>
      <c r="B256" s="250"/>
      <c r="C256" s="251"/>
      <c r="D256" s="252"/>
      <c r="E256" s="253"/>
      <c r="F256" s="265">
        <f t="shared" si="65"/>
        <v>0</v>
      </c>
      <c r="G256" s="254"/>
      <c r="H256" s="255"/>
      <c r="I256" s="256"/>
      <c r="J256" s="14"/>
      <c r="K256" s="14"/>
      <c r="L256" s="14"/>
      <c r="N256" s="15"/>
      <c r="P256" s="258"/>
      <c r="Q256" s="259"/>
      <c r="R256" s="260"/>
      <c r="S256" s="166">
        <f>IF(PMKAFAAPAYER[[#This Row],[ ]]="Payé",PMKAFAAPAYER[[#This Row],[02.01.2025]],0)</f>
        <v>0</v>
      </c>
      <c r="T256" s="234"/>
      <c r="U256" s="166">
        <f>IF(PMKAFAAPAYER[[#This Row],[ ]]="Payé",PMKAFAAPAYER[[#This Row],[09.01.2025]],0)</f>
        <v>0</v>
      </c>
      <c r="V256" s="234"/>
      <c r="W256" s="166">
        <f>IF(PMKAFAAPAYER[[#This Row],[ ]]="Payé",PMKAFAAPAYER[[#This Row],[16.01.2025]],0)</f>
        <v>0</v>
      </c>
      <c r="X256" s="234"/>
      <c r="Y256" s="166">
        <f>IF(PMKAFAAPAYER[[#This Row],[ ]]="Payé",PMKAFAAPAYER[[#This Row],[23.01.2025]],0)</f>
        <v>0</v>
      </c>
      <c r="Z256" s="234"/>
      <c r="AA256" s="176">
        <f>IF(PMKAFAAPAYER[[#This Row],[ ]]="Payé",PMKAFAAPAYER[[#This Row],[30.01.2025]],0)</f>
        <v>0</v>
      </c>
      <c r="AB256" s="32">
        <f t="shared" si="51"/>
        <v>0</v>
      </c>
      <c r="AC256" s="234"/>
      <c r="AD256" s="166">
        <f>IF(PMKAFAAPAYER[[#This Row],[ ]]="Payé",PMKAFAAPAYER[[#This Row],[06.02.2025]],0)</f>
        <v>0</v>
      </c>
      <c r="AE256" s="234"/>
      <c r="AF256" s="166">
        <f>IF(PMKAFAAPAYER[[#This Row],[ ]]="Payé",PMKAFAAPAYER[[#This Row],[13.02.2025]],0)</f>
        <v>0</v>
      </c>
      <c r="AG256" s="234"/>
      <c r="AH256" s="166">
        <f>IF(PMKAFAAPAYER[[#This Row],[ ]]="Payé",PMKAFAAPAYER[[#This Row],[20.02.2025]],0)</f>
        <v>0</v>
      </c>
      <c r="AI256" s="234"/>
      <c r="AJ256" s="176">
        <f>IF(PMKAFAAPAYER[[#This Row],[ ]]="Payé",PMKAFAAPAYER[[#This Row],[27.02.2025]],0)</f>
        <v>0</v>
      </c>
      <c r="AK256" s="47">
        <f t="shared" si="52"/>
        <v>0</v>
      </c>
      <c r="AL256" s="162"/>
      <c r="AM256" s="166">
        <f>IF(PMKAFAAPAYER[[#This Row],[ ]]="Payé",PMKAFAAPAYER[[#This Row],[05.03.2025]],0)</f>
        <v>0</v>
      </c>
      <c r="AN256" s="161"/>
      <c r="AO256" s="166">
        <f>IF(PMKAFAAPAYER[[#This Row],[ ]]="Payé",PMKAFAAPAYER[[#This Row],[12.03.2025]],0)</f>
        <v>0</v>
      </c>
      <c r="AP256" s="161"/>
      <c r="AQ256" s="166">
        <f>IF(PMKAFAAPAYER[[#This Row],[ ]]="Payé",PMKAFAAPAYER[[#This Row],[19.03.2025]],0)</f>
        <v>0</v>
      </c>
      <c r="AR256" s="161"/>
      <c r="AS256" s="176">
        <f>IF(PMKAFAAPAYER[[#This Row],[ ]]="Payé",PMKAFAAPAYER[[#This Row],[26.03.2025]],0)</f>
        <v>0</v>
      </c>
      <c r="AT256" s="17">
        <f t="shared" si="53"/>
        <v>0</v>
      </c>
      <c r="AU256" s="162"/>
      <c r="AV256" s="166">
        <f>IF(PMKAFAAPAYER[[#This Row],[ ]]="Payé",PMKAFAAPAYER[[#This Row],[02.04.2025]],0)</f>
        <v>0</v>
      </c>
      <c r="AW256" s="161"/>
      <c r="AX256" s="166">
        <f>IF(PMKAFAAPAYER[[#This Row],[ ]]="Payé",PMKAFAAPAYER[[#This Row],[09.04.2025]],0)</f>
        <v>0</v>
      </c>
      <c r="AY256" s="161"/>
      <c r="AZ256" s="166">
        <f>IF(PMKAFAAPAYER[[#This Row],[ ]]="Payé",PMKAFAAPAYER[[#This Row],[16.04.2025]],0)</f>
        <v>0</v>
      </c>
      <c r="BA256" s="161"/>
      <c r="BB256" s="166">
        <f>IF(PMKAFAAPAYER[[#This Row],[ ]]="Payé",PMKAFAAPAYER[[#This Row],[23.04.2025]],0)</f>
        <v>0</v>
      </c>
      <c r="BC256" s="161"/>
      <c r="BD256" s="176">
        <f>IF(PMKAFAAPAYER[[#This Row],[ ]]="Payé",PMKAFAAPAYER[[#This Row],[30.04.2025]],0)</f>
        <v>0</v>
      </c>
      <c r="BE256" s="18">
        <f t="shared" si="54"/>
        <v>0</v>
      </c>
      <c r="BF256" s="162"/>
      <c r="BG256" s="166">
        <f>IF(PMKAFAAPAYER[[#This Row],[ ]]="Payé",PMKAFAAPAYER[[#This Row],[07.05.2025]],0)</f>
        <v>0</v>
      </c>
      <c r="BH256" s="161"/>
      <c r="BI256" s="166">
        <f>IF(PMKAFAAPAYER[[#This Row],[ ]]="Payé",PMKAFAAPAYER[[#This Row],[14.05.2025]],0)</f>
        <v>0</v>
      </c>
      <c r="BJ256" s="161"/>
      <c r="BK256" s="166">
        <f>IF(PMKAFAAPAYER[[#This Row],[ ]]="Payé",PMKAFAAPAYER[[#This Row],[21.05.2025]],0)</f>
        <v>0</v>
      </c>
      <c r="BL256" s="161"/>
      <c r="BM256" s="176">
        <f>IF(PMKAFAAPAYER[[#This Row],[ ]]="Payé",PMKAFAAPAYER[[#This Row],[28.05.2025]],0)</f>
        <v>0</v>
      </c>
      <c r="BN256" s="17">
        <f t="shared" si="55"/>
        <v>0</v>
      </c>
      <c r="BO256" s="162"/>
      <c r="BP256" s="166">
        <f>IF(PMKAFAAPAYER[[#This Row],[ ]]="Payé",PMKAFAAPAYER[[#This Row],[04.06.2025]],0)</f>
        <v>0</v>
      </c>
      <c r="BQ256" s="161"/>
      <c r="BR256" s="166">
        <f>IF(PMKAFAAPAYER[[#This Row],[ ]]="Payé",PMKAFAAPAYER[[#This Row],[11.06.2025]],0)</f>
        <v>0</v>
      </c>
      <c r="BS256" s="161"/>
      <c r="BT256" s="166">
        <f>IF(PMKAFAAPAYER[[#This Row],[ ]]="Payé",PMKAFAAPAYER[[#This Row],[18.06.2025]],0)</f>
        <v>0</v>
      </c>
      <c r="BU256" s="161"/>
      <c r="BV256" s="176">
        <f>IF(PMKAFAAPAYER[[#This Row],[ ]]="Payé",PMKAFAAPAYER[[#This Row],[25.06.2025]],0)</f>
        <v>0</v>
      </c>
      <c r="BW256" s="18">
        <f t="shared" si="56"/>
        <v>0</v>
      </c>
      <c r="BX256" s="162"/>
      <c r="BY256" s="166">
        <f>IF(PMKAFAAPAYER[[#This Row],[ ]]="Payé",PMKAFAAPAYER[[#This Row],[02.07.2025]],0)</f>
        <v>0</v>
      </c>
      <c r="BZ256" s="161"/>
      <c r="CA256" s="166">
        <f>IF(PMKAFAAPAYER[[#This Row],[ ]]="Payé",PMKAFAAPAYER[[#This Row],[09.07.2025]],0)</f>
        <v>0</v>
      </c>
      <c r="CB256" s="161"/>
      <c r="CC256" s="166">
        <f>IF(PMKAFAAPAYER[[#This Row],[ ]]="Payé",PMKAFAAPAYER[[#This Row],[16.07.2025]],0)</f>
        <v>0</v>
      </c>
      <c r="CD256" s="161"/>
      <c r="CE256" s="166">
        <f>IF(PMKAFAAPAYER[[#This Row],[ ]]="Payé",PMKAFAAPAYER[[#This Row],[23.07.2025]],0)</f>
        <v>0</v>
      </c>
      <c r="CF256" s="161"/>
      <c r="CG256" s="176">
        <f>IF(PMKAFAAPAYER[[#This Row],[ ]]="Payé",PMKAFAAPAYER[[#This Row],[30.07.2025]],0)</f>
        <v>0</v>
      </c>
      <c r="CH256" s="17">
        <f t="shared" si="57"/>
        <v>0</v>
      </c>
      <c r="CI256" s="162"/>
      <c r="CJ256" s="166">
        <f>IF(PMKAFAAPAYER[[#This Row],[ ]]="Payé",PMKAFAAPAYER[[#This Row],[06.08.2025]],0)</f>
        <v>0</v>
      </c>
      <c r="CK256" s="161"/>
      <c r="CL256" s="166">
        <f>IF(PMKAFAAPAYER[[#This Row],[ ]]="Payé",PMKAFAAPAYER[[#This Row],[13.08.2025]],0)</f>
        <v>0</v>
      </c>
      <c r="CM256" s="161"/>
      <c r="CN256" s="166">
        <f>IF(PMKAFAAPAYER[[#This Row],[ ]]="Payé",PMKAFAAPAYER[[#This Row],[20.08.2025]],0)</f>
        <v>0</v>
      </c>
      <c r="CO256" s="161"/>
      <c r="CP256" s="176">
        <f>IF(PMKAFAAPAYER[[#This Row],[ ]]="Payé",PMKAFAAPAYER[[#This Row],[27.08.2025]],0)</f>
        <v>0</v>
      </c>
      <c r="CQ256" s="18">
        <f t="shared" si="58"/>
        <v>0</v>
      </c>
      <c r="CR256" s="162"/>
      <c r="CS256" s="166">
        <f>IF(PMKAFAAPAYER[[#This Row],[ ]]="Payé",PMKAFAAPAYER[[#This Row],[03.09.2025]],0)</f>
        <v>0</v>
      </c>
      <c r="CT256" s="161"/>
      <c r="CU256" s="166">
        <f>IF(PMKAFAAPAYER[[#This Row],[ ]]="Payé",PMKAFAAPAYER[[#This Row],[10.09.2025]],0)</f>
        <v>0</v>
      </c>
      <c r="CV256" s="161"/>
      <c r="CW256" s="166">
        <f>IF(PMKAFAAPAYER[[#This Row],[ ]]="Payé",PMKAFAAPAYER[[#This Row],[17.09.2025]],0)</f>
        <v>0</v>
      </c>
      <c r="CX256" s="161"/>
      <c r="CY256" s="176">
        <f>IF(PMKAFAAPAYER[[#This Row],[ ]]="Payé",PMKAFAAPAYER[[#This Row],[24.09.2025]],0)</f>
        <v>0</v>
      </c>
      <c r="CZ256" s="17">
        <f t="shared" si="59"/>
        <v>0</v>
      </c>
      <c r="DA256" s="162"/>
      <c r="DB256" s="166">
        <f>IF(PMKAFAAPAYER[[#This Row],[ ]]="Payé",PMKAFAAPAYER[[#This Row],[01.10.2025]],0)</f>
        <v>0</v>
      </c>
      <c r="DC256" s="161"/>
      <c r="DD256" s="166">
        <f>IF(PMKAFAAPAYER[[#This Row],[ ]]="Payé",PMKAFAAPAYER[[#This Row],[08.10.2025]],0)</f>
        <v>0</v>
      </c>
      <c r="DE256" s="161"/>
      <c r="DF256" s="166">
        <f>IF(PMKAFAAPAYER[[#This Row],[ ]]="Payé",PMKAFAAPAYER[[#This Row],[15.10.2025]],0)</f>
        <v>0</v>
      </c>
      <c r="DG256" s="161"/>
      <c r="DH256" s="166">
        <f>IF(PMKAFAAPAYER[[#This Row],[ ]]="Payé",PMKAFAAPAYER[[#This Row],[22.10.2025]],0)</f>
        <v>0</v>
      </c>
      <c r="DI256" s="161"/>
      <c r="DJ256" s="176">
        <f>IF(PMKAFAAPAYER[[#This Row],[ ]]="Payé",PMKAFAAPAYER[[#This Row],[29.10.2025]],0)</f>
        <v>0</v>
      </c>
      <c r="DK256" s="18">
        <f t="shared" si="60"/>
        <v>0</v>
      </c>
      <c r="DL256" s="162"/>
      <c r="DM256" s="166">
        <f>IF(PMKAFAAPAYER[[#This Row],[ ]]="Payé",PMKAFAAPAYER[[#This Row],[05.11.2025]],0)</f>
        <v>0</v>
      </c>
      <c r="DN256" s="161"/>
      <c r="DO256" s="166">
        <f>IF(PMKAFAAPAYER[[#This Row],[ ]]="Payé",PMKAFAAPAYER[[#This Row],[12.11.2025]],0)</f>
        <v>0</v>
      </c>
      <c r="DP256" s="161"/>
      <c r="DQ256" s="166">
        <f>IF(PMKAFAAPAYER[[#This Row],[ ]]="Payé",PMKAFAAPAYER[[#This Row],[19.11.2025]],0)</f>
        <v>0</v>
      </c>
      <c r="DR256" s="161"/>
      <c r="DS256" s="176">
        <f>IF(PMKAFAAPAYER[[#This Row],[ ]]="Payé",PMKAFAAPAYER[[#This Row],[26.11.2025]],0)</f>
        <v>0</v>
      </c>
      <c r="DT256" s="17">
        <f t="shared" si="61"/>
        <v>0</v>
      </c>
      <c r="DU256" s="162"/>
      <c r="DV256" s="166">
        <f>IF(PMKAFAAPAYER[[#This Row],[ ]]="Payé",PMKAFAAPAYER[[#This Row],[03.12.2025]],0)</f>
        <v>0</v>
      </c>
      <c r="DW256" s="161"/>
      <c r="DX256" s="166">
        <f>IF(PMKAFAAPAYER[[#This Row],[ ]]="Payé",PMKAFAAPAYER[[#This Row],[10.12.2025]],0)</f>
        <v>0</v>
      </c>
      <c r="DY256" s="161"/>
      <c r="DZ256" s="166">
        <f>IF(PMKAFAAPAYER[[#This Row],[ ]]="Payé",PMKAFAAPAYER[[#This Row],[17.12.2025]],0)</f>
        <v>0</v>
      </c>
      <c r="EA256" s="161"/>
      <c r="EB256" s="166">
        <f>IF(PMKAFAAPAYER[[#This Row],[ ]]="Payé",PMKAFAAPAYER[[#This Row],[24.12.2025]],0)</f>
        <v>0</v>
      </c>
      <c r="EC256" s="161"/>
      <c r="ED256" s="176">
        <f>IF(PMKAFAAPAYER[[#This Row],[ ]]="Payé",PMKAFAAPAYER[[#This Row],[31.12.2025]],0)</f>
        <v>0</v>
      </c>
      <c r="EE256" s="18">
        <f t="shared" si="62"/>
        <v>0</v>
      </c>
      <c r="EF256" s="11">
        <f t="shared" si="63"/>
        <v>0</v>
      </c>
      <c r="EG256" s="16">
        <f>+PMKAFAAPAYER[[#This Row],[CHF]]-PMKAFAAPAYER[[#This Row],[T2025]]</f>
        <v>0</v>
      </c>
    </row>
    <row r="257" spans="1:137" x14ac:dyDescent="0.3">
      <c r="A257" s="9">
        <f t="shared" si="64"/>
        <v>252</v>
      </c>
      <c r="B257" s="250"/>
      <c r="C257" s="251"/>
      <c r="D257" s="252"/>
      <c r="E257" s="253"/>
      <c r="F257" s="265">
        <f t="shared" si="65"/>
        <v>0</v>
      </c>
      <c r="G257" s="254"/>
      <c r="H257" s="255"/>
      <c r="I257" s="256"/>
      <c r="J257" s="14"/>
      <c r="K257" s="14"/>
      <c r="L257" s="14"/>
      <c r="N257" s="15"/>
      <c r="P257" s="258"/>
      <c r="Q257" s="259"/>
      <c r="R257" s="260"/>
      <c r="S257" s="166">
        <f>IF(PMKAFAAPAYER[[#This Row],[ ]]="Payé",PMKAFAAPAYER[[#This Row],[02.01.2025]],0)</f>
        <v>0</v>
      </c>
      <c r="T257" s="234"/>
      <c r="U257" s="166">
        <f>IF(PMKAFAAPAYER[[#This Row],[ ]]="Payé",PMKAFAAPAYER[[#This Row],[09.01.2025]],0)</f>
        <v>0</v>
      </c>
      <c r="V257" s="234"/>
      <c r="W257" s="166">
        <f>IF(PMKAFAAPAYER[[#This Row],[ ]]="Payé",PMKAFAAPAYER[[#This Row],[16.01.2025]],0)</f>
        <v>0</v>
      </c>
      <c r="X257" s="234"/>
      <c r="Y257" s="166">
        <f>IF(PMKAFAAPAYER[[#This Row],[ ]]="Payé",PMKAFAAPAYER[[#This Row],[23.01.2025]],0)</f>
        <v>0</v>
      </c>
      <c r="Z257" s="234"/>
      <c r="AA257" s="176">
        <f>IF(PMKAFAAPAYER[[#This Row],[ ]]="Payé",PMKAFAAPAYER[[#This Row],[30.01.2025]],0)</f>
        <v>0</v>
      </c>
      <c r="AB257" s="32">
        <f t="shared" si="51"/>
        <v>0</v>
      </c>
      <c r="AC257" s="234"/>
      <c r="AD257" s="166">
        <f>IF(PMKAFAAPAYER[[#This Row],[ ]]="Payé",PMKAFAAPAYER[[#This Row],[06.02.2025]],0)</f>
        <v>0</v>
      </c>
      <c r="AE257" s="234"/>
      <c r="AF257" s="166">
        <f>IF(PMKAFAAPAYER[[#This Row],[ ]]="Payé",PMKAFAAPAYER[[#This Row],[13.02.2025]],0)</f>
        <v>0</v>
      </c>
      <c r="AG257" s="234"/>
      <c r="AH257" s="166">
        <f>IF(PMKAFAAPAYER[[#This Row],[ ]]="Payé",PMKAFAAPAYER[[#This Row],[20.02.2025]],0)</f>
        <v>0</v>
      </c>
      <c r="AI257" s="234"/>
      <c r="AJ257" s="176">
        <f>IF(PMKAFAAPAYER[[#This Row],[ ]]="Payé",PMKAFAAPAYER[[#This Row],[27.02.2025]],0)</f>
        <v>0</v>
      </c>
      <c r="AK257" s="47">
        <f t="shared" si="52"/>
        <v>0</v>
      </c>
      <c r="AL257" s="162"/>
      <c r="AM257" s="166">
        <f>IF(PMKAFAAPAYER[[#This Row],[ ]]="Payé",PMKAFAAPAYER[[#This Row],[05.03.2025]],0)</f>
        <v>0</v>
      </c>
      <c r="AN257" s="161"/>
      <c r="AO257" s="166">
        <f>IF(PMKAFAAPAYER[[#This Row],[ ]]="Payé",PMKAFAAPAYER[[#This Row],[12.03.2025]],0)</f>
        <v>0</v>
      </c>
      <c r="AP257" s="161"/>
      <c r="AQ257" s="166">
        <f>IF(PMKAFAAPAYER[[#This Row],[ ]]="Payé",PMKAFAAPAYER[[#This Row],[19.03.2025]],0)</f>
        <v>0</v>
      </c>
      <c r="AR257" s="161"/>
      <c r="AS257" s="176">
        <f>IF(PMKAFAAPAYER[[#This Row],[ ]]="Payé",PMKAFAAPAYER[[#This Row],[26.03.2025]],0)</f>
        <v>0</v>
      </c>
      <c r="AT257" s="17">
        <f t="shared" si="53"/>
        <v>0</v>
      </c>
      <c r="AU257" s="162"/>
      <c r="AV257" s="166">
        <f>IF(PMKAFAAPAYER[[#This Row],[ ]]="Payé",PMKAFAAPAYER[[#This Row],[02.04.2025]],0)</f>
        <v>0</v>
      </c>
      <c r="AW257" s="161"/>
      <c r="AX257" s="166">
        <f>IF(PMKAFAAPAYER[[#This Row],[ ]]="Payé",PMKAFAAPAYER[[#This Row],[09.04.2025]],0)</f>
        <v>0</v>
      </c>
      <c r="AY257" s="161"/>
      <c r="AZ257" s="166">
        <f>IF(PMKAFAAPAYER[[#This Row],[ ]]="Payé",PMKAFAAPAYER[[#This Row],[16.04.2025]],0)</f>
        <v>0</v>
      </c>
      <c r="BA257" s="161"/>
      <c r="BB257" s="166">
        <f>IF(PMKAFAAPAYER[[#This Row],[ ]]="Payé",PMKAFAAPAYER[[#This Row],[23.04.2025]],0)</f>
        <v>0</v>
      </c>
      <c r="BC257" s="161"/>
      <c r="BD257" s="176">
        <f>IF(PMKAFAAPAYER[[#This Row],[ ]]="Payé",PMKAFAAPAYER[[#This Row],[30.04.2025]],0)</f>
        <v>0</v>
      </c>
      <c r="BE257" s="18">
        <f t="shared" si="54"/>
        <v>0</v>
      </c>
      <c r="BF257" s="162"/>
      <c r="BG257" s="166">
        <f>IF(PMKAFAAPAYER[[#This Row],[ ]]="Payé",PMKAFAAPAYER[[#This Row],[07.05.2025]],0)</f>
        <v>0</v>
      </c>
      <c r="BH257" s="161"/>
      <c r="BI257" s="166">
        <f>IF(PMKAFAAPAYER[[#This Row],[ ]]="Payé",PMKAFAAPAYER[[#This Row],[14.05.2025]],0)</f>
        <v>0</v>
      </c>
      <c r="BJ257" s="161"/>
      <c r="BK257" s="166">
        <f>IF(PMKAFAAPAYER[[#This Row],[ ]]="Payé",PMKAFAAPAYER[[#This Row],[21.05.2025]],0)</f>
        <v>0</v>
      </c>
      <c r="BL257" s="161"/>
      <c r="BM257" s="176">
        <f>IF(PMKAFAAPAYER[[#This Row],[ ]]="Payé",PMKAFAAPAYER[[#This Row],[28.05.2025]],0)</f>
        <v>0</v>
      </c>
      <c r="BN257" s="17">
        <f t="shared" si="55"/>
        <v>0</v>
      </c>
      <c r="BO257" s="162"/>
      <c r="BP257" s="166">
        <f>IF(PMKAFAAPAYER[[#This Row],[ ]]="Payé",PMKAFAAPAYER[[#This Row],[04.06.2025]],0)</f>
        <v>0</v>
      </c>
      <c r="BQ257" s="161"/>
      <c r="BR257" s="166">
        <f>IF(PMKAFAAPAYER[[#This Row],[ ]]="Payé",PMKAFAAPAYER[[#This Row],[11.06.2025]],0)</f>
        <v>0</v>
      </c>
      <c r="BS257" s="161"/>
      <c r="BT257" s="166">
        <f>IF(PMKAFAAPAYER[[#This Row],[ ]]="Payé",PMKAFAAPAYER[[#This Row],[18.06.2025]],0)</f>
        <v>0</v>
      </c>
      <c r="BU257" s="161"/>
      <c r="BV257" s="176">
        <f>IF(PMKAFAAPAYER[[#This Row],[ ]]="Payé",PMKAFAAPAYER[[#This Row],[25.06.2025]],0)</f>
        <v>0</v>
      </c>
      <c r="BW257" s="18">
        <f t="shared" si="56"/>
        <v>0</v>
      </c>
      <c r="BX257" s="162"/>
      <c r="BY257" s="166">
        <f>IF(PMKAFAAPAYER[[#This Row],[ ]]="Payé",PMKAFAAPAYER[[#This Row],[02.07.2025]],0)</f>
        <v>0</v>
      </c>
      <c r="BZ257" s="161"/>
      <c r="CA257" s="166">
        <f>IF(PMKAFAAPAYER[[#This Row],[ ]]="Payé",PMKAFAAPAYER[[#This Row],[09.07.2025]],0)</f>
        <v>0</v>
      </c>
      <c r="CB257" s="161"/>
      <c r="CC257" s="166">
        <f>IF(PMKAFAAPAYER[[#This Row],[ ]]="Payé",PMKAFAAPAYER[[#This Row],[16.07.2025]],0)</f>
        <v>0</v>
      </c>
      <c r="CD257" s="161"/>
      <c r="CE257" s="166">
        <f>IF(PMKAFAAPAYER[[#This Row],[ ]]="Payé",PMKAFAAPAYER[[#This Row],[23.07.2025]],0)</f>
        <v>0</v>
      </c>
      <c r="CF257" s="161"/>
      <c r="CG257" s="176">
        <f>IF(PMKAFAAPAYER[[#This Row],[ ]]="Payé",PMKAFAAPAYER[[#This Row],[30.07.2025]],0)</f>
        <v>0</v>
      </c>
      <c r="CH257" s="17">
        <f t="shared" si="57"/>
        <v>0</v>
      </c>
      <c r="CI257" s="162"/>
      <c r="CJ257" s="166">
        <f>IF(PMKAFAAPAYER[[#This Row],[ ]]="Payé",PMKAFAAPAYER[[#This Row],[06.08.2025]],0)</f>
        <v>0</v>
      </c>
      <c r="CK257" s="161"/>
      <c r="CL257" s="166">
        <f>IF(PMKAFAAPAYER[[#This Row],[ ]]="Payé",PMKAFAAPAYER[[#This Row],[13.08.2025]],0)</f>
        <v>0</v>
      </c>
      <c r="CM257" s="161"/>
      <c r="CN257" s="166">
        <f>IF(PMKAFAAPAYER[[#This Row],[ ]]="Payé",PMKAFAAPAYER[[#This Row],[20.08.2025]],0)</f>
        <v>0</v>
      </c>
      <c r="CO257" s="161"/>
      <c r="CP257" s="176">
        <f>IF(PMKAFAAPAYER[[#This Row],[ ]]="Payé",PMKAFAAPAYER[[#This Row],[27.08.2025]],0)</f>
        <v>0</v>
      </c>
      <c r="CQ257" s="18">
        <f t="shared" si="58"/>
        <v>0</v>
      </c>
      <c r="CR257" s="162"/>
      <c r="CS257" s="166">
        <f>IF(PMKAFAAPAYER[[#This Row],[ ]]="Payé",PMKAFAAPAYER[[#This Row],[03.09.2025]],0)</f>
        <v>0</v>
      </c>
      <c r="CT257" s="161"/>
      <c r="CU257" s="166">
        <f>IF(PMKAFAAPAYER[[#This Row],[ ]]="Payé",PMKAFAAPAYER[[#This Row],[10.09.2025]],0)</f>
        <v>0</v>
      </c>
      <c r="CV257" s="161"/>
      <c r="CW257" s="166">
        <f>IF(PMKAFAAPAYER[[#This Row],[ ]]="Payé",PMKAFAAPAYER[[#This Row],[17.09.2025]],0)</f>
        <v>0</v>
      </c>
      <c r="CX257" s="161"/>
      <c r="CY257" s="176">
        <f>IF(PMKAFAAPAYER[[#This Row],[ ]]="Payé",PMKAFAAPAYER[[#This Row],[24.09.2025]],0)</f>
        <v>0</v>
      </c>
      <c r="CZ257" s="17">
        <f t="shared" si="59"/>
        <v>0</v>
      </c>
      <c r="DA257" s="162"/>
      <c r="DB257" s="166">
        <f>IF(PMKAFAAPAYER[[#This Row],[ ]]="Payé",PMKAFAAPAYER[[#This Row],[01.10.2025]],0)</f>
        <v>0</v>
      </c>
      <c r="DC257" s="161"/>
      <c r="DD257" s="166">
        <f>IF(PMKAFAAPAYER[[#This Row],[ ]]="Payé",PMKAFAAPAYER[[#This Row],[08.10.2025]],0)</f>
        <v>0</v>
      </c>
      <c r="DE257" s="161"/>
      <c r="DF257" s="166">
        <f>IF(PMKAFAAPAYER[[#This Row],[ ]]="Payé",PMKAFAAPAYER[[#This Row],[15.10.2025]],0)</f>
        <v>0</v>
      </c>
      <c r="DG257" s="161"/>
      <c r="DH257" s="166">
        <f>IF(PMKAFAAPAYER[[#This Row],[ ]]="Payé",PMKAFAAPAYER[[#This Row],[22.10.2025]],0)</f>
        <v>0</v>
      </c>
      <c r="DI257" s="161"/>
      <c r="DJ257" s="176">
        <f>IF(PMKAFAAPAYER[[#This Row],[ ]]="Payé",PMKAFAAPAYER[[#This Row],[29.10.2025]],0)</f>
        <v>0</v>
      </c>
      <c r="DK257" s="18">
        <f t="shared" si="60"/>
        <v>0</v>
      </c>
      <c r="DL257" s="162"/>
      <c r="DM257" s="166">
        <f>IF(PMKAFAAPAYER[[#This Row],[ ]]="Payé",PMKAFAAPAYER[[#This Row],[05.11.2025]],0)</f>
        <v>0</v>
      </c>
      <c r="DN257" s="161"/>
      <c r="DO257" s="166">
        <f>IF(PMKAFAAPAYER[[#This Row],[ ]]="Payé",PMKAFAAPAYER[[#This Row],[12.11.2025]],0)</f>
        <v>0</v>
      </c>
      <c r="DP257" s="161"/>
      <c r="DQ257" s="166">
        <f>IF(PMKAFAAPAYER[[#This Row],[ ]]="Payé",PMKAFAAPAYER[[#This Row],[19.11.2025]],0)</f>
        <v>0</v>
      </c>
      <c r="DR257" s="161"/>
      <c r="DS257" s="176">
        <f>IF(PMKAFAAPAYER[[#This Row],[ ]]="Payé",PMKAFAAPAYER[[#This Row],[26.11.2025]],0)</f>
        <v>0</v>
      </c>
      <c r="DT257" s="17">
        <f t="shared" si="61"/>
        <v>0</v>
      </c>
      <c r="DU257" s="162"/>
      <c r="DV257" s="166">
        <f>IF(PMKAFAAPAYER[[#This Row],[ ]]="Payé",PMKAFAAPAYER[[#This Row],[03.12.2025]],0)</f>
        <v>0</v>
      </c>
      <c r="DW257" s="161"/>
      <c r="DX257" s="166">
        <f>IF(PMKAFAAPAYER[[#This Row],[ ]]="Payé",PMKAFAAPAYER[[#This Row],[10.12.2025]],0)</f>
        <v>0</v>
      </c>
      <c r="DY257" s="161"/>
      <c r="DZ257" s="166">
        <f>IF(PMKAFAAPAYER[[#This Row],[ ]]="Payé",PMKAFAAPAYER[[#This Row],[17.12.2025]],0)</f>
        <v>0</v>
      </c>
      <c r="EA257" s="161"/>
      <c r="EB257" s="166">
        <f>IF(PMKAFAAPAYER[[#This Row],[ ]]="Payé",PMKAFAAPAYER[[#This Row],[24.12.2025]],0)</f>
        <v>0</v>
      </c>
      <c r="EC257" s="161"/>
      <c r="ED257" s="176">
        <f>IF(PMKAFAAPAYER[[#This Row],[ ]]="Payé",PMKAFAAPAYER[[#This Row],[31.12.2025]],0)</f>
        <v>0</v>
      </c>
      <c r="EE257" s="18">
        <f t="shared" si="62"/>
        <v>0</v>
      </c>
      <c r="EF257" s="11">
        <f t="shared" si="63"/>
        <v>0</v>
      </c>
      <c r="EG257" s="16">
        <f>+PMKAFAAPAYER[[#This Row],[CHF]]-PMKAFAAPAYER[[#This Row],[T2025]]</f>
        <v>0</v>
      </c>
    </row>
    <row r="258" spans="1:137" x14ac:dyDescent="0.3">
      <c r="A258" s="9">
        <f t="shared" si="64"/>
        <v>253</v>
      </c>
      <c r="B258" s="250"/>
      <c r="C258" s="251"/>
      <c r="D258" s="252"/>
      <c r="E258" s="253"/>
      <c r="F258" s="265">
        <f t="shared" si="65"/>
        <v>0</v>
      </c>
      <c r="G258" s="254"/>
      <c r="H258" s="255"/>
      <c r="I258" s="256"/>
      <c r="J258" s="14"/>
      <c r="K258" s="14"/>
      <c r="L258" s="14"/>
      <c r="N258" s="15"/>
      <c r="P258" s="258"/>
      <c r="Q258" s="259"/>
      <c r="R258" s="260"/>
      <c r="S258" s="166">
        <f>IF(PMKAFAAPAYER[[#This Row],[ ]]="Payé",PMKAFAAPAYER[[#This Row],[02.01.2025]],0)</f>
        <v>0</v>
      </c>
      <c r="T258" s="234"/>
      <c r="U258" s="166">
        <f>IF(PMKAFAAPAYER[[#This Row],[ ]]="Payé",PMKAFAAPAYER[[#This Row],[09.01.2025]],0)</f>
        <v>0</v>
      </c>
      <c r="V258" s="234"/>
      <c r="W258" s="166">
        <f>IF(PMKAFAAPAYER[[#This Row],[ ]]="Payé",PMKAFAAPAYER[[#This Row],[16.01.2025]],0)</f>
        <v>0</v>
      </c>
      <c r="X258" s="234"/>
      <c r="Y258" s="166">
        <f>IF(PMKAFAAPAYER[[#This Row],[ ]]="Payé",PMKAFAAPAYER[[#This Row],[23.01.2025]],0)</f>
        <v>0</v>
      </c>
      <c r="Z258" s="234"/>
      <c r="AA258" s="176">
        <f>IF(PMKAFAAPAYER[[#This Row],[ ]]="Payé",PMKAFAAPAYER[[#This Row],[30.01.2025]],0)</f>
        <v>0</v>
      </c>
      <c r="AB258" s="32">
        <f t="shared" si="51"/>
        <v>0</v>
      </c>
      <c r="AC258" s="234"/>
      <c r="AD258" s="166">
        <f>IF(PMKAFAAPAYER[[#This Row],[ ]]="Payé",PMKAFAAPAYER[[#This Row],[06.02.2025]],0)</f>
        <v>0</v>
      </c>
      <c r="AE258" s="234"/>
      <c r="AF258" s="166">
        <f>IF(PMKAFAAPAYER[[#This Row],[ ]]="Payé",PMKAFAAPAYER[[#This Row],[13.02.2025]],0)</f>
        <v>0</v>
      </c>
      <c r="AG258" s="234"/>
      <c r="AH258" s="166">
        <f>IF(PMKAFAAPAYER[[#This Row],[ ]]="Payé",PMKAFAAPAYER[[#This Row],[20.02.2025]],0)</f>
        <v>0</v>
      </c>
      <c r="AI258" s="234"/>
      <c r="AJ258" s="176">
        <f>IF(PMKAFAAPAYER[[#This Row],[ ]]="Payé",PMKAFAAPAYER[[#This Row],[27.02.2025]],0)</f>
        <v>0</v>
      </c>
      <c r="AK258" s="47">
        <f t="shared" si="52"/>
        <v>0</v>
      </c>
      <c r="AL258" s="162"/>
      <c r="AM258" s="166">
        <f>IF(PMKAFAAPAYER[[#This Row],[ ]]="Payé",PMKAFAAPAYER[[#This Row],[05.03.2025]],0)</f>
        <v>0</v>
      </c>
      <c r="AN258" s="161"/>
      <c r="AO258" s="166">
        <f>IF(PMKAFAAPAYER[[#This Row],[ ]]="Payé",PMKAFAAPAYER[[#This Row],[12.03.2025]],0)</f>
        <v>0</v>
      </c>
      <c r="AP258" s="161"/>
      <c r="AQ258" s="166">
        <f>IF(PMKAFAAPAYER[[#This Row],[ ]]="Payé",PMKAFAAPAYER[[#This Row],[19.03.2025]],0)</f>
        <v>0</v>
      </c>
      <c r="AR258" s="161"/>
      <c r="AS258" s="176">
        <f>IF(PMKAFAAPAYER[[#This Row],[ ]]="Payé",PMKAFAAPAYER[[#This Row],[26.03.2025]],0)</f>
        <v>0</v>
      </c>
      <c r="AT258" s="17">
        <f t="shared" si="53"/>
        <v>0</v>
      </c>
      <c r="AU258" s="162"/>
      <c r="AV258" s="166">
        <f>IF(PMKAFAAPAYER[[#This Row],[ ]]="Payé",PMKAFAAPAYER[[#This Row],[02.04.2025]],0)</f>
        <v>0</v>
      </c>
      <c r="AW258" s="161"/>
      <c r="AX258" s="166">
        <f>IF(PMKAFAAPAYER[[#This Row],[ ]]="Payé",PMKAFAAPAYER[[#This Row],[09.04.2025]],0)</f>
        <v>0</v>
      </c>
      <c r="AY258" s="161"/>
      <c r="AZ258" s="166">
        <f>IF(PMKAFAAPAYER[[#This Row],[ ]]="Payé",PMKAFAAPAYER[[#This Row],[16.04.2025]],0)</f>
        <v>0</v>
      </c>
      <c r="BA258" s="161"/>
      <c r="BB258" s="166">
        <f>IF(PMKAFAAPAYER[[#This Row],[ ]]="Payé",PMKAFAAPAYER[[#This Row],[23.04.2025]],0)</f>
        <v>0</v>
      </c>
      <c r="BC258" s="161"/>
      <c r="BD258" s="176">
        <f>IF(PMKAFAAPAYER[[#This Row],[ ]]="Payé",PMKAFAAPAYER[[#This Row],[30.04.2025]],0)</f>
        <v>0</v>
      </c>
      <c r="BE258" s="18">
        <f t="shared" si="54"/>
        <v>0</v>
      </c>
      <c r="BF258" s="162"/>
      <c r="BG258" s="166">
        <f>IF(PMKAFAAPAYER[[#This Row],[ ]]="Payé",PMKAFAAPAYER[[#This Row],[07.05.2025]],0)</f>
        <v>0</v>
      </c>
      <c r="BH258" s="161"/>
      <c r="BI258" s="166">
        <f>IF(PMKAFAAPAYER[[#This Row],[ ]]="Payé",PMKAFAAPAYER[[#This Row],[14.05.2025]],0)</f>
        <v>0</v>
      </c>
      <c r="BJ258" s="161"/>
      <c r="BK258" s="166">
        <f>IF(PMKAFAAPAYER[[#This Row],[ ]]="Payé",PMKAFAAPAYER[[#This Row],[21.05.2025]],0)</f>
        <v>0</v>
      </c>
      <c r="BL258" s="161"/>
      <c r="BM258" s="176">
        <f>IF(PMKAFAAPAYER[[#This Row],[ ]]="Payé",PMKAFAAPAYER[[#This Row],[28.05.2025]],0)</f>
        <v>0</v>
      </c>
      <c r="BN258" s="17">
        <f t="shared" si="55"/>
        <v>0</v>
      </c>
      <c r="BO258" s="162"/>
      <c r="BP258" s="166">
        <f>IF(PMKAFAAPAYER[[#This Row],[ ]]="Payé",PMKAFAAPAYER[[#This Row],[04.06.2025]],0)</f>
        <v>0</v>
      </c>
      <c r="BQ258" s="161"/>
      <c r="BR258" s="166">
        <f>IF(PMKAFAAPAYER[[#This Row],[ ]]="Payé",PMKAFAAPAYER[[#This Row],[11.06.2025]],0)</f>
        <v>0</v>
      </c>
      <c r="BS258" s="161"/>
      <c r="BT258" s="166">
        <f>IF(PMKAFAAPAYER[[#This Row],[ ]]="Payé",PMKAFAAPAYER[[#This Row],[18.06.2025]],0)</f>
        <v>0</v>
      </c>
      <c r="BU258" s="161"/>
      <c r="BV258" s="176">
        <f>IF(PMKAFAAPAYER[[#This Row],[ ]]="Payé",PMKAFAAPAYER[[#This Row],[25.06.2025]],0)</f>
        <v>0</v>
      </c>
      <c r="BW258" s="18">
        <f t="shared" si="56"/>
        <v>0</v>
      </c>
      <c r="BX258" s="162"/>
      <c r="BY258" s="166">
        <f>IF(PMKAFAAPAYER[[#This Row],[ ]]="Payé",PMKAFAAPAYER[[#This Row],[02.07.2025]],0)</f>
        <v>0</v>
      </c>
      <c r="BZ258" s="161"/>
      <c r="CA258" s="166">
        <f>IF(PMKAFAAPAYER[[#This Row],[ ]]="Payé",PMKAFAAPAYER[[#This Row],[09.07.2025]],0)</f>
        <v>0</v>
      </c>
      <c r="CB258" s="161"/>
      <c r="CC258" s="166">
        <f>IF(PMKAFAAPAYER[[#This Row],[ ]]="Payé",PMKAFAAPAYER[[#This Row],[16.07.2025]],0)</f>
        <v>0</v>
      </c>
      <c r="CD258" s="161"/>
      <c r="CE258" s="166">
        <f>IF(PMKAFAAPAYER[[#This Row],[ ]]="Payé",PMKAFAAPAYER[[#This Row],[23.07.2025]],0)</f>
        <v>0</v>
      </c>
      <c r="CF258" s="161"/>
      <c r="CG258" s="176">
        <f>IF(PMKAFAAPAYER[[#This Row],[ ]]="Payé",PMKAFAAPAYER[[#This Row],[30.07.2025]],0)</f>
        <v>0</v>
      </c>
      <c r="CH258" s="17">
        <f t="shared" si="57"/>
        <v>0</v>
      </c>
      <c r="CI258" s="162"/>
      <c r="CJ258" s="166">
        <f>IF(PMKAFAAPAYER[[#This Row],[ ]]="Payé",PMKAFAAPAYER[[#This Row],[06.08.2025]],0)</f>
        <v>0</v>
      </c>
      <c r="CK258" s="161"/>
      <c r="CL258" s="166">
        <f>IF(PMKAFAAPAYER[[#This Row],[ ]]="Payé",PMKAFAAPAYER[[#This Row],[13.08.2025]],0)</f>
        <v>0</v>
      </c>
      <c r="CM258" s="161"/>
      <c r="CN258" s="166">
        <f>IF(PMKAFAAPAYER[[#This Row],[ ]]="Payé",PMKAFAAPAYER[[#This Row],[20.08.2025]],0)</f>
        <v>0</v>
      </c>
      <c r="CO258" s="161"/>
      <c r="CP258" s="176">
        <f>IF(PMKAFAAPAYER[[#This Row],[ ]]="Payé",PMKAFAAPAYER[[#This Row],[27.08.2025]],0)</f>
        <v>0</v>
      </c>
      <c r="CQ258" s="18">
        <f t="shared" si="58"/>
        <v>0</v>
      </c>
      <c r="CR258" s="162"/>
      <c r="CS258" s="166">
        <f>IF(PMKAFAAPAYER[[#This Row],[ ]]="Payé",PMKAFAAPAYER[[#This Row],[03.09.2025]],0)</f>
        <v>0</v>
      </c>
      <c r="CT258" s="161"/>
      <c r="CU258" s="166">
        <f>IF(PMKAFAAPAYER[[#This Row],[ ]]="Payé",PMKAFAAPAYER[[#This Row],[10.09.2025]],0)</f>
        <v>0</v>
      </c>
      <c r="CV258" s="161"/>
      <c r="CW258" s="166">
        <f>IF(PMKAFAAPAYER[[#This Row],[ ]]="Payé",PMKAFAAPAYER[[#This Row],[17.09.2025]],0)</f>
        <v>0</v>
      </c>
      <c r="CX258" s="161"/>
      <c r="CY258" s="176">
        <f>IF(PMKAFAAPAYER[[#This Row],[ ]]="Payé",PMKAFAAPAYER[[#This Row],[24.09.2025]],0)</f>
        <v>0</v>
      </c>
      <c r="CZ258" s="17">
        <f t="shared" si="59"/>
        <v>0</v>
      </c>
      <c r="DA258" s="162"/>
      <c r="DB258" s="166">
        <f>IF(PMKAFAAPAYER[[#This Row],[ ]]="Payé",PMKAFAAPAYER[[#This Row],[01.10.2025]],0)</f>
        <v>0</v>
      </c>
      <c r="DC258" s="161"/>
      <c r="DD258" s="166">
        <f>IF(PMKAFAAPAYER[[#This Row],[ ]]="Payé",PMKAFAAPAYER[[#This Row],[08.10.2025]],0)</f>
        <v>0</v>
      </c>
      <c r="DE258" s="161"/>
      <c r="DF258" s="166">
        <f>IF(PMKAFAAPAYER[[#This Row],[ ]]="Payé",PMKAFAAPAYER[[#This Row],[15.10.2025]],0)</f>
        <v>0</v>
      </c>
      <c r="DG258" s="161"/>
      <c r="DH258" s="166">
        <f>IF(PMKAFAAPAYER[[#This Row],[ ]]="Payé",PMKAFAAPAYER[[#This Row],[22.10.2025]],0)</f>
        <v>0</v>
      </c>
      <c r="DI258" s="161"/>
      <c r="DJ258" s="176">
        <f>IF(PMKAFAAPAYER[[#This Row],[ ]]="Payé",PMKAFAAPAYER[[#This Row],[29.10.2025]],0)</f>
        <v>0</v>
      </c>
      <c r="DK258" s="18">
        <f t="shared" si="60"/>
        <v>0</v>
      </c>
      <c r="DL258" s="162"/>
      <c r="DM258" s="166">
        <f>IF(PMKAFAAPAYER[[#This Row],[ ]]="Payé",PMKAFAAPAYER[[#This Row],[05.11.2025]],0)</f>
        <v>0</v>
      </c>
      <c r="DN258" s="161"/>
      <c r="DO258" s="166">
        <f>IF(PMKAFAAPAYER[[#This Row],[ ]]="Payé",PMKAFAAPAYER[[#This Row],[12.11.2025]],0)</f>
        <v>0</v>
      </c>
      <c r="DP258" s="161"/>
      <c r="DQ258" s="166">
        <f>IF(PMKAFAAPAYER[[#This Row],[ ]]="Payé",PMKAFAAPAYER[[#This Row],[19.11.2025]],0)</f>
        <v>0</v>
      </c>
      <c r="DR258" s="161"/>
      <c r="DS258" s="176">
        <f>IF(PMKAFAAPAYER[[#This Row],[ ]]="Payé",PMKAFAAPAYER[[#This Row],[26.11.2025]],0)</f>
        <v>0</v>
      </c>
      <c r="DT258" s="17">
        <f t="shared" si="61"/>
        <v>0</v>
      </c>
      <c r="DU258" s="162"/>
      <c r="DV258" s="166">
        <f>IF(PMKAFAAPAYER[[#This Row],[ ]]="Payé",PMKAFAAPAYER[[#This Row],[03.12.2025]],0)</f>
        <v>0</v>
      </c>
      <c r="DW258" s="161"/>
      <c r="DX258" s="166">
        <f>IF(PMKAFAAPAYER[[#This Row],[ ]]="Payé",PMKAFAAPAYER[[#This Row],[10.12.2025]],0)</f>
        <v>0</v>
      </c>
      <c r="DY258" s="161"/>
      <c r="DZ258" s="166">
        <f>IF(PMKAFAAPAYER[[#This Row],[ ]]="Payé",PMKAFAAPAYER[[#This Row],[17.12.2025]],0)</f>
        <v>0</v>
      </c>
      <c r="EA258" s="161"/>
      <c r="EB258" s="166">
        <f>IF(PMKAFAAPAYER[[#This Row],[ ]]="Payé",PMKAFAAPAYER[[#This Row],[24.12.2025]],0)</f>
        <v>0</v>
      </c>
      <c r="EC258" s="161"/>
      <c r="ED258" s="176">
        <f>IF(PMKAFAAPAYER[[#This Row],[ ]]="Payé",PMKAFAAPAYER[[#This Row],[31.12.2025]],0)</f>
        <v>0</v>
      </c>
      <c r="EE258" s="18">
        <f t="shared" si="62"/>
        <v>0</v>
      </c>
      <c r="EF258" s="11">
        <f t="shared" si="63"/>
        <v>0</v>
      </c>
      <c r="EG258" s="16">
        <f>+PMKAFAAPAYER[[#This Row],[CHF]]-PMKAFAAPAYER[[#This Row],[T2025]]</f>
        <v>0</v>
      </c>
    </row>
    <row r="259" spans="1:137" x14ac:dyDescent="0.3">
      <c r="A259" s="9">
        <f t="shared" si="64"/>
        <v>254</v>
      </c>
      <c r="B259" s="250"/>
      <c r="C259" s="251"/>
      <c r="D259" s="252"/>
      <c r="E259" s="253"/>
      <c r="F259" s="265">
        <f t="shared" si="65"/>
        <v>0</v>
      </c>
      <c r="G259" s="254"/>
      <c r="H259" s="255"/>
      <c r="I259" s="256"/>
      <c r="J259" s="14"/>
      <c r="K259" s="14"/>
      <c r="L259" s="14"/>
      <c r="N259" s="15"/>
      <c r="P259" s="258"/>
      <c r="Q259" s="259"/>
      <c r="R259" s="260"/>
      <c r="S259" s="166">
        <f>IF(PMKAFAAPAYER[[#This Row],[ ]]="Payé",PMKAFAAPAYER[[#This Row],[02.01.2025]],0)</f>
        <v>0</v>
      </c>
      <c r="T259" s="234"/>
      <c r="U259" s="166">
        <f>IF(PMKAFAAPAYER[[#This Row],[ ]]="Payé",PMKAFAAPAYER[[#This Row],[09.01.2025]],0)</f>
        <v>0</v>
      </c>
      <c r="V259" s="234"/>
      <c r="W259" s="166">
        <f>IF(PMKAFAAPAYER[[#This Row],[ ]]="Payé",PMKAFAAPAYER[[#This Row],[16.01.2025]],0)</f>
        <v>0</v>
      </c>
      <c r="X259" s="234"/>
      <c r="Y259" s="166">
        <f>IF(PMKAFAAPAYER[[#This Row],[ ]]="Payé",PMKAFAAPAYER[[#This Row],[23.01.2025]],0)</f>
        <v>0</v>
      </c>
      <c r="Z259" s="234"/>
      <c r="AA259" s="176">
        <f>IF(PMKAFAAPAYER[[#This Row],[ ]]="Payé",PMKAFAAPAYER[[#This Row],[30.01.2025]],0)</f>
        <v>0</v>
      </c>
      <c r="AB259" s="32">
        <f t="shared" si="51"/>
        <v>0</v>
      </c>
      <c r="AC259" s="234"/>
      <c r="AD259" s="166">
        <f>IF(PMKAFAAPAYER[[#This Row],[ ]]="Payé",PMKAFAAPAYER[[#This Row],[06.02.2025]],0)</f>
        <v>0</v>
      </c>
      <c r="AE259" s="234"/>
      <c r="AF259" s="166">
        <f>IF(PMKAFAAPAYER[[#This Row],[ ]]="Payé",PMKAFAAPAYER[[#This Row],[13.02.2025]],0)</f>
        <v>0</v>
      </c>
      <c r="AG259" s="234"/>
      <c r="AH259" s="166">
        <f>IF(PMKAFAAPAYER[[#This Row],[ ]]="Payé",PMKAFAAPAYER[[#This Row],[20.02.2025]],0)</f>
        <v>0</v>
      </c>
      <c r="AI259" s="234"/>
      <c r="AJ259" s="176">
        <f>IF(PMKAFAAPAYER[[#This Row],[ ]]="Payé",PMKAFAAPAYER[[#This Row],[27.02.2025]],0)</f>
        <v>0</v>
      </c>
      <c r="AK259" s="47">
        <f t="shared" si="52"/>
        <v>0</v>
      </c>
      <c r="AL259" s="162"/>
      <c r="AM259" s="166">
        <f>IF(PMKAFAAPAYER[[#This Row],[ ]]="Payé",PMKAFAAPAYER[[#This Row],[05.03.2025]],0)</f>
        <v>0</v>
      </c>
      <c r="AN259" s="161"/>
      <c r="AO259" s="166">
        <f>IF(PMKAFAAPAYER[[#This Row],[ ]]="Payé",PMKAFAAPAYER[[#This Row],[12.03.2025]],0)</f>
        <v>0</v>
      </c>
      <c r="AP259" s="161"/>
      <c r="AQ259" s="166">
        <f>IF(PMKAFAAPAYER[[#This Row],[ ]]="Payé",PMKAFAAPAYER[[#This Row],[19.03.2025]],0)</f>
        <v>0</v>
      </c>
      <c r="AR259" s="161"/>
      <c r="AS259" s="176">
        <f>IF(PMKAFAAPAYER[[#This Row],[ ]]="Payé",PMKAFAAPAYER[[#This Row],[26.03.2025]],0)</f>
        <v>0</v>
      </c>
      <c r="AT259" s="17">
        <f t="shared" si="53"/>
        <v>0</v>
      </c>
      <c r="AU259" s="162"/>
      <c r="AV259" s="166">
        <f>IF(PMKAFAAPAYER[[#This Row],[ ]]="Payé",PMKAFAAPAYER[[#This Row],[02.04.2025]],0)</f>
        <v>0</v>
      </c>
      <c r="AW259" s="161"/>
      <c r="AX259" s="166">
        <f>IF(PMKAFAAPAYER[[#This Row],[ ]]="Payé",PMKAFAAPAYER[[#This Row],[09.04.2025]],0)</f>
        <v>0</v>
      </c>
      <c r="AY259" s="161"/>
      <c r="AZ259" s="166">
        <f>IF(PMKAFAAPAYER[[#This Row],[ ]]="Payé",PMKAFAAPAYER[[#This Row],[16.04.2025]],0)</f>
        <v>0</v>
      </c>
      <c r="BA259" s="161"/>
      <c r="BB259" s="166">
        <f>IF(PMKAFAAPAYER[[#This Row],[ ]]="Payé",PMKAFAAPAYER[[#This Row],[23.04.2025]],0)</f>
        <v>0</v>
      </c>
      <c r="BC259" s="161"/>
      <c r="BD259" s="176">
        <f>IF(PMKAFAAPAYER[[#This Row],[ ]]="Payé",PMKAFAAPAYER[[#This Row],[30.04.2025]],0)</f>
        <v>0</v>
      </c>
      <c r="BE259" s="18">
        <f t="shared" si="54"/>
        <v>0</v>
      </c>
      <c r="BF259" s="162"/>
      <c r="BG259" s="166">
        <f>IF(PMKAFAAPAYER[[#This Row],[ ]]="Payé",PMKAFAAPAYER[[#This Row],[07.05.2025]],0)</f>
        <v>0</v>
      </c>
      <c r="BH259" s="161"/>
      <c r="BI259" s="166">
        <f>IF(PMKAFAAPAYER[[#This Row],[ ]]="Payé",PMKAFAAPAYER[[#This Row],[14.05.2025]],0)</f>
        <v>0</v>
      </c>
      <c r="BJ259" s="161"/>
      <c r="BK259" s="166">
        <f>IF(PMKAFAAPAYER[[#This Row],[ ]]="Payé",PMKAFAAPAYER[[#This Row],[21.05.2025]],0)</f>
        <v>0</v>
      </c>
      <c r="BL259" s="161"/>
      <c r="BM259" s="176">
        <f>IF(PMKAFAAPAYER[[#This Row],[ ]]="Payé",PMKAFAAPAYER[[#This Row],[28.05.2025]],0)</f>
        <v>0</v>
      </c>
      <c r="BN259" s="17">
        <f t="shared" si="55"/>
        <v>0</v>
      </c>
      <c r="BO259" s="162"/>
      <c r="BP259" s="166">
        <f>IF(PMKAFAAPAYER[[#This Row],[ ]]="Payé",PMKAFAAPAYER[[#This Row],[04.06.2025]],0)</f>
        <v>0</v>
      </c>
      <c r="BQ259" s="161"/>
      <c r="BR259" s="166">
        <f>IF(PMKAFAAPAYER[[#This Row],[ ]]="Payé",PMKAFAAPAYER[[#This Row],[11.06.2025]],0)</f>
        <v>0</v>
      </c>
      <c r="BS259" s="161"/>
      <c r="BT259" s="166">
        <f>IF(PMKAFAAPAYER[[#This Row],[ ]]="Payé",PMKAFAAPAYER[[#This Row],[18.06.2025]],0)</f>
        <v>0</v>
      </c>
      <c r="BU259" s="161"/>
      <c r="BV259" s="176">
        <f>IF(PMKAFAAPAYER[[#This Row],[ ]]="Payé",PMKAFAAPAYER[[#This Row],[25.06.2025]],0)</f>
        <v>0</v>
      </c>
      <c r="BW259" s="18">
        <f t="shared" si="56"/>
        <v>0</v>
      </c>
      <c r="BX259" s="162"/>
      <c r="BY259" s="166">
        <f>IF(PMKAFAAPAYER[[#This Row],[ ]]="Payé",PMKAFAAPAYER[[#This Row],[02.07.2025]],0)</f>
        <v>0</v>
      </c>
      <c r="BZ259" s="161"/>
      <c r="CA259" s="166">
        <f>IF(PMKAFAAPAYER[[#This Row],[ ]]="Payé",PMKAFAAPAYER[[#This Row],[09.07.2025]],0)</f>
        <v>0</v>
      </c>
      <c r="CB259" s="161"/>
      <c r="CC259" s="166">
        <f>IF(PMKAFAAPAYER[[#This Row],[ ]]="Payé",PMKAFAAPAYER[[#This Row],[16.07.2025]],0)</f>
        <v>0</v>
      </c>
      <c r="CD259" s="161"/>
      <c r="CE259" s="166">
        <f>IF(PMKAFAAPAYER[[#This Row],[ ]]="Payé",PMKAFAAPAYER[[#This Row],[23.07.2025]],0)</f>
        <v>0</v>
      </c>
      <c r="CF259" s="161"/>
      <c r="CG259" s="176">
        <f>IF(PMKAFAAPAYER[[#This Row],[ ]]="Payé",PMKAFAAPAYER[[#This Row],[30.07.2025]],0)</f>
        <v>0</v>
      </c>
      <c r="CH259" s="17">
        <f t="shared" si="57"/>
        <v>0</v>
      </c>
      <c r="CI259" s="162"/>
      <c r="CJ259" s="166">
        <f>IF(PMKAFAAPAYER[[#This Row],[ ]]="Payé",PMKAFAAPAYER[[#This Row],[06.08.2025]],0)</f>
        <v>0</v>
      </c>
      <c r="CK259" s="161"/>
      <c r="CL259" s="166">
        <f>IF(PMKAFAAPAYER[[#This Row],[ ]]="Payé",PMKAFAAPAYER[[#This Row],[13.08.2025]],0)</f>
        <v>0</v>
      </c>
      <c r="CM259" s="161"/>
      <c r="CN259" s="166">
        <f>IF(PMKAFAAPAYER[[#This Row],[ ]]="Payé",PMKAFAAPAYER[[#This Row],[20.08.2025]],0)</f>
        <v>0</v>
      </c>
      <c r="CO259" s="161"/>
      <c r="CP259" s="176">
        <f>IF(PMKAFAAPAYER[[#This Row],[ ]]="Payé",PMKAFAAPAYER[[#This Row],[27.08.2025]],0)</f>
        <v>0</v>
      </c>
      <c r="CQ259" s="18">
        <f t="shared" si="58"/>
        <v>0</v>
      </c>
      <c r="CR259" s="162"/>
      <c r="CS259" s="166">
        <f>IF(PMKAFAAPAYER[[#This Row],[ ]]="Payé",PMKAFAAPAYER[[#This Row],[03.09.2025]],0)</f>
        <v>0</v>
      </c>
      <c r="CT259" s="161"/>
      <c r="CU259" s="166">
        <f>IF(PMKAFAAPAYER[[#This Row],[ ]]="Payé",PMKAFAAPAYER[[#This Row],[10.09.2025]],0)</f>
        <v>0</v>
      </c>
      <c r="CV259" s="161"/>
      <c r="CW259" s="166">
        <f>IF(PMKAFAAPAYER[[#This Row],[ ]]="Payé",PMKAFAAPAYER[[#This Row],[17.09.2025]],0)</f>
        <v>0</v>
      </c>
      <c r="CX259" s="161"/>
      <c r="CY259" s="176">
        <f>IF(PMKAFAAPAYER[[#This Row],[ ]]="Payé",PMKAFAAPAYER[[#This Row],[24.09.2025]],0)</f>
        <v>0</v>
      </c>
      <c r="CZ259" s="17">
        <f t="shared" si="59"/>
        <v>0</v>
      </c>
      <c r="DA259" s="162"/>
      <c r="DB259" s="166">
        <f>IF(PMKAFAAPAYER[[#This Row],[ ]]="Payé",PMKAFAAPAYER[[#This Row],[01.10.2025]],0)</f>
        <v>0</v>
      </c>
      <c r="DC259" s="161"/>
      <c r="DD259" s="166">
        <f>IF(PMKAFAAPAYER[[#This Row],[ ]]="Payé",PMKAFAAPAYER[[#This Row],[08.10.2025]],0)</f>
        <v>0</v>
      </c>
      <c r="DE259" s="161"/>
      <c r="DF259" s="166">
        <f>IF(PMKAFAAPAYER[[#This Row],[ ]]="Payé",PMKAFAAPAYER[[#This Row],[15.10.2025]],0)</f>
        <v>0</v>
      </c>
      <c r="DG259" s="161"/>
      <c r="DH259" s="166">
        <f>IF(PMKAFAAPAYER[[#This Row],[ ]]="Payé",PMKAFAAPAYER[[#This Row],[22.10.2025]],0)</f>
        <v>0</v>
      </c>
      <c r="DI259" s="161"/>
      <c r="DJ259" s="176">
        <f>IF(PMKAFAAPAYER[[#This Row],[ ]]="Payé",PMKAFAAPAYER[[#This Row],[29.10.2025]],0)</f>
        <v>0</v>
      </c>
      <c r="DK259" s="18">
        <f t="shared" si="60"/>
        <v>0</v>
      </c>
      <c r="DL259" s="162"/>
      <c r="DM259" s="166">
        <f>IF(PMKAFAAPAYER[[#This Row],[ ]]="Payé",PMKAFAAPAYER[[#This Row],[05.11.2025]],0)</f>
        <v>0</v>
      </c>
      <c r="DN259" s="161"/>
      <c r="DO259" s="166">
        <f>IF(PMKAFAAPAYER[[#This Row],[ ]]="Payé",PMKAFAAPAYER[[#This Row],[12.11.2025]],0)</f>
        <v>0</v>
      </c>
      <c r="DP259" s="161"/>
      <c r="DQ259" s="166">
        <f>IF(PMKAFAAPAYER[[#This Row],[ ]]="Payé",PMKAFAAPAYER[[#This Row],[19.11.2025]],0)</f>
        <v>0</v>
      </c>
      <c r="DR259" s="161"/>
      <c r="DS259" s="176">
        <f>IF(PMKAFAAPAYER[[#This Row],[ ]]="Payé",PMKAFAAPAYER[[#This Row],[26.11.2025]],0)</f>
        <v>0</v>
      </c>
      <c r="DT259" s="17">
        <f t="shared" si="61"/>
        <v>0</v>
      </c>
      <c r="DU259" s="162"/>
      <c r="DV259" s="166">
        <f>IF(PMKAFAAPAYER[[#This Row],[ ]]="Payé",PMKAFAAPAYER[[#This Row],[03.12.2025]],0)</f>
        <v>0</v>
      </c>
      <c r="DW259" s="161"/>
      <c r="DX259" s="166">
        <f>IF(PMKAFAAPAYER[[#This Row],[ ]]="Payé",PMKAFAAPAYER[[#This Row],[10.12.2025]],0)</f>
        <v>0</v>
      </c>
      <c r="DY259" s="161"/>
      <c r="DZ259" s="166">
        <f>IF(PMKAFAAPAYER[[#This Row],[ ]]="Payé",PMKAFAAPAYER[[#This Row],[17.12.2025]],0)</f>
        <v>0</v>
      </c>
      <c r="EA259" s="161"/>
      <c r="EB259" s="166">
        <f>IF(PMKAFAAPAYER[[#This Row],[ ]]="Payé",PMKAFAAPAYER[[#This Row],[24.12.2025]],0)</f>
        <v>0</v>
      </c>
      <c r="EC259" s="161"/>
      <c r="ED259" s="176">
        <f>IF(PMKAFAAPAYER[[#This Row],[ ]]="Payé",PMKAFAAPAYER[[#This Row],[31.12.2025]],0)</f>
        <v>0</v>
      </c>
      <c r="EE259" s="18">
        <f t="shared" si="62"/>
        <v>0</v>
      </c>
      <c r="EF259" s="11">
        <f t="shared" si="63"/>
        <v>0</v>
      </c>
      <c r="EG259" s="16">
        <f>+PMKAFAAPAYER[[#This Row],[CHF]]-PMKAFAAPAYER[[#This Row],[T2025]]</f>
        <v>0</v>
      </c>
    </row>
    <row r="260" spans="1:137" x14ac:dyDescent="0.3">
      <c r="A260" s="9">
        <f t="shared" si="64"/>
        <v>255</v>
      </c>
      <c r="B260" s="250"/>
      <c r="C260" s="251"/>
      <c r="D260" s="252"/>
      <c r="E260" s="253"/>
      <c r="F260" s="265">
        <f t="shared" si="65"/>
        <v>0</v>
      </c>
      <c r="G260" s="254"/>
      <c r="H260" s="255"/>
      <c r="I260" s="256"/>
      <c r="J260" s="14"/>
      <c r="K260" s="14"/>
      <c r="L260" s="14"/>
      <c r="N260" s="15"/>
      <c r="P260" s="258"/>
      <c r="Q260" s="259"/>
      <c r="R260" s="260"/>
      <c r="S260" s="166">
        <f>IF(PMKAFAAPAYER[[#This Row],[ ]]="Payé",PMKAFAAPAYER[[#This Row],[02.01.2025]],0)</f>
        <v>0</v>
      </c>
      <c r="T260" s="234"/>
      <c r="U260" s="166">
        <f>IF(PMKAFAAPAYER[[#This Row],[ ]]="Payé",PMKAFAAPAYER[[#This Row],[09.01.2025]],0)</f>
        <v>0</v>
      </c>
      <c r="V260" s="234"/>
      <c r="W260" s="166">
        <f>IF(PMKAFAAPAYER[[#This Row],[ ]]="Payé",PMKAFAAPAYER[[#This Row],[16.01.2025]],0)</f>
        <v>0</v>
      </c>
      <c r="X260" s="234"/>
      <c r="Y260" s="166">
        <f>IF(PMKAFAAPAYER[[#This Row],[ ]]="Payé",PMKAFAAPAYER[[#This Row],[23.01.2025]],0)</f>
        <v>0</v>
      </c>
      <c r="Z260" s="234"/>
      <c r="AA260" s="176">
        <f>IF(PMKAFAAPAYER[[#This Row],[ ]]="Payé",PMKAFAAPAYER[[#This Row],[30.01.2025]],0)</f>
        <v>0</v>
      </c>
      <c r="AB260" s="32">
        <f t="shared" si="51"/>
        <v>0</v>
      </c>
      <c r="AC260" s="234"/>
      <c r="AD260" s="166">
        <f>IF(PMKAFAAPAYER[[#This Row],[ ]]="Payé",PMKAFAAPAYER[[#This Row],[06.02.2025]],0)</f>
        <v>0</v>
      </c>
      <c r="AE260" s="234"/>
      <c r="AF260" s="166">
        <f>IF(PMKAFAAPAYER[[#This Row],[ ]]="Payé",PMKAFAAPAYER[[#This Row],[13.02.2025]],0)</f>
        <v>0</v>
      </c>
      <c r="AG260" s="234"/>
      <c r="AH260" s="166">
        <f>IF(PMKAFAAPAYER[[#This Row],[ ]]="Payé",PMKAFAAPAYER[[#This Row],[20.02.2025]],0)</f>
        <v>0</v>
      </c>
      <c r="AI260" s="234"/>
      <c r="AJ260" s="176">
        <f>IF(PMKAFAAPAYER[[#This Row],[ ]]="Payé",PMKAFAAPAYER[[#This Row],[27.02.2025]],0)</f>
        <v>0</v>
      </c>
      <c r="AK260" s="47">
        <f t="shared" si="52"/>
        <v>0</v>
      </c>
      <c r="AL260" s="162"/>
      <c r="AM260" s="166">
        <f>IF(PMKAFAAPAYER[[#This Row],[ ]]="Payé",PMKAFAAPAYER[[#This Row],[05.03.2025]],0)</f>
        <v>0</v>
      </c>
      <c r="AN260" s="161"/>
      <c r="AO260" s="166">
        <f>IF(PMKAFAAPAYER[[#This Row],[ ]]="Payé",PMKAFAAPAYER[[#This Row],[12.03.2025]],0)</f>
        <v>0</v>
      </c>
      <c r="AP260" s="161"/>
      <c r="AQ260" s="166">
        <f>IF(PMKAFAAPAYER[[#This Row],[ ]]="Payé",PMKAFAAPAYER[[#This Row],[19.03.2025]],0)</f>
        <v>0</v>
      </c>
      <c r="AR260" s="161"/>
      <c r="AS260" s="176">
        <f>IF(PMKAFAAPAYER[[#This Row],[ ]]="Payé",PMKAFAAPAYER[[#This Row],[26.03.2025]],0)</f>
        <v>0</v>
      </c>
      <c r="AT260" s="17">
        <f t="shared" si="53"/>
        <v>0</v>
      </c>
      <c r="AU260" s="162"/>
      <c r="AV260" s="166">
        <f>IF(PMKAFAAPAYER[[#This Row],[ ]]="Payé",PMKAFAAPAYER[[#This Row],[02.04.2025]],0)</f>
        <v>0</v>
      </c>
      <c r="AW260" s="161"/>
      <c r="AX260" s="166">
        <f>IF(PMKAFAAPAYER[[#This Row],[ ]]="Payé",PMKAFAAPAYER[[#This Row],[09.04.2025]],0)</f>
        <v>0</v>
      </c>
      <c r="AY260" s="161"/>
      <c r="AZ260" s="166">
        <f>IF(PMKAFAAPAYER[[#This Row],[ ]]="Payé",PMKAFAAPAYER[[#This Row],[16.04.2025]],0)</f>
        <v>0</v>
      </c>
      <c r="BA260" s="161"/>
      <c r="BB260" s="166">
        <f>IF(PMKAFAAPAYER[[#This Row],[ ]]="Payé",PMKAFAAPAYER[[#This Row],[23.04.2025]],0)</f>
        <v>0</v>
      </c>
      <c r="BC260" s="161"/>
      <c r="BD260" s="176">
        <f>IF(PMKAFAAPAYER[[#This Row],[ ]]="Payé",PMKAFAAPAYER[[#This Row],[30.04.2025]],0)</f>
        <v>0</v>
      </c>
      <c r="BE260" s="18">
        <f t="shared" si="54"/>
        <v>0</v>
      </c>
      <c r="BF260" s="162"/>
      <c r="BG260" s="166">
        <f>IF(PMKAFAAPAYER[[#This Row],[ ]]="Payé",PMKAFAAPAYER[[#This Row],[07.05.2025]],0)</f>
        <v>0</v>
      </c>
      <c r="BH260" s="161"/>
      <c r="BI260" s="166">
        <f>IF(PMKAFAAPAYER[[#This Row],[ ]]="Payé",PMKAFAAPAYER[[#This Row],[14.05.2025]],0)</f>
        <v>0</v>
      </c>
      <c r="BJ260" s="161"/>
      <c r="BK260" s="166">
        <f>IF(PMKAFAAPAYER[[#This Row],[ ]]="Payé",PMKAFAAPAYER[[#This Row],[21.05.2025]],0)</f>
        <v>0</v>
      </c>
      <c r="BL260" s="161"/>
      <c r="BM260" s="176">
        <f>IF(PMKAFAAPAYER[[#This Row],[ ]]="Payé",PMKAFAAPAYER[[#This Row],[28.05.2025]],0)</f>
        <v>0</v>
      </c>
      <c r="BN260" s="17">
        <f t="shared" si="55"/>
        <v>0</v>
      </c>
      <c r="BO260" s="162"/>
      <c r="BP260" s="166">
        <f>IF(PMKAFAAPAYER[[#This Row],[ ]]="Payé",PMKAFAAPAYER[[#This Row],[04.06.2025]],0)</f>
        <v>0</v>
      </c>
      <c r="BQ260" s="161"/>
      <c r="BR260" s="166">
        <f>IF(PMKAFAAPAYER[[#This Row],[ ]]="Payé",PMKAFAAPAYER[[#This Row],[11.06.2025]],0)</f>
        <v>0</v>
      </c>
      <c r="BS260" s="161"/>
      <c r="BT260" s="166">
        <f>IF(PMKAFAAPAYER[[#This Row],[ ]]="Payé",PMKAFAAPAYER[[#This Row],[18.06.2025]],0)</f>
        <v>0</v>
      </c>
      <c r="BU260" s="161"/>
      <c r="BV260" s="176">
        <f>IF(PMKAFAAPAYER[[#This Row],[ ]]="Payé",PMKAFAAPAYER[[#This Row],[25.06.2025]],0)</f>
        <v>0</v>
      </c>
      <c r="BW260" s="18">
        <f t="shared" si="56"/>
        <v>0</v>
      </c>
      <c r="BX260" s="162"/>
      <c r="BY260" s="166">
        <f>IF(PMKAFAAPAYER[[#This Row],[ ]]="Payé",PMKAFAAPAYER[[#This Row],[02.07.2025]],0)</f>
        <v>0</v>
      </c>
      <c r="BZ260" s="161"/>
      <c r="CA260" s="166">
        <f>IF(PMKAFAAPAYER[[#This Row],[ ]]="Payé",PMKAFAAPAYER[[#This Row],[09.07.2025]],0)</f>
        <v>0</v>
      </c>
      <c r="CB260" s="161"/>
      <c r="CC260" s="166">
        <f>IF(PMKAFAAPAYER[[#This Row],[ ]]="Payé",PMKAFAAPAYER[[#This Row],[16.07.2025]],0)</f>
        <v>0</v>
      </c>
      <c r="CD260" s="161"/>
      <c r="CE260" s="166">
        <f>IF(PMKAFAAPAYER[[#This Row],[ ]]="Payé",PMKAFAAPAYER[[#This Row],[23.07.2025]],0)</f>
        <v>0</v>
      </c>
      <c r="CF260" s="161"/>
      <c r="CG260" s="176">
        <f>IF(PMKAFAAPAYER[[#This Row],[ ]]="Payé",PMKAFAAPAYER[[#This Row],[30.07.2025]],0)</f>
        <v>0</v>
      </c>
      <c r="CH260" s="17">
        <f t="shared" si="57"/>
        <v>0</v>
      </c>
      <c r="CI260" s="162"/>
      <c r="CJ260" s="166">
        <f>IF(PMKAFAAPAYER[[#This Row],[ ]]="Payé",PMKAFAAPAYER[[#This Row],[06.08.2025]],0)</f>
        <v>0</v>
      </c>
      <c r="CK260" s="161"/>
      <c r="CL260" s="166">
        <f>IF(PMKAFAAPAYER[[#This Row],[ ]]="Payé",PMKAFAAPAYER[[#This Row],[13.08.2025]],0)</f>
        <v>0</v>
      </c>
      <c r="CM260" s="161"/>
      <c r="CN260" s="166">
        <f>IF(PMKAFAAPAYER[[#This Row],[ ]]="Payé",PMKAFAAPAYER[[#This Row],[20.08.2025]],0)</f>
        <v>0</v>
      </c>
      <c r="CO260" s="161"/>
      <c r="CP260" s="176">
        <f>IF(PMKAFAAPAYER[[#This Row],[ ]]="Payé",PMKAFAAPAYER[[#This Row],[27.08.2025]],0)</f>
        <v>0</v>
      </c>
      <c r="CQ260" s="18">
        <f t="shared" si="58"/>
        <v>0</v>
      </c>
      <c r="CR260" s="162"/>
      <c r="CS260" s="166">
        <f>IF(PMKAFAAPAYER[[#This Row],[ ]]="Payé",PMKAFAAPAYER[[#This Row],[03.09.2025]],0)</f>
        <v>0</v>
      </c>
      <c r="CT260" s="161"/>
      <c r="CU260" s="166">
        <f>IF(PMKAFAAPAYER[[#This Row],[ ]]="Payé",PMKAFAAPAYER[[#This Row],[10.09.2025]],0)</f>
        <v>0</v>
      </c>
      <c r="CV260" s="161"/>
      <c r="CW260" s="166">
        <f>IF(PMKAFAAPAYER[[#This Row],[ ]]="Payé",PMKAFAAPAYER[[#This Row],[17.09.2025]],0)</f>
        <v>0</v>
      </c>
      <c r="CX260" s="161"/>
      <c r="CY260" s="176">
        <f>IF(PMKAFAAPAYER[[#This Row],[ ]]="Payé",PMKAFAAPAYER[[#This Row],[24.09.2025]],0)</f>
        <v>0</v>
      </c>
      <c r="CZ260" s="17">
        <f t="shared" si="59"/>
        <v>0</v>
      </c>
      <c r="DA260" s="162"/>
      <c r="DB260" s="166">
        <f>IF(PMKAFAAPAYER[[#This Row],[ ]]="Payé",PMKAFAAPAYER[[#This Row],[01.10.2025]],0)</f>
        <v>0</v>
      </c>
      <c r="DC260" s="161"/>
      <c r="DD260" s="166">
        <f>IF(PMKAFAAPAYER[[#This Row],[ ]]="Payé",PMKAFAAPAYER[[#This Row],[08.10.2025]],0)</f>
        <v>0</v>
      </c>
      <c r="DE260" s="161"/>
      <c r="DF260" s="166">
        <f>IF(PMKAFAAPAYER[[#This Row],[ ]]="Payé",PMKAFAAPAYER[[#This Row],[15.10.2025]],0)</f>
        <v>0</v>
      </c>
      <c r="DG260" s="161"/>
      <c r="DH260" s="166">
        <f>IF(PMKAFAAPAYER[[#This Row],[ ]]="Payé",PMKAFAAPAYER[[#This Row],[22.10.2025]],0)</f>
        <v>0</v>
      </c>
      <c r="DI260" s="161"/>
      <c r="DJ260" s="176">
        <f>IF(PMKAFAAPAYER[[#This Row],[ ]]="Payé",PMKAFAAPAYER[[#This Row],[29.10.2025]],0)</f>
        <v>0</v>
      </c>
      <c r="DK260" s="18">
        <f t="shared" si="60"/>
        <v>0</v>
      </c>
      <c r="DL260" s="162"/>
      <c r="DM260" s="166">
        <f>IF(PMKAFAAPAYER[[#This Row],[ ]]="Payé",PMKAFAAPAYER[[#This Row],[05.11.2025]],0)</f>
        <v>0</v>
      </c>
      <c r="DN260" s="161"/>
      <c r="DO260" s="166">
        <f>IF(PMKAFAAPAYER[[#This Row],[ ]]="Payé",PMKAFAAPAYER[[#This Row],[12.11.2025]],0)</f>
        <v>0</v>
      </c>
      <c r="DP260" s="161"/>
      <c r="DQ260" s="166">
        <f>IF(PMKAFAAPAYER[[#This Row],[ ]]="Payé",PMKAFAAPAYER[[#This Row],[19.11.2025]],0)</f>
        <v>0</v>
      </c>
      <c r="DR260" s="161"/>
      <c r="DS260" s="176">
        <f>IF(PMKAFAAPAYER[[#This Row],[ ]]="Payé",PMKAFAAPAYER[[#This Row],[26.11.2025]],0)</f>
        <v>0</v>
      </c>
      <c r="DT260" s="17">
        <f t="shared" si="61"/>
        <v>0</v>
      </c>
      <c r="DU260" s="162"/>
      <c r="DV260" s="166">
        <f>IF(PMKAFAAPAYER[[#This Row],[ ]]="Payé",PMKAFAAPAYER[[#This Row],[03.12.2025]],0)</f>
        <v>0</v>
      </c>
      <c r="DW260" s="161"/>
      <c r="DX260" s="166">
        <f>IF(PMKAFAAPAYER[[#This Row],[ ]]="Payé",PMKAFAAPAYER[[#This Row],[10.12.2025]],0)</f>
        <v>0</v>
      </c>
      <c r="DY260" s="161"/>
      <c r="DZ260" s="166">
        <f>IF(PMKAFAAPAYER[[#This Row],[ ]]="Payé",PMKAFAAPAYER[[#This Row],[17.12.2025]],0)</f>
        <v>0</v>
      </c>
      <c r="EA260" s="161"/>
      <c r="EB260" s="166">
        <f>IF(PMKAFAAPAYER[[#This Row],[ ]]="Payé",PMKAFAAPAYER[[#This Row],[24.12.2025]],0)</f>
        <v>0</v>
      </c>
      <c r="EC260" s="161"/>
      <c r="ED260" s="176">
        <f>IF(PMKAFAAPAYER[[#This Row],[ ]]="Payé",PMKAFAAPAYER[[#This Row],[31.12.2025]],0)</f>
        <v>0</v>
      </c>
      <c r="EE260" s="18">
        <f t="shared" si="62"/>
        <v>0</v>
      </c>
      <c r="EF260" s="11">
        <f t="shared" si="63"/>
        <v>0</v>
      </c>
      <c r="EG260" s="16">
        <f>+PMKAFAAPAYER[[#This Row],[CHF]]-PMKAFAAPAYER[[#This Row],[T2025]]</f>
        <v>0</v>
      </c>
    </row>
    <row r="261" spans="1:137" x14ac:dyDescent="0.3">
      <c r="A261" s="9">
        <f t="shared" si="64"/>
        <v>256</v>
      </c>
      <c r="B261" s="250"/>
      <c r="C261" s="251"/>
      <c r="D261" s="252"/>
      <c r="E261" s="253"/>
      <c r="F261" s="265">
        <f t="shared" si="65"/>
        <v>0</v>
      </c>
      <c r="G261" s="254"/>
      <c r="H261" s="255"/>
      <c r="I261" s="256"/>
      <c r="J261" s="14"/>
      <c r="K261" s="14"/>
      <c r="L261" s="14"/>
      <c r="N261" s="15"/>
      <c r="P261" s="258"/>
      <c r="Q261" s="259"/>
      <c r="R261" s="260"/>
      <c r="S261" s="166">
        <f>IF(PMKAFAAPAYER[[#This Row],[ ]]="Payé",PMKAFAAPAYER[[#This Row],[02.01.2025]],0)</f>
        <v>0</v>
      </c>
      <c r="T261" s="234"/>
      <c r="U261" s="166">
        <f>IF(PMKAFAAPAYER[[#This Row],[ ]]="Payé",PMKAFAAPAYER[[#This Row],[09.01.2025]],0)</f>
        <v>0</v>
      </c>
      <c r="V261" s="234"/>
      <c r="W261" s="166">
        <f>IF(PMKAFAAPAYER[[#This Row],[ ]]="Payé",PMKAFAAPAYER[[#This Row],[16.01.2025]],0)</f>
        <v>0</v>
      </c>
      <c r="X261" s="234"/>
      <c r="Y261" s="166">
        <f>IF(PMKAFAAPAYER[[#This Row],[ ]]="Payé",PMKAFAAPAYER[[#This Row],[23.01.2025]],0)</f>
        <v>0</v>
      </c>
      <c r="Z261" s="234"/>
      <c r="AA261" s="176">
        <f>IF(PMKAFAAPAYER[[#This Row],[ ]]="Payé",PMKAFAAPAYER[[#This Row],[30.01.2025]],0)</f>
        <v>0</v>
      </c>
      <c r="AB261" s="32">
        <f t="shared" si="51"/>
        <v>0</v>
      </c>
      <c r="AC261" s="234"/>
      <c r="AD261" s="166">
        <f>IF(PMKAFAAPAYER[[#This Row],[ ]]="Payé",PMKAFAAPAYER[[#This Row],[06.02.2025]],0)</f>
        <v>0</v>
      </c>
      <c r="AE261" s="234"/>
      <c r="AF261" s="166">
        <f>IF(PMKAFAAPAYER[[#This Row],[ ]]="Payé",PMKAFAAPAYER[[#This Row],[13.02.2025]],0)</f>
        <v>0</v>
      </c>
      <c r="AG261" s="234"/>
      <c r="AH261" s="166">
        <f>IF(PMKAFAAPAYER[[#This Row],[ ]]="Payé",PMKAFAAPAYER[[#This Row],[20.02.2025]],0)</f>
        <v>0</v>
      </c>
      <c r="AI261" s="234"/>
      <c r="AJ261" s="176">
        <f>IF(PMKAFAAPAYER[[#This Row],[ ]]="Payé",PMKAFAAPAYER[[#This Row],[27.02.2025]],0)</f>
        <v>0</v>
      </c>
      <c r="AK261" s="47">
        <f t="shared" si="52"/>
        <v>0</v>
      </c>
      <c r="AL261" s="162"/>
      <c r="AM261" s="166">
        <f>IF(PMKAFAAPAYER[[#This Row],[ ]]="Payé",PMKAFAAPAYER[[#This Row],[05.03.2025]],0)</f>
        <v>0</v>
      </c>
      <c r="AN261" s="161"/>
      <c r="AO261" s="166">
        <f>IF(PMKAFAAPAYER[[#This Row],[ ]]="Payé",PMKAFAAPAYER[[#This Row],[12.03.2025]],0)</f>
        <v>0</v>
      </c>
      <c r="AP261" s="161"/>
      <c r="AQ261" s="166">
        <f>IF(PMKAFAAPAYER[[#This Row],[ ]]="Payé",PMKAFAAPAYER[[#This Row],[19.03.2025]],0)</f>
        <v>0</v>
      </c>
      <c r="AR261" s="161"/>
      <c r="AS261" s="176">
        <f>IF(PMKAFAAPAYER[[#This Row],[ ]]="Payé",PMKAFAAPAYER[[#This Row],[26.03.2025]],0)</f>
        <v>0</v>
      </c>
      <c r="AT261" s="17">
        <f t="shared" si="53"/>
        <v>0</v>
      </c>
      <c r="AU261" s="162"/>
      <c r="AV261" s="166">
        <f>IF(PMKAFAAPAYER[[#This Row],[ ]]="Payé",PMKAFAAPAYER[[#This Row],[02.04.2025]],0)</f>
        <v>0</v>
      </c>
      <c r="AW261" s="161"/>
      <c r="AX261" s="166">
        <f>IF(PMKAFAAPAYER[[#This Row],[ ]]="Payé",PMKAFAAPAYER[[#This Row],[09.04.2025]],0)</f>
        <v>0</v>
      </c>
      <c r="AY261" s="161"/>
      <c r="AZ261" s="166">
        <f>IF(PMKAFAAPAYER[[#This Row],[ ]]="Payé",PMKAFAAPAYER[[#This Row],[16.04.2025]],0)</f>
        <v>0</v>
      </c>
      <c r="BA261" s="161"/>
      <c r="BB261" s="166">
        <f>IF(PMKAFAAPAYER[[#This Row],[ ]]="Payé",PMKAFAAPAYER[[#This Row],[23.04.2025]],0)</f>
        <v>0</v>
      </c>
      <c r="BC261" s="161"/>
      <c r="BD261" s="176">
        <f>IF(PMKAFAAPAYER[[#This Row],[ ]]="Payé",PMKAFAAPAYER[[#This Row],[30.04.2025]],0)</f>
        <v>0</v>
      </c>
      <c r="BE261" s="18">
        <f t="shared" si="54"/>
        <v>0</v>
      </c>
      <c r="BF261" s="162"/>
      <c r="BG261" s="166">
        <f>IF(PMKAFAAPAYER[[#This Row],[ ]]="Payé",PMKAFAAPAYER[[#This Row],[07.05.2025]],0)</f>
        <v>0</v>
      </c>
      <c r="BH261" s="161"/>
      <c r="BI261" s="166">
        <f>IF(PMKAFAAPAYER[[#This Row],[ ]]="Payé",PMKAFAAPAYER[[#This Row],[14.05.2025]],0)</f>
        <v>0</v>
      </c>
      <c r="BJ261" s="161"/>
      <c r="BK261" s="166">
        <f>IF(PMKAFAAPAYER[[#This Row],[ ]]="Payé",PMKAFAAPAYER[[#This Row],[21.05.2025]],0)</f>
        <v>0</v>
      </c>
      <c r="BL261" s="161"/>
      <c r="BM261" s="176">
        <f>IF(PMKAFAAPAYER[[#This Row],[ ]]="Payé",PMKAFAAPAYER[[#This Row],[28.05.2025]],0)</f>
        <v>0</v>
      </c>
      <c r="BN261" s="17">
        <f t="shared" si="55"/>
        <v>0</v>
      </c>
      <c r="BO261" s="162"/>
      <c r="BP261" s="166">
        <f>IF(PMKAFAAPAYER[[#This Row],[ ]]="Payé",PMKAFAAPAYER[[#This Row],[04.06.2025]],0)</f>
        <v>0</v>
      </c>
      <c r="BQ261" s="161"/>
      <c r="BR261" s="166">
        <f>IF(PMKAFAAPAYER[[#This Row],[ ]]="Payé",PMKAFAAPAYER[[#This Row],[11.06.2025]],0)</f>
        <v>0</v>
      </c>
      <c r="BS261" s="161"/>
      <c r="BT261" s="166">
        <f>IF(PMKAFAAPAYER[[#This Row],[ ]]="Payé",PMKAFAAPAYER[[#This Row],[18.06.2025]],0)</f>
        <v>0</v>
      </c>
      <c r="BU261" s="161"/>
      <c r="BV261" s="176">
        <f>IF(PMKAFAAPAYER[[#This Row],[ ]]="Payé",PMKAFAAPAYER[[#This Row],[25.06.2025]],0)</f>
        <v>0</v>
      </c>
      <c r="BW261" s="18">
        <f t="shared" si="56"/>
        <v>0</v>
      </c>
      <c r="BX261" s="162"/>
      <c r="BY261" s="166">
        <f>IF(PMKAFAAPAYER[[#This Row],[ ]]="Payé",PMKAFAAPAYER[[#This Row],[02.07.2025]],0)</f>
        <v>0</v>
      </c>
      <c r="BZ261" s="161"/>
      <c r="CA261" s="166">
        <f>IF(PMKAFAAPAYER[[#This Row],[ ]]="Payé",PMKAFAAPAYER[[#This Row],[09.07.2025]],0)</f>
        <v>0</v>
      </c>
      <c r="CB261" s="161"/>
      <c r="CC261" s="166">
        <f>IF(PMKAFAAPAYER[[#This Row],[ ]]="Payé",PMKAFAAPAYER[[#This Row],[16.07.2025]],0)</f>
        <v>0</v>
      </c>
      <c r="CD261" s="161"/>
      <c r="CE261" s="166">
        <f>IF(PMKAFAAPAYER[[#This Row],[ ]]="Payé",PMKAFAAPAYER[[#This Row],[23.07.2025]],0)</f>
        <v>0</v>
      </c>
      <c r="CF261" s="161"/>
      <c r="CG261" s="176">
        <f>IF(PMKAFAAPAYER[[#This Row],[ ]]="Payé",PMKAFAAPAYER[[#This Row],[30.07.2025]],0)</f>
        <v>0</v>
      </c>
      <c r="CH261" s="17">
        <f t="shared" si="57"/>
        <v>0</v>
      </c>
      <c r="CI261" s="162"/>
      <c r="CJ261" s="166">
        <f>IF(PMKAFAAPAYER[[#This Row],[ ]]="Payé",PMKAFAAPAYER[[#This Row],[06.08.2025]],0)</f>
        <v>0</v>
      </c>
      <c r="CK261" s="161"/>
      <c r="CL261" s="166">
        <f>IF(PMKAFAAPAYER[[#This Row],[ ]]="Payé",PMKAFAAPAYER[[#This Row],[13.08.2025]],0)</f>
        <v>0</v>
      </c>
      <c r="CM261" s="161"/>
      <c r="CN261" s="166">
        <f>IF(PMKAFAAPAYER[[#This Row],[ ]]="Payé",PMKAFAAPAYER[[#This Row],[20.08.2025]],0)</f>
        <v>0</v>
      </c>
      <c r="CO261" s="161"/>
      <c r="CP261" s="176">
        <f>IF(PMKAFAAPAYER[[#This Row],[ ]]="Payé",PMKAFAAPAYER[[#This Row],[27.08.2025]],0)</f>
        <v>0</v>
      </c>
      <c r="CQ261" s="18">
        <f t="shared" si="58"/>
        <v>0</v>
      </c>
      <c r="CR261" s="162"/>
      <c r="CS261" s="166">
        <f>IF(PMKAFAAPAYER[[#This Row],[ ]]="Payé",PMKAFAAPAYER[[#This Row],[03.09.2025]],0)</f>
        <v>0</v>
      </c>
      <c r="CT261" s="161"/>
      <c r="CU261" s="166">
        <f>IF(PMKAFAAPAYER[[#This Row],[ ]]="Payé",PMKAFAAPAYER[[#This Row],[10.09.2025]],0)</f>
        <v>0</v>
      </c>
      <c r="CV261" s="161"/>
      <c r="CW261" s="166">
        <f>IF(PMKAFAAPAYER[[#This Row],[ ]]="Payé",PMKAFAAPAYER[[#This Row],[17.09.2025]],0)</f>
        <v>0</v>
      </c>
      <c r="CX261" s="161"/>
      <c r="CY261" s="176">
        <f>IF(PMKAFAAPAYER[[#This Row],[ ]]="Payé",PMKAFAAPAYER[[#This Row],[24.09.2025]],0)</f>
        <v>0</v>
      </c>
      <c r="CZ261" s="17">
        <f t="shared" si="59"/>
        <v>0</v>
      </c>
      <c r="DA261" s="162"/>
      <c r="DB261" s="166">
        <f>IF(PMKAFAAPAYER[[#This Row],[ ]]="Payé",PMKAFAAPAYER[[#This Row],[01.10.2025]],0)</f>
        <v>0</v>
      </c>
      <c r="DC261" s="161"/>
      <c r="DD261" s="166">
        <f>IF(PMKAFAAPAYER[[#This Row],[ ]]="Payé",PMKAFAAPAYER[[#This Row],[08.10.2025]],0)</f>
        <v>0</v>
      </c>
      <c r="DE261" s="161"/>
      <c r="DF261" s="166">
        <f>IF(PMKAFAAPAYER[[#This Row],[ ]]="Payé",PMKAFAAPAYER[[#This Row],[15.10.2025]],0)</f>
        <v>0</v>
      </c>
      <c r="DG261" s="161"/>
      <c r="DH261" s="166">
        <f>IF(PMKAFAAPAYER[[#This Row],[ ]]="Payé",PMKAFAAPAYER[[#This Row],[22.10.2025]],0)</f>
        <v>0</v>
      </c>
      <c r="DI261" s="161"/>
      <c r="DJ261" s="176">
        <f>IF(PMKAFAAPAYER[[#This Row],[ ]]="Payé",PMKAFAAPAYER[[#This Row],[29.10.2025]],0)</f>
        <v>0</v>
      </c>
      <c r="DK261" s="18">
        <f t="shared" si="60"/>
        <v>0</v>
      </c>
      <c r="DL261" s="162"/>
      <c r="DM261" s="166">
        <f>IF(PMKAFAAPAYER[[#This Row],[ ]]="Payé",PMKAFAAPAYER[[#This Row],[05.11.2025]],0)</f>
        <v>0</v>
      </c>
      <c r="DN261" s="161"/>
      <c r="DO261" s="166">
        <f>IF(PMKAFAAPAYER[[#This Row],[ ]]="Payé",PMKAFAAPAYER[[#This Row],[12.11.2025]],0)</f>
        <v>0</v>
      </c>
      <c r="DP261" s="161"/>
      <c r="DQ261" s="166">
        <f>IF(PMKAFAAPAYER[[#This Row],[ ]]="Payé",PMKAFAAPAYER[[#This Row],[19.11.2025]],0)</f>
        <v>0</v>
      </c>
      <c r="DR261" s="161"/>
      <c r="DS261" s="176">
        <f>IF(PMKAFAAPAYER[[#This Row],[ ]]="Payé",PMKAFAAPAYER[[#This Row],[26.11.2025]],0)</f>
        <v>0</v>
      </c>
      <c r="DT261" s="17">
        <f t="shared" si="61"/>
        <v>0</v>
      </c>
      <c r="DU261" s="162"/>
      <c r="DV261" s="166">
        <f>IF(PMKAFAAPAYER[[#This Row],[ ]]="Payé",PMKAFAAPAYER[[#This Row],[03.12.2025]],0)</f>
        <v>0</v>
      </c>
      <c r="DW261" s="161"/>
      <c r="DX261" s="166">
        <f>IF(PMKAFAAPAYER[[#This Row],[ ]]="Payé",PMKAFAAPAYER[[#This Row],[10.12.2025]],0)</f>
        <v>0</v>
      </c>
      <c r="DY261" s="161"/>
      <c r="DZ261" s="166">
        <f>IF(PMKAFAAPAYER[[#This Row],[ ]]="Payé",PMKAFAAPAYER[[#This Row],[17.12.2025]],0)</f>
        <v>0</v>
      </c>
      <c r="EA261" s="161"/>
      <c r="EB261" s="166">
        <f>IF(PMKAFAAPAYER[[#This Row],[ ]]="Payé",PMKAFAAPAYER[[#This Row],[24.12.2025]],0)</f>
        <v>0</v>
      </c>
      <c r="EC261" s="161"/>
      <c r="ED261" s="176">
        <f>IF(PMKAFAAPAYER[[#This Row],[ ]]="Payé",PMKAFAAPAYER[[#This Row],[31.12.2025]],0)</f>
        <v>0</v>
      </c>
      <c r="EE261" s="18">
        <f t="shared" si="62"/>
        <v>0</v>
      </c>
      <c r="EF261" s="11">
        <f t="shared" si="63"/>
        <v>0</v>
      </c>
      <c r="EG261" s="16">
        <f>+PMKAFAAPAYER[[#This Row],[CHF]]-PMKAFAAPAYER[[#This Row],[T2025]]</f>
        <v>0</v>
      </c>
    </row>
    <row r="262" spans="1:137" x14ac:dyDescent="0.3">
      <c r="A262" s="9">
        <f t="shared" si="64"/>
        <v>257</v>
      </c>
      <c r="B262" s="250"/>
      <c r="C262" s="251"/>
      <c r="D262" s="252"/>
      <c r="E262" s="253"/>
      <c r="F262" s="265">
        <f t="shared" si="65"/>
        <v>0</v>
      </c>
      <c r="G262" s="254"/>
      <c r="H262" s="255"/>
      <c r="I262" s="256"/>
      <c r="J262" s="14"/>
      <c r="K262" s="14"/>
      <c r="L262" s="14"/>
      <c r="N262" s="15"/>
      <c r="P262" s="258"/>
      <c r="Q262" s="259"/>
      <c r="R262" s="260"/>
      <c r="S262" s="166">
        <f>IF(PMKAFAAPAYER[[#This Row],[ ]]="Payé",PMKAFAAPAYER[[#This Row],[02.01.2025]],0)</f>
        <v>0</v>
      </c>
      <c r="T262" s="234"/>
      <c r="U262" s="166">
        <f>IF(PMKAFAAPAYER[[#This Row],[ ]]="Payé",PMKAFAAPAYER[[#This Row],[09.01.2025]],0)</f>
        <v>0</v>
      </c>
      <c r="V262" s="234"/>
      <c r="W262" s="166">
        <f>IF(PMKAFAAPAYER[[#This Row],[ ]]="Payé",PMKAFAAPAYER[[#This Row],[16.01.2025]],0)</f>
        <v>0</v>
      </c>
      <c r="X262" s="234"/>
      <c r="Y262" s="166">
        <f>IF(PMKAFAAPAYER[[#This Row],[ ]]="Payé",PMKAFAAPAYER[[#This Row],[23.01.2025]],0)</f>
        <v>0</v>
      </c>
      <c r="Z262" s="234"/>
      <c r="AA262" s="176">
        <f>IF(PMKAFAAPAYER[[#This Row],[ ]]="Payé",PMKAFAAPAYER[[#This Row],[30.01.2025]],0)</f>
        <v>0</v>
      </c>
      <c r="AB262" s="32">
        <f t="shared" ref="AB262:AB325" si="66">SUM(R262,T262,V262,X262,Z262)</f>
        <v>0</v>
      </c>
      <c r="AC262" s="234"/>
      <c r="AD262" s="166">
        <f>IF(PMKAFAAPAYER[[#This Row],[ ]]="Payé",PMKAFAAPAYER[[#This Row],[06.02.2025]],0)</f>
        <v>0</v>
      </c>
      <c r="AE262" s="234"/>
      <c r="AF262" s="166">
        <f>IF(PMKAFAAPAYER[[#This Row],[ ]]="Payé",PMKAFAAPAYER[[#This Row],[13.02.2025]],0)</f>
        <v>0</v>
      </c>
      <c r="AG262" s="234"/>
      <c r="AH262" s="166">
        <f>IF(PMKAFAAPAYER[[#This Row],[ ]]="Payé",PMKAFAAPAYER[[#This Row],[20.02.2025]],0)</f>
        <v>0</v>
      </c>
      <c r="AI262" s="234"/>
      <c r="AJ262" s="176">
        <f>IF(PMKAFAAPAYER[[#This Row],[ ]]="Payé",PMKAFAAPAYER[[#This Row],[27.02.2025]],0)</f>
        <v>0</v>
      </c>
      <c r="AK262" s="47">
        <f t="shared" ref="AK262:AK325" si="67">SUM(AC262,AE262,AG262,AI262)</f>
        <v>0</v>
      </c>
      <c r="AL262" s="162"/>
      <c r="AM262" s="166">
        <f>IF(PMKAFAAPAYER[[#This Row],[ ]]="Payé",PMKAFAAPAYER[[#This Row],[05.03.2025]],0)</f>
        <v>0</v>
      </c>
      <c r="AN262" s="161"/>
      <c r="AO262" s="166">
        <f>IF(PMKAFAAPAYER[[#This Row],[ ]]="Payé",PMKAFAAPAYER[[#This Row],[12.03.2025]],0)</f>
        <v>0</v>
      </c>
      <c r="AP262" s="161"/>
      <c r="AQ262" s="166">
        <f>IF(PMKAFAAPAYER[[#This Row],[ ]]="Payé",PMKAFAAPAYER[[#This Row],[19.03.2025]],0)</f>
        <v>0</v>
      </c>
      <c r="AR262" s="161"/>
      <c r="AS262" s="176">
        <f>IF(PMKAFAAPAYER[[#This Row],[ ]]="Payé",PMKAFAAPAYER[[#This Row],[26.03.2025]],0)</f>
        <v>0</v>
      </c>
      <c r="AT262" s="17">
        <f t="shared" ref="AT262:AT325" si="68">SUM(AL262,AN262,AP262,AR262)</f>
        <v>0</v>
      </c>
      <c r="AU262" s="162"/>
      <c r="AV262" s="166">
        <f>IF(PMKAFAAPAYER[[#This Row],[ ]]="Payé",PMKAFAAPAYER[[#This Row],[02.04.2025]],0)</f>
        <v>0</v>
      </c>
      <c r="AW262" s="161"/>
      <c r="AX262" s="166">
        <f>IF(PMKAFAAPAYER[[#This Row],[ ]]="Payé",PMKAFAAPAYER[[#This Row],[09.04.2025]],0)</f>
        <v>0</v>
      </c>
      <c r="AY262" s="161"/>
      <c r="AZ262" s="166">
        <f>IF(PMKAFAAPAYER[[#This Row],[ ]]="Payé",PMKAFAAPAYER[[#This Row],[16.04.2025]],0)</f>
        <v>0</v>
      </c>
      <c r="BA262" s="161"/>
      <c r="BB262" s="166">
        <f>IF(PMKAFAAPAYER[[#This Row],[ ]]="Payé",PMKAFAAPAYER[[#This Row],[23.04.2025]],0)</f>
        <v>0</v>
      </c>
      <c r="BC262" s="161"/>
      <c r="BD262" s="176">
        <f>IF(PMKAFAAPAYER[[#This Row],[ ]]="Payé",PMKAFAAPAYER[[#This Row],[30.04.2025]],0)</f>
        <v>0</v>
      </c>
      <c r="BE262" s="18">
        <f t="shared" ref="BE262:BE325" si="69">SUM(AU262,AW262,AY262,BA262,BC262)</f>
        <v>0</v>
      </c>
      <c r="BF262" s="162"/>
      <c r="BG262" s="166">
        <f>IF(PMKAFAAPAYER[[#This Row],[ ]]="Payé",PMKAFAAPAYER[[#This Row],[07.05.2025]],0)</f>
        <v>0</v>
      </c>
      <c r="BH262" s="161"/>
      <c r="BI262" s="166">
        <f>IF(PMKAFAAPAYER[[#This Row],[ ]]="Payé",PMKAFAAPAYER[[#This Row],[14.05.2025]],0)</f>
        <v>0</v>
      </c>
      <c r="BJ262" s="161"/>
      <c r="BK262" s="166">
        <f>IF(PMKAFAAPAYER[[#This Row],[ ]]="Payé",PMKAFAAPAYER[[#This Row],[21.05.2025]],0)</f>
        <v>0</v>
      </c>
      <c r="BL262" s="161"/>
      <c r="BM262" s="176">
        <f>IF(PMKAFAAPAYER[[#This Row],[ ]]="Payé",PMKAFAAPAYER[[#This Row],[28.05.2025]],0)</f>
        <v>0</v>
      </c>
      <c r="BN262" s="17">
        <f t="shared" ref="BN262:BN325" si="70">SUM(BF262,BH262,BJ262,BL262)</f>
        <v>0</v>
      </c>
      <c r="BO262" s="162"/>
      <c r="BP262" s="166">
        <f>IF(PMKAFAAPAYER[[#This Row],[ ]]="Payé",PMKAFAAPAYER[[#This Row],[04.06.2025]],0)</f>
        <v>0</v>
      </c>
      <c r="BQ262" s="161"/>
      <c r="BR262" s="166">
        <f>IF(PMKAFAAPAYER[[#This Row],[ ]]="Payé",PMKAFAAPAYER[[#This Row],[11.06.2025]],0)</f>
        <v>0</v>
      </c>
      <c r="BS262" s="161"/>
      <c r="BT262" s="166">
        <f>IF(PMKAFAAPAYER[[#This Row],[ ]]="Payé",PMKAFAAPAYER[[#This Row],[18.06.2025]],0)</f>
        <v>0</v>
      </c>
      <c r="BU262" s="161"/>
      <c r="BV262" s="176">
        <f>IF(PMKAFAAPAYER[[#This Row],[ ]]="Payé",PMKAFAAPAYER[[#This Row],[25.06.2025]],0)</f>
        <v>0</v>
      </c>
      <c r="BW262" s="18">
        <f t="shared" ref="BW262:BW325" si="71">SUM(BO262,BQ262,BS262,BU262)</f>
        <v>0</v>
      </c>
      <c r="BX262" s="162"/>
      <c r="BY262" s="166">
        <f>IF(PMKAFAAPAYER[[#This Row],[ ]]="Payé",PMKAFAAPAYER[[#This Row],[02.07.2025]],0)</f>
        <v>0</v>
      </c>
      <c r="BZ262" s="161"/>
      <c r="CA262" s="166">
        <f>IF(PMKAFAAPAYER[[#This Row],[ ]]="Payé",PMKAFAAPAYER[[#This Row],[09.07.2025]],0)</f>
        <v>0</v>
      </c>
      <c r="CB262" s="161"/>
      <c r="CC262" s="166">
        <f>IF(PMKAFAAPAYER[[#This Row],[ ]]="Payé",PMKAFAAPAYER[[#This Row],[16.07.2025]],0)</f>
        <v>0</v>
      </c>
      <c r="CD262" s="161"/>
      <c r="CE262" s="166">
        <f>IF(PMKAFAAPAYER[[#This Row],[ ]]="Payé",PMKAFAAPAYER[[#This Row],[23.07.2025]],0)</f>
        <v>0</v>
      </c>
      <c r="CF262" s="161"/>
      <c r="CG262" s="176">
        <f>IF(PMKAFAAPAYER[[#This Row],[ ]]="Payé",PMKAFAAPAYER[[#This Row],[30.07.2025]],0)</f>
        <v>0</v>
      </c>
      <c r="CH262" s="17">
        <f t="shared" ref="CH262:CH325" si="72">SUM(BX262,BZ262,CB262,CD262,CF262)</f>
        <v>0</v>
      </c>
      <c r="CI262" s="162"/>
      <c r="CJ262" s="166">
        <f>IF(PMKAFAAPAYER[[#This Row],[ ]]="Payé",PMKAFAAPAYER[[#This Row],[06.08.2025]],0)</f>
        <v>0</v>
      </c>
      <c r="CK262" s="161"/>
      <c r="CL262" s="166">
        <f>IF(PMKAFAAPAYER[[#This Row],[ ]]="Payé",PMKAFAAPAYER[[#This Row],[13.08.2025]],0)</f>
        <v>0</v>
      </c>
      <c r="CM262" s="161"/>
      <c r="CN262" s="166">
        <f>IF(PMKAFAAPAYER[[#This Row],[ ]]="Payé",PMKAFAAPAYER[[#This Row],[20.08.2025]],0)</f>
        <v>0</v>
      </c>
      <c r="CO262" s="161"/>
      <c r="CP262" s="176">
        <f>IF(PMKAFAAPAYER[[#This Row],[ ]]="Payé",PMKAFAAPAYER[[#This Row],[27.08.2025]],0)</f>
        <v>0</v>
      </c>
      <c r="CQ262" s="18">
        <f t="shared" ref="CQ262:CQ325" si="73">SUM(CI262,CK262,CM262,CO262)</f>
        <v>0</v>
      </c>
      <c r="CR262" s="162"/>
      <c r="CS262" s="166">
        <f>IF(PMKAFAAPAYER[[#This Row],[ ]]="Payé",PMKAFAAPAYER[[#This Row],[03.09.2025]],0)</f>
        <v>0</v>
      </c>
      <c r="CT262" s="161"/>
      <c r="CU262" s="166">
        <f>IF(PMKAFAAPAYER[[#This Row],[ ]]="Payé",PMKAFAAPAYER[[#This Row],[10.09.2025]],0)</f>
        <v>0</v>
      </c>
      <c r="CV262" s="161"/>
      <c r="CW262" s="166">
        <f>IF(PMKAFAAPAYER[[#This Row],[ ]]="Payé",PMKAFAAPAYER[[#This Row],[17.09.2025]],0)</f>
        <v>0</v>
      </c>
      <c r="CX262" s="161"/>
      <c r="CY262" s="176">
        <f>IF(PMKAFAAPAYER[[#This Row],[ ]]="Payé",PMKAFAAPAYER[[#This Row],[24.09.2025]],0)</f>
        <v>0</v>
      </c>
      <c r="CZ262" s="17">
        <f t="shared" ref="CZ262:CZ325" si="74">SUM(CR262,CT262,CV262,CX262)</f>
        <v>0</v>
      </c>
      <c r="DA262" s="162"/>
      <c r="DB262" s="166">
        <f>IF(PMKAFAAPAYER[[#This Row],[ ]]="Payé",PMKAFAAPAYER[[#This Row],[01.10.2025]],0)</f>
        <v>0</v>
      </c>
      <c r="DC262" s="161"/>
      <c r="DD262" s="166">
        <f>IF(PMKAFAAPAYER[[#This Row],[ ]]="Payé",PMKAFAAPAYER[[#This Row],[08.10.2025]],0)</f>
        <v>0</v>
      </c>
      <c r="DE262" s="161"/>
      <c r="DF262" s="166">
        <f>IF(PMKAFAAPAYER[[#This Row],[ ]]="Payé",PMKAFAAPAYER[[#This Row],[15.10.2025]],0)</f>
        <v>0</v>
      </c>
      <c r="DG262" s="161"/>
      <c r="DH262" s="166">
        <f>IF(PMKAFAAPAYER[[#This Row],[ ]]="Payé",PMKAFAAPAYER[[#This Row],[22.10.2025]],0)</f>
        <v>0</v>
      </c>
      <c r="DI262" s="161"/>
      <c r="DJ262" s="176">
        <f>IF(PMKAFAAPAYER[[#This Row],[ ]]="Payé",PMKAFAAPAYER[[#This Row],[29.10.2025]],0)</f>
        <v>0</v>
      </c>
      <c r="DK262" s="18">
        <f t="shared" ref="DK262:DK325" si="75">SUM(DA262,DC262,DE262,DG262,DI262)</f>
        <v>0</v>
      </c>
      <c r="DL262" s="162"/>
      <c r="DM262" s="166">
        <f>IF(PMKAFAAPAYER[[#This Row],[ ]]="Payé",PMKAFAAPAYER[[#This Row],[05.11.2025]],0)</f>
        <v>0</v>
      </c>
      <c r="DN262" s="161"/>
      <c r="DO262" s="166">
        <f>IF(PMKAFAAPAYER[[#This Row],[ ]]="Payé",PMKAFAAPAYER[[#This Row],[12.11.2025]],0)</f>
        <v>0</v>
      </c>
      <c r="DP262" s="161"/>
      <c r="DQ262" s="166">
        <f>IF(PMKAFAAPAYER[[#This Row],[ ]]="Payé",PMKAFAAPAYER[[#This Row],[19.11.2025]],0)</f>
        <v>0</v>
      </c>
      <c r="DR262" s="161"/>
      <c r="DS262" s="176">
        <f>IF(PMKAFAAPAYER[[#This Row],[ ]]="Payé",PMKAFAAPAYER[[#This Row],[26.11.2025]],0)</f>
        <v>0</v>
      </c>
      <c r="DT262" s="17">
        <f t="shared" ref="DT262:DT325" si="76">SUM(DL262,DN262,DP262,DR262)</f>
        <v>0</v>
      </c>
      <c r="DU262" s="162"/>
      <c r="DV262" s="166">
        <f>IF(PMKAFAAPAYER[[#This Row],[ ]]="Payé",PMKAFAAPAYER[[#This Row],[03.12.2025]],0)</f>
        <v>0</v>
      </c>
      <c r="DW262" s="161"/>
      <c r="DX262" s="166">
        <f>IF(PMKAFAAPAYER[[#This Row],[ ]]="Payé",PMKAFAAPAYER[[#This Row],[10.12.2025]],0)</f>
        <v>0</v>
      </c>
      <c r="DY262" s="161"/>
      <c r="DZ262" s="166">
        <f>IF(PMKAFAAPAYER[[#This Row],[ ]]="Payé",PMKAFAAPAYER[[#This Row],[17.12.2025]],0)</f>
        <v>0</v>
      </c>
      <c r="EA262" s="161"/>
      <c r="EB262" s="166">
        <f>IF(PMKAFAAPAYER[[#This Row],[ ]]="Payé",PMKAFAAPAYER[[#This Row],[24.12.2025]],0)</f>
        <v>0</v>
      </c>
      <c r="EC262" s="161"/>
      <c r="ED262" s="176">
        <f>IF(PMKAFAAPAYER[[#This Row],[ ]]="Payé",PMKAFAAPAYER[[#This Row],[31.12.2025]],0)</f>
        <v>0</v>
      </c>
      <c r="EE262" s="18">
        <f t="shared" ref="EE262:EE325" si="77">SUM(DU262,DW262,DY262,EA262,EC262)</f>
        <v>0</v>
      </c>
      <c r="EF262" s="11">
        <f t="shared" ref="EF262:EF325" si="78">SUM(AB262,AK262,AT262,BE262,BN262,BW262,CH262,CQ262,CZ262,DK262,DT262,EE262)</f>
        <v>0</v>
      </c>
      <c r="EG262" s="16">
        <f>+PMKAFAAPAYER[[#This Row],[CHF]]-PMKAFAAPAYER[[#This Row],[T2025]]</f>
        <v>0</v>
      </c>
    </row>
    <row r="263" spans="1:137" x14ac:dyDescent="0.3">
      <c r="A263" s="9">
        <f t="shared" ref="A263:A326" si="79">+A262+1</f>
        <v>258</v>
      </c>
      <c r="B263" s="250"/>
      <c r="C263" s="251"/>
      <c r="D263" s="252"/>
      <c r="E263" s="253"/>
      <c r="F263" s="265">
        <f t="shared" si="65"/>
        <v>0</v>
      </c>
      <c r="G263" s="254"/>
      <c r="H263" s="255"/>
      <c r="I263" s="256"/>
      <c r="J263" s="14"/>
      <c r="K263" s="14"/>
      <c r="L263" s="14"/>
      <c r="N263" s="15"/>
      <c r="P263" s="258"/>
      <c r="Q263" s="259"/>
      <c r="R263" s="260"/>
      <c r="S263" s="166">
        <f>IF(PMKAFAAPAYER[[#This Row],[ ]]="Payé",PMKAFAAPAYER[[#This Row],[02.01.2025]],0)</f>
        <v>0</v>
      </c>
      <c r="T263" s="234"/>
      <c r="U263" s="166">
        <f>IF(PMKAFAAPAYER[[#This Row],[ ]]="Payé",PMKAFAAPAYER[[#This Row],[09.01.2025]],0)</f>
        <v>0</v>
      </c>
      <c r="V263" s="234"/>
      <c r="W263" s="166">
        <f>IF(PMKAFAAPAYER[[#This Row],[ ]]="Payé",PMKAFAAPAYER[[#This Row],[16.01.2025]],0)</f>
        <v>0</v>
      </c>
      <c r="X263" s="234"/>
      <c r="Y263" s="166">
        <f>IF(PMKAFAAPAYER[[#This Row],[ ]]="Payé",PMKAFAAPAYER[[#This Row],[23.01.2025]],0)</f>
        <v>0</v>
      </c>
      <c r="Z263" s="234"/>
      <c r="AA263" s="176">
        <f>IF(PMKAFAAPAYER[[#This Row],[ ]]="Payé",PMKAFAAPAYER[[#This Row],[30.01.2025]],0)</f>
        <v>0</v>
      </c>
      <c r="AB263" s="32">
        <f t="shared" si="66"/>
        <v>0</v>
      </c>
      <c r="AC263" s="234"/>
      <c r="AD263" s="166">
        <f>IF(PMKAFAAPAYER[[#This Row],[ ]]="Payé",PMKAFAAPAYER[[#This Row],[06.02.2025]],0)</f>
        <v>0</v>
      </c>
      <c r="AE263" s="234"/>
      <c r="AF263" s="166">
        <f>IF(PMKAFAAPAYER[[#This Row],[ ]]="Payé",PMKAFAAPAYER[[#This Row],[13.02.2025]],0)</f>
        <v>0</v>
      </c>
      <c r="AG263" s="234"/>
      <c r="AH263" s="166">
        <f>IF(PMKAFAAPAYER[[#This Row],[ ]]="Payé",PMKAFAAPAYER[[#This Row],[20.02.2025]],0)</f>
        <v>0</v>
      </c>
      <c r="AI263" s="234"/>
      <c r="AJ263" s="176">
        <f>IF(PMKAFAAPAYER[[#This Row],[ ]]="Payé",PMKAFAAPAYER[[#This Row],[27.02.2025]],0)</f>
        <v>0</v>
      </c>
      <c r="AK263" s="47">
        <f t="shared" si="67"/>
        <v>0</v>
      </c>
      <c r="AL263" s="162"/>
      <c r="AM263" s="166">
        <f>IF(PMKAFAAPAYER[[#This Row],[ ]]="Payé",PMKAFAAPAYER[[#This Row],[05.03.2025]],0)</f>
        <v>0</v>
      </c>
      <c r="AN263" s="161"/>
      <c r="AO263" s="166">
        <f>IF(PMKAFAAPAYER[[#This Row],[ ]]="Payé",PMKAFAAPAYER[[#This Row],[12.03.2025]],0)</f>
        <v>0</v>
      </c>
      <c r="AP263" s="161"/>
      <c r="AQ263" s="166">
        <f>IF(PMKAFAAPAYER[[#This Row],[ ]]="Payé",PMKAFAAPAYER[[#This Row],[19.03.2025]],0)</f>
        <v>0</v>
      </c>
      <c r="AR263" s="161"/>
      <c r="AS263" s="176">
        <f>IF(PMKAFAAPAYER[[#This Row],[ ]]="Payé",PMKAFAAPAYER[[#This Row],[26.03.2025]],0)</f>
        <v>0</v>
      </c>
      <c r="AT263" s="17">
        <f t="shared" si="68"/>
        <v>0</v>
      </c>
      <c r="AU263" s="162"/>
      <c r="AV263" s="166">
        <f>IF(PMKAFAAPAYER[[#This Row],[ ]]="Payé",PMKAFAAPAYER[[#This Row],[02.04.2025]],0)</f>
        <v>0</v>
      </c>
      <c r="AW263" s="161"/>
      <c r="AX263" s="166">
        <f>IF(PMKAFAAPAYER[[#This Row],[ ]]="Payé",PMKAFAAPAYER[[#This Row],[09.04.2025]],0)</f>
        <v>0</v>
      </c>
      <c r="AY263" s="161"/>
      <c r="AZ263" s="166">
        <f>IF(PMKAFAAPAYER[[#This Row],[ ]]="Payé",PMKAFAAPAYER[[#This Row],[16.04.2025]],0)</f>
        <v>0</v>
      </c>
      <c r="BA263" s="161"/>
      <c r="BB263" s="166">
        <f>IF(PMKAFAAPAYER[[#This Row],[ ]]="Payé",PMKAFAAPAYER[[#This Row],[23.04.2025]],0)</f>
        <v>0</v>
      </c>
      <c r="BC263" s="161"/>
      <c r="BD263" s="176">
        <f>IF(PMKAFAAPAYER[[#This Row],[ ]]="Payé",PMKAFAAPAYER[[#This Row],[30.04.2025]],0)</f>
        <v>0</v>
      </c>
      <c r="BE263" s="18">
        <f t="shared" si="69"/>
        <v>0</v>
      </c>
      <c r="BF263" s="162"/>
      <c r="BG263" s="166">
        <f>IF(PMKAFAAPAYER[[#This Row],[ ]]="Payé",PMKAFAAPAYER[[#This Row],[07.05.2025]],0)</f>
        <v>0</v>
      </c>
      <c r="BH263" s="161"/>
      <c r="BI263" s="166">
        <f>IF(PMKAFAAPAYER[[#This Row],[ ]]="Payé",PMKAFAAPAYER[[#This Row],[14.05.2025]],0)</f>
        <v>0</v>
      </c>
      <c r="BJ263" s="161"/>
      <c r="BK263" s="166">
        <f>IF(PMKAFAAPAYER[[#This Row],[ ]]="Payé",PMKAFAAPAYER[[#This Row],[21.05.2025]],0)</f>
        <v>0</v>
      </c>
      <c r="BL263" s="161"/>
      <c r="BM263" s="176">
        <f>IF(PMKAFAAPAYER[[#This Row],[ ]]="Payé",PMKAFAAPAYER[[#This Row],[28.05.2025]],0)</f>
        <v>0</v>
      </c>
      <c r="BN263" s="17">
        <f t="shared" si="70"/>
        <v>0</v>
      </c>
      <c r="BO263" s="162"/>
      <c r="BP263" s="166">
        <f>IF(PMKAFAAPAYER[[#This Row],[ ]]="Payé",PMKAFAAPAYER[[#This Row],[04.06.2025]],0)</f>
        <v>0</v>
      </c>
      <c r="BQ263" s="161"/>
      <c r="BR263" s="166">
        <f>IF(PMKAFAAPAYER[[#This Row],[ ]]="Payé",PMKAFAAPAYER[[#This Row],[11.06.2025]],0)</f>
        <v>0</v>
      </c>
      <c r="BS263" s="161"/>
      <c r="BT263" s="166">
        <f>IF(PMKAFAAPAYER[[#This Row],[ ]]="Payé",PMKAFAAPAYER[[#This Row],[18.06.2025]],0)</f>
        <v>0</v>
      </c>
      <c r="BU263" s="161"/>
      <c r="BV263" s="176">
        <f>IF(PMKAFAAPAYER[[#This Row],[ ]]="Payé",PMKAFAAPAYER[[#This Row],[25.06.2025]],0)</f>
        <v>0</v>
      </c>
      <c r="BW263" s="18">
        <f t="shared" si="71"/>
        <v>0</v>
      </c>
      <c r="BX263" s="162"/>
      <c r="BY263" s="166">
        <f>IF(PMKAFAAPAYER[[#This Row],[ ]]="Payé",PMKAFAAPAYER[[#This Row],[02.07.2025]],0)</f>
        <v>0</v>
      </c>
      <c r="BZ263" s="161"/>
      <c r="CA263" s="166">
        <f>IF(PMKAFAAPAYER[[#This Row],[ ]]="Payé",PMKAFAAPAYER[[#This Row],[09.07.2025]],0)</f>
        <v>0</v>
      </c>
      <c r="CB263" s="161"/>
      <c r="CC263" s="166">
        <f>IF(PMKAFAAPAYER[[#This Row],[ ]]="Payé",PMKAFAAPAYER[[#This Row],[16.07.2025]],0)</f>
        <v>0</v>
      </c>
      <c r="CD263" s="161"/>
      <c r="CE263" s="166">
        <f>IF(PMKAFAAPAYER[[#This Row],[ ]]="Payé",PMKAFAAPAYER[[#This Row],[23.07.2025]],0)</f>
        <v>0</v>
      </c>
      <c r="CF263" s="161"/>
      <c r="CG263" s="176">
        <f>IF(PMKAFAAPAYER[[#This Row],[ ]]="Payé",PMKAFAAPAYER[[#This Row],[30.07.2025]],0)</f>
        <v>0</v>
      </c>
      <c r="CH263" s="17">
        <f t="shared" si="72"/>
        <v>0</v>
      </c>
      <c r="CI263" s="162"/>
      <c r="CJ263" s="166">
        <f>IF(PMKAFAAPAYER[[#This Row],[ ]]="Payé",PMKAFAAPAYER[[#This Row],[06.08.2025]],0)</f>
        <v>0</v>
      </c>
      <c r="CK263" s="161"/>
      <c r="CL263" s="166">
        <f>IF(PMKAFAAPAYER[[#This Row],[ ]]="Payé",PMKAFAAPAYER[[#This Row],[13.08.2025]],0)</f>
        <v>0</v>
      </c>
      <c r="CM263" s="161"/>
      <c r="CN263" s="166">
        <f>IF(PMKAFAAPAYER[[#This Row],[ ]]="Payé",PMKAFAAPAYER[[#This Row],[20.08.2025]],0)</f>
        <v>0</v>
      </c>
      <c r="CO263" s="161"/>
      <c r="CP263" s="176">
        <f>IF(PMKAFAAPAYER[[#This Row],[ ]]="Payé",PMKAFAAPAYER[[#This Row],[27.08.2025]],0)</f>
        <v>0</v>
      </c>
      <c r="CQ263" s="18">
        <f t="shared" si="73"/>
        <v>0</v>
      </c>
      <c r="CR263" s="162"/>
      <c r="CS263" s="166">
        <f>IF(PMKAFAAPAYER[[#This Row],[ ]]="Payé",PMKAFAAPAYER[[#This Row],[03.09.2025]],0)</f>
        <v>0</v>
      </c>
      <c r="CT263" s="161"/>
      <c r="CU263" s="166">
        <f>IF(PMKAFAAPAYER[[#This Row],[ ]]="Payé",PMKAFAAPAYER[[#This Row],[10.09.2025]],0)</f>
        <v>0</v>
      </c>
      <c r="CV263" s="161"/>
      <c r="CW263" s="166">
        <f>IF(PMKAFAAPAYER[[#This Row],[ ]]="Payé",PMKAFAAPAYER[[#This Row],[17.09.2025]],0)</f>
        <v>0</v>
      </c>
      <c r="CX263" s="161"/>
      <c r="CY263" s="176">
        <f>IF(PMKAFAAPAYER[[#This Row],[ ]]="Payé",PMKAFAAPAYER[[#This Row],[24.09.2025]],0)</f>
        <v>0</v>
      </c>
      <c r="CZ263" s="17">
        <f t="shared" si="74"/>
        <v>0</v>
      </c>
      <c r="DA263" s="162"/>
      <c r="DB263" s="166">
        <f>IF(PMKAFAAPAYER[[#This Row],[ ]]="Payé",PMKAFAAPAYER[[#This Row],[01.10.2025]],0)</f>
        <v>0</v>
      </c>
      <c r="DC263" s="161"/>
      <c r="DD263" s="166">
        <f>IF(PMKAFAAPAYER[[#This Row],[ ]]="Payé",PMKAFAAPAYER[[#This Row],[08.10.2025]],0)</f>
        <v>0</v>
      </c>
      <c r="DE263" s="161"/>
      <c r="DF263" s="166">
        <f>IF(PMKAFAAPAYER[[#This Row],[ ]]="Payé",PMKAFAAPAYER[[#This Row],[15.10.2025]],0)</f>
        <v>0</v>
      </c>
      <c r="DG263" s="161"/>
      <c r="DH263" s="166">
        <f>IF(PMKAFAAPAYER[[#This Row],[ ]]="Payé",PMKAFAAPAYER[[#This Row],[22.10.2025]],0)</f>
        <v>0</v>
      </c>
      <c r="DI263" s="161"/>
      <c r="DJ263" s="176">
        <f>IF(PMKAFAAPAYER[[#This Row],[ ]]="Payé",PMKAFAAPAYER[[#This Row],[29.10.2025]],0)</f>
        <v>0</v>
      </c>
      <c r="DK263" s="18">
        <f t="shared" si="75"/>
        <v>0</v>
      </c>
      <c r="DL263" s="162"/>
      <c r="DM263" s="166">
        <f>IF(PMKAFAAPAYER[[#This Row],[ ]]="Payé",PMKAFAAPAYER[[#This Row],[05.11.2025]],0)</f>
        <v>0</v>
      </c>
      <c r="DN263" s="161"/>
      <c r="DO263" s="166">
        <f>IF(PMKAFAAPAYER[[#This Row],[ ]]="Payé",PMKAFAAPAYER[[#This Row],[12.11.2025]],0)</f>
        <v>0</v>
      </c>
      <c r="DP263" s="161"/>
      <c r="DQ263" s="166">
        <f>IF(PMKAFAAPAYER[[#This Row],[ ]]="Payé",PMKAFAAPAYER[[#This Row],[19.11.2025]],0)</f>
        <v>0</v>
      </c>
      <c r="DR263" s="161"/>
      <c r="DS263" s="176">
        <f>IF(PMKAFAAPAYER[[#This Row],[ ]]="Payé",PMKAFAAPAYER[[#This Row],[26.11.2025]],0)</f>
        <v>0</v>
      </c>
      <c r="DT263" s="17">
        <f t="shared" si="76"/>
        <v>0</v>
      </c>
      <c r="DU263" s="162"/>
      <c r="DV263" s="166">
        <f>IF(PMKAFAAPAYER[[#This Row],[ ]]="Payé",PMKAFAAPAYER[[#This Row],[03.12.2025]],0)</f>
        <v>0</v>
      </c>
      <c r="DW263" s="161"/>
      <c r="DX263" s="166">
        <f>IF(PMKAFAAPAYER[[#This Row],[ ]]="Payé",PMKAFAAPAYER[[#This Row],[10.12.2025]],0)</f>
        <v>0</v>
      </c>
      <c r="DY263" s="161"/>
      <c r="DZ263" s="166">
        <f>IF(PMKAFAAPAYER[[#This Row],[ ]]="Payé",PMKAFAAPAYER[[#This Row],[17.12.2025]],0)</f>
        <v>0</v>
      </c>
      <c r="EA263" s="161"/>
      <c r="EB263" s="166">
        <f>IF(PMKAFAAPAYER[[#This Row],[ ]]="Payé",PMKAFAAPAYER[[#This Row],[24.12.2025]],0)</f>
        <v>0</v>
      </c>
      <c r="EC263" s="161"/>
      <c r="ED263" s="176">
        <f>IF(PMKAFAAPAYER[[#This Row],[ ]]="Payé",PMKAFAAPAYER[[#This Row],[31.12.2025]],0)</f>
        <v>0</v>
      </c>
      <c r="EE263" s="18">
        <f t="shared" si="77"/>
        <v>0</v>
      </c>
      <c r="EF263" s="11">
        <f t="shared" si="78"/>
        <v>0</v>
      </c>
      <c r="EG263" s="16">
        <f>+PMKAFAAPAYER[[#This Row],[CHF]]-PMKAFAAPAYER[[#This Row],[T2025]]</f>
        <v>0</v>
      </c>
    </row>
    <row r="264" spans="1:137" x14ac:dyDescent="0.3">
      <c r="A264" s="9">
        <f t="shared" si="79"/>
        <v>259</v>
      </c>
      <c r="B264" s="250"/>
      <c r="C264" s="251"/>
      <c r="D264" s="252"/>
      <c r="E264" s="253"/>
      <c r="F264" s="265">
        <f t="shared" si="65"/>
        <v>0</v>
      </c>
      <c r="G264" s="254"/>
      <c r="H264" s="255"/>
      <c r="I264" s="256"/>
      <c r="J264" s="14"/>
      <c r="K264" s="14"/>
      <c r="L264" s="14"/>
      <c r="N264" s="15"/>
      <c r="P264" s="258"/>
      <c r="Q264" s="259"/>
      <c r="R264" s="260"/>
      <c r="S264" s="166">
        <f>IF(PMKAFAAPAYER[[#This Row],[ ]]="Payé",PMKAFAAPAYER[[#This Row],[02.01.2025]],0)</f>
        <v>0</v>
      </c>
      <c r="T264" s="234"/>
      <c r="U264" s="166">
        <f>IF(PMKAFAAPAYER[[#This Row],[ ]]="Payé",PMKAFAAPAYER[[#This Row],[09.01.2025]],0)</f>
        <v>0</v>
      </c>
      <c r="V264" s="234"/>
      <c r="W264" s="166">
        <f>IF(PMKAFAAPAYER[[#This Row],[ ]]="Payé",PMKAFAAPAYER[[#This Row],[16.01.2025]],0)</f>
        <v>0</v>
      </c>
      <c r="X264" s="234"/>
      <c r="Y264" s="166">
        <f>IF(PMKAFAAPAYER[[#This Row],[ ]]="Payé",PMKAFAAPAYER[[#This Row],[23.01.2025]],0)</f>
        <v>0</v>
      </c>
      <c r="Z264" s="234"/>
      <c r="AA264" s="176">
        <f>IF(PMKAFAAPAYER[[#This Row],[ ]]="Payé",PMKAFAAPAYER[[#This Row],[30.01.2025]],0)</f>
        <v>0</v>
      </c>
      <c r="AB264" s="32">
        <f t="shared" si="66"/>
        <v>0</v>
      </c>
      <c r="AC264" s="234"/>
      <c r="AD264" s="166">
        <f>IF(PMKAFAAPAYER[[#This Row],[ ]]="Payé",PMKAFAAPAYER[[#This Row],[06.02.2025]],0)</f>
        <v>0</v>
      </c>
      <c r="AE264" s="234"/>
      <c r="AF264" s="166">
        <f>IF(PMKAFAAPAYER[[#This Row],[ ]]="Payé",PMKAFAAPAYER[[#This Row],[13.02.2025]],0)</f>
        <v>0</v>
      </c>
      <c r="AG264" s="234"/>
      <c r="AH264" s="166">
        <f>IF(PMKAFAAPAYER[[#This Row],[ ]]="Payé",PMKAFAAPAYER[[#This Row],[20.02.2025]],0)</f>
        <v>0</v>
      </c>
      <c r="AI264" s="234"/>
      <c r="AJ264" s="176">
        <f>IF(PMKAFAAPAYER[[#This Row],[ ]]="Payé",PMKAFAAPAYER[[#This Row],[27.02.2025]],0)</f>
        <v>0</v>
      </c>
      <c r="AK264" s="47">
        <f t="shared" si="67"/>
        <v>0</v>
      </c>
      <c r="AL264" s="162"/>
      <c r="AM264" s="166">
        <f>IF(PMKAFAAPAYER[[#This Row],[ ]]="Payé",PMKAFAAPAYER[[#This Row],[05.03.2025]],0)</f>
        <v>0</v>
      </c>
      <c r="AN264" s="161"/>
      <c r="AO264" s="166">
        <f>IF(PMKAFAAPAYER[[#This Row],[ ]]="Payé",PMKAFAAPAYER[[#This Row],[12.03.2025]],0)</f>
        <v>0</v>
      </c>
      <c r="AP264" s="161"/>
      <c r="AQ264" s="166">
        <f>IF(PMKAFAAPAYER[[#This Row],[ ]]="Payé",PMKAFAAPAYER[[#This Row],[19.03.2025]],0)</f>
        <v>0</v>
      </c>
      <c r="AR264" s="161"/>
      <c r="AS264" s="176">
        <f>IF(PMKAFAAPAYER[[#This Row],[ ]]="Payé",PMKAFAAPAYER[[#This Row],[26.03.2025]],0)</f>
        <v>0</v>
      </c>
      <c r="AT264" s="17">
        <f t="shared" si="68"/>
        <v>0</v>
      </c>
      <c r="AU264" s="162"/>
      <c r="AV264" s="166">
        <f>IF(PMKAFAAPAYER[[#This Row],[ ]]="Payé",PMKAFAAPAYER[[#This Row],[02.04.2025]],0)</f>
        <v>0</v>
      </c>
      <c r="AW264" s="161"/>
      <c r="AX264" s="166">
        <f>IF(PMKAFAAPAYER[[#This Row],[ ]]="Payé",PMKAFAAPAYER[[#This Row],[09.04.2025]],0)</f>
        <v>0</v>
      </c>
      <c r="AY264" s="161"/>
      <c r="AZ264" s="166">
        <f>IF(PMKAFAAPAYER[[#This Row],[ ]]="Payé",PMKAFAAPAYER[[#This Row],[16.04.2025]],0)</f>
        <v>0</v>
      </c>
      <c r="BA264" s="161"/>
      <c r="BB264" s="166">
        <f>IF(PMKAFAAPAYER[[#This Row],[ ]]="Payé",PMKAFAAPAYER[[#This Row],[23.04.2025]],0)</f>
        <v>0</v>
      </c>
      <c r="BC264" s="161"/>
      <c r="BD264" s="176">
        <f>IF(PMKAFAAPAYER[[#This Row],[ ]]="Payé",PMKAFAAPAYER[[#This Row],[30.04.2025]],0)</f>
        <v>0</v>
      </c>
      <c r="BE264" s="18">
        <f t="shared" si="69"/>
        <v>0</v>
      </c>
      <c r="BF264" s="162"/>
      <c r="BG264" s="166">
        <f>IF(PMKAFAAPAYER[[#This Row],[ ]]="Payé",PMKAFAAPAYER[[#This Row],[07.05.2025]],0)</f>
        <v>0</v>
      </c>
      <c r="BH264" s="161"/>
      <c r="BI264" s="166">
        <f>IF(PMKAFAAPAYER[[#This Row],[ ]]="Payé",PMKAFAAPAYER[[#This Row],[14.05.2025]],0)</f>
        <v>0</v>
      </c>
      <c r="BJ264" s="161"/>
      <c r="BK264" s="166">
        <f>IF(PMKAFAAPAYER[[#This Row],[ ]]="Payé",PMKAFAAPAYER[[#This Row],[21.05.2025]],0)</f>
        <v>0</v>
      </c>
      <c r="BL264" s="161"/>
      <c r="BM264" s="176">
        <f>IF(PMKAFAAPAYER[[#This Row],[ ]]="Payé",PMKAFAAPAYER[[#This Row],[28.05.2025]],0)</f>
        <v>0</v>
      </c>
      <c r="BN264" s="17">
        <f t="shared" si="70"/>
        <v>0</v>
      </c>
      <c r="BO264" s="162"/>
      <c r="BP264" s="166">
        <f>IF(PMKAFAAPAYER[[#This Row],[ ]]="Payé",PMKAFAAPAYER[[#This Row],[04.06.2025]],0)</f>
        <v>0</v>
      </c>
      <c r="BQ264" s="161"/>
      <c r="BR264" s="166">
        <f>IF(PMKAFAAPAYER[[#This Row],[ ]]="Payé",PMKAFAAPAYER[[#This Row],[11.06.2025]],0)</f>
        <v>0</v>
      </c>
      <c r="BS264" s="161"/>
      <c r="BT264" s="166">
        <f>IF(PMKAFAAPAYER[[#This Row],[ ]]="Payé",PMKAFAAPAYER[[#This Row],[18.06.2025]],0)</f>
        <v>0</v>
      </c>
      <c r="BU264" s="161"/>
      <c r="BV264" s="176">
        <f>IF(PMKAFAAPAYER[[#This Row],[ ]]="Payé",PMKAFAAPAYER[[#This Row],[25.06.2025]],0)</f>
        <v>0</v>
      </c>
      <c r="BW264" s="18">
        <f t="shared" si="71"/>
        <v>0</v>
      </c>
      <c r="BX264" s="162"/>
      <c r="BY264" s="166">
        <f>IF(PMKAFAAPAYER[[#This Row],[ ]]="Payé",PMKAFAAPAYER[[#This Row],[02.07.2025]],0)</f>
        <v>0</v>
      </c>
      <c r="BZ264" s="161"/>
      <c r="CA264" s="166">
        <f>IF(PMKAFAAPAYER[[#This Row],[ ]]="Payé",PMKAFAAPAYER[[#This Row],[09.07.2025]],0)</f>
        <v>0</v>
      </c>
      <c r="CB264" s="161"/>
      <c r="CC264" s="166">
        <f>IF(PMKAFAAPAYER[[#This Row],[ ]]="Payé",PMKAFAAPAYER[[#This Row],[16.07.2025]],0)</f>
        <v>0</v>
      </c>
      <c r="CD264" s="161"/>
      <c r="CE264" s="166">
        <f>IF(PMKAFAAPAYER[[#This Row],[ ]]="Payé",PMKAFAAPAYER[[#This Row],[23.07.2025]],0)</f>
        <v>0</v>
      </c>
      <c r="CF264" s="161"/>
      <c r="CG264" s="176">
        <f>IF(PMKAFAAPAYER[[#This Row],[ ]]="Payé",PMKAFAAPAYER[[#This Row],[30.07.2025]],0)</f>
        <v>0</v>
      </c>
      <c r="CH264" s="17">
        <f t="shared" si="72"/>
        <v>0</v>
      </c>
      <c r="CI264" s="162"/>
      <c r="CJ264" s="166">
        <f>IF(PMKAFAAPAYER[[#This Row],[ ]]="Payé",PMKAFAAPAYER[[#This Row],[06.08.2025]],0)</f>
        <v>0</v>
      </c>
      <c r="CK264" s="161"/>
      <c r="CL264" s="166">
        <f>IF(PMKAFAAPAYER[[#This Row],[ ]]="Payé",PMKAFAAPAYER[[#This Row],[13.08.2025]],0)</f>
        <v>0</v>
      </c>
      <c r="CM264" s="161"/>
      <c r="CN264" s="166">
        <f>IF(PMKAFAAPAYER[[#This Row],[ ]]="Payé",PMKAFAAPAYER[[#This Row],[20.08.2025]],0)</f>
        <v>0</v>
      </c>
      <c r="CO264" s="161"/>
      <c r="CP264" s="176">
        <f>IF(PMKAFAAPAYER[[#This Row],[ ]]="Payé",PMKAFAAPAYER[[#This Row],[27.08.2025]],0)</f>
        <v>0</v>
      </c>
      <c r="CQ264" s="18">
        <f t="shared" si="73"/>
        <v>0</v>
      </c>
      <c r="CR264" s="162"/>
      <c r="CS264" s="166">
        <f>IF(PMKAFAAPAYER[[#This Row],[ ]]="Payé",PMKAFAAPAYER[[#This Row],[03.09.2025]],0)</f>
        <v>0</v>
      </c>
      <c r="CT264" s="161"/>
      <c r="CU264" s="166">
        <f>IF(PMKAFAAPAYER[[#This Row],[ ]]="Payé",PMKAFAAPAYER[[#This Row],[10.09.2025]],0)</f>
        <v>0</v>
      </c>
      <c r="CV264" s="161"/>
      <c r="CW264" s="166">
        <f>IF(PMKAFAAPAYER[[#This Row],[ ]]="Payé",PMKAFAAPAYER[[#This Row],[17.09.2025]],0)</f>
        <v>0</v>
      </c>
      <c r="CX264" s="161"/>
      <c r="CY264" s="176">
        <f>IF(PMKAFAAPAYER[[#This Row],[ ]]="Payé",PMKAFAAPAYER[[#This Row],[24.09.2025]],0)</f>
        <v>0</v>
      </c>
      <c r="CZ264" s="17">
        <f t="shared" si="74"/>
        <v>0</v>
      </c>
      <c r="DA264" s="162"/>
      <c r="DB264" s="166">
        <f>IF(PMKAFAAPAYER[[#This Row],[ ]]="Payé",PMKAFAAPAYER[[#This Row],[01.10.2025]],0)</f>
        <v>0</v>
      </c>
      <c r="DC264" s="161"/>
      <c r="DD264" s="166">
        <f>IF(PMKAFAAPAYER[[#This Row],[ ]]="Payé",PMKAFAAPAYER[[#This Row],[08.10.2025]],0)</f>
        <v>0</v>
      </c>
      <c r="DE264" s="161"/>
      <c r="DF264" s="166">
        <f>IF(PMKAFAAPAYER[[#This Row],[ ]]="Payé",PMKAFAAPAYER[[#This Row],[15.10.2025]],0)</f>
        <v>0</v>
      </c>
      <c r="DG264" s="161"/>
      <c r="DH264" s="166">
        <f>IF(PMKAFAAPAYER[[#This Row],[ ]]="Payé",PMKAFAAPAYER[[#This Row],[22.10.2025]],0)</f>
        <v>0</v>
      </c>
      <c r="DI264" s="161"/>
      <c r="DJ264" s="176">
        <f>IF(PMKAFAAPAYER[[#This Row],[ ]]="Payé",PMKAFAAPAYER[[#This Row],[29.10.2025]],0)</f>
        <v>0</v>
      </c>
      <c r="DK264" s="18">
        <f t="shared" si="75"/>
        <v>0</v>
      </c>
      <c r="DL264" s="162"/>
      <c r="DM264" s="166">
        <f>IF(PMKAFAAPAYER[[#This Row],[ ]]="Payé",PMKAFAAPAYER[[#This Row],[05.11.2025]],0)</f>
        <v>0</v>
      </c>
      <c r="DN264" s="161"/>
      <c r="DO264" s="166">
        <f>IF(PMKAFAAPAYER[[#This Row],[ ]]="Payé",PMKAFAAPAYER[[#This Row],[12.11.2025]],0)</f>
        <v>0</v>
      </c>
      <c r="DP264" s="161"/>
      <c r="DQ264" s="166">
        <f>IF(PMKAFAAPAYER[[#This Row],[ ]]="Payé",PMKAFAAPAYER[[#This Row],[19.11.2025]],0)</f>
        <v>0</v>
      </c>
      <c r="DR264" s="161"/>
      <c r="DS264" s="176">
        <f>IF(PMKAFAAPAYER[[#This Row],[ ]]="Payé",PMKAFAAPAYER[[#This Row],[26.11.2025]],0)</f>
        <v>0</v>
      </c>
      <c r="DT264" s="17">
        <f t="shared" si="76"/>
        <v>0</v>
      </c>
      <c r="DU264" s="162"/>
      <c r="DV264" s="166">
        <f>IF(PMKAFAAPAYER[[#This Row],[ ]]="Payé",PMKAFAAPAYER[[#This Row],[03.12.2025]],0)</f>
        <v>0</v>
      </c>
      <c r="DW264" s="161"/>
      <c r="DX264" s="166">
        <f>IF(PMKAFAAPAYER[[#This Row],[ ]]="Payé",PMKAFAAPAYER[[#This Row],[10.12.2025]],0)</f>
        <v>0</v>
      </c>
      <c r="DY264" s="161"/>
      <c r="DZ264" s="166">
        <f>IF(PMKAFAAPAYER[[#This Row],[ ]]="Payé",PMKAFAAPAYER[[#This Row],[17.12.2025]],0)</f>
        <v>0</v>
      </c>
      <c r="EA264" s="161"/>
      <c r="EB264" s="166">
        <f>IF(PMKAFAAPAYER[[#This Row],[ ]]="Payé",PMKAFAAPAYER[[#This Row],[24.12.2025]],0)</f>
        <v>0</v>
      </c>
      <c r="EC264" s="161"/>
      <c r="ED264" s="176">
        <f>IF(PMKAFAAPAYER[[#This Row],[ ]]="Payé",PMKAFAAPAYER[[#This Row],[31.12.2025]],0)</f>
        <v>0</v>
      </c>
      <c r="EE264" s="18">
        <f t="shared" si="77"/>
        <v>0</v>
      </c>
      <c r="EF264" s="11">
        <f t="shared" si="78"/>
        <v>0</v>
      </c>
      <c r="EG264" s="16">
        <f>+PMKAFAAPAYER[[#This Row],[CHF]]-PMKAFAAPAYER[[#This Row],[T2025]]</f>
        <v>0</v>
      </c>
    </row>
    <row r="265" spans="1:137" x14ac:dyDescent="0.3">
      <c r="A265" s="9">
        <f t="shared" si="79"/>
        <v>260</v>
      </c>
      <c r="B265" s="250"/>
      <c r="C265" s="251"/>
      <c r="D265" s="252"/>
      <c r="E265" s="253"/>
      <c r="F265" s="265">
        <f t="shared" si="65"/>
        <v>0</v>
      </c>
      <c r="G265" s="254"/>
      <c r="H265" s="255"/>
      <c r="I265" s="256"/>
      <c r="J265" s="14"/>
      <c r="K265" s="14"/>
      <c r="L265" s="14"/>
      <c r="N265" s="15"/>
      <c r="P265" s="258"/>
      <c r="Q265" s="259"/>
      <c r="R265" s="260"/>
      <c r="S265" s="166">
        <f>IF(PMKAFAAPAYER[[#This Row],[ ]]="Payé",PMKAFAAPAYER[[#This Row],[02.01.2025]],0)</f>
        <v>0</v>
      </c>
      <c r="T265" s="234"/>
      <c r="U265" s="166">
        <f>IF(PMKAFAAPAYER[[#This Row],[ ]]="Payé",PMKAFAAPAYER[[#This Row],[09.01.2025]],0)</f>
        <v>0</v>
      </c>
      <c r="V265" s="234"/>
      <c r="W265" s="166">
        <f>IF(PMKAFAAPAYER[[#This Row],[ ]]="Payé",PMKAFAAPAYER[[#This Row],[16.01.2025]],0)</f>
        <v>0</v>
      </c>
      <c r="X265" s="234"/>
      <c r="Y265" s="166">
        <f>IF(PMKAFAAPAYER[[#This Row],[ ]]="Payé",PMKAFAAPAYER[[#This Row],[23.01.2025]],0)</f>
        <v>0</v>
      </c>
      <c r="Z265" s="234"/>
      <c r="AA265" s="176">
        <f>IF(PMKAFAAPAYER[[#This Row],[ ]]="Payé",PMKAFAAPAYER[[#This Row],[30.01.2025]],0)</f>
        <v>0</v>
      </c>
      <c r="AB265" s="32">
        <f t="shared" si="66"/>
        <v>0</v>
      </c>
      <c r="AC265" s="234"/>
      <c r="AD265" s="166">
        <f>IF(PMKAFAAPAYER[[#This Row],[ ]]="Payé",PMKAFAAPAYER[[#This Row],[06.02.2025]],0)</f>
        <v>0</v>
      </c>
      <c r="AE265" s="234"/>
      <c r="AF265" s="166">
        <f>IF(PMKAFAAPAYER[[#This Row],[ ]]="Payé",PMKAFAAPAYER[[#This Row],[13.02.2025]],0)</f>
        <v>0</v>
      </c>
      <c r="AG265" s="234"/>
      <c r="AH265" s="166">
        <f>IF(PMKAFAAPAYER[[#This Row],[ ]]="Payé",PMKAFAAPAYER[[#This Row],[20.02.2025]],0)</f>
        <v>0</v>
      </c>
      <c r="AI265" s="234"/>
      <c r="AJ265" s="176">
        <f>IF(PMKAFAAPAYER[[#This Row],[ ]]="Payé",PMKAFAAPAYER[[#This Row],[27.02.2025]],0)</f>
        <v>0</v>
      </c>
      <c r="AK265" s="47">
        <f t="shared" si="67"/>
        <v>0</v>
      </c>
      <c r="AL265" s="162"/>
      <c r="AM265" s="166">
        <f>IF(PMKAFAAPAYER[[#This Row],[ ]]="Payé",PMKAFAAPAYER[[#This Row],[05.03.2025]],0)</f>
        <v>0</v>
      </c>
      <c r="AN265" s="161"/>
      <c r="AO265" s="166">
        <f>IF(PMKAFAAPAYER[[#This Row],[ ]]="Payé",PMKAFAAPAYER[[#This Row],[12.03.2025]],0)</f>
        <v>0</v>
      </c>
      <c r="AP265" s="161"/>
      <c r="AQ265" s="166">
        <f>IF(PMKAFAAPAYER[[#This Row],[ ]]="Payé",PMKAFAAPAYER[[#This Row],[19.03.2025]],0)</f>
        <v>0</v>
      </c>
      <c r="AR265" s="161"/>
      <c r="AS265" s="176">
        <f>IF(PMKAFAAPAYER[[#This Row],[ ]]="Payé",PMKAFAAPAYER[[#This Row],[26.03.2025]],0)</f>
        <v>0</v>
      </c>
      <c r="AT265" s="17">
        <f t="shared" si="68"/>
        <v>0</v>
      </c>
      <c r="AU265" s="162"/>
      <c r="AV265" s="166">
        <f>IF(PMKAFAAPAYER[[#This Row],[ ]]="Payé",PMKAFAAPAYER[[#This Row],[02.04.2025]],0)</f>
        <v>0</v>
      </c>
      <c r="AW265" s="161"/>
      <c r="AX265" s="166">
        <f>IF(PMKAFAAPAYER[[#This Row],[ ]]="Payé",PMKAFAAPAYER[[#This Row],[09.04.2025]],0)</f>
        <v>0</v>
      </c>
      <c r="AY265" s="161"/>
      <c r="AZ265" s="166">
        <f>IF(PMKAFAAPAYER[[#This Row],[ ]]="Payé",PMKAFAAPAYER[[#This Row],[16.04.2025]],0)</f>
        <v>0</v>
      </c>
      <c r="BA265" s="161"/>
      <c r="BB265" s="166">
        <f>IF(PMKAFAAPAYER[[#This Row],[ ]]="Payé",PMKAFAAPAYER[[#This Row],[23.04.2025]],0)</f>
        <v>0</v>
      </c>
      <c r="BC265" s="161"/>
      <c r="BD265" s="176">
        <f>IF(PMKAFAAPAYER[[#This Row],[ ]]="Payé",PMKAFAAPAYER[[#This Row],[30.04.2025]],0)</f>
        <v>0</v>
      </c>
      <c r="BE265" s="18">
        <f t="shared" si="69"/>
        <v>0</v>
      </c>
      <c r="BF265" s="162"/>
      <c r="BG265" s="166">
        <f>IF(PMKAFAAPAYER[[#This Row],[ ]]="Payé",PMKAFAAPAYER[[#This Row],[07.05.2025]],0)</f>
        <v>0</v>
      </c>
      <c r="BH265" s="161"/>
      <c r="BI265" s="166">
        <f>IF(PMKAFAAPAYER[[#This Row],[ ]]="Payé",PMKAFAAPAYER[[#This Row],[14.05.2025]],0)</f>
        <v>0</v>
      </c>
      <c r="BJ265" s="161"/>
      <c r="BK265" s="166">
        <f>IF(PMKAFAAPAYER[[#This Row],[ ]]="Payé",PMKAFAAPAYER[[#This Row],[21.05.2025]],0)</f>
        <v>0</v>
      </c>
      <c r="BL265" s="161"/>
      <c r="BM265" s="176">
        <f>IF(PMKAFAAPAYER[[#This Row],[ ]]="Payé",PMKAFAAPAYER[[#This Row],[28.05.2025]],0)</f>
        <v>0</v>
      </c>
      <c r="BN265" s="17">
        <f t="shared" si="70"/>
        <v>0</v>
      </c>
      <c r="BO265" s="162"/>
      <c r="BP265" s="166">
        <f>IF(PMKAFAAPAYER[[#This Row],[ ]]="Payé",PMKAFAAPAYER[[#This Row],[04.06.2025]],0)</f>
        <v>0</v>
      </c>
      <c r="BQ265" s="161"/>
      <c r="BR265" s="166">
        <f>IF(PMKAFAAPAYER[[#This Row],[ ]]="Payé",PMKAFAAPAYER[[#This Row],[11.06.2025]],0)</f>
        <v>0</v>
      </c>
      <c r="BS265" s="161"/>
      <c r="BT265" s="166">
        <f>IF(PMKAFAAPAYER[[#This Row],[ ]]="Payé",PMKAFAAPAYER[[#This Row],[18.06.2025]],0)</f>
        <v>0</v>
      </c>
      <c r="BU265" s="161"/>
      <c r="BV265" s="176">
        <f>IF(PMKAFAAPAYER[[#This Row],[ ]]="Payé",PMKAFAAPAYER[[#This Row],[25.06.2025]],0)</f>
        <v>0</v>
      </c>
      <c r="BW265" s="18">
        <f t="shared" si="71"/>
        <v>0</v>
      </c>
      <c r="BX265" s="162"/>
      <c r="BY265" s="166">
        <f>IF(PMKAFAAPAYER[[#This Row],[ ]]="Payé",PMKAFAAPAYER[[#This Row],[02.07.2025]],0)</f>
        <v>0</v>
      </c>
      <c r="BZ265" s="161"/>
      <c r="CA265" s="166">
        <f>IF(PMKAFAAPAYER[[#This Row],[ ]]="Payé",PMKAFAAPAYER[[#This Row],[09.07.2025]],0)</f>
        <v>0</v>
      </c>
      <c r="CB265" s="161"/>
      <c r="CC265" s="166">
        <f>IF(PMKAFAAPAYER[[#This Row],[ ]]="Payé",PMKAFAAPAYER[[#This Row],[16.07.2025]],0)</f>
        <v>0</v>
      </c>
      <c r="CD265" s="161"/>
      <c r="CE265" s="166">
        <f>IF(PMKAFAAPAYER[[#This Row],[ ]]="Payé",PMKAFAAPAYER[[#This Row],[23.07.2025]],0)</f>
        <v>0</v>
      </c>
      <c r="CF265" s="161"/>
      <c r="CG265" s="176">
        <f>IF(PMKAFAAPAYER[[#This Row],[ ]]="Payé",PMKAFAAPAYER[[#This Row],[30.07.2025]],0)</f>
        <v>0</v>
      </c>
      <c r="CH265" s="17">
        <f t="shared" si="72"/>
        <v>0</v>
      </c>
      <c r="CI265" s="162"/>
      <c r="CJ265" s="166">
        <f>IF(PMKAFAAPAYER[[#This Row],[ ]]="Payé",PMKAFAAPAYER[[#This Row],[06.08.2025]],0)</f>
        <v>0</v>
      </c>
      <c r="CK265" s="161"/>
      <c r="CL265" s="166">
        <f>IF(PMKAFAAPAYER[[#This Row],[ ]]="Payé",PMKAFAAPAYER[[#This Row],[13.08.2025]],0)</f>
        <v>0</v>
      </c>
      <c r="CM265" s="161"/>
      <c r="CN265" s="166">
        <f>IF(PMKAFAAPAYER[[#This Row],[ ]]="Payé",PMKAFAAPAYER[[#This Row],[20.08.2025]],0)</f>
        <v>0</v>
      </c>
      <c r="CO265" s="161"/>
      <c r="CP265" s="176">
        <f>IF(PMKAFAAPAYER[[#This Row],[ ]]="Payé",PMKAFAAPAYER[[#This Row],[27.08.2025]],0)</f>
        <v>0</v>
      </c>
      <c r="CQ265" s="18">
        <f t="shared" si="73"/>
        <v>0</v>
      </c>
      <c r="CR265" s="162"/>
      <c r="CS265" s="166">
        <f>IF(PMKAFAAPAYER[[#This Row],[ ]]="Payé",PMKAFAAPAYER[[#This Row],[03.09.2025]],0)</f>
        <v>0</v>
      </c>
      <c r="CT265" s="161"/>
      <c r="CU265" s="166">
        <f>IF(PMKAFAAPAYER[[#This Row],[ ]]="Payé",PMKAFAAPAYER[[#This Row],[10.09.2025]],0)</f>
        <v>0</v>
      </c>
      <c r="CV265" s="161"/>
      <c r="CW265" s="166">
        <f>IF(PMKAFAAPAYER[[#This Row],[ ]]="Payé",PMKAFAAPAYER[[#This Row],[17.09.2025]],0)</f>
        <v>0</v>
      </c>
      <c r="CX265" s="161"/>
      <c r="CY265" s="176">
        <f>IF(PMKAFAAPAYER[[#This Row],[ ]]="Payé",PMKAFAAPAYER[[#This Row],[24.09.2025]],0)</f>
        <v>0</v>
      </c>
      <c r="CZ265" s="17">
        <f t="shared" si="74"/>
        <v>0</v>
      </c>
      <c r="DA265" s="162"/>
      <c r="DB265" s="166">
        <f>IF(PMKAFAAPAYER[[#This Row],[ ]]="Payé",PMKAFAAPAYER[[#This Row],[01.10.2025]],0)</f>
        <v>0</v>
      </c>
      <c r="DC265" s="161"/>
      <c r="DD265" s="166">
        <f>IF(PMKAFAAPAYER[[#This Row],[ ]]="Payé",PMKAFAAPAYER[[#This Row],[08.10.2025]],0)</f>
        <v>0</v>
      </c>
      <c r="DE265" s="161"/>
      <c r="DF265" s="166">
        <f>IF(PMKAFAAPAYER[[#This Row],[ ]]="Payé",PMKAFAAPAYER[[#This Row],[15.10.2025]],0)</f>
        <v>0</v>
      </c>
      <c r="DG265" s="161"/>
      <c r="DH265" s="166">
        <f>IF(PMKAFAAPAYER[[#This Row],[ ]]="Payé",PMKAFAAPAYER[[#This Row],[22.10.2025]],0)</f>
        <v>0</v>
      </c>
      <c r="DI265" s="161"/>
      <c r="DJ265" s="176">
        <f>IF(PMKAFAAPAYER[[#This Row],[ ]]="Payé",PMKAFAAPAYER[[#This Row],[29.10.2025]],0)</f>
        <v>0</v>
      </c>
      <c r="DK265" s="18">
        <f t="shared" si="75"/>
        <v>0</v>
      </c>
      <c r="DL265" s="162"/>
      <c r="DM265" s="166">
        <f>IF(PMKAFAAPAYER[[#This Row],[ ]]="Payé",PMKAFAAPAYER[[#This Row],[05.11.2025]],0)</f>
        <v>0</v>
      </c>
      <c r="DN265" s="161"/>
      <c r="DO265" s="166">
        <f>IF(PMKAFAAPAYER[[#This Row],[ ]]="Payé",PMKAFAAPAYER[[#This Row],[12.11.2025]],0)</f>
        <v>0</v>
      </c>
      <c r="DP265" s="161"/>
      <c r="DQ265" s="166">
        <f>IF(PMKAFAAPAYER[[#This Row],[ ]]="Payé",PMKAFAAPAYER[[#This Row],[19.11.2025]],0)</f>
        <v>0</v>
      </c>
      <c r="DR265" s="161"/>
      <c r="DS265" s="176">
        <f>IF(PMKAFAAPAYER[[#This Row],[ ]]="Payé",PMKAFAAPAYER[[#This Row],[26.11.2025]],0)</f>
        <v>0</v>
      </c>
      <c r="DT265" s="17">
        <f t="shared" si="76"/>
        <v>0</v>
      </c>
      <c r="DU265" s="162"/>
      <c r="DV265" s="166">
        <f>IF(PMKAFAAPAYER[[#This Row],[ ]]="Payé",PMKAFAAPAYER[[#This Row],[03.12.2025]],0)</f>
        <v>0</v>
      </c>
      <c r="DW265" s="161"/>
      <c r="DX265" s="166">
        <f>IF(PMKAFAAPAYER[[#This Row],[ ]]="Payé",PMKAFAAPAYER[[#This Row],[10.12.2025]],0)</f>
        <v>0</v>
      </c>
      <c r="DY265" s="161"/>
      <c r="DZ265" s="166">
        <f>IF(PMKAFAAPAYER[[#This Row],[ ]]="Payé",PMKAFAAPAYER[[#This Row],[17.12.2025]],0)</f>
        <v>0</v>
      </c>
      <c r="EA265" s="161"/>
      <c r="EB265" s="166">
        <f>IF(PMKAFAAPAYER[[#This Row],[ ]]="Payé",PMKAFAAPAYER[[#This Row],[24.12.2025]],0)</f>
        <v>0</v>
      </c>
      <c r="EC265" s="161"/>
      <c r="ED265" s="176">
        <f>IF(PMKAFAAPAYER[[#This Row],[ ]]="Payé",PMKAFAAPAYER[[#This Row],[31.12.2025]],0)</f>
        <v>0</v>
      </c>
      <c r="EE265" s="18">
        <f t="shared" si="77"/>
        <v>0</v>
      </c>
      <c r="EF265" s="11">
        <f t="shared" si="78"/>
        <v>0</v>
      </c>
      <c r="EG265" s="16">
        <f>+PMKAFAAPAYER[[#This Row],[CHF]]-PMKAFAAPAYER[[#This Row],[T2025]]</f>
        <v>0</v>
      </c>
    </row>
    <row r="266" spans="1:137" x14ac:dyDescent="0.3">
      <c r="A266" s="9">
        <f t="shared" si="79"/>
        <v>261</v>
      </c>
      <c r="B266" s="250"/>
      <c r="C266" s="251"/>
      <c r="D266" s="252"/>
      <c r="E266" s="253"/>
      <c r="F266" s="265">
        <f t="shared" si="65"/>
        <v>0</v>
      </c>
      <c r="G266" s="254"/>
      <c r="H266" s="255"/>
      <c r="I266" s="256"/>
      <c r="J266" s="14"/>
      <c r="K266" s="14"/>
      <c r="L266" s="14"/>
      <c r="N266" s="15"/>
      <c r="P266" s="258"/>
      <c r="Q266" s="259"/>
      <c r="R266" s="260"/>
      <c r="S266" s="166">
        <f>IF(PMKAFAAPAYER[[#This Row],[ ]]="Payé",PMKAFAAPAYER[[#This Row],[02.01.2025]],0)</f>
        <v>0</v>
      </c>
      <c r="T266" s="234"/>
      <c r="U266" s="166">
        <f>IF(PMKAFAAPAYER[[#This Row],[ ]]="Payé",PMKAFAAPAYER[[#This Row],[09.01.2025]],0)</f>
        <v>0</v>
      </c>
      <c r="V266" s="234"/>
      <c r="W266" s="166">
        <f>IF(PMKAFAAPAYER[[#This Row],[ ]]="Payé",PMKAFAAPAYER[[#This Row],[16.01.2025]],0)</f>
        <v>0</v>
      </c>
      <c r="X266" s="234"/>
      <c r="Y266" s="166">
        <f>IF(PMKAFAAPAYER[[#This Row],[ ]]="Payé",PMKAFAAPAYER[[#This Row],[23.01.2025]],0)</f>
        <v>0</v>
      </c>
      <c r="Z266" s="234"/>
      <c r="AA266" s="176">
        <f>IF(PMKAFAAPAYER[[#This Row],[ ]]="Payé",PMKAFAAPAYER[[#This Row],[30.01.2025]],0)</f>
        <v>0</v>
      </c>
      <c r="AB266" s="32">
        <f t="shared" si="66"/>
        <v>0</v>
      </c>
      <c r="AC266" s="234"/>
      <c r="AD266" s="166">
        <f>IF(PMKAFAAPAYER[[#This Row],[ ]]="Payé",PMKAFAAPAYER[[#This Row],[06.02.2025]],0)</f>
        <v>0</v>
      </c>
      <c r="AE266" s="234"/>
      <c r="AF266" s="166">
        <f>IF(PMKAFAAPAYER[[#This Row],[ ]]="Payé",PMKAFAAPAYER[[#This Row],[13.02.2025]],0)</f>
        <v>0</v>
      </c>
      <c r="AG266" s="234"/>
      <c r="AH266" s="166">
        <f>IF(PMKAFAAPAYER[[#This Row],[ ]]="Payé",PMKAFAAPAYER[[#This Row],[20.02.2025]],0)</f>
        <v>0</v>
      </c>
      <c r="AI266" s="234"/>
      <c r="AJ266" s="176">
        <f>IF(PMKAFAAPAYER[[#This Row],[ ]]="Payé",PMKAFAAPAYER[[#This Row],[27.02.2025]],0)</f>
        <v>0</v>
      </c>
      <c r="AK266" s="47">
        <f t="shared" si="67"/>
        <v>0</v>
      </c>
      <c r="AL266" s="162"/>
      <c r="AM266" s="166">
        <f>IF(PMKAFAAPAYER[[#This Row],[ ]]="Payé",PMKAFAAPAYER[[#This Row],[05.03.2025]],0)</f>
        <v>0</v>
      </c>
      <c r="AN266" s="161"/>
      <c r="AO266" s="166">
        <f>IF(PMKAFAAPAYER[[#This Row],[ ]]="Payé",PMKAFAAPAYER[[#This Row],[12.03.2025]],0)</f>
        <v>0</v>
      </c>
      <c r="AP266" s="161"/>
      <c r="AQ266" s="166">
        <f>IF(PMKAFAAPAYER[[#This Row],[ ]]="Payé",PMKAFAAPAYER[[#This Row],[19.03.2025]],0)</f>
        <v>0</v>
      </c>
      <c r="AR266" s="161"/>
      <c r="AS266" s="176">
        <f>IF(PMKAFAAPAYER[[#This Row],[ ]]="Payé",PMKAFAAPAYER[[#This Row],[26.03.2025]],0)</f>
        <v>0</v>
      </c>
      <c r="AT266" s="17">
        <f t="shared" si="68"/>
        <v>0</v>
      </c>
      <c r="AU266" s="162"/>
      <c r="AV266" s="166">
        <f>IF(PMKAFAAPAYER[[#This Row],[ ]]="Payé",PMKAFAAPAYER[[#This Row],[02.04.2025]],0)</f>
        <v>0</v>
      </c>
      <c r="AW266" s="161"/>
      <c r="AX266" s="166">
        <f>IF(PMKAFAAPAYER[[#This Row],[ ]]="Payé",PMKAFAAPAYER[[#This Row],[09.04.2025]],0)</f>
        <v>0</v>
      </c>
      <c r="AY266" s="161"/>
      <c r="AZ266" s="166">
        <f>IF(PMKAFAAPAYER[[#This Row],[ ]]="Payé",PMKAFAAPAYER[[#This Row],[16.04.2025]],0)</f>
        <v>0</v>
      </c>
      <c r="BA266" s="161"/>
      <c r="BB266" s="166">
        <f>IF(PMKAFAAPAYER[[#This Row],[ ]]="Payé",PMKAFAAPAYER[[#This Row],[23.04.2025]],0)</f>
        <v>0</v>
      </c>
      <c r="BC266" s="161"/>
      <c r="BD266" s="176">
        <f>IF(PMKAFAAPAYER[[#This Row],[ ]]="Payé",PMKAFAAPAYER[[#This Row],[30.04.2025]],0)</f>
        <v>0</v>
      </c>
      <c r="BE266" s="18">
        <f t="shared" si="69"/>
        <v>0</v>
      </c>
      <c r="BF266" s="162"/>
      <c r="BG266" s="166">
        <f>IF(PMKAFAAPAYER[[#This Row],[ ]]="Payé",PMKAFAAPAYER[[#This Row],[07.05.2025]],0)</f>
        <v>0</v>
      </c>
      <c r="BH266" s="161"/>
      <c r="BI266" s="166">
        <f>IF(PMKAFAAPAYER[[#This Row],[ ]]="Payé",PMKAFAAPAYER[[#This Row],[14.05.2025]],0)</f>
        <v>0</v>
      </c>
      <c r="BJ266" s="161"/>
      <c r="BK266" s="166">
        <f>IF(PMKAFAAPAYER[[#This Row],[ ]]="Payé",PMKAFAAPAYER[[#This Row],[21.05.2025]],0)</f>
        <v>0</v>
      </c>
      <c r="BL266" s="161"/>
      <c r="BM266" s="176">
        <f>IF(PMKAFAAPAYER[[#This Row],[ ]]="Payé",PMKAFAAPAYER[[#This Row],[28.05.2025]],0)</f>
        <v>0</v>
      </c>
      <c r="BN266" s="17">
        <f t="shared" si="70"/>
        <v>0</v>
      </c>
      <c r="BO266" s="162"/>
      <c r="BP266" s="166">
        <f>IF(PMKAFAAPAYER[[#This Row],[ ]]="Payé",PMKAFAAPAYER[[#This Row],[04.06.2025]],0)</f>
        <v>0</v>
      </c>
      <c r="BQ266" s="161"/>
      <c r="BR266" s="166">
        <f>IF(PMKAFAAPAYER[[#This Row],[ ]]="Payé",PMKAFAAPAYER[[#This Row],[11.06.2025]],0)</f>
        <v>0</v>
      </c>
      <c r="BS266" s="161"/>
      <c r="BT266" s="166">
        <f>IF(PMKAFAAPAYER[[#This Row],[ ]]="Payé",PMKAFAAPAYER[[#This Row],[18.06.2025]],0)</f>
        <v>0</v>
      </c>
      <c r="BU266" s="161"/>
      <c r="BV266" s="176">
        <f>IF(PMKAFAAPAYER[[#This Row],[ ]]="Payé",PMKAFAAPAYER[[#This Row],[25.06.2025]],0)</f>
        <v>0</v>
      </c>
      <c r="BW266" s="18">
        <f t="shared" si="71"/>
        <v>0</v>
      </c>
      <c r="BX266" s="162"/>
      <c r="BY266" s="166">
        <f>IF(PMKAFAAPAYER[[#This Row],[ ]]="Payé",PMKAFAAPAYER[[#This Row],[02.07.2025]],0)</f>
        <v>0</v>
      </c>
      <c r="BZ266" s="161"/>
      <c r="CA266" s="166">
        <f>IF(PMKAFAAPAYER[[#This Row],[ ]]="Payé",PMKAFAAPAYER[[#This Row],[09.07.2025]],0)</f>
        <v>0</v>
      </c>
      <c r="CB266" s="161"/>
      <c r="CC266" s="166">
        <f>IF(PMKAFAAPAYER[[#This Row],[ ]]="Payé",PMKAFAAPAYER[[#This Row],[16.07.2025]],0)</f>
        <v>0</v>
      </c>
      <c r="CD266" s="161"/>
      <c r="CE266" s="166">
        <f>IF(PMKAFAAPAYER[[#This Row],[ ]]="Payé",PMKAFAAPAYER[[#This Row],[23.07.2025]],0)</f>
        <v>0</v>
      </c>
      <c r="CF266" s="161"/>
      <c r="CG266" s="176">
        <f>IF(PMKAFAAPAYER[[#This Row],[ ]]="Payé",PMKAFAAPAYER[[#This Row],[30.07.2025]],0)</f>
        <v>0</v>
      </c>
      <c r="CH266" s="17">
        <f t="shared" si="72"/>
        <v>0</v>
      </c>
      <c r="CI266" s="162"/>
      <c r="CJ266" s="166">
        <f>IF(PMKAFAAPAYER[[#This Row],[ ]]="Payé",PMKAFAAPAYER[[#This Row],[06.08.2025]],0)</f>
        <v>0</v>
      </c>
      <c r="CK266" s="161"/>
      <c r="CL266" s="166">
        <f>IF(PMKAFAAPAYER[[#This Row],[ ]]="Payé",PMKAFAAPAYER[[#This Row],[13.08.2025]],0)</f>
        <v>0</v>
      </c>
      <c r="CM266" s="161"/>
      <c r="CN266" s="166">
        <f>IF(PMKAFAAPAYER[[#This Row],[ ]]="Payé",PMKAFAAPAYER[[#This Row],[20.08.2025]],0)</f>
        <v>0</v>
      </c>
      <c r="CO266" s="161"/>
      <c r="CP266" s="176">
        <f>IF(PMKAFAAPAYER[[#This Row],[ ]]="Payé",PMKAFAAPAYER[[#This Row],[27.08.2025]],0)</f>
        <v>0</v>
      </c>
      <c r="CQ266" s="18">
        <f t="shared" si="73"/>
        <v>0</v>
      </c>
      <c r="CR266" s="162"/>
      <c r="CS266" s="166">
        <f>IF(PMKAFAAPAYER[[#This Row],[ ]]="Payé",PMKAFAAPAYER[[#This Row],[03.09.2025]],0)</f>
        <v>0</v>
      </c>
      <c r="CT266" s="161"/>
      <c r="CU266" s="166">
        <f>IF(PMKAFAAPAYER[[#This Row],[ ]]="Payé",PMKAFAAPAYER[[#This Row],[10.09.2025]],0)</f>
        <v>0</v>
      </c>
      <c r="CV266" s="161"/>
      <c r="CW266" s="166">
        <f>IF(PMKAFAAPAYER[[#This Row],[ ]]="Payé",PMKAFAAPAYER[[#This Row],[17.09.2025]],0)</f>
        <v>0</v>
      </c>
      <c r="CX266" s="161"/>
      <c r="CY266" s="176">
        <f>IF(PMKAFAAPAYER[[#This Row],[ ]]="Payé",PMKAFAAPAYER[[#This Row],[24.09.2025]],0)</f>
        <v>0</v>
      </c>
      <c r="CZ266" s="17">
        <f t="shared" si="74"/>
        <v>0</v>
      </c>
      <c r="DA266" s="162"/>
      <c r="DB266" s="166">
        <f>IF(PMKAFAAPAYER[[#This Row],[ ]]="Payé",PMKAFAAPAYER[[#This Row],[01.10.2025]],0)</f>
        <v>0</v>
      </c>
      <c r="DC266" s="161"/>
      <c r="DD266" s="166">
        <f>IF(PMKAFAAPAYER[[#This Row],[ ]]="Payé",PMKAFAAPAYER[[#This Row],[08.10.2025]],0)</f>
        <v>0</v>
      </c>
      <c r="DE266" s="161"/>
      <c r="DF266" s="166">
        <f>IF(PMKAFAAPAYER[[#This Row],[ ]]="Payé",PMKAFAAPAYER[[#This Row],[15.10.2025]],0)</f>
        <v>0</v>
      </c>
      <c r="DG266" s="161"/>
      <c r="DH266" s="166">
        <f>IF(PMKAFAAPAYER[[#This Row],[ ]]="Payé",PMKAFAAPAYER[[#This Row],[22.10.2025]],0)</f>
        <v>0</v>
      </c>
      <c r="DI266" s="161"/>
      <c r="DJ266" s="176">
        <f>IF(PMKAFAAPAYER[[#This Row],[ ]]="Payé",PMKAFAAPAYER[[#This Row],[29.10.2025]],0)</f>
        <v>0</v>
      </c>
      <c r="DK266" s="18">
        <f t="shared" si="75"/>
        <v>0</v>
      </c>
      <c r="DL266" s="162"/>
      <c r="DM266" s="166">
        <f>IF(PMKAFAAPAYER[[#This Row],[ ]]="Payé",PMKAFAAPAYER[[#This Row],[05.11.2025]],0)</f>
        <v>0</v>
      </c>
      <c r="DN266" s="161"/>
      <c r="DO266" s="166">
        <f>IF(PMKAFAAPAYER[[#This Row],[ ]]="Payé",PMKAFAAPAYER[[#This Row],[12.11.2025]],0)</f>
        <v>0</v>
      </c>
      <c r="DP266" s="161"/>
      <c r="DQ266" s="166">
        <f>IF(PMKAFAAPAYER[[#This Row],[ ]]="Payé",PMKAFAAPAYER[[#This Row],[19.11.2025]],0)</f>
        <v>0</v>
      </c>
      <c r="DR266" s="161"/>
      <c r="DS266" s="176">
        <f>IF(PMKAFAAPAYER[[#This Row],[ ]]="Payé",PMKAFAAPAYER[[#This Row],[26.11.2025]],0)</f>
        <v>0</v>
      </c>
      <c r="DT266" s="17">
        <f t="shared" si="76"/>
        <v>0</v>
      </c>
      <c r="DU266" s="162"/>
      <c r="DV266" s="166">
        <f>IF(PMKAFAAPAYER[[#This Row],[ ]]="Payé",PMKAFAAPAYER[[#This Row],[03.12.2025]],0)</f>
        <v>0</v>
      </c>
      <c r="DW266" s="161"/>
      <c r="DX266" s="166">
        <f>IF(PMKAFAAPAYER[[#This Row],[ ]]="Payé",PMKAFAAPAYER[[#This Row],[10.12.2025]],0)</f>
        <v>0</v>
      </c>
      <c r="DY266" s="161"/>
      <c r="DZ266" s="166">
        <f>IF(PMKAFAAPAYER[[#This Row],[ ]]="Payé",PMKAFAAPAYER[[#This Row],[17.12.2025]],0)</f>
        <v>0</v>
      </c>
      <c r="EA266" s="161"/>
      <c r="EB266" s="166">
        <f>IF(PMKAFAAPAYER[[#This Row],[ ]]="Payé",PMKAFAAPAYER[[#This Row],[24.12.2025]],0)</f>
        <v>0</v>
      </c>
      <c r="EC266" s="161"/>
      <c r="ED266" s="176">
        <f>IF(PMKAFAAPAYER[[#This Row],[ ]]="Payé",PMKAFAAPAYER[[#This Row],[31.12.2025]],0)</f>
        <v>0</v>
      </c>
      <c r="EE266" s="18">
        <f t="shared" si="77"/>
        <v>0</v>
      </c>
      <c r="EF266" s="11">
        <f t="shared" si="78"/>
        <v>0</v>
      </c>
      <c r="EG266" s="16">
        <f>+PMKAFAAPAYER[[#This Row],[CHF]]-PMKAFAAPAYER[[#This Row],[T2025]]</f>
        <v>0</v>
      </c>
    </row>
    <row r="267" spans="1:137" x14ac:dyDescent="0.3">
      <c r="A267" s="9">
        <f t="shared" si="79"/>
        <v>262</v>
      </c>
      <c r="B267" s="250"/>
      <c r="C267" s="251"/>
      <c r="D267" s="252"/>
      <c r="E267" s="253"/>
      <c r="F267" s="265">
        <f t="shared" si="65"/>
        <v>0</v>
      </c>
      <c r="G267" s="254"/>
      <c r="H267" s="255"/>
      <c r="I267" s="256"/>
      <c r="J267" s="14"/>
      <c r="K267" s="14"/>
      <c r="L267" s="14"/>
      <c r="N267" s="15"/>
      <c r="P267" s="258"/>
      <c r="Q267" s="259"/>
      <c r="R267" s="260"/>
      <c r="S267" s="166">
        <f>IF(PMKAFAAPAYER[[#This Row],[ ]]="Payé",PMKAFAAPAYER[[#This Row],[02.01.2025]],0)</f>
        <v>0</v>
      </c>
      <c r="T267" s="234"/>
      <c r="U267" s="166">
        <f>IF(PMKAFAAPAYER[[#This Row],[ ]]="Payé",PMKAFAAPAYER[[#This Row],[09.01.2025]],0)</f>
        <v>0</v>
      </c>
      <c r="V267" s="234"/>
      <c r="W267" s="166">
        <f>IF(PMKAFAAPAYER[[#This Row],[ ]]="Payé",PMKAFAAPAYER[[#This Row],[16.01.2025]],0)</f>
        <v>0</v>
      </c>
      <c r="X267" s="234"/>
      <c r="Y267" s="166">
        <f>IF(PMKAFAAPAYER[[#This Row],[ ]]="Payé",PMKAFAAPAYER[[#This Row],[23.01.2025]],0)</f>
        <v>0</v>
      </c>
      <c r="Z267" s="234"/>
      <c r="AA267" s="176">
        <f>IF(PMKAFAAPAYER[[#This Row],[ ]]="Payé",PMKAFAAPAYER[[#This Row],[30.01.2025]],0)</f>
        <v>0</v>
      </c>
      <c r="AB267" s="32">
        <f t="shared" si="66"/>
        <v>0</v>
      </c>
      <c r="AC267" s="234"/>
      <c r="AD267" s="166">
        <f>IF(PMKAFAAPAYER[[#This Row],[ ]]="Payé",PMKAFAAPAYER[[#This Row],[06.02.2025]],0)</f>
        <v>0</v>
      </c>
      <c r="AE267" s="234"/>
      <c r="AF267" s="166">
        <f>IF(PMKAFAAPAYER[[#This Row],[ ]]="Payé",PMKAFAAPAYER[[#This Row],[13.02.2025]],0)</f>
        <v>0</v>
      </c>
      <c r="AG267" s="234"/>
      <c r="AH267" s="166">
        <f>IF(PMKAFAAPAYER[[#This Row],[ ]]="Payé",PMKAFAAPAYER[[#This Row],[20.02.2025]],0)</f>
        <v>0</v>
      </c>
      <c r="AI267" s="234"/>
      <c r="AJ267" s="176">
        <f>IF(PMKAFAAPAYER[[#This Row],[ ]]="Payé",PMKAFAAPAYER[[#This Row],[27.02.2025]],0)</f>
        <v>0</v>
      </c>
      <c r="AK267" s="47">
        <f t="shared" si="67"/>
        <v>0</v>
      </c>
      <c r="AL267" s="162"/>
      <c r="AM267" s="166">
        <f>IF(PMKAFAAPAYER[[#This Row],[ ]]="Payé",PMKAFAAPAYER[[#This Row],[05.03.2025]],0)</f>
        <v>0</v>
      </c>
      <c r="AN267" s="161"/>
      <c r="AO267" s="166">
        <f>IF(PMKAFAAPAYER[[#This Row],[ ]]="Payé",PMKAFAAPAYER[[#This Row],[12.03.2025]],0)</f>
        <v>0</v>
      </c>
      <c r="AP267" s="161"/>
      <c r="AQ267" s="166">
        <f>IF(PMKAFAAPAYER[[#This Row],[ ]]="Payé",PMKAFAAPAYER[[#This Row],[19.03.2025]],0)</f>
        <v>0</v>
      </c>
      <c r="AR267" s="161"/>
      <c r="AS267" s="176">
        <f>IF(PMKAFAAPAYER[[#This Row],[ ]]="Payé",PMKAFAAPAYER[[#This Row],[26.03.2025]],0)</f>
        <v>0</v>
      </c>
      <c r="AT267" s="17">
        <f t="shared" si="68"/>
        <v>0</v>
      </c>
      <c r="AU267" s="162"/>
      <c r="AV267" s="166">
        <f>IF(PMKAFAAPAYER[[#This Row],[ ]]="Payé",PMKAFAAPAYER[[#This Row],[02.04.2025]],0)</f>
        <v>0</v>
      </c>
      <c r="AW267" s="161"/>
      <c r="AX267" s="166">
        <f>IF(PMKAFAAPAYER[[#This Row],[ ]]="Payé",PMKAFAAPAYER[[#This Row],[09.04.2025]],0)</f>
        <v>0</v>
      </c>
      <c r="AY267" s="161"/>
      <c r="AZ267" s="166">
        <f>IF(PMKAFAAPAYER[[#This Row],[ ]]="Payé",PMKAFAAPAYER[[#This Row],[16.04.2025]],0)</f>
        <v>0</v>
      </c>
      <c r="BA267" s="161"/>
      <c r="BB267" s="166">
        <f>IF(PMKAFAAPAYER[[#This Row],[ ]]="Payé",PMKAFAAPAYER[[#This Row],[23.04.2025]],0)</f>
        <v>0</v>
      </c>
      <c r="BC267" s="161"/>
      <c r="BD267" s="176">
        <f>IF(PMKAFAAPAYER[[#This Row],[ ]]="Payé",PMKAFAAPAYER[[#This Row],[30.04.2025]],0)</f>
        <v>0</v>
      </c>
      <c r="BE267" s="18">
        <f t="shared" si="69"/>
        <v>0</v>
      </c>
      <c r="BF267" s="162"/>
      <c r="BG267" s="166">
        <f>IF(PMKAFAAPAYER[[#This Row],[ ]]="Payé",PMKAFAAPAYER[[#This Row],[07.05.2025]],0)</f>
        <v>0</v>
      </c>
      <c r="BH267" s="161"/>
      <c r="BI267" s="166">
        <f>IF(PMKAFAAPAYER[[#This Row],[ ]]="Payé",PMKAFAAPAYER[[#This Row],[14.05.2025]],0)</f>
        <v>0</v>
      </c>
      <c r="BJ267" s="161"/>
      <c r="BK267" s="166">
        <f>IF(PMKAFAAPAYER[[#This Row],[ ]]="Payé",PMKAFAAPAYER[[#This Row],[21.05.2025]],0)</f>
        <v>0</v>
      </c>
      <c r="BL267" s="161"/>
      <c r="BM267" s="176">
        <f>IF(PMKAFAAPAYER[[#This Row],[ ]]="Payé",PMKAFAAPAYER[[#This Row],[28.05.2025]],0)</f>
        <v>0</v>
      </c>
      <c r="BN267" s="17">
        <f t="shared" si="70"/>
        <v>0</v>
      </c>
      <c r="BO267" s="162"/>
      <c r="BP267" s="166">
        <f>IF(PMKAFAAPAYER[[#This Row],[ ]]="Payé",PMKAFAAPAYER[[#This Row],[04.06.2025]],0)</f>
        <v>0</v>
      </c>
      <c r="BQ267" s="161"/>
      <c r="BR267" s="166">
        <f>IF(PMKAFAAPAYER[[#This Row],[ ]]="Payé",PMKAFAAPAYER[[#This Row],[11.06.2025]],0)</f>
        <v>0</v>
      </c>
      <c r="BS267" s="161"/>
      <c r="BT267" s="166">
        <f>IF(PMKAFAAPAYER[[#This Row],[ ]]="Payé",PMKAFAAPAYER[[#This Row],[18.06.2025]],0)</f>
        <v>0</v>
      </c>
      <c r="BU267" s="161"/>
      <c r="BV267" s="176">
        <f>IF(PMKAFAAPAYER[[#This Row],[ ]]="Payé",PMKAFAAPAYER[[#This Row],[25.06.2025]],0)</f>
        <v>0</v>
      </c>
      <c r="BW267" s="18">
        <f t="shared" si="71"/>
        <v>0</v>
      </c>
      <c r="BX267" s="162"/>
      <c r="BY267" s="166">
        <f>IF(PMKAFAAPAYER[[#This Row],[ ]]="Payé",PMKAFAAPAYER[[#This Row],[02.07.2025]],0)</f>
        <v>0</v>
      </c>
      <c r="BZ267" s="161"/>
      <c r="CA267" s="166">
        <f>IF(PMKAFAAPAYER[[#This Row],[ ]]="Payé",PMKAFAAPAYER[[#This Row],[09.07.2025]],0)</f>
        <v>0</v>
      </c>
      <c r="CB267" s="161"/>
      <c r="CC267" s="166">
        <f>IF(PMKAFAAPAYER[[#This Row],[ ]]="Payé",PMKAFAAPAYER[[#This Row],[16.07.2025]],0)</f>
        <v>0</v>
      </c>
      <c r="CD267" s="161"/>
      <c r="CE267" s="166">
        <f>IF(PMKAFAAPAYER[[#This Row],[ ]]="Payé",PMKAFAAPAYER[[#This Row],[23.07.2025]],0)</f>
        <v>0</v>
      </c>
      <c r="CF267" s="161"/>
      <c r="CG267" s="176">
        <f>IF(PMKAFAAPAYER[[#This Row],[ ]]="Payé",PMKAFAAPAYER[[#This Row],[30.07.2025]],0)</f>
        <v>0</v>
      </c>
      <c r="CH267" s="17">
        <f t="shared" si="72"/>
        <v>0</v>
      </c>
      <c r="CI267" s="162"/>
      <c r="CJ267" s="166">
        <f>IF(PMKAFAAPAYER[[#This Row],[ ]]="Payé",PMKAFAAPAYER[[#This Row],[06.08.2025]],0)</f>
        <v>0</v>
      </c>
      <c r="CK267" s="161"/>
      <c r="CL267" s="166">
        <f>IF(PMKAFAAPAYER[[#This Row],[ ]]="Payé",PMKAFAAPAYER[[#This Row],[13.08.2025]],0)</f>
        <v>0</v>
      </c>
      <c r="CM267" s="161"/>
      <c r="CN267" s="166">
        <f>IF(PMKAFAAPAYER[[#This Row],[ ]]="Payé",PMKAFAAPAYER[[#This Row],[20.08.2025]],0)</f>
        <v>0</v>
      </c>
      <c r="CO267" s="161"/>
      <c r="CP267" s="176">
        <f>IF(PMKAFAAPAYER[[#This Row],[ ]]="Payé",PMKAFAAPAYER[[#This Row],[27.08.2025]],0)</f>
        <v>0</v>
      </c>
      <c r="CQ267" s="18">
        <f t="shared" si="73"/>
        <v>0</v>
      </c>
      <c r="CR267" s="162"/>
      <c r="CS267" s="166">
        <f>IF(PMKAFAAPAYER[[#This Row],[ ]]="Payé",PMKAFAAPAYER[[#This Row],[03.09.2025]],0)</f>
        <v>0</v>
      </c>
      <c r="CT267" s="161"/>
      <c r="CU267" s="166">
        <f>IF(PMKAFAAPAYER[[#This Row],[ ]]="Payé",PMKAFAAPAYER[[#This Row],[10.09.2025]],0)</f>
        <v>0</v>
      </c>
      <c r="CV267" s="161"/>
      <c r="CW267" s="166">
        <f>IF(PMKAFAAPAYER[[#This Row],[ ]]="Payé",PMKAFAAPAYER[[#This Row],[17.09.2025]],0)</f>
        <v>0</v>
      </c>
      <c r="CX267" s="161"/>
      <c r="CY267" s="176">
        <f>IF(PMKAFAAPAYER[[#This Row],[ ]]="Payé",PMKAFAAPAYER[[#This Row],[24.09.2025]],0)</f>
        <v>0</v>
      </c>
      <c r="CZ267" s="17">
        <f t="shared" si="74"/>
        <v>0</v>
      </c>
      <c r="DA267" s="162"/>
      <c r="DB267" s="166">
        <f>IF(PMKAFAAPAYER[[#This Row],[ ]]="Payé",PMKAFAAPAYER[[#This Row],[01.10.2025]],0)</f>
        <v>0</v>
      </c>
      <c r="DC267" s="161"/>
      <c r="DD267" s="166">
        <f>IF(PMKAFAAPAYER[[#This Row],[ ]]="Payé",PMKAFAAPAYER[[#This Row],[08.10.2025]],0)</f>
        <v>0</v>
      </c>
      <c r="DE267" s="161"/>
      <c r="DF267" s="166">
        <f>IF(PMKAFAAPAYER[[#This Row],[ ]]="Payé",PMKAFAAPAYER[[#This Row],[15.10.2025]],0)</f>
        <v>0</v>
      </c>
      <c r="DG267" s="161"/>
      <c r="DH267" s="166">
        <f>IF(PMKAFAAPAYER[[#This Row],[ ]]="Payé",PMKAFAAPAYER[[#This Row],[22.10.2025]],0)</f>
        <v>0</v>
      </c>
      <c r="DI267" s="161"/>
      <c r="DJ267" s="176">
        <f>IF(PMKAFAAPAYER[[#This Row],[ ]]="Payé",PMKAFAAPAYER[[#This Row],[29.10.2025]],0)</f>
        <v>0</v>
      </c>
      <c r="DK267" s="18">
        <f t="shared" si="75"/>
        <v>0</v>
      </c>
      <c r="DL267" s="162"/>
      <c r="DM267" s="166">
        <f>IF(PMKAFAAPAYER[[#This Row],[ ]]="Payé",PMKAFAAPAYER[[#This Row],[05.11.2025]],0)</f>
        <v>0</v>
      </c>
      <c r="DN267" s="161"/>
      <c r="DO267" s="166">
        <f>IF(PMKAFAAPAYER[[#This Row],[ ]]="Payé",PMKAFAAPAYER[[#This Row],[12.11.2025]],0)</f>
        <v>0</v>
      </c>
      <c r="DP267" s="161"/>
      <c r="DQ267" s="166">
        <f>IF(PMKAFAAPAYER[[#This Row],[ ]]="Payé",PMKAFAAPAYER[[#This Row],[19.11.2025]],0)</f>
        <v>0</v>
      </c>
      <c r="DR267" s="161"/>
      <c r="DS267" s="176">
        <f>IF(PMKAFAAPAYER[[#This Row],[ ]]="Payé",PMKAFAAPAYER[[#This Row],[26.11.2025]],0)</f>
        <v>0</v>
      </c>
      <c r="DT267" s="17">
        <f t="shared" si="76"/>
        <v>0</v>
      </c>
      <c r="DU267" s="162"/>
      <c r="DV267" s="166">
        <f>IF(PMKAFAAPAYER[[#This Row],[ ]]="Payé",PMKAFAAPAYER[[#This Row],[03.12.2025]],0)</f>
        <v>0</v>
      </c>
      <c r="DW267" s="161"/>
      <c r="DX267" s="166">
        <f>IF(PMKAFAAPAYER[[#This Row],[ ]]="Payé",PMKAFAAPAYER[[#This Row],[10.12.2025]],0)</f>
        <v>0</v>
      </c>
      <c r="DY267" s="161"/>
      <c r="DZ267" s="166">
        <f>IF(PMKAFAAPAYER[[#This Row],[ ]]="Payé",PMKAFAAPAYER[[#This Row],[17.12.2025]],0)</f>
        <v>0</v>
      </c>
      <c r="EA267" s="161"/>
      <c r="EB267" s="166">
        <f>IF(PMKAFAAPAYER[[#This Row],[ ]]="Payé",PMKAFAAPAYER[[#This Row],[24.12.2025]],0)</f>
        <v>0</v>
      </c>
      <c r="EC267" s="161"/>
      <c r="ED267" s="176">
        <f>IF(PMKAFAAPAYER[[#This Row],[ ]]="Payé",PMKAFAAPAYER[[#This Row],[31.12.2025]],0)</f>
        <v>0</v>
      </c>
      <c r="EE267" s="18">
        <f t="shared" si="77"/>
        <v>0</v>
      </c>
      <c r="EF267" s="11">
        <f t="shared" si="78"/>
        <v>0</v>
      </c>
      <c r="EG267" s="16">
        <f>+PMKAFAAPAYER[[#This Row],[CHF]]-PMKAFAAPAYER[[#This Row],[T2025]]</f>
        <v>0</v>
      </c>
    </row>
    <row r="268" spans="1:137" x14ac:dyDescent="0.3">
      <c r="A268" s="9">
        <f t="shared" si="79"/>
        <v>263</v>
      </c>
      <c r="B268" s="250"/>
      <c r="C268" s="251"/>
      <c r="D268" s="252"/>
      <c r="E268" s="253"/>
      <c r="F268" s="265">
        <f t="shared" si="65"/>
        <v>0</v>
      </c>
      <c r="G268" s="254"/>
      <c r="H268" s="255"/>
      <c r="I268" s="256"/>
      <c r="J268" s="14"/>
      <c r="K268" s="14"/>
      <c r="L268" s="14"/>
      <c r="N268" s="15"/>
      <c r="P268" s="258"/>
      <c r="Q268" s="259"/>
      <c r="R268" s="260"/>
      <c r="S268" s="166">
        <f>IF(PMKAFAAPAYER[[#This Row],[ ]]="Payé",PMKAFAAPAYER[[#This Row],[02.01.2025]],0)</f>
        <v>0</v>
      </c>
      <c r="T268" s="234"/>
      <c r="U268" s="166">
        <f>IF(PMKAFAAPAYER[[#This Row],[ ]]="Payé",PMKAFAAPAYER[[#This Row],[09.01.2025]],0)</f>
        <v>0</v>
      </c>
      <c r="V268" s="234"/>
      <c r="W268" s="166">
        <f>IF(PMKAFAAPAYER[[#This Row],[ ]]="Payé",PMKAFAAPAYER[[#This Row],[16.01.2025]],0)</f>
        <v>0</v>
      </c>
      <c r="X268" s="234"/>
      <c r="Y268" s="166">
        <f>IF(PMKAFAAPAYER[[#This Row],[ ]]="Payé",PMKAFAAPAYER[[#This Row],[23.01.2025]],0)</f>
        <v>0</v>
      </c>
      <c r="Z268" s="234"/>
      <c r="AA268" s="176">
        <f>IF(PMKAFAAPAYER[[#This Row],[ ]]="Payé",PMKAFAAPAYER[[#This Row],[30.01.2025]],0)</f>
        <v>0</v>
      </c>
      <c r="AB268" s="32">
        <f t="shared" si="66"/>
        <v>0</v>
      </c>
      <c r="AC268" s="234"/>
      <c r="AD268" s="166">
        <f>IF(PMKAFAAPAYER[[#This Row],[ ]]="Payé",PMKAFAAPAYER[[#This Row],[06.02.2025]],0)</f>
        <v>0</v>
      </c>
      <c r="AE268" s="234"/>
      <c r="AF268" s="166">
        <f>IF(PMKAFAAPAYER[[#This Row],[ ]]="Payé",PMKAFAAPAYER[[#This Row],[13.02.2025]],0)</f>
        <v>0</v>
      </c>
      <c r="AG268" s="234"/>
      <c r="AH268" s="166">
        <f>IF(PMKAFAAPAYER[[#This Row],[ ]]="Payé",PMKAFAAPAYER[[#This Row],[20.02.2025]],0)</f>
        <v>0</v>
      </c>
      <c r="AI268" s="234"/>
      <c r="AJ268" s="176">
        <f>IF(PMKAFAAPAYER[[#This Row],[ ]]="Payé",PMKAFAAPAYER[[#This Row],[27.02.2025]],0)</f>
        <v>0</v>
      </c>
      <c r="AK268" s="47">
        <f t="shared" si="67"/>
        <v>0</v>
      </c>
      <c r="AL268" s="162"/>
      <c r="AM268" s="166">
        <f>IF(PMKAFAAPAYER[[#This Row],[ ]]="Payé",PMKAFAAPAYER[[#This Row],[05.03.2025]],0)</f>
        <v>0</v>
      </c>
      <c r="AN268" s="161"/>
      <c r="AO268" s="166">
        <f>IF(PMKAFAAPAYER[[#This Row],[ ]]="Payé",PMKAFAAPAYER[[#This Row],[12.03.2025]],0)</f>
        <v>0</v>
      </c>
      <c r="AP268" s="161"/>
      <c r="AQ268" s="166">
        <f>IF(PMKAFAAPAYER[[#This Row],[ ]]="Payé",PMKAFAAPAYER[[#This Row],[19.03.2025]],0)</f>
        <v>0</v>
      </c>
      <c r="AR268" s="161"/>
      <c r="AS268" s="176">
        <f>IF(PMKAFAAPAYER[[#This Row],[ ]]="Payé",PMKAFAAPAYER[[#This Row],[26.03.2025]],0)</f>
        <v>0</v>
      </c>
      <c r="AT268" s="17">
        <f t="shared" si="68"/>
        <v>0</v>
      </c>
      <c r="AU268" s="162"/>
      <c r="AV268" s="166">
        <f>IF(PMKAFAAPAYER[[#This Row],[ ]]="Payé",PMKAFAAPAYER[[#This Row],[02.04.2025]],0)</f>
        <v>0</v>
      </c>
      <c r="AW268" s="161"/>
      <c r="AX268" s="166">
        <f>IF(PMKAFAAPAYER[[#This Row],[ ]]="Payé",PMKAFAAPAYER[[#This Row],[09.04.2025]],0)</f>
        <v>0</v>
      </c>
      <c r="AY268" s="161"/>
      <c r="AZ268" s="166">
        <f>IF(PMKAFAAPAYER[[#This Row],[ ]]="Payé",PMKAFAAPAYER[[#This Row],[16.04.2025]],0)</f>
        <v>0</v>
      </c>
      <c r="BA268" s="161"/>
      <c r="BB268" s="166">
        <f>IF(PMKAFAAPAYER[[#This Row],[ ]]="Payé",PMKAFAAPAYER[[#This Row],[23.04.2025]],0)</f>
        <v>0</v>
      </c>
      <c r="BC268" s="161"/>
      <c r="BD268" s="176">
        <f>IF(PMKAFAAPAYER[[#This Row],[ ]]="Payé",PMKAFAAPAYER[[#This Row],[30.04.2025]],0)</f>
        <v>0</v>
      </c>
      <c r="BE268" s="18">
        <f t="shared" si="69"/>
        <v>0</v>
      </c>
      <c r="BF268" s="162"/>
      <c r="BG268" s="166">
        <f>IF(PMKAFAAPAYER[[#This Row],[ ]]="Payé",PMKAFAAPAYER[[#This Row],[07.05.2025]],0)</f>
        <v>0</v>
      </c>
      <c r="BH268" s="161"/>
      <c r="BI268" s="166">
        <f>IF(PMKAFAAPAYER[[#This Row],[ ]]="Payé",PMKAFAAPAYER[[#This Row],[14.05.2025]],0)</f>
        <v>0</v>
      </c>
      <c r="BJ268" s="161"/>
      <c r="BK268" s="166">
        <f>IF(PMKAFAAPAYER[[#This Row],[ ]]="Payé",PMKAFAAPAYER[[#This Row],[21.05.2025]],0)</f>
        <v>0</v>
      </c>
      <c r="BL268" s="161"/>
      <c r="BM268" s="176">
        <f>IF(PMKAFAAPAYER[[#This Row],[ ]]="Payé",PMKAFAAPAYER[[#This Row],[28.05.2025]],0)</f>
        <v>0</v>
      </c>
      <c r="BN268" s="17">
        <f t="shared" si="70"/>
        <v>0</v>
      </c>
      <c r="BO268" s="162"/>
      <c r="BP268" s="166">
        <f>IF(PMKAFAAPAYER[[#This Row],[ ]]="Payé",PMKAFAAPAYER[[#This Row],[04.06.2025]],0)</f>
        <v>0</v>
      </c>
      <c r="BQ268" s="161"/>
      <c r="BR268" s="166">
        <f>IF(PMKAFAAPAYER[[#This Row],[ ]]="Payé",PMKAFAAPAYER[[#This Row],[11.06.2025]],0)</f>
        <v>0</v>
      </c>
      <c r="BS268" s="161"/>
      <c r="BT268" s="166">
        <f>IF(PMKAFAAPAYER[[#This Row],[ ]]="Payé",PMKAFAAPAYER[[#This Row],[18.06.2025]],0)</f>
        <v>0</v>
      </c>
      <c r="BU268" s="161"/>
      <c r="BV268" s="176">
        <f>IF(PMKAFAAPAYER[[#This Row],[ ]]="Payé",PMKAFAAPAYER[[#This Row],[25.06.2025]],0)</f>
        <v>0</v>
      </c>
      <c r="BW268" s="18">
        <f t="shared" si="71"/>
        <v>0</v>
      </c>
      <c r="BX268" s="162"/>
      <c r="BY268" s="166">
        <f>IF(PMKAFAAPAYER[[#This Row],[ ]]="Payé",PMKAFAAPAYER[[#This Row],[02.07.2025]],0)</f>
        <v>0</v>
      </c>
      <c r="BZ268" s="161"/>
      <c r="CA268" s="166">
        <f>IF(PMKAFAAPAYER[[#This Row],[ ]]="Payé",PMKAFAAPAYER[[#This Row],[09.07.2025]],0)</f>
        <v>0</v>
      </c>
      <c r="CB268" s="161"/>
      <c r="CC268" s="166">
        <f>IF(PMKAFAAPAYER[[#This Row],[ ]]="Payé",PMKAFAAPAYER[[#This Row],[16.07.2025]],0)</f>
        <v>0</v>
      </c>
      <c r="CD268" s="161"/>
      <c r="CE268" s="166">
        <f>IF(PMKAFAAPAYER[[#This Row],[ ]]="Payé",PMKAFAAPAYER[[#This Row],[23.07.2025]],0)</f>
        <v>0</v>
      </c>
      <c r="CF268" s="161"/>
      <c r="CG268" s="176">
        <f>IF(PMKAFAAPAYER[[#This Row],[ ]]="Payé",PMKAFAAPAYER[[#This Row],[30.07.2025]],0)</f>
        <v>0</v>
      </c>
      <c r="CH268" s="17">
        <f t="shared" si="72"/>
        <v>0</v>
      </c>
      <c r="CI268" s="162"/>
      <c r="CJ268" s="166">
        <f>IF(PMKAFAAPAYER[[#This Row],[ ]]="Payé",PMKAFAAPAYER[[#This Row],[06.08.2025]],0)</f>
        <v>0</v>
      </c>
      <c r="CK268" s="161"/>
      <c r="CL268" s="166">
        <f>IF(PMKAFAAPAYER[[#This Row],[ ]]="Payé",PMKAFAAPAYER[[#This Row],[13.08.2025]],0)</f>
        <v>0</v>
      </c>
      <c r="CM268" s="161"/>
      <c r="CN268" s="166">
        <f>IF(PMKAFAAPAYER[[#This Row],[ ]]="Payé",PMKAFAAPAYER[[#This Row],[20.08.2025]],0)</f>
        <v>0</v>
      </c>
      <c r="CO268" s="161"/>
      <c r="CP268" s="176">
        <f>IF(PMKAFAAPAYER[[#This Row],[ ]]="Payé",PMKAFAAPAYER[[#This Row],[27.08.2025]],0)</f>
        <v>0</v>
      </c>
      <c r="CQ268" s="18">
        <f t="shared" si="73"/>
        <v>0</v>
      </c>
      <c r="CR268" s="162"/>
      <c r="CS268" s="166">
        <f>IF(PMKAFAAPAYER[[#This Row],[ ]]="Payé",PMKAFAAPAYER[[#This Row],[03.09.2025]],0)</f>
        <v>0</v>
      </c>
      <c r="CT268" s="161"/>
      <c r="CU268" s="166">
        <f>IF(PMKAFAAPAYER[[#This Row],[ ]]="Payé",PMKAFAAPAYER[[#This Row],[10.09.2025]],0)</f>
        <v>0</v>
      </c>
      <c r="CV268" s="161"/>
      <c r="CW268" s="166">
        <f>IF(PMKAFAAPAYER[[#This Row],[ ]]="Payé",PMKAFAAPAYER[[#This Row],[17.09.2025]],0)</f>
        <v>0</v>
      </c>
      <c r="CX268" s="161"/>
      <c r="CY268" s="176">
        <f>IF(PMKAFAAPAYER[[#This Row],[ ]]="Payé",PMKAFAAPAYER[[#This Row],[24.09.2025]],0)</f>
        <v>0</v>
      </c>
      <c r="CZ268" s="17">
        <f t="shared" si="74"/>
        <v>0</v>
      </c>
      <c r="DA268" s="162"/>
      <c r="DB268" s="166">
        <f>IF(PMKAFAAPAYER[[#This Row],[ ]]="Payé",PMKAFAAPAYER[[#This Row],[01.10.2025]],0)</f>
        <v>0</v>
      </c>
      <c r="DC268" s="161"/>
      <c r="DD268" s="166">
        <f>IF(PMKAFAAPAYER[[#This Row],[ ]]="Payé",PMKAFAAPAYER[[#This Row],[08.10.2025]],0)</f>
        <v>0</v>
      </c>
      <c r="DE268" s="161"/>
      <c r="DF268" s="166">
        <f>IF(PMKAFAAPAYER[[#This Row],[ ]]="Payé",PMKAFAAPAYER[[#This Row],[15.10.2025]],0)</f>
        <v>0</v>
      </c>
      <c r="DG268" s="161"/>
      <c r="DH268" s="166">
        <f>IF(PMKAFAAPAYER[[#This Row],[ ]]="Payé",PMKAFAAPAYER[[#This Row],[22.10.2025]],0)</f>
        <v>0</v>
      </c>
      <c r="DI268" s="161"/>
      <c r="DJ268" s="176">
        <f>IF(PMKAFAAPAYER[[#This Row],[ ]]="Payé",PMKAFAAPAYER[[#This Row],[29.10.2025]],0)</f>
        <v>0</v>
      </c>
      <c r="DK268" s="18">
        <f t="shared" si="75"/>
        <v>0</v>
      </c>
      <c r="DL268" s="162"/>
      <c r="DM268" s="166">
        <f>IF(PMKAFAAPAYER[[#This Row],[ ]]="Payé",PMKAFAAPAYER[[#This Row],[05.11.2025]],0)</f>
        <v>0</v>
      </c>
      <c r="DN268" s="161"/>
      <c r="DO268" s="166">
        <f>IF(PMKAFAAPAYER[[#This Row],[ ]]="Payé",PMKAFAAPAYER[[#This Row],[12.11.2025]],0)</f>
        <v>0</v>
      </c>
      <c r="DP268" s="161"/>
      <c r="DQ268" s="166">
        <f>IF(PMKAFAAPAYER[[#This Row],[ ]]="Payé",PMKAFAAPAYER[[#This Row],[19.11.2025]],0)</f>
        <v>0</v>
      </c>
      <c r="DR268" s="161"/>
      <c r="DS268" s="176">
        <f>IF(PMKAFAAPAYER[[#This Row],[ ]]="Payé",PMKAFAAPAYER[[#This Row],[26.11.2025]],0)</f>
        <v>0</v>
      </c>
      <c r="DT268" s="17">
        <f t="shared" si="76"/>
        <v>0</v>
      </c>
      <c r="DU268" s="162"/>
      <c r="DV268" s="166">
        <f>IF(PMKAFAAPAYER[[#This Row],[ ]]="Payé",PMKAFAAPAYER[[#This Row],[03.12.2025]],0)</f>
        <v>0</v>
      </c>
      <c r="DW268" s="161"/>
      <c r="DX268" s="166">
        <f>IF(PMKAFAAPAYER[[#This Row],[ ]]="Payé",PMKAFAAPAYER[[#This Row],[10.12.2025]],0)</f>
        <v>0</v>
      </c>
      <c r="DY268" s="161"/>
      <c r="DZ268" s="166">
        <f>IF(PMKAFAAPAYER[[#This Row],[ ]]="Payé",PMKAFAAPAYER[[#This Row],[17.12.2025]],0)</f>
        <v>0</v>
      </c>
      <c r="EA268" s="161"/>
      <c r="EB268" s="166">
        <f>IF(PMKAFAAPAYER[[#This Row],[ ]]="Payé",PMKAFAAPAYER[[#This Row],[24.12.2025]],0)</f>
        <v>0</v>
      </c>
      <c r="EC268" s="161"/>
      <c r="ED268" s="176">
        <f>IF(PMKAFAAPAYER[[#This Row],[ ]]="Payé",PMKAFAAPAYER[[#This Row],[31.12.2025]],0)</f>
        <v>0</v>
      </c>
      <c r="EE268" s="18">
        <f t="shared" si="77"/>
        <v>0</v>
      </c>
      <c r="EF268" s="11">
        <f t="shared" si="78"/>
        <v>0</v>
      </c>
      <c r="EG268" s="16">
        <f>+PMKAFAAPAYER[[#This Row],[CHF]]-PMKAFAAPAYER[[#This Row],[T2025]]</f>
        <v>0</v>
      </c>
    </row>
    <row r="269" spans="1:137" x14ac:dyDescent="0.3">
      <c r="A269" s="9">
        <f t="shared" si="79"/>
        <v>264</v>
      </c>
      <c r="B269" s="250"/>
      <c r="C269" s="251"/>
      <c r="D269" s="252"/>
      <c r="E269" s="253"/>
      <c r="F269" s="265">
        <f t="shared" si="65"/>
        <v>0</v>
      </c>
      <c r="G269" s="254"/>
      <c r="H269" s="255"/>
      <c r="I269" s="256"/>
      <c r="J269" s="14"/>
      <c r="K269" s="14"/>
      <c r="L269" s="14"/>
      <c r="N269" s="15"/>
      <c r="P269" s="258"/>
      <c r="Q269" s="259"/>
      <c r="R269" s="260"/>
      <c r="S269" s="166">
        <f>IF(PMKAFAAPAYER[[#This Row],[ ]]="Payé",PMKAFAAPAYER[[#This Row],[02.01.2025]],0)</f>
        <v>0</v>
      </c>
      <c r="T269" s="234"/>
      <c r="U269" s="166">
        <f>IF(PMKAFAAPAYER[[#This Row],[ ]]="Payé",PMKAFAAPAYER[[#This Row],[09.01.2025]],0)</f>
        <v>0</v>
      </c>
      <c r="V269" s="234"/>
      <c r="W269" s="166">
        <f>IF(PMKAFAAPAYER[[#This Row],[ ]]="Payé",PMKAFAAPAYER[[#This Row],[16.01.2025]],0)</f>
        <v>0</v>
      </c>
      <c r="X269" s="234"/>
      <c r="Y269" s="166">
        <f>IF(PMKAFAAPAYER[[#This Row],[ ]]="Payé",PMKAFAAPAYER[[#This Row],[23.01.2025]],0)</f>
        <v>0</v>
      </c>
      <c r="Z269" s="234"/>
      <c r="AA269" s="176">
        <f>IF(PMKAFAAPAYER[[#This Row],[ ]]="Payé",PMKAFAAPAYER[[#This Row],[30.01.2025]],0)</f>
        <v>0</v>
      </c>
      <c r="AB269" s="32">
        <f t="shared" si="66"/>
        <v>0</v>
      </c>
      <c r="AC269" s="234"/>
      <c r="AD269" s="166">
        <f>IF(PMKAFAAPAYER[[#This Row],[ ]]="Payé",PMKAFAAPAYER[[#This Row],[06.02.2025]],0)</f>
        <v>0</v>
      </c>
      <c r="AE269" s="234"/>
      <c r="AF269" s="166">
        <f>IF(PMKAFAAPAYER[[#This Row],[ ]]="Payé",PMKAFAAPAYER[[#This Row],[13.02.2025]],0)</f>
        <v>0</v>
      </c>
      <c r="AG269" s="234"/>
      <c r="AH269" s="166">
        <f>IF(PMKAFAAPAYER[[#This Row],[ ]]="Payé",PMKAFAAPAYER[[#This Row],[20.02.2025]],0)</f>
        <v>0</v>
      </c>
      <c r="AI269" s="234"/>
      <c r="AJ269" s="176">
        <f>IF(PMKAFAAPAYER[[#This Row],[ ]]="Payé",PMKAFAAPAYER[[#This Row],[27.02.2025]],0)</f>
        <v>0</v>
      </c>
      <c r="AK269" s="47">
        <f t="shared" si="67"/>
        <v>0</v>
      </c>
      <c r="AL269" s="162"/>
      <c r="AM269" s="166">
        <f>IF(PMKAFAAPAYER[[#This Row],[ ]]="Payé",PMKAFAAPAYER[[#This Row],[05.03.2025]],0)</f>
        <v>0</v>
      </c>
      <c r="AN269" s="161"/>
      <c r="AO269" s="166">
        <f>IF(PMKAFAAPAYER[[#This Row],[ ]]="Payé",PMKAFAAPAYER[[#This Row],[12.03.2025]],0)</f>
        <v>0</v>
      </c>
      <c r="AP269" s="161"/>
      <c r="AQ269" s="166">
        <f>IF(PMKAFAAPAYER[[#This Row],[ ]]="Payé",PMKAFAAPAYER[[#This Row],[19.03.2025]],0)</f>
        <v>0</v>
      </c>
      <c r="AR269" s="161"/>
      <c r="AS269" s="176">
        <f>IF(PMKAFAAPAYER[[#This Row],[ ]]="Payé",PMKAFAAPAYER[[#This Row],[26.03.2025]],0)</f>
        <v>0</v>
      </c>
      <c r="AT269" s="17">
        <f t="shared" si="68"/>
        <v>0</v>
      </c>
      <c r="AU269" s="162"/>
      <c r="AV269" s="166">
        <f>IF(PMKAFAAPAYER[[#This Row],[ ]]="Payé",PMKAFAAPAYER[[#This Row],[02.04.2025]],0)</f>
        <v>0</v>
      </c>
      <c r="AW269" s="161"/>
      <c r="AX269" s="166">
        <f>IF(PMKAFAAPAYER[[#This Row],[ ]]="Payé",PMKAFAAPAYER[[#This Row],[09.04.2025]],0)</f>
        <v>0</v>
      </c>
      <c r="AY269" s="161"/>
      <c r="AZ269" s="166">
        <f>IF(PMKAFAAPAYER[[#This Row],[ ]]="Payé",PMKAFAAPAYER[[#This Row],[16.04.2025]],0)</f>
        <v>0</v>
      </c>
      <c r="BA269" s="161"/>
      <c r="BB269" s="166">
        <f>IF(PMKAFAAPAYER[[#This Row],[ ]]="Payé",PMKAFAAPAYER[[#This Row],[23.04.2025]],0)</f>
        <v>0</v>
      </c>
      <c r="BC269" s="161"/>
      <c r="BD269" s="176">
        <f>IF(PMKAFAAPAYER[[#This Row],[ ]]="Payé",PMKAFAAPAYER[[#This Row],[30.04.2025]],0)</f>
        <v>0</v>
      </c>
      <c r="BE269" s="18">
        <f t="shared" si="69"/>
        <v>0</v>
      </c>
      <c r="BF269" s="162"/>
      <c r="BG269" s="166">
        <f>IF(PMKAFAAPAYER[[#This Row],[ ]]="Payé",PMKAFAAPAYER[[#This Row],[07.05.2025]],0)</f>
        <v>0</v>
      </c>
      <c r="BH269" s="161"/>
      <c r="BI269" s="166">
        <f>IF(PMKAFAAPAYER[[#This Row],[ ]]="Payé",PMKAFAAPAYER[[#This Row],[14.05.2025]],0)</f>
        <v>0</v>
      </c>
      <c r="BJ269" s="161"/>
      <c r="BK269" s="166">
        <f>IF(PMKAFAAPAYER[[#This Row],[ ]]="Payé",PMKAFAAPAYER[[#This Row],[21.05.2025]],0)</f>
        <v>0</v>
      </c>
      <c r="BL269" s="161"/>
      <c r="BM269" s="176">
        <f>IF(PMKAFAAPAYER[[#This Row],[ ]]="Payé",PMKAFAAPAYER[[#This Row],[28.05.2025]],0)</f>
        <v>0</v>
      </c>
      <c r="BN269" s="17">
        <f t="shared" si="70"/>
        <v>0</v>
      </c>
      <c r="BO269" s="162"/>
      <c r="BP269" s="166">
        <f>IF(PMKAFAAPAYER[[#This Row],[ ]]="Payé",PMKAFAAPAYER[[#This Row],[04.06.2025]],0)</f>
        <v>0</v>
      </c>
      <c r="BQ269" s="161"/>
      <c r="BR269" s="166">
        <f>IF(PMKAFAAPAYER[[#This Row],[ ]]="Payé",PMKAFAAPAYER[[#This Row],[11.06.2025]],0)</f>
        <v>0</v>
      </c>
      <c r="BS269" s="161"/>
      <c r="BT269" s="166">
        <f>IF(PMKAFAAPAYER[[#This Row],[ ]]="Payé",PMKAFAAPAYER[[#This Row],[18.06.2025]],0)</f>
        <v>0</v>
      </c>
      <c r="BU269" s="161"/>
      <c r="BV269" s="176">
        <f>IF(PMKAFAAPAYER[[#This Row],[ ]]="Payé",PMKAFAAPAYER[[#This Row],[25.06.2025]],0)</f>
        <v>0</v>
      </c>
      <c r="BW269" s="18">
        <f t="shared" si="71"/>
        <v>0</v>
      </c>
      <c r="BX269" s="162"/>
      <c r="BY269" s="166">
        <f>IF(PMKAFAAPAYER[[#This Row],[ ]]="Payé",PMKAFAAPAYER[[#This Row],[02.07.2025]],0)</f>
        <v>0</v>
      </c>
      <c r="BZ269" s="161"/>
      <c r="CA269" s="166">
        <f>IF(PMKAFAAPAYER[[#This Row],[ ]]="Payé",PMKAFAAPAYER[[#This Row],[09.07.2025]],0)</f>
        <v>0</v>
      </c>
      <c r="CB269" s="161"/>
      <c r="CC269" s="166">
        <f>IF(PMKAFAAPAYER[[#This Row],[ ]]="Payé",PMKAFAAPAYER[[#This Row],[16.07.2025]],0)</f>
        <v>0</v>
      </c>
      <c r="CD269" s="161"/>
      <c r="CE269" s="166">
        <f>IF(PMKAFAAPAYER[[#This Row],[ ]]="Payé",PMKAFAAPAYER[[#This Row],[23.07.2025]],0)</f>
        <v>0</v>
      </c>
      <c r="CF269" s="161"/>
      <c r="CG269" s="176">
        <f>IF(PMKAFAAPAYER[[#This Row],[ ]]="Payé",PMKAFAAPAYER[[#This Row],[30.07.2025]],0)</f>
        <v>0</v>
      </c>
      <c r="CH269" s="17">
        <f t="shared" si="72"/>
        <v>0</v>
      </c>
      <c r="CI269" s="162"/>
      <c r="CJ269" s="166">
        <f>IF(PMKAFAAPAYER[[#This Row],[ ]]="Payé",PMKAFAAPAYER[[#This Row],[06.08.2025]],0)</f>
        <v>0</v>
      </c>
      <c r="CK269" s="161"/>
      <c r="CL269" s="166">
        <f>IF(PMKAFAAPAYER[[#This Row],[ ]]="Payé",PMKAFAAPAYER[[#This Row],[13.08.2025]],0)</f>
        <v>0</v>
      </c>
      <c r="CM269" s="161"/>
      <c r="CN269" s="166">
        <f>IF(PMKAFAAPAYER[[#This Row],[ ]]="Payé",PMKAFAAPAYER[[#This Row],[20.08.2025]],0)</f>
        <v>0</v>
      </c>
      <c r="CO269" s="161"/>
      <c r="CP269" s="176">
        <f>IF(PMKAFAAPAYER[[#This Row],[ ]]="Payé",PMKAFAAPAYER[[#This Row],[27.08.2025]],0)</f>
        <v>0</v>
      </c>
      <c r="CQ269" s="18">
        <f t="shared" si="73"/>
        <v>0</v>
      </c>
      <c r="CR269" s="162"/>
      <c r="CS269" s="166">
        <f>IF(PMKAFAAPAYER[[#This Row],[ ]]="Payé",PMKAFAAPAYER[[#This Row],[03.09.2025]],0)</f>
        <v>0</v>
      </c>
      <c r="CT269" s="161"/>
      <c r="CU269" s="166">
        <f>IF(PMKAFAAPAYER[[#This Row],[ ]]="Payé",PMKAFAAPAYER[[#This Row],[10.09.2025]],0)</f>
        <v>0</v>
      </c>
      <c r="CV269" s="161"/>
      <c r="CW269" s="166">
        <f>IF(PMKAFAAPAYER[[#This Row],[ ]]="Payé",PMKAFAAPAYER[[#This Row],[17.09.2025]],0)</f>
        <v>0</v>
      </c>
      <c r="CX269" s="161"/>
      <c r="CY269" s="176">
        <f>IF(PMKAFAAPAYER[[#This Row],[ ]]="Payé",PMKAFAAPAYER[[#This Row],[24.09.2025]],0)</f>
        <v>0</v>
      </c>
      <c r="CZ269" s="17">
        <f t="shared" si="74"/>
        <v>0</v>
      </c>
      <c r="DA269" s="162"/>
      <c r="DB269" s="166">
        <f>IF(PMKAFAAPAYER[[#This Row],[ ]]="Payé",PMKAFAAPAYER[[#This Row],[01.10.2025]],0)</f>
        <v>0</v>
      </c>
      <c r="DC269" s="161"/>
      <c r="DD269" s="166">
        <f>IF(PMKAFAAPAYER[[#This Row],[ ]]="Payé",PMKAFAAPAYER[[#This Row],[08.10.2025]],0)</f>
        <v>0</v>
      </c>
      <c r="DE269" s="161"/>
      <c r="DF269" s="166">
        <f>IF(PMKAFAAPAYER[[#This Row],[ ]]="Payé",PMKAFAAPAYER[[#This Row],[15.10.2025]],0)</f>
        <v>0</v>
      </c>
      <c r="DG269" s="161"/>
      <c r="DH269" s="166">
        <f>IF(PMKAFAAPAYER[[#This Row],[ ]]="Payé",PMKAFAAPAYER[[#This Row],[22.10.2025]],0)</f>
        <v>0</v>
      </c>
      <c r="DI269" s="161"/>
      <c r="DJ269" s="176">
        <f>IF(PMKAFAAPAYER[[#This Row],[ ]]="Payé",PMKAFAAPAYER[[#This Row],[29.10.2025]],0)</f>
        <v>0</v>
      </c>
      <c r="DK269" s="18">
        <f t="shared" si="75"/>
        <v>0</v>
      </c>
      <c r="DL269" s="162"/>
      <c r="DM269" s="166">
        <f>IF(PMKAFAAPAYER[[#This Row],[ ]]="Payé",PMKAFAAPAYER[[#This Row],[05.11.2025]],0)</f>
        <v>0</v>
      </c>
      <c r="DN269" s="161"/>
      <c r="DO269" s="166">
        <f>IF(PMKAFAAPAYER[[#This Row],[ ]]="Payé",PMKAFAAPAYER[[#This Row],[12.11.2025]],0)</f>
        <v>0</v>
      </c>
      <c r="DP269" s="161"/>
      <c r="DQ269" s="166">
        <f>IF(PMKAFAAPAYER[[#This Row],[ ]]="Payé",PMKAFAAPAYER[[#This Row],[19.11.2025]],0)</f>
        <v>0</v>
      </c>
      <c r="DR269" s="161"/>
      <c r="DS269" s="176">
        <f>IF(PMKAFAAPAYER[[#This Row],[ ]]="Payé",PMKAFAAPAYER[[#This Row],[26.11.2025]],0)</f>
        <v>0</v>
      </c>
      <c r="DT269" s="17">
        <f t="shared" si="76"/>
        <v>0</v>
      </c>
      <c r="DU269" s="162"/>
      <c r="DV269" s="166">
        <f>IF(PMKAFAAPAYER[[#This Row],[ ]]="Payé",PMKAFAAPAYER[[#This Row],[03.12.2025]],0)</f>
        <v>0</v>
      </c>
      <c r="DW269" s="161"/>
      <c r="DX269" s="166">
        <f>IF(PMKAFAAPAYER[[#This Row],[ ]]="Payé",PMKAFAAPAYER[[#This Row],[10.12.2025]],0)</f>
        <v>0</v>
      </c>
      <c r="DY269" s="161"/>
      <c r="DZ269" s="166">
        <f>IF(PMKAFAAPAYER[[#This Row],[ ]]="Payé",PMKAFAAPAYER[[#This Row],[17.12.2025]],0)</f>
        <v>0</v>
      </c>
      <c r="EA269" s="161"/>
      <c r="EB269" s="166">
        <f>IF(PMKAFAAPAYER[[#This Row],[ ]]="Payé",PMKAFAAPAYER[[#This Row],[24.12.2025]],0)</f>
        <v>0</v>
      </c>
      <c r="EC269" s="161"/>
      <c r="ED269" s="176">
        <f>IF(PMKAFAAPAYER[[#This Row],[ ]]="Payé",PMKAFAAPAYER[[#This Row],[31.12.2025]],0)</f>
        <v>0</v>
      </c>
      <c r="EE269" s="18">
        <f t="shared" si="77"/>
        <v>0</v>
      </c>
      <c r="EF269" s="11">
        <f t="shared" si="78"/>
        <v>0</v>
      </c>
      <c r="EG269" s="16">
        <f>+PMKAFAAPAYER[[#This Row],[CHF]]-PMKAFAAPAYER[[#This Row],[T2025]]</f>
        <v>0</v>
      </c>
    </row>
    <row r="270" spans="1:137" x14ac:dyDescent="0.3">
      <c r="A270" s="9">
        <f t="shared" si="79"/>
        <v>265</v>
      </c>
      <c r="B270" s="250"/>
      <c r="C270" s="251"/>
      <c r="D270" s="252"/>
      <c r="E270" s="253"/>
      <c r="F270" s="265">
        <f t="shared" si="65"/>
        <v>0</v>
      </c>
      <c r="G270" s="254"/>
      <c r="H270" s="255"/>
      <c r="I270" s="256"/>
      <c r="J270" s="14"/>
      <c r="K270" s="14"/>
      <c r="L270" s="14"/>
      <c r="N270" s="15"/>
      <c r="P270" s="258"/>
      <c r="Q270" s="259"/>
      <c r="R270" s="260"/>
      <c r="S270" s="166">
        <f>IF(PMKAFAAPAYER[[#This Row],[ ]]="Payé",PMKAFAAPAYER[[#This Row],[02.01.2025]],0)</f>
        <v>0</v>
      </c>
      <c r="T270" s="234"/>
      <c r="U270" s="166">
        <f>IF(PMKAFAAPAYER[[#This Row],[ ]]="Payé",PMKAFAAPAYER[[#This Row],[09.01.2025]],0)</f>
        <v>0</v>
      </c>
      <c r="V270" s="234"/>
      <c r="W270" s="166">
        <f>IF(PMKAFAAPAYER[[#This Row],[ ]]="Payé",PMKAFAAPAYER[[#This Row],[16.01.2025]],0)</f>
        <v>0</v>
      </c>
      <c r="X270" s="234"/>
      <c r="Y270" s="166">
        <f>IF(PMKAFAAPAYER[[#This Row],[ ]]="Payé",PMKAFAAPAYER[[#This Row],[23.01.2025]],0)</f>
        <v>0</v>
      </c>
      <c r="Z270" s="234"/>
      <c r="AA270" s="176">
        <f>IF(PMKAFAAPAYER[[#This Row],[ ]]="Payé",PMKAFAAPAYER[[#This Row],[30.01.2025]],0)</f>
        <v>0</v>
      </c>
      <c r="AB270" s="32">
        <f t="shared" si="66"/>
        <v>0</v>
      </c>
      <c r="AC270" s="234"/>
      <c r="AD270" s="166">
        <f>IF(PMKAFAAPAYER[[#This Row],[ ]]="Payé",PMKAFAAPAYER[[#This Row],[06.02.2025]],0)</f>
        <v>0</v>
      </c>
      <c r="AE270" s="234"/>
      <c r="AF270" s="166">
        <f>IF(PMKAFAAPAYER[[#This Row],[ ]]="Payé",PMKAFAAPAYER[[#This Row],[13.02.2025]],0)</f>
        <v>0</v>
      </c>
      <c r="AG270" s="234"/>
      <c r="AH270" s="166">
        <f>IF(PMKAFAAPAYER[[#This Row],[ ]]="Payé",PMKAFAAPAYER[[#This Row],[20.02.2025]],0)</f>
        <v>0</v>
      </c>
      <c r="AI270" s="234"/>
      <c r="AJ270" s="176">
        <f>IF(PMKAFAAPAYER[[#This Row],[ ]]="Payé",PMKAFAAPAYER[[#This Row],[27.02.2025]],0)</f>
        <v>0</v>
      </c>
      <c r="AK270" s="47">
        <f t="shared" si="67"/>
        <v>0</v>
      </c>
      <c r="AL270" s="162"/>
      <c r="AM270" s="166">
        <f>IF(PMKAFAAPAYER[[#This Row],[ ]]="Payé",PMKAFAAPAYER[[#This Row],[05.03.2025]],0)</f>
        <v>0</v>
      </c>
      <c r="AN270" s="161"/>
      <c r="AO270" s="166">
        <f>IF(PMKAFAAPAYER[[#This Row],[ ]]="Payé",PMKAFAAPAYER[[#This Row],[12.03.2025]],0)</f>
        <v>0</v>
      </c>
      <c r="AP270" s="161"/>
      <c r="AQ270" s="166">
        <f>IF(PMKAFAAPAYER[[#This Row],[ ]]="Payé",PMKAFAAPAYER[[#This Row],[19.03.2025]],0)</f>
        <v>0</v>
      </c>
      <c r="AR270" s="161"/>
      <c r="AS270" s="176">
        <f>IF(PMKAFAAPAYER[[#This Row],[ ]]="Payé",PMKAFAAPAYER[[#This Row],[26.03.2025]],0)</f>
        <v>0</v>
      </c>
      <c r="AT270" s="17">
        <f t="shared" si="68"/>
        <v>0</v>
      </c>
      <c r="AU270" s="162"/>
      <c r="AV270" s="166">
        <f>IF(PMKAFAAPAYER[[#This Row],[ ]]="Payé",PMKAFAAPAYER[[#This Row],[02.04.2025]],0)</f>
        <v>0</v>
      </c>
      <c r="AW270" s="161"/>
      <c r="AX270" s="166">
        <f>IF(PMKAFAAPAYER[[#This Row],[ ]]="Payé",PMKAFAAPAYER[[#This Row],[09.04.2025]],0)</f>
        <v>0</v>
      </c>
      <c r="AY270" s="161"/>
      <c r="AZ270" s="166">
        <f>IF(PMKAFAAPAYER[[#This Row],[ ]]="Payé",PMKAFAAPAYER[[#This Row],[16.04.2025]],0)</f>
        <v>0</v>
      </c>
      <c r="BA270" s="161"/>
      <c r="BB270" s="166">
        <f>IF(PMKAFAAPAYER[[#This Row],[ ]]="Payé",PMKAFAAPAYER[[#This Row],[23.04.2025]],0)</f>
        <v>0</v>
      </c>
      <c r="BC270" s="161"/>
      <c r="BD270" s="176">
        <f>IF(PMKAFAAPAYER[[#This Row],[ ]]="Payé",PMKAFAAPAYER[[#This Row],[30.04.2025]],0)</f>
        <v>0</v>
      </c>
      <c r="BE270" s="18">
        <f t="shared" si="69"/>
        <v>0</v>
      </c>
      <c r="BF270" s="162"/>
      <c r="BG270" s="166">
        <f>IF(PMKAFAAPAYER[[#This Row],[ ]]="Payé",PMKAFAAPAYER[[#This Row],[07.05.2025]],0)</f>
        <v>0</v>
      </c>
      <c r="BH270" s="161"/>
      <c r="BI270" s="166">
        <f>IF(PMKAFAAPAYER[[#This Row],[ ]]="Payé",PMKAFAAPAYER[[#This Row],[14.05.2025]],0)</f>
        <v>0</v>
      </c>
      <c r="BJ270" s="161"/>
      <c r="BK270" s="166">
        <f>IF(PMKAFAAPAYER[[#This Row],[ ]]="Payé",PMKAFAAPAYER[[#This Row],[21.05.2025]],0)</f>
        <v>0</v>
      </c>
      <c r="BL270" s="161"/>
      <c r="BM270" s="176">
        <f>IF(PMKAFAAPAYER[[#This Row],[ ]]="Payé",PMKAFAAPAYER[[#This Row],[28.05.2025]],0)</f>
        <v>0</v>
      </c>
      <c r="BN270" s="17">
        <f t="shared" si="70"/>
        <v>0</v>
      </c>
      <c r="BO270" s="162"/>
      <c r="BP270" s="166">
        <f>IF(PMKAFAAPAYER[[#This Row],[ ]]="Payé",PMKAFAAPAYER[[#This Row],[04.06.2025]],0)</f>
        <v>0</v>
      </c>
      <c r="BQ270" s="161"/>
      <c r="BR270" s="166">
        <f>IF(PMKAFAAPAYER[[#This Row],[ ]]="Payé",PMKAFAAPAYER[[#This Row],[11.06.2025]],0)</f>
        <v>0</v>
      </c>
      <c r="BS270" s="161"/>
      <c r="BT270" s="166">
        <f>IF(PMKAFAAPAYER[[#This Row],[ ]]="Payé",PMKAFAAPAYER[[#This Row],[18.06.2025]],0)</f>
        <v>0</v>
      </c>
      <c r="BU270" s="161"/>
      <c r="BV270" s="176">
        <f>IF(PMKAFAAPAYER[[#This Row],[ ]]="Payé",PMKAFAAPAYER[[#This Row],[25.06.2025]],0)</f>
        <v>0</v>
      </c>
      <c r="BW270" s="18">
        <f t="shared" si="71"/>
        <v>0</v>
      </c>
      <c r="BX270" s="162"/>
      <c r="BY270" s="166">
        <f>IF(PMKAFAAPAYER[[#This Row],[ ]]="Payé",PMKAFAAPAYER[[#This Row],[02.07.2025]],0)</f>
        <v>0</v>
      </c>
      <c r="BZ270" s="161"/>
      <c r="CA270" s="166">
        <f>IF(PMKAFAAPAYER[[#This Row],[ ]]="Payé",PMKAFAAPAYER[[#This Row],[09.07.2025]],0)</f>
        <v>0</v>
      </c>
      <c r="CB270" s="161"/>
      <c r="CC270" s="166">
        <f>IF(PMKAFAAPAYER[[#This Row],[ ]]="Payé",PMKAFAAPAYER[[#This Row],[16.07.2025]],0)</f>
        <v>0</v>
      </c>
      <c r="CD270" s="161"/>
      <c r="CE270" s="166">
        <f>IF(PMKAFAAPAYER[[#This Row],[ ]]="Payé",PMKAFAAPAYER[[#This Row],[23.07.2025]],0)</f>
        <v>0</v>
      </c>
      <c r="CF270" s="161"/>
      <c r="CG270" s="176">
        <f>IF(PMKAFAAPAYER[[#This Row],[ ]]="Payé",PMKAFAAPAYER[[#This Row],[30.07.2025]],0)</f>
        <v>0</v>
      </c>
      <c r="CH270" s="17">
        <f t="shared" si="72"/>
        <v>0</v>
      </c>
      <c r="CI270" s="162"/>
      <c r="CJ270" s="166">
        <f>IF(PMKAFAAPAYER[[#This Row],[ ]]="Payé",PMKAFAAPAYER[[#This Row],[06.08.2025]],0)</f>
        <v>0</v>
      </c>
      <c r="CK270" s="161"/>
      <c r="CL270" s="166">
        <f>IF(PMKAFAAPAYER[[#This Row],[ ]]="Payé",PMKAFAAPAYER[[#This Row],[13.08.2025]],0)</f>
        <v>0</v>
      </c>
      <c r="CM270" s="161"/>
      <c r="CN270" s="166">
        <f>IF(PMKAFAAPAYER[[#This Row],[ ]]="Payé",PMKAFAAPAYER[[#This Row],[20.08.2025]],0)</f>
        <v>0</v>
      </c>
      <c r="CO270" s="161"/>
      <c r="CP270" s="176">
        <f>IF(PMKAFAAPAYER[[#This Row],[ ]]="Payé",PMKAFAAPAYER[[#This Row],[27.08.2025]],0)</f>
        <v>0</v>
      </c>
      <c r="CQ270" s="18">
        <f t="shared" si="73"/>
        <v>0</v>
      </c>
      <c r="CR270" s="162"/>
      <c r="CS270" s="166">
        <f>IF(PMKAFAAPAYER[[#This Row],[ ]]="Payé",PMKAFAAPAYER[[#This Row],[03.09.2025]],0)</f>
        <v>0</v>
      </c>
      <c r="CT270" s="161"/>
      <c r="CU270" s="166">
        <f>IF(PMKAFAAPAYER[[#This Row],[ ]]="Payé",PMKAFAAPAYER[[#This Row],[10.09.2025]],0)</f>
        <v>0</v>
      </c>
      <c r="CV270" s="161"/>
      <c r="CW270" s="166">
        <f>IF(PMKAFAAPAYER[[#This Row],[ ]]="Payé",PMKAFAAPAYER[[#This Row],[17.09.2025]],0)</f>
        <v>0</v>
      </c>
      <c r="CX270" s="161"/>
      <c r="CY270" s="176">
        <f>IF(PMKAFAAPAYER[[#This Row],[ ]]="Payé",PMKAFAAPAYER[[#This Row],[24.09.2025]],0)</f>
        <v>0</v>
      </c>
      <c r="CZ270" s="17">
        <f t="shared" si="74"/>
        <v>0</v>
      </c>
      <c r="DA270" s="162"/>
      <c r="DB270" s="166">
        <f>IF(PMKAFAAPAYER[[#This Row],[ ]]="Payé",PMKAFAAPAYER[[#This Row],[01.10.2025]],0)</f>
        <v>0</v>
      </c>
      <c r="DC270" s="161"/>
      <c r="DD270" s="166">
        <f>IF(PMKAFAAPAYER[[#This Row],[ ]]="Payé",PMKAFAAPAYER[[#This Row],[08.10.2025]],0)</f>
        <v>0</v>
      </c>
      <c r="DE270" s="161"/>
      <c r="DF270" s="166">
        <f>IF(PMKAFAAPAYER[[#This Row],[ ]]="Payé",PMKAFAAPAYER[[#This Row],[15.10.2025]],0)</f>
        <v>0</v>
      </c>
      <c r="DG270" s="161"/>
      <c r="DH270" s="166">
        <f>IF(PMKAFAAPAYER[[#This Row],[ ]]="Payé",PMKAFAAPAYER[[#This Row],[22.10.2025]],0)</f>
        <v>0</v>
      </c>
      <c r="DI270" s="161"/>
      <c r="DJ270" s="176">
        <f>IF(PMKAFAAPAYER[[#This Row],[ ]]="Payé",PMKAFAAPAYER[[#This Row],[29.10.2025]],0)</f>
        <v>0</v>
      </c>
      <c r="DK270" s="18">
        <f t="shared" si="75"/>
        <v>0</v>
      </c>
      <c r="DL270" s="162"/>
      <c r="DM270" s="166">
        <f>IF(PMKAFAAPAYER[[#This Row],[ ]]="Payé",PMKAFAAPAYER[[#This Row],[05.11.2025]],0)</f>
        <v>0</v>
      </c>
      <c r="DN270" s="161"/>
      <c r="DO270" s="166">
        <f>IF(PMKAFAAPAYER[[#This Row],[ ]]="Payé",PMKAFAAPAYER[[#This Row],[12.11.2025]],0)</f>
        <v>0</v>
      </c>
      <c r="DP270" s="161"/>
      <c r="DQ270" s="166">
        <f>IF(PMKAFAAPAYER[[#This Row],[ ]]="Payé",PMKAFAAPAYER[[#This Row],[19.11.2025]],0)</f>
        <v>0</v>
      </c>
      <c r="DR270" s="161"/>
      <c r="DS270" s="176">
        <f>IF(PMKAFAAPAYER[[#This Row],[ ]]="Payé",PMKAFAAPAYER[[#This Row],[26.11.2025]],0)</f>
        <v>0</v>
      </c>
      <c r="DT270" s="17">
        <f t="shared" si="76"/>
        <v>0</v>
      </c>
      <c r="DU270" s="162"/>
      <c r="DV270" s="166">
        <f>IF(PMKAFAAPAYER[[#This Row],[ ]]="Payé",PMKAFAAPAYER[[#This Row],[03.12.2025]],0)</f>
        <v>0</v>
      </c>
      <c r="DW270" s="161"/>
      <c r="DX270" s="166">
        <f>IF(PMKAFAAPAYER[[#This Row],[ ]]="Payé",PMKAFAAPAYER[[#This Row],[10.12.2025]],0)</f>
        <v>0</v>
      </c>
      <c r="DY270" s="161"/>
      <c r="DZ270" s="166">
        <f>IF(PMKAFAAPAYER[[#This Row],[ ]]="Payé",PMKAFAAPAYER[[#This Row],[17.12.2025]],0)</f>
        <v>0</v>
      </c>
      <c r="EA270" s="161"/>
      <c r="EB270" s="166">
        <f>IF(PMKAFAAPAYER[[#This Row],[ ]]="Payé",PMKAFAAPAYER[[#This Row],[24.12.2025]],0)</f>
        <v>0</v>
      </c>
      <c r="EC270" s="161"/>
      <c r="ED270" s="176">
        <f>IF(PMKAFAAPAYER[[#This Row],[ ]]="Payé",PMKAFAAPAYER[[#This Row],[31.12.2025]],0)</f>
        <v>0</v>
      </c>
      <c r="EE270" s="18">
        <f t="shared" si="77"/>
        <v>0</v>
      </c>
      <c r="EF270" s="11">
        <f t="shared" si="78"/>
        <v>0</v>
      </c>
      <c r="EG270" s="16">
        <f>+PMKAFAAPAYER[[#This Row],[CHF]]-PMKAFAAPAYER[[#This Row],[T2025]]</f>
        <v>0</v>
      </c>
    </row>
    <row r="271" spans="1:137" x14ac:dyDescent="0.3">
      <c r="A271" s="9">
        <f t="shared" si="79"/>
        <v>266</v>
      </c>
      <c r="B271" s="250"/>
      <c r="C271" s="251"/>
      <c r="D271" s="252"/>
      <c r="E271" s="253"/>
      <c r="F271" s="265">
        <f t="shared" si="65"/>
        <v>0</v>
      </c>
      <c r="G271" s="254"/>
      <c r="H271" s="255"/>
      <c r="I271" s="256"/>
      <c r="J271" s="14"/>
      <c r="K271" s="14"/>
      <c r="L271" s="14"/>
      <c r="N271" s="15"/>
      <c r="P271" s="258"/>
      <c r="Q271" s="259"/>
      <c r="R271" s="260"/>
      <c r="S271" s="166">
        <f>IF(PMKAFAAPAYER[[#This Row],[ ]]="Payé",PMKAFAAPAYER[[#This Row],[02.01.2025]],0)</f>
        <v>0</v>
      </c>
      <c r="T271" s="234"/>
      <c r="U271" s="166">
        <f>IF(PMKAFAAPAYER[[#This Row],[ ]]="Payé",PMKAFAAPAYER[[#This Row],[09.01.2025]],0)</f>
        <v>0</v>
      </c>
      <c r="V271" s="234"/>
      <c r="W271" s="166">
        <f>IF(PMKAFAAPAYER[[#This Row],[ ]]="Payé",PMKAFAAPAYER[[#This Row],[16.01.2025]],0)</f>
        <v>0</v>
      </c>
      <c r="X271" s="234"/>
      <c r="Y271" s="166">
        <f>IF(PMKAFAAPAYER[[#This Row],[ ]]="Payé",PMKAFAAPAYER[[#This Row],[23.01.2025]],0)</f>
        <v>0</v>
      </c>
      <c r="Z271" s="234"/>
      <c r="AA271" s="176">
        <f>IF(PMKAFAAPAYER[[#This Row],[ ]]="Payé",PMKAFAAPAYER[[#This Row],[30.01.2025]],0)</f>
        <v>0</v>
      </c>
      <c r="AB271" s="32">
        <f t="shared" si="66"/>
        <v>0</v>
      </c>
      <c r="AC271" s="234"/>
      <c r="AD271" s="166">
        <f>IF(PMKAFAAPAYER[[#This Row],[ ]]="Payé",PMKAFAAPAYER[[#This Row],[06.02.2025]],0)</f>
        <v>0</v>
      </c>
      <c r="AE271" s="234"/>
      <c r="AF271" s="166">
        <f>IF(PMKAFAAPAYER[[#This Row],[ ]]="Payé",PMKAFAAPAYER[[#This Row],[13.02.2025]],0)</f>
        <v>0</v>
      </c>
      <c r="AG271" s="234"/>
      <c r="AH271" s="166">
        <f>IF(PMKAFAAPAYER[[#This Row],[ ]]="Payé",PMKAFAAPAYER[[#This Row],[20.02.2025]],0)</f>
        <v>0</v>
      </c>
      <c r="AI271" s="234"/>
      <c r="AJ271" s="176">
        <f>IF(PMKAFAAPAYER[[#This Row],[ ]]="Payé",PMKAFAAPAYER[[#This Row],[27.02.2025]],0)</f>
        <v>0</v>
      </c>
      <c r="AK271" s="47">
        <f t="shared" si="67"/>
        <v>0</v>
      </c>
      <c r="AL271" s="162"/>
      <c r="AM271" s="166">
        <f>IF(PMKAFAAPAYER[[#This Row],[ ]]="Payé",PMKAFAAPAYER[[#This Row],[05.03.2025]],0)</f>
        <v>0</v>
      </c>
      <c r="AN271" s="161"/>
      <c r="AO271" s="166">
        <f>IF(PMKAFAAPAYER[[#This Row],[ ]]="Payé",PMKAFAAPAYER[[#This Row],[12.03.2025]],0)</f>
        <v>0</v>
      </c>
      <c r="AP271" s="161"/>
      <c r="AQ271" s="166">
        <f>IF(PMKAFAAPAYER[[#This Row],[ ]]="Payé",PMKAFAAPAYER[[#This Row],[19.03.2025]],0)</f>
        <v>0</v>
      </c>
      <c r="AR271" s="161"/>
      <c r="AS271" s="176">
        <f>IF(PMKAFAAPAYER[[#This Row],[ ]]="Payé",PMKAFAAPAYER[[#This Row],[26.03.2025]],0)</f>
        <v>0</v>
      </c>
      <c r="AT271" s="17">
        <f t="shared" si="68"/>
        <v>0</v>
      </c>
      <c r="AU271" s="162"/>
      <c r="AV271" s="166">
        <f>IF(PMKAFAAPAYER[[#This Row],[ ]]="Payé",PMKAFAAPAYER[[#This Row],[02.04.2025]],0)</f>
        <v>0</v>
      </c>
      <c r="AW271" s="161"/>
      <c r="AX271" s="166">
        <f>IF(PMKAFAAPAYER[[#This Row],[ ]]="Payé",PMKAFAAPAYER[[#This Row],[09.04.2025]],0)</f>
        <v>0</v>
      </c>
      <c r="AY271" s="161"/>
      <c r="AZ271" s="166">
        <f>IF(PMKAFAAPAYER[[#This Row],[ ]]="Payé",PMKAFAAPAYER[[#This Row],[16.04.2025]],0)</f>
        <v>0</v>
      </c>
      <c r="BA271" s="161"/>
      <c r="BB271" s="166">
        <f>IF(PMKAFAAPAYER[[#This Row],[ ]]="Payé",PMKAFAAPAYER[[#This Row],[23.04.2025]],0)</f>
        <v>0</v>
      </c>
      <c r="BC271" s="161"/>
      <c r="BD271" s="176">
        <f>IF(PMKAFAAPAYER[[#This Row],[ ]]="Payé",PMKAFAAPAYER[[#This Row],[30.04.2025]],0)</f>
        <v>0</v>
      </c>
      <c r="BE271" s="18">
        <f t="shared" si="69"/>
        <v>0</v>
      </c>
      <c r="BF271" s="162"/>
      <c r="BG271" s="166">
        <f>IF(PMKAFAAPAYER[[#This Row],[ ]]="Payé",PMKAFAAPAYER[[#This Row],[07.05.2025]],0)</f>
        <v>0</v>
      </c>
      <c r="BH271" s="161"/>
      <c r="BI271" s="166">
        <f>IF(PMKAFAAPAYER[[#This Row],[ ]]="Payé",PMKAFAAPAYER[[#This Row],[14.05.2025]],0)</f>
        <v>0</v>
      </c>
      <c r="BJ271" s="161"/>
      <c r="BK271" s="166">
        <f>IF(PMKAFAAPAYER[[#This Row],[ ]]="Payé",PMKAFAAPAYER[[#This Row],[21.05.2025]],0)</f>
        <v>0</v>
      </c>
      <c r="BL271" s="161"/>
      <c r="BM271" s="176">
        <f>IF(PMKAFAAPAYER[[#This Row],[ ]]="Payé",PMKAFAAPAYER[[#This Row],[28.05.2025]],0)</f>
        <v>0</v>
      </c>
      <c r="BN271" s="17">
        <f t="shared" si="70"/>
        <v>0</v>
      </c>
      <c r="BO271" s="162"/>
      <c r="BP271" s="166">
        <f>IF(PMKAFAAPAYER[[#This Row],[ ]]="Payé",PMKAFAAPAYER[[#This Row],[04.06.2025]],0)</f>
        <v>0</v>
      </c>
      <c r="BQ271" s="161"/>
      <c r="BR271" s="166">
        <f>IF(PMKAFAAPAYER[[#This Row],[ ]]="Payé",PMKAFAAPAYER[[#This Row],[11.06.2025]],0)</f>
        <v>0</v>
      </c>
      <c r="BS271" s="161"/>
      <c r="BT271" s="166">
        <f>IF(PMKAFAAPAYER[[#This Row],[ ]]="Payé",PMKAFAAPAYER[[#This Row],[18.06.2025]],0)</f>
        <v>0</v>
      </c>
      <c r="BU271" s="161"/>
      <c r="BV271" s="176">
        <f>IF(PMKAFAAPAYER[[#This Row],[ ]]="Payé",PMKAFAAPAYER[[#This Row],[25.06.2025]],0)</f>
        <v>0</v>
      </c>
      <c r="BW271" s="18">
        <f t="shared" si="71"/>
        <v>0</v>
      </c>
      <c r="BX271" s="162"/>
      <c r="BY271" s="166">
        <f>IF(PMKAFAAPAYER[[#This Row],[ ]]="Payé",PMKAFAAPAYER[[#This Row],[02.07.2025]],0)</f>
        <v>0</v>
      </c>
      <c r="BZ271" s="161"/>
      <c r="CA271" s="166">
        <f>IF(PMKAFAAPAYER[[#This Row],[ ]]="Payé",PMKAFAAPAYER[[#This Row],[09.07.2025]],0)</f>
        <v>0</v>
      </c>
      <c r="CB271" s="161"/>
      <c r="CC271" s="166">
        <f>IF(PMKAFAAPAYER[[#This Row],[ ]]="Payé",PMKAFAAPAYER[[#This Row],[16.07.2025]],0)</f>
        <v>0</v>
      </c>
      <c r="CD271" s="161"/>
      <c r="CE271" s="166">
        <f>IF(PMKAFAAPAYER[[#This Row],[ ]]="Payé",PMKAFAAPAYER[[#This Row],[23.07.2025]],0)</f>
        <v>0</v>
      </c>
      <c r="CF271" s="161"/>
      <c r="CG271" s="176">
        <f>IF(PMKAFAAPAYER[[#This Row],[ ]]="Payé",PMKAFAAPAYER[[#This Row],[30.07.2025]],0)</f>
        <v>0</v>
      </c>
      <c r="CH271" s="17">
        <f t="shared" si="72"/>
        <v>0</v>
      </c>
      <c r="CI271" s="162"/>
      <c r="CJ271" s="166">
        <f>IF(PMKAFAAPAYER[[#This Row],[ ]]="Payé",PMKAFAAPAYER[[#This Row],[06.08.2025]],0)</f>
        <v>0</v>
      </c>
      <c r="CK271" s="161"/>
      <c r="CL271" s="166">
        <f>IF(PMKAFAAPAYER[[#This Row],[ ]]="Payé",PMKAFAAPAYER[[#This Row],[13.08.2025]],0)</f>
        <v>0</v>
      </c>
      <c r="CM271" s="161"/>
      <c r="CN271" s="166">
        <f>IF(PMKAFAAPAYER[[#This Row],[ ]]="Payé",PMKAFAAPAYER[[#This Row],[20.08.2025]],0)</f>
        <v>0</v>
      </c>
      <c r="CO271" s="161"/>
      <c r="CP271" s="176">
        <f>IF(PMKAFAAPAYER[[#This Row],[ ]]="Payé",PMKAFAAPAYER[[#This Row],[27.08.2025]],0)</f>
        <v>0</v>
      </c>
      <c r="CQ271" s="18">
        <f t="shared" si="73"/>
        <v>0</v>
      </c>
      <c r="CR271" s="162"/>
      <c r="CS271" s="166">
        <f>IF(PMKAFAAPAYER[[#This Row],[ ]]="Payé",PMKAFAAPAYER[[#This Row],[03.09.2025]],0)</f>
        <v>0</v>
      </c>
      <c r="CT271" s="161"/>
      <c r="CU271" s="166">
        <f>IF(PMKAFAAPAYER[[#This Row],[ ]]="Payé",PMKAFAAPAYER[[#This Row],[10.09.2025]],0)</f>
        <v>0</v>
      </c>
      <c r="CV271" s="161"/>
      <c r="CW271" s="166">
        <f>IF(PMKAFAAPAYER[[#This Row],[ ]]="Payé",PMKAFAAPAYER[[#This Row],[17.09.2025]],0)</f>
        <v>0</v>
      </c>
      <c r="CX271" s="161"/>
      <c r="CY271" s="176">
        <f>IF(PMKAFAAPAYER[[#This Row],[ ]]="Payé",PMKAFAAPAYER[[#This Row],[24.09.2025]],0)</f>
        <v>0</v>
      </c>
      <c r="CZ271" s="17">
        <f t="shared" si="74"/>
        <v>0</v>
      </c>
      <c r="DA271" s="162"/>
      <c r="DB271" s="166">
        <f>IF(PMKAFAAPAYER[[#This Row],[ ]]="Payé",PMKAFAAPAYER[[#This Row],[01.10.2025]],0)</f>
        <v>0</v>
      </c>
      <c r="DC271" s="161"/>
      <c r="DD271" s="166">
        <f>IF(PMKAFAAPAYER[[#This Row],[ ]]="Payé",PMKAFAAPAYER[[#This Row],[08.10.2025]],0)</f>
        <v>0</v>
      </c>
      <c r="DE271" s="161"/>
      <c r="DF271" s="166">
        <f>IF(PMKAFAAPAYER[[#This Row],[ ]]="Payé",PMKAFAAPAYER[[#This Row],[15.10.2025]],0)</f>
        <v>0</v>
      </c>
      <c r="DG271" s="161"/>
      <c r="DH271" s="166">
        <f>IF(PMKAFAAPAYER[[#This Row],[ ]]="Payé",PMKAFAAPAYER[[#This Row],[22.10.2025]],0)</f>
        <v>0</v>
      </c>
      <c r="DI271" s="161"/>
      <c r="DJ271" s="176">
        <f>IF(PMKAFAAPAYER[[#This Row],[ ]]="Payé",PMKAFAAPAYER[[#This Row],[29.10.2025]],0)</f>
        <v>0</v>
      </c>
      <c r="DK271" s="18">
        <f t="shared" si="75"/>
        <v>0</v>
      </c>
      <c r="DL271" s="162"/>
      <c r="DM271" s="166">
        <f>IF(PMKAFAAPAYER[[#This Row],[ ]]="Payé",PMKAFAAPAYER[[#This Row],[05.11.2025]],0)</f>
        <v>0</v>
      </c>
      <c r="DN271" s="161"/>
      <c r="DO271" s="166">
        <f>IF(PMKAFAAPAYER[[#This Row],[ ]]="Payé",PMKAFAAPAYER[[#This Row],[12.11.2025]],0)</f>
        <v>0</v>
      </c>
      <c r="DP271" s="161"/>
      <c r="DQ271" s="166">
        <f>IF(PMKAFAAPAYER[[#This Row],[ ]]="Payé",PMKAFAAPAYER[[#This Row],[19.11.2025]],0)</f>
        <v>0</v>
      </c>
      <c r="DR271" s="161"/>
      <c r="DS271" s="176">
        <f>IF(PMKAFAAPAYER[[#This Row],[ ]]="Payé",PMKAFAAPAYER[[#This Row],[26.11.2025]],0)</f>
        <v>0</v>
      </c>
      <c r="DT271" s="17">
        <f t="shared" si="76"/>
        <v>0</v>
      </c>
      <c r="DU271" s="162"/>
      <c r="DV271" s="166">
        <f>IF(PMKAFAAPAYER[[#This Row],[ ]]="Payé",PMKAFAAPAYER[[#This Row],[03.12.2025]],0)</f>
        <v>0</v>
      </c>
      <c r="DW271" s="161"/>
      <c r="DX271" s="166">
        <f>IF(PMKAFAAPAYER[[#This Row],[ ]]="Payé",PMKAFAAPAYER[[#This Row],[10.12.2025]],0)</f>
        <v>0</v>
      </c>
      <c r="DY271" s="161"/>
      <c r="DZ271" s="166">
        <f>IF(PMKAFAAPAYER[[#This Row],[ ]]="Payé",PMKAFAAPAYER[[#This Row],[17.12.2025]],0)</f>
        <v>0</v>
      </c>
      <c r="EA271" s="161"/>
      <c r="EB271" s="166">
        <f>IF(PMKAFAAPAYER[[#This Row],[ ]]="Payé",PMKAFAAPAYER[[#This Row],[24.12.2025]],0)</f>
        <v>0</v>
      </c>
      <c r="EC271" s="161"/>
      <c r="ED271" s="176">
        <f>IF(PMKAFAAPAYER[[#This Row],[ ]]="Payé",PMKAFAAPAYER[[#This Row],[31.12.2025]],0)</f>
        <v>0</v>
      </c>
      <c r="EE271" s="18">
        <f t="shared" si="77"/>
        <v>0</v>
      </c>
      <c r="EF271" s="11">
        <f t="shared" si="78"/>
        <v>0</v>
      </c>
      <c r="EG271" s="16">
        <f>+PMKAFAAPAYER[[#This Row],[CHF]]-PMKAFAAPAYER[[#This Row],[T2025]]</f>
        <v>0</v>
      </c>
    </row>
    <row r="272" spans="1:137" x14ac:dyDescent="0.3">
      <c r="A272" s="9">
        <f t="shared" si="79"/>
        <v>267</v>
      </c>
      <c r="B272" s="250"/>
      <c r="C272" s="251"/>
      <c r="D272" s="252"/>
      <c r="E272" s="253"/>
      <c r="F272" s="265">
        <f t="shared" si="65"/>
        <v>0</v>
      </c>
      <c r="G272" s="254"/>
      <c r="H272" s="255"/>
      <c r="I272" s="256"/>
      <c r="J272" s="14"/>
      <c r="K272" s="14"/>
      <c r="L272" s="14"/>
      <c r="N272" s="15"/>
      <c r="P272" s="258"/>
      <c r="Q272" s="259"/>
      <c r="R272" s="260"/>
      <c r="S272" s="166">
        <f>IF(PMKAFAAPAYER[[#This Row],[ ]]="Payé",PMKAFAAPAYER[[#This Row],[02.01.2025]],0)</f>
        <v>0</v>
      </c>
      <c r="T272" s="234"/>
      <c r="U272" s="166">
        <f>IF(PMKAFAAPAYER[[#This Row],[ ]]="Payé",PMKAFAAPAYER[[#This Row],[09.01.2025]],0)</f>
        <v>0</v>
      </c>
      <c r="V272" s="234"/>
      <c r="W272" s="166">
        <f>IF(PMKAFAAPAYER[[#This Row],[ ]]="Payé",PMKAFAAPAYER[[#This Row],[16.01.2025]],0)</f>
        <v>0</v>
      </c>
      <c r="X272" s="234"/>
      <c r="Y272" s="166">
        <f>IF(PMKAFAAPAYER[[#This Row],[ ]]="Payé",PMKAFAAPAYER[[#This Row],[23.01.2025]],0)</f>
        <v>0</v>
      </c>
      <c r="Z272" s="234"/>
      <c r="AA272" s="176">
        <f>IF(PMKAFAAPAYER[[#This Row],[ ]]="Payé",PMKAFAAPAYER[[#This Row],[30.01.2025]],0)</f>
        <v>0</v>
      </c>
      <c r="AB272" s="32">
        <f t="shared" si="66"/>
        <v>0</v>
      </c>
      <c r="AC272" s="234"/>
      <c r="AD272" s="166">
        <f>IF(PMKAFAAPAYER[[#This Row],[ ]]="Payé",PMKAFAAPAYER[[#This Row],[06.02.2025]],0)</f>
        <v>0</v>
      </c>
      <c r="AE272" s="234"/>
      <c r="AF272" s="166">
        <f>IF(PMKAFAAPAYER[[#This Row],[ ]]="Payé",PMKAFAAPAYER[[#This Row],[13.02.2025]],0)</f>
        <v>0</v>
      </c>
      <c r="AG272" s="234"/>
      <c r="AH272" s="166">
        <f>IF(PMKAFAAPAYER[[#This Row],[ ]]="Payé",PMKAFAAPAYER[[#This Row],[20.02.2025]],0)</f>
        <v>0</v>
      </c>
      <c r="AI272" s="234"/>
      <c r="AJ272" s="176">
        <f>IF(PMKAFAAPAYER[[#This Row],[ ]]="Payé",PMKAFAAPAYER[[#This Row],[27.02.2025]],0)</f>
        <v>0</v>
      </c>
      <c r="AK272" s="47">
        <f t="shared" si="67"/>
        <v>0</v>
      </c>
      <c r="AL272" s="162"/>
      <c r="AM272" s="166">
        <f>IF(PMKAFAAPAYER[[#This Row],[ ]]="Payé",PMKAFAAPAYER[[#This Row],[05.03.2025]],0)</f>
        <v>0</v>
      </c>
      <c r="AN272" s="161"/>
      <c r="AO272" s="166">
        <f>IF(PMKAFAAPAYER[[#This Row],[ ]]="Payé",PMKAFAAPAYER[[#This Row],[12.03.2025]],0)</f>
        <v>0</v>
      </c>
      <c r="AP272" s="161"/>
      <c r="AQ272" s="166">
        <f>IF(PMKAFAAPAYER[[#This Row],[ ]]="Payé",PMKAFAAPAYER[[#This Row],[19.03.2025]],0)</f>
        <v>0</v>
      </c>
      <c r="AR272" s="161"/>
      <c r="AS272" s="176">
        <f>IF(PMKAFAAPAYER[[#This Row],[ ]]="Payé",PMKAFAAPAYER[[#This Row],[26.03.2025]],0)</f>
        <v>0</v>
      </c>
      <c r="AT272" s="17">
        <f t="shared" si="68"/>
        <v>0</v>
      </c>
      <c r="AU272" s="162"/>
      <c r="AV272" s="166">
        <f>IF(PMKAFAAPAYER[[#This Row],[ ]]="Payé",PMKAFAAPAYER[[#This Row],[02.04.2025]],0)</f>
        <v>0</v>
      </c>
      <c r="AW272" s="161"/>
      <c r="AX272" s="166">
        <f>IF(PMKAFAAPAYER[[#This Row],[ ]]="Payé",PMKAFAAPAYER[[#This Row],[09.04.2025]],0)</f>
        <v>0</v>
      </c>
      <c r="AY272" s="161"/>
      <c r="AZ272" s="166">
        <f>IF(PMKAFAAPAYER[[#This Row],[ ]]="Payé",PMKAFAAPAYER[[#This Row],[16.04.2025]],0)</f>
        <v>0</v>
      </c>
      <c r="BA272" s="161"/>
      <c r="BB272" s="166">
        <f>IF(PMKAFAAPAYER[[#This Row],[ ]]="Payé",PMKAFAAPAYER[[#This Row],[23.04.2025]],0)</f>
        <v>0</v>
      </c>
      <c r="BC272" s="161"/>
      <c r="BD272" s="176">
        <f>IF(PMKAFAAPAYER[[#This Row],[ ]]="Payé",PMKAFAAPAYER[[#This Row],[30.04.2025]],0)</f>
        <v>0</v>
      </c>
      <c r="BE272" s="18">
        <f t="shared" si="69"/>
        <v>0</v>
      </c>
      <c r="BF272" s="162"/>
      <c r="BG272" s="166">
        <f>IF(PMKAFAAPAYER[[#This Row],[ ]]="Payé",PMKAFAAPAYER[[#This Row],[07.05.2025]],0)</f>
        <v>0</v>
      </c>
      <c r="BH272" s="161"/>
      <c r="BI272" s="166">
        <f>IF(PMKAFAAPAYER[[#This Row],[ ]]="Payé",PMKAFAAPAYER[[#This Row],[14.05.2025]],0)</f>
        <v>0</v>
      </c>
      <c r="BJ272" s="161"/>
      <c r="BK272" s="166">
        <f>IF(PMKAFAAPAYER[[#This Row],[ ]]="Payé",PMKAFAAPAYER[[#This Row],[21.05.2025]],0)</f>
        <v>0</v>
      </c>
      <c r="BL272" s="161"/>
      <c r="BM272" s="176">
        <f>IF(PMKAFAAPAYER[[#This Row],[ ]]="Payé",PMKAFAAPAYER[[#This Row],[28.05.2025]],0)</f>
        <v>0</v>
      </c>
      <c r="BN272" s="17">
        <f t="shared" si="70"/>
        <v>0</v>
      </c>
      <c r="BO272" s="162"/>
      <c r="BP272" s="166">
        <f>IF(PMKAFAAPAYER[[#This Row],[ ]]="Payé",PMKAFAAPAYER[[#This Row],[04.06.2025]],0)</f>
        <v>0</v>
      </c>
      <c r="BQ272" s="161"/>
      <c r="BR272" s="166">
        <f>IF(PMKAFAAPAYER[[#This Row],[ ]]="Payé",PMKAFAAPAYER[[#This Row],[11.06.2025]],0)</f>
        <v>0</v>
      </c>
      <c r="BS272" s="161"/>
      <c r="BT272" s="166">
        <f>IF(PMKAFAAPAYER[[#This Row],[ ]]="Payé",PMKAFAAPAYER[[#This Row],[18.06.2025]],0)</f>
        <v>0</v>
      </c>
      <c r="BU272" s="161"/>
      <c r="BV272" s="176">
        <f>IF(PMKAFAAPAYER[[#This Row],[ ]]="Payé",PMKAFAAPAYER[[#This Row],[25.06.2025]],0)</f>
        <v>0</v>
      </c>
      <c r="BW272" s="18">
        <f t="shared" si="71"/>
        <v>0</v>
      </c>
      <c r="BX272" s="162"/>
      <c r="BY272" s="166">
        <f>IF(PMKAFAAPAYER[[#This Row],[ ]]="Payé",PMKAFAAPAYER[[#This Row],[02.07.2025]],0)</f>
        <v>0</v>
      </c>
      <c r="BZ272" s="161"/>
      <c r="CA272" s="166">
        <f>IF(PMKAFAAPAYER[[#This Row],[ ]]="Payé",PMKAFAAPAYER[[#This Row],[09.07.2025]],0)</f>
        <v>0</v>
      </c>
      <c r="CB272" s="161"/>
      <c r="CC272" s="166">
        <f>IF(PMKAFAAPAYER[[#This Row],[ ]]="Payé",PMKAFAAPAYER[[#This Row],[16.07.2025]],0)</f>
        <v>0</v>
      </c>
      <c r="CD272" s="161"/>
      <c r="CE272" s="166">
        <f>IF(PMKAFAAPAYER[[#This Row],[ ]]="Payé",PMKAFAAPAYER[[#This Row],[23.07.2025]],0)</f>
        <v>0</v>
      </c>
      <c r="CF272" s="161"/>
      <c r="CG272" s="176">
        <f>IF(PMKAFAAPAYER[[#This Row],[ ]]="Payé",PMKAFAAPAYER[[#This Row],[30.07.2025]],0)</f>
        <v>0</v>
      </c>
      <c r="CH272" s="17">
        <f t="shared" si="72"/>
        <v>0</v>
      </c>
      <c r="CI272" s="162"/>
      <c r="CJ272" s="166">
        <f>IF(PMKAFAAPAYER[[#This Row],[ ]]="Payé",PMKAFAAPAYER[[#This Row],[06.08.2025]],0)</f>
        <v>0</v>
      </c>
      <c r="CK272" s="161"/>
      <c r="CL272" s="166">
        <f>IF(PMKAFAAPAYER[[#This Row],[ ]]="Payé",PMKAFAAPAYER[[#This Row],[13.08.2025]],0)</f>
        <v>0</v>
      </c>
      <c r="CM272" s="161"/>
      <c r="CN272" s="166">
        <f>IF(PMKAFAAPAYER[[#This Row],[ ]]="Payé",PMKAFAAPAYER[[#This Row],[20.08.2025]],0)</f>
        <v>0</v>
      </c>
      <c r="CO272" s="161"/>
      <c r="CP272" s="176">
        <f>IF(PMKAFAAPAYER[[#This Row],[ ]]="Payé",PMKAFAAPAYER[[#This Row],[27.08.2025]],0)</f>
        <v>0</v>
      </c>
      <c r="CQ272" s="18">
        <f t="shared" si="73"/>
        <v>0</v>
      </c>
      <c r="CR272" s="162"/>
      <c r="CS272" s="166">
        <f>IF(PMKAFAAPAYER[[#This Row],[ ]]="Payé",PMKAFAAPAYER[[#This Row],[03.09.2025]],0)</f>
        <v>0</v>
      </c>
      <c r="CT272" s="161"/>
      <c r="CU272" s="166">
        <f>IF(PMKAFAAPAYER[[#This Row],[ ]]="Payé",PMKAFAAPAYER[[#This Row],[10.09.2025]],0)</f>
        <v>0</v>
      </c>
      <c r="CV272" s="161"/>
      <c r="CW272" s="166">
        <f>IF(PMKAFAAPAYER[[#This Row],[ ]]="Payé",PMKAFAAPAYER[[#This Row],[17.09.2025]],0)</f>
        <v>0</v>
      </c>
      <c r="CX272" s="161"/>
      <c r="CY272" s="176">
        <f>IF(PMKAFAAPAYER[[#This Row],[ ]]="Payé",PMKAFAAPAYER[[#This Row],[24.09.2025]],0)</f>
        <v>0</v>
      </c>
      <c r="CZ272" s="17">
        <f t="shared" si="74"/>
        <v>0</v>
      </c>
      <c r="DA272" s="162"/>
      <c r="DB272" s="166">
        <f>IF(PMKAFAAPAYER[[#This Row],[ ]]="Payé",PMKAFAAPAYER[[#This Row],[01.10.2025]],0)</f>
        <v>0</v>
      </c>
      <c r="DC272" s="161"/>
      <c r="DD272" s="166">
        <f>IF(PMKAFAAPAYER[[#This Row],[ ]]="Payé",PMKAFAAPAYER[[#This Row],[08.10.2025]],0)</f>
        <v>0</v>
      </c>
      <c r="DE272" s="161"/>
      <c r="DF272" s="166">
        <f>IF(PMKAFAAPAYER[[#This Row],[ ]]="Payé",PMKAFAAPAYER[[#This Row],[15.10.2025]],0)</f>
        <v>0</v>
      </c>
      <c r="DG272" s="161"/>
      <c r="DH272" s="166">
        <f>IF(PMKAFAAPAYER[[#This Row],[ ]]="Payé",PMKAFAAPAYER[[#This Row],[22.10.2025]],0)</f>
        <v>0</v>
      </c>
      <c r="DI272" s="161"/>
      <c r="DJ272" s="176">
        <f>IF(PMKAFAAPAYER[[#This Row],[ ]]="Payé",PMKAFAAPAYER[[#This Row],[29.10.2025]],0)</f>
        <v>0</v>
      </c>
      <c r="DK272" s="18">
        <f t="shared" si="75"/>
        <v>0</v>
      </c>
      <c r="DL272" s="162"/>
      <c r="DM272" s="166">
        <f>IF(PMKAFAAPAYER[[#This Row],[ ]]="Payé",PMKAFAAPAYER[[#This Row],[05.11.2025]],0)</f>
        <v>0</v>
      </c>
      <c r="DN272" s="161"/>
      <c r="DO272" s="166">
        <f>IF(PMKAFAAPAYER[[#This Row],[ ]]="Payé",PMKAFAAPAYER[[#This Row],[12.11.2025]],0)</f>
        <v>0</v>
      </c>
      <c r="DP272" s="161"/>
      <c r="DQ272" s="166">
        <f>IF(PMKAFAAPAYER[[#This Row],[ ]]="Payé",PMKAFAAPAYER[[#This Row],[19.11.2025]],0)</f>
        <v>0</v>
      </c>
      <c r="DR272" s="161"/>
      <c r="DS272" s="176">
        <f>IF(PMKAFAAPAYER[[#This Row],[ ]]="Payé",PMKAFAAPAYER[[#This Row],[26.11.2025]],0)</f>
        <v>0</v>
      </c>
      <c r="DT272" s="17">
        <f t="shared" si="76"/>
        <v>0</v>
      </c>
      <c r="DU272" s="162"/>
      <c r="DV272" s="166">
        <f>IF(PMKAFAAPAYER[[#This Row],[ ]]="Payé",PMKAFAAPAYER[[#This Row],[03.12.2025]],0)</f>
        <v>0</v>
      </c>
      <c r="DW272" s="161"/>
      <c r="DX272" s="166">
        <f>IF(PMKAFAAPAYER[[#This Row],[ ]]="Payé",PMKAFAAPAYER[[#This Row],[10.12.2025]],0)</f>
        <v>0</v>
      </c>
      <c r="DY272" s="161"/>
      <c r="DZ272" s="166">
        <f>IF(PMKAFAAPAYER[[#This Row],[ ]]="Payé",PMKAFAAPAYER[[#This Row],[17.12.2025]],0)</f>
        <v>0</v>
      </c>
      <c r="EA272" s="161"/>
      <c r="EB272" s="166">
        <f>IF(PMKAFAAPAYER[[#This Row],[ ]]="Payé",PMKAFAAPAYER[[#This Row],[24.12.2025]],0)</f>
        <v>0</v>
      </c>
      <c r="EC272" s="161"/>
      <c r="ED272" s="176">
        <f>IF(PMKAFAAPAYER[[#This Row],[ ]]="Payé",PMKAFAAPAYER[[#This Row],[31.12.2025]],0)</f>
        <v>0</v>
      </c>
      <c r="EE272" s="18">
        <f t="shared" si="77"/>
        <v>0</v>
      </c>
      <c r="EF272" s="11">
        <f t="shared" si="78"/>
        <v>0</v>
      </c>
      <c r="EG272" s="16">
        <f>+PMKAFAAPAYER[[#This Row],[CHF]]-PMKAFAAPAYER[[#This Row],[T2025]]</f>
        <v>0</v>
      </c>
    </row>
    <row r="273" spans="1:137" x14ac:dyDescent="0.3">
      <c r="A273" s="9">
        <f t="shared" si="79"/>
        <v>268</v>
      </c>
      <c r="B273" s="250"/>
      <c r="C273" s="251"/>
      <c r="D273" s="252"/>
      <c r="E273" s="253"/>
      <c r="F273" s="265">
        <f t="shared" si="65"/>
        <v>0</v>
      </c>
      <c r="G273" s="254"/>
      <c r="H273" s="255"/>
      <c r="I273" s="256"/>
      <c r="J273" s="14"/>
      <c r="K273" s="14"/>
      <c r="L273" s="14"/>
      <c r="N273" s="15"/>
      <c r="P273" s="258"/>
      <c r="Q273" s="259"/>
      <c r="R273" s="260"/>
      <c r="S273" s="166">
        <f>IF(PMKAFAAPAYER[[#This Row],[ ]]="Payé",PMKAFAAPAYER[[#This Row],[02.01.2025]],0)</f>
        <v>0</v>
      </c>
      <c r="T273" s="234"/>
      <c r="U273" s="166">
        <f>IF(PMKAFAAPAYER[[#This Row],[ ]]="Payé",PMKAFAAPAYER[[#This Row],[09.01.2025]],0)</f>
        <v>0</v>
      </c>
      <c r="V273" s="234"/>
      <c r="W273" s="166">
        <f>IF(PMKAFAAPAYER[[#This Row],[ ]]="Payé",PMKAFAAPAYER[[#This Row],[16.01.2025]],0)</f>
        <v>0</v>
      </c>
      <c r="X273" s="234"/>
      <c r="Y273" s="166">
        <f>IF(PMKAFAAPAYER[[#This Row],[ ]]="Payé",PMKAFAAPAYER[[#This Row],[23.01.2025]],0)</f>
        <v>0</v>
      </c>
      <c r="Z273" s="234"/>
      <c r="AA273" s="176">
        <f>IF(PMKAFAAPAYER[[#This Row],[ ]]="Payé",PMKAFAAPAYER[[#This Row],[30.01.2025]],0)</f>
        <v>0</v>
      </c>
      <c r="AB273" s="32">
        <f t="shared" si="66"/>
        <v>0</v>
      </c>
      <c r="AC273" s="234"/>
      <c r="AD273" s="166">
        <f>IF(PMKAFAAPAYER[[#This Row],[ ]]="Payé",PMKAFAAPAYER[[#This Row],[06.02.2025]],0)</f>
        <v>0</v>
      </c>
      <c r="AE273" s="234"/>
      <c r="AF273" s="166">
        <f>IF(PMKAFAAPAYER[[#This Row],[ ]]="Payé",PMKAFAAPAYER[[#This Row],[13.02.2025]],0)</f>
        <v>0</v>
      </c>
      <c r="AG273" s="234"/>
      <c r="AH273" s="166">
        <f>IF(PMKAFAAPAYER[[#This Row],[ ]]="Payé",PMKAFAAPAYER[[#This Row],[20.02.2025]],0)</f>
        <v>0</v>
      </c>
      <c r="AI273" s="234"/>
      <c r="AJ273" s="176">
        <f>IF(PMKAFAAPAYER[[#This Row],[ ]]="Payé",PMKAFAAPAYER[[#This Row],[27.02.2025]],0)</f>
        <v>0</v>
      </c>
      <c r="AK273" s="47">
        <f t="shared" si="67"/>
        <v>0</v>
      </c>
      <c r="AL273" s="162"/>
      <c r="AM273" s="166">
        <f>IF(PMKAFAAPAYER[[#This Row],[ ]]="Payé",PMKAFAAPAYER[[#This Row],[05.03.2025]],0)</f>
        <v>0</v>
      </c>
      <c r="AN273" s="161"/>
      <c r="AO273" s="166">
        <f>IF(PMKAFAAPAYER[[#This Row],[ ]]="Payé",PMKAFAAPAYER[[#This Row],[12.03.2025]],0)</f>
        <v>0</v>
      </c>
      <c r="AP273" s="161"/>
      <c r="AQ273" s="166">
        <f>IF(PMKAFAAPAYER[[#This Row],[ ]]="Payé",PMKAFAAPAYER[[#This Row],[19.03.2025]],0)</f>
        <v>0</v>
      </c>
      <c r="AR273" s="161"/>
      <c r="AS273" s="176">
        <f>IF(PMKAFAAPAYER[[#This Row],[ ]]="Payé",PMKAFAAPAYER[[#This Row],[26.03.2025]],0)</f>
        <v>0</v>
      </c>
      <c r="AT273" s="17">
        <f t="shared" si="68"/>
        <v>0</v>
      </c>
      <c r="AU273" s="162"/>
      <c r="AV273" s="166">
        <f>IF(PMKAFAAPAYER[[#This Row],[ ]]="Payé",PMKAFAAPAYER[[#This Row],[02.04.2025]],0)</f>
        <v>0</v>
      </c>
      <c r="AW273" s="161"/>
      <c r="AX273" s="166">
        <f>IF(PMKAFAAPAYER[[#This Row],[ ]]="Payé",PMKAFAAPAYER[[#This Row],[09.04.2025]],0)</f>
        <v>0</v>
      </c>
      <c r="AY273" s="161"/>
      <c r="AZ273" s="166">
        <f>IF(PMKAFAAPAYER[[#This Row],[ ]]="Payé",PMKAFAAPAYER[[#This Row],[16.04.2025]],0)</f>
        <v>0</v>
      </c>
      <c r="BA273" s="161"/>
      <c r="BB273" s="166">
        <f>IF(PMKAFAAPAYER[[#This Row],[ ]]="Payé",PMKAFAAPAYER[[#This Row],[23.04.2025]],0)</f>
        <v>0</v>
      </c>
      <c r="BC273" s="161"/>
      <c r="BD273" s="176">
        <f>IF(PMKAFAAPAYER[[#This Row],[ ]]="Payé",PMKAFAAPAYER[[#This Row],[30.04.2025]],0)</f>
        <v>0</v>
      </c>
      <c r="BE273" s="18">
        <f t="shared" si="69"/>
        <v>0</v>
      </c>
      <c r="BF273" s="162"/>
      <c r="BG273" s="166">
        <f>IF(PMKAFAAPAYER[[#This Row],[ ]]="Payé",PMKAFAAPAYER[[#This Row],[07.05.2025]],0)</f>
        <v>0</v>
      </c>
      <c r="BH273" s="161"/>
      <c r="BI273" s="166">
        <f>IF(PMKAFAAPAYER[[#This Row],[ ]]="Payé",PMKAFAAPAYER[[#This Row],[14.05.2025]],0)</f>
        <v>0</v>
      </c>
      <c r="BJ273" s="161"/>
      <c r="BK273" s="166">
        <f>IF(PMKAFAAPAYER[[#This Row],[ ]]="Payé",PMKAFAAPAYER[[#This Row],[21.05.2025]],0)</f>
        <v>0</v>
      </c>
      <c r="BL273" s="161"/>
      <c r="BM273" s="176">
        <f>IF(PMKAFAAPAYER[[#This Row],[ ]]="Payé",PMKAFAAPAYER[[#This Row],[28.05.2025]],0)</f>
        <v>0</v>
      </c>
      <c r="BN273" s="17">
        <f t="shared" si="70"/>
        <v>0</v>
      </c>
      <c r="BO273" s="162"/>
      <c r="BP273" s="166">
        <f>IF(PMKAFAAPAYER[[#This Row],[ ]]="Payé",PMKAFAAPAYER[[#This Row],[04.06.2025]],0)</f>
        <v>0</v>
      </c>
      <c r="BQ273" s="161"/>
      <c r="BR273" s="166">
        <f>IF(PMKAFAAPAYER[[#This Row],[ ]]="Payé",PMKAFAAPAYER[[#This Row],[11.06.2025]],0)</f>
        <v>0</v>
      </c>
      <c r="BS273" s="161"/>
      <c r="BT273" s="166">
        <f>IF(PMKAFAAPAYER[[#This Row],[ ]]="Payé",PMKAFAAPAYER[[#This Row],[18.06.2025]],0)</f>
        <v>0</v>
      </c>
      <c r="BU273" s="161"/>
      <c r="BV273" s="176">
        <f>IF(PMKAFAAPAYER[[#This Row],[ ]]="Payé",PMKAFAAPAYER[[#This Row],[25.06.2025]],0)</f>
        <v>0</v>
      </c>
      <c r="BW273" s="18">
        <f t="shared" si="71"/>
        <v>0</v>
      </c>
      <c r="BX273" s="162"/>
      <c r="BY273" s="166">
        <f>IF(PMKAFAAPAYER[[#This Row],[ ]]="Payé",PMKAFAAPAYER[[#This Row],[02.07.2025]],0)</f>
        <v>0</v>
      </c>
      <c r="BZ273" s="161"/>
      <c r="CA273" s="166">
        <f>IF(PMKAFAAPAYER[[#This Row],[ ]]="Payé",PMKAFAAPAYER[[#This Row],[09.07.2025]],0)</f>
        <v>0</v>
      </c>
      <c r="CB273" s="161"/>
      <c r="CC273" s="166">
        <f>IF(PMKAFAAPAYER[[#This Row],[ ]]="Payé",PMKAFAAPAYER[[#This Row],[16.07.2025]],0)</f>
        <v>0</v>
      </c>
      <c r="CD273" s="161"/>
      <c r="CE273" s="166">
        <f>IF(PMKAFAAPAYER[[#This Row],[ ]]="Payé",PMKAFAAPAYER[[#This Row],[23.07.2025]],0)</f>
        <v>0</v>
      </c>
      <c r="CF273" s="161"/>
      <c r="CG273" s="176">
        <f>IF(PMKAFAAPAYER[[#This Row],[ ]]="Payé",PMKAFAAPAYER[[#This Row],[30.07.2025]],0)</f>
        <v>0</v>
      </c>
      <c r="CH273" s="17">
        <f t="shared" si="72"/>
        <v>0</v>
      </c>
      <c r="CI273" s="162"/>
      <c r="CJ273" s="166">
        <f>IF(PMKAFAAPAYER[[#This Row],[ ]]="Payé",PMKAFAAPAYER[[#This Row],[06.08.2025]],0)</f>
        <v>0</v>
      </c>
      <c r="CK273" s="161"/>
      <c r="CL273" s="166">
        <f>IF(PMKAFAAPAYER[[#This Row],[ ]]="Payé",PMKAFAAPAYER[[#This Row],[13.08.2025]],0)</f>
        <v>0</v>
      </c>
      <c r="CM273" s="161"/>
      <c r="CN273" s="166">
        <f>IF(PMKAFAAPAYER[[#This Row],[ ]]="Payé",PMKAFAAPAYER[[#This Row],[20.08.2025]],0)</f>
        <v>0</v>
      </c>
      <c r="CO273" s="161"/>
      <c r="CP273" s="176">
        <f>IF(PMKAFAAPAYER[[#This Row],[ ]]="Payé",PMKAFAAPAYER[[#This Row],[27.08.2025]],0)</f>
        <v>0</v>
      </c>
      <c r="CQ273" s="18">
        <f t="shared" si="73"/>
        <v>0</v>
      </c>
      <c r="CR273" s="162"/>
      <c r="CS273" s="166">
        <f>IF(PMKAFAAPAYER[[#This Row],[ ]]="Payé",PMKAFAAPAYER[[#This Row],[03.09.2025]],0)</f>
        <v>0</v>
      </c>
      <c r="CT273" s="161"/>
      <c r="CU273" s="166">
        <f>IF(PMKAFAAPAYER[[#This Row],[ ]]="Payé",PMKAFAAPAYER[[#This Row],[10.09.2025]],0)</f>
        <v>0</v>
      </c>
      <c r="CV273" s="161"/>
      <c r="CW273" s="166">
        <f>IF(PMKAFAAPAYER[[#This Row],[ ]]="Payé",PMKAFAAPAYER[[#This Row],[17.09.2025]],0)</f>
        <v>0</v>
      </c>
      <c r="CX273" s="161"/>
      <c r="CY273" s="176">
        <f>IF(PMKAFAAPAYER[[#This Row],[ ]]="Payé",PMKAFAAPAYER[[#This Row],[24.09.2025]],0)</f>
        <v>0</v>
      </c>
      <c r="CZ273" s="17">
        <f t="shared" si="74"/>
        <v>0</v>
      </c>
      <c r="DA273" s="162"/>
      <c r="DB273" s="166">
        <f>IF(PMKAFAAPAYER[[#This Row],[ ]]="Payé",PMKAFAAPAYER[[#This Row],[01.10.2025]],0)</f>
        <v>0</v>
      </c>
      <c r="DC273" s="161"/>
      <c r="DD273" s="166">
        <f>IF(PMKAFAAPAYER[[#This Row],[ ]]="Payé",PMKAFAAPAYER[[#This Row],[08.10.2025]],0)</f>
        <v>0</v>
      </c>
      <c r="DE273" s="161"/>
      <c r="DF273" s="166">
        <f>IF(PMKAFAAPAYER[[#This Row],[ ]]="Payé",PMKAFAAPAYER[[#This Row],[15.10.2025]],0)</f>
        <v>0</v>
      </c>
      <c r="DG273" s="161"/>
      <c r="DH273" s="166">
        <f>IF(PMKAFAAPAYER[[#This Row],[ ]]="Payé",PMKAFAAPAYER[[#This Row],[22.10.2025]],0)</f>
        <v>0</v>
      </c>
      <c r="DI273" s="161"/>
      <c r="DJ273" s="176">
        <f>IF(PMKAFAAPAYER[[#This Row],[ ]]="Payé",PMKAFAAPAYER[[#This Row],[29.10.2025]],0)</f>
        <v>0</v>
      </c>
      <c r="DK273" s="18">
        <f t="shared" si="75"/>
        <v>0</v>
      </c>
      <c r="DL273" s="162"/>
      <c r="DM273" s="166">
        <f>IF(PMKAFAAPAYER[[#This Row],[ ]]="Payé",PMKAFAAPAYER[[#This Row],[05.11.2025]],0)</f>
        <v>0</v>
      </c>
      <c r="DN273" s="161"/>
      <c r="DO273" s="166">
        <f>IF(PMKAFAAPAYER[[#This Row],[ ]]="Payé",PMKAFAAPAYER[[#This Row],[12.11.2025]],0)</f>
        <v>0</v>
      </c>
      <c r="DP273" s="161"/>
      <c r="DQ273" s="166">
        <f>IF(PMKAFAAPAYER[[#This Row],[ ]]="Payé",PMKAFAAPAYER[[#This Row],[19.11.2025]],0)</f>
        <v>0</v>
      </c>
      <c r="DR273" s="161"/>
      <c r="DS273" s="176">
        <f>IF(PMKAFAAPAYER[[#This Row],[ ]]="Payé",PMKAFAAPAYER[[#This Row],[26.11.2025]],0)</f>
        <v>0</v>
      </c>
      <c r="DT273" s="17">
        <f t="shared" si="76"/>
        <v>0</v>
      </c>
      <c r="DU273" s="162"/>
      <c r="DV273" s="166">
        <f>IF(PMKAFAAPAYER[[#This Row],[ ]]="Payé",PMKAFAAPAYER[[#This Row],[03.12.2025]],0)</f>
        <v>0</v>
      </c>
      <c r="DW273" s="161"/>
      <c r="DX273" s="166">
        <f>IF(PMKAFAAPAYER[[#This Row],[ ]]="Payé",PMKAFAAPAYER[[#This Row],[10.12.2025]],0)</f>
        <v>0</v>
      </c>
      <c r="DY273" s="161"/>
      <c r="DZ273" s="166">
        <f>IF(PMKAFAAPAYER[[#This Row],[ ]]="Payé",PMKAFAAPAYER[[#This Row],[17.12.2025]],0)</f>
        <v>0</v>
      </c>
      <c r="EA273" s="161"/>
      <c r="EB273" s="166">
        <f>IF(PMKAFAAPAYER[[#This Row],[ ]]="Payé",PMKAFAAPAYER[[#This Row],[24.12.2025]],0)</f>
        <v>0</v>
      </c>
      <c r="EC273" s="161"/>
      <c r="ED273" s="176">
        <f>IF(PMKAFAAPAYER[[#This Row],[ ]]="Payé",PMKAFAAPAYER[[#This Row],[31.12.2025]],0)</f>
        <v>0</v>
      </c>
      <c r="EE273" s="18">
        <f t="shared" si="77"/>
        <v>0</v>
      </c>
      <c r="EF273" s="11">
        <f t="shared" si="78"/>
        <v>0</v>
      </c>
      <c r="EG273" s="16">
        <f>+PMKAFAAPAYER[[#This Row],[CHF]]-PMKAFAAPAYER[[#This Row],[T2025]]</f>
        <v>0</v>
      </c>
    </row>
    <row r="274" spans="1:137" x14ac:dyDescent="0.3">
      <c r="A274" s="9">
        <f t="shared" si="79"/>
        <v>269</v>
      </c>
      <c r="B274" s="250"/>
      <c r="C274" s="251"/>
      <c r="D274" s="252"/>
      <c r="E274" s="253"/>
      <c r="F274" s="265">
        <f t="shared" si="65"/>
        <v>0</v>
      </c>
      <c r="G274" s="254"/>
      <c r="H274" s="255"/>
      <c r="I274" s="256"/>
      <c r="J274" s="14"/>
      <c r="K274" s="14"/>
      <c r="L274" s="14"/>
      <c r="N274" s="15"/>
      <c r="P274" s="258"/>
      <c r="Q274" s="259"/>
      <c r="R274" s="260"/>
      <c r="S274" s="166">
        <f>IF(PMKAFAAPAYER[[#This Row],[ ]]="Payé",PMKAFAAPAYER[[#This Row],[02.01.2025]],0)</f>
        <v>0</v>
      </c>
      <c r="T274" s="234"/>
      <c r="U274" s="166">
        <f>IF(PMKAFAAPAYER[[#This Row],[ ]]="Payé",PMKAFAAPAYER[[#This Row],[09.01.2025]],0)</f>
        <v>0</v>
      </c>
      <c r="V274" s="234"/>
      <c r="W274" s="166">
        <f>IF(PMKAFAAPAYER[[#This Row],[ ]]="Payé",PMKAFAAPAYER[[#This Row],[16.01.2025]],0)</f>
        <v>0</v>
      </c>
      <c r="X274" s="234"/>
      <c r="Y274" s="166">
        <f>IF(PMKAFAAPAYER[[#This Row],[ ]]="Payé",PMKAFAAPAYER[[#This Row],[23.01.2025]],0)</f>
        <v>0</v>
      </c>
      <c r="Z274" s="234"/>
      <c r="AA274" s="176">
        <f>IF(PMKAFAAPAYER[[#This Row],[ ]]="Payé",PMKAFAAPAYER[[#This Row],[30.01.2025]],0)</f>
        <v>0</v>
      </c>
      <c r="AB274" s="32">
        <f t="shared" si="66"/>
        <v>0</v>
      </c>
      <c r="AC274" s="234"/>
      <c r="AD274" s="166">
        <f>IF(PMKAFAAPAYER[[#This Row],[ ]]="Payé",PMKAFAAPAYER[[#This Row],[06.02.2025]],0)</f>
        <v>0</v>
      </c>
      <c r="AE274" s="234"/>
      <c r="AF274" s="166">
        <f>IF(PMKAFAAPAYER[[#This Row],[ ]]="Payé",PMKAFAAPAYER[[#This Row],[13.02.2025]],0)</f>
        <v>0</v>
      </c>
      <c r="AG274" s="234"/>
      <c r="AH274" s="166">
        <f>IF(PMKAFAAPAYER[[#This Row],[ ]]="Payé",PMKAFAAPAYER[[#This Row],[20.02.2025]],0)</f>
        <v>0</v>
      </c>
      <c r="AI274" s="234"/>
      <c r="AJ274" s="176">
        <f>IF(PMKAFAAPAYER[[#This Row],[ ]]="Payé",PMKAFAAPAYER[[#This Row],[27.02.2025]],0)</f>
        <v>0</v>
      </c>
      <c r="AK274" s="47">
        <f t="shared" si="67"/>
        <v>0</v>
      </c>
      <c r="AL274" s="162"/>
      <c r="AM274" s="166">
        <f>IF(PMKAFAAPAYER[[#This Row],[ ]]="Payé",PMKAFAAPAYER[[#This Row],[05.03.2025]],0)</f>
        <v>0</v>
      </c>
      <c r="AN274" s="161"/>
      <c r="AO274" s="166">
        <f>IF(PMKAFAAPAYER[[#This Row],[ ]]="Payé",PMKAFAAPAYER[[#This Row],[12.03.2025]],0)</f>
        <v>0</v>
      </c>
      <c r="AP274" s="161"/>
      <c r="AQ274" s="166">
        <f>IF(PMKAFAAPAYER[[#This Row],[ ]]="Payé",PMKAFAAPAYER[[#This Row],[19.03.2025]],0)</f>
        <v>0</v>
      </c>
      <c r="AR274" s="161"/>
      <c r="AS274" s="176">
        <f>IF(PMKAFAAPAYER[[#This Row],[ ]]="Payé",PMKAFAAPAYER[[#This Row],[26.03.2025]],0)</f>
        <v>0</v>
      </c>
      <c r="AT274" s="17">
        <f t="shared" si="68"/>
        <v>0</v>
      </c>
      <c r="AU274" s="162"/>
      <c r="AV274" s="166">
        <f>IF(PMKAFAAPAYER[[#This Row],[ ]]="Payé",PMKAFAAPAYER[[#This Row],[02.04.2025]],0)</f>
        <v>0</v>
      </c>
      <c r="AW274" s="161"/>
      <c r="AX274" s="166">
        <f>IF(PMKAFAAPAYER[[#This Row],[ ]]="Payé",PMKAFAAPAYER[[#This Row],[09.04.2025]],0)</f>
        <v>0</v>
      </c>
      <c r="AY274" s="161"/>
      <c r="AZ274" s="166">
        <f>IF(PMKAFAAPAYER[[#This Row],[ ]]="Payé",PMKAFAAPAYER[[#This Row],[16.04.2025]],0)</f>
        <v>0</v>
      </c>
      <c r="BA274" s="161"/>
      <c r="BB274" s="166">
        <f>IF(PMKAFAAPAYER[[#This Row],[ ]]="Payé",PMKAFAAPAYER[[#This Row],[23.04.2025]],0)</f>
        <v>0</v>
      </c>
      <c r="BC274" s="161"/>
      <c r="BD274" s="176">
        <f>IF(PMKAFAAPAYER[[#This Row],[ ]]="Payé",PMKAFAAPAYER[[#This Row],[30.04.2025]],0)</f>
        <v>0</v>
      </c>
      <c r="BE274" s="18">
        <f t="shared" si="69"/>
        <v>0</v>
      </c>
      <c r="BF274" s="162"/>
      <c r="BG274" s="166">
        <f>IF(PMKAFAAPAYER[[#This Row],[ ]]="Payé",PMKAFAAPAYER[[#This Row],[07.05.2025]],0)</f>
        <v>0</v>
      </c>
      <c r="BH274" s="161"/>
      <c r="BI274" s="166">
        <f>IF(PMKAFAAPAYER[[#This Row],[ ]]="Payé",PMKAFAAPAYER[[#This Row],[14.05.2025]],0)</f>
        <v>0</v>
      </c>
      <c r="BJ274" s="161"/>
      <c r="BK274" s="166">
        <f>IF(PMKAFAAPAYER[[#This Row],[ ]]="Payé",PMKAFAAPAYER[[#This Row],[21.05.2025]],0)</f>
        <v>0</v>
      </c>
      <c r="BL274" s="161"/>
      <c r="BM274" s="176">
        <f>IF(PMKAFAAPAYER[[#This Row],[ ]]="Payé",PMKAFAAPAYER[[#This Row],[28.05.2025]],0)</f>
        <v>0</v>
      </c>
      <c r="BN274" s="17">
        <f t="shared" si="70"/>
        <v>0</v>
      </c>
      <c r="BO274" s="162"/>
      <c r="BP274" s="166">
        <f>IF(PMKAFAAPAYER[[#This Row],[ ]]="Payé",PMKAFAAPAYER[[#This Row],[04.06.2025]],0)</f>
        <v>0</v>
      </c>
      <c r="BQ274" s="161"/>
      <c r="BR274" s="166">
        <f>IF(PMKAFAAPAYER[[#This Row],[ ]]="Payé",PMKAFAAPAYER[[#This Row],[11.06.2025]],0)</f>
        <v>0</v>
      </c>
      <c r="BS274" s="161"/>
      <c r="BT274" s="166">
        <f>IF(PMKAFAAPAYER[[#This Row],[ ]]="Payé",PMKAFAAPAYER[[#This Row],[18.06.2025]],0)</f>
        <v>0</v>
      </c>
      <c r="BU274" s="161"/>
      <c r="BV274" s="176">
        <f>IF(PMKAFAAPAYER[[#This Row],[ ]]="Payé",PMKAFAAPAYER[[#This Row],[25.06.2025]],0)</f>
        <v>0</v>
      </c>
      <c r="BW274" s="18">
        <f t="shared" si="71"/>
        <v>0</v>
      </c>
      <c r="BX274" s="162"/>
      <c r="BY274" s="166">
        <f>IF(PMKAFAAPAYER[[#This Row],[ ]]="Payé",PMKAFAAPAYER[[#This Row],[02.07.2025]],0)</f>
        <v>0</v>
      </c>
      <c r="BZ274" s="161"/>
      <c r="CA274" s="166">
        <f>IF(PMKAFAAPAYER[[#This Row],[ ]]="Payé",PMKAFAAPAYER[[#This Row],[09.07.2025]],0)</f>
        <v>0</v>
      </c>
      <c r="CB274" s="161"/>
      <c r="CC274" s="166">
        <f>IF(PMKAFAAPAYER[[#This Row],[ ]]="Payé",PMKAFAAPAYER[[#This Row],[16.07.2025]],0)</f>
        <v>0</v>
      </c>
      <c r="CD274" s="161"/>
      <c r="CE274" s="166">
        <f>IF(PMKAFAAPAYER[[#This Row],[ ]]="Payé",PMKAFAAPAYER[[#This Row],[23.07.2025]],0)</f>
        <v>0</v>
      </c>
      <c r="CF274" s="161"/>
      <c r="CG274" s="176">
        <f>IF(PMKAFAAPAYER[[#This Row],[ ]]="Payé",PMKAFAAPAYER[[#This Row],[30.07.2025]],0)</f>
        <v>0</v>
      </c>
      <c r="CH274" s="17">
        <f t="shared" si="72"/>
        <v>0</v>
      </c>
      <c r="CI274" s="162"/>
      <c r="CJ274" s="166">
        <f>IF(PMKAFAAPAYER[[#This Row],[ ]]="Payé",PMKAFAAPAYER[[#This Row],[06.08.2025]],0)</f>
        <v>0</v>
      </c>
      <c r="CK274" s="161"/>
      <c r="CL274" s="166">
        <f>IF(PMKAFAAPAYER[[#This Row],[ ]]="Payé",PMKAFAAPAYER[[#This Row],[13.08.2025]],0)</f>
        <v>0</v>
      </c>
      <c r="CM274" s="161"/>
      <c r="CN274" s="166">
        <f>IF(PMKAFAAPAYER[[#This Row],[ ]]="Payé",PMKAFAAPAYER[[#This Row],[20.08.2025]],0)</f>
        <v>0</v>
      </c>
      <c r="CO274" s="161"/>
      <c r="CP274" s="176">
        <f>IF(PMKAFAAPAYER[[#This Row],[ ]]="Payé",PMKAFAAPAYER[[#This Row],[27.08.2025]],0)</f>
        <v>0</v>
      </c>
      <c r="CQ274" s="18">
        <f t="shared" si="73"/>
        <v>0</v>
      </c>
      <c r="CR274" s="162"/>
      <c r="CS274" s="166">
        <f>IF(PMKAFAAPAYER[[#This Row],[ ]]="Payé",PMKAFAAPAYER[[#This Row],[03.09.2025]],0)</f>
        <v>0</v>
      </c>
      <c r="CT274" s="161"/>
      <c r="CU274" s="166">
        <f>IF(PMKAFAAPAYER[[#This Row],[ ]]="Payé",PMKAFAAPAYER[[#This Row],[10.09.2025]],0)</f>
        <v>0</v>
      </c>
      <c r="CV274" s="161"/>
      <c r="CW274" s="166">
        <f>IF(PMKAFAAPAYER[[#This Row],[ ]]="Payé",PMKAFAAPAYER[[#This Row],[17.09.2025]],0)</f>
        <v>0</v>
      </c>
      <c r="CX274" s="161"/>
      <c r="CY274" s="176">
        <f>IF(PMKAFAAPAYER[[#This Row],[ ]]="Payé",PMKAFAAPAYER[[#This Row],[24.09.2025]],0)</f>
        <v>0</v>
      </c>
      <c r="CZ274" s="17">
        <f t="shared" si="74"/>
        <v>0</v>
      </c>
      <c r="DA274" s="162"/>
      <c r="DB274" s="166">
        <f>IF(PMKAFAAPAYER[[#This Row],[ ]]="Payé",PMKAFAAPAYER[[#This Row],[01.10.2025]],0)</f>
        <v>0</v>
      </c>
      <c r="DC274" s="161"/>
      <c r="DD274" s="166">
        <f>IF(PMKAFAAPAYER[[#This Row],[ ]]="Payé",PMKAFAAPAYER[[#This Row],[08.10.2025]],0)</f>
        <v>0</v>
      </c>
      <c r="DE274" s="161"/>
      <c r="DF274" s="166">
        <f>IF(PMKAFAAPAYER[[#This Row],[ ]]="Payé",PMKAFAAPAYER[[#This Row],[15.10.2025]],0)</f>
        <v>0</v>
      </c>
      <c r="DG274" s="161"/>
      <c r="DH274" s="166">
        <f>IF(PMKAFAAPAYER[[#This Row],[ ]]="Payé",PMKAFAAPAYER[[#This Row],[22.10.2025]],0)</f>
        <v>0</v>
      </c>
      <c r="DI274" s="161"/>
      <c r="DJ274" s="176">
        <f>IF(PMKAFAAPAYER[[#This Row],[ ]]="Payé",PMKAFAAPAYER[[#This Row],[29.10.2025]],0)</f>
        <v>0</v>
      </c>
      <c r="DK274" s="18">
        <f t="shared" si="75"/>
        <v>0</v>
      </c>
      <c r="DL274" s="162"/>
      <c r="DM274" s="166">
        <f>IF(PMKAFAAPAYER[[#This Row],[ ]]="Payé",PMKAFAAPAYER[[#This Row],[05.11.2025]],0)</f>
        <v>0</v>
      </c>
      <c r="DN274" s="161"/>
      <c r="DO274" s="166">
        <f>IF(PMKAFAAPAYER[[#This Row],[ ]]="Payé",PMKAFAAPAYER[[#This Row],[12.11.2025]],0)</f>
        <v>0</v>
      </c>
      <c r="DP274" s="161"/>
      <c r="DQ274" s="166">
        <f>IF(PMKAFAAPAYER[[#This Row],[ ]]="Payé",PMKAFAAPAYER[[#This Row],[19.11.2025]],0)</f>
        <v>0</v>
      </c>
      <c r="DR274" s="161"/>
      <c r="DS274" s="176">
        <f>IF(PMKAFAAPAYER[[#This Row],[ ]]="Payé",PMKAFAAPAYER[[#This Row],[26.11.2025]],0)</f>
        <v>0</v>
      </c>
      <c r="DT274" s="17">
        <f t="shared" si="76"/>
        <v>0</v>
      </c>
      <c r="DU274" s="162"/>
      <c r="DV274" s="166">
        <f>IF(PMKAFAAPAYER[[#This Row],[ ]]="Payé",PMKAFAAPAYER[[#This Row],[03.12.2025]],0)</f>
        <v>0</v>
      </c>
      <c r="DW274" s="161"/>
      <c r="DX274" s="166">
        <f>IF(PMKAFAAPAYER[[#This Row],[ ]]="Payé",PMKAFAAPAYER[[#This Row],[10.12.2025]],0)</f>
        <v>0</v>
      </c>
      <c r="DY274" s="161"/>
      <c r="DZ274" s="166">
        <f>IF(PMKAFAAPAYER[[#This Row],[ ]]="Payé",PMKAFAAPAYER[[#This Row],[17.12.2025]],0)</f>
        <v>0</v>
      </c>
      <c r="EA274" s="161"/>
      <c r="EB274" s="166">
        <f>IF(PMKAFAAPAYER[[#This Row],[ ]]="Payé",PMKAFAAPAYER[[#This Row],[24.12.2025]],0)</f>
        <v>0</v>
      </c>
      <c r="EC274" s="161"/>
      <c r="ED274" s="176">
        <f>IF(PMKAFAAPAYER[[#This Row],[ ]]="Payé",PMKAFAAPAYER[[#This Row],[31.12.2025]],0)</f>
        <v>0</v>
      </c>
      <c r="EE274" s="18">
        <f t="shared" si="77"/>
        <v>0</v>
      </c>
      <c r="EF274" s="11">
        <f t="shared" si="78"/>
        <v>0</v>
      </c>
      <c r="EG274" s="16">
        <f>+PMKAFAAPAYER[[#This Row],[CHF]]-PMKAFAAPAYER[[#This Row],[T2025]]</f>
        <v>0</v>
      </c>
    </row>
    <row r="275" spans="1:137" x14ac:dyDescent="0.3">
      <c r="A275" s="9">
        <f t="shared" si="79"/>
        <v>270</v>
      </c>
      <c r="B275" s="250"/>
      <c r="C275" s="251"/>
      <c r="D275" s="252"/>
      <c r="E275" s="253"/>
      <c r="F275" s="265">
        <f t="shared" si="65"/>
        <v>0</v>
      </c>
      <c r="G275" s="254"/>
      <c r="H275" s="255"/>
      <c r="I275" s="256"/>
      <c r="J275" s="14"/>
      <c r="K275" s="14"/>
      <c r="L275" s="14"/>
      <c r="N275" s="15"/>
      <c r="P275" s="258"/>
      <c r="Q275" s="259"/>
      <c r="R275" s="260"/>
      <c r="S275" s="166">
        <f>IF(PMKAFAAPAYER[[#This Row],[ ]]="Payé",PMKAFAAPAYER[[#This Row],[02.01.2025]],0)</f>
        <v>0</v>
      </c>
      <c r="T275" s="234"/>
      <c r="U275" s="166">
        <f>IF(PMKAFAAPAYER[[#This Row],[ ]]="Payé",PMKAFAAPAYER[[#This Row],[09.01.2025]],0)</f>
        <v>0</v>
      </c>
      <c r="V275" s="234"/>
      <c r="W275" s="166">
        <f>IF(PMKAFAAPAYER[[#This Row],[ ]]="Payé",PMKAFAAPAYER[[#This Row],[16.01.2025]],0)</f>
        <v>0</v>
      </c>
      <c r="X275" s="234"/>
      <c r="Y275" s="166">
        <f>IF(PMKAFAAPAYER[[#This Row],[ ]]="Payé",PMKAFAAPAYER[[#This Row],[23.01.2025]],0)</f>
        <v>0</v>
      </c>
      <c r="Z275" s="234"/>
      <c r="AA275" s="176">
        <f>IF(PMKAFAAPAYER[[#This Row],[ ]]="Payé",PMKAFAAPAYER[[#This Row],[30.01.2025]],0)</f>
        <v>0</v>
      </c>
      <c r="AB275" s="32">
        <f t="shared" si="66"/>
        <v>0</v>
      </c>
      <c r="AC275" s="234"/>
      <c r="AD275" s="166">
        <f>IF(PMKAFAAPAYER[[#This Row],[ ]]="Payé",PMKAFAAPAYER[[#This Row],[06.02.2025]],0)</f>
        <v>0</v>
      </c>
      <c r="AE275" s="234"/>
      <c r="AF275" s="166">
        <f>IF(PMKAFAAPAYER[[#This Row],[ ]]="Payé",PMKAFAAPAYER[[#This Row],[13.02.2025]],0)</f>
        <v>0</v>
      </c>
      <c r="AG275" s="234"/>
      <c r="AH275" s="166">
        <f>IF(PMKAFAAPAYER[[#This Row],[ ]]="Payé",PMKAFAAPAYER[[#This Row],[20.02.2025]],0)</f>
        <v>0</v>
      </c>
      <c r="AI275" s="234"/>
      <c r="AJ275" s="176">
        <f>IF(PMKAFAAPAYER[[#This Row],[ ]]="Payé",PMKAFAAPAYER[[#This Row],[27.02.2025]],0)</f>
        <v>0</v>
      </c>
      <c r="AK275" s="47">
        <f t="shared" si="67"/>
        <v>0</v>
      </c>
      <c r="AL275" s="162"/>
      <c r="AM275" s="166">
        <f>IF(PMKAFAAPAYER[[#This Row],[ ]]="Payé",PMKAFAAPAYER[[#This Row],[05.03.2025]],0)</f>
        <v>0</v>
      </c>
      <c r="AN275" s="161"/>
      <c r="AO275" s="166">
        <f>IF(PMKAFAAPAYER[[#This Row],[ ]]="Payé",PMKAFAAPAYER[[#This Row],[12.03.2025]],0)</f>
        <v>0</v>
      </c>
      <c r="AP275" s="161"/>
      <c r="AQ275" s="166">
        <f>IF(PMKAFAAPAYER[[#This Row],[ ]]="Payé",PMKAFAAPAYER[[#This Row],[19.03.2025]],0)</f>
        <v>0</v>
      </c>
      <c r="AR275" s="161"/>
      <c r="AS275" s="176">
        <f>IF(PMKAFAAPAYER[[#This Row],[ ]]="Payé",PMKAFAAPAYER[[#This Row],[26.03.2025]],0)</f>
        <v>0</v>
      </c>
      <c r="AT275" s="17">
        <f t="shared" si="68"/>
        <v>0</v>
      </c>
      <c r="AU275" s="162"/>
      <c r="AV275" s="166">
        <f>IF(PMKAFAAPAYER[[#This Row],[ ]]="Payé",PMKAFAAPAYER[[#This Row],[02.04.2025]],0)</f>
        <v>0</v>
      </c>
      <c r="AW275" s="161"/>
      <c r="AX275" s="166">
        <f>IF(PMKAFAAPAYER[[#This Row],[ ]]="Payé",PMKAFAAPAYER[[#This Row],[09.04.2025]],0)</f>
        <v>0</v>
      </c>
      <c r="AY275" s="161"/>
      <c r="AZ275" s="166">
        <f>IF(PMKAFAAPAYER[[#This Row],[ ]]="Payé",PMKAFAAPAYER[[#This Row],[16.04.2025]],0)</f>
        <v>0</v>
      </c>
      <c r="BA275" s="161"/>
      <c r="BB275" s="166">
        <f>IF(PMKAFAAPAYER[[#This Row],[ ]]="Payé",PMKAFAAPAYER[[#This Row],[23.04.2025]],0)</f>
        <v>0</v>
      </c>
      <c r="BC275" s="161"/>
      <c r="BD275" s="176">
        <f>IF(PMKAFAAPAYER[[#This Row],[ ]]="Payé",PMKAFAAPAYER[[#This Row],[30.04.2025]],0)</f>
        <v>0</v>
      </c>
      <c r="BE275" s="18">
        <f t="shared" si="69"/>
        <v>0</v>
      </c>
      <c r="BF275" s="162"/>
      <c r="BG275" s="166">
        <f>IF(PMKAFAAPAYER[[#This Row],[ ]]="Payé",PMKAFAAPAYER[[#This Row],[07.05.2025]],0)</f>
        <v>0</v>
      </c>
      <c r="BH275" s="161"/>
      <c r="BI275" s="166">
        <f>IF(PMKAFAAPAYER[[#This Row],[ ]]="Payé",PMKAFAAPAYER[[#This Row],[14.05.2025]],0)</f>
        <v>0</v>
      </c>
      <c r="BJ275" s="161"/>
      <c r="BK275" s="166">
        <f>IF(PMKAFAAPAYER[[#This Row],[ ]]="Payé",PMKAFAAPAYER[[#This Row],[21.05.2025]],0)</f>
        <v>0</v>
      </c>
      <c r="BL275" s="161"/>
      <c r="BM275" s="176">
        <f>IF(PMKAFAAPAYER[[#This Row],[ ]]="Payé",PMKAFAAPAYER[[#This Row],[28.05.2025]],0)</f>
        <v>0</v>
      </c>
      <c r="BN275" s="17">
        <f t="shared" si="70"/>
        <v>0</v>
      </c>
      <c r="BO275" s="162"/>
      <c r="BP275" s="166">
        <f>IF(PMKAFAAPAYER[[#This Row],[ ]]="Payé",PMKAFAAPAYER[[#This Row],[04.06.2025]],0)</f>
        <v>0</v>
      </c>
      <c r="BQ275" s="161"/>
      <c r="BR275" s="166">
        <f>IF(PMKAFAAPAYER[[#This Row],[ ]]="Payé",PMKAFAAPAYER[[#This Row],[11.06.2025]],0)</f>
        <v>0</v>
      </c>
      <c r="BS275" s="161"/>
      <c r="BT275" s="166">
        <f>IF(PMKAFAAPAYER[[#This Row],[ ]]="Payé",PMKAFAAPAYER[[#This Row],[18.06.2025]],0)</f>
        <v>0</v>
      </c>
      <c r="BU275" s="161"/>
      <c r="BV275" s="176">
        <f>IF(PMKAFAAPAYER[[#This Row],[ ]]="Payé",PMKAFAAPAYER[[#This Row],[25.06.2025]],0)</f>
        <v>0</v>
      </c>
      <c r="BW275" s="18">
        <f t="shared" si="71"/>
        <v>0</v>
      </c>
      <c r="BX275" s="162"/>
      <c r="BY275" s="166">
        <f>IF(PMKAFAAPAYER[[#This Row],[ ]]="Payé",PMKAFAAPAYER[[#This Row],[02.07.2025]],0)</f>
        <v>0</v>
      </c>
      <c r="BZ275" s="161"/>
      <c r="CA275" s="166">
        <f>IF(PMKAFAAPAYER[[#This Row],[ ]]="Payé",PMKAFAAPAYER[[#This Row],[09.07.2025]],0)</f>
        <v>0</v>
      </c>
      <c r="CB275" s="161"/>
      <c r="CC275" s="166">
        <f>IF(PMKAFAAPAYER[[#This Row],[ ]]="Payé",PMKAFAAPAYER[[#This Row],[16.07.2025]],0)</f>
        <v>0</v>
      </c>
      <c r="CD275" s="161"/>
      <c r="CE275" s="166">
        <f>IF(PMKAFAAPAYER[[#This Row],[ ]]="Payé",PMKAFAAPAYER[[#This Row],[23.07.2025]],0)</f>
        <v>0</v>
      </c>
      <c r="CF275" s="161"/>
      <c r="CG275" s="176">
        <f>IF(PMKAFAAPAYER[[#This Row],[ ]]="Payé",PMKAFAAPAYER[[#This Row],[30.07.2025]],0)</f>
        <v>0</v>
      </c>
      <c r="CH275" s="17">
        <f t="shared" si="72"/>
        <v>0</v>
      </c>
      <c r="CI275" s="162"/>
      <c r="CJ275" s="166">
        <f>IF(PMKAFAAPAYER[[#This Row],[ ]]="Payé",PMKAFAAPAYER[[#This Row],[06.08.2025]],0)</f>
        <v>0</v>
      </c>
      <c r="CK275" s="161"/>
      <c r="CL275" s="166">
        <f>IF(PMKAFAAPAYER[[#This Row],[ ]]="Payé",PMKAFAAPAYER[[#This Row],[13.08.2025]],0)</f>
        <v>0</v>
      </c>
      <c r="CM275" s="161"/>
      <c r="CN275" s="166">
        <f>IF(PMKAFAAPAYER[[#This Row],[ ]]="Payé",PMKAFAAPAYER[[#This Row],[20.08.2025]],0)</f>
        <v>0</v>
      </c>
      <c r="CO275" s="161"/>
      <c r="CP275" s="176">
        <f>IF(PMKAFAAPAYER[[#This Row],[ ]]="Payé",PMKAFAAPAYER[[#This Row],[27.08.2025]],0)</f>
        <v>0</v>
      </c>
      <c r="CQ275" s="18">
        <f t="shared" si="73"/>
        <v>0</v>
      </c>
      <c r="CR275" s="162"/>
      <c r="CS275" s="166">
        <f>IF(PMKAFAAPAYER[[#This Row],[ ]]="Payé",PMKAFAAPAYER[[#This Row],[03.09.2025]],0)</f>
        <v>0</v>
      </c>
      <c r="CT275" s="161"/>
      <c r="CU275" s="166">
        <f>IF(PMKAFAAPAYER[[#This Row],[ ]]="Payé",PMKAFAAPAYER[[#This Row],[10.09.2025]],0)</f>
        <v>0</v>
      </c>
      <c r="CV275" s="161"/>
      <c r="CW275" s="166">
        <f>IF(PMKAFAAPAYER[[#This Row],[ ]]="Payé",PMKAFAAPAYER[[#This Row],[17.09.2025]],0)</f>
        <v>0</v>
      </c>
      <c r="CX275" s="161"/>
      <c r="CY275" s="176">
        <f>IF(PMKAFAAPAYER[[#This Row],[ ]]="Payé",PMKAFAAPAYER[[#This Row],[24.09.2025]],0)</f>
        <v>0</v>
      </c>
      <c r="CZ275" s="17">
        <f t="shared" si="74"/>
        <v>0</v>
      </c>
      <c r="DA275" s="162"/>
      <c r="DB275" s="166">
        <f>IF(PMKAFAAPAYER[[#This Row],[ ]]="Payé",PMKAFAAPAYER[[#This Row],[01.10.2025]],0)</f>
        <v>0</v>
      </c>
      <c r="DC275" s="161"/>
      <c r="DD275" s="166">
        <f>IF(PMKAFAAPAYER[[#This Row],[ ]]="Payé",PMKAFAAPAYER[[#This Row],[08.10.2025]],0)</f>
        <v>0</v>
      </c>
      <c r="DE275" s="161"/>
      <c r="DF275" s="166">
        <f>IF(PMKAFAAPAYER[[#This Row],[ ]]="Payé",PMKAFAAPAYER[[#This Row],[15.10.2025]],0)</f>
        <v>0</v>
      </c>
      <c r="DG275" s="161"/>
      <c r="DH275" s="166">
        <f>IF(PMKAFAAPAYER[[#This Row],[ ]]="Payé",PMKAFAAPAYER[[#This Row],[22.10.2025]],0)</f>
        <v>0</v>
      </c>
      <c r="DI275" s="161"/>
      <c r="DJ275" s="176">
        <f>IF(PMKAFAAPAYER[[#This Row],[ ]]="Payé",PMKAFAAPAYER[[#This Row],[29.10.2025]],0)</f>
        <v>0</v>
      </c>
      <c r="DK275" s="18">
        <f t="shared" si="75"/>
        <v>0</v>
      </c>
      <c r="DL275" s="162"/>
      <c r="DM275" s="166">
        <f>IF(PMKAFAAPAYER[[#This Row],[ ]]="Payé",PMKAFAAPAYER[[#This Row],[05.11.2025]],0)</f>
        <v>0</v>
      </c>
      <c r="DN275" s="161"/>
      <c r="DO275" s="166">
        <f>IF(PMKAFAAPAYER[[#This Row],[ ]]="Payé",PMKAFAAPAYER[[#This Row],[12.11.2025]],0)</f>
        <v>0</v>
      </c>
      <c r="DP275" s="161"/>
      <c r="DQ275" s="166">
        <f>IF(PMKAFAAPAYER[[#This Row],[ ]]="Payé",PMKAFAAPAYER[[#This Row],[19.11.2025]],0)</f>
        <v>0</v>
      </c>
      <c r="DR275" s="161"/>
      <c r="DS275" s="176">
        <f>IF(PMKAFAAPAYER[[#This Row],[ ]]="Payé",PMKAFAAPAYER[[#This Row],[26.11.2025]],0)</f>
        <v>0</v>
      </c>
      <c r="DT275" s="17">
        <f t="shared" si="76"/>
        <v>0</v>
      </c>
      <c r="DU275" s="162"/>
      <c r="DV275" s="166">
        <f>IF(PMKAFAAPAYER[[#This Row],[ ]]="Payé",PMKAFAAPAYER[[#This Row],[03.12.2025]],0)</f>
        <v>0</v>
      </c>
      <c r="DW275" s="161"/>
      <c r="DX275" s="166">
        <f>IF(PMKAFAAPAYER[[#This Row],[ ]]="Payé",PMKAFAAPAYER[[#This Row],[10.12.2025]],0)</f>
        <v>0</v>
      </c>
      <c r="DY275" s="161"/>
      <c r="DZ275" s="166">
        <f>IF(PMKAFAAPAYER[[#This Row],[ ]]="Payé",PMKAFAAPAYER[[#This Row],[17.12.2025]],0)</f>
        <v>0</v>
      </c>
      <c r="EA275" s="161"/>
      <c r="EB275" s="166">
        <f>IF(PMKAFAAPAYER[[#This Row],[ ]]="Payé",PMKAFAAPAYER[[#This Row],[24.12.2025]],0)</f>
        <v>0</v>
      </c>
      <c r="EC275" s="161"/>
      <c r="ED275" s="176">
        <f>IF(PMKAFAAPAYER[[#This Row],[ ]]="Payé",PMKAFAAPAYER[[#This Row],[31.12.2025]],0)</f>
        <v>0</v>
      </c>
      <c r="EE275" s="18">
        <f t="shared" si="77"/>
        <v>0</v>
      </c>
      <c r="EF275" s="11">
        <f t="shared" si="78"/>
        <v>0</v>
      </c>
      <c r="EG275" s="16">
        <f>+PMKAFAAPAYER[[#This Row],[CHF]]-PMKAFAAPAYER[[#This Row],[T2025]]</f>
        <v>0</v>
      </c>
    </row>
    <row r="276" spans="1:137" x14ac:dyDescent="0.3">
      <c r="A276" s="9">
        <f t="shared" si="79"/>
        <v>271</v>
      </c>
      <c r="B276" s="250"/>
      <c r="C276" s="251"/>
      <c r="D276" s="252"/>
      <c r="E276" s="253"/>
      <c r="F276" s="265">
        <f t="shared" si="65"/>
        <v>0</v>
      </c>
      <c r="G276" s="254"/>
      <c r="H276" s="255"/>
      <c r="I276" s="256"/>
      <c r="J276" s="14"/>
      <c r="K276" s="14"/>
      <c r="L276" s="14"/>
      <c r="N276" s="15"/>
      <c r="P276" s="258"/>
      <c r="Q276" s="259"/>
      <c r="R276" s="260"/>
      <c r="S276" s="166">
        <f>IF(PMKAFAAPAYER[[#This Row],[ ]]="Payé",PMKAFAAPAYER[[#This Row],[02.01.2025]],0)</f>
        <v>0</v>
      </c>
      <c r="T276" s="234"/>
      <c r="U276" s="166">
        <f>IF(PMKAFAAPAYER[[#This Row],[ ]]="Payé",PMKAFAAPAYER[[#This Row],[09.01.2025]],0)</f>
        <v>0</v>
      </c>
      <c r="V276" s="234"/>
      <c r="W276" s="166">
        <f>IF(PMKAFAAPAYER[[#This Row],[ ]]="Payé",PMKAFAAPAYER[[#This Row],[16.01.2025]],0)</f>
        <v>0</v>
      </c>
      <c r="X276" s="234"/>
      <c r="Y276" s="166">
        <f>IF(PMKAFAAPAYER[[#This Row],[ ]]="Payé",PMKAFAAPAYER[[#This Row],[23.01.2025]],0)</f>
        <v>0</v>
      </c>
      <c r="Z276" s="234"/>
      <c r="AA276" s="176">
        <f>IF(PMKAFAAPAYER[[#This Row],[ ]]="Payé",PMKAFAAPAYER[[#This Row],[30.01.2025]],0)</f>
        <v>0</v>
      </c>
      <c r="AB276" s="32">
        <f t="shared" si="66"/>
        <v>0</v>
      </c>
      <c r="AC276" s="234"/>
      <c r="AD276" s="166">
        <f>IF(PMKAFAAPAYER[[#This Row],[ ]]="Payé",PMKAFAAPAYER[[#This Row],[06.02.2025]],0)</f>
        <v>0</v>
      </c>
      <c r="AE276" s="234"/>
      <c r="AF276" s="166">
        <f>IF(PMKAFAAPAYER[[#This Row],[ ]]="Payé",PMKAFAAPAYER[[#This Row],[13.02.2025]],0)</f>
        <v>0</v>
      </c>
      <c r="AG276" s="234"/>
      <c r="AH276" s="166">
        <f>IF(PMKAFAAPAYER[[#This Row],[ ]]="Payé",PMKAFAAPAYER[[#This Row],[20.02.2025]],0)</f>
        <v>0</v>
      </c>
      <c r="AI276" s="234"/>
      <c r="AJ276" s="176">
        <f>IF(PMKAFAAPAYER[[#This Row],[ ]]="Payé",PMKAFAAPAYER[[#This Row],[27.02.2025]],0)</f>
        <v>0</v>
      </c>
      <c r="AK276" s="47">
        <f t="shared" si="67"/>
        <v>0</v>
      </c>
      <c r="AL276" s="162"/>
      <c r="AM276" s="166">
        <f>IF(PMKAFAAPAYER[[#This Row],[ ]]="Payé",PMKAFAAPAYER[[#This Row],[05.03.2025]],0)</f>
        <v>0</v>
      </c>
      <c r="AN276" s="161"/>
      <c r="AO276" s="166">
        <f>IF(PMKAFAAPAYER[[#This Row],[ ]]="Payé",PMKAFAAPAYER[[#This Row],[12.03.2025]],0)</f>
        <v>0</v>
      </c>
      <c r="AP276" s="161"/>
      <c r="AQ276" s="166">
        <f>IF(PMKAFAAPAYER[[#This Row],[ ]]="Payé",PMKAFAAPAYER[[#This Row],[19.03.2025]],0)</f>
        <v>0</v>
      </c>
      <c r="AR276" s="161"/>
      <c r="AS276" s="176">
        <f>IF(PMKAFAAPAYER[[#This Row],[ ]]="Payé",PMKAFAAPAYER[[#This Row],[26.03.2025]],0)</f>
        <v>0</v>
      </c>
      <c r="AT276" s="17">
        <f t="shared" si="68"/>
        <v>0</v>
      </c>
      <c r="AU276" s="162"/>
      <c r="AV276" s="166">
        <f>IF(PMKAFAAPAYER[[#This Row],[ ]]="Payé",PMKAFAAPAYER[[#This Row],[02.04.2025]],0)</f>
        <v>0</v>
      </c>
      <c r="AW276" s="161"/>
      <c r="AX276" s="166">
        <f>IF(PMKAFAAPAYER[[#This Row],[ ]]="Payé",PMKAFAAPAYER[[#This Row],[09.04.2025]],0)</f>
        <v>0</v>
      </c>
      <c r="AY276" s="161"/>
      <c r="AZ276" s="166">
        <f>IF(PMKAFAAPAYER[[#This Row],[ ]]="Payé",PMKAFAAPAYER[[#This Row],[16.04.2025]],0)</f>
        <v>0</v>
      </c>
      <c r="BA276" s="161"/>
      <c r="BB276" s="166">
        <f>IF(PMKAFAAPAYER[[#This Row],[ ]]="Payé",PMKAFAAPAYER[[#This Row],[23.04.2025]],0)</f>
        <v>0</v>
      </c>
      <c r="BC276" s="161"/>
      <c r="BD276" s="176">
        <f>IF(PMKAFAAPAYER[[#This Row],[ ]]="Payé",PMKAFAAPAYER[[#This Row],[30.04.2025]],0)</f>
        <v>0</v>
      </c>
      <c r="BE276" s="18">
        <f t="shared" si="69"/>
        <v>0</v>
      </c>
      <c r="BF276" s="162"/>
      <c r="BG276" s="166">
        <f>IF(PMKAFAAPAYER[[#This Row],[ ]]="Payé",PMKAFAAPAYER[[#This Row],[07.05.2025]],0)</f>
        <v>0</v>
      </c>
      <c r="BH276" s="161"/>
      <c r="BI276" s="166">
        <f>IF(PMKAFAAPAYER[[#This Row],[ ]]="Payé",PMKAFAAPAYER[[#This Row],[14.05.2025]],0)</f>
        <v>0</v>
      </c>
      <c r="BJ276" s="161"/>
      <c r="BK276" s="166">
        <f>IF(PMKAFAAPAYER[[#This Row],[ ]]="Payé",PMKAFAAPAYER[[#This Row],[21.05.2025]],0)</f>
        <v>0</v>
      </c>
      <c r="BL276" s="161"/>
      <c r="BM276" s="176">
        <f>IF(PMKAFAAPAYER[[#This Row],[ ]]="Payé",PMKAFAAPAYER[[#This Row],[28.05.2025]],0)</f>
        <v>0</v>
      </c>
      <c r="BN276" s="17">
        <f t="shared" si="70"/>
        <v>0</v>
      </c>
      <c r="BO276" s="162"/>
      <c r="BP276" s="166">
        <f>IF(PMKAFAAPAYER[[#This Row],[ ]]="Payé",PMKAFAAPAYER[[#This Row],[04.06.2025]],0)</f>
        <v>0</v>
      </c>
      <c r="BQ276" s="161"/>
      <c r="BR276" s="166">
        <f>IF(PMKAFAAPAYER[[#This Row],[ ]]="Payé",PMKAFAAPAYER[[#This Row],[11.06.2025]],0)</f>
        <v>0</v>
      </c>
      <c r="BS276" s="161"/>
      <c r="BT276" s="166">
        <f>IF(PMKAFAAPAYER[[#This Row],[ ]]="Payé",PMKAFAAPAYER[[#This Row],[18.06.2025]],0)</f>
        <v>0</v>
      </c>
      <c r="BU276" s="161"/>
      <c r="BV276" s="176">
        <f>IF(PMKAFAAPAYER[[#This Row],[ ]]="Payé",PMKAFAAPAYER[[#This Row],[25.06.2025]],0)</f>
        <v>0</v>
      </c>
      <c r="BW276" s="18">
        <f t="shared" si="71"/>
        <v>0</v>
      </c>
      <c r="BX276" s="162"/>
      <c r="BY276" s="166">
        <f>IF(PMKAFAAPAYER[[#This Row],[ ]]="Payé",PMKAFAAPAYER[[#This Row],[02.07.2025]],0)</f>
        <v>0</v>
      </c>
      <c r="BZ276" s="161"/>
      <c r="CA276" s="166">
        <f>IF(PMKAFAAPAYER[[#This Row],[ ]]="Payé",PMKAFAAPAYER[[#This Row],[09.07.2025]],0)</f>
        <v>0</v>
      </c>
      <c r="CB276" s="161"/>
      <c r="CC276" s="166">
        <f>IF(PMKAFAAPAYER[[#This Row],[ ]]="Payé",PMKAFAAPAYER[[#This Row],[16.07.2025]],0)</f>
        <v>0</v>
      </c>
      <c r="CD276" s="161"/>
      <c r="CE276" s="166">
        <f>IF(PMKAFAAPAYER[[#This Row],[ ]]="Payé",PMKAFAAPAYER[[#This Row],[23.07.2025]],0)</f>
        <v>0</v>
      </c>
      <c r="CF276" s="161"/>
      <c r="CG276" s="176">
        <f>IF(PMKAFAAPAYER[[#This Row],[ ]]="Payé",PMKAFAAPAYER[[#This Row],[30.07.2025]],0)</f>
        <v>0</v>
      </c>
      <c r="CH276" s="17">
        <f t="shared" si="72"/>
        <v>0</v>
      </c>
      <c r="CI276" s="162"/>
      <c r="CJ276" s="166">
        <f>IF(PMKAFAAPAYER[[#This Row],[ ]]="Payé",PMKAFAAPAYER[[#This Row],[06.08.2025]],0)</f>
        <v>0</v>
      </c>
      <c r="CK276" s="161"/>
      <c r="CL276" s="166">
        <f>IF(PMKAFAAPAYER[[#This Row],[ ]]="Payé",PMKAFAAPAYER[[#This Row],[13.08.2025]],0)</f>
        <v>0</v>
      </c>
      <c r="CM276" s="161"/>
      <c r="CN276" s="166">
        <f>IF(PMKAFAAPAYER[[#This Row],[ ]]="Payé",PMKAFAAPAYER[[#This Row],[20.08.2025]],0)</f>
        <v>0</v>
      </c>
      <c r="CO276" s="161"/>
      <c r="CP276" s="176">
        <f>IF(PMKAFAAPAYER[[#This Row],[ ]]="Payé",PMKAFAAPAYER[[#This Row],[27.08.2025]],0)</f>
        <v>0</v>
      </c>
      <c r="CQ276" s="18">
        <f t="shared" si="73"/>
        <v>0</v>
      </c>
      <c r="CR276" s="162"/>
      <c r="CS276" s="166">
        <f>IF(PMKAFAAPAYER[[#This Row],[ ]]="Payé",PMKAFAAPAYER[[#This Row],[03.09.2025]],0)</f>
        <v>0</v>
      </c>
      <c r="CT276" s="161"/>
      <c r="CU276" s="166">
        <f>IF(PMKAFAAPAYER[[#This Row],[ ]]="Payé",PMKAFAAPAYER[[#This Row],[10.09.2025]],0)</f>
        <v>0</v>
      </c>
      <c r="CV276" s="161"/>
      <c r="CW276" s="166">
        <f>IF(PMKAFAAPAYER[[#This Row],[ ]]="Payé",PMKAFAAPAYER[[#This Row],[17.09.2025]],0)</f>
        <v>0</v>
      </c>
      <c r="CX276" s="161"/>
      <c r="CY276" s="176">
        <f>IF(PMKAFAAPAYER[[#This Row],[ ]]="Payé",PMKAFAAPAYER[[#This Row],[24.09.2025]],0)</f>
        <v>0</v>
      </c>
      <c r="CZ276" s="17">
        <f t="shared" si="74"/>
        <v>0</v>
      </c>
      <c r="DA276" s="162"/>
      <c r="DB276" s="166">
        <f>IF(PMKAFAAPAYER[[#This Row],[ ]]="Payé",PMKAFAAPAYER[[#This Row],[01.10.2025]],0)</f>
        <v>0</v>
      </c>
      <c r="DC276" s="161"/>
      <c r="DD276" s="166">
        <f>IF(PMKAFAAPAYER[[#This Row],[ ]]="Payé",PMKAFAAPAYER[[#This Row],[08.10.2025]],0)</f>
        <v>0</v>
      </c>
      <c r="DE276" s="161"/>
      <c r="DF276" s="166">
        <f>IF(PMKAFAAPAYER[[#This Row],[ ]]="Payé",PMKAFAAPAYER[[#This Row],[15.10.2025]],0)</f>
        <v>0</v>
      </c>
      <c r="DG276" s="161"/>
      <c r="DH276" s="166">
        <f>IF(PMKAFAAPAYER[[#This Row],[ ]]="Payé",PMKAFAAPAYER[[#This Row],[22.10.2025]],0)</f>
        <v>0</v>
      </c>
      <c r="DI276" s="161"/>
      <c r="DJ276" s="176">
        <f>IF(PMKAFAAPAYER[[#This Row],[ ]]="Payé",PMKAFAAPAYER[[#This Row],[29.10.2025]],0)</f>
        <v>0</v>
      </c>
      <c r="DK276" s="18">
        <f t="shared" si="75"/>
        <v>0</v>
      </c>
      <c r="DL276" s="162"/>
      <c r="DM276" s="166">
        <f>IF(PMKAFAAPAYER[[#This Row],[ ]]="Payé",PMKAFAAPAYER[[#This Row],[05.11.2025]],0)</f>
        <v>0</v>
      </c>
      <c r="DN276" s="161"/>
      <c r="DO276" s="166">
        <f>IF(PMKAFAAPAYER[[#This Row],[ ]]="Payé",PMKAFAAPAYER[[#This Row],[12.11.2025]],0)</f>
        <v>0</v>
      </c>
      <c r="DP276" s="161"/>
      <c r="DQ276" s="166">
        <f>IF(PMKAFAAPAYER[[#This Row],[ ]]="Payé",PMKAFAAPAYER[[#This Row],[19.11.2025]],0)</f>
        <v>0</v>
      </c>
      <c r="DR276" s="161"/>
      <c r="DS276" s="176">
        <f>IF(PMKAFAAPAYER[[#This Row],[ ]]="Payé",PMKAFAAPAYER[[#This Row],[26.11.2025]],0)</f>
        <v>0</v>
      </c>
      <c r="DT276" s="17">
        <f t="shared" si="76"/>
        <v>0</v>
      </c>
      <c r="DU276" s="162"/>
      <c r="DV276" s="166">
        <f>IF(PMKAFAAPAYER[[#This Row],[ ]]="Payé",PMKAFAAPAYER[[#This Row],[03.12.2025]],0)</f>
        <v>0</v>
      </c>
      <c r="DW276" s="161"/>
      <c r="DX276" s="166">
        <f>IF(PMKAFAAPAYER[[#This Row],[ ]]="Payé",PMKAFAAPAYER[[#This Row],[10.12.2025]],0)</f>
        <v>0</v>
      </c>
      <c r="DY276" s="161"/>
      <c r="DZ276" s="166">
        <f>IF(PMKAFAAPAYER[[#This Row],[ ]]="Payé",PMKAFAAPAYER[[#This Row],[17.12.2025]],0)</f>
        <v>0</v>
      </c>
      <c r="EA276" s="161"/>
      <c r="EB276" s="166">
        <f>IF(PMKAFAAPAYER[[#This Row],[ ]]="Payé",PMKAFAAPAYER[[#This Row],[24.12.2025]],0)</f>
        <v>0</v>
      </c>
      <c r="EC276" s="161"/>
      <c r="ED276" s="176">
        <f>IF(PMKAFAAPAYER[[#This Row],[ ]]="Payé",PMKAFAAPAYER[[#This Row],[31.12.2025]],0)</f>
        <v>0</v>
      </c>
      <c r="EE276" s="18">
        <f t="shared" si="77"/>
        <v>0</v>
      </c>
      <c r="EF276" s="11">
        <f t="shared" si="78"/>
        <v>0</v>
      </c>
      <c r="EG276" s="16">
        <f>+PMKAFAAPAYER[[#This Row],[CHF]]-PMKAFAAPAYER[[#This Row],[T2025]]</f>
        <v>0</v>
      </c>
    </row>
    <row r="277" spans="1:137" x14ac:dyDescent="0.3">
      <c r="A277" s="9">
        <f t="shared" si="79"/>
        <v>272</v>
      </c>
      <c r="B277" s="250"/>
      <c r="C277" s="251"/>
      <c r="D277" s="252"/>
      <c r="E277" s="253"/>
      <c r="F277" s="265">
        <f t="shared" si="65"/>
        <v>0</v>
      </c>
      <c r="G277" s="254"/>
      <c r="H277" s="255"/>
      <c r="I277" s="256"/>
      <c r="J277" s="14"/>
      <c r="K277" s="14"/>
      <c r="L277" s="14"/>
      <c r="N277" s="15"/>
      <c r="P277" s="258"/>
      <c r="Q277" s="259"/>
      <c r="R277" s="260"/>
      <c r="S277" s="166">
        <f>IF(PMKAFAAPAYER[[#This Row],[ ]]="Payé",PMKAFAAPAYER[[#This Row],[02.01.2025]],0)</f>
        <v>0</v>
      </c>
      <c r="T277" s="234"/>
      <c r="U277" s="166">
        <f>IF(PMKAFAAPAYER[[#This Row],[ ]]="Payé",PMKAFAAPAYER[[#This Row],[09.01.2025]],0)</f>
        <v>0</v>
      </c>
      <c r="V277" s="234"/>
      <c r="W277" s="166">
        <f>IF(PMKAFAAPAYER[[#This Row],[ ]]="Payé",PMKAFAAPAYER[[#This Row],[16.01.2025]],0)</f>
        <v>0</v>
      </c>
      <c r="X277" s="234"/>
      <c r="Y277" s="166">
        <f>IF(PMKAFAAPAYER[[#This Row],[ ]]="Payé",PMKAFAAPAYER[[#This Row],[23.01.2025]],0)</f>
        <v>0</v>
      </c>
      <c r="Z277" s="234"/>
      <c r="AA277" s="176">
        <f>IF(PMKAFAAPAYER[[#This Row],[ ]]="Payé",PMKAFAAPAYER[[#This Row],[30.01.2025]],0)</f>
        <v>0</v>
      </c>
      <c r="AB277" s="32">
        <f t="shared" si="66"/>
        <v>0</v>
      </c>
      <c r="AC277" s="234"/>
      <c r="AD277" s="166">
        <f>IF(PMKAFAAPAYER[[#This Row],[ ]]="Payé",PMKAFAAPAYER[[#This Row],[06.02.2025]],0)</f>
        <v>0</v>
      </c>
      <c r="AE277" s="234"/>
      <c r="AF277" s="166">
        <f>IF(PMKAFAAPAYER[[#This Row],[ ]]="Payé",PMKAFAAPAYER[[#This Row],[13.02.2025]],0)</f>
        <v>0</v>
      </c>
      <c r="AG277" s="234"/>
      <c r="AH277" s="166">
        <f>IF(PMKAFAAPAYER[[#This Row],[ ]]="Payé",PMKAFAAPAYER[[#This Row],[20.02.2025]],0)</f>
        <v>0</v>
      </c>
      <c r="AI277" s="234"/>
      <c r="AJ277" s="176">
        <f>IF(PMKAFAAPAYER[[#This Row],[ ]]="Payé",PMKAFAAPAYER[[#This Row],[27.02.2025]],0)</f>
        <v>0</v>
      </c>
      <c r="AK277" s="47">
        <f t="shared" si="67"/>
        <v>0</v>
      </c>
      <c r="AL277" s="162"/>
      <c r="AM277" s="166">
        <f>IF(PMKAFAAPAYER[[#This Row],[ ]]="Payé",PMKAFAAPAYER[[#This Row],[05.03.2025]],0)</f>
        <v>0</v>
      </c>
      <c r="AN277" s="161"/>
      <c r="AO277" s="166">
        <f>IF(PMKAFAAPAYER[[#This Row],[ ]]="Payé",PMKAFAAPAYER[[#This Row],[12.03.2025]],0)</f>
        <v>0</v>
      </c>
      <c r="AP277" s="161"/>
      <c r="AQ277" s="166">
        <f>IF(PMKAFAAPAYER[[#This Row],[ ]]="Payé",PMKAFAAPAYER[[#This Row],[19.03.2025]],0)</f>
        <v>0</v>
      </c>
      <c r="AR277" s="161"/>
      <c r="AS277" s="176">
        <f>IF(PMKAFAAPAYER[[#This Row],[ ]]="Payé",PMKAFAAPAYER[[#This Row],[26.03.2025]],0)</f>
        <v>0</v>
      </c>
      <c r="AT277" s="17">
        <f t="shared" si="68"/>
        <v>0</v>
      </c>
      <c r="AU277" s="162"/>
      <c r="AV277" s="166">
        <f>IF(PMKAFAAPAYER[[#This Row],[ ]]="Payé",PMKAFAAPAYER[[#This Row],[02.04.2025]],0)</f>
        <v>0</v>
      </c>
      <c r="AW277" s="161"/>
      <c r="AX277" s="166">
        <f>IF(PMKAFAAPAYER[[#This Row],[ ]]="Payé",PMKAFAAPAYER[[#This Row],[09.04.2025]],0)</f>
        <v>0</v>
      </c>
      <c r="AY277" s="161"/>
      <c r="AZ277" s="166">
        <f>IF(PMKAFAAPAYER[[#This Row],[ ]]="Payé",PMKAFAAPAYER[[#This Row],[16.04.2025]],0)</f>
        <v>0</v>
      </c>
      <c r="BA277" s="161"/>
      <c r="BB277" s="166">
        <f>IF(PMKAFAAPAYER[[#This Row],[ ]]="Payé",PMKAFAAPAYER[[#This Row],[23.04.2025]],0)</f>
        <v>0</v>
      </c>
      <c r="BC277" s="161"/>
      <c r="BD277" s="176">
        <f>IF(PMKAFAAPAYER[[#This Row],[ ]]="Payé",PMKAFAAPAYER[[#This Row],[30.04.2025]],0)</f>
        <v>0</v>
      </c>
      <c r="BE277" s="18">
        <f t="shared" si="69"/>
        <v>0</v>
      </c>
      <c r="BF277" s="162"/>
      <c r="BG277" s="166">
        <f>IF(PMKAFAAPAYER[[#This Row],[ ]]="Payé",PMKAFAAPAYER[[#This Row],[07.05.2025]],0)</f>
        <v>0</v>
      </c>
      <c r="BH277" s="161"/>
      <c r="BI277" s="166">
        <f>IF(PMKAFAAPAYER[[#This Row],[ ]]="Payé",PMKAFAAPAYER[[#This Row],[14.05.2025]],0)</f>
        <v>0</v>
      </c>
      <c r="BJ277" s="161"/>
      <c r="BK277" s="166">
        <f>IF(PMKAFAAPAYER[[#This Row],[ ]]="Payé",PMKAFAAPAYER[[#This Row],[21.05.2025]],0)</f>
        <v>0</v>
      </c>
      <c r="BL277" s="161"/>
      <c r="BM277" s="176">
        <f>IF(PMKAFAAPAYER[[#This Row],[ ]]="Payé",PMKAFAAPAYER[[#This Row],[28.05.2025]],0)</f>
        <v>0</v>
      </c>
      <c r="BN277" s="17">
        <f t="shared" si="70"/>
        <v>0</v>
      </c>
      <c r="BO277" s="162"/>
      <c r="BP277" s="166">
        <f>IF(PMKAFAAPAYER[[#This Row],[ ]]="Payé",PMKAFAAPAYER[[#This Row],[04.06.2025]],0)</f>
        <v>0</v>
      </c>
      <c r="BQ277" s="161"/>
      <c r="BR277" s="166">
        <f>IF(PMKAFAAPAYER[[#This Row],[ ]]="Payé",PMKAFAAPAYER[[#This Row],[11.06.2025]],0)</f>
        <v>0</v>
      </c>
      <c r="BS277" s="161"/>
      <c r="BT277" s="166">
        <f>IF(PMKAFAAPAYER[[#This Row],[ ]]="Payé",PMKAFAAPAYER[[#This Row],[18.06.2025]],0)</f>
        <v>0</v>
      </c>
      <c r="BU277" s="161"/>
      <c r="BV277" s="176">
        <f>IF(PMKAFAAPAYER[[#This Row],[ ]]="Payé",PMKAFAAPAYER[[#This Row],[25.06.2025]],0)</f>
        <v>0</v>
      </c>
      <c r="BW277" s="18">
        <f t="shared" si="71"/>
        <v>0</v>
      </c>
      <c r="BX277" s="162"/>
      <c r="BY277" s="166">
        <f>IF(PMKAFAAPAYER[[#This Row],[ ]]="Payé",PMKAFAAPAYER[[#This Row],[02.07.2025]],0)</f>
        <v>0</v>
      </c>
      <c r="BZ277" s="161"/>
      <c r="CA277" s="166">
        <f>IF(PMKAFAAPAYER[[#This Row],[ ]]="Payé",PMKAFAAPAYER[[#This Row],[09.07.2025]],0)</f>
        <v>0</v>
      </c>
      <c r="CB277" s="161"/>
      <c r="CC277" s="166">
        <f>IF(PMKAFAAPAYER[[#This Row],[ ]]="Payé",PMKAFAAPAYER[[#This Row],[16.07.2025]],0)</f>
        <v>0</v>
      </c>
      <c r="CD277" s="161"/>
      <c r="CE277" s="166">
        <f>IF(PMKAFAAPAYER[[#This Row],[ ]]="Payé",PMKAFAAPAYER[[#This Row],[23.07.2025]],0)</f>
        <v>0</v>
      </c>
      <c r="CF277" s="161"/>
      <c r="CG277" s="176">
        <f>IF(PMKAFAAPAYER[[#This Row],[ ]]="Payé",PMKAFAAPAYER[[#This Row],[30.07.2025]],0)</f>
        <v>0</v>
      </c>
      <c r="CH277" s="17">
        <f t="shared" si="72"/>
        <v>0</v>
      </c>
      <c r="CI277" s="162"/>
      <c r="CJ277" s="166">
        <f>IF(PMKAFAAPAYER[[#This Row],[ ]]="Payé",PMKAFAAPAYER[[#This Row],[06.08.2025]],0)</f>
        <v>0</v>
      </c>
      <c r="CK277" s="161"/>
      <c r="CL277" s="166">
        <f>IF(PMKAFAAPAYER[[#This Row],[ ]]="Payé",PMKAFAAPAYER[[#This Row],[13.08.2025]],0)</f>
        <v>0</v>
      </c>
      <c r="CM277" s="161"/>
      <c r="CN277" s="166">
        <f>IF(PMKAFAAPAYER[[#This Row],[ ]]="Payé",PMKAFAAPAYER[[#This Row],[20.08.2025]],0)</f>
        <v>0</v>
      </c>
      <c r="CO277" s="161"/>
      <c r="CP277" s="176">
        <f>IF(PMKAFAAPAYER[[#This Row],[ ]]="Payé",PMKAFAAPAYER[[#This Row],[27.08.2025]],0)</f>
        <v>0</v>
      </c>
      <c r="CQ277" s="18">
        <f t="shared" si="73"/>
        <v>0</v>
      </c>
      <c r="CR277" s="162"/>
      <c r="CS277" s="166">
        <f>IF(PMKAFAAPAYER[[#This Row],[ ]]="Payé",PMKAFAAPAYER[[#This Row],[03.09.2025]],0)</f>
        <v>0</v>
      </c>
      <c r="CT277" s="161"/>
      <c r="CU277" s="166">
        <f>IF(PMKAFAAPAYER[[#This Row],[ ]]="Payé",PMKAFAAPAYER[[#This Row],[10.09.2025]],0)</f>
        <v>0</v>
      </c>
      <c r="CV277" s="161"/>
      <c r="CW277" s="166">
        <f>IF(PMKAFAAPAYER[[#This Row],[ ]]="Payé",PMKAFAAPAYER[[#This Row],[17.09.2025]],0)</f>
        <v>0</v>
      </c>
      <c r="CX277" s="161"/>
      <c r="CY277" s="176">
        <f>IF(PMKAFAAPAYER[[#This Row],[ ]]="Payé",PMKAFAAPAYER[[#This Row],[24.09.2025]],0)</f>
        <v>0</v>
      </c>
      <c r="CZ277" s="17">
        <f t="shared" si="74"/>
        <v>0</v>
      </c>
      <c r="DA277" s="162"/>
      <c r="DB277" s="166">
        <f>IF(PMKAFAAPAYER[[#This Row],[ ]]="Payé",PMKAFAAPAYER[[#This Row],[01.10.2025]],0)</f>
        <v>0</v>
      </c>
      <c r="DC277" s="161"/>
      <c r="DD277" s="166">
        <f>IF(PMKAFAAPAYER[[#This Row],[ ]]="Payé",PMKAFAAPAYER[[#This Row],[08.10.2025]],0)</f>
        <v>0</v>
      </c>
      <c r="DE277" s="161"/>
      <c r="DF277" s="166">
        <f>IF(PMKAFAAPAYER[[#This Row],[ ]]="Payé",PMKAFAAPAYER[[#This Row],[15.10.2025]],0)</f>
        <v>0</v>
      </c>
      <c r="DG277" s="161"/>
      <c r="DH277" s="166">
        <f>IF(PMKAFAAPAYER[[#This Row],[ ]]="Payé",PMKAFAAPAYER[[#This Row],[22.10.2025]],0)</f>
        <v>0</v>
      </c>
      <c r="DI277" s="161"/>
      <c r="DJ277" s="176">
        <f>IF(PMKAFAAPAYER[[#This Row],[ ]]="Payé",PMKAFAAPAYER[[#This Row],[29.10.2025]],0)</f>
        <v>0</v>
      </c>
      <c r="DK277" s="18">
        <f t="shared" si="75"/>
        <v>0</v>
      </c>
      <c r="DL277" s="162"/>
      <c r="DM277" s="166">
        <f>IF(PMKAFAAPAYER[[#This Row],[ ]]="Payé",PMKAFAAPAYER[[#This Row],[05.11.2025]],0)</f>
        <v>0</v>
      </c>
      <c r="DN277" s="161"/>
      <c r="DO277" s="166">
        <f>IF(PMKAFAAPAYER[[#This Row],[ ]]="Payé",PMKAFAAPAYER[[#This Row],[12.11.2025]],0)</f>
        <v>0</v>
      </c>
      <c r="DP277" s="161"/>
      <c r="DQ277" s="166">
        <f>IF(PMKAFAAPAYER[[#This Row],[ ]]="Payé",PMKAFAAPAYER[[#This Row],[19.11.2025]],0)</f>
        <v>0</v>
      </c>
      <c r="DR277" s="161"/>
      <c r="DS277" s="176">
        <f>IF(PMKAFAAPAYER[[#This Row],[ ]]="Payé",PMKAFAAPAYER[[#This Row],[26.11.2025]],0)</f>
        <v>0</v>
      </c>
      <c r="DT277" s="17">
        <f t="shared" si="76"/>
        <v>0</v>
      </c>
      <c r="DU277" s="162"/>
      <c r="DV277" s="166">
        <f>IF(PMKAFAAPAYER[[#This Row],[ ]]="Payé",PMKAFAAPAYER[[#This Row],[03.12.2025]],0)</f>
        <v>0</v>
      </c>
      <c r="DW277" s="161"/>
      <c r="DX277" s="166">
        <f>IF(PMKAFAAPAYER[[#This Row],[ ]]="Payé",PMKAFAAPAYER[[#This Row],[10.12.2025]],0)</f>
        <v>0</v>
      </c>
      <c r="DY277" s="161"/>
      <c r="DZ277" s="166">
        <f>IF(PMKAFAAPAYER[[#This Row],[ ]]="Payé",PMKAFAAPAYER[[#This Row],[17.12.2025]],0)</f>
        <v>0</v>
      </c>
      <c r="EA277" s="161"/>
      <c r="EB277" s="166">
        <f>IF(PMKAFAAPAYER[[#This Row],[ ]]="Payé",PMKAFAAPAYER[[#This Row],[24.12.2025]],0)</f>
        <v>0</v>
      </c>
      <c r="EC277" s="161"/>
      <c r="ED277" s="176">
        <f>IF(PMKAFAAPAYER[[#This Row],[ ]]="Payé",PMKAFAAPAYER[[#This Row],[31.12.2025]],0)</f>
        <v>0</v>
      </c>
      <c r="EE277" s="18">
        <f t="shared" si="77"/>
        <v>0</v>
      </c>
      <c r="EF277" s="11">
        <f t="shared" si="78"/>
        <v>0</v>
      </c>
      <c r="EG277" s="16">
        <f>+PMKAFAAPAYER[[#This Row],[CHF]]-PMKAFAAPAYER[[#This Row],[T2025]]</f>
        <v>0</v>
      </c>
    </row>
    <row r="278" spans="1:137" x14ac:dyDescent="0.3">
      <c r="A278" s="9">
        <f t="shared" si="79"/>
        <v>273</v>
      </c>
      <c r="B278" s="250"/>
      <c r="C278" s="251"/>
      <c r="D278" s="252"/>
      <c r="E278" s="253"/>
      <c r="F278" s="265">
        <f t="shared" si="65"/>
        <v>0</v>
      </c>
      <c r="G278" s="254"/>
      <c r="H278" s="255"/>
      <c r="I278" s="256"/>
      <c r="J278" s="14"/>
      <c r="K278" s="14"/>
      <c r="L278" s="14"/>
      <c r="N278" s="15"/>
      <c r="P278" s="258"/>
      <c r="Q278" s="259"/>
      <c r="R278" s="260"/>
      <c r="S278" s="166">
        <f>IF(PMKAFAAPAYER[[#This Row],[ ]]="Payé",PMKAFAAPAYER[[#This Row],[02.01.2025]],0)</f>
        <v>0</v>
      </c>
      <c r="T278" s="234"/>
      <c r="U278" s="166">
        <f>IF(PMKAFAAPAYER[[#This Row],[ ]]="Payé",PMKAFAAPAYER[[#This Row],[09.01.2025]],0)</f>
        <v>0</v>
      </c>
      <c r="V278" s="234"/>
      <c r="W278" s="166">
        <f>IF(PMKAFAAPAYER[[#This Row],[ ]]="Payé",PMKAFAAPAYER[[#This Row],[16.01.2025]],0)</f>
        <v>0</v>
      </c>
      <c r="X278" s="234"/>
      <c r="Y278" s="166">
        <f>IF(PMKAFAAPAYER[[#This Row],[ ]]="Payé",PMKAFAAPAYER[[#This Row],[23.01.2025]],0)</f>
        <v>0</v>
      </c>
      <c r="Z278" s="234"/>
      <c r="AA278" s="176">
        <f>IF(PMKAFAAPAYER[[#This Row],[ ]]="Payé",PMKAFAAPAYER[[#This Row],[30.01.2025]],0)</f>
        <v>0</v>
      </c>
      <c r="AB278" s="32">
        <f t="shared" si="66"/>
        <v>0</v>
      </c>
      <c r="AC278" s="234"/>
      <c r="AD278" s="166">
        <f>IF(PMKAFAAPAYER[[#This Row],[ ]]="Payé",PMKAFAAPAYER[[#This Row],[06.02.2025]],0)</f>
        <v>0</v>
      </c>
      <c r="AE278" s="234"/>
      <c r="AF278" s="166">
        <f>IF(PMKAFAAPAYER[[#This Row],[ ]]="Payé",PMKAFAAPAYER[[#This Row],[13.02.2025]],0)</f>
        <v>0</v>
      </c>
      <c r="AG278" s="234"/>
      <c r="AH278" s="166">
        <f>IF(PMKAFAAPAYER[[#This Row],[ ]]="Payé",PMKAFAAPAYER[[#This Row],[20.02.2025]],0)</f>
        <v>0</v>
      </c>
      <c r="AI278" s="234"/>
      <c r="AJ278" s="176">
        <f>IF(PMKAFAAPAYER[[#This Row],[ ]]="Payé",PMKAFAAPAYER[[#This Row],[27.02.2025]],0)</f>
        <v>0</v>
      </c>
      <c r="AK278" s="47">
        <f t="shared" si="67"/>
        <v>0</v>
      </c>
      <c r="AL278" s="162"/>
      <c r="AM278" s="166">
        <f>IF(PMKAFAAPAYER[[#This Row],[ ]]="Payé",PMKAFAAPAYER[[#This Row],[05.03.2025]],0)</f>
        <v>0</v>
      </c>
      <c r="AN278" s="161"/>
      <c r="AO278" s="166">
        <f>IF(PMKAFAAPAYER[[#This Row],[ ]]="Payé",PMKAFAAPAYER[[#This Row],[12.03.2025]],0)</f>
        <v>0</v>
      </c>
      <c r="AP278" s="161"/>
      <c r="AQ278" s="166">
        <f>IF(PMKAFAAPAYER[[#This Row],[ ]]="Payé",PMKAFAAPAYER[[#This Row],[19.03.2025]],0)</f>
        <v>0</v>
      </c>
      <c r="AR278" s="161"/>
      <c r="AS278" s="176">
        <f>IF(PMKAFAAPAYER[[#This Row],[ ]]="Payé",PMKAFAAPAYER[[#This Row],[26.03.2025]],0)</f>
        <v>0</v>
      </c>
      <c r="AT278" s="17">
        <f t="shared" si="68"/>
        <v>0</v>
      </c>
      <c r="AU278" s="162"/>
      <c r="AV278" s="166">
        <f>IF(PMKAFAAPAYER[[#This Row],[ ]]="Payé",PMKAFAAPAYER[[#This Row],[02.04.2025]],0)</f>
        <v>0</v>
      </c>
      <c r="AW278" s="161"/>
      <c r="AX278" s="166">
        <f>IF(PMKAFAAPAYER[[#This Row],[ ]]="Payé",PMKAFAAPAYER[[#This Row],[09.04.2025]],0)</f>
        <v>0</v>
      </c>
      <c r="AY278" s="161"/>
      <c r="AZ278" s="166">
        <f>IF(PMKAFAAPAYER[[#This Row],[ ]]="Payé",PMKAFAAPAYER[[#This Row],[16.04.2025]],0)</f>
        <v>0</v>
      </c>
      <c r="BA278" s="161"/>
      <c r="BB278" s="166">
        <f>IF(PMKAFAAPAYER[[#This Row],[ ]]="Payé",PMKAFAAPAYER[[#This Row],[23.04.2025]],0)</f>
        <v>0</v>
      </c>
      <c r="BC278" s="161"/>
      <c r="BD278" s="176">
        <f>IF(PMKAFAAPAYER[[#This Row],[ ]]="Payé",PMKAFAAPAYER[[#This Row],[30.04.2025]],0)</f>
        <v>0</v>
      </c>
      <c r="BE278" s="18">
        <f t="shared" si="69"/>
        <v>0</v>
      </c>
      <c r="BF278" s="162"/>
      <c r="BG278" s="166">
        <f>IF(PMKAFAAPAYER[[#This Row],[ ]]="Payé",PMKAFAAPAYER[[#This Row],[07.05.2025]],0)</f>
        <v>0</v>
      </c>
      <c r="BH278" s="161"/>
      <c r="BI278" s="166">
        <f>IF(PMKAFAAPAYER[[#This Row],[ ]]="Payé",PMKAFAAPAYER[[#This Row],[14.05.2025]],0)</f>
        <v>0</v>
      </c>
      <c r="BJ278" s="161"/>
      <c r="BK278" s="166">
        <f>IF(PMKAFAAPAYER[[#This Row],[ ]]="Payé",PMKAFAAPAYER[[#This Row],[21.05.2025]],0)</f>
        <v>0</v>
      </c>
      <c r="BL278" s="161"/>
      <c r="BM278" s="176">
        <f>IF(PMKAFAAPAYER[[#This Row],[ ]]="Payé",PMKAFAAPAYER[[#This Row],[28.05.2025]],0)</f>
        <v>0</v>
      </c>
      <c r="BN278" s="17">
        <f t="shared" si="70"/>
        <v>0</v>
      </c>
      <c r="BO278" s="162"/>
      <c r="BP278" s="166">
        <f>IF(PMKAFAAPAYER[[#This Row],[ ]]="Payé",PMKAFAAPAYER[[#This Row],[04.06.2025]],0)</f>
        <v>0</v>
      </c>
      <c r="BQ278" s="161"/>
      <c r="BR278" s="166">
        <f>IF(PMKAFAAPAYER[[#This Row],[ ]]="Payé",PMKAFAAPAYER[[#This Row],[11.06.2025]],0)</f>
        <v>0</v>
      </c>
      <c r="BS278" s="161"/>
      <c r="BT278" s="166">
        <f>IF(PMKAFAAPAYER[[#This Row],[ ]]="Payé",PMKAFAAPAYER[[#This Row],[18.06.2025]],0)</f>
        <v>0</v>
      </c>
      <c r="BU278" s="161"/>
      <c r="BV278" s="176">
        <f>IF(PMKAFAAPAYER[[#This Row],[ ]]="Payé",PMKAFAAPAYER[[#This Row],[25.06.2025]],0)</f>
        <v>0</v>
      </c>
      <c r="BW278" s="18">
        <f t="shared" si="71"/>
        <v>0</v>
      </c>
      <c r="BX278" s="162"/>
      <c r="BY278" s="166">
        <f>IF(PMKAFAAPAYER[[#This Row],[ ]]="Payé",PMKAFAAPAYER[[#This Row],[02.07.2025]],0)</f>
        <v>0</v>
      </c>
      <c r="BZ278" s="161"/>
      <c r="CA278" s="166">
        <f>IF(PMKAFAAPAYER[[#This Row],[ ]]="Payé",PMKAFAAPAYER[[#This Row],[09.07.2025]],0)</f>
        <v>0</v>
      </c>
      <c r="CB278" s="161"/>
      <c r="CC278" s="166">
        <f>IF(PMKAFAAPAYER[[#This Row],[ ]]="Payé",PMKAFAAPAYER[[#This Row],[16.07.2025]],0)</f>
        <v>0</v>
      </c>
      <c r="CD278" s="161"/>
      <c r="CE278" s="166">
        <f>IF(PMKAFAAPAYER[[#This Row],[ ]]="Payé",PMKAFAAPAYER[[#This Row],[23.07.2025]],0)</f>
        <v>0</v>
      </c>
      <c r="CF278" s="161"/>
      <c r="CG278" s="176">
        <f>IF(PMKAFAAPAYER[[#This Row],[ ]]="Payé",PMKAFAAPAYER[[#This Row],[30.07.2025]],0)</f>
        <v>0</v>
      </c>
      <c r="CH278" s="17">
        <f t="shared" si="72"/>
        <v>0</v>
      </c>
      <c r="CI278" s="162"/>
      <c r="CJ278" s="166">
        <f>IF(PMKAFAAPAYER[[#This Row],[ ]]="Payé",PMKAFAAPAYER[[#This Row],[06.08.2025]],0)</f>
        <v>0</v>
      </c>
      <c r="CK278" s="161"/>
      <c r="CL278" s="166">
        <f>IF(PMKAFAAPAYER[[#This Row],[ ]]="Payé",PMKAFAAPAYER[[#This Row],[13.08.2025]],0)</f>
        <v>0</v>
      </c>
      <c r="CM278" s="161"/>
      <c r="CN278" s="166">
        <f>IF(PMKAFAAPAYER[[#This Row],[ ]]="Payé",PMKAFAAPAYER[[#This Row],[20.08.2025]],0)</f>
        <v>0</v>
      </c>
      <c r="CO278" s="161"/>
      <c r="CP278" s="176">
        <f>IF(PMKAFAAPAYER[[#This Row],[ ]]="Payé",PMKAFAAPAYER[[#This Row],[27.08.2025]],0)</f>
        <v>0</v>
      </c>
      <c r="CQ278" s="18">
        <f t="shared" si="73"/>
        <v>0</v>
      </c>
      <c r="CR278" s="162"/>
      <c r="CS278" s="166">
        <f>IF(PMKAFAAPAYER[[#This Row],[ ]]="Payé",PMKAFAAPAYER[[#This Row],[03.09.2025]],0)</f>
        <v>0</v>
      </c>
      <c r="CT278" s="161"/>
      <c r="CU278" s="166">
        <f>IF(PMKAFAAPAYER[[#This Row],[ ]]="Payé",PMKAFAAPAYER[[#This Row],[10.09.2025]],0)</f>
        <v>0</v>
      </c>
      <c r="CV278" s="161"/>
      <c r="CW278" s="166">
        <f>IF(PMKAFAAPAYER[[#This Row],[ ]]="Payé",PMKAFAAPAYER[[#This Row],[17.09.2025]],0)</f>
        <v>0</v>
      </c>
      <c r="CX278" s="161"/>
      <c r="CY278" s="176">
        <f>IF(PMKAFAAPAYER[[#This Row],[ ]]="Payé",PMKAFAAPAYER[[#This Row],[24.09.2025]],0)</f>
        <v>0</v>
      </c>
      <c r="CZ278" s="17">
        <f t="shared" si="74"/>
        <v>0</v>
      </c>
      <c r="DA278" s="162"/>
      <c r="DB278" s="166">
        <f>IF(PMKAFAAPAYER[[#This Row],[ ]]="Payé",PMKAFAAPAYER[[#This Row],[01.10.2025]],0)</f>
        <v>0</v>
      </c>
      <c r="DC278" s="161"/>
      <c r="DD278" s="166">
        <f>IF(PMKAFAAPAYER[[#This Row],[ ]]="Payé",PMKAFAAPAYER[[#This Row],[08.10.2025]],0)</f>
        <v>0</v>
      </c>
      <c r="DE278" s="161"/>
      <c r="DF278" s="166">
        <f>IF(PMKAFAAPAYER[[#This Row],[ ]]="Payé",PMKAFAAPAYER[[#This Row],[15.10.2025]],0)</f>
        <v>0</v>
      </c>
      <c r="DG278" s="161"/>
      <c r="DH278" s="166">
        <f>IF(PMKAFAAPAYER[[#This Row],[ ]]="Payé",PMKAFAAPAYER[[#This Row],[22.10.2025]],0)</f>
        <v>0</v>
      </c>
      <c r="DI278" s="161"/>
      <c r="DJ278" s="176">
        <f>IF(PMKAFAAPAYER[[#This Row],[ ]]="Payé",PMKAFAAPAYER[[#This Row],[29.10.2025]],0)</f>
        <v>0</v>
      </c>
      <c r="DK278" s="18">
        <f t="shared" si="75"/>
        <v>0</v>
      </c>
      <c r="DL278" s="162"/>
      <c r="DM278" s="166">
        <f>IF(PMKAFAAPAYER[[#This Row],[ ]]="Payé",PMKAFAAPAYER[[#This Row],[05.11.2025]],0)</f>
        <v>0</v>
      </c>
      <c r="DN278" s="161"/>
      <c r="DO278" s="166">
        <f>IF(PMKAFAAPAYER[[#This Row],[ ]]="Payé",PMKAFAAPAYER[[#This Row],[12.11.2025]],0)</f>
        <v>0</v>
      </c>
      <c r="DP278" s="161"/>
      <c r="DQ278" s="166">
        <f>IF(PMKAFAAPAYER[[#This Row],[ ]]="Payé",PMKAFAAPAYER[[#This Row],[19.11.2025]],0)</f>
        <v>0</v>
      </c>
      <c r="DR278" s="161"/>
      <c r="DS278" s="176">
        <f>IF(PMKAFAAPAYER[[#This Row],[ ]]="Payé",PMKAFAAPAYER[[#This Row],[26.11.2025]],0)</f>
        <v>0</v>
      </c>
      <c r="DT278" s="17">
        <f t="shared" si="76"/>
        <v>0</v>
      </c>
      <c r="DU278" s="162"/>
      <c r="DV278" s="166">
        <f>IF(PMKAFAAPAYER[[#This Row],[ ]]="Payé",PMKAFAAPAYER[[#This Row],[03.12.2025]],0)</f>
        <v>0</v>
      </c>
      <c r="DW278" s="161"/>
      <c r="DX278" s="166">
        <f>IF(PMKAFAAPAYER[[#This Row],[ ]]="Payé",PMKAFAAPAYER[[#This Row],[10.12.2025]],0)</f>
        <v>0</v>
      </c>
      <c r="DY278" s="161"/>
      <c r="DZ278" s="166">
        <f>IF(PMKAFAAPAYER[[#This Row],[ ]]="Payé",PMKAFAAPAYER[[#This Row],[17.12.2025]],0)</f>
        <v>0</v>
      </c>
      <c r="EA278" s="161"/>
      <c r="EB278" s="166">
        <f>IF(PMKAFAAPAYER[[#This Row],[ ]]="Payé",PMKAFAAPAYER[[#This Row],[24.12.2025]],0)</f>
        <v>0</v>
      </c>
      <c r="EC278" s="161"/>
      <c r="ED278" s="176">
        <f>IF(PMKAFAAPAYER[[#This Row],[ ]]="Payé",PMKAFAAPAYER[[#This Row],[31.12.2025]],0)</f>
        <v>0</v>
      </c>
      <c r="EE278" s="18">
        <f t="shared" si="77"/>
        <v>0</v>
      </c>
      <c r="EF278" s="11">
        <f t="shared" si="78"/>
        <v>0</v>
      </c>
      <c r="EG278" s="16">
        <f>+PMKAFAAPAYER[[#This Row],[CHF]]-PMKAFAAPAYER[[#This Row],[T2025]]</f>
        <v>0</v>
      </c>
    </row>
    <row r="279" spans="1:137" x14ac:dyDescent="0.3">
      <c r="A279" s="9">
        <f t="shared" si="79"/>
        <v>274</v>
      </c>
      <c r="B279" s="250"/>
      <c r="C279" s="251"/>
      <c r="D279" s="252"/>
      <c r="E279" s="253"/>
      <c r="F279" s="265">
        <f t="shared" si="65"/>
        <v>0</v>
      </c>
      <c r="G279" s="254"/>
      <c r="H279" s="255"/>
      <c r="I279" s="256"/>
      <c r="J279" s="14"/>
      <c r="K279" s="14"/>
      <c r="L279" s="14"/>
      <c r="N279" s="15"/>
      <c r="P279" s="258"/>
      <c r="Q279" s="259"/>
      <c r="R279" s="260"/>
      <c r="S279" s="166">
        <f>IF(PMKAFAAPAYER[[#This Row],[ ]]="Payé",PMKAFAAPAYER[[#This Row],[02.01.2025]],0)</f>
        <v>0</v>
      </c>
      <c r="T279" s="234"/>
      <c r="U279" s="166">
        <f>IF(PMKAFAAPAYER[[#This Row],[ ]]="Payé",PMKAFAAPAYER[[#This Row],[09.01.2025]],0)</f>
        <v>0</v>
      </c>
      <c r="V279" s="234"/>
      <c r="W279" s="166">
        <f>IF(PMKAFAAPAYER[[#This Row],[ ]]="Payé",PMKAFAAPAYER[[#This Row],[16.01.2025]],0)</f>
        <v>0</v>
      </c>
      <c r="X279" s="234"/>
      <c r="Y279" s="166">
        <f>IF(PMKAFAAPAYER[[#This Row],[ ]]="Payé",PMKAFAAPAYER[[#This Row],[23.01.2025]],0)</f>
        <v>0</v>
      </c>
      <c r="Z279" s="234"/>
      <c r="AA279" s="176">
        <f>IF(PMKAFAAPAYER[[#This Row],[ ]]="Payé",PMKAFAAPAYER[[#This Row],[30.01.2025]],0)</f>
        <v>0</v>
      </c>
      <c r="AB279" s="32">
        <f t="shared" si="66"/>
        <v>0</v>
      </c>
      <c r="AC279" s="234"/>
      <c r="AD279" s="166">
        <f>IF(PMKAFAAPAYER[[#This Row],[ ]]="Payé",PMKAFAAPAYER[[#This Row],[06.02.2025]],0)</f>
        <v>0</v>
      </c>
      <c r="AE279" s="234"/>
      <c r="AF279" s="166">
        <f>IF(PMKAFAAPAYER[[#This Row],[ ]]="Payé",PMKAFAAPAYER[[#This Row],[13.02.2025]],0)</f>
        <v>0</v>
      </c>
      <c r="AG279" s="234"/>
      <c r="AH279" s="166">
        <f>IF(PMKAFAAPAYER[[#This Row],[ ]]="Payé",PMKAFAAPAYER[[#This Row],[20.02.2025]],0)</f>
        <v>0</v>
      </c>
      <c r="AI279" s="234"/>
      <c r="AJ279" s="176">
        <f>IF(PMKAFAAPAYER[[#This Row],[ ]]="Payé",PMKAFAAPAYER[[#This Row],[27.02.2025]],0)</f>
        <v>0</v>
      </c>
      <c r="AK279" s="47">
        <f t="shared" si="67"/>
        <v>0</v>
      </c>
      <c r="AL279" s="162"/>
      <c r="AM279" s="166">
        <f>IF(PMKAFAAPAYER[[#This Row],[ ]]="Payé",PMKAFAAPAYER[[#This Row],[05.03.2025]],0)</f>
        <v>0</v>
      </c>
      <c r="AN279" s="161"/>
      <c r="AO279" s="166">
        <f>IF(PMKAFAAPAYER[[#This Row],[ ]]="Payé",PMKAFAAPAYER[[#This Row],[12.03.2025]],0)</f>
        <v>0</v>
      </c>
      <c r="AP279" s="161"/>
      <c r="AQ279" s="166">
        <f>IF(PMKAFAAPAYER[[#This Row],[ ]]="Payé",PMKAFAAPAYER[[#This Row],[19.03.2025]],0)</f>
        <v>0</v>
      </c>
      <c r="AR279" s="161"/>
      <c r="AS279" s="176">
        <f>IF(PMKAFAAPAYER[[#This Row],[ ]]="Payé",PMKAFAAPAYER[[#This Row],[26.03.2025]],0)</f>
        <v>0</v>
      </c>
      <c r="AT279" s="17">
        <f t="shared" si="68"/>
        <v>0</v>
      </c>
      <c r="AU279" s="162"/>
      <c r="AV279" s="166">
        <f>IF(PMKAFAAPAYER[[#This Row],[ ]]="Payé",PMKAFAAPAYER[[#This Row],[02.04.2025]],0)</f>
        <v>0</v>
      </c>
      <c r="AW279" s="161"/>
      <c r="AX279" s="166">
        <f>IF(PMKAFAAPAYER[[#This Row],[ ]]="Payé",PMKAFAAPAYER[[#This Row],[09.04.2025]],0)</f>
        <v>0</v>
      </c>
      <c r="AY279" s="161"/>
      <c r="AZ279" s="166">
        <f>IF(PMKAFAAPAYER[[#This Row],[ ]]="Payé",PMKAFAAPAYER[[#This Row],[16.04.2025]],0)</f>
        <v>0</v>
      </c>
      <c r="BA279" s="161"/>
      <c r="BB279" s="166">
        <f>IF(PMKAFAAPAYER[[#This Row],[ ]]="Payé",PMKAFAAPAYER[[#This Row],[23.04.2025]],0)</f>
        <v>0</v>
      </c>
      <c r="BC279" s="161"/>
      <c r="BD279" s="176">
        <f>IF(PMKAFAAPAYER[[#This Row],[ ]]="Payé",PMKAFAAPAYER[[#This Row],[30.04.2025]],0)</f>
        <v>0</v>
      </c>
      <c r="BE279" s="18">
        <f t="shared" si="69"/>
        <v>0</v>
      </c>
      <c r="BF279" s="162"/>
      <c r="BG279" s="166">
        <f>IF(PMKAFAAPAYER[[#This Row],[ ]]="Payé",PMKAFAAPAYER[[#This Row],[07.05.2025]],0)</f>
        <v>0</v>
      </c>
      <c r="BH279" s="161"/>
      <c r="BI279" s="166">
        <f>IF(PMKAFAAPAYER[[#This Row],[ ]]="Payé",PMKAFAAPAYER[[#This Row],[14.05.2025]],0)</f>
        <v>0</v>
      </c>
      <c r="BJ279" s="161"/>
      <c r="BK279" s="166">
        <f>IF(PMKAFAAPAYER[[#This Row],[ ]]="Payé",PMKAFAAPAYER[[#This Row],[21.05.2025]],0)</f>
        <v>0</v>
      </c>
      <c r="BL279" s="161"/>
      <c r="BM279" s="176">
        <f>IF(PMKAFAAPAYER[[#This Row],[ ]]="Payé",PMKAFAAPAYER[[#This Row],[28.05.2025]],0)</f>
        <v>0</v>
      </c>
      <c r="BN279" s="17">
        <f t="shared" si="70"/>
        <v>0</v>
      </c>
      <c r="BO279" s="162"/>
      <c r="BP279" s="166">
        <f>IF(PMKAFAAPAYER[[#This Row],[ ]]="Payé",PMKAFAAPAYER[[#This Row],[04.06.2025]],0)</f>
        <v>0</v>
      </c>
      <c r="BQ279" s="161"/>
      <c r="BR279" s="166">
        <f>IF(PMKAFAAPAYER[[#This Row],[ ]]="Payé",PMKAFAAPAYER[[#This Row],[11.06.2025]],0)</f>
        <v>0</v>
      </c>
      <c r="BS279" s="161"/>
      <c r="BT279" s="166">
        <f>IF(PMKAFAAPAYER[[#This Row],[ ]]="Payé",PMKAFAAPAYER[[#This Row],[18.06.2025]],0)</f>
        <v>0</v>
      </c>
      <c r="BU279" s="161"/>
      <c r="BV279" s="176">
        <f>IF(PMKAFAAPAYER[[#This Row],[ ]]="Payé",PMKAFAAPAYER[[#This Row],[25.06.2025]],0)</f>
        <v>0</v>
      </c>
      <c r="BW279" s="18">
        <f t="shared" si="71"/>
        <v>0</v>
      </c>
      <c r="BX279" s="162"/>
      <c r="BY279" s="166">
        <f>IF(PMKAFAAPAYER[[#This Row],[ ]]="Payé",PMKAFAAPAYER[[#This Row],[02.07.2025]],0)</f>
        <v>0</v>
      </c>
      <c r="BZ279" s="161"/>
      <c r="CA279" s="166">
        <f>IF(PMKAFAAPAYER[[#This Row],[ ]]="Payé",PMKAFAAPAYER[[#This Row],[09.07.2025]],0)</f>
        <v>0</v>
      </c>
      <c r="CB279" s="161"/>
      <c r="CC279" s="166">
        <f>IF(PMKAFAAPAYER[[#This Row],[ ]]="Payé",PMKAFAAPAYER[[#This Row],[16.07.2025]],0)</f>
        <v>0</v>
      </c>
      <c r="CD279" s="161"/>
      <c r="CE279" s="166">
        <f>IF(PMKAFAAPAYER[[#This Row],[ ]]="Payé",PMKAFAAPAYER[[#This Row],[23.07.2025]],0)</f>
        <v>0</v>
      </c>
      <c r="CF279" s="161"/>
      <c r="CG279" s="176">
        <f>IF(PMKAFAAPAYER[[#This Row],[ ]]="Payé",PMKAFAAPAYER[[#This Row],[30.07.2025]],0)</f>
        <v>0</v>
      </c>
      <c r="CH279" s="17">
        <f t="shared" si="72"/>
        <v>0</v>
      </c>
      <c r="CI279" s="162"/>
      <c r="CJ279" s="166">
        <f>IF(PMKAFAAPAYER[[#This Row],[ ]]="Payé",PMKAFAAPAYER[[#This Row],[06.08.2025]],0)</f>
        <v>0</v>
      </c>
      <c r="CK279" s="161"/>
      <c r="CL279" s="166">
        <f>IF(PMKAFAAPAYER[[#This Row],[ ]]="Payé",PMKAFAAPAYER[[#This Row],[13.08.2025]],0)</f>
        <v>0</v>
      </c>
      <c r="CM279" s="161"/>
      <c r="CN279" s="166">
        <f>IF(PMKAFAAPAYER[[#This Row],[ ]]="Payé",PMKAFAAPAYER[[#This Row],[20.08.2025]],0)</f>
        <v>0</v>
      </c>
      <c r="CO279" s="161"/>
      <c r="CP279" s="176">
        <f>IF(PMKAFAAPAYER[[#This Row],[ ]]="Payé",PMKAFAAPAYER[[#This Row],[27.08.2025]],0)</f>
        <v>0</v>
      </c>
      <c r="CQ279" s="18">
        <f t="shared" si="73"/>
        <v>0</v>
      </c>
      <c r="CR279" s="162"/>
      <c r="CS279" s="166">
        <f>IF(PMKAFAAPAYER[[#This Row],[ ]]="Payé",PMKAFAAPAYER[[#This Row],[03.09.2025]],0)</f>
        <v>0</v>
      </c>
      <c r="CT279" s="161"/>
      <c r="CU279" s="166">
        <f>IF(PMKAFAAPAYER[[#This Row],[ ]]="Payé",PMKAFAAPAYER[[#This Row],[10.09.2025]],0)</f>
        <v>0</v>
      </c>
      <c r="CV279" s="161"/>
      <c r="CW279" s="166">
        <f>IF(PMKAFAAPAYER[[#This Row],[ ]]="Payé",PMKAFAAPAYER[[#This Row],[17.09.2025]],0)</f>
        <v>0</v>
      </c>
      <c r="CX279" s="161"/>
      <c r="CY279" s="176">
        <f>IF(PMKAFAAPAYER[[#This Row],[ ]]="Payé",PMKAFAAPAYER[[#This Row],[24.09.2025]],0)</f>
        <v>0</v>
      </c>
      <c r="CZ279" s="17">
        <f t="shared" si="74"/>
        <v>0</v>
      </c>
      <c r="DA279" s="162"/>
      <c r="DB279" s="166">
        <f>IF(PMKAFAAPAYER[[#This Row],[ ]]="Payé",PMKAFAAPAYER[[#This Row],[01.10.2025]],0)</f>
        <v>0</v>
      </c>
      <c r="DC279" s="161"/>
      <c r="DD279" s="166">
        <f>IF(PMKAFAAPAYER[[#This Row],[ ]]="Payé",PMKAFAAPAYER[[#This Row],[08.10.2025]],0)</f>
        <v>0</v>
      </c>
      <c r="DE279" s="161"/>
      <c r="DF279" s="166">
        <f>IF(PMKAFAAPAYER[[#This Row],[ ]]="Payé",PMKAFAAPAYER[[#This Row],[15.10.2025]],0)</f>
        <v>0</v>
      </c>
      <c r="DG279" s="161"/>
      <c r="DH279" s="166">
        <f>IF(PMKAFAAPAYER[[#This Row],[ ]]="Payé",PMKAFAAPAYER[[#This Row],[22.10.2025]],0)</f>
        <v>0</v>
      </c>
      <c r="DI279" s="161"/>
      <c r="DJ279" s="176">
        <f>IF(PMKAFAAPAYER[[#This Row],[ ]]="Payé",PMKAFAAPAYER[[#This Row],[29.10.2025]],0)</f>
        <v>0</v>
      </c>
      <c r="DK279" s="18">
        <f t="shared" si="75"/>
        <v>0</v>
      </c>
      <c r="DL279" s="162"/>
      <c r="DM279" s="166">
        <f>IF(PMKAFAAPAYER[[#This Row],[ ]]="Payé",PMKAFAAPAYER[[#This Row],[05.11.2025]],0)</f>
        <v>0</v>
      </c>
      <c r="DN279" s="161"/>
      <c r="DO279" s="166">
        <f>IF(PMKAFAAPAYER[[#This Row],[ ]]="Payé",PMKAFAAPAYER[[#This Row],[12.11.2025]],0)</f>
        <v>0</v>
      </c>
      <c r="DP279" s="161"/>
      <c r="DQ279" s="166">
        <f>IF(PMKAFAAPAYER[[#This Row],[ ]]="Payé",PMKAFAAPAYER[[#This Row],[19.11.2025]],0)</f>
        <v>0</v>
      </c>
      <c r="DR279" s="161"/>
      <c r="DS279" s="176">
        <f>IF(PMKAFAAPAYER[[#This Row],[ ]]="Payé",PMKAFAAPAYER[[#This Row],[26.11.2025]],0)</f>
        <v>0</v>
      </c>
      <c r="DT279" s="17">
        <f t="shared" si="76"/>
        <v>0</v>
      </c>
      <c r="DU279" s="162"/>
      <c r="DV279" s="166">
        <f>IF(PMKAFAAPAYER[[#This Row],[ ]]="Payé",PMKAFAAPAYER[[#This Row],[03.12.2025]],0)</f>
        <v>0</v>
      </c>
      <c r="DW279" s="161"/>
      <c r="DX279" s="166">
        <f>IF(PMKAFAAPAYER[[#This Row],[ ]]="Payé",PMKAFAAPAYER[[#This Row],[10.12.2025]],0)</f>
        <v>0</v>
      </c>
      <c r="DY279" s="161"/>
      <c r="DZ279" s="166">
        <f>IF(PMKAFAAPAYER[[#This Row],[ ]]="Payé",PMKAFAAPAYER[[#This Row],[17.12.2025]],0)</f>
        <v>0</v>
      </c>
      <c r="EA279" s="161"/>
      <c r="EB279" s="166">
        <f>IF(PMKAFAAPAYER[[#This Row],[ ]]="Payé",PMKAFAAPAYER[[#This Row],[24.12.2025]],0)</f>
        <v>0</v>
      </c>
      <c r="EC279" s="161"/>
      <c r="ED279" s="176">
        <f>IF(PMKAFAAPAYER[[#This Row],[ ]]="Payé",PMKAFAAPAYER[[#This Row],[31.12.2025]],0)</f>
        <v>0</v>
      </c>
      <c r="EE279" s="18">
        <f t="shared" si="77"/>
        <v>0</v>
      </c>
      <c r="EF279" s="11">
        <f t="shared" si="78"/>
        <v>0</v>
      </c>
      <c r="EG279" s="16">
        <f>+PMKAFAAPAYER[[#This Row],[CHF]]-PMKAFAAPAYER[[#This Row],[T2025]]</f>
        <v>0</v>
      </c>
    </row>
    <row r="280" spans="1:137" x14ac:dyDescent="0.3">
      <c r="A280" s="9">
        <f t="shared" si="79"/>
        <v>275</v>
      </c>
      <c r="B280" s="250"/>
      <c r="C280" s="251"/>
      <c r="D280" s="252"/>
      <c r="E280" s="253"/>
      <c r="F280" s="265">
        <f t="shared" si="65"/>
        <v>0</v>
      </c>
      <c r="G280" s="254"/>
      <c r="H280" s="255"/>
      <c r="I280" s="256"/>
      <c r="J280" s="14"/>
      <c r="K280" s="14"/>
      <c r="L280" s="14"/>
      <c r="N280" s="15"/>
      <c r="P280" s="258"/>
      <c r="Q280" s="259"/>
      <c r="R280" s="260"/>
      <c r="S280" s="166">
        <f>IF(PMKAFAAPAYER[[#This Row],[ ]]="Payé",PMKAFAAPAYER[[#This Row],[02.01.2025]],0)</f>
        <v>0</v>
      </c>
      <c r="T280" s="234"/>
      <c r="U280" s="166">
        <f>IF(PMKAFAAPAYER[[#This Row],[ ]]="Payé",PMKAFAAPAYER[[#This Row],[09.01.2025]],0)</f>
        <v>0</v>
      </c>
      <c r="V280" s="234"/>
      <c r="W280" s="166">
        <f>IF(PMKAFAAPAYER[[#This Row],[ ]]="Payé",PMKAFAAPAYER[[#This Row],[16.01.2025]],0)</f>
        <v>0</v>
      </c>
      <c r="X280" s="234"/>
      <c r="Y280" s="166">
        <f>IF(PMKAFAAPAYER[[#This Row],[ ]]="Payé",PMKAFAAPAYER[[#This Row],[23.01.2025]],0)</f>
        <v>0</v>
      </c>
      <c r="Z280" s="234"/>
      <c r="AA280" s="176">
        <f>IF(PMKAFAAPAYER[[#This Row],[ ]]="Payé",PMKAFAAPAYER[[#This Row],[30.01.2025]],0)</f>
        <v>0</v>
      </c>
      <c r="AB280" s="32">
        <f t="shared" si="66"/>
        <v>0</v>
      </c>
      <c r="AC280" s="234"/>
      <c r="AD280" s="166">
        <f>IF(PMKAFAAPAYER[[#This Row],[ ]]="Payé",PMKAFAAPAYER[[#This Row],[06.02.2025]],0)</f>
        <v>0</v>
      </c>
      <c r="AE280" s="234"/>
      <c r="AF280" s="166">
        <f>IF(PMKAFAAPAYER[[#This Row],[ ]]="Payé",PMKAFAAPAYER[[#This Row],[13.02.2025]],0)</f>
        <v>0</v>
      </c>
      <c r="AG280" s="234"/>
      <c r="AH280" s="166">
        <f>IF(PMKAFAAPAYER[[#This Row],[ ]]="Payé",PMKAFAAPAYER[[#This Row],[20.02.2025]],0)</f>
        <v>0</v>
      </c>
      <c r="AI280" s="234"/>
      <c r="AJ280" s="176">
        <f>IF(PMKAFAAPAYER[[#This Row],[ ]]="Payé",PMKAFAAPAYER[[#This Row],[27.02.2025]],0)</f>
        <v>0</v>
      </c>
      <c r="AK280" s="47">
        <f t="shared" si="67"/>
        <v>0</v>
      </c>
      <c r="AL280" s="162"/>
      <c r="AM280" s="166">
        <f>IF(PMKAFAAPAYER[[#This Row],[ ]]="Payé",PMKAFAAPAYER[[#This Row],[05.03.2025]],0)</f>
        <v>0</v>
      </c>
      <c r="AN280" s="161"/>
      <c r="AO280" s="166">
        <f>IF(PMKAFAAPAYER[[#This Row],[ ]]="Payé",PMKAFAAPAYER[[#This Row],[12.03.2025]],0)</f>
        <v>0</v>
      </c>
      <c r="AP280" s="161"/>
      <c r="AQ280" s="166">
        <f>IF(PMKAFAAPAYER[[#This Row],[ ]]="Payé",PMKAFAAPAYER[[#This Row],[19.03.2025]],0)</f>
        <v>0</v>
      </c>
      <c r="AR280" s="161"/>
      <c r="AS280" s="176">
        <f>IF(PMKAFAAPAYER[[#This Row],[ ]]="Payé",PMKAFAAPAYER[[#This Row],[26.03.2025]],0)</f>
        <v>0</v>
      </c>
      <c r="AT280" s="17">
        <f t="shared" si="68"/>
        <v>0</v>
      </c>
      <c r="AU280" s="162"/>
      <c r="AV280" s="166">
        <f>IF(PMKAFAAPAYER[[#This Row],[ ]]="Payé",PMKAFAAPAYER[[#This Row],[02.04.2025]],0)</f>
        <v>0</v>
      </c>
      <c r="AW280" s="161"/>
      <c r="AX280" s="166">
        <f>IF(PMKAFAAPAYER[[#This Row],[ ]]="Payé",PMKAFAAPAYER[[#This Row],[09.04.2025]],0)</f>
        <v>0</v>
      </c>
      <c r="AY280" s="161"/>
      <c r="AZ280" s="166">
        <f>IF(PMKAFAAPAYER[[#This Row],[ ]]="Payé",PMKAFAAPAYER[[#This Row],[16.04.2025]],0)</f>
        <v>0</v>
      </c>
      <c r="BA280" s="161"/>
      <c r="BB280" s="166">
        <f>IF(PMKAFAAPAYER[[#This Row],[ ]]="Payé",PMKAFAAPAYER[[#This Row],[23.04.2025]],0)</f>
        <v>0</v>
      </c>
      <c r="BC280" s="161"/>
      <c r="BD280" s="176">
        <f>IF(PMKAFAAPAYER[[#This Row],[ ]]="Payé",PMKAFAAPAYER[[#This Row],[30.04.2025]],0)</f>
        <v>0</v>
      </c>
      <c r="BE280" s="18">
        <f t="shared" si="69"/>
        <v>0</v>
      </c>
      <c r="BF280" s="162"/>
      <c r="BG280" s="166">
        <f>IF(PMKAFAAPAYER[[#This Row],[ ]]="Payé",PMKAFAAPAYER[[#This Row],[07.05.2025]],0)</f>
        <v>0</v>
      </c>
      <c r="BH280" s="161"/>
      <c r="BI280" s="166">
        <f>IF(PMKAFAAPAYER[[#This Row],[ ]]="Payé",PMKAFAAPAYER[[#This Row],[14.05.2025]],0)</f>
        <v>0</v>
      </c>
      <c r="BJ280" s="161"/>
      <c r="BK280" s="166">
        <f>IF(PMKAFAAPAYER[[#This Row],[ ]]="Payé",PMKAFAAPAYER[[#This Row],[21.05.2025]],0)</f>
        <v>0</v>
      </c>
      <c r="BL280" s="161"/>
      <c r="BM280" s="176">
        <f>IF(PMKAFAAPAYER[[#This Row],[ ]]="Payé",PMKAFAAPAYER[[#This Row],[28.05.2025]],0)</f>
        <v>0</v>
      </c>
      <c r="BN280" s="17">
        <f t="shared" si="70"/>
        <v>0</v>
      </c>
      <c r="BO280" s="162"/>
      <c r="BP280" s="166">
        <f>IF(PMKAFAAPAYER[[#This Row],[ ]]="Payé",PMKAFAAPAYER[[#This Row],[04.06.2025]],0)</f>
        <v>0</v>
      </c>
      <c r="BQ280" s="161"/>
      <c r="BR280" s="166">
        <f>IF(PMKAFAAPAYER[[#This Row],[ ]]="Payé",PMKAFAAPAYER[[#This Row],[11.06.2025]],0)</f>
        <v>0</v>
      </c>
      <c r="BS280" s="161"/>
      <c r="BT280" s="166">
        <f>IF(PMKAFAAPAYER[[#This Row],[ ]]="Payé",PMKAFAAPAYER[[#This Row],[18.06.2025]],0)</f>
        <v>0</v>
      </c>
      <c r="BU280" s="161"/>
      <c r="BV280" s="176">
        <f>IF(PMKAFAAPAYER[[#This Row],[ ]]="Payé",PMKAFAAPAYER[[#This Row],[25.06.2025]],0)</f>
        <v>0</v>
      </c>
      <c r="BW280" s="18">
        <f t="shared" si="71"/>
        <v>0</v>
      </c>
      <c r="BX280" s="162"/>
      <c r="BY280" s="166">
        <f>IF(PMKAFAAPAYER[[#This Row],[ ]]="Payé",PMKAFAAPAYER[[#This Row],[02.07.2025]],0)</f>
        <v>0</v>
      </c>
      <c r="BZ280" s="161"/>
      <c r="CA280" s="166">
        <f>IF(PMKAFAAPAYER[[#This Row],[ ]]="Payé",PMKAFAAPAYER[[#This Row],[09.07.2025]],0)</f>
        <v>0</v>
      </c>
      <c r="CB280" s="161"/>
      <c r="CC280" s="166">
        <f>IF(PMKAFAAPAYER[[#This Row],[ ]]="Payé",PMKAFAAPAYER[[#This Row],[16.07.2025]],0)</f>
        <v>0</v>
      </c>
      <c r="CD280" s="161"/>
      <c r="CE280" s="166">
        <f>IF(PMKAFAAPAYER[[#This Row],[ ]]="Payé",PMKAFAAPAYER[[#This Row],[23.07.2025]],0)</f>
        <v>0</v>
      </c>
      <c r="CF280" s="161"/>
      <c r="CG280" s="176">
        <f>IF(PMKAFAAPAYER[[#This Row],[ ]]="Payé",PMKAFAAPAYER[[#This Row],[30.07.2025]],0)</f>
        <v>0</v>
      </c>
      <c r="CH280" s="17">
        <f t="shared" si="72"/>
        <v>0</v>
      </c>
      <c r="CI280" s="162"/>
      <c r="CJ280" s="166">
        <f>IF(PMKAFAAPAYER[[#This Row],[ ]]="Payé",PMKAFAAPAYER[[#This Row],[06.08.2025]],0)</f>
        <v>0</v>
      </c>
      <c r="CK280" s="161"/>
      <c r="CL280" s="166">
        <f>IF(PMKAFAAPAYER[[#This Row],[ ]]="Payé",PMKAFAAPAYER[[#This Row],[13.08.2025]],0)</f>
        <v>0</v>
      </c>
      <c r="CM280" s="161"/>
      <c r="CN280" s="166">
        <f>IF(PMKAFAAPAYER[[#This Row],[ ]]="Payé",PMKAFAAPAYER[[#This Row],[20.08.2025]],0)</f>
        <v>0</v>
      </c>
      <c r="CO280" s="161"/>
      <c r="CP280" s="176">
        <f>IF(PMKAFAAPAYER[[#This Row],[ ]]="Payé",PMKAFAAPAYER[[#This Row],[27.08.2025]],0)</f>
        <v>0</v>
      </c>
      <c r="CQ280" s="18">
        <f t="shared" si="73"/>
        <v>0</v>
      </c>
      <c r="CR280" s="162"/>
      <c r="CS280" s="166">
        <f>IF(PMKAFAAPAYER[[#This Row],[ ]]="Payé",PMKAFAAPAYER[[#This Row],[03.09.2025]],0)</f>
        <v>0</v>
      </c>
      <c r="CT280" s="161"/>
      <c r="CU280" s="166">
        <f>IF(PMKAFAAPAYER[[#This Row],[ ]]="Payé",PMKAFAAPAYER[[#This Row],[10.09.2025]],0)</f>
        <v>0</v>
      </c>
      <c r="CV280" s="161"/>
      <c r="CW280" s="166">
        <f>IF(PMKAFAAPAYER[[#This Row],[ ]]="Payé",PMKAFAAPAYER[[#This Row],[17.09.2025]],0)</f>
        <v>0</v>
      </c>
      <c r="CX280" s="161"/>
      <c r="CY280" s="176">
        <f>IF(PMKAFAAPAYER[[#This Row],[ ]]="Payé",PMKAFAAPAYER[[#This Row],[24.09.2025]],0)</f>
        <v>0</v>
      </c>
      <c r="CZ280" s="17">
        <f t="shared" si="74"/>
        <v>0</v>
      </c>
      <c r="DA280" s="162"/>
      <c r="DB280" s="166">
        <f>IF(PMKAFAAPAYER[[#This Row],[ ]]="Payé",PMKAFAAPAYER[[#This Row],[01.10.2025]],0)</f>
        <v>0</v>
      </c>
      <c r="DC280" s="161"/>
      <c r="DD280" s="166">
        <f>IF(PMKAFAAPAYER[[#This Row],[ ]]="Payé",PMKAFAAPAYER[[#This Row],[08.10.2025]],0)</f>
        <v>0</v>
      </c>
      <c r="DE280" s="161"/>
      <c r="DF280" s="166">
        <f>IF(PMKAFAAPAYER[[#This Row],[ ]]="Payé",PMKAFAAPAYER[[#This Row],[15.10.2025]],0)</f>
        <v>0</v>
      </c>
      <c r="DG280" s="161"/>
      <c r="DH280" s="166">
        <f>IF(PMKAFAAPAYER[[#This Row],[ ]]="Payé",PMKAFAAPAYER[[#This Row],[22.10.2025]],0)</f>
        <v>0</v>
      </c>
      <c r="DI280" s="161"/>
      <c r="DJ280" s="176">
        <f>IF(PMKAFAAPAYER[[#This Row],[ ]]="Payé",PMKAFAAPAYER[[#This Row],[29.10.2025]],0)</f>
        <v>0</v>
      </c>
      <c r="DK280" s="18">
        <f t="shared" si="75"/>
        <v>0</v>
      </c>
      <c r="DL280" s="162"/>
      <c r="DM280" s="166">
        <f>IF(PMKAFAAPAYER[[#This Row],[ ]]="Payé",PMKAFAAPAYER[[#This Row],[05.11.2025]],0)</f>
        <v>0</v>
      </c>
      <c r="DN280" s="161"/>
      <c r="DO280" s="166">
        <f>IF(PMKAFAAPAYER[[#This Row],[ ]]="Payé",PMKAFAAPAYER[[#This Row],[12.11.2025]],0)</f>
        <v>0</v>
      </c>
      <c r="DP280" s="161"/>
      <c r="DQ280" s="166">
        <f>IF(PMKAFAAPAYER[[#This Row],[ ]]="Payé",PMKAFAAPAYER[[#This Row],[19.11.2025]],0)</f>
        <v>0</v>
      </c>
      <c r="DR280" s="161"/>
      <c r="DS280" s="176">
        <f>IF(PMKAFAAPAYER[[#This Row],[ ]]="Payé",PMKAFAAPAYER[[#This Row],[26.11.2025]],0)</f>
        <v>0</v>
      </c>
      <c r="DT280" s="17">
        <f t="shared" si="76"/>
        <v>0</v>
      </c>
      <c r="DU280" s="162"/>
      <c r="DV280" s="166">
        <f>IF(PMKAFAAPAYER[[#This Row],[ ]]="Payé",PMKAFAAPAYER[[#This Row],[03.12.2025]],0)</f>
        <v>0</v>
      </c>
      <c r="DW280" s="161"/>
      <c r="DX280" s="166">
        <f>IF(PMKAFAAPAYER[[#This Row],[ ]]="Payé",PMKAFAAPAYER[[#This Row],[10.12.2025]],0)</f>
        <v>0</v>
      </c>
      <c r="DY280" s="161"/>
      <c r="DZ280" s="166">
        <f>IF(PMKAFAAPAYER[[#This Row],[ ]]="Payé",PMKAFAAPAYER[[#This Row],[17.12.2025]],0)</f>
        <v>0</v>
      </c>
      <c r="EA280" s="161"/>
      <c r="EB280" s="166">
        <f>IF(PMKAFAAPAYER[[#This Row],[ ]]="Payé",PMKAFAAPAYER[[#This Row],[24.12.2025]],0)</f>
        <v>0</v>
      </c>
      <c r="EC280" s="161"/>
      <c r="ED280" s="176">
        <f>IF(PMKAFAAPAYER[[#This Row],[ ]]="Payé",PMKAFAAPAYER[[#This Row],[31.12.2025]],0)</f>
        <v>0</v>
      </c>
      <c r="EE280" s="18">
        <f t="shared" si="77"/>
        <v>0</v>
      </c>
      <c r="EF280" s="11">
        <f t="shared" si="78"/>
        <v>0</v>
      </c>
      <c r="EG280" s="16">
        <f>+PMKAFAAPAYER[[#This Row],[CHF]]-PMKAFAAPAYER[[#This Row],[T2025]]</f>
        <v>0</v>
      </c>
    </row>
    <row r="281" spans="1:137" x14ac:dyDescent="0.3">
      <c r="A281" s="9">
        <f t="shared" si="79"/>
        <v>276</v>
      </c>
      <c r="B281" s="250"/>
      <c r="C281" s="251"/>
      <c r="D281" s="252"/>
      <c r="E281" s="253"/>
      <c r="F281" s="265">
        <f t="shared" si="65"/>
        <v>0</v>
      </c>
      <c r="G281" s="254"/>
      <c r="H281" s="255"/>
      <c r="I281" s="256"/>
      <c r="J281" s="14"/>
      <c r="K281" s="14"/>
      <c r="L281" s="14"/>
      <c r="N281" s="15"/>
      <c r="P281" s="258"/>
      <c r="Q281" s="259"/>
      <c r="R281" s="260"/>
      <c r="S281" s="166">
        <f>IF(PMKAFAAPAYER[[#This Row],[ ]]="Payé",PMKAFAAPAYER[[#This Row],[02.01.2025]],0)</f>
        <v>0</v>
      </c>
      <c r="T281" s="234"/>
      <c r="U281" s="166">
        <f>IF(PMKAFAAPAYER[[#This Row],[ ]]="Payé",PMKAFAAPAYER[[#This Row],[09.01.2025]],0)</f>
        <v>0</v>
      </c>
      <c r="V281" s="234"/>
      <c r="W281" s="166">
        <f>IF(PMKAFAAPAYER[[#This Row],[ ]]="Payé",PMKAFAAPAYER[[#This Row],[16.01.2025]],0)</f>
        <v>0</v>
      </c>
      <c r="X281" s="234"/>
      <c r="Y281" s="166">
        <f>IF(PMKAFAAPAYER[[#This Row],[ ]]="Payé",PMKAFAAPAYER[[#This Row],[23.01.2025]],0)</f>
        <v>0</v>
      </c>
      <c r="Z281" s="234"/>
      <c r="AA281" s="176">
        <f>IF(PMKAFAAPAYER[[#This Row],[ ]]="Payé",PMKAFAAPAYER[[#This Row],[30.01.2025]],0)</f>
        <v>0</v>
      </c>
      <c r="AB281" s="32">
        <f t="shared" si="66"/>
        <v>0</v>
      </c>
      <c r="AC281" s="234"/>
      <c r="AD281" s="166">
        <f>IF(PMKAFAAPAYER[[#This Row],[ ]]="Payé",PMKAFAAPAYER[[#This Row],[06.02.2025]],0)</f>
        <v>0</v>
      </c>
      <c r="AE281" s="234"/>
      <c r="AF281" s="166">
        <f>IF(PMKAFAAPAYER[[#This Row],[ ]]="Payé",PMKAFAAPAYER[[#This Row],[13.02.2025]],0)</f>
        <v>0</v>
      </c>
      <c r="AG281" s="234"/>
      <c r="AH281" s="166">
        <f>IF(PMKAFAAPAYER[[#This Row],[ ]]="Payé",PMKAFAAPAYER[[#This Row],[20.02.2025]],0)</f>
        <v>0</v>
      </c>
      <c r="AI281" s="234"/>
      <c r="AJ281" s="176">
        <f>IF(PMKAFAAPAYER[[#This Row],[ ]]="Payé",PMKAFAAPAYER[[#This Row],[27.02.2025]],0)</f>
        <v>0</v>
      </c>
      <c r="AK281" s="47">
        <f t="shared" si="67"/>
        <v>0</v>
      </c>
      <c r="AL281" s="162"/>
      <c r="AM281" s="166">
        <f>IF(PMKAFAAPAYER[[#This Row],[ ]]="Payé",PMKAFAAPAYER[[#This Row],[05.03.2025]],0)</f>
        <v>0</v>
      </c>
      <c r="AN281" s="161"/>
      <c r="AO281" s="166">
        <f>IF(PMKAFAAPAYER[[#This Row],[ ]]="Payé",PMKAFAAPAYER[[#This Row],[12.03.2025]],0)</f>
        <v>0</v>
      </c>
      <c r="AP281" s="161"/>
      <c r="AQ281" s="166">
        <f>IF(PMKAFAAPAYER[[#This Row],[ ]]="Payé",PMKAFAAPAYER[[#This Row],[19.03.2025]],0)</f>
        <v>0</v>
      </c>
      <c r="AR281" s="161"/>
      <c r="AS281" s="176">
        <f>IF(PMKAFAAPAYER[[#This Row],[ ]]="Payé",PMKAFAAPAYER[[#This Row],[26.03.2025]],0)</f>
        <v>0</v>
      </c>
      <c r="AT281" s="17">
        <f t="shared" si="68"/>
        <v>0</v>
      </c>
      <c r="AU281" s="162"/>
      <c r="AV281" s="166">
        <f>IF(PMKAFAAPAYER[[#This Row],[ ]]="Payé",PMKAFAAPAYER[[#This Row],[02.04.2025]],0)</f>
        <v>0</v>
      </c>
      <c r="AW281" s="161"/>
      <c r="AX281" s="166">
        <f>IF(PMKAFAAPAYER[[#This Row],[ ]]="Payé",PMKAFAAPAYER[[#This Row],[09.04.2025]],0)</f>
        <v>0</v>
      </c>
      <c r="AY281" s="161"/>
      <c r="AZ281" s="166">
        <f>IF(PMKAFAAPAYER[[#This Row],[ ]]="Payé",PMKAFAAPAYER[[#This Row],[16.04.2025]],0)</f>
        <v>0</v>
      </c>
      <c r="BA281" s="161"/>
      <c r="BB281" s="166">
        <f>IF(PMKAFAAPAYER[[#This Row],[ ]]="Payé",PMKAFAAPAYER[[#This Row],[23.04.2025]],0)</f>
        <v>0</v>
      </c>
      <c r="BC281" s="161"/>
      <c r="BD281" s="176">
        <f>IF(PMKAFAAPAYER[[#This Row],[ ]]="Payé",PMKAFAAPAYER[[#This Row],[30.04.2025]],0)</f>
        <v>0</v>
      </c>
      <c r="BE281" s="18">
        <f t="shared" si="69"/>
        <v>0</v>
      </c>
      <c r="BF281" s="162"/>
      <c r="BG281" s="166">
        <f>IF(PMKAFAAPAYER[[#This Row],[ ]]="Payé",PMKAFAAPAYER[[#This Row],[07.05.2025]],0)</f>
        <v>0</v>
      </c>
      <c r="BH281" s="161"/>
      <c r="BI281" s="166">
        <f>IF(PMKAFAAPAYER[[#This Row],[ ]]="Payé",PMKAFAAPAYER[[#This Row],[14.05.2025]],0)</f>
        <v>0</v>
      </c>
      <c r="BJ281" s="161"/>
      <c r="BK281" s="166">
        <f>IF(PMKAFAAPAYER[[#This Row],[ ]]="Payé",PMKAFAAPAYER[[#This Row],[21.05.2025]],0)</f>
        <v>0</v>
      </c>
      <c r="BL281" s="161"/>
      <c r="BM281" s="176">
        <f>IF(PMKAFAAPAYER[[#This Row],[ ]]="Payé",PMKAFAAPAYER[[#This Row],[28.05.2025]],0)</f>
        <v>0</v>
      </c>
      <c r="BN281" s="17">
        <f t="shared" si="70"/>
        <v>0</v>
      </c>
      <c r="BO281" s="162"/>
      <c r="BP281" s="166">
        <f>IF(PMKAFAAPAYER[[#This Row],[ ]]="Payé",PMKAFAAPAYER[[#This Row],[04.06.2025]],0)</f>
        <v>0</v>
      </c>
      <c r="BQ281" s="161"/>
      <c r="BR281" s="166">
        <f>IF(PMKAFAAPAYER[[#This Row],[ ]]="Payé",PMKAFAAPAYER[[#This Row],[11.06.2025]],0)</f>
        <v>0</v>
      </c>
      <c r="BS281" s="161"/>
      <c r="BT281" s="166">
        <f>IF(PMKAFAAPAYER[[#This Row],[ ]]="Payé",PMKAFAAPAYER[[#This Row],[18.06.2025]],0)</f>
        <v>0</v>
      </c>
      <c r="BU281" s="161"/>
      <c r="BV281" s="176">
        <f>IF(PMKAFAAPAYER[[#This Row],[ ]]="Payé",PMKAFAAPAYER[[#This Row],[25.06.2025]],0)</f>
        <v>0</v>
      </c>
      <c r="BW281" s="18">
        <f t="shared" si="71"/>
        <v>0</v>
      </c>
      <c r="BX281" s="162"/>
      <c r="BY281" s="166">
        <f>IF(PMKAFAAPAYER[[#This Row],[ ]]="Payé",PMKAFAAPAYER[[#This Row],[02.07.2025]],0)</f>
        <v>0</v>
      </c>
      <c r="BZ281" s="161"/>
      <c r="CA281" s="166">
        <f>IF(PMKAFAAPAYER[[#This Row],[ ]]="Payé",PMKAFAAPAYER[[#This Row],[09.07.2025]],0)</f>
        <v>0</v>
      </c>
      <c r="CB281" s="161"/>
      <c r="CC281" s="166">
        <f>IF(PMKAFAAPAYER[[#This Row],[ ]]="Payé",PMKAFAAPAYER[[#This Row],[16.07.2025]],0)</f>
        <v>0</v>
      </c>
      <c r="CD281" s="161"/>
      <c r="CE281" s="166">
        <f>IF(PMKAFAAPAYER[[#This Row],[ ]]="Payé",PMKAFAAPAYER[[#This Row],[23.07.2025]],0)</f>
        <v>0</v>
      </c>
      <c r="CF281" s="161"/>
      <c r="CG281" s="176">
        <f>IF(PMKAFAAPAYER[[#This Row],[ ]]="Payé",PMKAFAAPAYER[[#This Row],[30.07.2025]],0)</f>
        <v>0</v>
      </c>
      <c r="CH281" s="17">
        <f t="shared" si="72"/>
        <v>0</v>
      </c>
      <c r="CI281" s="162"/>
      <c r="CJ281" s="166">
        <f>IF(PMKAFAAPAYER[[#This Row],[ ]]="Payé",PMKAFAAPAYER[[#This Row],[06.08.2025]],0)</f>
        <v>0</v>
      </c>
      <c r="CK281" s="161"/>
      <c r="CL281" s="166">
        <f>IF(PMKAFAAPAYER[[#This Row],[ ]]="Payé",PMKAFAAPAYER[[#This Row],[13.08.2025]],0)</f>
        <v>0</v>
      </c>
      <c r="CM281" s="161"/>
      <c r="CN281" s="166">
        <f>IF(PMKAFAAPAYER[[#This Row],[ ]]="Payé",PMKAFAAPAYER[[#This Row],[20.08.2025]],0)</f>
        <v>0</v>
      </c>
      <c r="CO281" s="161"/>
      <c r="CP281" s="176">
        <f>IF(PMKAFAAPAYER[[#This Row],[ ]]="Payé",PMKAFAAPAYER[[#This Row],[27.08.2025]],0)</f>
        <v>0</v>
      </c>
      <c r="CQ281" s="18">
        <f t="shared" si="73"/>
        <v>0</v>
      </c>
      <c r="CR281" s="162"/>
      <c r="CS281" s="166">
        <f>IF(PMKAFAAPAYER[[#This Row],[ ]]="Payé",PMKAFAAPAYER[[#This Row],[03.09.2025]],0)</f>
        <v>0</v>
      </c>
      <c r="CT281" s="161"/>
      <c r="CU281" s="166">
        <f>IF(PMKAFAAPAYER[[#This Row],[ ]]="Payé",PMKAFAAPAYER[[#This Row],[10.09.2025]],0)</f>
        <v>0</v>
      </c>
      <c r="CV281" s="161"/>
      <c r="CW281" s="166">
        <f>IF(PMKAFAAPAYER[[#This Row],[ ]]="Payé",PMKAFAAPAYER[[#This Row],[17.09.2025]],0)</f>
        <v>0</v>
      </c>
      <c r="CX281" s="161"/>
      <c r="CY281" s="176">
        <f>IF(PMKAFAAPAYER[[#This Row],[ ]]="Payé",PMKAFAAPAYER[[#This Row],[24.09.2025]],0)</f>
        <v>0</v>
      </c>
      <c r="CZ281" s="17">
        <f t="shared" si="74"/>
        <v>0</v>
      </c>
      <c r="DA281" s="162"/>
      <c r="DB281" s="166">
        <f>IF(PMKAFAAPAYER[[#This Row],[ ]]="Payé",PMKAFAAPAYER[[#This Row],[01.10.2025]],0)</f>
        <v>0</v>
      </c>
      <c r="DC281" s="161"/>
      <c r="DD281" s="166">
        <f>IF(PMKAFAAPAYER[[#This Row],[ ]]="Payé",PMKAFAAPAYER[[#This Row],[08.10.2025]],0)</f>
        <v>0</v>
      </c>
      <c r="DE281" s="161"/>
      <c r="DF281" s="166">
        <f>IF(PMKAFAAPAYER[[#This Row],[ ]]="Payé",PMKAFAAPAYER[[#This Row],[15.10.2025]],0)</f>
        <v>0</v>
      </c>
      <c r="DG281" s="161"/>
      <c r="DH281" s="166">
        <f>IF(PMKAFAAPAYER[[#This Row],[ ]]="Payé",PMKAFAAPAYER[[#This Row],[22.10.2025]],0)</f>
        <v>0</v>
      </c>
      <c r="DI281" s="161"/>
      <c r="DJ281" s="176">
        <f>IF(PMKAFAAPAYER[[#This Row],[ ]]="Payé",PMKAFAAPAYER[[#This Row],[29.10.2025]],0)</f>
        <v>0</v>
      </c>
      <c r="DK281" s="18">
        <f t="shared" si="75"/>
        <v>0</v>
      </c>
      <c r="DL281" s="162"/>
      <c r="DM281" s="166">
        <f>IF(PMKAFAAPAYER[[#This Row],[ ]]="Payé",PMKAFAAPAYER[[#This Row],[05.11.2025]],0)</f>
        <v>0</v>
      </c>
      <c r="DN281" s="161"/>
      <c r="DO281" s="166">
        <f>IF(PMKAFAAPAYER[[#This Row],[ ]]="Payé",PMKAFAAPAYER[[#This Row],[12.11.2025]],0)</f>
        <v>0</v>
      </c>
      <c r="DP281" s="161"/>
      <c r="DQ281" s="166">
        <f>IF(PMKAFAAPAYER[[#This Row],[ ]]="Payé",PMKAFAAPAYER[[#This Row],[19.11.2025]],0)</f>
        <v>0</v>
      </c>
      <c r="DR281" s="161"/>
      <c r="DS281" s="176">
        <f>IF(PMKAFAAPAYER[[#This Row],[ ]]="Payé",PMKAFAAPAYER[[#This Row],[26.11.2025]],0)</f>
        <v>0</v>
      </c>
      <c r="DT281" s="17">
        <f t="shared" si="76"/>
        <v>0</v>
      </c>
      <c r="DU281" s="162"/>
      <c r="DV281" s="166">
        <f>IF(PMKAFAAPAYER[[#This Row],[ ]]="Payé",PMKAFAAPAYER[[#This Row],[03.12.2025]],0)</f>
        <v>0</v>
      </c>
      <c r="DW281" s="161"/>
      <c r="DX281" s="166">
        <f>IF(PMKAFAAPAYER[[#This Row],[ ]]="Payé",PMKAFAAPAYER[[#This Row],[10.12.2025]],0)</f>
        <v>0</v>
      </c>
      <c r="DY281" s="161"/>
      <c r="DZ281" s="166">
        <f>IF(PMKAFAAPAYER[[#This Row],[ ]]="Payé",PMKAFAAPAYER[[#This Row],[17.12.2025]],0)</f>
        <v>0</v>
      </c>
      <c r="EA281" s="161"/>
      <c r="EB281" s="166">
        <f>IF(PMKAFAAPAYER[[#This Row],[ ]]="Payé",PMKAFAAPAYER[[#This Row],[24.12.2025]],0)</f>
        <v>0</v>
      </c>
      <c r="EC281" s="161"/>
      <c r="ED281" s="176">
        <f>IF(PMKAFAAPAYER[[#This Row],[ ]]="Payé",PMKAFAAPAYER[[#This Row],[31.12.2025]],0)</f>
        <v>0</v>
      </c>
      <c r="EE281" s="18">
        <f t="shared" si="77"/>
        <v>0</v>
      </c>
      <c r="EF281" s="11">
        <f t="shared" si="78"/>
        <v>0</v>
      </c>
      <c r="EG281" s="16">
        <f>+PMKAFAAPAYER[[#This Row],[CHF]]-PMKAFAAPAYER[[#This Row],[T2025]]</f>
        <v>0</v>
      </c>
    </row>
    <row r="282" spans="1:137" x14ac:dyDescent="0.3">
      <c r="A282" s="9">
        <f t="shared" si="79"/>
        <v>277</v>
      </c>
      <c r="B282" s="250"/>
      <c r="C282" s="251"/>
      <c r="D282" s="252"/>
      <c r="E282" s="253"/>
      <c r="F282" s="265">
        <f t="shared" si="65"/>
        <v>0</v>
      </c>
      <c r="G282" s="254"/>
      <c r="H282" s="255"/>
      <c r="I282" s="256"/>
      <c r="J282" s="14"/>
      <c r="K282" s="14"/>
      <c r="L282" s="14"/>
      <c r="N282" s="15"/>
      <c r="P282" s="258"/>
      <c r="Q282" s="259"/>
      <c r="R282" s="260"/>
      <c r="S282" s="166">
        <f>IF(PMKAFAAPAYER[[#This Row],[ ]]="Payé",PMKAFAAPAYER[[#This Row],[02.01.2025]],0)</f>
        <v>0</v>
      </c>
      <c r="T282" s="234"/>
      <c r="U282" s="166">
        <f>IF(PMKAFAAPAYER[[#This Row],[ ]]="Payé",PMKAFAAPAYER[[#This Row],[09.01.2025]],0)</f>
        <v>0</v>
      </c>
      <c r="V282" s="234"/>
      <c r="W282" s="166">
        <f>IF(PMKAFAAPAYER[[#This Row],[ ]]="Payé",PMKAFAAPAYER[[#This Row],[16.01.2025]],0)</f>
        <v>0</v>
      </c>
      <c r="X282" s="234"/>
      <c r="Y282" s="166">
        <f>IF(PMKAFAAPAYER[[#This Row],[ ]]="Payé",PMKAFAAPAYER[[#This Row],[23.01.2025]],0)</f>
        <v>0</v>
      </c>
      <c r="Z282" s="234"/>
      <c r="AA282" s="176">
        <f>IF(PMKAFAAPAYER[[#This Row],[ ]]="Payé",PMKAFAAPAYER[[#This Row],[30.01.2025]],0)</f>
        <v>0</v>
      </c>
      <c r="AB282" s="32">
        <f t="shared" si="66"/>
        <v>0</v>
      </c>
      <c r="AC282" s="234"/>
      <c r="AD282" s="166">
        <f>IF(PMKAFAAPAYER[[#This Row],[ ]]="Payé",PMKAFAAPAYER[[#This Row],[06.02.2025]],0)</f>
        <v>0</v>
      </c>
      <c r="AE282" s="234"/>
      <c r="AF282" s="166">
        <f>IF(PMKAFAAPAYER[[#This Row],[ ]]="Payé",PMKAFAAPAYER[[#This Row],[13.02.2025]],0)</f>
        <v>0</v>
      </c>
      <c r="AG282" s="234"/>
      <c r="AH282" s="166">
        <f>IF(PMKAFAAPAYER[[#This Row],[ ]]="Payé",PMKAFAAPAYER[[#This Row],[20.02.2025]],0)</f>
        <v>0</v>
      </c>
      <c r="AI282" s="234"/>
      <c r="AJ282" s="176">
        <f>IF(PMKAFAAPAYER[[#This Row],[ ]]="Payé",PMKAFAAPAYER[[#This Row],[27.02.2025]],0)</f>
        <v>0</v>
      </c>
      <c r="AK282" s="47">
        <f t="shared" si="67"/>
        <v>0</v>
      </c>
      <c r="AL282" s="162"/>
      <c r="AM282" s="166">
        <f>IF(PMKAFAAPAYER[[#This Row],[ ]]="Payé",PMKAFAAPAYER[[#This Row],[05.03.2025]],0)</f>
        <v>0</v>
      </c>
      <c r="AN282" s="161"/>
      <c r="AO282" s="166">
        <f>IF(PMKAFAAPAYER[[#This Row],[ ]]="Payé",PMKAFAAPAYER[[#This Row],[12.03.2025]],0)</f>
        <v>0</v>
      </c>
      <c r="AP282" s="161"/>
      <c r="AQ282" s="166">
        <f>IF(PMKAFAAPAYER[[#This Row],[ ]]="Payé",PMKAFAAPAYER[[#This Row],[19.03.2025]],0)</f>
        <v>0</v>
      </c>
      <c r="AR282" s="161"/>
      <c r="AS282" s="176">
        <f>IF(PMKAFAAPAYER[[#This Row],[ ]]="Payé",PMKAFAAPAYER[[#This Row],[26.03.2025]],0)</f>
        <v>0</v>
      </c>
      <c r="AT282" s="17">
        <f t="shared" si="68"/>
        <v>0</v>
      </c>
      <c r="AU282" s="162"/>
      <c r="AV282" s="166">
        <f>IF(PMKAFAAPAYER[[#This Row],[ ]]="Payé",PMKAFAAPAYER[[#This Row],[02.04.2025]],0)</f>
        <v>0</v>
      </c>
      <c r="AW282" s="161"/>
      <c r="AX282" s="166">
        <f>IF(PMKAFAAPAYER[[#This Row],[ ]]="Payé",PMKAFAAPAYER[[#This Row],[09.04.2025]],0)</f>
        <v>0</v>
      </c>
      <c r="AY282" s="161"/>
      <c r="AZ282" s="166">
        <f>IF(PMKAFAAPAYER[[#This Row],[ ]]="Payé",PMKAFAAPAYER[[#This Row],[16.04.2025]],0)</f>
        <v>0</v>
      </c>
      <c r="BA282" s="161"/>
      <c r="BB282" s="166">
        <f>IF(PMKAFAAPAYER[[#This Row],[ ]]="Payé",PMKAFAAPAYER[[#This Row],[23.04.2025]],0)</f>
        <v>0</v>
      </c>
      <c r="BC282" s="161"/>
      <c r="BD282" s="176">
        <f>IF(PMKAFAAPAYER[[#This Row],[ ]]="Payé",PMKAFAAPAYER[[#This Row],[30.04.2025]],0)</f>
        <v>0</v>
      </c>
      <c r="BE282" s="18">
        <f t="shared" si="69"/>
        <v>0</v>
      </c>
      <c r="BF282" s="162"/>
      <c r="BG282" s="166">
        <f>IF(PMKAFAAPAYER[[#This Row],[ ]]="Payé",PMKAFAAPAYER[[#This Row],[07.05.2025]],0)</f>
        <v>0</v>
      </c>
      <c r="BH282" s="161"/>
      <c r="BI282" s="166">
        <f>IF(PMKAFAAPAYER[[#This Row],[ ]]="Payé",PMKAFAAPAYER[[#This Row],[14.05.2025]],0)</f>
        <v>0</v>
      </c>
      <c r="BJ282" s="161"/>
      <c r="BK282" s="166">
        <f>IF(PMKAFAAPAYER[[#This Row],[ ]]="Payé",PMKAFAAPAYER[[#This Row],[21.05.2025]],0)</f>
        <v>0</v>
      </c>
      <c r="BL282" s="161"/>
      <c r="BM282" s="176">
        <f>IF(PMKAFAAPAYER[[#This Row],[ ]]="Payé",PMKAFAAPAYER[[#This Row],[28.05.2025]],0)</f>
        <v>0</v>
      </c>
      <c r="BN282" s="17">
        <f t="shared" si="70"/>
        <v>0</v>
      </c>
      <c r="BO282" s="162"/>
      <c r="BP282" s="166">
        <f>IF(PMKAFAAPAYER[[#This Row],[ ]]="Payé",PMKAFAAPAYER[[#This Row],[04.06.2025]],0)</f>
        <v>0</v>
      </c>
      <c r="BQ282" s="161"/>
      <c r="BR282" s="166">
        <f>IF(PMKAFAAPAYER[[#This Row],[ ]]="Payé",PMKAFAAPAYER[[#This Row],[11.06.2025]],0)</f>
        <v>0</v>
      </c>
      <c r="BS282" s="161"/>
      <c r="BT282" s="166">
        <f>IF(PMKAFAAPAYER[[#This Row],[ ]]="Payé",PMKAFAAPAYER[[#This Row],[18.06.2025]],0)</f>
        <v>0</v>
      </c>
      <c r="BU282" s="161"/>
      <c r="BV282" s="176">
        <f>IF(PMKAFAAPAYER[[#This Row],[ ]]="Payé",PMKAFAAPAYER[[#This Row],[25.06.2025]],0)</f>
        <v>0</v>
      </c>
      <c r="BW282" s="18">
        <f t="shared" si="71"/>
        <v>0</v>
      </c>
      <c r="BX282" s="162"/>
      <c r="BY282" s="166">
        <f>IF(PMKAFAAPAYER[[#This Row],[ ]]="Payé",PMKAFAAPAYER[[#This Row],[02.07.2025]],0)</f>
        <v>0</v>
      </c>
      <c r="BZ282" s="161"/>
      <c r="CA282" s="166">
        <f>IF(PMKAFAAPAYER[[#This Row],[ ]]="Payé",PMKAFAAPAYER[[#This Row],[09.07.2025]],0)</f>
        <v>0</v>
      </c>
      <c r="CB282" s="161"/>
      <c r="CC282" s="166">
        <f>IF(PMKAFAAPAYER[[#This Row],[ ]]="Payé",PMKAFAAPAYER[[#This Row],[16.07.2025]],0)</f>
        <v>0</v>
      </c>
      <c r="CD282" s="161"/>
      <c r="CE282" s="166">
        <f>IF(PMKAFAAPAYER[[#This Row],[ ]]="Payé",PMKAFAAPAYER[[#This Row],[23.07.2025]],0)</f>
        <v>0</v>
      </c>
      <c r="CF282" s="161"/>
      <c r="CG282" s="176">
        <f>IF(PMKAFAAPAYER[[#This Row],[ ]]="Payé",PMKAFAAPAYER[[#This Row],[30.07.2025]],0)</f>
        <v>0</v>
      </c>
      <c r="CH282" s="17">
        <f t="shared" si="72"/>
        <v>0</v>
      </c>
      <c r="CI282" s="162"/>
      <c r="CJ282" s="166">
        <f>IF(PMKAFAAPAYER[[#This Row],[ ]]="Payé",PMKAFAAPAYER[[#This Row],[06.08.2025]],0)</f>
        <v>0</v>
      </c>
      <c r="CK282" s="161"/>
      <c r="CL282" s="166">
        <f>IF(PMKAFAAPAYER[[#This Row],[ ]]="Payé",PMKAFAAPAYER[[#This Row],[13.08.2025]],0)</f>
        <v>0</v>
      </c>
      <c r="CM282" s="161"/>
      <c r="CN282" s="166">
        <f>IF(PMKAFAAPAYER[[#This Row],[ ]]="Payé",PMKAFAAPAYER[[#This Row],[20.08.2025]],0)</f>
        <v>0</v>
      </c>
      <c r="CO282" s="161"/>
      <c r="CP282" s="176">
        <f>IF(PMKAFAAPAYER[[#This Row],[ ]]="Payé",PMKAFAAPAYER[[#This Row],[27.08.2025]],0)</f>
        <v>0</v>
      </c>
      <c r="CQ282" s="18">
        <f t="shared" si="73"/>
        <v>0</v>
      </c>
      <c r="CR282" s="162"/>
      <c r="CS282" s="166">
        <f>IF(PMKAFAAPAYER[[#This Row],[ ]]="Payé",PMKAFAAPAYER[[#This Row],[03.09.2025]],0)</f>
        <v>0</v>
      </c>
      <c r="CT282" s="161"/>
      <c r="CU282" s="166">
        <f>IF(PMKAFAAPAYER[[#This Row],[ ]]="Payé",PMKAFAAPAYER[[#This Row],[10.09.2025]],0)</f>
        <v>0</v>
      </c>
      <c r="CV282" s="161"/>
      <c r="CW282" s="166">
        <f>IF(PMKAFAAPAYER[[#This Row],[ ]]="Payé",PMKAFAAPAYER[[#This Row],[17.09.2025]],0)</f>
        <v>0</v>
      </c>
      <c r="CX282" s="161"/>
      <c r="CY282" s="176">
        <f>IF(PMKAFAAPAYER[[#This Row],[ ]]="Payé",PMKAFAAPAYER[[#This Row],[24.09.2025]],0)</f>
        <v>0</v>
      </c>
      <c r="CZ282" s="17">
        <f t="shared" si="74"/>
        <v>0</v>
      </c>
      <c r="DA282" s="162"/>
      <c r="DB282" s="166">
        <f>IF(PMKAFAAPAYER[[#This Row],[ ]]="Payé",PMKAFAAPAYER[[#This Row],[01.10.2025]],0)</f>
        <v>0</v>
      </c>
      <c r="DC282" s="161"/>
      <c r="DD282" s="166">
        <f>IF(PMKAFAAPAYER[[#This Row],[ ]]="Payé",PMKAFAAPAYER[[#This Row],[08.10.2025]],0)</f>
        <v>0</v>
      </c>
      <c r="DE282" s="161"/>
      <c r="DF282" s="166">
        <f>IF(PMKAFAAPAYER[[#This Row],[ ]]="Payé",PMKAFAAPAYER[[#This Row],[15.10.2025]],0)</f>
        <v>0</v>
      </c>
      <c r="DG282" s="161"/>
      <c r="DH282" s="166">
        <f>IF(PMKAFAAPAYER[[#This Row],[ ]]="Payé",PMKAFAAPAYER[[#This Row],[22.10.2025]],0)</f>
        <v>0</v>
      </c>
      <c r="DI282" s="161"/>
      <c r="DJ282" s="176">
        <f>IF(PMKAFAAPAYER[[#This Row],[ ]]="Payé",PMKAFAAPAYER[[#This Row],[29.10.2025]],0)</f>
        <v>0</v>
      </c>
      <c r="DK282" s="18">
        <f t="shared" si="75"/>
        <v>0</v>
      </c>
      <c r="DL282" s="162"/>
      <c r="DM282" s="166">
        <f>IF(PMKAFAAPAYER[[#This Row],[ ]]="Payé",PMKAFAAPAYER[[#This Row],[05.11.2025]],0)</f>
        <v>0</v>
      </c>
      <c r="DN282" s="161"/>
      <c r="DO282" s="166">
        <f>IF(PMKAFAAPAYER[[#This Row],[ ]]="Payé",PMKAFAAPAYER[[#This Row],[12.11.2025]],0)</f>
        <v>0</v>
      </c>
      <c r="DP282" s="161"/>
      <c r="DQ282" s="166">
        <f>IF(PMKAFAAPAYER[[#This Row],[ ]]="Payé",PMKAFAAPAYER[[#This Row],[19.11.2025]],0)</f>
        <v>0</v>
      </c>
      <c r="DR282" s="161"/>
      <c r="DS282" s="176">
        <f>IF(PMKAFAAPAYER[[#This Row],[ ]]="Payé",PMKAFAAPAYER[[#This Row],[26.11.2025]],0)</f>
        <v>0</v>
      </c>
      <c r="DT282" s="17">
        <f t="shared" si="76"/>
        <v>0</v>
      </c>
      <c r="DU282" s="162"/>
      <c r="DV282" s="166">
        <f>IF(PMKAFAAPAYER[[#This Row],[ ]]="Payé",PMKAFAAPAYER[[#This Row],[03.12.2025]],0)</f>
        <v>0</v>
      </c>
      <c r="DW282" s="161"/>
      <c r="DX282" s="166">
        <f>IF(PMKAFAAPAYER[[#This Row],[ ]]="Payé",PMKAFAAPAYER[[#This Row],[10.12.2025]],0)</f>
        <v>0</v>
      </c>
      <c r="DY282" s="161"/>
      <c r="DZ282" s="166">
        <f>IF(PMKAFAAPAYER[[#This Row],[ ]]="Payé",PMKAFAAPAYER[[#This Row],[17.12.2025]],0)</f>
        <v>0</v>
      </c>
      <c r="EA282" s="161"/>
      <c r="EB282" s="166">
        <f>IF(PMKAFAAPAYER[[#This Row],[ ]]="Payé",PMKAFAAPAYER[[#This Row],[24.12.2025]],0)</f>
        <v>0</v>
      </c>
      <c r="EC282" s="161"/>
      <c r="ED282" s="176">
        <f>IF(PMKAFAAPAYER[[#This Row],[ ]]="Payé",PMKAFAAPAYER[[#This Row],[31.12.2025]],0)</f>
        <v>0</v>
      </c>
      <c r="EE282" s="18">
        <f t="shared" si="77"/>
        <v>0</v>
      </c>
      <c r="EF282" s="11">
        <f t="shared" si="78"/>
        <v>0</v>
      </c>
      <c r="EG282" s="16">
        <f>+PMKAFAAPAYER[[#This Row],[CHF]]-PMKAFAAPAYER[[#This Row],[T2025]]</f>
        <v>0</v>
      </c>
    </row>
    <row r="283" spans="1:137" x14ac:dyDescent="0.3">
      <c r="A283" s="9">
        <f t="shared" si="79"/>
        <v>278</v>
      </c>
      <c r="B283" s="250"/>
      <c r="C283" s="251"/>
      <c r="D283" s="252"/>
      <c r="E283" s="253"/>
      <c r="F283" s="265">
        <f t="shared" si="65"/>
        <v>0</v>
      </c>
      <c r="G283" s="254"/>
      <c r="H283" s="255"/>
      <c r="I283" s="256"/>
      <c r="J283" s="14"/>
      <c r="K283" s="14"/>
      <c r="L283" s="14"/>
      <c r="N283" s="15"/>
      <c r="P283" s="258"/>
      <c r="Q283" s="259"/>
      <c r="R283" s="260"/>
      <c r="S283" s="166">
        <f>IF(PMKAFAAPAYER[[#This Row],[ ]]="Payé",PMKAFAAPAYER[[#This Row],[02.01.2025]],0)</f>
        <v>0</v>
      </c>
      <c r="T283" s="234"/>
      <c r="U283" s="166">
        <f>IF(PMKAFAAPAYER[[#This Row],[ ]]="Payé",PMKAFAAPAYER[[#This Row],[09.01.2025]],0)</f>
        <v>0</v>
      </c>
      <c r="V283" s="234"/>
      <c r="W283" s="166">
        <f>IF(PMKAFAAPAYER[[#This Row],[ ]]="Payé",PMKAFAAPAYER[[#This Row],[16.01.2025]],0)</f>
        <v>0</v>
      </c>
      <c r="X283" s="234"/>
      <c r="Y283" s="166">
        <f>IF(PMKAFAAPAYER[[#This Row],[ ]]="Payé",PMKAFAAPAYER[[#This Row],[23.01.2025]],0)</f>
        <v>0</v>
      </c>
      <c r="Z283" s="234"/>
      <c r="AA283" s="176">
        <f>IF(PMKAFAAPAYER[[#This Row],[ ]]="Payé",PMKAFAAPAYER[[#This Row],[30.01.2025]],0)</f>
        <v>0</v>
      </c>
      <c r="AB283" s="32">
        <f t="shared" si="66"/>
        <v>0</v>
      </c>
      <c r="AC283" s="234"/>
      <c r="AD283" s="166">
        <f>IF(PMKAFAAPAYER[[#This Row],[ ]]="Payé",PMKAFAAPAYER[[#This Row],[06.02.2025]],0)</f>
        <v>0</v>
      </c>
      <c r="AE283" s="234"/>
      <c r="AF283" s="166">
        <f>IF(PMKAFAAPAYER[[#This Row],[ ]]="Payé",PMKAFAAPAYER[[#This Row],[13.02.2025]],0)</f>
        <v>0</v>
      </c>
      <c r="AG283" s="234"/>
      <c r="AH283" s="166">
        <f>IF(PMKAFAAPAYER[[#This Row],[ ]]="Payé",PMKAFAAPAYER[[#This Row],[20.02.2025]],0)</f>
        <v>0</v>
      </c>
      <c r="AI283" s="234"/>
      <c r="AJ283" s="176">
        <f>IF(PMKAFAAPAYER[[#This Row],[ ]]="Payé",PMKAFAAPAYER[[#This Row],[27.02.2025]],0)</f>
        <v>0</v>
      </c>
      <c r="AK283" s="47">
        <f t="shared" si="67"/>
        <v>0</v>
      </c>
      <c r="AL283" s="162"/>
      <c r="AM283" s="166">
        <f>IF(PMKAFAAPAYER[[#This Row],[ ]]="Payé",PMKAFAAPAYER[[#This Row],[05.03.2025]],0)</f>
        <v>0</v>
      </c>
      <c r="AN283" s="161"/>
      <c r="AO283" s="166">
        <f>IF(PMKAFAAPAYER[[#This Row],[ ]]="Payé",PMKAFAAPAYER[[#This Row],[12.03.2025]],0)</f>
        <v>0</v>
      </c>
      <c r="AP283" s="161"/>
      <c r="AQ283" s="166">
        <f>IF(PMKAFAAPAYER[[#This Row],[ ]]="Payé",PMKAFAAPAYER[[#This Row],[19.03.2025]],0)</f>
        <v>0</v>
      </c>
      <c r="AR283" s="161"/>
      <c r="AS283" s="176">
        <f>IF(PMKAFAAPAYER[[#This Row],[ ]]="Payé",PMKAFAAPAYER[[#This Row],[26.03.2025]],0)</f>
        <v>0</v>
      </c>
      <c r="AT283" s="17">
        <f t="shared" si="68"/>
        <v>0</v>
      </c>
      <c r="AU283" s="162"/>
      <c r="AV283" s="166">
        <f>IF(PMKAFAAPAYER[[#This Row],[ ]]="Payé",PMKAFAAPAYER[[#This Row],[02.04.2025]],0)</f>
        <v>0</v>
      </c>
      <c r="AW283" s="161"/>
      <c r="AX283" s="166">
        <f>IF(PMKAFAAPAYER[[#This Row],[ ]]="Payé",PMKAFAAPAYER[[#This Row],[09.04.2025]],0)</f>
        <v>0</v>
      </c>
      <c r="AY283" s="161"/>
      <c r="AZ283" s="166">
        <f>IF(PMKAFAAPAYER[[#This Row],[ ]]="Payé",PMKAFAAPAYER[[#This Row],[16.04.2025]],0)</f>
        <v>0</v>
      </c>
      <c r="BA283" s="161"/>
      <c r="BB283" s="166">
        <f>IF(PMKAFAAPAYER[[#This Row],[ ]]="Payé",PMKAFAAPAYER[[#This Row],[23.04.2025]],0)</f>
        <v>0</v>
      </c>
      <c r="BC283" s="161"/>
      <c r="BD283" s="176">
        <f>IF(PMKAFAAPAYER[[#This Row],[ ]]="Payé",PMKAFAAPAYER[[#This Row],[30.04.2025]],0)</f>
        <v>0</v>
      </c>
      <c r="BE283" s="18">
        <f t="shared" si="69"/>
        <v>0</v>
      </c>
      <c r="BF283" s="162"/>
      <c r="BG283" s="166">
        <f>IF(PMKAFAAPAYER[[#This Row],[ ]]="Payé",PMKAFAAPAYER[[#This Row],[07.05.2025]],0)</f>
        <v>0</v>
      </c>
      <c r="BH283" s="161"/>
      <c r="BI283" s="166">
        <f>IF(PMKAFAAPAYER[[#This Row],[ ]]="Payé",PMKAFAAPAYER[[#This Row],[14.05.2025]],0)</f>
        <v>0</v>
      </c>
      <c r="BJ283" s="161"/>
      <c r="BK283" s="166">
        <f>IF(PMKAFAAPAYER[[#This Row],[ ]]="Payé",PMKAFAAPAYER[[#This Row],[21.05.2025]],0)</f>
        <v>0</v>
      </c>
      <c r="BL283" s="161"/>
      <c r="BM283" s="176">
        <f>IF(PMKAFAAPAYER[[#This Row],[ ]]="Payé",PMKAFAAPAYER[[#This Row],[28.05.2025]],0)</f>
        <v>0</v>
      </c>
      <c r="BN283" s="17">
        <f t="shared" si="70"/>
        <v>0</v>
      </c>
      <c r="BO283" s="162"/>
      <c r="BP283" s="166">
        <f>IF(PMKAFAAPAYER[[#This Row],[ ]]="Payé",PMKAFAAPAYER[[#This Row],[04.06.2025]],0)</f>
        <v>0</v>
      </c>
      <c r="BQ283" s="161"/>
      <c r="BR283" s="166">
        <f>IF(PMKAFAAPAYER[[#This Row],[ ]]="Payé",PMKAFAAPAYER[[#This Row],[11.06.2025]],0)</f>
        <v>0</v>
      </c>
      <c r="BS283" s="161"/>
      <c r="BT283" s="166">
        <f>IF(PMKAFAAPAYER[[#This Row],[ ]]="Payé",PMKAFAAPAYER[[#This Row],[18.06.2025]],0)</f>
        <v>0</v>
      </c>
      <c r="BU283" s="161"/>
      <c r="BV283" s="176">
        <f>IF(PMKAFAAPAYER[[#This Row],[ ]]="Payé",PMKAFAAPAYER[[#This Row],[25.06.2025]],0)</f>
        <v>0</v>
      </c>
      <c r="BW283" s="18">
        <f t="shared" si="71"/>
        <v>0</v>
      </c>
      <c r="BX283" s="162"/>
      <c r="BY283" s="166">
        <f>IF(PMKAFAAPAYER[[#This Row],[ ]]="Payé",PMKAFAAPAYER[[#This Row],[02.07.2025]],0)</f>
        <v>0</v>
      </c>
      <c r="BZ283" s="161"/>
      <c r="CA283" s="166">
        <f>IF(PMKAFAAPAYER[[#This Row],[ ]]="Payé",PMKAFAAPAYER[[#This Row],[09.07.2025]],0)</f>
        <v>0</v>
      </c>
      <c r="CB283" s="161"/>
      <c r="CC283" s="166">
        <f>IF(PMKAFAAPAYER[[#This Row],[ ]]="Payé",PMKAFAAPAYER[[#This Row],[16.07.2025]],0)</f>
        <v>0</v>
      </c>
      <c r="CD283" s="161"/>
      <c r="CE283" s="166">
        <f>IF(PMKAFAAPAYER[[#This Row],[ ]]="Payé",PMKAFAAPAYER[[#This Row],[23.07.2025]],0)</f>
        <v>0</v>
      </c>
      <c r="CF283" s="161"/>
      <c r="CG283" s="176">
        <f>IF(PMKAFAAPAYER[[#This Row],[ ]]="Payé",PMKAFAAPAYER[[#This Row],[30.07.2025]],0)</f>
        <v>0</v>
      </c>
      <c r="CH283" s="17">
        <f t="shared" si="72"/>
        <v>0</v>
      </c>
      <c r="CI283" s="162"/>
      <c r="CJ283" s="166">
        <f>IF(PMKAFAAPAYER[[#This Row],[ ]]="Payé",PMKAFAAPAYER[[#This Row],[06.08.2025]],0)</f>
        <v>0</v>
      </c>
      <c r="CK283" s="161"/>
      <c r="CL283" s="166">
        <f>IF(PMKAFAAPAYER[[#This Row],[ ]]="Payé",PMKAFAAPAYER[[#This Row],[13.08.2025]],0)</f>
        <v>0</v>
      </c>
      <c r="CM283" s="161"/>
      <c r="CN283" s="166">
        <f>IF(PMKAFAAPAYER[[#This Row],[ ]]="Payé",PMKAFAAPAYER[[#This Row],[20.08.2025]],0)</f>
        <v>0</v>
      </c>
      <c r="CO283" s="161"/>
      <c r="CP283" s="176">
        <f>IF(PMKAFAAPAYER[[#This Row],[ ]]="Payé",PMKAFAAPAYER[[#This Row],[27.08.2025]],0)</f>
        <v>0</v>
      </c>
      <c r="CQ283" s="18">
        <f t="shared" si="73"/>
        <v>0</v>
      </c>
      <c r="CR283" s="162"/>
      <c r="CS283" s="166">
        <f>IF(PMKAFAAPAYER[[#This Row],[ ]]="Payé",PMKAFAAPAYER[[#This Row],[03.09.2025]],0)</f>
        <v>0</v>
      </c>
      <c r="CT283" s="161"/>
      <c r="CU283" s="166">
        <f>IF(PMKAFAAPAYER[[#This Row],[ ]]="Payé",PMKAFAAPAYER[[#This Row],[10.09.2025]],0)</f>
        <v>0</v>
      </c>
      <c r="CV283" s="161"/>
      <c r="CW283" s="166">
        <f>IF(PMKAFAAPAYER[[#This Row],[ ]]="Payé",PMKAFAAPAYER[[#This Row],[17.09.2025]],0)</f>
        <v>0</v>
      </c>
      <c r="CX283" s="161"/>
      <c r="CY283" s="176">
        <f>IF(PMKAFAAPAYER[[#This Row],[ ]]="Payé",PMKAFAAPAYER[[#This Row],[24.09.2025]],0)</f>
        <v>0</v>
      </c>
      <c r="CZ283" s="17">
        <f t="shared" si="74"/>
        <v>0</v>
      </c>
      <c r="DA283" s="162"/>
      <c r="DB283" s="166">
        <f>IF(PMKAFAAPAYER[[#This Row],[ ]]="Payé",PMKAFAAPAYER[[#This Row],[01.10.2025]],0)</f>
        <v>0</v>
      </c>
      <c r="DC283" s="161"/>
      <c r="DD283" s="166">
        <f>IF(PMKAFAAPAYER[[#This Row],[ ]]="Payé",PMKAFAAPAYER[[#This Row],[08.10.2025]],0)</f>
        <v>0</v>
      </c>
      <c r="DE283" s="161"/>
      <c r="DF283" s="166">
        <f>IF(PMKAFAAPAYER[[#This Row],[ ]]="Payé",PMKAFAAPAYER[[#This Row],[15.10.2025]],0)</f>
        <v>0</v>
      </c>
      <c r="DG283" s="161"/>
      <c r="DH283" s="166">
        <f>IF(PMKAFAAPAYER[[#This Row],[ ]]="Payé",PMKAFAAPAYER[[#This Row],[22.10.2025]],0)</f>
        <v>0</v>
      </c>
      <c r="DI283" s="161"/>
      <c r="DJ283" s="176">
        <f>IF(PMKAFAAPAYER[[#This Row],[ ]]="Payé",PMKAFAAPAYER[[#This Row],[29.10.2025]],0)</f>
        <v>0</v>
      </c>
      <c r="DK283" s="18">
        <f t="shared" si="75"/>
        <v>0</v>
      </c>
      <c r="DL283" s="162"/>
      <c r="DM283" s="166">
        <f>IF(PMKAFAAPAYER[[#This Row],[ ]]="Payé",PMKAFAAPAYER[[#This Row],[05.11.2025]],0)</f>
        <v>0</v>
      </c>
      <c r="DN283" s="161"/>
      <c r="DO283" s="166">
        <f>IF(PMKAFAAPAYER[[#This Row],[ ]]="Payé",PMKAFAAPAYER[[#This Row],[12.11.2025]],0)</f>
        <v>0</v>
      </c>
      <c r="DP283" s="161"/>
      <c r="DQ283" s="166">
        <f>IF(PMKAFAAPAYER[[#This Row],[ ]]="Payé",PMKAFAAPAYER[[#This Row],[19.11.2025]],0)</f>
        <v>0</v>
      </c>
      <c r="DR283" s="161"/>
      <c r="DS283" s="176">
        <f>IF(PMKAFAAPAYER[[#This Row],[ ]]="Payé",PMKAFAAPAYER[[#This Row],[26.11.2025]],0)</f>
        <v>0</v>
      </c>
      <c r="DT283" s="17">
        <f t="shared" si="76"/>
        <v>0</v>
      </c>
      <c r="DU283" s="162"/>
      <c r="DV283" s="166">
        <f>IF(PMKAFAAPAYER[[#This Row],[ ]]="Payé",PMKAFAAPAYER[[#This Row],[03.12.2025]],0)</f>
        <v>0</v>
      </c>
      <c r="DW283" s="161"/>
      <c r="DX283" s="166">
        <f>IF(PMKAFAAPAYER[[#This Row],[ ]]="Payé",PMKAFAAPAYER[[#This Row],[10.12.2025]],0)</f>
        <v>0</v>
      </c>
      <c r="DY283" s="161"/>
      <c r="DZ283" s="166">
        <f>IF(PMKAFAAPAYER[[#This Row],[ ]]="Payé",PMKAFAAPAYER[[#This Row],[17.12.2025]],0)</f>
        <v>0</v>
      </c>
      <c r="EA283" s="161"/>
      <c r="EB283" s="166">
        <f>IF(PMKAFAAPAYER[[#This Row],[ ]]="Payé",PMKAFAAPAYER[[#This Row],[24.12.2025]],0)</f>
        <v>0</v>
      </c>
      <c r="EC283" s="161"/>
      <c r="ED283" s="176">
        <f>IF(PMKAFAAPAYER[[#This Row],[ ]]="Payé",PMKAFAAPAYER[[#This Row],[31.12.2025]],0)</f>
        <v>0</v>
      </c>
      <c r="EE283" s="18">
        <f t="shared" si="77"/>
        <v>0</v>
      </c>
      <c r="EF283" s="11">
        <f t="shared" si="78"/>
        <v>0</v>
      </c>
      <c r="EG283" s="16">
        <f>+PMKAFAAPAYER[[#This Row],[CHF]]-PMKAFAAPAYER[[#This Row],[T2025]]</f>
        <v>0</v>
      </c>
    </row>
    <row r="284" spans="1:137" x14ac:dyDescent="0.3">
      <c r="A284" s="9">
        <f t="shared" si="79"/>
        <v>279</v>
      </c>
      <c r="B284" s="250"/>
      <c r="C284" s="251"/>
      <c r="D284" s="252"/>
      <c r="E284" s="253"/>
      <c r="F284" s="265">
        <f t="shared" si="65"/>
        <v>0</v>
      </c>
      <c r="G284" s="254"/>
      <c r="H284" s="255"/>
      <c r="I284" s="256"/>
      <c r="J284" s="14"/>
      <c r="K284" s="14"/>
      <c r="L284" s="14"/>
      <c r="N284" s="15"/>
      <c r="P284" s="258"/>
      <c r="Q284" s="259"/>
      <c r="R284" s="260"/>
      <c r="S284" s="166">
        <f>IF(PMKAFAAPAYER[[#This Row],[ ]]="Payé",PMKAFAAPAYER[[#This Row],[02.01.2025]],0)</f>
        <v>0</v>
      </c>
      <c r="T284" s="234"/>
      <c r="U284" s="166">
        <f>IF(PMKAFAAPAYER[[#This Row],[ ]]="Payé",PMKAFAAPAYER[[#This Row],[09.01.2025]],0)</f>
        <v>0</v>
      </c>
      <c r="V284" s="234"/>
      <c r="W284" s="166">
        <f>IF(PMKAFAAPAYER[[#This Row],[ ]]="Payé",PMKAFAAPAYER[[#This Row],[16.01.2025]],0)</f>
        <v>0</v>
      </c>
      <c r="X284" s="234"/>
      <c r="Y284" s="166">
        <f>IF(PMKAFAAPAYER[[#This Row],[ ]]="Payé",PMKAFAAPAYER[[#This Row],[23.01.2025]],0)</f>
        <v>0</v>
      </c>
      <c r="Z284" s="234"/>
      <c r="AA284" s="176">
        <f>IF(PMKAFAAPAYER[[#This Row],[ ]]="Payé",PMKAFAAPAYER[[#This Row],[30.01.2025]],0)</f>
        <v>0</v>
      </c>
      <c r="AB284" s="32">
        <f t="shared" si="66"/>
        <v>0</v>
      </c>
      <c r="AC284" s="234"/>
      <c r="AD284" s="166">
        <f>IF(PMKAFAAPAYER[[#This Row],[ ]]="Payé",PMKAFAAPAYER[[#This Row],[06.02.2025]],0)</f>
        <v>0</v>
      </c>
      <c r="AE284" s="234"/>
      <c r="AF284" s="166">
        <f>IF(PMKAFAAPAYER[[#This Row],[ ]]="Payé",PMKAFAAPAYER[[#This Row],[13.02.2025]],0)</f>
        <v>0</v>
      </c>
      <c r="AG284" s="234"/>
      <c r="AH284" s="166">
        <f>IF(PMKAFAAPAYER[[#This Row],[ ]]="Payé",PMKAFAAPAYER[[#This Row],[20.02.2025]],0)</f>
        <v>0</v>
      </c>
      <c r="AI284" s="234"/>
      <c r="AJ284" s="176">
        <f>IF(PMKAFAAPAYER[[#This Row],[ ]]="Payé",PMKAFAAPAYER[[#This Row],[27.02.2025]],0)</f>
        <v>0</v>
      </c>
      <c r="AK284" s="47">
        <f t="shared" si="67"/>
        <v>0</v>
      </c>
      <c r="AL284" s="162"/>
      <c r="AM284" s="166">
        <f>IF(PMKAFAAPAYER[[#This Row],[ ]]="Payé",PMKAFAAPAYER[[#This Row],[05.03.2025]],0)</f>
        <v>0</v>
      </c>
      <c r="AN284" s="161"/>
      <c r="AO284" s="166">
        <f>IF(PMKAFAAPAYER[[#This Row],[ ]]="Payé",PMKAFAAPAYER[[#This Row],[12.03.2025]],0)</f>
        <v>0</v>
      </c>
      <c r="AP284" s="161"/>
      <c r="AQ284" s="166">
        <f>IF(PMKAFAAPAYER[[#This Row],[ ]]="Payé",PMKAFAAPAYER[[#This Row],[19.03.2025]],0)</f>
        <v>0</v>
      </c>
      <c r="AR284" s="161"/>
      <c r="AS284" s="176">
        <f>IF(PMKAFAAPAYER[[#This Row],[ ]]="Payé",PMKAFAAPAYER[[#This Row],[26.03.2025]],0)</f>
        <v>0</v>
      </c>
      <c r="AT284" s="17">
        <f t="shared" si="68"/>
        <v>0</v>
      </c>
      <c r="AU284" s="162"/>
      <c r="AV284" s="166">
        <f>IF(PMKAFAAPAYER[[#This Row],[ ]]="Payé",PMKAFAAPAYER[[#This Row],[02.04.2025]],0)</f>
        <v>0</v>
      </c>
      <c r="AW284" s="161"/>
      <c r="AX284" s="166">
        <f>IF(PMKAFAAPAYER[[#This Row],[ ]]="Payé",PMKAFAAPAYER[[#This Row],[09.04.2025]],0)</f>
        <v>0</v>
      </c>
      <c r="AY284" s="161"/>
      <c r="AZ284" s="166">
        <f>IF(PMKAFAAPAYER[[#This Row],[ ]]="Payé",PMKAFAAPAYER[[#This Row],[16.04.2025]],0)</f>
        <v>0</v>
      </c>
      <c r="BA284" s="161"/>
      <c r="BB284" s="166">
        <f>IF(PMKAFAAPAYER[[#This Row],[ ]]="Payé",PMKAFAAPAYER[[#This Row],[23.04.2025]],0)</f>
        <v>0</v>
      </c>
      <c r="BC284" s="161"/>
      <c r="BD284" s="176">
        <f>IF(PMKAFAAPAYER[[#This Row],[ ]]="Payé",PMKAFAAPAYER[[#This Row],[30.04.2025]],0)</f>
        <v>0</v>
      </c>
      <c r="BE284" s="18">
        <f t="shared" si="69"/>
        <v>0</v>
      </c>
      <c r="BF284" s="162"/>
      <c r="BG284" s="166">
        <f>IF(PMKAFAAPAYER[[#This Row],[ ]]="Payé",PMKAFAAPAYER[[#This Row],[07.05.2025]],0)</f>
        <v>0</v>
      </c>
      <c r="BH284" s="161"/>
      <c r="BI284" s="166">
        <f>IF(PMKAFAAPAYER[[#This Row],[ ]]="Payé",PMKAFAAPAYER[[#This Row],[14.05.2025]],0)</f>
        <v>0</v>
      </c>
      <c r="BJ284" s="161"/>
      <c r="BK284" s="166">
        <f>IF(PMKAFAAPAYER[[#This Row],[ ]]="Payé",PMKAFAAPAYER[[#This Row],[21.05.2025]],0)</f>
        <v>0</v>
      </c>
      <c r="BL284" s="161"/>
      <c r="BM284" s="176">
        <f>IF(PMKAFAAPAYER[[#This Row],[ ]]="Payé",PMKAFAAPAYER[[#This Row],[28.05.2025]],0)</f>
        <v>0</v>
      </c>
      <c r="BN284" s="17">
        <f t="shared" si="70"/>
        <v>0</v>
      </c>
      <c r="BO284" s="162"/>
      <c r="BP284" s="166">
        <f>IF(PMKAFAAPAYER[[#This Row],[ ]]="Payé",PMKAFAAPAYER[[#This Row],[04.06.2025]],0)</f>
        <v>0</v>
      </c>
      <c r="BQ284" s="161"/>
      <c r="BR284" s="166">
        <f>IF(PMKAFAAPAYER[[#This Row],[ ]]="Payé",PMKAFAAPAYER[[#This Row],[11.06.2025]],0)</f>
        <v>0</v>
      </c>
      <c r="BS284" s="161"/>
      <c r="BT284" s="166">
        <f>IF(PMKAFAAPAYER[[#This Row],[ ]]="Payé",PMKAFAAPAYER[[#This Row],[18.06.2025]],0)</f>
        <v>0</v>
      </c>
      <c r="BU284" s="161"/>
      <c r="BV284" s="176">
        <f>IF(PMKAFAAPAYER[[#This Row],[ ]]="Payé",PMKAFAAPAYER[[#This Row],[25.06.2025]],0)</f>
        <v>0</v>
      </c>
      <c r="BW284" s="18">
        <f t="shared" si="71"/>
        <v>0</v>
      </c>
      <c r="BX284" s="162"/>
      <c r="BY284" s="166">
        <f>IF(PMKAFAAPAYER[[#This Row],[ ]]="Payé",PMKAFAAPAYER[[#This Row],[02.07.2025]],0)</f>
        <v>0</v>
      </c>
      <c r="BZ284" s="161"/>
      <c r="CA284" s="166">
        <f>IF(PMKAFAAPAYER[[#This Row],[ ]]="Payé",PMKAFAAPAYER[[#This Row],[09.07.2025]],0)</f>
        <v>0</v>
      </c>
      <c r="CB284" s="161"/>
      <c r="CC284" s="166">
        <f>IF(PMKAFAAPAYER[[#This Row],[ ]]="Payé",PMKAFAAPAYER[[#This Row],[16.07.2025]],0)</f>
        <v>0</v>
      </c>
      <c r="CD284" s="161"/>
      <c r="CE284" s="166">
        <f>IF(PMKAFAAPAYER[[#This Row],[ ]]="Payé",PMKAFAAPAYER[[#This Row],[23.07.2025]],0)</f>
        <v>0</v>
      </c>
      <c r="CF284" s="161"/>
      <c r="CG284" s="176">
        <f>IF(PMKAFAAPAYER[[#This Row],[ ]]="Payé",PMKAFAAPAYER[[#This Row],[30.07.2025]],0)</f>
        <v>0</v>
      </c>
      <c r="CH284" s="17">
        <f t="shared" si="72"/>
        <v>0</v>
      </c>
      <c r="CI284" s="162"/>
      <c r="CJ284" s="166">
        <f>IF(PMKAFAAPAYER[[#This Row],[ ]]="Payé",PMKAFAAPAYER[[#This Row],[06.08.2025]],0)</f>
        <v>0</v>
      </c>
      <c r="CK284" s="161"/>
      <c r="CL284" s="166">
        <f>IF(PMKAFAAPAYER[[#This Row],[ ]]="Payé",PMKAFAAPAYER[[#This Row],[13.08.2025]],0)</f>
        <v>0</v>
      </c>
      <c r="CM284" s="161"/>
      <c r="CN284" s="166">
        <f>IF(PMKAFAAPAYER[[#This Row],[ ]]="Payé",PMKAFAAPAYER[[#This Row],[20.08.2025]],0)</f>
        <v>0</v>
      </c>
      <c r="CO284" s="161"/>
      <c r="CP284" s="176">
        <f>IF(PMKAFAAPAYER[[#This Row],[ ]]="Payé",PMKAFAAPAYER[[#This Row],[27.08.2025]],0)</f>
        <v>0</v>
      </c>
      <c r="CQ284" s="18">
        <f t="shared" si="73"/>
        <v>0</v>
      </c>
      <c r="CR284" s="162"/>
      <c r="CS284" s="166">
        <f>IF(PMKAFAAPAYER[[#This Row],[ ]]="Payé",PMKAFAAPAYER[[#This Row],[03.09.2025]],0)</f>
        <v>0</v>
      </c>
      <c r="CT284" s="161"/>
      <c r="CU284" s="166">
        <f>IF(PMKAFAAPAYER[[#This Row],[ ]]="Payé",PMKAFAAPAYER[[#This Row],[10.09.2025]],0)</f>
        <v>0</v>
      </c>
      <c r="CV284" s="161"/>
      <c r="CW284" s="166">
        <f>IF(PMKAFAAPAYER[[#This Row],[ ]]="Payé",PMKAFAAPAYER[[#This Row],[17.09.2025]],0)</f>
        <v>0</v>
      </c>
      <c r="CX284" s="161"/>
      <c r="CY284" s="176">
        <f>IF(PMKAFAAPAYER[[#This Row],[ ]]="Payé",PMKAFAAPAYER[[#This Row],[24.09.2025]],0)</f>
        <v>0</v>
      </c>
      <c r="CZ284" s="17">
        <f t="shared" si="74"/>
        <v>0</v>
      </c>
      <c r="DA284" s="162"/>
      <c r="DB284" s="166">
        <f>IF(PMKAFAAPAYER[[#This Row],[ ]]="Payé",PMKAFAAPAYER[[#This Row],[01.10.2025]],0)</f>
        <v>0</v>
      </c>
      <c r="DC284" s="161"/>
      <c r="DD284" s="166">
        <f>IF(PMKAFAAPAYER[[#This Row],[ ]]="Payé",PMKAFAAPAYER[[#This Row],[08.10.2025]],0)</f>
        <v>0</v>
      </c>
      <c r="DE284" s="161"/>
      <c r="DF284" s="166">
        <f>IF(PMKAFAAPAYER[[#This Row],[ ]]="Payé",PMKAFAAPAYER[[#This Row],[15.10.2025]],0)</f>
        <v>0</v>
      </c>
      <c r="DG284" s="161"/>
      <c r="DH284" s="166">
        <f>IF(PMKAFAAPAYER[[#This Row],[ ]]="Payé",PMKAFAAPAYER[[#This Row],[22.10.2025]],0)</f>
        <v>0</v>
      </c>
      <c r="DI284" s="161"/>
      <c r="DJ284" s="176">
        <f>IF(PMKAFAAPAYER[[#This Row],[ ]]="Payé",PMKAFAAPAYER[[#This Row],[29.10.2025]],0)</f>
        <v>0</v>
      </c>
      <c r="DK284" s="18">
        <f t="shared" si="75"/>
        <v>0</v>
      </c>
      <c r="DL284" s="162"/>
      <c r="DM284" s="166">
        <f>IF(PMKAFAAPAYER[[#This Row],[ ]]="Payé",PMKAFAAPAYER[[#This Row],[05.11.2025]],0)</f>
        <v>0</v>
      </c>
      <c r="DN284" s="161"/>
      <c r="DO284" s="166">
        <f>IF(PMKAFAAPAYER[[#This Row],[ ]]="Payé",PMKAFAAPAYER[[#This Row],[12.11.2025]],0)</f>
        <v>0</v>
      </c>
      <c r="DP284" s="161"/>
      <c r="DQ284" s="166">
        <f>IF(PMKAFAAPAYER[[#This Row],[ ]]="Payé",PMKAFAAPAYER[[#This Row],[19.11.2025]],0)</f>
        <v>0</v>
      </c>
      <c r="DR284" s="161"/>
      <c r="DS284" s="176">
        <f>IF(PMKAFAAPAYER[[#This Row],[ ]]="Payé",PMKAFAAPAYER[[#This Row],[26.11.2025]],0)</f>
        <v>0</v>
      </c>
      <c r="DT284" s="17">
        <f t="shared" si="76"/>
        <v>0</v>
      </c>
      <c r="DU284" s="162"/>
      <c r="DV284" s="166">
        <f>IF(PMKAFAAPAYER[[#This Row],[ ]]="Payé",PMKAFAAPAYER[[#This Row],[03.12.2025]],0)</f>
        <v>0</v>
      </c>
      <c r="DW284" s="161"/>
      <c r="DX284" s="166">
        <f>IF(PMKAFAAPAYER[[#This Row],[ ]]="Payé",PMKAFAAPAYER[[#This Row],[10.12.2025]],0)</f>
        <v>0</v>
      </c>
      <c r="DY284" s="161"/>
      <c r="DZ284" s="166">
        <f>IF(PMKAFAAPAYER[[#This Row],[ ]]="Payé",PMKAFAAPAYER[[#This Row],[17.12.2025]],0)</f>
        <v>0</v>
      </c>
      <c r="EA284" s="161"/>
      <c r="EB284" s="166">
        <f>IF(PMKAFAAPAYER[[#This Row],[ ]]="Payé",PMKAFAAPAYER[[#This Row],[24.12.2025]],0)</f>
        <v>0</v>
      </c>
      <c r="EC284" s="161"/>
      <c r="ED284" s="176">
        <f>IF(PMKAFAAPAYER[[#This Row],[ ]]="Payé",PMKAFAAPAYER[[#This Row],[31.12.2025]],0)</f>
        <v>0</v>
      </c>
      <c r="EE284" s="18">
        <f t="shared" si="77"/>
        <v>0</v>
      </c>
      <c r="EF284" s="11">
        <f t="shared" si="78"/>
        <v>0</v>
      </c>
      <c r="EG284" s="16">
        <f>+PMKAFAAPAYER[[#This Row],[CHF]]-PMKAFAAPAYER[[#This Row],[T2025]]</f>
        <v>0</v>
      </c>
    </row>
    <row r="285" spans="1:137" x14ac:dyDescent="0.3">
      <c r="A285" s="9">
        <f t="shared" si="79"/>
        <v>280</v>
      </c>
      <c r="B285" s="250"/>
      <c r="C285" s="251"/>
      <c r="D285" s="252"/>
      <c r="E285" s="253"/>
      <c r="F285" s="265">
        <f t="shared" si="65"/>
        <v>0</v>
      </c>
      <c r="G285" s="254"/>
      <c r="H285" s="255"/>
      <c r="I285" s="256"/>
      <c r="J285" s="14"/>
      <c r="K285" s="14"/>
      <c r="L285" s="14"/>
      <c r="N285" s="15"/>
      <c r="P285" s="258"/>
      <c r="Q285" s="259"/>
      <c r="R285" s="260"/>
      <c r="S285" s="166">
        <f>IF(PMKAFAAPAYER[[#This Row],[ ]]="Payé",PMKAFAAPAYER[[#This Row],[02.01.2025]],0)</f>
        <v>0</v>
      </c>
      <c r="T285" s="234"/>
      <c r="U285" s="166">
        <f>IF(PMKAFAAPAYER[[#This Row],[ ]]="Payé",PMKAFAAPAYER[[#This Row],[09.01.2025]],0)</f>
        <v>0</v>
      </c>
      <c r="V285" s="234"/>
      <c r="W285" s="166">
        <f>IF(PMKAFAAPAYER[[#This Row],[ ]]="Payé",PMKAFAAPAYER[[#This Row],[16.01.2025]],0)</f>
        <v>0</v>
      </c>
      <c r="X285" s="234"/>
      <c r="Y285" s="166">
        <f>IF(PMKAFAAPAYER[[#This Row],[ ]]="Payé",PMKAFAAPAYER[[#This Row],[23.01.2025]],0)</f>
        <v>0</v>
      </c>
      <c r="Z285" s="234"/>
      <c r="AA285" s="176">
        <f>IF(PMKAFAAPAYER[[#This Row],[ ]]="Payé",PMKAFAAPAYER[[#This Row],[30.01.2025]],0)</f>
        <v>0</v>
      </c>
      <c r="AB285" s="32">
        <f t="shared" si="66"/>
        <v>0</v>
      </c>
      <c r="AC285" s="234"/>
      <c r="AD285" s="166">
        <f>IF(PMKAFAAPAYER[[#This Row],[ ]]="Payé",PMKAFAAPAYER[[#This Row],[06.02.2025]],0)</f>
        <v>0</v>
      </c>
      <c r="AE285" s="234"/>
      <c r="AF285" s="166">
        <f>IF(PMKAFAAPAYER[[#This Row],[ ]]="Payé",PMKAFAAPAYER[[#This Row],[13.02.2025]],0)</f>
        <v>0</v>
      </c>
      <c r="AG285" s="234"/>
      <c r="AH285" s="166">
        <f>IF(PMKAFAAPAYER[[#This Row],[ ]]="Payé",PMKAFAAPAYER[[#This Row],[20.02.2025]],0)</f>
        <v>0</v>
      </c>
      <c r="AI285" s="234"/>
      <c r="AJ285" s="176">
        <f>IF(PMKAFAAPAYER[[#This Row],[ ]]="Payé",PMKAFAAPAYER[[#This Row],[27.02.2025]],0)</f>
        <v>0</v>
      </c>
      <c r="AK285" s="47">
        <f t="shared" si="67"/>
        <v>0</v>
      </c>
      <c r="AL285" s="162"/>
      <c r="AM285" s="166">
        <f>IF(PMKAFAAPAYER[[#This Row],[ ]]="Payé",PMKAFAAPAYER[[#This Row],[05.03.2025]],0)</f>
        <v>0</v>
      </c>
      <c r="AN285" s="161"/>
      <c r="AO285" s="166">
        <f>IF(PMKAFAAPAYER[[#This Row],[ ]]="Payé",PMKAFAAPAYER[[#This Row],[12.03.2025]],0)</f>
        <v>0</v>
      </c>
      <c r="AP285" s="161"/>
      <c r="AQ285" s="166">
        <f>IF(PMKAFAAPAYER[[#This Row],[ ]]="Payé",PMKAFAAPAYER[[#This Row],[19.03.2025]],0)</f>
        <v>0</v>
      </c>
      <c r="AR285" s="161"/>
      <c r="AS285" s="176">
        <f>IF(PMKAFAAPAYER[[#This Row],[ ]]="Payé",PMKAFAAPAYER[[#This Row],[26.03.2025]],0)</f>
        <v>0</v>
      </c>
      <c r="AT285" s="17">
        <f t="shared" si="68"/>
        <v>0</v>
      </c>
      <c r="AU285" s="162"/>
      <c r="AV285" s="166">
        <f>IF(PMKAFAAPAYER[[#This Row],[ ]]="Payé",PMKAFAAPAYER[[#This Row],[02.04.2025]],0)</f>
        <v>0</v>
      </c>
      <c r="AW285" s="161"/>
      <c r="AX285" s="166">
        <f>IF(PMKAFAAPAYER[[#This Row],[ ]]="Payé",PMKAFAAPAYER[[#This Row],[09.04.2025]],0)</f>
        <v>0</v>
      </c>
      <c r="AY285" s="161"/>
      <c r="AZ285" s="166">
        <f>IF(PMKAFAAPAYER[[#This Row],[ ]]="Payé",PMKAFAAPAYER[[#This Row],[16.04.2025]],0)</f>
        <v>0</v>
      </c>
      <c r="BA285" s="161"/>
      <c r="BB285" s="166">
        <f>IF(PMKAFAAPAYER[[#This Row],[ ]]="Payé",PMKAFAAPAYER[[#This Row],[23.04.2025]],0)</f>
        <v>0</v>
      </c>
      <c r="BC285" s="161"/>
      <c r="BD285" s="176">
        <f>IF(PMKAFAAPAYER[[#This Row],[ ]]="Payé",PMKAFAAPAYER[[#This Row],[30.04.2025]],0)</f>
        <v>0</v>
      </c>
      <c r="BE285" s="18">
        <f t="shared" si="69"/>
        <v>0</v>
      </c>
      <c r="BF285" s="162"/>
      <c r="BG285" s="166">
        <f>IF(PMKAFAAPAYER[[#This Row],[ ]]="Payé",PMKAFAAPAYER[[#This Row],[07.05.2025]],0)</f>
        <v>0</v>
      </c>
      <c r="BH285" s="161"/>
      <c r="BI285" s="166">
        <f>IF(PMKAFAAPAYER[[#This Row],[ ]]="Payé",PMKAFAAPAYER[[#This Row],[14.05.2025]],0)</f>
        <v>0</v>
      </c>
      <c r="BJ285" s="161"/>
      <c r="BK285" s="166">
        <f>IF(PMKAFAAPAYER[[#This Row],[ ]]="Payé",PMKAFAAPAYER[[#This Row],[21.05.2025]],0)</f>
        <v>0</v>
      </c>
      <c r="BL285" s="161"/>
      <c r="BM285" s="176">
        <f>IF(PMKAFAAPAYER[[#This Row],[ ]]="Payé",PMKAFAAPAYER[[#This Row],[28.05.2025]],0)</f>
        <v>0</v>
      </c>
      <c r="BN285" s="17">
        <f t="shared" si="70"/>
        <v>0</v>
      </c>
      <c r="BO285" s="162"/>
      <c r="BP285" s="166">
        <f>IF(PMKAFAAPAYER[[#This Row],[ ]]="Payé",PMKAFAAPAYER[[#This Row],[04.06.2025]],0)</f>
        <v>0</v>
      </c>
      <c r="BQ285" s="161"/>
      <c r="BR285" s="166">
        <f>IF(PMKAFAAPAYER[[#This Row],[ ]]="Payé",PMKAFAAPAYER[[#This Row],[11.06.2025]],0)</f>
        <v>0</v>
      </c>
      <c r="BS285" s="161"/>
      <c r="BT285" s="166">
        <f>IF(PMKAFAAPAYER[[#This Row],[ ]]="Payé",PMKAFAAPAYER[[#This Row],[18.06.2025]],0)</f>
        <v>0</v>
      </c>
      <c r="BU285" s="161"/>
      <c r="BV285" s="176">
        <f>IF(PMKAFAAPAYER[[#This Row],[ ]]="Payé",PMKAFAAPAYER[[#This Row],[25.06.2025]],0)</f>
        <v>0</v>
      </c>
      <c r="BW285" s="18">
        <f t="shared" si="71"/>
        <v>0</v>
      </c>
      <c r="BX285" s="162"/>
      <c r="BY285" s="166">
        <f>IF(PMKAFAAPAYER[[#This Row],[ ]]="Payé",PMKAFAAPAYER[[#This Row],[02.07.2025]],0)</f>
        <v>0</v>
      </c>
      <c r="BZ285" s="161"/>
      <c r="CA285" s="166">
        <f>IF(PMKAFAAPAYER[[#This Row],[ ]]="Payé",PMKAFAAPAYER[[#This Row],[09.07.2025]],0)</f>
        <v>0</v>
      </c>
      <c r="CB285" s="161"/>
      <c r="CC285" s="166">
        <f>IF(PMKAFAAPAYER[[#This Row],[ ]]="Payé",PMKAFAAPAYER[[#This Row],[16.07.2025]],0)</f>
        <v>0</v>
      </c>
      <c r="CD285" s="161"/>
      <c r="CE285" s="166">
        <f>IF(PMKAFAAPAYER[[#This Row],[ ]]="Payé",PMKAFAAPAYER[[#This Row],[23.07.2025]],0)</f>
        <v>0</v>
      </c>
      <c r="CF285" s="161"/>
      <c r="CG285" s="176">
        <f>IF(PMKAFAAPAYER[[#This Row],[ ]]="Payé",PMKAFAAPAYER[[#This Row],[30.07.2025]],0)</f>
        <v>0</v>
      </c>
      <c r="CH285" s="17">
        <f t="shared" si="72"/>
        <v>0</v>
      </c>
      <c r="CI285" s="162"/>
      <c r="CJ285" s="166">
        <f>IF(PMKAFAAPAYER[[#This Row],[ ]]="Payé",PMKAFAAPAYER[[#This Row],[06.08.2025]],0)</f>
        <v>0</v>
      </c>
      <c r="CK285" s="161"/>
      <c r="CL285" s="166">
        <f>IF(PMKAFAAPAYER[[#This Row],[ ]]="Payé",PMKAFAAPAYER[[#This Row],[13.08.2025]],0)</f>
        <v>0</v>
      </c>
      <c r="CM285" s="161"/>
      <c r="CN285" s="166">
        <f>IF(PMKAFAAPAYER[[#This Row],[ ]]="Payé",PMKAFAAPAYER[[#This Row],[20.08.2025]],0)</f>
        <v>0</v>
      </c>
      <c r="CO285" s="161"/>
      <c r="CP285" s="176">
        <f>IF(PMKAFAAPAYER[[#This Row],[ ]]="Payé",PMKAFAAPAYER[[#This Row],[27.08.2025]],0)</f>
        <v>0</v>
      </c>
      <c r="CQ285" s="18">
        <f t="shared" si="73"/>
        <v>0</v>
      </c>
      <c r="CR285" s="162"/>
      <c r="CS285" s="166">
        <f>IF(PMKAFAAPAYER[[#This Row],[ ]]="Payé",PMKAFAAPAYER[[#This Row],[03.09.2025]],0)</f>
        <v>0</v>
      </c>
      <c r="CT285" s="161"/>
      <c r="CU285" s="166">
        <f>IF(PMKAFAAPAYER[[#This Row],[ ]]="Payé",PMKAFAAPAYER[[#This Row],[10.09.2025]],0)</f>
        <v>0</v>
      </c>
      <c r="CV285" s="161"/>
      <c r="CW285" s="166">
        <f>IF(PMKAFAAPAYER[[#This Row],[ ]]="Payé",PMKAFAAPAYER[[#This Row],[17.09.2025]],0)</f>
        <v>0</v>
      </c>
      <c r="CX285" s="161"/>
      <c r="CY285" s="176">
        <f>IF(PMKAFAAPAYER[[#This Row],[ ]]="Payé",PMKAFAAPAYER[[#This Row],[24.09.2025]],0)</f>
        <v>0</v>
      </c>
      <c r="CZ285" s="17">
        <f t="shared" si="74"/>
        <v>0</v>
      </c>
      <c r="DA285" s="162"/>
      <c r="DB285" s="166">
        <f>IF(PMKAFAAPAYER[[#This Row],[ ]]="Payé",PMKAFAAPAYER[[#This Row],[01.10.2025]],0)</f>
        <v>0</v>
      </c>
      <c r="DC285" s="161"/>
      <c r="DD285" s="166">
        <f>IF(PMKAFAAPAYER[[#This Row],[ ]]="Payé",PMKAFAAPAYER[[#This Row],[08.10.2025]],0)</f>
        <v>0</v>
      </c>
      <c r="DE285" s="161"/>
      <c r="DF285" s="166">
        <f>IF(PMKAFAAPAYER[[#This Row],[ ]]="Payé",PMKAFAAPAYER[[#This Row],[15.10.2025]],0)</f>
        <v>0</v>
      </c>
      <c r="DG285" s="161"/>
      <c r="DH285" s="166">
        <f>IF(PMKAFAAPAYER[[#This Row],[ ]]="Payé",PMKAFAAPAYER[[#This Row],[22.10.2025]],0)</f>
        <v>0</v>
      </c>
      <c r="DI285" s="161"/>
      <c r="DJ285" s="176">
        <f>IF(PMKAFAAPAYER[[#This Row],[ ]]="Payé",PMKAFAAPAYER[[#This Row],[29.10.2025]],0)</f>
        <v>0</v>
      </c>
      <c r="DK285" s="18">
        <f t="shared" si="75"/>
        <v>0</v>
      </c>
      <c r="DL285" s="162"/>
      <c r="DM285" s="166">
        <f>IF(PMKAFAAPAYER[[#This Row],[ ]]="Payé",PMKAFAAPAYER[[#This Row],[05.11.2025]],0)</f>
        <v>0</v>
      </c>
      <c r="DN285" s="161"/>
      <c r="DO285" s="166">
        <f>IF(PMKAFAAPAYER[[#This Row],[ ]]="Payé",PMKAFAAPAYER[[#This Row],[12.11.2025]],0)</f>
        <v>0</v>
      </c>
      <c r="DP285" s="161"/>
      <c r="DQ285" s="166">
        <f>IF(PMKAFAAPAYER[[#This Row],[ ]]="Payé",PMKAFAAPAYER[[#This Row],[19.11.2025]],0)</f>
        <v>0</v>
      </c>
      <c r="DR285" s="161"/>
      <c r="DS285" s="176">
        <f>IF(PMKAFAAPAYER[[#This Row],[ ]]="Payé",PMKAFAAPAYER[[#This Row],[26.11.2025]],0)</f>
        <v>0</v>
      </c>
      <c r="DT285" s="17">
        <f t="shared" si="76"/>
        <v>0</v>
      </c>
      <c r="DU285" s="162"/>
      <c r="DV285" s="166">
        <f>IF(PMKAFAAPAYER[[#This Row],[ ]]="Payé",PMKAFAAPAYER[[#This Row],[03.12.2025]],0)</f>
        <v>0</v>
      </c>
      <c r="DW285" s="161"/>
      <c r="DX285" s="166">
        <f>IF(PMKAFAAPAYER[[#This Row],[ ]]="Payé",PMKAFAAPAYER[[#This Row],[10.12.2025]],0)</f>
        <v>0</v>
      </c>
      <c r="DY285" s="161"/>
      <c r="DZ285" s="166">
        <f>IF(PMKAFAAPAYER[[#This Row],[ ]]="Payé",PMKAFAAPAYER[[#This Row],[17.12.2025]],0)</f>
        <v>0</v>
      </c>
      <c r="EA285" s="161"/>
      <c r="EB285" s="166">
        <f>IF(PMKAFAAPAYER[[#This Row],[ ]]="Payé",PMKAFAAPAYER[[#This Row],[24.12.2025]],0)</f>
        <v>0</v>
      </c>
      <c r="EC285" s="161"/>
      <c r="ED285" s="176">
        <f>IF(PMKAFAAPAYER[[#This Row],[ ]]="Payé",PMKAFAAPAYER[[#This Row],[31.12.2025]],0)</f>
        <v>0</v>
      </c>
      <c r="EE285" s="18">
        <f t="shared" si="77"/>
        <v>0</v>
      </c>
      <c r="EF285" s="11">
        <f t="shared" si="78"/>
        <v>0</v>
      </c>
      <c r="EG285" s="16">
        <f>+PMKAFAAPAYER[[#This Row],[CHF]]-PMKAFAAPAYER[[#This Row],[T2025]]</f>
        <v>0</v>
      </c>
    </row>
    <row r="286" spans="1:137" x14ac:dyDescent="0.3">
      <c r="A286" s="9">
        <f t="shared" si="79"/>
        <v>281</v>
      </c>
      <c r="B286" s="250"/>
      <c r="C286" s="251"/>
      <c r="D286" s="252"/>
      <c r="E286" s="253"/>
      <c r="F286" s="265">
        <f t="shared" si="65"/>
        <v>0</v>
      </c>
      <c r="G286" s="254"/>
      <c r="H286" s="255"/>
      <c r="I286" s="256"/>
      <c r="J286" s="14"/>
      <c r="K286" s="14"/>
      <c r="L286" s="14"/>
      <c r="N286" s="15"/>
      <c r="P286" s="258"/>
      <c r="Q286" s="259"/>
      <c r="R286" s="260"/>
      <c r="S286" s="166">
        <f>IF(PMKAFAAPAYER[[#This Row],[ ]]="Payé",PMKAFAAPAYER[[#This Row],[02.01.2025]],0)</f>
        <v>0</v>
      </c>
      <c r="T286" s="234"/>
      <c r="U286" s="166">
        <f>IF(PMKAFAAPAYER[[#This Row],[ ]]="Payé",PMKAFAAPAYER[[#This Row],[09.01.2025]],0)</f>
        <v>0</v>
      </c>
      <c r="V286" s="234"/>
      <c r="W286" s="166">
        <f>IF(PMKAFAAPAYER[[#This Row],[ ]]="Payé",PMKAFAAPAYER[[#This Row],[16.01.2025]],0)</f>
        <v>0</v>
      </c>
      <c r="X286" s="234"/>
      <c r="Y286" s="166">
        <f>IF(PMKAFAAPAYER[[#This Row],[ ]]="Payé",PMKAFAAPAYER[[#This Row],[23.01.2025]],0)</f>
        <v>0</v>
      </c>
      <c r="Z286" s="234"/>
      <c r="AA286" s="176">
        <f>IF(PMKAFAAPAYER[[#This Row],[ ]]="Payé",PMKAFAAPAYER[[#This Row],[30.01.2025]],0)</f>
        <v>0</v>
      </c>
      <c r="AB286" s="32">
        <f t="shared" si="66"/>
        <v>0</v>
      </c>
      <c r="AC286" s="234"/>
      <c r="AD286" s="166">
        <f>IF(PMKAFAAPAYER[[#This Row],[ ]]="Payé",PMKAFAAPAYER[[#This Row],[06.02.2025]],0)</f>
        <v>0</v>
      </c>
      <c r="AE286" s="234"/>
      <c r="AF286" s="166">
        <f>IF(PMKAFAAPAYER[[#This Row],[ ]]="Payé",PMKAFAAPAYER[[#This Row],[13.02.2025]],0)</f>
        <v>0</v>
      </c>
      <c r="AG286" s="234"/>
      <c r="AH286" s="166">
        <f>IF(PMKAFAAPAYER[[#This Row],[ ]]="Payé",PMKAFAAPAYER[[#This Row],[20.02.2025]],0)</f>
        <v>0</v>
      </c>
      <c r="AI286" s="234"/>
      <c r="AJ286" s="176">
        <f>IF(PMKAFAAPAYER[[#This Row],[ ]]="Payé",PMKAFAAPAYER[[#This Row],[27.02.2025]],0)</f>
        <v>0</v>
      </c>
      <c r="AK286" s="47">
        <f t="shared" si="67"/>
        <v>0</v>
      </c>
      <c r="AL286" s="162"/>
      <c r="AM286" s="166">
        <f>IF(PMKAFAAPAYER[[#This Row],[ ]]="Payé",PMKAFAAPAYER[[#This Row],[05.03.2025]],0)</f>
        <v>0</v>
      </c>
      <c r="AN286" s="161"/>
      <c r="AO286" s="166">
        <f>IF(PMKAFAAPAYER[[#This Row],[ ]]="Payé",PMKAFAAPAYER[[#This Row],[12.03.2025]],0)</f>
        <v>0</v>
      </c>
      <c r="AP286" s="161"/>
      <c r="AQ286" s="166">
        <f>IF(PMKAFAAPAYER[[#This Row],[ ]]="Payé",PMKAFAAPAYER[[#This Row],[19.03.2025]],0)</f>
        <v>0</v>
      </c>
      <c r="AR286" s="161"/>
      <c r="AS286" s="176">
        <f>IF(PMKAFAAPAYER[[#This Row],[ ]]="Payé",PMKAFAAPAYER[[#This Row],[26.03.2025]],0)</f>
        <v>0</v>
      </c>
      <c r="AT286" s="17">
        <f t="shared" si="68"/>
        <v>0</v>
      </c>
      <c r="AU286" s="162"/>
      <c r="AV286" s="166">
        <f>IF(PMKAFAAPAYER[[#This Row],[ ]]="Payé",PMKAFAAPAYER[[#This Row],[02.04.2025]],0)</f>
        <v>0</v>
      </c>
      <c r="AW286" s="161"/>
      <c r="AX286" s="166">
        <f>IF(PMKAFAAPAYER[[#This Row],[ ]]="Payé",PMKAFAAPAYER[[#This Row],[09.04.2025]],0)</f>
        <v>0</v>
      </c>
      <c r="AY286" s="161"/>
      <c r="AZ286" s="166">
        <f>IF(PMKAFAAPAYER[[#This Row],[ ]]="Payé",PMKAFAAPAYER[[#This Row],[16.04.2025]],0)</f>
        <v>0</v>
      </c>
      <c r="BA286" s="161"/>
      <c r="BB286" s="166">
        <f>IF(PMKAFAAPAYER[[#This Row],[ ]]="Payé",PMKAFAAPAYER[[#This Row],[23.04.2025]],0)</f>
        <v>0</v>
      </c>
      <c r="BC286" s="161"/>
      <c r="BD286" s="176">
        <f>IF(PMKAFAAPAYER[[#This Row],[ ]]="Payé",PMKAFAAPAYER[[#This Row],[30.04.2025]],0)</f>
        <v>0</v>
      </c>
      <c r="BE286" s="18">
        <f t="shared" si="69"/>
        <v>0</v>
      </c>
      <c r="BF286" s="162"/>
      <c r="BG286" s="166">
        <f>IF(PMKAFAAPAYER[[#This Row],[ ]]="Payé",PMKAFAAPAYER[[#This Row],[07.05.2025]],0)</f>
        <v>0</v>
      </c>
      <c r="BH286" s="161"/>
      <c r="BI286" s="166">
        <f>IF(PMKAFAAPAYER[[#This Row],[ ]]="Payé",PMKAFAAPAYER[[#This Row],[14.05.2025]],0)</f>
        <v>0</v>
      </c>
      <c r="BJ286" s="161"/>
      <c r="BK286" s="166">
        <f>IF(PMKAFAAPAYER[[#This Row],[ ]]="Payé",PMKAFAAPAYER[[#This Row],[21.05.2025]],0)</f>
        <v>0</v>
      </c>
      <c r="BL286" s="161"/>
      <c r="BM286" s="176">
        <f>IF(PMKAFAAPAYER[[#This Row],[ ]]="Payé",PMKAFAAPAYER[[#This Row],[28.05.2025]],0)</f>
        <v>0</v>
      </c>
      <c r="BN286" s="17">
        <f t="shared" si="70"/>
        <v>0</v>
      </c>
      <c r="BO286" s="162"/>
      <c r="BP286" s="166">
        <f>IF(PMKAFAAPAYER[[#This Row],[ ]]="Payé",PMKAFAAPAYER[[#This Row],[04.06.2025]],0)</f>
        <v>0</v>
      </c>
      <c r="BQ286" s="161"/>
      <c r="BR286" s="166">
        <f>IF(PMKAFAAPAYER[[#This Row],[ ]]="Payé",PMKAFAAPAYER[[#This Row],[11.06.2025]],0)</f>
        <v>0</v>
      </c>
      <c r="BS286" s="161"/>
      <c r="BT286" s="166">
        <f>IF(PMKAFAAPAYER[[#This Row],[ ]]="Payé",PMKAFAAPAYER[[#This Row],[18.06.2025]],0)</f>
        <v>0</v>
      </c>
      <c r="BU286" s="161"/>
      <c r="BV286" s="176">
        <f>IF(PMKAFAAPAYER[[#This Row],[ ]]="Payé",PMKAFAAPAYER[[#This Row],[25.06.2025]],0)</f>
        <v>0</v>
      </c>
      <c r="BW286" s="18">
        <f t="shared" si="71"/>
        <v>0</v>
      </c>
      <c r="BX286" s="162"/>
      <c r="BY286" s="166">
        <f>IF(PMKAFAAPAYER[[#This Row],[ ]]="Payé",PMKAFAAPAYER[[#This Row],[02.07.2025]],0)</f>
        <v>0</v>
      </c>
      <c r="BZ286" s="161"/>
      <c r="CA286" s="166">
        <f>IF(PMKAFAAPAYER[[#This Row],[ ]]="Payé",PMKAFAAPAYER[[#This Row],[09.07.2025]],0)</f>
        <v>0</v>
      </c>
      <c r="CB286" s="161"/>
      <c r="CC286" s="166">
        <f>IF(PMKAFAAPAYER[[#This Row],[ ]]="Payé",PMKAFAAPAYER[[#This Row],[16.07.2025]],0)</f>
        <v>0</v>
      </c>
      <c r="CD286" s="161"/>
      <c r="CE286" s="166">
        <f>IF(PMKAFAAPAYER[[#This Row],[ ]]="Payé",PMKAFAAPAYER[[#This Row],[23.07.2025]],0)</f>
        <v>0</v>
      </c>
      <c r="CF286" s="161"/>
      <c r="CG286" s="176">
        <f>IF(PMKAFAAPAYER[[#This Row],[ ]]="Payé",PMKAFAAPAYER[[#This Row],[30.07.2025]],0)</f>
        <v>0</v>
      </c>
      <c r="CH286" s="17">
        <f t="shared" si="72"/>
        <v>0</v>
      </c>
      <c r="CI286" s="162"/>
      <c r="CJ286" s="166">
        <f>IF(PMKAFAAPAYER[[#This Row],[ ]]="Payé",PMKAFAAPAYER[[#This Row],[06.08.2025]],0)</f>
        <v>0</v>
      </c>
      <c r="CK286" s="161"/>
      <c r="CL286" s="166">
        <f>IF(PMKAFAAPAYER[[#This Row],[ ]]="Payé",PMKAFAAPAYER[[#This Row],[13.08.2025]],0)</f>
        <v>0</v>
      </c>
      <c r="CM286" s="161"/>
      <c r="CN286" s="166">
        <f>IF(PMKAFAAPAYER[[#This Row],[ ]]="Payé",PMKAFAAPAYER[[#This Row],[20.08.2025]],0)</f>
        <v>0</v>
      </c>
      <c r="CO286" s="161"/>
      <c r="CP286" s="176">
        <f>IF(PMKAFAAPAYER[[#This Row],[ ]]="Payé",PMKAFAAPAYER[[#This Row],[27.08.2025]],0)</f>
        <v>0</v>
      </c>
      <c r="CQ286" s="18">
        <f t="shared" si="73"/>
        <v>0</v>
      </c>
      <c r="CR286" s="162"/>
      <c r="CS286" s="166">
        <f>IF(PMKAFAAPAYER[[#This Row],[ ]]="Payé",PMKAFAAPAYER[[#This Row],[03.09.2025]],0)</f>
        <v>0</v>
      </c>
      <c r="CT286" s="161"/>
      <c r="CU286" s="166">
        <f>IF(PMKAFAAPAYER[[#This Row],[ ]]="Payé",PMKAFAAPAYER[[#This Row],[10.09.2025]],0)</f>
        <v>0</v>
      </c>
      <c r="CV286" s="161"/>
      <c r="CW286" s="166">
        <f>IF(PMKAFAAPAYER[[#This Row],[ ]]="Payé",PMKAFAAPAYER[[#This Row],[17.09.2025]],0)</f>
        <v>0</v>
      </c>
      <c r="CX286" s="161"/>
      <c r="CY286" s="176">
        <f>IF(PMKAFAAPAYER[[#This Row],[ ]]="Payé",PMKAFAAPAYER[[#This Row],[24.09.2025]],0)</f>
        <v>0</v>
      </c>
      <c r="CZ286" s="17">
        <f t="shared" si="74"/>
        <v>0</v>
      </c>
      <c r="DA286" s="162"/>
      <c r="DB286" s="166">
        <f>IF(PMKAFAAPAYER[[#This Row],[ ]]="Payé",PMKAFAAPAYER[[#This Row],[01.10.2025]],0)</f>
        <v>0</v>
      </c>
      <c r="DC286" s="161"/>
      <c r="DD286" s="166">
        <f>IF(PMKAFAAPAYER[[#This Row],[ ]]="Payé",PMKAFAAPAYER[[#This Row],[08.10.2025]],0)</f>
        <v>0</v>
      </c>
      <c r="DE286" s="161"/>
      <c r="DF286" s="166">
        <f>IF(PMKAFAAPAYER[[#This Row],[ ]]="Payé",PMKAFAAPAYER[[#This Row],[15.10.2025]],0)</f>
        <v>0</v>
      </c>
      <c r="DG286" s="161"/>
      <c r="DH286" s="166">
        <f>IF(PMKAFAAPAYER[[#This Row],[ ]]="Payé",PMKAFAAPAYER[[#This Row],[22.10.2025]],0)</f>
        <v>0</v>
      </c>
      <c r="DI286" s="161"/>
      <c r="DJ286" s="176">
        <f>IF(PMKAFAAPAYER[[#This Row],[ ]]="Payé",PMKAFAAPAYER[[#This Row],[29.10.2025]],0)</f>
        <v>0</v>
      </c>
      <c r="DK286" s="18">
        <f t="shared" si="75"/>
        <v>0</v>
      </c>
      <c r="DL286" s="162"/>
      <c r="DM286" s="166">
        <f>IF(PMKAFAAPAYER[[#This Row],[ ]]="Payé",PMKAFAAPAYER[[#This Row],[05.11.2025]],0)</f>
        <v>0</v>
      </c>
      <c r="DN286" s="161"/>
      <c r="DO286" s="166">
        <f>IF(PMKAFAAPAYER[[#This Row],[ ]]="Payé",PMKAFAAPAYER[[#This Row],[12.11.2025]],0)</f>
        <v>0</v>
      </c>
      <c r="DP286" s="161"/>
      <c r="DQ286" s="166">
        <f>IF(PMKAFAAPAYER[[#This Row],[ ]]="Payé",PMKAFAAPAYER[[#This Row],[19.11.2025]],0)</f>
        <v>0</v>
      </c>
      <c r="DR286" s="161"/>
      <c r="DS286" s="176">
        <f>IF(PMKAFAAPAYER[[#This Row],[ ]]="Payé",PMKAFAAPAYER[[#This Row],[26.11.2025]],0)</f>
        <v>0</v>
      </c>
      <c r="DT286" s="17">
        <f t="shared" si="76"/>
        <v>0</v>
      </c>
      <c r="DU286" s="162"/>
      <c r="DV286" s="166">
        <f>IF(PMKAFAAPAYER[[#This Row],[ ]]="Payé",PMKAFAAPAYER[[#This Row],[03.12.2025]],0)</f>
        <v>0</v>
      </c>
      <c r="DW286" s="161"/>
      <c r="DX286" s="166">
        <f>IF(PMKAFAAPAYER[[#This Row],[ ]]="Payé",PMKAFAAPAYER[[#This Row],[10.12.2025]],0)</f>
        <v>0</v>
      </c>
      <c r="DY286" s="161"/>
      <c r="DZ286" s="166">
        <f>IF(PMKAFAAPAYER[[#This Row],[ ]]="Payé",PMKAFAAPAYER[[#This Row],[17.12.2025]],0)</f>
        <v>0</v>
      </c>
      <c r="EA286" s="161"/>
      <c r="EB286" s="166">
        <f>IF(PMKAFAAPAYER[[#This Row],[ ]]="Payé",PMKAFAAPAYER[[#This Row],[24.12.2025]],0)</f>
        <v>0</v>
      </c>
      <c r="EC286" s="161"/>
      <c r="ED286" s="176">
        <f>IF(PMKAFAAPAYER[[#This Row],[ ]]="Payé",PMKAFAAPAYER[[#This Row],[31.12.2025]],0)</f>
        <v>0</v>
      </c>
      <c r="EE286" s="18">
        <f t="shared" si="77"/>
        <v>0</v>
      </c>
      <c r="EF286" s="11">
        <f t="shared" si="78"/>
        <v>0</v>
      </c>
      <c r="EG286" s="16">
        <f>+PMKAFAAPAYER[[#This Row],[CHF]]-PMKAFAAPAYER[[#This Row],[T2025]]</f>
        <v>0</v>
      </c>
    </row>
    <row r="287" spans="1:137" x14ac:dyDescent="0.3">
      <c r="A287" s="9">
        <f t="shared" si="79"/>
        <v>282</v>
      </c>
      <c r="B287" s="250"/>
      <c r="C287" s="251"/>
      <c r="D287" s="252"/>
      <c r="E287" s="253"/>
      <c r="F287" s="265">
        <f t="shared" si="65"/>
        <v>0</v>
      </c>
      <c r="G287" s="254"/>
      <c r="H287" s="255"/>
      <c r="I287" s="256"/>
      <c r="J287" s="14"/>
      <c r="K287" s="14"/>
      <c r="L287" s="14"/>
      <c r="N287" s="15"/>
      <c r="P287" s="258"/>
      <c r="Q287" s="259"/>
      <c r="R287" s="260"/>
      <c r="S287" s="166">
        <f>IF(PMKAFAAPAYER[[#This Row],[ ]]="Payé",PMKAFAAPAYER[[#This Row],[02.01.2025]],0)</f>
        <v>0</v>
      </c>
      <c r="T287" s="234"/>
      <c r="U287" s="166">
        <f>IF(PMKAFAAPAYER[[#This Row],[ ]]="Payé",PMKAFAAPAYER[[#This Row],[09.01.2025]],0)</f>
        <v>0</v>
      </c>
      <c r="V287" s="234"/>
      <c r="W287" s="166">
        <f>IF(PMKAFAAPAYER[[#This Row],[ ]]="Payé",PMKAFAAPAYER[[#This Row],[16.01.2025]],0)</f>
        <v>0</v>
      </c>
      <c r="X287" s="234"/>
      <c r="Y287" s="166">
        <f>IF(PMKAFAAPAYER[[#This Row],[ ]]="Payé",PMKAFAAPAYER[[#This Row],[23.01.2025]],0)</f>
        <v>0</v>
      </c>
      <c r="Z287" s="234"/>
      <c r="AA287" s="176">
        <f>IF(PMKAFAAPAYER[[#This Row],[ ]]="Payé",PMKAFAAPAYER[[#This Row],[30.01.2025]],0)</f>
        <v>0</v>
      </c>
      <c r="AB287" s="32">
        <f t="shared" si="66"/>
        <v>0</v>
      </c>
      <c r="AC287" s="234"/>
      <c r="AD287" s="166">
        <f>IF(PMKAFAAPAYER[[#This Row],[ ]]="Payé",PMKAFAAPAYER[[#This Row],[06.02.2025]],0)</f>
        <v>0</v>
      </c>
      <c r="AE287" s="234"/>
      <c r="AF287" s="166">
        <f>IF(PMKAFAAPAYER[[#This Row],[ ]]="Payé",PMKAFAAPAYER[[#This Row],[13.02.2025]],0)</f>
        <v>0</v>
      </c>
      <c r="AG287" s="234"/>
      <c r="AH287" s="166">
        <f>IF(PMKAFAAPAYER[[#This Row],[ ]]="Payé",PMKAFAAPAYER[[#This Row],[20.02.2025]],0)</f>
        <v>0</v>
      </c>
      <c r="AI287" s="234"/>
      <c r="AJ287" s="176">
        <f>IF(PMKAFAAPAYER[[#This Row],[ ]]="Payé",PMKAFAAPAYER[[#This Row],[27.02.2025]],0)</f>
        <v>0</v>
      </c>
      <c r="AK287" s="47">
        <f t="shared" si="67"/>
        <v>0</v>
      </c>
      <c r="AL287" s="162"/>
      <c r="AM287" s="166">
        <f>IF(PMKAFAAPAYER[[#This Row],[ ]]="Payé",PMKAFAAPAYER[[#This Row],[05.03.2025]],0)</f>
        <v>0</v>
      </c>
      <c r="AN287" s="161"/>
      <c r="AO287" s="166">
        <f>IF(PMKAFAAPAYER[[#This Row],[ ]]="Payé",PMKAFAAPAYER[[#This Row],[12.03.2025]],0)</f>
        <v>0</v>
      </c>
      <c r="AP287" s="161"/>
      <c r="AQ287" s="166">
        <f>IF(PMKAFAAPAYER[[#This Row],[ ]]="Payé",PMKAFAAPAYER[[#This Row],[19.03.2025]],0)</f>
        <v>0</v>
      </c>
      <c r="AR287" s="161"/>
      <c r="AS287" s="176">
        <f>IF(PMKAFAAPAYER[[#This Row],[ ]]="Payé",PMKAFAAPAYER[[#This Row],[26.03.2025]],0)</f>
        <v>0</v>
      </c>
      <c r="AT287" s="17">
        <f t="shared" si="68"/>
        <v>0</v>
      </c>
      <c r="AU287" s="162"/>
      <c r="AV287" s="166">
        <f>IF(PMKAFAAPAYER[[#This Row],[ ]]="Payé",PMKAFAAPAYER[[#This Row],[02.04.2025]],0)</f>
        <v>0</v>
      </c>
      <c r="AW287" s="161"/>
      <c r="AX287" s="166">
        <f>IF(PMKAFAAPAYER[[#This Row],[ ]]="Payé",PMKAFAAPAYER[[#This Row],[09.04.2025]],0)</f>
        <v>0</v>
      </c>
      <c r="AY287" s="161"/>
      <c r="AZ287" s="166">
        <f>IF(PMKAFAAPAYER[[#This Row],[ ]]="Payé",PMKAFAAPAYER[[#This Row],[16.04.2025]],0)</f>
        <v>0</v>
      </c>
      <c r="BA287" s="161"/>
      <c r="BB287" s="166">
        <f>IF(PMKAFAAPAYER[[#This Row],[ ]]="Payé",PMKAFAAPAYER[[#This Row],[23.04.2025]],0)</f>
        <v>0</v>
      </c>
      <c r="BC287" s="161"/>
      <c r="BD287" s="176">
        <f>IF(PMKAFAAPAYER[[#This Row],[ ]]="Payé",PMKAFAAPAYER[[#This Row],[30.04.2025]],0)</f>
        <v>0</v>
      </c>
      <c r="BE287" s="18">
        <f t="shared" si="69"/>
        <v>0</v>
      </c>
      <c r="BF287" s="162"/>
      <c r="BG287" s="166">
        <f>IF(PMKAFAAPAYER[[#This Row],[ ]]="Payé",PMKAFAAPAYER[[#This Row],[07.05.2025]],0)</f>
        <v>0</v>
      </c>
      <c r="BH287" s="161"/>
      <c r="BI287" s="166">
        <f>IF(PMKAFAAPAYER[[#This Row],[ ]]="Payé",PMKAFAAPAYER[[#This Row],[14.05.2025]],0)</f>
        <v>0</v>
      </c>
      <c r="BJ287" s="161"/>
      <c r="BK287" s="166">
        <f>IF(PMKAFAAPAYER[[#This Row],[ ]]="Payé",PMKAFAAPAYER[[#This Row],[21.05.2025]],0)</f>
        <v>0</v>
      </c>
      <c r="BL287" s="161"/>
      <c r="BM287" s="176">
        <f>IF(PMKAFAAPAYER[[#This Row],[ ]]="Payé",PMKAFAAPAYER[[#This Row],[28.05.2025]],0)</f>
        <v>0</v>
      </c>
      <c r="BN287" s="17">
        <f t="shared" si="70"/>
        <v>0</v>
      </c>
      <c r="BO287" s="162"/>
      <c r="BP287" s="166">
        <f>IF(PMKAFAAPAYER[[#This Row],[ ]]="Payé",PMKAFAAPAYER[[#This Row],[04.06.2025]],0)</f>
        <v>0</v>
      </c>
      <c r="BQ287" s="161"/>
      <c r="BR287" s="166">
        <f>IF(PMKAFAAPAYER[[#This Row],[ ]]="Payé",PMKAFAAPAYER[[#This Row],[11.06.2025]],0)</f>
        <v>0</v>
      </c>
      <c r="BS287" s="161"/>
      <c r="BT287" s="166">
        <f>IF(PMKAFAAPAYER[[#This Row],[ ]]="Payé",PMKAFAAPAYER[[#This Row],[18.06.2025]],0)</f>
        <v>0</v>
      </c>
      <c r="BU287" s="161"/>
      <c r="BV287" s="176">
        <f>IF(PMKAFAAPAYER[[#This Row],[ ]]="Payé",PMKAFAAPAYER[[#This Row],[25.06.2025]],0)</f>
        <v>0</v>
      </c>
      <c r="BW287" s="18">
        <f t="shared" si="71"/>
        <v>0</v>
      </c>
      <c r="BX287" s="162"/>
      <c r="BY287" s="166">
        <f>IF(PMKAFAAPAYER[[#This Row],[ ]]="Payé",PMKAFAAPAYER[[#This Row],[02.07.2025]],0)</f>
        <v>0</v>
      </c>
      <c r="BZ287" s="161"/>
      <c r="CA287" s="166">
        <f>IF(PMKAFAAPAYER[[#This Row],[ ]]="Payé",PMKAFAAPAYER[[#This Row],[09.07.2025]],0)</f>
        <v>0</v>
      </c>
      <c r="CB287" s="161"/>
      <c r="CC287" s="166">
        <f>IF(PMKAFAAPAYER[[#This Row],[ ]]="Payé",PMKAFAAPAYER[[#This Row],[16.07.2025]],0)</f>
        <v>0</v>
      </c>
      <c r="CD287" s="161"/>
      <c r="CE287" s="166">
        <f>IF(PMKAFAAPAYER[[#This Row],[ ]]="Payé",PMKAFAAPAYER[[#This Row],[23.07.2025]],0)</f>
        <v>0</v>
      </c>
      <c r="CF287" s="161"/>
      <c r="CG287" s="176">
        <f>IF(PMKAFAAPAYER[[#This Row],[ ]]="Payé",PMKAFAAPAYER[[#This Row],[30.07.2025]],0)</f>
        <v>0</v>
      </c>
      <c r="CH287" s="17">
        <f t="shared" si="72"/>
        <v>0</v>
      </c>
      <c r="CI287" s="162"/>
      <c r="CJ287" s="166">
        <f>IF(PMKAFAAPAYER[[#This Row],[ ]]="Payé",PMKAFAAPAYER[[#This Row],[06.08.2025]],0)</f>
        <v>0</v>
      </c>
      <c r="CK287" s="161"/>
      <c r="CL287" s="166">
        <f>IF(PMKAFAAPAYER[[#This Row],[ ]]="Payé",PMKAFAAPAYER[[#This Row],[13.08.2025]],0)</f>
        <v>0</v>
      </c>
      <c r="CM287" s="161"/>
      <c r="CN287" s="166">
        <f>IF(PMKAFAAPAYER[[#This Row],[ ]]="Payé",PMKAFAAPAYER[[#This Row],[20.08.2025]],0)</f>
        <v>0</v>
      </c>
      <c r="CO287" s="161"/>
      <c r="CP287" s="176">
        <f>IF(PMKAFAAPAYER[[#This Row],[ ]]="Payé",PMKAFAAPAYER[[#This Row],[27.08.2025]],0)</f>
        <v>0</v>
      </c>
      <c r="CQ287" s="18">
        <f t="shared" si="73"/>
        <v>0</v>
      </c>
      <c r="CR287" s="162"/>
      <c r="CS287" s="166">
        <f>IF(PMKAFAAPAYER[[#This Row],[ ]]="Payé",PMKAFAAPAYER[[#This Row],[03.09.2025]],0)</f>
        <v>0</v>
      </c>
      <c r="CT287" s="161"/>
      <c r="CU287" s="166">
        <f>IF(PMKAFAAPAYER[[#This Row],[ ]]="Payé",PMKAFAAPAYER[[#This Row],[10.09.2025]],0)</f>
        <v>0</v>
      </c>
      <c r="CV287" s="161"/>
      <c r="CW287" s="166">
        <f>IF(PMKAFAAPAYER[[#This Row],[ ]]="Payé",PMKAFAAPAYER[[#This Row],[17.09.2025]],0)</f>
        <v>0</v>
      </c>
      <c r="CX287" s="161"/>
      <c r="CY287" s="176">
        <f>IF(PMKAFAAPAYER[[#This Row],[ ]]="Payé",PMKAFAAPAYER[[#This Row],[24.09.2025]],0)</f>
        <v>0</v>
      </c>
      <c r="CZ287" s="17">
        <f t="shared" si="74"/>
        <v>0</v>
      </c>
      <c r="DA287" s="162"/>
      <c r="DB287" s="166">
        <f>IF(PMKAFAAPAYER[[#This Row],[ ]]="Payé",PMKAFAAPAYER[[#This Row],[01.10.2025]],0)</f>
        <v>0</v>
      </c>
      <c r="DC287" s="161"/>
      <c r="DD287" s="166">
        <f>IF(PMKAFAAPAYER[[#This Row],[ ]]="Payé",PMKAFAAPAYER[[#This Row],[08.10.2025]],0)</f>
        <v>0</v>
      </c>
      <c r="DE287" s="161"/>
      <c r="DF287" s="166">
        <f>IF(PMKAFAAPAYER[[#This Row],[ ]]="Payé",PMKAFAAPAYER[[#This Row],[15.10.2025]],0)</f>
        <v>0</v>
      </c>
      <c r="DG287" s="161"/>
      <c r="DH287" s="166">
        <f>IF(PMKAFAAPAYER[[#This Row],[ ]]="Payé",PMKAFAAPAYER[[#This Row],[22.10.2025]],0)</f>
        <v>0</v>
      </c>
      <c r="DI287" s="161"/>
      <c r="DJ287" s="176">
        <f>IF(PMKAFAAPAYER[[#This Row],[ ]]="Payé",PMKAFAAPAYER[[#This Row],[29.10.2025]],0)</f>
        <v>0</v>
      </c>
      <c r="DK287" s="18">
        <f t="shared" si="75"/>
        <v>0</v>
      </c>
      <c r="DL287" s="162"/>
      <c r="DM287" s="166">
        <f>IF(PMKAFAAPAYER[[#This Row],[ ]]="Payé",PMKAFAAPAYER[[#This Row],[05.11.2025]],0)</f>
        <v>0</v>
      </c>
      <c r="DN287" s="161"/>
      <c r="DO287" s="166">
        <f>IF(PMKAFAAPAYER[[#This Row],[ ]]="Payé",PMKAFAAPAYER[[#This Row],[12.11.2025]],0)</f>
        <v>0</v>
      </c>
      <c r="DP287" s="161"/>
      <c r="DQ287" s="166">
        <f>IF(PMKAFAAPAYER[[#This Row],[ ]]="Payé",PMKAFAAPAYER[[#This Row],[19.11.2025]],0)</f>
        <v>0</v>
      </c>
      <c r="DR287" s="161"/>
      <c r="DS287" s="176">
        <f>IF(PMKAFAAPAYER[[#This Row],[ ]]="Payé",PMKAFAAPAYER[[#This Row],[26.11.2025]],0)</f>
        <v>0</v>
      </c>
      <c r="DT287" s="17">
        <f t="shared" si="76"/>
        <v>0</v>
      </c>
      <c r="DU287" s="162"/>
      <c r="DV287" s="166">
        <f>IF(PMKAFAAPAYER[[#This Row],[ ]]="Payé",PMKAFAAPAYER[[#This Row],[03.12.2025]],0)</f>
        <v>0</v>
      </c>
      <c r="DW287" s="161"/>
      <c r="DX287" s="166">
        <f>IF(PMKAFAAPAYER[[#This Row],[ ]]="Payé",PMKAFAAPAYER[[#This Row],[10.12.2025]],0)</f>
        <v>0</v>
      </c>
      <c r="DY287" s="161"/>
      <c r="DZ287" s="166">
        <f>IF(PMKAFAAPAYER[[#This Row],[ ]]="Payé",PMKAFAAPAYER[[#This Row],[17.12.2025]],0)</f>
        <v>0</v>
      </c>
      <c r="EA287" s="161"/>
      <c r="EB287" s="166">
        <f>IF(PMKAFAAPAYER[[#This Row],[ ]]="Payé",PMKAFAAPAYER[[#This Row],[24.12.2025]],0)</f>
        <v>0</v>
      </c>
      <c r="EC287" s="161"/>
      <c r="ED287" s="176">
        <f>IF(PMKAFAAPAYER[[#This Row],[ ]]="Payé",PMKAFAAPAYER[[#This Row],[31.12.2025]],0)</f>
        <v>0</v>
      </c>
      <c r="EE287" s="18">
        <f t="shared" si="77"/>
        <v>0</v>
      </c>
      <c r="EF287" s="11">
        <f t="shared" si="78"/>
        <v>0</v>
      </c>
      <c r="EG287" s="16">
        <f>+PMKAFAAPAYER[[#This Row],[CHF]]-PMKAFAAPAYER[[#This Row],[T2025]]</f>
        <v>0</v>
      </c>
    </row>
    <row r="288" spans="1:137" x14ac:dyDescent="0.3">
      <c r="A288" s="9">
        <f t="shared" si="79"/>
        <v>283</v>
      </c>
      <c r="B288" s="250"/>
      <c r="C288" s="251"/>
      <c r="D288" s="252"/>
      <c r="E288" s="253"/>
      <c r="F288" s="265">
        <f t="shared" si="65"/>
        <v>0</v>
      </c>
      <c r="G288" s="254"/>
      <c r="H288" s="255"/>
      <c r="I288" s="256"/>
      <c r="J288" s="14"/>
      <c r="K288" s="14"/>
      <c r="L288" s="14"/>
      <c r="N288" s="15"/>
      <c r="P288" s="258"/>
      <c r="Q288" s="259"/>
      <c r="R288" s="260"/>
      <c r="S288" s="166">
        <f>IF(PMKAFAAPAYER[[#This Row],[ ]]="Payé",PMKAFAAPAYER[[#This Row],[02.01.2025]],0)</f>
        <v>0</v>
      </c>
      <c r="T288" s="234"/>
      <c r="U288" s="166">
        <f>IF(PMKAFAAPAYER[[#This Row],[ ]]="Payé",PMKAFAAPAYER[[#This Row],[09.01.2025]],0)</f>
        <v>0</v>
      </c>
      <c r="V288" s="234"/>
      <c r="W288" s="166">
        <f>IF(PMKAFAAPAYER[[#This Row],[ ]]="Payé",PMKAFAAPAYER[[#This Row],[16.01.2025]],0)</f>
        <v>0</v>
      </c>
      <c r="X288" s="234"/>
      <c r="Y288" s="166">
        <f>IF(PMKAFAAPAYER[[#This Row],[ ]]="Payé",PMKAFAAPAYER[[#This Row],[23.01.2025]],0)</f>
        <v>0</v>
      </c>
      <c r="Z288" s="234"/>
      <c r="AA288" s="176">
        <f>IF(PMKAFAAPAYER[[#This Row],[ ]]="Payé",PMKAFAAPAYER[[#This Row],[30.01.2025]],0)</f>
        <v>0</v>
      </c>
      <c r="AB288" s="32">
        <f t="shared" si="66"/>
        <v>0</v>
      </c>
      <c r="AC288" s="234"/>
      <c r="AD288" s="166">
        <f>IF(PMKAFAAPAYER[[#This Row],[ ]]="Payé",PMKAFAAPAYER[[#This Row],[06.02.2025]],0)</f>
        <v>0</v>
      </c>
      <c r="AE288" s="234"/>
      <c r="AF288" s="166">
        <f>IF(PMKAFAAPAYER[[#This Row],[ ]]="Payé",PMKAFAAPAYER[[#This Row],[13.02.2025]],0)</f>
        <v>0</v>
      </c>
      <c r="AG288" s="234"/>
      <c r="AH288" s="166">
        <f>IF(PMKAFAAPAYER[[#This Row],[ ]]="Payé",PMKAFAAPAYER[[#This Row],[20.02.2025]],0)</f>
        <v>0</v>
      </c>
      <c r="AI288" s="234"/>
      <c r="AJ288" s="176">
        <f>IF(PMKAFAAPAYER[[#This Row],[ ]]="Payé",PMKAFAAPAYER[[#This Row],[27.02.2025]],0)</f>
        <v>0</v>
      </c>
      <c r="AK288" s="47">
        <f t="shared" si="67"/>
        <v>0</v>
      </c>
      <c r="AL288" s="162"/>
      <c r="AM288" s="166">
        <f>IF(PMKAFAAPAYER[[#This Row],[ ]]="Payé",PMKAFAAPAYER[[#This Row],[05.03.2025]],0)</f>
        <v>0</v>
      </c>
      <c r="AN288" s="161"/>
      <c r="AO288" s="166">
        <f>IF(PMKAFAAPAYER[[#This Row],[ ]]="Payé",PMKAFAAPAYER[[#This Row],[12.03.2025]],0)</f>
        <v>0</v>
      </c>
      <c r="AP288" s="161"/>
      <c r="AQ288" s="166">
        <f>IF(PMKAFAAPAYER[[#This Row],[ ]]="Payé",PMKAFAAPAYER[[#This Row],[19.03.2025]],0)</f>
        <v>0</v>
      </c>
      <c r="AR288" s="161"/>
      <c r="AS288" s="176">
        <f>IF(PMKAFAAPAYER[[#This Row],[ ]]="Payé",PMKAFAAPAYER[[#This Row],[26.03.2025]],0)</f>
        <v>0</v>
      </c>
      <c r="AT288" s="17">
        <f t="shared" si="68"/>
        <v>0</v>
      </c>
      <c r="AU288" s="162"/>
      <c r="AV288" s="166">
        <f>IF(PMKAFAAPAYER[[#This Row],[ ]]="Payé",PMKAFAAPAYER[[#This Row],[02.04.2025]],0)</f>
        <v>0</v>
      </c>
      <c r="AW288" s="161"/>
      <c r="AX288" s="166">
        <f>IF(PMKAFAAPAYER[[#This Row],[ ]]="Payé",PMKAFAAPAYER[[#This Row],[09.04.2025]],0)</f>
        <v>0</v>
      </c>
      <c r="AY288" s="161"/>
      <c r="AZ288" s="166">
        <f>IF(PMKAFAAPAYER[[#This Row],[ ]]="Payé",PMKAFAAPAYER[[#This Row],[16.04.2025]],0)</f>
        <v>0</v>
      </c>
      <c r="BA288" s="161"/>
      <c r="BB288" s="166">
        <f>IF(PMKAFAAPAYER[[#This Row],[ ]]="Payé",PMKAFAAPAYER[[#This Row],[23.04.2025]],0)</f>
        <v>0</v>
      </c>
      <c r="BC288" s="161"/>
      <c r="BD288" s="176">
        <f>IF(PMKAFAAPAYER[[#This Row],[ ]]="Payé",PMKAFAAPAYER[[#This Row],[30.04.2025]],0)</f>
        <v>0</v>
      </c>
      <c r="BE288" s="18">
        <f t="shared" si="69"/>
        <v>0</v>
      </c>
      <c r="BF288" s="162"/>
      <c r="BG288" s="166">
        <f>IF(PMKAFAAPAYER[[#This Row],[ ]]="Payé",PMKAFAAPAYER[[#This Row],[07.05.2025]],0)</f>
        <v>0</v>
      </c>
      <c r="BH288" s="161"/>
      <c r="BI288" s="166">
        <f>IF(PMKAFAAPAYER[[#This Row],[ ]]="Payé",PMKAFAAPAYER[[#This Row],[14.05.2025]],0)</f>
        <v>0</v>
      </c>
      <c r="BJ288" s="161"/>
      <c r="BK288" s="166">
        <f>IF(PMKAFAAPAYER[[#This Row],[ ]]="Payé",PMKAFAAPAYER[[#This Row],[21.05.2025]],0)</f>
        <v>0</v>
      </c>
      <c r="BL288" s="161"/>
      <c r="BM288" s="176">
        <f>IF(PMKAFAAPAYER[[#This Row],[ ]]="Payé",PMKAFAAPAYER[[#This Row],[28.05.2025]],0)</f>
        <v>0</v>
      </c>
      <c r="BN288" s="17">
        <f t="shared" si="70"/>
        <v>0</v>
      </c>
      <c r="BO288" s="162"/>
      <c r="BP288" s="166">
        <f>IF(PMKAFAAPAYER[[#This Row],[ ]]="Payé",PMKAFAAPAYER[[#This Row],[04.06.2025]],0)</f>
        <v>0</v>
      </c>
      <c r="BQ288" s="161"/>
      <c r="BR288" s="166">
        <f>IF(PMKAFAAPAYER[[#This Row],[ ]]="Payé",PMKAFAAPAYER[[#This Row],[11.06.2025]],0)</f>
        <v>0</v>
      </c>
      <c r="BS288" s="161"/>
      <c r="BT288" s="166">
        <f>IF(PMKAFAAPAYER[[#This Row],[ ]]="Payé",PMKAFAAPAYER[[#This Row],[18.06.2025]],0)</f>
        <v>0</v>
      </c>
      <c r="BU288" s="161"/>
      <c r="BV288" s="176">
        <f>IF(PMKAFAAPAYER[[#This Row],[ ]]="Payé",PMKAFAAPAYER[[#This Row],[25.06.2025]],0)</f>
        <v>0</v>
      </c>
      <c r="BW288" s="18">
        <f t="shared" si="71"/>
        <v>0</v>
      </c>
      <c r="BX288" s="162"/>
      <c r="BY288" s="166">
        <f>IF(PMKAFAAPAYER[[#This Row],[ ]]="Payé",PMKAFAAPAYER[[#This Row],[02.07.2025]],0)</f>
        <v>0</v>
      </c>
      <c r="BZ288" s="161"/>
      <c r="CA288" s="166">
        <f>IF(PMKAFAAPAYER[[#This Row],[ ]]="Payé",PMKAFAAPAYER[[#This Row],[09.07.2025]],0)</f>
        <v>0</v>
      </c>
      <c r="CB288" s="161"/>
      <c r="CC288" s="166">
        <f>IF(PMKAFAAPAYER[[#This Row],[ ]]="Payé",PMKAFAAPAYER[[#This Row],[16.07.2025]],0)</f>
        <v>0</v>
      </c>
      <c r="CD288" s="161"/>
      <c r="CE288" s="166">
        <f>IF(PMKAFAAPAYER[[#This Row],[ ]]="Payé",PMKAFAAPAYER[[#This Row],[23.07.2025]],0)</f>
        <v>0</v>
      </c>
      <c r="CF288" s="161"/>
      <c r="CG288" s="176">
        <f>IF(PMKAFAAPAYER[[#This Row],[ ]]="Payé",PMKAFAAPAYER[[#This Row],[30.07.2025]],0)</f>
        <v>0</v>
      </c>
      <c r="CH288" s="17">
        <f t="shared" si="72"/>
        <v>0</v>
      </c>
      <c r="CI288" s="162"/>
      <c r="CJ288" s="166">
        <f>IF(PMKAFAAPAYER[[#This Row],[ ]]="Payé",PMKAFAAPAYER[[#This Row],[06.08.2025]],0)</f>
        <v>0</v>
      </c>
      <c r="CK288" s="161"/>
      <c r="CL288" s="166">
        <f>IF(PMKAFAAPAYER[[#This Row],[ ]]="Payé",PMKAFAAPAYER[[#This Row],[13.08.2025]],0)</f>
        <v>0</v>
      </c>
      <c r="CM288" s="161"/>
      <c r="CN288" s="166">
        <f>IF(PMKAFAAPAYER[[#This Row],[ ]]="Payé",PMKAFAAPAYER[[#This Row],[20.08.2025]],0)</f>
        <v>0</v>
      </c>
      <c r="CO288" s="161"/>
      <c r="CP288" s="176">
        <f>IF(PMKAFAAPAYER[[#This Row],[ ]]="Payé",PMKAFAAPAYER[[#This Row],[27.08.2025]],0)</f>
        <v>0</v>
      </c>
      <c r="CQ288" s="18">
        <f t="shared" si="73"/>
        <v>0</v>
      </c>
      <c r="CR288" s="162"/>
      <c r="CS288" s="166">
        <f>IF(PMKAFAAPAYER[[#This Row],[ ]]="Payé",PMKAFAAPAYER[[#This Row],[03.09.2025]],0)</f>
        <v>0</v>
      </c>
      <c r="CT288" s="161"/>
      <c r="CU288" s="166">
        <f>IF(PMKAFAAPAYER[[#This Row],[ ]]="Payé",PMKAFAAPAYER[[#This Row],[10.09.2025]],0)</f>
        <v>0</v>
      </c>
      <c r="CV288" s="161"/>
      <c r="CW288" s="166">
        <f>IF(PMKAFAAPAYER[[#This Row],[ ]]="Payé",PMKAFAAPAYER[[#This Row],[17.09.2025]],0)</f>
        <v>0</v>
      </c>
      <c r="CX288" s="161"/>
      <c r="CY288" s="176">
        <f>IF(PMKAFAAPAYER[[#This Row],[ ]]="Payé",PMKAFAAPAYER[[#This Row],[24.09.2025]],0)</f>
        <v>0</v>
      </c>
      <c r="CZ288" s="17">
        <f t="shared" si="74"/>
        <v>0</v>
      </c>
      <c r="DA288" s="162"/>
      <c r="DB288" s="166">
        <f>IF(PMKAFAAPAYER[[#This Row],[ ]]="Payé",PMKAFAAPAYER[[#This Row],[01.10.2025]],0)</f>
        <v>0</v>
      </c>
      <c r="DC288" s="161"/>
      <c r="DD288" s="166">
        <f>IF(PMKAFAAPAYER[[#This Row],[ ]]="Payé",PMKAFAAPAYER[[#This Row],[08.10.2025]],0)</f>
        <v>0</v>
      </c>
      <c r="DE288" s="161"/>
      <c r="DF288" s="166">
        <f>IF(PMKAFAAPAYER[[#This Row],[ ]]="Payé",PMKAFAAPAYER[[#This Row],[15.10.2025]],0)</f>
        <v>0</v>
      </c>
      <c r="DG288" s="161"/>
      <c r="DH288" s="166">
        <f>IF(PMKAFAAPAYER[[#This Row],[ ]]="Payé",PMKAFAAPAYER[[#This Row],[22.10.2025]],0)</f>
        <v>0</v>
      </c>
      <c r="DI288" s="161"/>
      <c r="DJ288" s="176">
        <f>IF(PMKAFAAPAYER[[#This Row],[ ]]="Payé",PMKAFAAPAYER[[#This Row],[29.10.2025]],0)</f>
        <v>0</v>
      </c>
      <c r="DK288" s="18">
        <f t="shared" si="75"/>
        <v>0</v>
      </c>
      <c r="DL288" s="162"/>
      <c r="DM288" s="166">
        <f>IF(PMKAFAAPAYER[[#This Row],[ ]]="Payé",PMKAFAAPAYER[[#This Row],[05.11.2025]],0)</f>
        <v>0</v>
      </c>
      <c r="DN288" s="161"/>
      <c r="DO288" s="166">
        <f>IF(PMKAFAAPAYER[[#This Row],[ ]]="Payé",PMKAFAAPAYER[[#This Row],[12.11.2025]],0)</f>
        <v>0</v>
      </c>
      <c r="DP288" s="161"/>
      <c r="DQ288" s="166">
        <f>IF(PMKAFAAPAYER[[#This Row],[ ]]="Payé",PMKAFAAPAYER[[#This Row],[19.11.2025]],0)</f>
        <v>0</v>
      </c>
      <c r="DR288" s="161"/>
      <c r="DS288" s="176">
        <f>IF(PMKAFAAPAYER[[#This Row],[ ]]="Payé",PMKAFAAPAYER[[#This Row],[26.11.2025]],0)</f>
        <v>0</v>
      </c>
      <c r="DT288" s="17">
        <f t="shared" si="76"/>
        <v>0</v>
      </c>
      <c r="DU288" s="162"/>
      <c r="DV288" s="166">
        <f>IF(PMKAFAAPAYER[[#This Row],[ ]]="Payé",PMKAFAAPAYER[[#This Row],[03.12.2025]],0)</f>
        <v>0</v>
      </c>
      <c r="DW288" s="161"/>
      <c r="DX288" s="166">
        <f>IF(PMKAFAAPAYER[[#This Row],[ ]]="Payé",PMKAFAAPAYER[[#This Row],[10.12.2025]],0)</f>
        <v>0</v>
      </c>
      <c r="DY288" s="161"/>
      <c r="DZ288" s="166">
        <f>IF(PMKAFAAPAYER[[#This Row],[ ]]="Payé",PMKAFAAPAYER[[#This Row],[17.12.2025]],0)</f>
        <v>0</v>
      </c>
      <c r="EA288" s="161"/>
      <c r="EB288" s="166">
        <f>IF(PMKAFAAPAYER[[#This Row],[ ]]="Payé",PMKAFAAPAYER[[#This Row],[24.12.2025]],0)</f>
        <v>0</v>
      </c>
      <c r="EC288" s="161"/>
      <c r="ED288" s="176">
        <f>IF(PMKAFAAPAYER[[#This Row],[ ]]="Payé",PMKAFAAPAYER[[#This Row],[31.12.2025]],0)</f>
        <v>0</v>
      </c>
      <c r="EE288" s="18">
        <f t="shared" si="77"/>
        <v>0</v>
      </c>
      <c r="EF288" s="11">
        <f t="shared" si="78"/>
        <v>0</v>
      </c>
      <c r="EG288" s="16">
        <f>+PMKAFAAPAYER[[#This Row],[CHF]]-PMKAFAAPAYER[[#This Row],[T2025]]</f>
        <v>0</v>
      </c>
    </row>
    <row r="289" spans="1:137" x14ac:dyDescent="0.3">
      <c r="A289" s="9">
        <f t="shared" si="79"/>
        <v>284</v>
      </c>
      <c r="B289" s="250"/>
      <c r="C289" s="251"/>
      <c r="D289" s="252"/>
      <c r="E289" s="253"/>
      <c r="F289" s="265">
        <f t="shared" si="65"/>
        <v>0</v>
      </c>
      <c r="G289" s="254"/>
      <c r="H289" s="255"/>
      <c r="I289" s="256"/>
      <c r="J289" s="14"/>
      <c r="K289" s="14"/>
      <c r="L289" s="14"/>
      <c r="N289" s="15"/>
      <c r="P289" s="258"/>
      <c r="Q289" s="259"/>
      <c r="R289" s="260"/>
      <c r="S289" s="166">
        <f>IF(PMKAFAAPAYER[[#This Row],[ ]]="Payé",PMKAFAAPAYER[[#This Row],[02.01.2025]],0)</f>
        <v>0</v>
      </c>
      <c r="T289" s="234"/>
      <c r="U289" s="166">
        <f>IF(PMKAFAAPAYER[[#This Row],[ ]]="Payé",PMKAFAAPAYER[[#This Row],[09.01.2025]],0)</f>
        <v>0</v>
      </c>
      <c r="V289" s="234"/>
      <c r="W289" s="166">
        <f>IF(PMKAFAAPAYER[[#This Row],[ ]]="Payé",PMKAFAAPAYER[[#This Row],[16.01.2025]],0)</f>
        <v>0</v>
      </c>
      <c r="X289" s="234"/>
      <c r="Y289" s="166">
        <f>IF(PMKAFAAPAYER[[#This Row],[ ]]="Payé",PMKAFAAPAYER[[#This Row],[23.01.2025]],0)</f>
        <v>0</v>
      </c>
      <c r="Z289" s="234"/>
      <c r="AA289" s="176">
        <f>IF(PMKAFAAPAYER[[#This Row],[ ]]="Payé",PMKAFAAPAYER[[#This Row],[30.01.2025]],0)</f>
        <v>0</v>
      </c>
      <c r="AB289" s="32">
        <f t="shared" si="66"/>
        <v>0</v>
      </c>
      <c r="AC289" s="234"/>
      <c r="AD289" s="166">
        <f>IF(PMKAFAAPAYER[[#This Row],[ ]]="Payé",PMKAFAAPAYER[[#This Row],[06.02.2025]],0)</f>
        <v>0</v>
      </c>
      <c r="AE289" s="234"/>
      <c r="AF289" s="166">
        <f>IF(PMKAFAAPAYER[[#This Row],[ ]]="Payé",PMKAFAAPAYER[[#This Row],[13.02.2025]],0)</f>
        <v>0</v>
      </c>
      <c r="AG289" s="234"/>
      <c r="AH289" s="166">
        <f>IF(PMKAFAAPAYER[[#This Row],[ ]]="Payé",PMKAFAAPAYER[[#This Row],[20.02.2025]],0)</f>
        <v>0</v>
      </c>
      <c r="AI289" s="234"/>
      <c r="AJ289" s="176">
        <f>IF(PMKAFAAPAYER[[#This Row],[ ]]="Payé",PMKAFAAPAYER[[#This Row],[27.02.2025]],0)</f>
        <v>0</v>
      </c>
      <c r="AK289" s="47">
        <f t="shared" si="67"/>
        <v>0</v>
      </c>
      <c r="AL289" s="162"/>
      <c r="AM289" s="166">
        <f>IF(PMKAFAAPAYER[[#This Row],[ ]]="Payé",PMKAFAAPAYER[[#This Row],[05.03.2025]],0)</f>
        <v>0</v>
      </c>
      <c r="AN289" s="161"/>
      <c r="AO289" s="166">
        <f>IF(PMKAFAAPAYER[[#This Row],[ ]]="Payé",PMKAFAAPAYER[[#This Row],[12.03.2025]],0)</f>
        <v>0</v>
      </c>
      <c r="AP289" s="161"/>
      <c r="AQ289" s="166">
        <f>IF(PMKAFAAPAYER[[#This Row],[ ]]="Payé",PMKAFAAPAYER[[#This Row],[19.03.2025]],0)</f>
        <v>0</v>
      </c>
      <c r="AR289" s="161"/>
      <c r="AS289" s="176">
        <f>IF(PMKAFAAPAYER[[#This Row],[ ]]="Payé",PMKAFAAPAYER[[#This Row],[26.03.2025]],0)</f>
        <v>0</v>
      </c>
      <c r="AT289" s="17">
        <f t="shared" si="68"/>
        <v>0</v>
      </c>
      <c r="AU289" s="162"/>
      <c r="AV289" s="166">
        <f>IF(PMKAFAAPAYER[[#This Row],[ ]]="Payé",PMKAFAAPAYER[[#This Row],[02.04.2025]],0)</f>
        <v>0</v>
      </c>
      <c r="AW289" s="161"/>
      <c r="AX289" s="166">
        <f>IF(PMKAFAAPAYER[[#This Row],[ ]]="Payé",PMKAFAAPAYER[[#This Row],[09.04.2025]],0)</f>
        <v>0</v>
      </c>
      <c r="AY289" s="161"/>
      <c r="AZ289" s="166">
        <f>IF(PMKAFAAPAYER[[#This Row],[ ]]="Payé",PMKAFAAPAYER[[#This Row],[16.04.2025]],0)</f>
        <v>0</v>
      </c>
      <c r="BA289" s="161"/>
      <c r="BB289" s="166">
        <f>IF(PMKAFAAPAYER[[#This Row],[ ]]="Payé",PMKAFAAPAYER[[#This Row],[23.04.2025]],0)</f>
        <v>0</v>
      </c>
      <c r="BC289" s="161"/>
      <c r="BD289" s="176">
        <f>IF(PMKAFAAPAYER[[#This Row],[ ]]="Payé",PMKAFAAPAYER[[#This Row],[30.04.2025]],0)</f>
        <v>0</v>
      </c>
      <c r="BE289" s="18">
        <f t="shared" si="69"/>
        <v>0</v>
      </c>
      <c r="BF289" s="162"/>
      <c r="BG289" s="166">
        <f>IF(PMKAFAAPAYER[[#This Row],[ ]]="Payé",PMKAFAAPAYER[[#This Row],[07.05.2025]],0)</f>
        <v>0</v>
      </c>
      <c r="BH289" s="161"/>
      <c r="BI289" s="166">
        <f>IF(PMKAFAAPAYER[[#This Row],[ ]]="Payé",PMKAFAAPAYER[[#This Row],[14.05.2025]],0)</f>
        <v>0</v>
      </c>
      <c r="BJ289" s="161"/>
      <c r="BK289" s="166">
        <f>IF(PMKAFAAPAYER[[#This Row],[ ]]="Payé",PMKAFAAPAYER[[#This Row],[21.05.2025]],0)</f>
        <v>0</v>
      </c>
      <c r="BL289" s="161"/>
      <c r="BM289" s="176">
        <f>IF(PMKAFAAPAYER[[#This Row],[ ]]="Payé",PMKAFAAPAYER[[#This Row],[28.05.2025]],0)</f>
        <v>0</v>
      </c>
      <c r="BN289" s="17">
        <f t="shared" si="70"/>
        <v>0</v>
      </c>
      <c r="BO289" s="162"/>
      <c r="BP289" s="166">
        <f>IF(PMKAFAAPAYER[[#This Row],[ ]]="Payé",PMKAFAAPAYER[[#This Row],[04.06.2025]],0)</f>
        <v>0</v>
      </c>
      <c r="BQ289" s="161"/>
      <c r="BR289" s="166">
        <f>IF(PMKAFAAPAYER[[#This Row],[ ]]="Payé",PMKAFAAPAYER[[#This Row],[11.06.2025]],0)</f>
        <v>0</v>
      </c>
      <c r="BS289" s="161"/>
      <c r="BT289" s="166">
        <f>IF(PMKAFAAPAYER[[#This Row],[ ]]="Payé",PMKAFAAPAYER[[#This Row],[18.06.2025]],0)</f>
        <v>0</v>
      </c>
      <c r="BU289" s="161"/>
      <c r="BV289" s="176">
        <f>IF(PMKAFAAPAYER[[#This Row],[ ]]="Payé",PMKAFAAPAYER[[#This Row],[25.06.2025]],0)</f>
        <v>0</v>
      </c>
      <c r="BW289" s="18">
        <f t="shared" si="71"/>
        <v>0</v>
      </c>
      <c r="BX289" s="162"/>
      <c r="BY289" s="166">
        <f>IF(PMKAFAAPAYER[[#This Row],[ ]]="Payé",PMKAFAAPAYER[[#This Row],[02.07.2025]],0)</f>
        <v>0</v>
      </c>
      <c r="BZ289" s="161"/>
      <c r="CA289" s="166">
        <f>IF(PMKAFAAPAYER[[#This Row],[ ]]="Payé",PMKAFAAPAYER[[#This Row],[09.07.2025]],0)</f>
        <v>0</v>
      </c>
      <c r="CB289" s="161"/>
      <c r="CC289" s="166">
        <f>IF(PMKAFAAPAYER[[#This Row],[ ]]="Payé",PMKAFAAPAYER[[#This Row],[16.07.2025]],0)</f>
        <v>0</v>
      </c>
      <c r="CD289" s="161"/>
      <c r="CE289" s="166">
        <f>IF(PMKAFAAPAYER[[#This Row],[ ]]="Payé",PMKAFAAPAYER[[#This Row],[23.07.2025]],0)</f>
        <v>0</v>
      </c>
      <c r="CF289" s="161"/>
      <c r="CG289" s="176">
        <f>IF(PMKAFAAPAYER[[#This Row],[ ]]="Payé",PMKAFAAPAYER[[#This Row],[30.07.2025]],0)</f>
        <v>0</v>
      </c>
      <c r="CH289" s="17">
        <f t="shared" si="72"/>
        <v>0</v>
      </c>
      <c r="CI289" s="162"/>
      <c r="CJ289" s="166">
        <f>IF(PMKAFAAPAYER[[#This Row],[ ]]="Payé",PMKAFAAPAYER[[#This Row],[06.08.2025]],0)</f>
        <v>0</v>
      </c>
      <c r="CK289" s="161"/>
      <c r="CL289" s="166">
        <f>IF(PMKAFAAPAYER[[#This Row],[ ]]="Payé",PMKAFAAPAYER[[#This Row],[13.08.2025]],0)</f>
        <v>0</v>
      </c>
      <c r="CM289" s="161"/>
      <c r="CN289" s="166">
        <f>IF(PMKAFAAPAYER[[#This Row],[ ]]="Payé",PMKAFAAPAYER[[#This Row],[20.08.2025]],0)</f>
        <v>0</v>
      </c>
      <c r="CO289" s="161"/>
      <c r="CP289" s="176">
        <f>IF(PMKAFAAPAYER[[#This Row],[ ]]="Payé",PMKAFAAPAYER[[#This Row],[27.08.2025]],0)</f>
        <v>0</v>
      </c>
      <c r="CQ289" s="18">
        <f t="shared" si="73"/>
        <v>0</v>
      </c>
      <c r="CR289" s="162"/>
      <c r="CS289" s="166">
        <f>IF(PMKAFAAPAYER[[#This Row],[ ]]="Payé",PMKAFAAPAYER[[#This Row],[03.09.2025]],0)</f>
        <v>0</v>
      </c>
      <c r="CT289" s="161"/>
      <c r="CU289" s="166">
        <f>IF(PMKAFAAPAYER[[#This Row],[ ]]="Payé",PMKAFAAPAYER[[#This Row],[10.09.2025]],0)</f>
        <v>0</v>
      </c>
      <c r="CV289" s="161"/>
      <c r="CW289" s="166">
        <f>IF(PMKAFAAPAYER[[#This Row],[ ]]="Payé",PMKAFAAPAYER[[#This Row],[17.09.2025]],0)</f>
        <v>0</v>
      </c>
      <c r="CX289" s="161"/>
      <c r="CY289" s="176">
        <f>IF(PMKAFAAPAYER[[#This Row],[ ]]="Payé",PMKAFAAPAYER[[#This Row],[24.09.2025]],0)</f>
        <v>0</v>
      </c>
      <c r="CZ289" s="17">
        <f t="shared" si="74"/>
        <v>0</v>
      </c>
      <c r="DA289" s="162"/>
      <c r="DB289" s="166">
        <f>IF(PMKAFAAPAYER[[#This Row],[ ]]="Payé",PMKAFAAPAYER[[#This Row],[01.10.2025]],0)</f>
        <v>0</v>
      </c>
      <c r="DC289" s="161"/>
      <c r="DD289" s="166">
        <f>IF(PMKAFAAPAYER[[#This Row],[ ]]="Payé",PMKAFAAPAYER[[#This Row],[08.10.2025]],0)</f>
        <v>0</v>
      </c>
      <c r="DE289" s="161"/>
      <c r="DF289" s="166">
        <f>IF(PMKAFAAPAYER[[#This Row],[ ]]="Payé",PMKAFAAPAYER[[#This Row],[15.10.2025]],0)</f>
        <v>0</v>
      </c>
      <c r="DG289" s="161"/>
      <c r="DH289" s="166">
        <f>IF(PMKAFAAPAYER[[#This Row],[ ]]="Payé",PMKAFAAPAYER[[#This Row],[22.10.2025]],0)</f>
        <v>0</v>
      </c>
      <c r="DI289" s="161"/>
      <c r="DJ289" s="176">
        <f>IF(PMKAFAAPAYER[[#This Row],[ ]]="Payé",PMKAFAAPAYER[[#This Row],[29.10.2025]],0)</f>
        <v>0</v>
      </c>
      <c r="DK289" s="18">
        <f t="shared" si="75"/>
        <v>0</v>
      </c>
      <c r="DL289" s="162"/>
      <c r="DM289" s="166">
        <f>IF(PMKAFAAPAYER[[#This Row],[ ]]="Payé",PMKAFAAPAYER[[#This Row],[05.11.2025]],0)</f>
        <v>0</v>
      </c>
      <c r="DN289" s="161"/>
      <c r="DO289" s="166">
        <f>IF(PMKAFAAPAYER[[#This Row],[ ]]="Payé",PMKAFAAPAYER[[#This Row],[12.11.2025]],0)</f>
        <v>0</v>
      </c>
      <c r="DP289" s="161"/>
      <c r="DQ289" s="166">
        <f>IF(PMKAFAAPAYER[[#This Row],[ ]]="Payé",PMKAFAAPAYER[[#This Row],[19.11.2025]],0)</f>
        <v>0</v>
      </c>
      <c r="DR289" s="161"/>
      <c r="DS289" s="176">
        <f>IF(PMKAFAAPAYER[[#This Row],[ ]]="Payé",PMKAFAAPAYER[[#This Row],[26.11.2025]],0)</f>
        <v>0</v>
      </c>
      <c r="DT289" s="17">
        <f t="shared" si="76"/>
        <v>0</v>
      </c>
      <c r="DU289" s="162"/>
      <c r="DV289" s="166">
        <f>IF(PMKAFAAPAYER[[#This Row],[ ]]="Payé",PMKAFAAPAYER[[#This Row],[03.12.2025]],0)</f>
        <v>0</v>
      </c>
      <c r="DW289" s="161"/>
      <c r="DX289" s="166">
        <f>IF(PMKAFAAPAYER[[#This Row],[ ]]="Payé",PMKAFAAPAYER[[#This Row],[10.12.2025]],0)</f>
        <v>0</v>
      </c>
      <c r="DY289" s="161"/>
      <c r="DZ289" s="166">
        <f>IF(PMKAFAAPAYER[[#This Row],[ ]]="Payé",PMKAFAAPAYER[[#This Row],[17.12.2025]],0)</f>
        <v>0</v>
      </c>
      <c r="EA289" s="161"/>
      <c r="EB289" s="166">
        <f>IF(PMKAFAAPAYER[[#This Row],[ ]]="Payé",PMKAFAAPAYER[[#This Row],[24.12.2025]],0)</f>
        <v>0</v>
      </c>
      <c r="EC289" s="161"/>
      <c r="ED289" s="176">
        <f>IF(PMKAFAAPAYER[[#This Row],[ ]]="Payé",PMKAFAAPAYER[[#This Row],[31.12.2025]],0)</f>
        <v>0</v>
      </c>
      <c r="EE289" s="18">
        <f t="shared" si="77"/>
        <v>0</v>
      </c>
      <c r="EF289" s="11">
        <f t="shared" si="78"/>
        <v>0</v>
      </c>
      <c r="EG289" s="16">
        <f>+PMKAFAAPAYER[[#This Row],[CHF]]-PMKAFAAPAYER[[#This Row],[T2025]]</f>
        <v>0</v>
      </c>
    </row>
    <row r="290" spans="1:137" x14ac:dyDescent="0.3">
      <c r="A290" s="9">
        <f t="shared" si="79"/>
        <v>285</v>
      </c>
      <c r="B290" s="250"/>
      <c r="C290" s="251"/>
      <c r="D290" s="252"/>
      <c r="E290" s="253"/>
      <c r="F290" s="265">
        <f t="shared" si="65"/>
        <v>0</v>
      </c>
      <c r="G290" s="254"/>
      <c r="H290" s="255"/>
      <c r="I290" s="256"/>
      <c r="J290" s="14"/>
      <c r="K290" s="14"/>
      <c r="L290" s="14"/>
      <c r="N290" s="15"/>
      <c r="P290" s="258"/>
      <c r="Q290" s="259"/>
      <c r="R290" s="260"/>
      <c r="S290" s="166">
        <f>IF(PMKAFAAPAYER[[#This Row],[ ]]="Payé",PMKAFAAPAYER[[#This Row],[02.01.2025]],0)</f>
        <v>0</v>
      </c>
      <c r="T290" s="234"/>
      <c r="U290" s="166">
        <f>IF(PMKAFAAPAYER[[#This Row],[ ]]="Payé",PMKAFAAPAYER[[#This Row],[09.01.2025]],0)</f>
        <v>0</v>
      </c>
      <c r="V290" s="234"/>
      <c r="W290" s="166">
        <f>IF(PMKAFAAPAYER[[#This Row],[ ]]="Payé",PMKAFAAPAYER[[#This Row],[16.01.2025]],0)</f>
        <v>0</v>
      </c>
      <c r="X290" s="234"/>
      <c r="Y290" s="166">
        <f>IF(PMKAFAAPAYER[[#This Row],[ ]]="Payé",PMKAFAAPAYER[[#This Row],[23.01.2025]],0)</f>
        <v>0</v>
      </c>
      <c r="Z290" s="234"/>
      <c r="AA290" s="176">
        <f>IF(PMKAFAAPAYER[[#This Row],[ ]]="Payé",PMKAFAAPAYER[[#This Row],[30.01.2025]],0)</f>
        <v>0</v>
      </c>
      <c r="AB290" s="32">
        <f t="shared" si="66"/>
        <v>0</v>
      </c>
      <c r="AC290" s="234"/>
      <c r="AD290" s="166">
        <f>IF(PMKAFAAPAYER[[#This Row],[ ]]="Payé",PMKAFAAPAYER[[#This Row],[06.02.2025]],0)</f>
        <v>0</v>
      </c>
      <c r="AE290" s="234"/>
      <c r="AF290" s="166">
        <f>IF(PMKAFAAPAYER[[#This Row],[ ]]="Payé",PMKAFAAPAYER[[#This Row],[13.02.2025]],0)</f>
        <v>0</v>
      </c>
      <c r="AG290" s="234"/>
      <c r="AH290" s="166">
        <f>IF(PMKAFAAPAYER[[#This Row],[ ]]="Payé",PMKAFAAPAYER[[#This Row],[20.02.2025]],0)</f>
        <v>0</v>
      </c>
      <c r="AI290" s="234"/>
      <c r="AJ290" s="176">
        <f>IF(PMKAFAAPAYER[[#This Row],[ ]]="Payé",PMKAFAAPAYER[[#This Row],[27.02.2025]],0)</f>
        <v>0</v>
      </c>
      <c r="AK290" s="47">
        <f t="shared" si="67"/>
        <v>0</v>
      </c>
      <c r="AL290" s="162"/>
      <c r="AM290" s="166">
        <f>IF(PMKAFAAPAYER[[#This Row],[ ]]="Payé",PMKAFAAPAYER[[#This Row],[05.03.2025]],0)</f>
        <v>0</v>
      </c>
      <c r="AN290" s="161"/>
      <c r="AO290" s="166">
        <f>IF(PMKAFAAPAYER[[#This Row],[ ]]="Payé",PMKAFAAPAYER[[#This Row],[12.03.2025]],0)</f>
        <v>0</v>
      </c>
      <c r="AP290" s="161"/>
      <c r="AQ290" s="166">
        <f>IF(PMKAFAAPAYER[[#This Row],[ ]]="Payé",PMKAFAAPAYER[[#This Row],[19.03.2025]],0)</f>
        <v>0</v>
      </c>
      <c r="AR290" s="161"/>
      <c r="AS290" s="176">
        <f>IF(PMKAFAAPAYER[[#This Row],[ ]]="Payé",PMKAFAAPAYER[[#This Row],[26.03.2025]],0)</f>
        <v>0</v>
      </c>
      <c r="AT290" s="17">
        <f t="shared" si="68"/>
        <v>0</v>
      </c>
      <c r="AU290" s="162"/>
      <c r="AV290" s="166">
        <f>IF(PMKAFAAPAYER[[#This Row],[ ]]="Payé",PMKAFAAPAYER[[#This Row],[02.04.2025]],0)</f>
        <v>0</v>
      </c>
      <c r="AW290" s="161"/>
      <c r="AX290" s="166">
        <f>IF(PMKAFAAPAYER[[#This Row],[ ]]="Payé",PMKAFAAPAYER[[#This Row],[09.04.2025]],0)</f>
        <v>0</v>
      </c>
      <c r="AY290" s="161"/>
      <c r="AZ290" s="166">
        <f>IF(PMKAFAAPAYER[[#This Row],[ ]]="Payé",PMKAFAAPAYER[[#This Row],[16.04.2025]],0)</f>
        <v>0</v>
      </c>
      <c r="BA290" s="161"/>
      <c r="BB290" s="166">
        <f>IF(PMKAFAAPAYER[[#This Row],[ ]]="Payé",PMKAFAAPAYER[[#This Row],[23.04.2025]],0)</f>
        <v>0</v>
      </c>
      <c r="BC290" s="161"/>
      <c r="BD290" s="176">
        <f>IF(PMKAFAAPAYER[[#This Row],[ ]]="Payé",PMKAFAAPAYER[[#This Row],[30.04.2025]],0)</f>
        <v>0</v>
      </c>
      <c r="BE290" s="18">
        <f t="shared" si="69"/>
        <v>0</v>
      </c>
      <c r="BF290" s="162"/>
      <c r="BG290" s="166">
        <f>IF(PMKAFAAPAYER[[#This Row],[ ]]="Payé",PMKAFAAPAYER[[#This Row],[07.05.2025]],0)</f>
        <v>0</v>
      </c>
      <c r="BH290" s="161"/>
      <c r="BI290" s="166">
        <f>IF(PMKAFAAPAYER[[#This Row],[ ]]="Payé",PMKAFAAPAYER[[#This Row],[14.05.2025]],0)</f>
        <v>0</v>
      </c>
      <c r="BJ290" s="161"/>
      <c r="BK290" s="166">
        <f>IF(PMKAFAAPAYER[[#This Row],[ ]]="Payé",PMKAFAAPAYER[[#This Row],[21.05.2025]],0)</f>
        <v>0</v>
      </c>
      <c r="BL290" s="161"/>
      <c r="BM290" s="176">
        <f>IF(PMKAFAAPAYER[[#This Row],[ ]]="Payé",PMKAFAAPAYER[[#This Row],[28.05.2025]],0)</f>
        <v>0</v>
      </c>
      <c r="BN290" s="17">
        <f t="shared" si="70"/>
        <v>0</v>
      </c>
      <c r="BO290" s="162"/>
      <c r="BP290" s="166">
        <f>IF(PMKAFAAPAYER[[#This Row],[ ]]="Payé",PMKAFAAPAYER[[#This Row],[04.06.2025]],0)</f>
        <v>0</v>
      </c>
      <c r="BQ290" s="161"/>
      <c r="BR290" s="166">
        <f>IF(PMKAFAAPAYER[[#This Row],[ ]]="Payé",PMKAFAAPAYER[[#This Row],[11.06.2025]],0)</f>
        <v>0</v>
      </c>
      <c r="BS290" s="161"/>
      <c r="BT290" s="166">
        <f>IF(PMKAFAAPAYER[[#This Row],[ ]]="Payé",PMKAFAAPAYER[[#This Row],[18.06.2025]],0)</f>
        <v>0</v>
      </c>
      <c r="BU290" s="161"/>
      <c r="BV290" s="176">
        <f>IF(PMKAFAAPAYER[[#This Row],[ ]]="Payé",PMKAFAAPAYER[[#This Row],[25.06.2025]],0)</f>
        <v>0</v>
      </c>
      <c r="BW290" s="18">
        <f t="shared" si="71"/>
        <v>0</v>
      </c>
      <c r="BX290" s="162"/>
      <c r="BY290" s="166">
        <f>IF(PMKAFAAPAYER[[#This Row],[ ]]="Payé",PMKAFAAPAYER[[#This Row],[02.07.2025]],0)</f>
        <v>0</v>
      </c>
      <c r="BZ290" s="161"/>
      <c r="CA290" s="166">
        <f>IF(PMKAFAAPAYER[[#This Row],[ ]]="Payé",PMKAFAAPAYER[[#This Row],[09.07.2025]],0)</f>
        <v>0</v>
      </c>
      <c r="CB290" s="161"/>
      <c r="CC290" s="166">
        <f>IF(PMKAFAAPAYER[[#This Row],[ ]]="Payé",PMKAFAAPAYER[[#This Row],[16.07.2025]],0)</f>
        <v>0</v>
      </c>
      <c r="CD290" s="161"/>
      <c r="CE290" s="166">
        <f>IF(PMKAFAAPAYER[[#This Row],[ ]]="Payé",PMKAFAAPAYER[[#This Row],[23.07.2025]],0)</f>
        <v>0</v>
      </c>
      <c r="CF290" s="161"/>
      <c r="CG290" s="176">
        <f>IF(PMKAFAAPAYER[[#This Row],[ ]]="Payé",PMKAFAAPAYER[[#This Row],[30.07.2025]],0)</f>
        <v>0</v>
      </c>
      <c r="CH290" s="17">
        <f t="shared" si="72"/>
        <v>0</v>
      </c>
      <c r="CI290" s="162"/>
      <c r="CJ290" s="166">
        <f>IF(PMKAFAAPAYER[[#This Row],[ ]]="Payé",PMKAFAAPAYER[[#This Row],[06.08.2025]],0)</f>
        <v>0</v>
      </c>
      <c r="CK290" s="161"/>
      <c r="CL290" s="166">
        <f>IF(PMKAFAAPAYER[[#This Row],[ ]]="Payé",PMKAFAAPAYER[[#This Row],[13.08.2025]],0)</f>
        <v>0</v>
      </c>
      <c r="CM290" s="161"/>
      <c r="CN290" s="166">
        <f>IF(PMKAFAAPAYER[[#This Row],[ ]]="Payé",PMKAFAAPAYER[[#This Row],[20.08.2025]],0)</f>
        <v>0</v>
      </c>
      <c r="CO290" s="161"/>
      <c r="CP290" s="176">
        <f>IF(PMKAFAAPAYER[[#This Row],[ ]]="Payé",PMKAFAAPAYER[[#This Row],[27.08.2025]],0)</f>
        <v>0</v>
      </c>
      <c r="CQ290" s="18">
        <f t="shared" si="73"/>
        <v>0</v>
      </c>
      <c r="CR290" s="162"/>
      <c r="CS290" s="166">
        <f>IF(PMKAFAAPAYER[[#This Row],[ ]]="Payé",PMKAFAAPAYER[[#This Row],[03.09.2025]],0)</f>
        <v>0</v>
      </c>
      <c r="CT290" s="161"/>
      <c r="CU290" s="166">
        <f>IF(PMKAFAAPAYER[[#This Row],[ ]]="Payé",PMKAFAAPAYER[[#This Row],[10.09.2025]],0)</f>
        <v>0</v>
      </c>
      <c r="CV290" s="161"/>
      <c r="CW290" s="166">
        <f>IF(PMKAFAAPAYER[[#This Row],[ ]]="Payé",PMKAFAAPAYER[[#This Row],[17.09.2025]],0)</f>
        <v>0</v>
      </c>
      <c r="CX290" s="161"/>
      <c r="CY290" s="176">
        <f>IF(PMKAFAAPAYER[[#This Row],[ ]]="Payé",PMKAFAAPAYER[[#This Row],[24.09.2025]],0)</f>
        <v>0</v>
      </c>
      <c r="CZ290" s="17">
        <f t="shared" si="74"/>
        <v>0</v>
      </c>
      <c r="DA290" s="162"/>
      <c r="DB290" s="166">
        <f>IF(PMKAFAAPAYER[[#This Row],[ ]]="Payé",PMKAFAAPAYER[[#This Row],[01.10.2025]],0)</f>
        <v>0</v>
      </c>
      <c r="DC290" s="161"/>
      <c r="DD290" s="166">
        <f>IF(PMKAFAAPAYER[[#This Row],[ ]]="Payé",PMKAFAAPAYER[[#This Row],[08.10.2025]],0)</f>
        <v>0</v>
      </c>
      <c r="DE290" s="161"/>
      <c r="DF290" s="166">
        <f>IF(PMKAFAAPAYER[[#This Row],[ ]]="Payé",PMKAFAAPAYER[[#This Row],[15.10.2025]],0)</f>
        <v>0</v>
      </c>
      <c r="DG290" s="161"/>
      <c r="DH290" s="166">
        <f>IF(PMKAFAAPAYER[[#This Row],[ ]]="Payé",PMKAFAAPAYER[[#This Row],[22.10.2025]],0)</f>
        <v>0</v>
      </c>
      <c r="DI290" s="161"/>
      <c r="DJ290" s="176">
        <f>IF(PMKAFAAPAYER[[#This Row],[ ]]="Payé",PMKAFAAPAYER[[#This Row],[29.10.2025]],0)</f>
        <v>0</v>
      </c>
      <c r="DK290" s="18">
        <f t="shared" si="75"/>
        <v>0</v>
      </c>
      <c r="DL290" s="162"/>
      <c r="DM290" s="166">
        <f>IF(PMKAFAAPAYER[[#This Row],[ ]]="Payé",PMKAFAAPAYER[[#This Row],[05.11.2025]],0)</f>
        <v>0</v>
      </c>
      <c r="DN290" s="161"/>
      <c r="DO290" s="166">
        <f>IF(PMKAFAAPAYER[[#This Row],[ ]]="Payé",PMKAFAAPAYER[[#This Row],[12.11.2025]],0)</f>
        <v>0</v>
      </c>
      <c r="DP290" s="161"/>
      <c r="DQ290" s="166">
        <f>IF(PMKAFAAPAYER[[#This Row],[ ]]="Payé",PMKAFAAPAYER[[#This Row],[19.11.2025]],0)</f>
        <v>0</v>
      </c>
      <c r="DR290" s="161"/>
      <c r="DS290" s="176">
        <f>IF(PMKAFAAPAYER[[#This Row],[ ]]="Payé",PMKAFAAPAYER[[#This Row],[26.11.2025]],0)</f>
        <v>0</v>
      </c>
      <c r="DT290" s="17">
        <f t="shared" si="76"/>
        <v>0</v>
      </c>
      <c r="DU290" s="162"/>
      <c r="DV290" s="166">
        <f>IF(PMKAFAAPAYER[[#This Row],[ ]]="Payé",PMKAFAAPAYER[[#This Row],[03.12.2025]],0)</f>
        <v>0</v>
      </c>
      <c r="DW290" s="161"/>
      <c r="DX290" s="166">
        <f>IF(PMKAFAAPAYER[[#This Row],[ ]]="Payé",PMKAFAAPAYER[[#This Row],[10.12.2025]],0)</f>
        <v>0</v>
      </c>
      <c r="DY290" s="161"/>
      <c r="DZ290" s="166">
        <f>IF(PMKAFAAPAYER[[#This Row],[ ]]="Payé",PMKAFAAPAYER[[#This Row],[17.12.2025]],0)</f>
        <v>0</v>
      </c>
      <c r="EA290" s="161"/>
      <c r="EB290" s="166">
        <f>IF(PMKAFAAPAYER[[#This Row],[ ]]="Payé",PMKAFAAPAYER[[#This Row],[24.12.2025]],0)</f>
        <v>0</v>
      </c>
      <c r="EC290" s="161"/>
      <c r="ED290" s="176">
        <f>IF(PMKAFAAPAYER[[#This Row],[ ]]="Payé",PMKAFAAPAYER[[#This Row],[31.12.2025]],0)</f>
        <v>0</v>
      </c>
      <c r="EE290" s="18">
        <f t="shared" si="77"/>
        <v>0</v>
      </c>
      <c r="EF290" s="11">
        <f t="shared" si="78"/>
        <v>0</v>
      </c>
      <c r="EG290" s="16">
        <f>+PMKAFAAPAYER[[#This Row],[CHF]]-PMKAFAAPAYER[[#This Row],[T2025]]</f>
        <v>0</v>
      </c>
    </row>
    <row r="291" spans="1:137" x14ac:dyDescent="0.3">
      <c r="A291" s="9">
        <f t="shared" si="79"/>
        <v>286</v>
      </c>
      <c r="B291" s="250"/>
      <c r="C291" s="251"/>
      <c r="D291" s="252"/>
      <c r="E291" s="253"/>
      <c r="F291" s="265">
        <f t="shared" si="65"/>
        <v>0</v>
      </c>
      <c r="G291" s="254"/>
      <c r="H291" s="255"/>
      <c r="I291" s="256"/>
      <c r="J291" s="14"/>
      <c r="K291" s="14"/>
      <c r="L291" s="14"/>
      <c r="N291" s="15"/>
      <c r="P291" s="258"/>
      <c r="Q291" s="259"/>
      <c r="R291" s="260"/>
      <c r="S291" s="166">
        <f>IF(PMKAFAAPAYER[[#This Row],[ ]]="Payé",PMKAFAAPAYER[[#This Row],[02.01.2025]],0)</f>
        <v>0</v>
      </c>
      <c r="T291" s="234"/>
      <c r="U291" s="166">
        <f>IF(PMKAFAAPAYER[[#This Row],[ ]]="Payé",PMKAFAAPAYER[[#This Row],[09.01.2025]],0)</f>
        <v>0</v>
      </c>
      <c r="V291" s="234"/>
      <c r="W291" s="166">
        <f>IF(PMKAFAAPAYER[[#This Row],[ ]]="Payé",PMKAFAAPAYER[[#This Row],[16.01.2025]],0)</f>
        <v>0</v>
      </c>
      <c r="X291" s="234"/>
      <c r="Y291" s="166">
        <f>IF(PMKAFAAPAYER[[#This Row],[ ]]="Payé",PMKAFAAPAYER[[#This Row],[23.01.2025]],0)</f>
        <v>0</v>
      </c>
      <c r="Z291" s="234"/>
      <c r="AA291" s="176">
        <f>IF(PMKAFAAPAYER[[#This Row],[ ]]="Payé",PMKAFAAPAYER[[#This Row],[30.01.2025]],0)</f>
        <v>0</v>
      </c>
      <c r="AB291" s="32">
        <f t="shared" si="66"/>
        <v>0</v>
      </c>
      <c r="AC291" s="234"/>
      <c r="AD291" s="166">
        <f>IF(PMKAFAAPAYER[[#This Row],[ ]]="Payé",PMKAFAAPAYER[[#This Row],[06.02.2025]],0)</f>
        <v>0</v>
      </c>
      <c r="AE291" s="234"/>
      <c r="AF291" s="166">
        <f>IF(PMKAFAAPAYER[[#This Row],[ ]]="Payé",PMKAFAAPAYER[[#This Row],[13.02.2025]],0)</f>
        <v>0</v>
      </c>
      <c r="AG291" s="234"/>
      <c r="AH291" s="166">
        <f>IF(PMKAFAAPAYER[[#This Row],[ ]]="Payé",PMKAFAAPAYER[[#This Row],[20.02.2025]],0)</f>
        <v>0</v>
      </c>
      <c r="AI291" s="234"/>
      <c r="AJ291" s="176">
        <f>IF(PMKAFAAPAYER[[#This Row],[ ]]="Payé",PMKAFAAPAYER[[#This Row],[27.02.2025]],0)</f>
        <v>0</v>
      </c>
      <c r="AK291" s="47">
        <f t="shared" si="67"/>
        <v>0</v>
      </c>
      <c r="AL291" s="162"/>
      <c r="AM291" s="166">
        <f>IF(PMKAFAAPAYER[[#This Row],[ ]]="Payé",PMKAFAAPAYER[[#This Row],[05.03.2025]],0)</f>
        <v>0</v>
      </c>
      <c r="AN291" s="161"/>
      <c r="AO291" s="166">
        <f>IF(PMKAFAAPAYER[[#This Row],[ ]]="Payé",PMKAFAAPAYER[[#This Row],[12.03.2025]],0)</f>
        <v>0</v>
      </c>
      <c r="AP291" s="161"/>
      <c r="AQ291" s="166">
        <f>IF(PMKAFAAPAYER[[#This Row],[ ]]="Payé",PMKAFAAPAYER[[#This Row],[19.03.2025]],0)</f>
        <v>0</v>
      </c>
      <c r="AR291" s="161"/>
      <c r="AS291" s="176">
        <f>IF(PMKAFAAPAYER[[#This Row],[ ]]="Payé",PMKAFAAPAYER[[#This Row],[26.03.2025]],0)</f>
        <v>0</v>
      </c>
      <c r="AT291" s="17">
        <f t="shared" si="68"/>
        <v>0</v>
      </c>
      <c r="AU291" s="162"/>
      <c r="AV291" s="166">
        <f>IF(PMKAFAAPAYER[[#This Row],[ ]]="Payé",PMKAFAAPAYER[[#This Row],[02.04.2025]],0)</f>
        <v>0</v>
      </c>
      <c r="AW291" s="161"/>
      <c r="AX291" s="166">
        <f>IF(PMKAFAAPAYER[[#This Row],[ ]]="Payé",PMKAFAAPAYER[[#This Row],[09.04.2025]],0)</f>
        <v>0</v>
      </c>
      <c r="AY291" s="161"/>
      <c r="AZ291" s="166">
        <f>IF(PMKAFAAPAYER[[#This Row],[ ]]="Payé",PMKAFAAPAYER[[#This Row],[16.04.2025]],0)</f>
        <v>0</v>
      </c>
      <c r="BA291" s="161"/>
      <c r="BB291" s="166">
        <f>IF(PMKAFAAPAYER[[#This Row],[ ]]="Payé",PMKAFAAPAYER[[#This Row],[23.04.2025]],0)</f>
        <v>0</v>
      </c>
      <c r="BC291" s="161"/>
      <c r="BD291" s="176">
        <f>IF(PMKAFAAPAYER[[#This Row],[ ]]="Payé",PMKAFAAPAYER[[#This Row],[30.04.2025]],0)</f>
        <v>0</v>
      </c>
      <c r="BE291" s="18">
        <f t="shared" si="69"/>
        <v>0</v>
      </c>
      <c r="BF291" s="162"/>
      <c r="BG291" s="166">
        <f>IF(PMKAFAAPAYER[[#This Row],[ ]]="Payé",PMKAFAAPAYER[[#This Row],[07.05.2025]],0)</f>
        <v>0</v>
      </c>
      <c r="BH291" s="161"/>
      <c r="BI291" s="166">
        <f>IF(PMKAFAAPAYER[[#This Row],[ ]]="Payé",PMKAFAAPAYER[[#This Row],[14.05.2025]],0)</f>
        <v>0</v>
      </c>
      <c r="BJ291" s="161"/>
      <c r="BK291" s="166">
        <f>IF(PMKAFAAPAYER[[#This Row],[ ]]="Payé",PMKAFAAPAYER[[#This Row],[21.05.2025]],0)</f>
        <v>0</v>
      </c>
      <c r="BL291" s="161"/>
      <c r="BM291" s="176">
        <f>IF(PMKAFAAPAYER[[#This Row],[ ]]="Payé",PMKAFAAPAYER[[#This Row],[28.05.2025]],0)</f>
        <v>0</v>
      </c>
      <c r="BN291" s="17">
        <f t="shared" si="70"/>
        <v>0</v>
      </c>
      <c r="BO291" s="162"/>
      <c r="BP291" s="166">
        <f>IF(PMKAFAAPAYER[[#This Row],[ ]]="Payé",PMKAFAAPAYER[[#This Row],[04.06.2025]],0)</f>
        <v>0</v>
      </c>
      <c r="BQ291" s="161"/>
      <c r="BR291" s="166">
        <f>IF(PMKAFAAPAYER[[#This Row],[ ]]="Payé",PMKAFAAPAYER[[#This Row],[11.06.2025]],0)</f>
        <v>0</v>
      </c>
      <c r="BS291" s="161"/>
      <c r="BT291" s="166">
        <f>IF(PMKAFAAPAYER[[#This Row],[ ]]="Payé",PMKAFAAPAYER[[#This Row],[18.06.2025]],0)</f>
        <v>0</v>
      </c>
      <c r="BU291" s="161"/>
      <c r="BV291" s="176">
        <f>IF(PMKAFAAPAYER[[#This Row],[ ]]="Payé",PMKAFAAPAYER[[#This Row],[25.06.2025]],0)</f>
        <v>0</v>
      </c>
      <c r="BW291" s="18">
        <f t="shared" si="71"/>
        <v>0</v>
      </c>
      <c r="BX291" s="162"/>
      <c r="BY291" s="166">
        <f>IF(PMKAFAAPAYER[[#This Row],[ ]]="Payé",PMKAFAAPAYER[[#This Row],[02.07.2025]],0)</f>
        <v>0</v>
      </c>
      <c r="BZ291" s="161"/>
      <c r="CA291" s="166">
        <f>IF(PMKAFAAPAYER[[#This Row],[ ]]="Payé",PMKAFAAPAYER[[#This Row],[09.07.2025]],0)</f>
        <v>0</v>
      </c>
      <c r="CB291" s="161"/>
      <c r="CC291" s="166">
        <f>IF(PMKAFAAPAYER[[#This Row],[ ]]="Payé",PMKAFAAPAYER[[#This Row],[16.07.2025]],0)</f>
        <v>0</v>
      </c>
      <c r="CD291" s="161"/>
      <c r="CE291" s="166">
        <f>IF(PMKAFAAPAYER[[#This Row],[ ]]="Payé",PMKAFAAPAYER[[#This Row],[23.07.2025]],0)</f>
        <v>0</v>
      </c>
      <c r="CF291" s="161"/>
      <c r="CG291" s="176">
        <f>IF(PMKAFAAPAYER[[#This Row],[ ]]="Payé",PMKAFAAPAYER[[#This Row],[30.07.2025]],0)</f>
        <v>0</v>
      </c>
      <c r="CH291" s="17">
        <f t="shared" si="72"/>
        <v>0</v>
      </c>
      <c r="CI291" s="162"/>
      <c r="CJ291" s="166">
        <f>IF(PMKAFAAPAYER[[#This Row],[ ]]="Payé",PMKAFAAPAYER[[#This Row],[06.08.2025]],0)</f>
        <v>0</v>
      </c>
      <c r="CK291" s="161"/>
      <c r="CL291" s="166">
        <f>IF(PMKAFAAPAYER[[#This Row],[ ]]="Payé",PMKAFAAPAYER[[#This Row],[13.08.2025]],0)</f>
        <v>0</v>
      </c>
      <c r="CM291" s="161"/>
      <c r="CN291" s="166">
        <f>IF(PMKAFAAPAYER[[#This Row],[ ]]="Payé",PMKAFAAPAYER[[#This Row],[20.08.2025]],0)</f>
        <v>0</v>
      </c>
      <c r="CO291" s="161"/>
      <c r="CP291" s="176">
        <f>IF(PMKAFAAPAYER[[#This Row],[ ]]="Payé",PMKAFAAPAYER[[#This Row],[27.08.2025]],0)</f>
        <v>0</v>
      </c>
      <c r="CQ291" s="18">
        <f t="shared" si="73"/>
        <v>0</v>
      </c>
      <c r="CR291" s="162"/>
      <c r="CS291" s="166">
        <f>IF(PMKAFAAPAYER[[#This Row],[ ]]="Payé",PMKAFAAPAYER[[#This Row],[03.09.2025]],0)</f>
        <v>0</v>
      </c>
      <c r="CT291" s="161"/>
      <c r="CU291" s="166">
        <f>IF(PMKAFAAPAYER[[#This Row],[ ]]="Payé",PMKAFAAPAYER[[#This Row],[10.09.2025]],0)</f>
        <v>0</v>
      </c>
      <c r="CV291" s="161"/>
      <c r="CW291" s="166">
        <f>IF(PMKAFAAPAYER[[#This Row],[ ]]="Payé",PMKAFAAPAYER[[#This Row],[17.09.2025]],0)</f>
        <v>0</v>
      </c>
      <c r="CX291" s="161"/>
      <c r="CY291" s="176">
        <f>IF(PMKAFAAPAYER[[#This Row],[ ]]="Payé",PMKAFAAPAYER[[#This Row],[24.09.2025]],0)</f>
        <v>0</v>
      </c>
      <c r="CZ291" s="17">
        <f t="shared" si="74"/>
        <v>0</v>
      </c>
      <c r="DA291" s="162"/>
      <c r="DB291" s="166">
        <f>IF(PMKAFAAPAYER[[#This Row],[ ]]="Payé",PMKAFAAPAYER[[#This Row],[01.10.2025]],0)</f>
        <v>0</v>
      </c>
      <c r="DC291" s="161"/>
      <c r="DD291" s="166">
        <f>IF(PMKAFAAPAYER[[#This Row],[ ]]="Payé",PMKAFAAPAYER[[#This Row],[08.10.2025]],0)</f>
        <v>0</v>
      </c>
      <c r="DE291" s="161"/>
      <c r="DF291" s="166">
        <f>IF(PMKAFAAPAYER[[#This Row],[ ]]="Payé",PMKAFAAPAYER[[#This Row],[15.10.2025]],0)</f>
        <v>0</v>
      </c>
      <c r="DG291" s="161"/>
      <c r="DH291" s="166">
        <f>IF(PMKAFAAPAYER[[#This Row],[ ]]="Payé",PMKAFAAPAYER[[#This Row],[22.10.2025]],0)</f>
        <v>0</v>
      </c>
      <c r="DI291" s="161"/>
      <c r="DJ291" s="176">
        <f>IF(PMKAFAAPAYER[[#This Row],[ ]]="Payé",PMKAFAAPAYER[[#This Row],[29.10.2025]],0)</f>
        <v>0</v>
      </c>
      <c r="DK291" s="18">
        <f t="shared" si="75"/>
        <v>0</v>
      </c>
      <c r="DL291" s="162"/>
      <c r="DM291" s="166">
        <f>IF(PMKAFAAPAYER[[#This Row],[ ]]="Payé",PMKAFAAPAYER[[#This Row],[05.11.2025]],0)</f>
        <v>0</v>
      </c>
      <c r="DN291" s="161"/>
      <c r="DO291" s="166">
        <f>IF(PMKAFAAPAYER[[#This Row],[ ]]="Payé",PMKAFAAPAYER[[#This Row],[12.11.2025]],0)</f>
        <v>0</v>
      </c>
      <c r="DP291" s="161"/>
      <c r="DQ291" s="166">
        <f>IF(PMKAFAAPAYER[[#This Row],[ ]]="Payé",PMKAFAAPAYER[[#This Row],[19.11.2025]],0)</f>
        <v>0</v>
      </c>
      <c r="DR291" s="161"/>
      <c r="DS291" s="176">
        <f>IF(PMKAFAAPAYER[[#This Row],[ ]]="Payé",PMKAFAAPAYER[[#This Row],[26.11.2025]],0)</f>
        <v>0</v>
      </c>
      <c r="DT291" s="17">
        <f t="shared" si="76"/>
        <v>0</v>
      </c>
      <c r="DU291" s="162"/>
      <c r="DV291" s="166">
        <f>IF(PMKAFAAPAYER[[#This Row],[ ]]="Payé",PMKAFAAPAYER[[#This Row],[03.12.2025]],0)</f>
        <v>0</v>
      </c>
      <c r="DW291" s="161"/>
      <c r="DX291" s="166">
        <f>IF(PMKAFAAPAYER[[#This Row],[ ]]="Payé",PMKAFAAPAYER[[#This Row],[10.12.2025]],0)</f>
        <v>0</v>
      </c>
      <c r="DY291" s="161"/>
      <c r="DZ291" s="166">
        <f>IF(PMKAFAAPAYER[[#This Row],[ ]]="Payé",PMKAFAAPAYER[[#This Row],[17.12.2025]],0)</f>
        <v>0</v>
      </c>
      <c r="EA291" s="161"/>
      <c r="EB291" s="166">
        <f>IF(PMKAFAAPAYER[[#This Row],[ ]]="Payé",PMKAFAAPAYER[[#This Row],[24.12.2025]],0)</f>
        <v>0</v>
      </c>
      <c r="EC291" s="161"/>
      <c r="ED291" s="176">
        <f>IF(PMKAFAAPAYER[[#This Row],[ ]]="Payé",PMKAFAAPAYER[[#This Row],[31.12.2025]],0)</f>
        <v>0</v>
      </c>
      <c r="EE291" s="18">
        <f t="shared" si="77"/>
        <v>0</v>
      </c>
      <c r="EF291" s="11">
        <f t="shared" si="78"/>
        <v>0</v>
      </c>
      <c r="EG291" s="16">
        <f>+PMKAFAAPAYER[[#This Row],[CHF]]-PMKAFAAPAYER[[#This Row],[T2025]]</f>
        <v>0</v>
      </c>
    </row>
    <row r="292" spans="1:137" x14ac:dyDescent="0.3">
      <c r="A292" s="9">
        <f t="shared" si="79"/>
        <v>287</v>
      </c>
      <c r="B292" s="250"/>
      <c r="C292" s="251"/>
      <c r="D292" s="252"/>
      <c r="E292" s="253"/>
      <c r="F292" s="265">
        <f t="shared" si="65"/>
        <v>0</v>
      </c>
      <c r="G292" s="254"/>
      <c r="H292" s="255"/>
      <c r="I292" s="256"/>
      <c r="J292" s="14"/>
      <c r="K292" s="14"/>
      <c r="L292" s="14"/>
      <c r="N292" s="15"/>
      <c r="P292" s="258"/>
      <c r="Q292" s="259"/>
      <c r="R292" s="260"/>
      <c r="S292" s="166">
        <f>IF(PMKAFAAPAYER[[#This Row],[ ]]="Payé",PMKAFAAPAYER[[#This Row],[02.01.2025]],0)</f>
        <v>0</v>
      </c>
      <c r="T292" s="234"/>
      <c r="U292" s="166">
        <f>IF(PMKAFAAPAYER[[#This Row],[ ]]="Payé",PMKAFAAPAYER[[#This Row],[09.01.2025]],0)</f>
        <v>0</v>
      </c>
      <c r="V292" s="234"/>
      <c r="W292" s="166">
        <f>IF(PMKAFAAPAYER[[#This Row],[ ]]="Payé",PMKAFAAPAYER[[#This Row],[16.01.2025]],0)</f>
        <v>0</v>
      </c>
      <c r="X292" s="234"/>
      <c r="Y292" s="166">
        <f>IF(PMKAFAAPAYER[[#This Row],[ ]]="Payé",PMKAFAAPAYER[[#This Row],[23.01.2025]],0)</f>
        <v>0</v>
      </c>
      <c r="Z292" s="234"/>
      <c r="AA292" s="176">
        <f>IF(PMKAFAAPAYER[[#This Row],[ ]]="Payé",PMKAFAAPAYER[[#This Row],[30.01.2025]],0)</f>
        <v>0</v>
      </c>
      <c r="AB292" s="32">
        <f t="shared" si="66"/>
        <v>0</v>
      </c>
      <c r="AC292" s="234"/>
      <c r="AD292" s="166">
        <f>IF(PMKAFAAPAYER[[#This Row],[ ]]="Payé",PMKAFAAPAYER[[#This Row],[06.02.2025]],0)</f>
        <v>0</v>
      </c>
      <c r="AE292" s="234"/>
      <c r="AF292" s="166">
        <f>IF(PMKAFAAPAYER[[#This Row],[ ]]="Payé",PMKAFAAPAYER[[#This Row],[13.02.2025]],0)</f>
        <v>0</v>
      </c>
      <c r="AG292" s="234"/>
      <c r="AH292" s="166">
        <f>IF(PMKAFAAPAYER[[#This Row],[ ]]="Payé",PMKAFAAPAYER[[#This Row],[20.02.2025]],0)</f>
        <v>0</v>
      </c>
      <c r="AI292" s="234"/>
      <c r="AJ292" s="176">
        <f>IF(PMKAFAAPAYER[[#This Row],[ ]]="Payé",PMKAFAAPAYER[[#This Row],[27.02.2025]],0)</f>
        <v>0</v>
      </c>
      <c r="AK292" s="47">
        <f t="shared" si="67"/>
        <v>0</v>
      </c>
      <c r="AL292" s="162"/>
      <c r="AM292" s="166">
        <f>IF(PMKAFAAPAYER[[#This Row],[ ]]="Payé",PMKAFAAPAYER[[#This Row],[05.03.2025]],0)</f>
        <v>0</v>
      </c>
      <c r="AN292" s="161"/>
      <c r="AO292" s="166">
        <f>IF(PMKAFAAPAYER[[#This Row],[ ]]="Payé",PMKAFAAPAYER[[#This Row],[12.03.2025]],0)</f>
        <v>0</v>
      </c>
      <c r="AP292" s="161"/>
      <c r="AQ292" s="166">
        <f>IF(PMKAFAAPAYER[[#This Row],[ ]]="Payé",PMKAFAAPAYER[[#This Row],[19.03.2025]],0)</f>
        <v>0</v>
      </c>
      <c r="AR292" s="161"/>
      <c r="AS292" s="176">
        <f>IF(PMKAFAAPAYER[[#This Row],[ ]]="Payé",PMKAFAAPAYER[[#This Row],[26.03.2025]],0)</f>
        <v>0</v>
      </c>
      <c r="AT292" s="17">
        <f t="shared" si="68"/>
        <v>0</v>
      </c>
      <c r="AU292" s="162"/>
      <c r="AV292" s="166">
        <f>IF(PMKAFAAPAYER[[#This Row],[ ]]="Payé",PMKAFAAPAYER[[#This Row],[02.04.2025]],0)</f>
        <v>0</v>
      </c>
      <c r="AW292" s="161"/>
      <c r="AX292" s="166">
        <f>IF(PMKAFAAPAYER[[#This Row],[ ]]="Payé",PMKAFAAPAYER[[#This Row],[09.04.2025]],0)</f>
        <v>0</v>
      </c>
      <c r="AY292" s="161"/>
      <c r="AZ292" s="166">
        <f>IF(PMKAFAAPAYER[[#This Row],[ ]]="Payé",PMKAFAAPAYER[[#This Row],[16.04.2025]],0)</f>
        <v>0</v>
      </c>
      <c r="BA292" s="161"/>
      <c r="BB292" s="166">
        <f>IF(PMKAFAAPAYER[[#This Row],[ ]]="Payé",PMKAFAAPAYER[[#This Row],[23.04.2025]],0)</f>
        <v>0</v>
      </c>
      <c r="BC292" s="161"/>
      <c r="BD292" s="176">
        <f>IF(PMKAFAAPAYER[[#This Row],[ ]]="Payé",PMKAFAAPAYER[[#This Row],[30.04.2025]],0)</f>
        <v>0</v>
      </c>
      <c r="BE292" s="18">
        <f t="shared" si="69"/>
        <v>0</v>
      </c>
      <c r="BF292" s="162"/>
      <c r="BG292" s="166">
        <f>IF(PMKAFAAPAYER[[#This Row],[ ]]="Payé",PMKAFAAPAYER[[#This Row],[07.05.2025]],0)</f>
        <v>0</v>
      </c>
      <c r="BH292" s="161"/>
      <c r="BI292" s="166">
        <f>IF(PMKAFAAPAYER[[#This Row],[ ]]="Payé",PMKAFAAPAYER[[#This Row],[14.05.2025]],0)</f>
        <v>0</v>
      </c>
      <c r="BJ292" s="161"/>
      <c r="BK292" s="166">
        <f>IF(PMKAFAAPAYER[[#This Row],[ ]]="Payé",PMKAFAAPAYER[[#This Row],[21.05.2025]],0)</f>
        <v>0</v>
      </c>
      <c r="BL292" s="161"/>
      <c r="BM292" s="176">
        <f>IF(PMKAFAAPAYER[[#This Row],[ ]]="Payé",PMKAFAAPAYER[[#This Row],[28.05.2025]],0)</f>
        <v>0</v>
      </c>
      <c r="BN292" s="17">
        <f t="shared" si="70"/>
        <v>0</v>
      </c>
      <c r="BO292" s="162"/>
      <c r="BP292" s="166">
        <f>IF(PMKAFAAPAYER[[#This Row],[ ]]="Payé",PMKAFAAPAYER[[#This Row],[04.06.2025]],0)</f>
        <v>0</v>
      </c>
      <c r="BQ292" s="161"/>
      <c r="BR292" s="166">
        <f>IF(PMKAFAAPAYER[[#This Row],[ ]]="Payé",PMKAFAAPAYER[[#This Row],[11.06.2025]],0)</f>
        <v>0</v>
      </c>
      <c r="BS292" s="161"/>
      <c r="BT292" s="166">
        <f>IF(PMKAFAAPAYER[[#This Row],[ ]]="Payé",PMKAFAAPAYER[[#This Row],[18.06.2025]],0)</f>
        <v>0</v>
      </c>
      <c r="BU292" s="161"/>
      <c r="BV292" s="176">
        <f>IF(PMKAFAAPAYER[[#This Row],[ ]]="Payé",PMKAFAAPAYER[[#This Row],[25.06.2025]],0)</f>
        <v>0</v>
      </c>
      <c r="BW292" s="18">
        <f t="shared" si="71"/>
        <v>0</v>
      </c>
      <c r="BX292" s="162"/>
      <c r="BY292" s="166">
        <f>IF(PMKAFAAPAYER[[#This Row],[ ]]="Payé",PMKAFAAPAYER[[#This Row],[02.07.2025]],0)</f>
        <v>0</v>
      </c>
      <c r="BZ292" s="161"/>
      <c r="CA292" s="166">
        <f>IF(PMKAFAAPAYER[[#This Row],[ ]]="Payé",PMKAFAAPAYER[[#This Row],[09.07.2025]],0)</f>
        <v>0</v>
      </c>
      <c r="CB292" s="161"/>
      <c r="CC292" s="166">
        <f>IF(PMKAFAAPAYER[[#This Row],[ ]]="Payé",PMKAFAAPAYER[[#This Row],[16.07.2025]],0)</f>
        <v>0</v>
      </c>
      <c r="CD292" s="161"/>
      <c r="CE292" s="166">
        <f>IF(PMKAFAAPAYER[[#This Row],[ ]]="Payé",PMKAFAAPAYER[[#This Row],[23.07.2025]],0)</f>
        <v>0</v>
      </c>
      <c r="CF292" s="161"/>
      <c r="CG292" s="176">
        <f>IF(PMKAFAAPAYER[[#This Row],[ ]]="Payé",PMKAFAAPAYER[[#This Row],[30.07.2025]],0)</f>
        <v>0</v>
      </c>
      <c r="CH292" s="17">
        <f t="shared" si="72"/>
        <v>0</v>
      </c>
      <c r="CI292" s="162"/>
      <c r="CJ292" s="166">
        <f>IF(PMKAFAAPAYER[[#This Row],[ ]]="Payé",PMKAFAAPAYER[[#This Row],[06.08.2025]],0)</f>
        <v>0</v>
      </c>
      <c r="CK292" s="161"/>
      <c r="CL292" s="166">
        <f>IF(PMKAFAAPAYER[[#This Row],[ ]]="Payé",PMKAFAAPAYER[[#This Row],[13.08.2025]],0)</f>
        <v>0</v>
      </c>
      <c r="CM292" s="161"/>
      <c r="CN292" s="166">
        <f>IF(PMKAFAAPAYER[[#This Row],[ ]]="Payé",PMKAFAAPAYER[[#This Row],[20.08.2025]],0)</f>
        <v>0</v>
      </c>
      <c r="CO292" s="161"/>
      <c r="CP292" s="176">
        <f>IF(PMKAFAAPAYER[[#This Row],[ ]]="Payé",PMKAFAAPAYER[[#This Row],[27.08.2025]],0)</f>
        <v>0</v>
      </c>
      <c r="CQ292" s="18">
        <f t="shared" si="73"/>
        <v>0</v>
      </c>
      <c r="CR292" s="162"/>
      <c r="CS292" s="166">
        <f>IF(PMKAFAAPAYER[[#This Row],[ ]]="Payé",PMKAFAAPAYER[[#This Row],[03.09.2025]],0)</f>
        <v>0</v>
      </c>
      <c r="CT292" s="161"/>
      <c r="CU292" s="166">
        <f>IF(PMKAFAAPAYER[[#This Row],[ ]]="Payé",PMKAFAAPAYER[[#This Row],[10.09.2025]],0)</f>
        <v>0</v>
      </c>
      <c r="CV292" s="161"/>
      <c r="CW292" s="166">
        <f>IF(PMKAFAAPAYER[[#This Row],[ ]]="Payé",PMKAFAAPAYER[[#This Row],[17.09.2025]],0)</f>
        <v>0</v>
      </c>
      <c r="CX292" s="161"/>
      <c r="CY292" s="176">
        <f>IF(PMKAFAAPAYER[[#This Row],[ ]]="Payé",PMKAFAAPAYER[[#This Row],[24.09.2025]],0)</f>
        <v>0</v>
      </c>
      <c r="CZ292" s="17">
        <f t="shared" si="74"/>
        <v>0</v>
      </c>
      <c r="DA292" s="162"/>
      <c r="DB292" s="166">
        <f>IF(PMKAFAAPAYER[[#This Row],[ ]]="Payé",PMKAFAAPAYER[[#This Row],[01.10.2025]],0)</f>
        <v>0</v>
      </c>
      <c r="DC292" s="161"/>
      <c r="DD292" s="166">
        <f>IF(PMKAFAAPAYER[[#This Row],[ ]]="Payé",PMKAFAAPAYER[[#This Row],[08.10.2025]],0)</f>
        <v>0</v>
      </c>
      <c r="DE292" s="161"/>
      <c r="DF292" s="166">
        <f>IF(PMKAFAAPAYER[[#This Row],[ ]]="Payé",PMKAFAAPAYER[[#This Row],[15.10.2025]],0)</f>
        <v>0</v>
      </c>
      <c r="DG292" s="161"/>
      <c r="DH292" s="166">
        <f>IF(PMKAFAAPAYER[[#This Row],[ ]]="Payé",PMKAFAAPAYER[[#This Row],[22.10.2025]],0)</f>
        <v>0</v>
      </c>
      <c r="DI292" s="161"/>
      <c r="DJ292" s="176">
        <f>IF(PMKAFAAPAYER[[#This Row],[ ]]="Payé",PMKAFAAPAYER[[#This Row],[29.10.2025]],0)</f>
        <v>0</v>
      </c>
      <c r="DK292" s="18">
        <f t="shared" si="75"/>
        <v>0</v>
      </c>
      <c r="DL292" s="162"/>
      <c r="DM292" s="166">
        <f>IF(PMKAFAAPAYER[[#This Row],[ ]]="Payé",PMKAFAAPAYER[[#This Row],[05.11.2025]],0)</f>
        <v>0</v>
      </c>
      <c r="DN292" s="161"/>
      <c r="DO292" s="166">
        <f>IF(PMKAFAAPAYER[[#This Row],[ ]]="Payé",PMKAFAAPAYER[[#This Row],[12.11.2025]],0)</f>
        <v>0</v>
      </c>
      <c r="DP292" s="161"/>
      <c r="DQ292" s="166">
        <f>IF(PMKAFAAPAYER[[#This Row],[ ]]="Payé",PMKAFAAPAYER[[#This Row],[19.11.2025]],0)</f>
        <v>0</v>
      </c>
      <c r="DR292" s="161"/>
      <c r="DS292" s="176">
        <f>IF(PMKAFAAPAYER[[#This Row],[ ]]="Payé",PMKAFAAPAYER[[#This Row],[26.11.2025]],0)</f>
        <v>0</v>
      </c>
      <c r="DT292" s="17">
        <f t="shared" si="76"/>
        <v>0</v>
      </c>
      <c r="DU292" s="162"/>
      <c r="DV292" s="166">
        <f>IF(PMKAFAAPAYER[[#This Row],[ ]]="Payé",PMKAFAAPAYER[[#This Row],[03.12.2025]],0)</f>
        <v>0</v>
      </c>
      <c r="DW292" s="161"/>
      <c r="DX292" s="166">
        <f>IF(PMKAFAAPAYER[[#This Row],[ ]]="Payé",PMKAFAAPAYER[[#This Row],[10.12.2025]],0)</f>
        <v>0</v>
      </c>
      <c r="DY292" s="161"/>
      <c r="DZ292" s="166">
        <f>IF(PMKAFAAPAYER[[#This Row],[ ]]="Payé",PMKAFAAPAYER[[#This Row],[17.12.2025]],0)</f>
        <v>0</v>
      </c>
      <c r="EA292" s="161"/>
      <c r="EB292" s="166">
        <f>IF(PMKAFAAPAYER[[#This Row],[ ]]="Payé",PMKAFAAPAYER[[#This Row],[24.12.2025]],0)</f>
        <v>0</v>
      </c>
      <c r="EC292" s="161"/>
      <c r="ED292" s="176">
        <f>IF(PMKAFAAPAYER[[#This Row],[ ]]="Payé",PMKAFAAPAYER[[#This Row],[31.12.2025]],0)</f>
        <v>0</v>
      </c>
      <c r="EE292" s="18">
        <f t="shared" si="77"/>
        <v>0</v>
      </c>
      <c r="EF292" s="11">
        <f t="shared" si="78"/>
        <v>0</v>
      </c>
      <c r="EG292" s="16">
        <f>+PMKAFAAPAYER[[#This Row],[CHF]]-PMKAFAAPAYER[[#This Row],[T2025]]</f>
        <v>0</v>
      </c>
    </row>
    <row r="293" spans="1:137" x14ac:dyDescent="0.3">
      <c r="A293" s="9">
        <f t="shared" si="79"/>
        <v>288</v>
      </c>
      <c r="B293" s="250"/>
      <c r="C293" s="251"/>
      <c r="D293" s="252"/>
      <c r="E293" s="253"/>
      <c r="F293" s="265">
        <f t="shared" si="65"/>
        <v>0</v>
      </c>
      <c r="G293" s="254"/>
      <c r="H293" s="255"/>
      <c r="I293" s="256"/>
      <c r="J293" s="14"/>
      <c r="K293" s="14"/>
      <c r="L293" s="14"/>
      <c r="N293" s="15"/>
      <c r="P293" s="258"/>
      <c r="Q293" s="259"/>
      <c r="R293" s="260"/>
      <c r="S293" s="166">
        <f>IF(PMKAFAAPAYER[[#This Row],[ ]]="Payé",PMKAFAAPAYER[[#This Row],[02.01.2025]],0)</f>
        <v>0</v>
      </c>
      <c r="T293" s="234"/>
      <c r="U293" s="166">
        <f>IF(PMKAFAAPAYER[[#This Row],[ ]]="Payé",PMKAFAAPAYER[[#This Row],[09.01.2025]],0)</f>
        <v>0</v>
      </c>
      <c r="V293" s="234"/>
      <c r="W293" s="166">
        <f>IF(PMKAFAAPAYER[[#This Row],[ ]]="Payé",PMKAFAAPAYER[[#This Row],[16.01.2025]],0)</f>
        <v>0</v>
      </c>
      <c r="X293" s="234"/>
      <c r="Y293" s="166">
        <f>IF(PMKAFAAPAYER[[#This Row],[ ]]="Payé",PMKAFAAPAYER[[#This Row],[23.01.2025]],0)</f>
        <v>0</v>
      </c>
      <c r="Z293" s="234"/>
      <c r="AA293" s="176">
        <f>IF(PMKAFAAPAYER[[#This Row],[ ]]="Payé",PMKAFAAPAYER[[#This Row],[30.01.2025]],0)</f>
        <v>0</v>
      </c>
      <c r="AB293" s="32">
        <f t="shared" si="66"/>
        <v>0</v>
      </c>
      <c r="AC293" s="234"/>
      <c r="AD293" s="166">
        <f>IF(PMKAFAAPAYER[[#This Row],[ ]]="Payé",PMKAFAAPAYER[[#This Row],[06.02.2025]],0)</f>
        <v>0</v>
      </c>
      <c r="AE293" s="234"/>
      <c r="AF293" s="166">
        <f>IF(PMKAFAAPAYER[[#This Row],[ ]]="Payé",PMKAFAAPAYER[[#This Row],[13.02.2025]],0)</f>
        <v>0</v>
      </c>
      <c r="AG293" s="234"/>
      <c r="AH293" s="166">
        <f>IF(PMKAFAAPAYER[[#This Row],[ ]]="Payé",PMKAFAAPAYER[[#This Row],[20.02.2025]],0)</f>
        <v>0</v>
      </c>
      <c r="AI293" s="234"/>
      <c r="AJ293" s="176">
        <f>IF(PMKAFAAPAYER[[#This Row],[ ]]="Payé",PMKAFAAPAYER[[#This Row],[27.02.2025]],0)</f>
        <v>0</v>
      </c>
      <c r="AK293" s="47">
        <f t="shared" si="67"/>
        <v>0</v>
      </c>
      <c r="AL293" s="162"/>
      <c r="AM293" s="166">
        <f>IF(PMKAFAAPAYER[[#This Row],[ ]]="Payé",PMKAFAAPAYER[[#This Row],[05.03.2025]],0)</f>
        <v>0</v>
      </c>
      <c r="AN293" s="161"/>
      <c r="AO293" s="166">
        <f>IF(PMKAFAAPAYER[[#This Row],[ ]]="Payé",PMKAFAAPAYER[[#This Row],[12.03.2025]],0)</f>
        <v>0</v>
      </c>
      <c r="AP293" s="161"/>
      <c r="AQ293" s="166">
        <f>IF(PMKAFAAPAYER[[#This Row],[ ]]="Payé",PMKAFAAPAYER[[#This Row],[19.03.2025]],0)</f>
        <v>0</v>
      </c>
      <c r="AR293" s="161"/>
      <c r="AS293" s="176">
        <f>IF(PMKAFAAPAYER[[#This Row],[ ]]="Payé",PMKAFAAPAYER[[#This Row],[26.03.2025]],0)</f>
        <v>0</v>
      </c>
      <c r="AT293" s="17">
        <f t="shared" si="68"/>
        <v>0</v>
      </c>
      <c r="AU293" s="162"/>
      <c r="AV293" s="166">
        <f>IF(PMKAFAAPAYER[[#This Row],[ ]]="Payé",PMKAFAAPAYER[[#This Row],[02.04.2025]],0)</f>
        <v>0</v>
      </c>
      <c r="AW293" s="161"/>
      <c r="AX293" s="166">
        <f>IF(PMKAFAAPAYER[[#This Row],[ ]]="Payé",PMKAFAAPAYER[[#This Row],[09.04.2025]],0)</f>
        <v>0</v>
      </c>
      <c r="AY293" s="161"/>
      <c r="AZ293" s="166">
        <f>IF(PMKAFAAPAYER[[#This Row],[ ]]="Payé",PMKAFAAPAYER[[#This Row],[16.04.2025]],0)</f>
        <v>0</v>
      </c>
      <c r="BA293" s="161"/>
      <c r="BB293" s="166">
        <f>IF(PMKAFAAPAYER[[#This Row],[ ]]="Payé",PMKAFAAPAYER[[#This Row],[23.04.2025]],0)</f>
        <v>0</v>
      </c>
      <c r="BC293" s="161"/>
      <c r="BD293" s="176">
        <f>IF(PMKAFAAPAYER[[#This Row],[ ]]="Payé",PMKAFAAPAYER[[#This Row],[30.04.2025]],0)</f>
        <v>0</v>
      </c>
      <c r="BE293" s="18">
        <f t="shared" si="69"/>
        <v>0</v>
      </c>
      <c r="BF293" s="162"/>
      <c r="BG293" s="166">
        <f>IF(PMKAFAAPAYER[[#This Row],[ ]]="Payé",PMKAFAAPAYER[[#This Row],[07.05.2025]],0)</f>
        <v>0</v>
      </c>
      <c r="BH293" s="161"/>
      <c r="BI293" s="166">
        <f>IF(PMKAFAAPAYER[[#This Row],[ ]]="Payé",PMKAFAAPAYER[[#This Row],[14.05.2025]],0)</f>
        <v>0</v>
      </c>
      <c r="BJ293" s="161"/>
      <c r="BK293" s="166">
        <f>IF(PMKAFAAPAYER[[#This Row],[ ]]="Payé",PMKAFAAPAYER[[#This Row],[21.05.2025]],0)</f>
        <v>0</v>
      </c>
      <c r="BL293" s="161"/>
      <c r="BM293" s="176">
        <f>IF(PMKAFAAPAYER[[#This Row],[ ]]="Payé",PMKAFAAPAYER[[#This Row],[28.05.2025]],0)</f>
        <v>0</v>
      </c>
      <c r="BN293" s="17">
        <f t="shared" si="70"/>
        <v>0</v>
      </c>
      <c r="BO293" s="162"/>
      <c r="BP293" s="166">
        <f>IF(PMKAFAAPAYER[[#This Row],[ ]]="Payé",PMKAFAAPAYER[[#This Row],[04.06.2025]],0)</f>
        <v>0</v>
      </c>
      <c r="BQ293" s="161"/>
      <c r="BR293" s="166">
        <f>IF(PMKAFAAPAYER[[#This Row],[ ]]="Payé",PMKAFAAPAYER[[#This Row],[11.06.2025]],0)</f>
        <v>0</v>
      </c>
      <c r="BS293" s="161"/>
      <c r="BT293" s="166">
        <f>IF(PMKAFAAPAYER[[#This Row],[ ]]="Payé",PMKAFAAPAYER[[#This Row],[18.06.2025]],0)</f>
        <v>0</v>
      </c>
      <c r="BU293" s="161"/>
      <c r="BV293" s="176">
        <f>IF(PMKAFAAPAYER[[#This Row],[ ]]="Payé",PMKAFAAPAYER[[#This Row],[25.06.2025]],0)</f>
        <v>0</v>
      </c>
      <c r="BW293" s="18">
        <f t="shared" si="71"/>
        <v>0</v>
      </c>
      <c r="BX293" s="162"/>
      <c r="BY293" s="166">
        <f>IF(PMKAFAAPAYER[[#This Row],[ ]]="Payé",PMKAFAAPAYER[[#This Row],[02.07.2025]],0)</f>
        <v>0</v>
      </c>
      <c r="BZ293" s="161"/>
      <c r="CA293" s="166">
        <f>IF(PMKAFAAPAYER[[#This Row],[ ]]="Payé",PMKAFAAPAYER[[#This Row],[09.07.2025]],0)</f>
        <v>0</v>
      </c>
      <c r="CB293" s="161"/>
      <c r="CC293" s="166">
        <f>IF(PMKAFAAPAYER[[#This Row],[ ]]="Payé",PMKAFAAPAYER[[#This Row],[16.07.2025]],0)</f>
        <v>0</v>
      </c>
      <c r="CD293" s="161"/>
      <c r="CE293" s="166">
        <f>IF(PMKAFAAPAYER[[#This Row],[ ]]="Payé",PMKAFAAPAYER[[#This Row],[23.07.2025]],0)</f>
        <v>0</v>
      </c>
      <c r="CF293" s="161"/>
      <c r="CG293" s="176">
        <f>IF(PMKAFAAPAYER[[#This Row],[ ]]="Payé",PMKAFAAPAYER[[#This Row],[30.07.2025]],0)</f>
        <v>0</v>
      </c>
      <c r="CH293" s="17">
        <f t="shared" si="72"/>
        <v>0</v>
      </c>
      <c r="CI293" s="162"/>
      <c r="CJ293" s="166">
        <f>IF(PMKAFAAPAYER[[#This Row],[ ]]="Payé",PMKAFAAPAYER[[#This Row],[06.08.2025]],0)</f>
        <v>0</v>
      </c>
      <c r="CK293" s="161"/>
      <c r="CL293" s="166">
        <f>IF(PMKAFAAPAYER[[#This Row],[ ]]="Payé",PMKAFAAPAYER[[#This Row],[13.08.2025]],0)</f>
        <v>0</v>
      </c>
      <c r="CM293" s="161"/>
      <c r="CN293" s="166">
        <f>IF(PMKAFAAPAYER[[#This Row],[ ]]="Payé",PMKAFAAPAYER[[#This Row],[20.08.2025]],0)</f>
        <v>0</v>
      </c>
      <c r="CO293" s="161"/>
      <c r="CP293" s="176">
        <f>IF(PMKAFAAPAYER[[#This Row],[ ]]="Payé",PMKAFAAPAYER[[#This Row],[27.08.2025]],0)</f>
        <v>0</v>
      </c>
      <c r="CQ293" s="18">
        <f t="shared" si="73"/>
        <v>0</v>
      </c>
      <c r="CR293" s="162"/>
      <c r="CS293" s="166">
        <f>IF(PMKAFAAPAYER[[#This Row],[ ]]="Payé",PMKAFAAPAYER[[#This Row],[03.09.2025]],0)</f>
        <v>0</v>
      </c>
      <c r="CT293" s="161"/>
      <c r="CU293" s="166">
        <f>IF(PMKAFAAPAYER[[#This Row],[ ]]="Payé",PMKAFAAPAYER[[#This Row],[10.09.2025]],0)</f>
        <v>0</v>
      </c>
      <c r="CV293" s="161"/>
      <c r="CW293" s="166">
        <f>IF(PMKAFAAPAYER[[#This Row],[ ]]="Payé",PMKAFAAPAYER[[#This Row],[17.09.2025]],0)</f>
        <v>0</v>
      </c>
      <c r="CX293" s="161"/>
      <c r="CY293" s="176">
        <f>IF(PMKAFAAPAYER[[#This Row],[ ]]="Payé",PMKAFAAPAYER[[#This Row],[24.09.2025]],0)</f>
        <v>0</v>
      </c>
      <c r="CZ293" s="17">
        <f t="shared" si="74"/>
        <v>0</v>
      </c>
      <c r="DA293" s="162"/>
      <c r="DB293" s="166">
        <f>IF(PMKAFAAPAYER[[#This Row],[ ]]="Payé",PMKAFAAPAYER[[#This Row],[01.10.2025]],0)</f>
        <v>0</v>
      </c>
      <c r="DC293" s="161"/>
      <c r="DD293" s="166">
        <f>IF(PMKAFAAPAYER[[#This Row],[ ]]="Payé",PMKAFAAPAYER[[#This Row],[08.10.2025]],0)</f>
        <v>0</v>
      </c>
      <c r="DE293" s="161"/>
      <c r="DF293" s="166">
        <f>IF(PMKAFAAPAYER[[#This Row],[ ]]="Payé",PMKAFAAPAYER[[#This Row],[15.10.2025]],0)</f>
        <v>0</v>
      </c>
      <c r="DG293" s="161"/>
      <c r="DH293" s="166">
        <f>IF(PMKAFAAPAYER[[#This Row],[ ]]="Payé",PMKAFAAPAYER[[#This Row],[22.10.2025]],0)</f>
        <v>0</v>
      </c>
      <c r="DI293" s="161"/>
      <c r="DJ293" s="176">
        <f>IF(PMKAFAAPAYER[[#This Row],[ ]]="Payé",PMKAFAAPAYER[[#This Row],[29.10.2025]],0)</f>
        <v>0</v>
      </c>
      <c r="DK293" s="18">
        <f t="shared" si="75"/>
        <v>0</v>
      </c>
      <c r="DL293" s="162"/>
      <c r="DM293" s="166">
        <f>IF(PMKAFAAPAYER[[#This Row],[ ]]="Payé",PMKAFAAPAYER[[#This Row],[05.11.2025]],0)</f>
        <v>0</v>
      </c>
      <c r="DN293" s="161"/>
      <c r="DO293" s="166">
        <f>IF(PMKAFAAPAYER[[#This Row],[ ]]="Payé",PMKAFAAPAYER[[#This Row],[12.11.2025]],0)</f>
        <v>0</v>
      </c>
      <c r="DP293" s="161"/>
      <c r="DQ293" s="166">
        <f>IF(PMKAFAAPAYER[[#This Row],[ ]]="Payé",PMKAFAAPAYER[[#This Row],[19.11.2025]],0)</f>
        <v>0</v>
      </c>
      <c r="DR293" s="161"/>
      <c r="DS293" s="176">
        <f>IF(PMKAFAAPAYER[[#This Row],[ ]]="Payé",PMKAFAAPAYER[[#This Row],[26.11.2025]],0)</f>
        <v>0</v>
      </c>
      <c r="DT293" s="17">
        <f t="shared" si="76"/>
        <v>0</v>
      </c>
      <c r="DU293" s="162"/>
      <c r="DV293" s="166">
        <f>IF(PMKAFAAPAYER[[#This Row],[ ]]="Payé",PMKAFAAPAYER[[#This Row],[03.12.2025]],0)</f>
        <v>0</v>
      </c>
      <c r="DW293" s="161"/>
      <c r="DX293" s="166">
        <f>IF(PMKAFAAPAYER[[#This Row],[ ]]="Payé",PMKAFAAPAYER[[#This Row],[10.12.2025]],0)</f>
        <v>0</v>
      </c>
      <c r="DY293" s="161"/>
      <c r="DZ293" s="166">
        <f>IF(PMKAFAAPAYER[[#This Row],[ ]]="Payé",PMKAFAAPAYER[[#This Row],[17.12.2025]],0)</f>
        <v>0</v>
      </c>
      <c r="EA293" s="161"/>
      <c r="EB293" s="166">
        <f>IF(PMKAFAAPAYER[[#This Row],[ ]]="Payé",PMKAFAAPAYER[[#This Row],[24.12.2025]],0)</f>
        <v>0</v>
      </c>
      <c r="EC293" s="161"/>
      <c r="ED293" s="176">
        <f>IF(PMKAFAAPAYER[[#This Row],[ ]]="Payé",PMKAFAAPAYER[[#This Row],[31.12.2025]],0)</f>
        <v>0</v>
      </c>
      <c r="EE293" s="18">
        <f t="shared" si="77"/>
        <v>0</v>
      </c>
      <c r="EF293" s="11">
        <f t="shared" si="78"/>
        <v>0</v>
      </c>
      <c r="EG293" s="16">
        <f>+PMKAFAAPAYER[[#This Row],[CHF]]-PMKAFAAPAYER[[#This Row],[T2025]]</f>
        <v>0</v>
      </c>
    </row>
    <row r="294" spans="1:137" x14ac:dyDescent="0.3">
      <c r="A294" s="9">
        <f t="shared" si="79"/>
        <v>289</v>
      </c>
      <c r="B294" s="250"/>
      <c r="C294" s="251"/>
      <c r="D294" s="252"/>
      <c r="E294" s="253"/>
      <c r="F294" s="265">
        <f t="shared" si="65"/>
        <v>0</v>
      </c>
      <c r="G294" s="254"/>
      <c r="H294" s="255"/>
      <c r="I294" s="256"/>
      <c r="J294" s="14"/>
      <c r="K294" s="14"/>
      <c r="L294" s="14"/>
      <c r="N294" s="15"/>
      <c r="P294" s="258"/>
      <c r="Q294" s="259"/>
      <c r="R294" s="260"/>
      <c r="S294" s="166">
        <f>IF(PMKAFAAPAYER[[#This Row],[ ]]="Payé",PMKAFAAPAYER[[#This Row],[02.01.2025]],0)</f>
        <v>0</v>
      </c>
      <c r="T294" s="234"/>
      <c r="U294" s="166">
        <f>IF(PMKAFAAPAYER[[#This Row],[ ]]="Payé",PMKAFAAPAYER[[#This Row],[09.01.2025]],0)</f>
        <v>0</v>
      </c>
      <c r="V294" s="234"/>
      <c r="W294" s="166">
        <f>IF(PMKAFAAPAYER[[#This Row],[ ]]="Payé",PMKAFAAPAYER[[#This Row],[16.01.2025]],0)</f>
        <v>0</v>
      </c>
      <c r="X294" s="234"/>
      <c r="Y294" s="166">
        <f>IF(PMKAFAAPAYER[[#This Row],[ ]]="Payé",PMKAFAAPAYER[[#This Row],[23.01.2025]],0)</f>
        <v>0</v>
      </c>
      <c r="Z294" s="234"/>
      <c r="AA294" s="176">
        <f>IF(PMKAFAAPAYER[[#This Row],[ ]]="Payé",PMKAFAAPAYER[[#This Row],[30.01.2025]],0)</f>
        <v>0</v>
      </c>
      <c r="AB294" s="32">
        <f t="shared" si="66"/>
        <v>0</v>
      </c>
      <c r="AC294" s="234"/>
      <c r="AD294" s="166">
        <f>IF(PMKAFAAPAYER[[#This Row],[ ]]="Payé",PMKAFAAPAYER[[#This Row],[06.02.2025]],0)</f>
        <v>0</v>
      </c>
      <c r="AE294" s="234"/>
      <c r="AF294" s="166">
        <f>IF(PMKAFAAPAYER[[#This Row],[ ]]="Payé",PMKAFAAPAYER[[#This Row],[13.02.2025]],0)</f>
        <v>0</v>
      </c>
      <c r="AG294" s="234"/>
      <c r="AH294" s="166">
        <f>IF(PMKAFAAPAYER[[#This Row],[ ]]="Payé",PMKAFAAPAYER[[#This Row],[20.02.2025]],0)</f>
        <v>0</v>
      </c>
      <c r="AI294" s="234"/>
      <c r="AJ294" s="176">
        <f>IF(PMKAFAAPAYER[[#This Row],[ ]]="Payé",PMKAFAAPAYER[[#This Row],[27.02.2025]],0)</f>
        <v>0</v>
      </c>
      <c r="AK294" s="47">
        <f t="shared" si="67"/>
        <v>0</v>
      </c>
      <c r="AL294" s="162"/>
      <c r="AM294" s="166">
        <f>IF(PMKAFAAPAYER[[#This Row],[ ]]="Payé",PMKAFAAPAYER[[#This Row],[05.03.2025]],0)</f>
        <v>0</v>
      </c>
      <c r="AN294" s="161"/>
      <c r="AO294" s="166">
        <f>IF(PMKAFAAPAYER[[#This Row],[ ]]="Payé",PMKAFAAPAYER[[#This Row],[12.03.2025]],0)</f>
        <v>0</v>
      </c>
      <c r="AP294" s="161"/>
      <c r="AQ294" s="166">
        <f>IF(PMKAFAAPAYER[[#This Row],[ ]]="Payé",PMKAFAAPAYER[[#This Row],[19.03.2025]],0)</f>
        <v>0</v>
      </c>
      <c r="AR294" s="161"/>
      <c r="AS294" s="176">
        <f>IF(PMKAFAAPAYER[[#This Row],[ ]]="Payé",PMKAFAAPAYER[[#This Row],[26.03.2025]],0)</f>
        <v>0</v>
      </c>
      <c r="AT294" s="17">
        <f t="shared" si="68"/>
        <v>0</v>
      </c>
      <c r="AU294" s="162"/>
      <c r="AV294" s="166">
        <f>IF(PMKAFAAPAYER[[#This Row],[ ]]="Payé",PMKAFAAPAYER[[#This Row],[02.04.2025]],0)</f>
        <v>0</v>
      </c>
      <c r="AW294" s="161"/>
      <c r="AX294" s="166">
        <f>IF(PMKAFAAPAYER[[#This Row],[ ]]="Payé",PMKAFAAPAYER[[#This Row],[09.04.2025]],0)</f>
        <v>0</v>
      </c>
      <c r="AY294" s="161"/>
      <c r="AZ294" s="166">
        <f>IF(PMKAFAAPAYER[[#This Row],[ ]]="Payé",PMKAFAAPAYER[[#This Row],[16.04.2025]],0)</f>
        <v>0</v>
      </c>
      <c r="BA294" s="161"/>
      <c r="BB294" s="166">
        <f>IF(PMKAFAAPAYER[[#This Row],[ ]]="Payé",PMKAFAAPAYER[[#This Row],[23.04.2025]],0)</f>
        <v>0</v>
      </c>
      <c r="BC294" s="161"/>
      <c r="BD294" s="176">
        <f>IF(PMKAFAAPAYER[[#This Row],[ ]]="Payé",PMKAFAAPAYER[[#This Row],[30.04.2025]],0)</f>
        <v>0</v>
      </c>
      <c r="BE294" s="18">
        <f t="shared" si="69"/>
        <v>0</v>
      </c>
      <c r="BF294" s="162"/>
      <c r="BG294" s="166">
        <f>IF(PMKAFAAPAYER[[#This Row],[ ]]="Payé",PMKAFAAPAYER[[#This Row],[07.05.2025]],0)</f>
        <v>0</v>
      </c>
      <c r="BH294" s="161"/>
      <c r="BI294" s="166">
        <f>IF(PMKAFAAPAYER[[#This Row],[ ]]="Payé",PMKAFAAPAYER[[#This Row],[14.05.2025]],0)</f>
        <v>0</v>
      </c>
      <c r="BJ294" s="161"/>
      <c r="BK294" s="166">
        <f>IF(PMKAFAAPAYER[[#This Row],[ ]]="Payé",PMKAFAAPAYER[[#This Row],[21.05.2025]],0)</f>
        <v>0</v>
      </c>
      <c r="BL294" s="161"/>
      <c r="BM294" s="176">
        <f>IF(PMKAFAAPAYER[[#This Row],[ ]]="Payé",PMKAFAAPAYER[[#This Row],[28.05.2025]],0)</f>
        <v>0</v>
      </c>
      <c r="BN294" s="17">
        <f t="shared" si="70"/>
        <v>0</v>
      </c>
      <c r="BO294" s="162"/>
      <c r="BP294" s="166">
        <f>IF(PMKAFAAPAYER[[#This Row],[ ]]="Payé",PMKAFAAPAYER[[#This Row],[04.06.2025]],0)</f>
        <v>0</v>
      </c>
      <c r="BQ294" s="161"/>
      <c r="BR294" s="166">
        <f>IF(PMKAFAAPAYER[[#This Row],[ ]]="Payé",PMKAFAAPAYER[[#This Row],[11.06.2025]],0)</f>
        <v>0</v>
      </c>
      <c r="BS294" s="161"/>
      <c r="BT294" s="166">
        <f>IF(PMKAFAAPAYER[[#This Row],[ ]]="Payé",PMKAFAAPAYER[[#This Row],[18.06.2025]],0)</f>
        <v>0</v>
      </c>
      <c r="BU294" s="161"/>
      <c r="BV294" s="176">
        <f>IF(PMKAFAAPAYER[[#This Row],[ ]]="Payé",PMKAFAAPAYER[[#This Row],[25.06.2025]],0)</f>
        <v>0</v>
      </c>
      <c r="BW294" s="18">
        <f t="shared" si="71"/>
        <v>0</v>
      </c>
      <c r="BX294" s="162"/>
      <c r="BY294" s="166">
        <f>IF(PMKAFAAPAYER[[#This Row],[ ]]="Payé",PMKAFAAPAYER[[#This Row],[02.07.2025]],0)</f>
        <v>0</v>
      </c>
      <c r="BZ294" s="161"/>
      <c r="CA294" s="166">
        <f>IF(PMKAFAAPAYER[[#This Row],[ ]]="Payé",PMKAFAAPAYER[[#This Row],[09.07.2025]],0)</f>
        <v>0</v>
      </c>
      <c r="CB294" s="161"/>
      <c r="CC294" s="166">
        <f>IF(PMKAFAAPAYER[[#This Row],[ ]]="Payé",PMKAFAAPAYER[[#This Row],[16.07.2025]],0)</f>
        <v>0</v>
      </c>
      <c r="CD294" s="161"/>
      <c r="CE294" s="166">
        <f>IF(PMKAFAAPAYER[[#This Row],[ ]]="Payé",PMKAFAAPAYER[[#This Row],[23.07.2025]],0)</f>
        <v>0</v>
      </c>
      <c r="CF294" s="161"/>
      <c r="CG294" s="176">
        <f>IF(PMKAFAAPAYER[[#This Row],[ ]]="Payé",PMKAFAAPAYER[[#This Row],[30.07.2025]],0)</f>
        <v>0</v>
      </c>
      <c r="CH294" s="17">
        <f t="shared" si="72"/>
        <v>0</v>
      </c>
      <c r="CI294" s="162"/>
      <c r="CJ294" s="166">
        <f>IF(PMKAFAAPAYER[[#This Row],[ ]]="Payé",PMKAFAAPAYER[[#This Row],[06.08.2025]],0)</f>
        <v>0</v>
      </c>
      <c r="CK294" s="161"/>
      <c r="CL294" s="166">
        <f>IF(PMKAFAAPAYER[[#This Row],[ ]]="Payé",PMKAFAAPAYER[[#This Row],[13.08.2025]],0)</f>
        <v>0</v>
      </c>
      <c r="CM294" s="161"/>
      <c r="CN294" s="166">
        <f>IF(PMKAFAAPAYER[[#This Row],[ ]]="Payé",PMKAFAAPAYER[[#This Row],[20.08.2025]],0)</f>
        <v>0</v>
      </c>
      <c r="CO294" s="161"/>
      <c r="CP294" s="176">
        <f>IF(PMKAFAAPAYER[[#This Row],[ ]]="Payé",PMKAFAAPAYER[[#This Row],[27.08.2025]],0)</f>
        <v>0</v>
      </c>
      <c r="CQ294" s="18">
        <f t="shared" si="73"/>
        <v>0</v>
      </c>
      <c r="CR294" s="162"/>
      <c r="CS294" s="166">
        <f>IF(PMKAFAAPAYER[[#This Row],[ ]]="Payé",PMKAFAAPAYER[[#This Row],[03.09.2025]],0)</f>
        <v>0</v>
      </c>
      <c r="CT294" s="161"/>
      <c r="CU294" s="166">
        <f>IF(PMKAFAAPAYER[[#This Row],[ ]]="Payé",PMKAFAAPAYER[[#This Row],[10.09.2025]],0)</f>
        <v>0</v>
      </c>
      <c r="CV294" s="161"/>
      <c r="CW294" s="166">
        <f>IF(PMKAFAAPAYER[[#This Row],[ ]]="Payé",PMKAFAAPAYER[[#This Row],[17.09.2025]],0)</f>
        <v>0</v>
      </c>
      <c r="CX294" s="161"/>
      <c r="CY294" s="176">
        <f>IF(PMKAFAAPAYER[[#This Row],[ ]]="Payé",PMKAFAAPAYER[[#This Row],[24.09.2025]],0)</f>
        <v>0</v>
      </c>
      <c r="CZ294" s="17">
        <f t="shared" si="74"/>
        <v>0</v>
      </c>
      <c r="DA294" s="162"/>
      <c r="DB294" s="166">
        <f>IF(PMKAFAAPAYER[[#This Row],[ ]]="Payé",PMKAFAAPAYER[[#This Row],[01.10.2025]],0)</f>
        <v>0</v>
      </c>
      <c r="DC294" s="161"/>
      <c r="DD294" s="166">
        <f>IF(PMKAFAAPAYER[[#This Row],[ ]]="Payé",PMKAFAAPAYER[[#This Row],[08.10.2025]],0)</f>
        <v>0</v>
      </c>
      <c r="DE294" s="161"/>
      <c r="DF294" s="166">
        <f>IF(PMKAFAAPAYER[[#This Row],[ ]]="Payé",PMKAFAAPAYER[[#This Row],[15.10.2025]],0)</f>
        <v>0</v>
      </c>
      <c r="DG294" s="161"/>
      <c r="DH294" s="166">
        <f>IF(PMKAFAAPAYER[[#This Row],[ ]]="Payé",PMKAFAAPAYER[[#This Row],[22.10.2025]],0)</f>
        <v>0</v>
      </c>
      <c r="DI294" s="161"/>
      <c r="DJ294" s="176">
        <f>IF(PMKAFAAPAYER[[#This Row],[ ]]="Payé",PMKAFAAPAYER[[#This Row],[29.10.2025]],0)</f>
        <v>0</v>
      </c>
      <c r="DK294" s="18">
        <f t="shared" si="75"/>
        <v>0</v>
      </c>
      <c r="DL294" s="162"/>
      <c r="DM294" s="166">
        <f>IF(PMKAFAAPAYER[[#This Row],[ ]]="Payé",PMKAFAAPAYER[[#This Row],[05.11.2025]],0)</f>
        <v>0</v>
      </c>
      <c r="DN294" s="161"/>
      <c r="DO294" s="166">
        <f>IF(PMKAFAAPAYER[[#This Row],[ ]]="Payé",PMKAFAAPAYER[[#This Row],[12.11.2025]],0)</f>
        <v>0</v>
      </c>
      <c r="DP294" s="161"/>
      <c r="DQ294" s="166">
        <f>IF(PMKAFAAPAYER[[#This Row],[ ]]="Payé",PMKAFAAPAYER[[#This Row],[19.11.2025]],0)</f>
        <v>0</v>
      </c>
      <c r="DR294" s="161"/>
      <c r="DS294" s="176">
        <f>IF(PMKAFAAPAYER[[#This Row],[ ]]="Payé",PMKAFAAPAYER[[#This Row],[26.11.2025]],0)</f>
        <v>0</v>
      </c>
      <c r="DT294" s="17">
        <f t="shared" si="76"/>
        <v>0</v>
      </c>
      <c r="DU294" s="162"/>
      <c r="DV294" s="166">
        <f>IF(PMKAFAAPAYER[[#This Row],[ ]]="Payé",PMKAFAAPAYER[[#This Row],[03.12.2025]],0)</f>
        <v>0</v>
      </c>
      <c r="DW294" s="161"/>
      <c r="DX294" s="166">
        <f>IF(PMKAFAAPAYER[[#This Row],[ ]]="Payé",PMKAFAAPAYER[[#This Row],[10.12.2025]],0)</f>
        <v>0</v>
      </c>
      <c r="DY294" s="161"/>
      <c r="DZ294" s="166">
        <f>IF(PMKAFAAPAYER[[#This Row],[ ]]="Payé",PMKAFAAPAYER[[#This Row],[17.12.2025]],0)</f>
        <v>0</v>
      </c>
      <c r="EA294" s="161"/>
      <c r="EB294" s="166">
        <f>IF(PMKAFAAPAYER[[#This Row],[ ]]="Payé",PMKAFAAPAYER[[#This Row],[24.12.2025]],0)</f>
        <v>0</v>
      </c>
      <c r="EC294" s="161"/>
      <c r="ED294" s="176">
        <f>IF(PMKAFAAPAYER[[#This Row],[ ]]="Payé",PMKAFAAPAYER[[#This Row],[31.12.2025]],0)</f>
        <v>0</v>
      </c>
      <c r="EE294" s="18">
        <f t="shared" si="77"/>
        <v>0</v>
      </c>
      <c r="EF294" s="11">
        <f t="shared" si="78"/>
        <v>0</v>
      </c>
      <c r="EG294" s="16">
        <f>+PMKAFAAPAYER[[#This Row],[CHF]]-PMKAFAAPAYER[[#This Row],[T2025]]</f>
        <v>0</v>
      </c>
    </row>
    <row r="295" spans="1:137" x14ac:dyDescent="0.3">
      <c r="A295" s="9">
        <f t="shared" si="79"/>
        <v>290</v>
      </c>
      <c r="B295" s="250"/>
      <c r="C295" s="251"/>
      <c r="D295" s="252"/>
      <c r="E295" s="253"/>
      <c r="F295" s="265">
        <f t="shared" si="65"/>
        <v>0</v>
      </c>
      <c r="G295" s="254"/>
      <c r="H295" s="255"/>
      <c r="I295" s="256"/>
      <c r="J295" s="14"/>
      <c r="K295" s="14"/>
      <c r="L295" s="14"/>
      <c r="N295" s="15"/>
      <c r="P295" s="258"/>
      <c r="Q295" s="259"/>
      <c r="R295" s="260"/>
      <c r="S295" s="166">
        <f>IF(PMKAFAAPAYER[[#This Row],[ ]]="Payé",PMKAFAAPAYER[[#This Row],[02.01.2025]],0)</f>
        <v>0</v>
      </c>
      <c r="T295" s="234"/>
      <c r="U295" s="166">
        <f>IF(PMKAFAAPAYER[[#This Row],[ ]]="Payé",PMKAFAAPAYER[[#This Row],[09.01.2025]],0)</f>
        <v>0</v>
      </c>
      <c r="V295" s="234"/>
      <c r="W295" s="166">
        <f>IF(PMKAFAAPAYER[[#This Row],[ ]]="Payé",PMKAFAAPAYER[[#This Row],[16.01.2025]],0)</f>
        <v>0</v>
      </c>
      <c r="X295" s="234"/>
      <c r="Y295" s="166">
        <f>IF(PMKAFAAPAYER[[#This Row],[ ]]="Payé",PMKAFAAPAYER[[#This Row],[23.01.2025]],0)</f>
        <v>0</v>
      </c>
      <c r="Z295" s="234"/>
      <c r="AA295" s="176">
        <f>IF(PMKAFAAPAYER[[#This Row],[ ]]="Payé",PMKAFAAPAYER[[#This Row],[30.01.2025]],0)</f>
        <v>0</v>
      </c>
      <c r="AB295" s="32">
        <f t="shared" si="66"/>
        <v>0</v>
      </c>
      <c r="AC295" s="234"/>
      <c r="AD295" s="166">
        <f>IF(PMKAFAAPAYER[[#This Row],[ ]]="Payé",PMKAFAAPAYER[[#This Row],[06.02.2025]],0)</f>
        <v>0</v>
      </c>
      <c r="AE295" s="234"/>
      <c r="AF295" s="166">
        <f>IF(PMKAFAAPAYER[[#This Row],[ ]]="Payé",PMKAFAAPAYER[[#This Row],[13.02.2025]],0)</f>
        <v>0</v>
      </c>
      <c r="AG295" s="234"/>
      <c r="AH295" s="166">
        <f>IF(PMKAFAAPAYER[[#This Row],[ ]]="Payé",PMKAFAAPAYER[[#This Row],[20.02.2025]],0)</f>
        <v>0</v>
      </c>
      <c r="AI295" s="234"/>
      <c r="AJ295" s="176">
        <f>IF(PMKAFAAPAYER[[#This Row],[ ]]="Payé",PMKAFAAPAYER[[#This Row],[27.02.2025]],0)</f>
        <v>0</v>
      </c>
      <c r="AK295" s="47">
        <f t="shared" si="67"/>
        <v>0</v>
      </c>
      <c r="AL295" s="162"/>
      <c r="AM295" s="166">
        <f>IF(PMKAFAAPAYER[[#This Row],[ ]]="Payé",PMKAFAAPAYER[[#This Row],[05.03.2025]],0)</f>
        <v>0</v>
      </c>
      <c r="AN295" s="161"/>
      <c r="AO295" s="166">
        <f>IF(PMKAFAAPAYER[[#This Row],[ ]]="Payé",PMKAFAAPAYER[[#This Row],[12.03.2025]],0)</f>
        <v>0</v>
      </c>
      <c r="AP295" s="161"/>
      <c r="AQ295" s="166">
        <f>IF(PMKAFAAPAYER[[#This Row],[ ]]="Payé",PMKAFAAPAYER[[#This Row],[19.03.2025]],0)</f>
        <v>0</v>
      </c>
      <c r="AR295" s="161"/>
      <c r="AS295" s="176">
        <f>IF(PMKAFAAPAYER[[#This Row],[ ]]="Payé",PMKAFAAPAYER[[#This Row],[26.03.2025]],0)</f>
        <v>0</v>
      </c>
      <c r="AT295" s="17">
        <f t="shared" si="68"/>
        <v>0</v>
      </c>
      <c r="AU295" s="162"/>
      <c r="AV295" s="166">
        <f>IF(PMKAFAAPAYER[[#This Row],[ ]]="Payé",PMKAFAAPAYER[[#This Row],[02.04.2025]],0)</f>
        <v>0</v>
      </c>
      <c r="AW295" s="161"/>
      <c r="AX295" s="166">
        <f>IF(PMKAFAAPAYER[[#This Row],[ ]]="Payé",PMKAFAAPAYER[[#This Row],[09.04.2025]],0)</f>
        <v>0</v>
      </c>
      <c r="AY295" s="161"/>
      <c r="AZ295" s="166">
        <f>IF(PMKAFAAPAYER[[#This Row],[ ]]="Payé",PMKAFAAPAYER[[#This Row],[16.04.2025]],0)</f>
        <v>0</v>
      </c>
      <c r="BA295" s="161"/>
      <c r="BB295" s="166">
        <f>IF(PMKAFAAPAYER[[#This Row],[ ]]="Payé",PMKAFAAPAYER[[#This Row],[23.04.2025]],0)</f>
        <v>0</v>
      </c>
      <c r="BC295" s="161"/>
      <c r="BD295" s="176">
        <f>IF(PMKAFAAPAYER[[#This Row],[ ]]="Payé",PMKAFAAPAYER[[#This Row],[30.04.2025]],0)</f>
        <v>0</v>
      </c>
      <c r="BE295" s="18">
        <f t="shared" si="69"/>
        <v>0</v>
      </c>
      <c r="BF295" s="162"/>
      <c r="BG295" s="166">
        <f>IF(PMKAFAAPAYER[[#This Row],[ ]]="Payé",PMKAFAAPAYER[[#This Row],[07.05.2025]],0)</f>
        <v>0</v>
      </c>
      <c r="BH295" s="161"/>
      <c r="BI295" s="166">
        <f>IF(PMKAFAAPAYER[[#This Row],[ ]]="Payé",PMKAFAAPAYER[[#This Row],[14.05.2025]],0)</f>
        <v>0</v>
      </c>
      <c r="BJ295" s="161"/>
      <c r="BK295" s="166">
        <f>IF(PMKAFAAPAYER[[#This Row],[ ]]="Payé",PMKAFAAPAYER[[#This Row],[21.05.2025]],0)</f>
        <v>0</v>
      </c>
      <c r="BL295" s="161"/>
      <c r="BM295" s="176">
        <f>IF(PMKAFAAPAYER[[#This Row],[ ]]="Payé",PMKAFAAPAYER[[#This Row],[28.05.2025]],0)</f>
        <v>0</v>
      </c>
      <c r="BN295" s="17">
        <f t="shared" si="70"/>
        <v>0</v>
      </c>
      <c r="BO295" s="162"/>
      <c r="BP295" s="166">
        <f>IF(PMKAFAAPAYER[[#This Row],[ ]]="Payé",PMKAFAAPAYER[[#This Row],[04.06.2025]],0)</f>
        <v>0</v>
      </c>
      <c r="BQ295" s="161"/>
      <c r="BR295" s="166">
        <f>IF(PMKAFAAPAYER[[#This Row],[ ]]="Payé",PMKAFAAPAYER[[#This Row],[11.06.2025]],0)</f>
        <v>0</v>
      </c>
      <c r="BS295" s="161"/>
      <c r="BT295" s="166">
        <f>IF(PMKAFAAPAYER[[#This Row],[ ]]="Payé",PMKAFAAPAYER[[#This Row],[18.06.2025]],0)</f>
        <v>0</v>
      </c>
      <c r="BU295" s="161"/>
      <c r="BV295" s="176">
        <f>IF(PMKAFAAPAYER[[#This Row],[ ]]="Payé",PMKAFAAPAYER[[#This Row],[25.06.2025]],0)</f>
        <v>0</v>
      </c>
      <c r="BW295" s="18">
        <f t="shared" si="71"/>
        <v>0</v>
      </c>
      <c r="BX295" s="162"/>
      <c r="BY295" s="166">
        <f>IF(PMKAFAAPAYER[[#This Row],[ ]]="Payé",PMKAFAAPAYER[[#This Row],[02.07.2025]],0)</f>
        <v>0</v>
      </c>
      <c r="BZ295" s="161"/>
      <c r="CA295" s="166">
        <f>IF(PMKAFAAPAYER[[#This Row],[ ]]="Payé",PMKAFAAPAYER[[#This Row],[09.07.2025]],0)</f>
        <v>0</v>
      </c>
      <c r="CB295" s="161"/>
      <c r="CC295" s="166">
        <f>IF(PMKAFAAPAYER[[#This Row],[ ]]="Payé",PMKAFAAPAYER[[#This Row],[16.07.2025]],0)</f>
        <v>0</v>
      </c>
      <c r="CD295" s="161"/>
      <c r="CE295" s="166">
        <f>IF(PMKAFAAPAYER[[#This Row],[ ]]="Payé",PMKAFAAPAYER[[#This Row],[23.07.2025]],0)</f>
        <v>0</v>
      </c>
      <c r="CF295" s="161"/>
      <c r="CG295" s="176">
        <f>IF(PMKAFAAPAYER[[#This Row],[ ]]="Payé",PMKAFAAPAYER[[#This Row],[30.07.2025]],0)</f>
        <v>0</v>
      </c>
      <c r="CH295" s="17">
        <f t="shared" si="72"/>
        <v>0</v>
      </c>
      <c r="CI295" s="162"/>
      <c r="CJ295" s="166">
        <f>IF(PMKAFAAPAYER[[#This Row],[ ]]="Payé",PMKAFAAPAYER[[#This Row],[06.08.2025]],0)</f>
        <v>0</v>
      </c>
      <c r="CK295" s="161"/>
      <c r="CL295" s="166">
        <f>IF(PMKAFAAPAYER[[#This Row],[ ]]="Payé",PMKAFAAPAYER[[#This Row],[13.08.2025]],0)</f>
        <v>0</v>
      </c>
      <c r="CM295" s="161"/>
      <c r="CN295" s="166">
        <f>IF(PMKAFAAPAYER[[#This Row],[ ]]="Payé",PMKAFAAPAYER[[#This Row],[20.08.2025]],0)</f>
        <v>0</v>
      </c>
      <c r="CO295" s="161"/>
      <c r="CP295" s="176">
        <f>IF(PMKAFAAPAYER[[#This Row],[ ]]="Payé",PMKAFAAPAYER[[#This Row],[27.08.2025]],0)</f>
        <v>0</v>
      </c>
      <c r="CQ295" s="18">
        <f t="shared" si="73"/>
        <v>0</v>
      </c>
      <c r="CR295" s="162"/>
      <c r="CS295" s="166">
        <f>IF(PMKAFAAPAYER[[#This Row],[ ]]="Payé",PMKAFAAPAYER[[#This Row],[03.09.2025]],0)</f>
        <v>0</v>
      </c>
      <c r="CT295" s="161"/>
      <c r="CU295" s="166">
        <f>IF(PMKAFAAPAYER[[#This Row],[ ]]="Payé",PMKAFAAPAYER[[#This Row],[10.09.2025]],0)</f>
        <v>0</v>
      </c>
      <c r="CV295" s="161"/>
      <c r="CW295" s="166">
        <f>IF(PMKAFAAPAYER[[#This Row],[ ]]="Payé",PMKAFAAPAYER[[#This Row],[17.09.2025]],0)</f>
        <v>0</v>
      </c>
      <c r="CX295" s="161"/>
      <c r="CY295" s="176">
        <f>IF(PMKAFAAPAYER[[#This Row],[ ]]="Payé",PMKAFAAPAYER[[#This Row],[24.09.2025]],0)</f>
        <v>0</v>
      </c>
      <c r="CZ295" s="17">
        <f t="shared" si="74"/>
        <v>0</v>
      </c>
      <c r="DA295" s="162"/>
      <c r="DB295" s="166">
        <f>IF(PMKAFAAPAYER[[#This Row],[ ]]="Payé",PMKAFAAPAYER[[#This Row],[01.10.2025]],0)</f>
        <v>0</v>
      </c>
      <c r="DC295" s="161"/>
      <c r="DD295" s="166">
        <f>IF(PMKAFAAPAYER[[#This Row],[ ]]="Payé",PMKAFAAPAYER[[#This Row],[08.10.2025]],0)</f>
        <v>0</v>
      </c>
      <c r="DE295" s="161"/>
      <c r="DF295" s="166">
        <f>IF(PMKAFAAPAYER[[#This Row],[ ]]="Payé",PMKAFAAPAYER[[#This Row],[15.10.2025]],0)</f>
        <v>0</v>
      </c>
      <c r="DG295" s="161"/>
      <c r="DH295" s="166">
        <f>IF(PMKAFAAPAYER[[#This Row],[ ]]="Payé",PMKAFAAPAYER[[#This Row],[22.10.2025]],0)</f>
        <v>0</v>
      </c>
      <c r="DI295" s="161"/>
      <c r="DJ295" s="176">
        <f>IF(PMKAFAAPAYER[[#This Row],[ ]]="Payé",PMKAFAAPAYER[[#This Row],[29.10.2025]],0)</f>
        <v>0</v>
      </c>
      <c r="DK295" s="18">
        <f t="shared" si="75"/>
        <v>0</v>
      </c>
      <c r="DL295" s="162"/>
      <c r="DM295" s="166">
        <f>IF(PMKAFAAPAYER[[#This Row],[ ]]="Payé",PMKAFAAPAYER[[#This Row],[05.11.2025]],0)</f>
        <v>0</v>
      </c>
      <c r="DN295" s="161"/>
      <c r="DO295" s="166">
        <f>IF(PMKAFAAPAYER[[#This Row],[ ]]="Payé",PMKAFAAPAYER[[#This Row],[12.11.2025]],0)</f>
        <v>0</v>
      </c>
      <c r="DP295" s="161"/>
      <c r="DQ295" s="166">
        <f>IF(PMKAFAAPAYER[[#This Row],[ ]]="Payé",PMKAFAAPAYER[[#This Row],[19.11.2025]],0)</f>
        <v>0</v>
      </c>
      <c r="DR295" s="161"/>
      <c r="DS295" s="176">
        <f>IF(PMKAFAAPAYER[[#This Row],[ ]]="Payé",PMKAFAAPAYER[[#This Row],[26.11.2025]],0)</f>
        <v>0</v>
      </c>
      <c r="DT295" s="17">
        <f t="shared" si="76"/>
        <v>0</v>
      </c>
      <c r="DU295" s="162"/>
      <c r="DV295" s="166">
        <f>IF(PMKAFAAPAYER[[#This Row],[ ]]="Payé",PMKAFAAPAYER[[#This Row],[03.12.2025]],0)</f>
        <v>0</v>
      </c>
      <c r="DW295" s="161"/>
      <c r="DX295" s="166">
        <f>IF(PMKAFAAPAYER[[#This Row],[ ]]="Payé",PMKAFAAPAYER[[#This Row],[10.12.2025]],0)</f>
        <v>0</v>
      </c>
      <c r="DY295" s="161"/>
      <c r="DZ295" s="166">
        <f>IF(PMKAFAAPAYER[[#This Row],[ ]]="Payé",PMKAFAAPAYER[[#This Row],[17.12.2025]],0)</f>
        <v>0</v>
      </c>
      <c r="EA295" s="161"/>
      <c r="EB295" s="166">
        <f>IF(PMKAFAAPAYER[[#This Row],[ ]]="Payé",PMKAFAAPAYER[[#This Row],[24.12.2025]],0)</f>
        <v>0</v>
      </c>
      <c r="EC295" s="161"/>
      <c r="ED295" s="176">
        <f>IF(PMKAFAAPAYER[[#This Row],[ ]]="Payé",PMKAFAAPAYER[[#This Row],[31.12.2025]],0)</f>
        <v>0</v>
      </c>
      <c r="EE295" s="18">
        <f t="shared" si="77"/>
        <v>0</v>
      </c>
      <c r="EF295" s="11">
        <f t="shared" si="78"/>
        <v>0</v>
      </c>
      <c r="EG295" s="16">
        <f>+PMKAFAAPAYER[[#This Row],[CHF]]-PMKAFAAPAYER[[#This Row],[T2025]]</f>
        <v>0</v>
      </c>
    </row>
    <row r="296" spans="1:137" x14ac:dyDescent="0.3">
      <c r="A296" s="9">
        <f t="shared" si="79"/>
        <v>291</v>
      </c>
      <c r="B296" s="250"/>
      <c r="C296" s="251"/>
      <c r="D296" s="252"/>
      <c r="E296" s="253"/>
      <c r="F296" s="265">
        <f t="shared" si="65"/>
        <v>0</v>
      </c>
      <c r="G296" s="254"/>
      <c r="H296" s="255"/>
      <c r="I296" s="256"/>
      <c r="J296" s="14"/>
      <c r="K296" s="14"/>
      <c r="L296" s="14"/>
      <c r="N296" s="15"/>
      <c r="P296" s="258"/>
      <c r="Q296" s="259"/>
      <c r="R296" s="260"/>
      <c r="S296" s="166">
        <f>IF(PMKAFAAPAYER[[#This Row],[ ]]="Payé",PMKAFAAPAYER[[#This Row],[02.01.2025]],0)</f>
        <v>0</v>
      </c>
      <c r="T296" s="234"/>
      <c r="U296" s="166">
        <f>IF(PMKAFAAPAYER[[#This Row],[ ]]="Payé",PMKAFAAPAYER[[#This Row],[09.01.2025]],0)</f>
        <v>0</v>
      </c>
      <c r="V296" s="234"/>
      <c r="W296" s="166">
        <f>IF(PMKAFAAPAYER[[#This Row],[ ]]="Payé",PMKAFAAPAYER[[#This Row],[16.01.2025]],0)</f>
        <v>0</v>
      </c>
      <c r="X296" s="234"/>
      <c r="Y296" s="166">
        <f>IF(PMKAFAAPAYER[[#This Row],[ ]]="Payé",PMKAFAAPAYER[[#This Row],[23.01.2025]],0)</f>
        <v>0</v>
      </c>
      <c r="Z296" s="234"/>
      <c r="AA296" s="176">
        <f>IF(PMKAFAAPAYER[[#This Row],[ ]]="Payé",PMKAFAAPAYER[[#This Row],[30.01.2025]],0)</f>
        <v>0</v>
      </c>
      <c r="AB296" s="32">
        <f t="shared" si="66"/>
        <v>0</v>
      </c>
      <c r="AC296" s="234"/>
      <c r="AD296" s="166">
        <f>IF(PMKAFAAPAYER[[#This Row],[ ]]="Payé",PMKAFAAPAYER[[#This Row],[06.02.2025]],0)</f>
        <v>0</v>
      </c>
      <c r="AE296" s="234"/>
      <c r="AF296" s="166">
        <f>IF(PMKAFAAPAYER[[#This Row],[ ]]="Payé",PMKAFAAPAYER[[#This Row],[13.02.2025]],0)</f>
        <v>0</v>
      </c>
      <c r="AG296" s="234"/>
      <c r="AH296" s="166">
        <f>IF(PMKAFAAPAYER[[#This Row],[ ]]="Payé",PMKAFAAPAYER[[#This Row],[20.02.2025]],0)</f>
        <v>0</v>
      </c>
      <c r="AI296" s="234"/>
      <c r="AJ296" s="176">
        <f>IF(PMKAFAAPAYER[[#This Row],[ ]]="Payé",PMKAFAAPAYER[[#This Row],[27.02.2025]],0)</f>
        <v>0</v>
      </c>
      <c r="AK296" s="47">
        <f t="shared" si="67"/>
        <v>0</v>
      </c>
      <c r="AL296" s="162"/>
      <c r="AM296" s="166">
        <f>IF(PMKAFAAPAYER[[#This Row],[ ]]="Payé",PMKAFAAPAYER[[#This Row],[05.03.2025]],0)</f>
        <v>0</v>
      </c>
      <c r="AN296" s="161"/>
      <c r="AO296" s="166">
        <f>IF(PMKAFAAPAYER[[#This Row],[ ]]="Payé",PMKAFAAPAYER[[#This Row],[12.03.2025]],0)</f>
        <v>0</v>
      </c>
      <c r="AP296" s="161"/>
      <c r="AQ296" s="166">
        <f>IF(PMKAFAAPAYER[[#This Row],[ ]]="Payé",PMKAFAAPAYER[[#This Row],[19.03.2025]],0)</f>
        <v>0</v>
      </c>
      <c r="AR296" s="161"/>
      <c r="AS296" s="176">
        <f>IF(PMKAFAAPAYER[[#This Row],[ ]]="Payé",PMKAFAAPAYER[[#This Row],[26.03.2025]],0)</f>
        <v>0</v>
      </c>
      <c r="AT296" s="17">
        <f t="shared" si="68"/>
        <v>0</v>
      </c>
      <c r="AU296" s="162"/>
      <c r="AV296" s="166">
        <f>IF(PMKAFAAPAYER[[#This Row],[ ]]="Payé",PMKAFAAPAYER[[#This Row],[02.04.2025]],0)</f>
        <v>0</v>
      </c>
      <c r="AW296" s="161"/>
      <c r="AX296" s="166">
        <f>IF(PMKAFAAPAYER[[#This Row],[ ]]="Payé",PMKAFAAPAYER[[#This Row],[09.04.2025]],0)</f>
        <v>0</v>
      </c>
      <c r="AY296" s="161"/>
      <c r="AZ296" s="166">
        <f>IF(PMKAFAAPAYER[[#This Row],[ ]]="Payé",PMKAFAAPAYER[[#This Row],[16.04.2025]],0)</f>
        <v>0</v>
      </c>
      <c r="BA296" s="161"/>
      <c r="BB296" s="166">
        <f>IF(PMKAFAAPAYER[[#This Row],[ ]]="Payé",PMKAFAAPAYER[[#This Row],[23.04.2025]],0)</f>
        <v>0</v>
      </c>
      <c r="BC296" s="161"/>
      <c r="BD296" s="176">
        <f>IF(PMKAFAAPAYER[[#This Row],[ ]]="Payé",PMKAFAAPAYER[[#This Row],[30.04.2025]],0)</f>
        <v>0</v>
      </c>
      <c r="BE296" s="18">
        <f t="shared" si="69"/>
        <v>0</v>
      </c>
      <c r="BF296" s="162"/>
      <c r="BG296" s="166">
        <f>IF(PMKAFAAPAYER[[#This Row],[ ]]="Payé",PMKAFAAPAYER[[#This Row],[07.05.2025]],0)</f>
        <v>0</v>
      </c>
      <c r="BH296" s="161"/>
      <c r="BI296" s="166">
        <f>IF(PMKAFAAPAYER[[#This Row],[ ]]="Payé",PMKAFAAPAYER[[#This Row],[14.05.2025]],0)</f>
        <v>0</v>
      </c>
      <c r="BJ296" s="161"/>
      <c r="BK296" s="166">
        <f>IF(PMKAFAAPAYER[[#This Row],[ ]]="Payé",PMKAFAAPAYER[[#This Row],[21.05.2025]],0)</f>
        <v>0</v>
      </c>
      <c r="BL296" s="161"/>
      <c r="BM296" s="176">
        <f>IF(PMKAFAAPAYER[[#This Row],[ ]]="Payé",PMKAFAAPAYER[[#This Row],[28.05.2025]],0)</f>
        <v>0</v>
      </c>
      <c r="BN296" s="17">
        <f t="shared" si="70"/>
        <v>0</v>
      </c>
      <c r="BO296" s="162"/>
      <c r="BP296" s="166">
        <f>IF(PMKAFAAPAYER[[#This Row],[ ]]="Payé",PMKAFAAPAYER[[#This Row],[04.06.2025]],0)</f>
        <v>0</v>
      </c>
      <c r="BQ296" s="161"/>
      <c r="BR296" s="166">
        <f>IF(PMKAFAAPAYER[[#This Row],[ ]]="Payé",PMKAFAAPAYER[[#This Row],[11.06.2025]],0)</f>
        <v>0</v>
      </c>
      <c r="BS296" s="161"/>
      <c r="BT296" s="166">
        <f>IF(PMKAFAAPAYER[[#This Row],[ ]]="Payé",PMKAFAAPAYER[[#This Row],[18.06.2025]],0)</f>
        <v>0</v>
      </c>
      <c r="BU296" s="161"/>
      <c r="BV296" s="176">
        <f>IF(PMKAFAAPAYER[[#This Row],[ ]]="Payé",PMKAFAAPAYER[[#This Row],[25.06.2025]],0)</f>
        <v>0</v>
      </c>
      <c r="BW296" s="18">
        <f t="shared" si="71"/>
        <v>0</v>
      </c>
      <c r="BX296" s="162"/>
      <c r="BY296" s="166">
        <f>IF(PMKAFAAPAYER[[#This Row],[ ]]="Payé",PMKAFAAPAYER[[#This Row],[02.07.2025]],0)</f>
        <v>0</v>
      </c>
      <c r="BZ296" s="161"/>
      <c r="CA296" s="166">
        <f>IF(PMKAFAAPAYER[[#This Row],[ ]]="Payé",PMKAFAAPAYER[[#This Row],[09.07.2025]],0)</f>
        <v>0</v>
      </c>
      <c r="CB296" s="161"/>
      <c r="CC296" s="166">
        <f>IF(PMKAFAAPAYER[[#This Row],[ ]]="Payé",PMKAFAAPAYER[[#This Row],[16.07.2025]],0)</f>
        <v>0</v>
      </c>
      <c r="CD296" s="161"/>
      <c r="CE296" s="166">
        <f>IF(PMKAFAAPAYER[[#This Row],[ ]]="Payé",PMKAFAAPAYER[[#This Row],[23.07.2025]],0)</f>
        <v>0</v>
      </c>
      <c r="CF296" s="161"/>
      <c r="CG296" s="176">
        <f>IF(PMKAFAAPAYER[[#This Row],[ ]]="Payé",PMKAFAAPAYER[[#This Row],[30.07.2025]],0)</f>
        <v>0</v>
      </c>
      <c r="CH296" s="17">
        <f t="shared" si="72"/>
        <v>0</v>
      </c>
      <c r="CI296" s="162"/>
      <c r="CJ296" s="166">
        <f>IF(PMKAFAAPAYER[[#This Row],[ ]]="Payé",PMKAFAAPAYER[[#This Row],[06.08.2025]],0)</f>
        <v>0</v>
      </c>
      <c r="CK296" s="161"/>
      <c r="CL296" s="166">
        <f>IF(PMKAFAAPAYER[[#This Row],[ ]]="Payé",PMKAFAAPAYER[[#This Row],[13.08.2025]],0)</f>
        <v>0</v>
      </c>
      <c r="CM296" s="161"/>
      <c r="CN296" s="166">
        <f>IF(PMKAFAAPAYER[[#This Row],[ ]]="Payé",PMKAFAAPAYER[[#This Row],[20.08.2025]],0)</f>
        <v>0</v>
      </c>
      <c r="CO296" s="161"/>
      <c r="CP296" s="176">
        <f>IF(PMKAFAAPAYER[[#This Row],[ ]]="Payé",PMKAFAAPAYER[[#This Row],[27.08.2025]],0)</f>
        <v>0</v>
      </c>
      <c r="CQ296" s="18">
        <f t="shared" si="73"/>
        <v>0</v>
      </c>
      <c r="CR296" s="162"/>
      <c r="CS296" s="166">
        <f>IF(PMKAFAAPAYER[[#This Row],[ ]]="Payé",PMKAFAAPAYER[[#This Row],[03.09.2025]],0)</f>
        <v>0</v>
      </c>
      <c r="CT296" s="161"/>
      <c r="CU296" s="166">
        <f>IF(PMKAFAAPAYER[[#This Row],[ ]]="Payé",PMKAFAAPAYER[[#This Row],[10.09.2025]],0)</f>
        <v>0</v>
      </c>
      <c r="CV296" s="161"/>
      <c r="CW296" s="166">
        <f>IF(PMKAFAAPAYER[[#This Row],[ ]]="Payé",PMKAFAAPAYER[[#This Row],[17.09.2025]],0)</f>
        <v>0</v>
      </c>
      <c r="CX296" s="161"/>
      <c r="CY296" s="176">
        <f>IF(PMKAFAAPAYER[[#This Row],[ ]]="Payé",PMKAFAAPAYER[[#This Row],[24.09.2025]],0)</f>
        <v>0</v>
      </c>
      <c r="CZ296" s="17">
        <f t="shared" si="74"/>
        <v>0</v>
      </c>
      <c r="DA296" s="162"/>
      <c r="DB296" s="166">
        <f>IF(PMKAFAAPAYER[[#This Row],[ ]]="Payé",PMKAFAAPAYER[[#This Row],[01.10.2025]],0)</f>
        <v>0</v>
      </c>
      <c r="DC296" s="161"/>
      <c r="DD296" s="166">
        <f>IF(PMKAFAAPAYER[[#This Row],[ ]]="Payé",PMKAFAAPAYER[[#This Row],[08.10.2025]],0)</f>
        <v>0</v>
      </c>
      <c r="DE296" s="161"/>
      <c r="DF296" s="166">
        <f>IF(PMKAFAAPAYER[[#This Row],[ ]]="Payé",PMKAFAAPAYER[[#This Row],[15.10.2025]],0)</f>
        <v>0</v>
      </c>
      <c r="DG296" s="161"/>
      <c r="DH296" s="166">
        <f>IF(PMKAFAAPAYER[[#This Row],[ ]]="Payé",PMKAFAAPAYER[[#This Row],[22.10.2025]],0)</f>
        <v>0</v>
      </c>
      <c r="DI296" s="161"/>
      <c r="DJ296" s="176">
        <f>IF(PMKAFAAPAYER[[#This Row],[ ]]="Payé",PMKAFAAPAYER[[#This Row],[29.10.2025]],0)</f>
        <v>0</v>
      </c>
      <c r="DK296" s="18">
        <f t="shared" si="75"/>
        <v>0</v>
      </c>
      <c r="DL296" s="162"/>
      <c r="DM296" s="166">
        <f>IF(PMKAFAAPAYER[[#This Row],[ ]]="Payé",PMKAFAAPAYER[[#This Row],[05.11.2025]],0)</f>
        <v>0</v>
      </c>
      <c r="DN296" s="161"/>
      <c r="DO296" s="166">
        <f>IF(PMKAFAAPAYER[[#This Row],[ ]]="Payé",PMKAFAAPAYER[[#This Row],[12.11.2025]],0)</f>
        <v>0</v>
      </c>
      <c r="DP296" s="161"/>
      <c r="DQ296" s="166">
        <f>IF(PMKAFAAPAYER[[#This Row],[ ]]="Payé",PMKAFAAPAYER[[#This Row],[19.11.2025]],0)</f>
        <v>0</v>
      </c>
      <c r="DR296" s="161"/>
      <c r="DS296" s="176">
        <f>IF(PMKAFAAPAYER[[#This Row],[ ]]="Payé",PMKAFAAPAYER[[#This Row],[26.11.2025]],0)</f>
        <v>0</v>
      </c>
      <c r="DT296" s="17">
        <f t="shared" si="76"/>
        <v>0</v>
      </c>
      <c r="DU296" s="162"/>
      <c r="DV296" s="166">
        <f>IF(PMKAFAAPAYER[[#This Row],[ ]]="Payé",PMKAFAAPAYER[[#This Row],[03.12.2025]],0)</f>
        <v>0</v>
      </c>
      <c r="DW296" s="161"/>
      <c r="DX296" s="166">
        <f>IF(PMKAFAAPAYER[[#This Row],[ ]]="Payé",PMKAFAAPAYER[[#This Row],[10.12.2025]],0)</f>
        <v>0</v>
      </c>
      <c r="DY296" s="161"/>
      <c r="DZ296" s="166">
        <f>IF(PMKAFAAPAYER[[#This Row],[ ]]="Payé",PMKAFAAPAYER[[#This Row],[17.12.2025]],0)</f>
        <v>0</v>
      </c>
      <c r="EA296" s="161"/>
      <c r="EB296" s="166">
        <f>IF(PMKAFAAPAYER[[#This Row],[ ]]="Payé",PMKAFAAPAYER[[#This Row],[24.12.2025]],0)</f>
        <v>0</v>
      </c>
      <c r="EC296" s="161"/>
      <c r="ED296" s="176">
        <f>IF(PMKAFAAPAYER[[#This Row],[ ]]="Payé",PMKAFAAPAYER[[#This Row],[31.12.2025]],0)</f>
        <v>0</v>
      </c>
      <c r="EE296" s="18">
        <f t="shared" si="77"/>
        <v>0</v>
      </c>
      <c r="EF296" s="11">
        <f t="shared" si="78"/>
        <v>0</v>
      </c>
      <c r="EG296" s="16">
        <f>+PMKAFAAPAYER[[#This Row],[CHF]]-PMKAFAAPAYER[[#This Row],[T2025]]</f>
        <v>0</v>
      </c>
    </row>
    <row r="297" spans="1:137" x14ac:dyDescent="0.3">
      <c r="A297" s="9">
        <f t="shared" si="79"/>
        <v>292</v>
      </c>
      <c r="B297" s="250"/>
      <c r="C297" s="251"/>
      <c r="D297" s="252"/>
      <c r="E297" s="253"/>
      <c r="F297" s="265">
        <f t="shared" si="65"/>
        <v>0</v>
      </c>
      <c r="G297" s="254"/>
      <c r="H297" s="255"/>
      <c r="I297" s="256"/>
      <c r="J297" s="14"/>
      <c r="K297" s="14"/>
      <c r="L297" s="14"/>
      <c r="N297" s="15"/>
      <c r="P297" s="258"/>
      <c r="Q297" s="259"/>
      <c r="R297" s="260"/>
      <c r="S297" s="166">
        <f>IF(PMKAFAAPAYER[[#This Row],[ ]]="Payé",PMKAFAAPAYER[[#This Row],[02.01.2025]],0)</f>
        <v>0</v>
      </c>
      <c r="T297" s="234"/>
      <c r="U297" s="166">
        <f>IF(PMKAFAAPAYER[[#This Row],[ ]]="Payé",PMKAFAAPAYER[[#This Row],[09.01.2025]],0)</f>
        <v>0</v>
      </c>
      <c r="V297" s="234"/>
      <c r="W297" s="166">
        <f>IF(PMKAFAAPAYER[[#This Row],[ ]]="Payé",PMKAFAAPAYER[[#This Row],[16.01.2025]],0)</f>
        <v>0</v>
      </c>
      <c r="X297" s="234"/>
      <c r="Y297" s="166">
        <f>IF(PMKAFAAPAYER[[#This Row],[ ]]="Payé",PMKAFAAPAYER[[#This Row],[23.01.2025]],0)</f>
        <v>0</v>
      </c>
      <c r="Z297" s="234"/>
      <c r="AA297" s="176">
        <f>IF(PMKAFAAPAYER[[#This Row],[ ]]="Payé",PMKAFAAPAYER[[#This Row],[30.01.2025]],0)</f>
        <v>0</v>
      </c>
      <c r="AB297" s="32">
        <f t="shared" si="66"/>
        <v>0</v>
      </c>
      <c r="AC297" s="234"/>
      <c r="AD297" s="166">
        <f>IF(PMKAFAAPAYER[[#This Row],[ ]]="Payé",PMKAFAAPAYER[[#This Row],[06.02.2025]],0)</f>
        <v>0</v>
      </c>
      <c r="AE297" s="234"/>
      <c r="AF297" s="166">
        <f>IF(PMKAFAAPAYER[[#This Row],[ ]]="Payé",PMKAFAAPAYER[[#This Row],[13.02.2025]],0)</f>
        <v>0</v>
      </c>
      <c r="AG297" s="234"/>
      <c r="AH297" s="166">
        <f>IF(PMKAFAAPAYER[[#This Row],[ ]]="Payé",PMKAFAAPAYER[[#This Row],[20.02.2025]],0)</f>
        <v>0</v>
      </c>
      <c r="AI297" s="234"/>
      <c r="AJ297" s="176">
        <f>IF(PMKAFAAPAYER[[#This Row],[ ]]="Payé",PMKAFAAPAYER[[#This Row],[27.02.2025]],0)</f>
        <v>0</v>
      </c>
      <c r="AK297" s="47">
        <f t="shared" si="67"/>
        <v>0</v>
      </c>
      <c r="AL297" s="162"/>
      <c r="AM297" s="166">
        <f>IF(PMKAFAAPAYER[[#This Row],[ ]]="Payé",PMKAFAAPAYER[[#This Row],[05.03.2025]],0)</f>
        <v>0</v>
      </c>
      <c r="AN297" s="161"/>
      <c r="AO297" s="166">
        <f>IF(PMKAFAAPAYER[[#This Row],[ ]]="Payé",PMKAFAAPAYER[[#This Row],[12.03.2025]],0)</f>
        <v>0</v>
      </c>
      <c r="AP297" s="161"/>
      <c r="AQ297" s="166">
        <f>IF(PMKAFAAPAYER[[#This Row],[ ]]="Payé",PMKAFAAPAYER[[#This Row],[19.03.2025]],0)</f>
        <v>0</v>
      </c>
      <c r="AR297" s="161"/>
      <c r="AS297" s="176">
        <f>IF(PMKAFAAPAYER[[#This Row],[ ]]="Payé",PMKAFAAPAYER[[#This Row],[26.03.2025]],0)</f>
        <v>0</v>
      </c>
      <c r="AT297" s="17">
        <f t="shared" si="68"/>
        <v>0</v>
      </c>
      <c r="AU297" s="162"/>
      <c r="AV297" s="166">
        <f>IF(PMKAFAAPAYER[[#This Row],[ ]]="Payé",PMKAFAAPAYER[[#This Row],[02.04.2025]],0)</f>
        <v>0</v>
      </c>
      <c r="AW297" s="161"/>
      <c r="AX297" s="166">
        <f>IF(PMKAFAAPAYER[[#This Row],[ ]]="Payé",PMKAFAAPAYER[[#This Row],[09.04.2025]],0)</f>
        <v>0</v>
      </c>
      <c r="AY297" s="161"/>
      <c r="AZ297" s="166">
        <f>IF(PMKAFAAPAYER[[#This Row],[ ]]="Payé",PMKAFAAPAYER[[#This Row],[16.04.2025]],0)</f>
        <v>0</v>
      </c>
      <c r="BA297" s="161"/>
      <c r="BB297" s="166">
        <f>IF(PMKAFAAPAYER[[#This Row],[ ]]="Payé",PMKAFAAPAYER[[#This Row],[23.04.2025]],0)</f>
        <v>0</v>
      </c>
      <c r="BC297" s="161"/>
      <c r="BD297" s="176">
        <f>IF(PMKAFAAPAYER[[#This Row],[ ]]="Payé",PMKAFAAPAYER[[#This Row],[30.04.2025]],0)</f>
        <v>0</v>
      </c>
      <c r="BE297" s="18">
        <f t="shared" si="69"/>
        <v>0</v>
      </c>
      <c r="BF297" s="162"/>
      <c r="BG297" s="166">
        <f>IF(PMKAFAAPAYER[[#This Row],[ ]]="Payé",PMKAFAAPAYER[[#This Row],[07.05.2025]],0)</f>
        <v>0</v>
      </c>
      <c r="BH297" s="161"/>
      <c r="BI297" s="166">
        <f>IF(PMKAFAAPAYER[[#This Row],[ ]]="Payé",PMKAFAAPAYER[[#This Row],[14.05.2025]],0)</f>
        <v>0</v>
      </c>
      <c r="BJ297" s="161"/>
      <c r="BK297" s="166">
        <f>IF(PMKAFAAPAYER[[#This Row],[ ]]="Payé",PMKAFAAPAYER[[#This Row],[21.05.2025]],0)</f>
        <v>0</v>
      </c>
      <c r="BL297" s="161"/>
      <c r="BM297" s="176">
        <f>IF(PMKAFAAPAYER[[#This Row],[ ]]="Payé",PMKAFAAPAYER[[#This Row],[28.05.2025]],0)</f>
        <v>0</v>
      </c>
      <c r="BN297" s="17">
        <f t="shared" si="70"/>
        <v>0</v>
      </c>
      <c r="BO297" s="162"/>
      <c r="BP297" s="166">
        <f>IF(PMKAFAAPAYER[[#This Row],[ ]]="Payé",PMKAFAAPAYER[[#This Row],[04.06.2025]],0)</f>
        <v>0</v>
      </c>
      <c r="BQ297" s="161"/>
      <c r="BR297" s="166">
        <f>IF(PMKAFAAPAYER[[#This Row],[ ]]="Payé",PMKAFAAPAYER[[#This Row],[11.06.2025]],0)</f>
        <v>0</v>
      </c>
      <c r="BS297" s="161"/>
      <c r="BT297" s="166">
        <f>IF(PMKAFAAPAYER[[#This Row],[ ]]="Payé",PMKAFAAPAYER[[#This Row],[18.06.2025]],0)</f>
        <v>0</v>
      </c>
      <c r="BU297" s="161"/>
      <c r="BV297" s="176">
        <f>IF(PMKAFAAPAYER[[#This Row],[ ]]="Payé",PMKAFAAPAYER[[#This Row],[25.06.2025]],0)</f>
        <v>0</v>
      </c>
      <c r="BW297" s="18">
        <f t="shared" si="71"/>
        <v>0</v>
      </c>
      <c r="BX297" s="162"/>
      <c r="BY297" s="166">
        <f>IF(PMKAFAAPAYER[[#This Row],[ ]]="Payé",PMKAFAAPAYER[[#This Row],[02.07.2025]],0)</f>
        <v>0</v>
      </c>
      <c r="BZ297" s="161"/>
      <c r="CA297" s="166">
        <f>IF(PMKAFAAPAYER[[#This Row],[ ]]="Payé",PMKAFAAPAYER[[#This Row],[09.07.2025]],0)</f>
        <v>0</v>
      </c>
      <c r="CB297" s="161"/>
      <c r="CC297" s="166">
        <f>IF(PMKAFAAPAYER[[#This Row],[ ]]="Payé",PMKAFAAPAYER[[#This Row],[16.07.2025]],0)</f>
        <v>0</v>
      </c>
      <c r="CD297" s="161"/>
      <c r="CE297" s="166">
        <f>IF(PMKAFAAPAYER[[#This Row],[ ]]="Payé",PMKAFAAPAYER[[#This Row],[23.07.2025]],0)</f>
        <v>0</v>
      </c>
      <c r="CF297" s="161"/>
      <c r="CG297" s="176">
        <f>IF(PMKAFAAPAYER[[#This Row],[ ]]="Payé",PMKAFAAPAYER[[#This Row],[30.07.2025]],0)</f>
        <v>0</v>
      </c>
      <c r="CH297" s="17">
        <f t="shared" si="72"/>
        <v>0</v>
      </c>
      <c r="CI297" s="162"/>
      <c r="CJ297" s="166">
        <f>IF(PMKAFAAPAYER[[#This Row],[ ]]="Payé",PMKAFAAPAYER[[#This Row],[06.08.2025]],0)</f>
        <v>0</v>
      </c>
      <c r="CK297" s="161"/>
      <c r="CL297" s="166">
        <f>IF(PMKAFAAPAYER[[#This Row],[ ]]="Payé",PMKAFAAPAYER[[#This Row],[13.08.2025]],0)</f>
        <v>0</v>
      </c>
      <c r="CM297" s="161"/>
      <c r="CN297" s="166">
        <f>IF(PMKAFAAPAYER[[#This Row],[ ]]="Payé",PMKAFAAPAYER[[#This Row],[20.08.2025]],0)</f>
        <v>0</v>
      </c>
      <c r="CO297" s="161"/>
      <c r="CP297" s="176">
        <f>IF(PMKAFAAPAYER[[#This Row],[ ]]="Payé",PMKAFAAPAYER[[#This Row],[27.08.2025]],0)</f>
        <v>0</v>
      </c>
      <c r="CQ297" s="18">
        <f t="shared" si="73"/>
        <v>0</v>
      </c>
      <c r="CR297" s="162"/>
      <c r="CS297" s="166">
        <f>IF(PMKAFAAPAYER[[#This Row],[ ]]="Payé",PMKAFAAPAYER[[#This Row],[03.09.2025]],0)</f>
        <v>0</v>
      </c>
      <c r="CT297" s="161"/>
      <c r="CU297" s="166">
        <f>IF(PMKAFAAPAYER[[#This Row],[ ]]="Payé",PMKAFAAPAYER[[#This Row],[10.09.2025]],0)</f>
        <v>0</v>
      </c>
      <c r="CV297" s="161"/>
      <c r="CW297" s="166">
        <f>IF(PMKAFAAPAYER[[#This Row],[ ]]="Payé",PMKAFAAPAYER[[#This Row],[17.09.2025]],0)</f>
        <v>0</v>
      </c>
      <c r="CX297" s="161"/>
      <c r="CY297" s="176">
        <f>IF(PMKAFAAPAYER[[#This Row],[ ]]="Payé",PMKAFAAPAYER[[#This Row],[24.09.2025]],0)</f>
        <v>0</v>
      </c>
      <c r="CZ297" s="17">
        <f t="shared" si="74"/>
        <v>0</v>
      </c>
      <c r="DA297" s="162"/>
      <c r="DB297" s="166">
        <f>IF(PMKAFAAPAYER[[#This Row],[ ]]="Payé",PMKAFAAPAYER[[#This Row],[01.10.2025]],0)</f>
        <v>0</v>
      </c>
      <c r="DC297" s="161"/>
      <c r="DD297" s="166">
        <f>IF(PMKAFAAPAYER[[#This Row],[ ]]="Payé",PMKAFAAPAYER[[#This Row],[08.10.2025]],0)</f>
        <v>0</v>
      </c>
      <c r="DE297" s="161"/>
      <c r="DF297" s="166">
        <f>IF(PMKAFAAPAYER[[#This Row],[ ]]="Payé",PMKAFAAPAYER[[#This Row],[15.10.2025]],0)</f>
        <v>0</v>
      </c>
      <c r="DG297" s="161"/>
      <c r="DH297" s="166">
        <f>IF(PMKAFAAPAYER[[#This Row],[ ]]="Payé",PMKAFAAPAYER[[#This Row],[22.10.2025]],0)</f>
        <v>0</v>
      </c>
      <c r="DI297" s="161"/>
      <c r="DJ297" s="176">
        <f>IF(PMKAFAAPAYER[[#This Row],[ ]]="Payé",PMKAFAAPAYER[[#This Row],[29.10.2025]],0)</f>
        <v>0</v>
      </c>
      <c r="DK297" s="18">
        <f t="shared" si="75"/>
        <v>0</v>
      </c>
      <c r="DL297" s="162"/>
      <c r="DM297" s="166">
        <f>IF(PMKAFAAPAYER[[#This Row],[ ]]="Payé",PMKAFAAPAYER[[#This Row],[05.11.2025]],0)</f>
        <v>0</v>
      </c>
      <c r="DN297" s="161"/>
      <c r="DO297" s="166">
        <f>IF(PMKAFAAPAYER[[#This Row],[ ]]="Payé",PMKAFAAPAYER[[#This Row],[12.11.2025]],0)</f>
        <v>0</v>
      </c>
      <c r="DP297" s="161"/>
      <c r="DQ297" s="166">
        <f>IF(PMKAFAAPAYER[[#This Row],[ ]]="Payé",PMKAFAAPAYER[[#This Row],[19.11.2025]],0)</f>
        <v>0</v>
      </c>
      <c r="DR297" s="161"/>
      <c r="DS297" s="176">
        <f>IF(PMKAFAAPAYER[[#This Row],[ ]]="Payé",PMKAFAAPAYER[[#This Row],[26.11.2025]],0)</f>
        <v>0</v>
      </c>
      <c r="DT297" s="17">
        <f t="shared" si="76"/>
        <v>0</v>
      </c>
      <c r="DU297" s="162"/>
      <c r="DV297" s="166">
        <f>IF(PMKAFAAPAYER[[#This Row],[ ]]="Payé",PMKAFAAPAYER[[#This Row],[03.12.2025]],0)</f>
        <v>0</v>
      </c>
      <c r="DW297" s="161"/>
      <c r="DX297" s="166">
        <f>IF(PMKAFAAPAYER[[#This Row],[ ]]="Payé",PMKAFAAPAYER[[#This Row],[10.12.2025]],0)</f>
        <v>0</v>
      </c>
      <c r="DY297" s="161"/>
      <c r="DZ297" s="166">
        <f>IF(PMKAFAAPAYER[[#This Row],[ ]]="Payé",PMKAFAAPAYER[[#This Row],[17.12.2025]],0)</f>
        <v>0</v>
      </c>
      <c r="EA297" s="161"/>
      <c r="EB297" s="166">
        <f>IF(PMKAFAAPAYER[[#This Row],[ ]]="Payé",PMKAFAAPAYER[[#This Row],[24.12.2025]],0)</f>
        <v>0</v>
      </c>
      <c r="EC297" s="161"/>
      <c r="ED297" s="176">
        <f>IF(PMKAFAAPAYER[[#This Row],[ ]]="Payé",PMKAFAAPAYER[[#This Row],[31.12.2025]],0)</f>
        <v>0</v>
      </c>
      <c r="EE297" s="18">
        <f t="shared" si="77"/>
        <v>0</v>
      </c>
      <c r="EF297" s="11">
        <f t="shared" si="78"/>
        <v>0</v>
      </c>
      <c r="EG297" s="16">
        <f>+PMKAFAAPAYER[[#This Row],[CHF]]-PMKAFAAPAYER[[#This Row],[T2025]]</f>
        <v>0</v>
      </c>
    </row>
    <row r="298" spans="1:137" x14ac:dyDescent="0.3">
      <c r="A298" s="9">
        <f t="shared" si="79"/>
        <v>293</v>
      </c>
      <c r="B298" s="250"/>
      <c r="C298" s="251"/>
      <c r="D298" s="252"/>
      <c r="E298" s="253"/>
      <c r="F298" s="265">
        <f t="shared" si="65"/>
        <v>0</v>
      </c>
      <c r="G298" s="254"/>
      <c r="H298" s="255"/>
      <c r="I298" s="256"/>
      <c r="J298" s="14"/>
      <c r="K298" s="14"/>
      <c r="L298" s="14"/>
      <c r="N298" s="15"/>
      <c r="P298" s="258"/>
      <c r="Q298" s="259"/>
      <c r="R298" s="260"/>
      <c r="S298" s="166">
        <f>IF(PMKAFAAPAYER[[#This Row],[ ]]="Payé",PMKAFAAPAYER[[#This Row],[02.01.2025]],0)</f>
        <v>0</v>
      </c>
      <c r="T298" s="234"/>
      <c r="U298" s="166">
        <f>IF(PMKAFAAPAYER[[#This Row],[ ]]="Payé",PMKAFAAPAYER[[#This Row],[09.01.2025]],0)</f>
        <v>0</v>
      </c>
      <c r="V298" s="234"/>
      <c r="W298" s="166">
        <f>IF(PMKAFAAPAYER[[#This Row],[ ]]="Payé",PMKAFAAPAYER[[#This Row],[16.01.2025]],0)</f>
        <v>0</v>
      </c>
      <c r="X298" s="234"/>
      <c r="Y298" s="166">
        <f>IF(PMKAFAAPAYER[[#This Row],[ ]]="Payé",PMKAFAAPAYER[[#This Row],[23.01.2025]],0)</f>
        <v>0</v>
      </c>
      <c r="Z298" s="234"/>
      <c r="AA298" s="176">
        <f>IF(PMKAFAAPAYER[[#This Row],[ ]]="Payé",PMKAFAAPAYER[[#This Row],[30.01.2025]],0)</f>
        <v>0</v>
      </c>
      <c r="AB298" s="32">
        <f t="shared" si="66"/>
        <v>0</v>
      </c>
      <c r="AC298" s="234"/>
      <c r="AD298" s="166">
        <f>IF(PMKAFAAPAYER[[#This Row],[ ]]="Payé",PMKAFAAPAYER[[#This Row],[06.02.2025]],0)</f>
        <v>0</v>
      </c>
      <c r="AE298" s="234"/>
      <c r="AF298" s="166">
        <f>IF(PMKAFAAPAYER[[#This Row],[ ]]="Payé",PMKAFAAPAYER[[#This Row],[13.02.2025]],0)</f>
        <v>0</v>
      </c>
      <c r="AG298" s="234"/>
      <c r="AH298" s="166">
        <f>IF(PMKAFAAPAYER[[#This Row],[ ]]="Payé",PMKAFAAPAYER[[#This Row],[20.02.2025]],0)</f>
        <v>0</v>
      </c>
      <c r="AI298" s="234"/>
      <c r="AJ298" s="176">
        <f>IF(PMKAFAAPAYER[[#This Row],[ ]]="Payé",PMKAFAAPAYER[[#This Row],[27.02.2025]],0)</f>
        <v>0</v>
      </c>
      <c r="AK298" s="47">
        <f t="shared" si="67"/>
        <v>0</v>
      </c>
      <c r="AL298" s="162"/>
      <c r="AM298" s="166">
        <f>IF(PMKAFAAPAYER[[#This Row],[ ]]="Payé",PMKAFAAPAYER[[#This Row],[05.03.2025]],0)</f>
        <v>0</v>
      </c>
      <c r="AN298" s="161"/>
      <c r="AO298" s="166">
        <f>IF(PMKAFAAPAYER[[#This Row],[ ]]="Payé",PMKAFAAPAYER[[#This Row],[12.03.2025]],0)</f>
        <v>0</v>
      </c>
      <c r="AP298" s="161"/>
      <c r="AQ298" s="166">
        <f>IF(PMKAFAAPAYER[[#This Row],[ ]]="Payé",PMKAFAAPAYER[[#This Row],[19.03.2025]],0)</f>
        <v>0</v>
      </c>
      <c r="AR298" s="161"/>
      <c r="AS298" s="176">
        <f>IF(PMKAFAAPAYER[[#This Row],[ ]]="Payé",PMKAFAAPAYER[[#This Row],[26.03.2025]],0)</f>
        <v>0</v>
      </c>
      <c r="AT298" s="17">
        <f t="shared" si="68"/>
        <v>0</v>
      </c>
      <c r="AU298" s="162"/>
      <c r="AV298" s="166">
        <f>IF(PMKAFAAPAYER[[#This Row],[ ]]="Payé",PMKAFAAPAYER[[#This Row],[02.04.2025]],0)</f>
        <v>0</v>
      </c>
      <c r="AW298" s="161"/>
      <c r="AX298" s="166">
        <f>IF(PMKAFAAPAYER[[#This Row],[ ]]="Payé",PMKAFAAPAYER[[#This Row],[09.04.2025]],0)</f>
        <v>0</v>
      </c>
      <c r="AY298" s="161"/>
      <c r="AZ298" s="166">
        <f>IF(PMKAFAAPAYER[[#This Row],[ ]]="Payé",PMKAFAAPAYER[[#This Row],[16.04.2025]],0)</f>
        <v>0</v>
      </c>
      <c r="BA298" s="161"/>
      <c r="BB298" s="166">
        <f>IF(PMKAFAAPAYER[[#This Row],[ ]]="Payé",PMKAFAAPAYER[[#This Row],[23.04.2025]],0)</f>
        <v>0</v>
      </c>
      <c r="BC298" s="161"/>
      <c r="BD298" s="176">
        <f>IF(PMKAFAAPAYER[[#This Row],[ ]]="Payé",PMKAFAAPAYER[[#This Row],[30.04.2025]],0)</f>
        <v>0</v>
      </c>
      <c r="BE298" s="18">
        <f t="shared" si="69"/>
        <v>0</v>
      </c>
      <c r="BF298" s="162"/>
      <c r="BG298" s="166">
        <f>IF(PMKAFAAPAYER[[#This Row],[ ]]="Payé",PMKAFAAPAYER[[#This Row],[07.05.2025]],0)</f>
        <v>0</v>
      </c>
      <c r="BH298" s="161"/>
      <c r="BI298" s="166">
        <f>IF(PMKAFAAPAYER[[#This Row],[ ]]="Payé",PMKAFAAPAYER[[#This Row],[14.05.2025]],0)</f>
        <v>0</v>
      </c>
      <c r="BJ298" s="161"/>
      <c r="BK298" s="166">
        <f>IF(PMKAFAAPAYER[[#This Row],[ ]]="Payé",PMKAFAAPAYER[[#This Row],[21.05.2025]],0)</f>
        <v>0</v>
      </c>
      <c r="BL298" s="161"/>
      <c r="BM298" s="176">
        <f>IF(PMKAFAAPAYER[[#This Row],[ ]]="Payé",PMKAFAAPAYER[[#This Row],[28.05.2025]],0)</f>
        <v>0</v>
      </c>
      <c r="BN298" s="17">
        <f t="shared" si="70"/>
        <v>0</v>
      </c>
      <c r="BO298" s="162"/>
      <c r="BP298" s="166">
        <f>IF(PMKAFAAPAYER[[#This Row],[ ]]="Payé",PMKAFAAPAYER[[#This Row],[04.06.2025]],0)</f>
        <v>0</v>
      </c>
      <c r="BQ298" s="161"/>
      <c r="BR298" s="166">
        <f>IF(PMKAFAAPAYER[[#This Row],[ ]]="Payé",PMKAFAAPAYER[[#This Row],[11.06.2025]],0)</f>
        <v>0</v>
      </c>
      <c r="BS298" s="161"/>
      <c r="BT298" s="166">
        <f>IF(PMKAFAAPAYER[[#This Row],[ ]]="Payé",PMKAFAAPAYER[[#This Row],[18.06.2025]],0)</f>
        <v>0</v>
      </c>
      <c r="BU298" s="161"/>
      <c r="BV298" s="176">
        <f>IF(PMKAFAAPAYER[[#This Row],[ ]]="Payé",PMKAFAAPAYER[[#This Row],[25.06.2025]],0)</f>
        <v>0</v>
      </c>
      <c r="BW298" s="18">
        <f t="shared" si="71"/>
        <v>0</v>
      </c>
      <c r="BX298" s="162"/>
      <c r="BY298" s="166">
        <f>IF(PMKAFAAPAYER[[#This Row],[ ]]="Payé",PMKAFAAPAYER[[#This Row],[02.07.2025]],0)</f>
        <v>0</v>
      </c>
      <c r="BZ298" s="161"/>
      <c r="CA298" s="166">
        <f>IF(PMKAFAAPAYER[[#This Row],[ ]]="Payé",PMKAFAAPAYER[[#This Row],[09.07.2025]],0)</f>
        <v>0</v>
      </c>
      <c r="CB298" s="161"/>
      <c r="CC298" s="166">
        <f>IF(PMKAFAAPAYER[[#This Row],[ ]]="Payé",PMKAFAAPAYER[[#This Row],[16.07.2025]],0)</f>
        <v>0</v>
      </c>
      <c r="CD298" s="161"/>
      <c r="CE298" s="166">
        <f>IF(PMKAFAAPAYER[[#This Row],[ ]]="Payé",PMKAFAAPAYER[[#This Row],[23.07.2025]],0)</f>
        <v>0</v>
      </c>
      <c r="CF298" s="161"/>
      <c r="CG298" s="176">
        <f>IF(PMKAFAAPAYER[[#This Row],[ ]]="Payé",PMKAFAAPAYER[[#This Row],[30.07.2025]],0)</f>
        <v>0</v>
      </c>
      <c r="CH298" s="17">
        <f t="shared" si="72"/>
        <v>0</v>
      </c>
      <c r="CI298" s="162"/>
      <c r="CJ298" s="166">
        <f>IF(PMKAFAAPAYER[[#This Row],[ ]]="Payé",PMKAFAAPAYER[[#This Row],[06.08.2025]],0)</f>
        <v>0</v>
      </c>
      <c r="CK298" s="161"/>
      <c r="CL298" s="166">
        <f>IF(PMKAFAAPAYER[[#This Row],[ ]]="Payé",PMKAFAAPAYER[[#This Row],[13.08.2025]],0)</f>
        <v>0</v>
      </c>
      <c r="CM298" s="161"/>
      <c r="CN298" s="166">
        <f>IF(PMKAFAAPAYER[[#This Row],[ ]]="Payé",PMKAFAAPAYER[[#This Row],[20.08.2025]],0)</f>
        <v>0</v>
      </c>
      <c r="CO298" s="161"/>
      <c r="CP298" s="176">
        <f>IF(PMKAFAAPAYER[[#This Row],[ ]]="Payé",PMKAFAAPAYER[[#This Row],[27.08.2025]],0)</f>
        <v>0</v>
      </c>
      <c r="CQ298" s="18">
        <f t="shared" si="73"/>
        <v>0</v>
      </c>
      <c r="CR298" s="162"/>
      <c r="CS298" s="166">
        <f>IF(PMKAFAAPAYER[[#This Row],[ ]]="Payé",PMKAFAAPAYER[[#This Row],[03.09.2025]],0)</f>
        <v>0</v>
      </c>
      <c r="CT298" s="161"/>
      <c r="CU298" s="166">
        <f>IF(PMKAFAAPAYER[[#This Row],[ ]]="Payé",PMKAFAAPAYER[[#This Row],[10.09.2025]],0)</f>
        <v>0</v>
      </c>
      <c r="CV298" s="161"/>
      <c r="CW298" s="166">
        <f>IF(PMKAFAAPAYER[[#This Row],[ ]]="Payé",PMKAFAAPAYER[[#This Row],[17.09.2025]],0)</f>
        <v>0</v>
      </c>
      <c r="CX298" s="161"/>
      <c r="CY298" s="176">
        <f>IF(PMKAFAAPAYER[[#This Row],[ ]]="Payé",PMKAFAAPAYER[[#This Row],[24.09.2025]],0)</f>
        <v>0</v>
      </c>
      <c r="CZ298" s="17">
        <f t="shared" si="74"/>
        <v>0</v>
      </c>
      <c r="DA298" s="162"/>
      <c r="DB298" s="166">
        <f>IF(PMKAFAAPAYER[[#This Row],[ ]]="Payé",PMKAFAAPAYER[[#This Row],[01.10.2025]],0)</f>
        <v>0</v>
      </c>
      <c r="DC298" s="161"/>
      <c r="DD298" s="166">
        <f>IF(PMKAFAAPAYER[[#This Row],[ ]]="Payé",PMKAFAAPAYER[[#This Row],[08.10.2025]],0)</f>
        <v>0</v>
      </c>
      <c r="DE298" s="161"/>
      <c r="DF298" s="166">
        <f>IF(PMKAFAAPAYER[[#This Row],[ ]]="Payé",PMKAFAAPAYER[[#This Row],[15.10.2025]],0)</f>
        <v>0</v>
      </c>
      <c r="DG298" s="161"/>
      <c r="DH298" s="166">
        <f>IF(PMKAFAAPAYER[[#This Row],[ ]]="Payé",PMKAFAAPAYER[[#This Row],[22.10.2025]],0)</f>
        <v>0</v>
      </c>
      <c r="DI298" s="161"/>
      <c r="DJ298" s="176">
        <f>IF(PMKAFAAPAYER[[#This Row],[ ]]="Payé",PMKAFAAPAYER[[#This Row],[29.10.2025]],0)</f>
        <v>0</v>
      </c>
      <c r="DK298" s="18">
        <f t="shared" si="75"/>
        <v>0</v>
      </c>
      <c r="DL298" s="162"/>
      <c r="DM298" s="166">
        <f>IF(PMKAFAAPAYER[[#This Row],[ ]]="Payé",PMKAFAAPAYER[[#This Row],[05.11.2025]],0)</f>
        <v>0</v>
      </c>
      <c r="DN298" s="161"/>
      <c r="DO298" s="166">
        <f>IF(PMKAFAAPAYER[[#This Row],[ ]]="Payé",PMKAFAAPAYER[[#This Row],[12.11.2025]],0)</f>
        <v>0</v>
      </c>
      <c r="DP298" s="161"/>
      <c r="DQ298" s="166">
        <f>IF(PMKAFAAPAYER[[#This Row],[ ]]="Payé",PMKAFAAPAYER[[#This Row],[19.11.2025]],0)</f>
        <v>0</v>
      </c>
      <c r="DR298" s="161"/>
      <c r="DS298" s="176">
        <f>IF(PMKAFAAPAYER[[#This Row],[ ]]="Payé",PMKAFAAPAYER[[#This Row],[26.11.2025]],0)</f>
        <v>0</v>
      </c>
      <c r="DT298" s="17">
        <f t="shared" si="76"/>
        <v>0</v>
      </c>
      <c r="DU298" s="162"/>
      <c r="DV298" s="166">
        <f>IF(PMKAFAAPAYER[[#This Row],[ ]]="Payé",PMKAFAAPAYER[[#This Row],[03.12.2025]],0)</f>
        <v>0</v>
      </c>
      <c r="DW298" s="161"/>
      <c r="DX298" s="166">
        <f>IF(PMKAFAAPAYER[[#This Row],[ ]]="Payé",PMKAFAAPAYER[[#This Row],[10.12.2025]],0)</f>
        <v>0</v>
      </c>
      <c r="DY298" s="161"/>
      <c r="DZ298" s="166">
        <f>IF(PMKAFAAPAYER[[#This Row],[ ]]="Payé",PMKAFAAPAYER[[#This Row],[17.12.2025]],0)</f>
        <v>0</v>
      </c>
      <c r="EA298" s="161"/>
      <c r="EB298" s="166">
        <f>IF(PMKAFAAPAYER[[#This Row],[ ]]="Payé",PMKAFAAPAYER[[#This Row],[24.12.2025]],0)</f>
        <v>0</v>
      </c>
      <c r="EC298" s="161"/>
      <c r="ED298" s="176">
        <f>IF(PMKAFAAPAYER[[#This Row],[ ]]="Payé",PMKAFAAPAYER[[#This Row],[31.12.2025]],0)</f>
        <v>0</v>
      </c>
      <c r="EE298" s="18">
        <f t="shared" si="77"/>
        <v>0</v>
      </c>
      <c r="EF298" s="11">
        <f t="shared" si="78"/>
        <v>0</v>
      </c>
      <c r="EG298" s="16">
        <f>+PMKAFAAPAYER[[#This Row],[CHF]]-PMKAFAAPAYER[[#This Row],[T2025]]</f>
        <v>0</v>
      </c>
    </row>
    <row r="299" spans="1:137" x14ac:dyDescent="0.3">
      <c r="A299" s="9">
        <f t="shared" si="79"/>
        <v>294</v>
      </c>
      <c r="B299" s="250"/>
      <c r="C299" s="251"/>
      <c r="D299" s="252"/>
      <c r="E299" s="253"/>
      <c r="F299" s="265">
        <f t="shared" si="65"/>
        <v>0</v>
      </c>
      <c r="G299" s="254"/>
      <c r="H299" s="255"/>
      <c r="I299" s="256"/>
      <c r="J299" s="14"/>
      <c r="K299" s="14"/>
      <c r="L299" s="14"/>
      <c r="N299" s="15"/>
      <c r="P299" s="258"/>
      <c r="Q299" s="259"/>
      <c r="R299" s="260"/>
      <c r="S299" s="166">
        <f>IF(PMKAFAAPAYER[[#This Row],[ ]]="Payé",PMKAFAAPAYER[[#This Row],[02.01.2025]],0)</f>
        <v>0</v>
      </c>
      <c r="T299" s="234"/>
      <c r="U299" s="166">
        <f>IF(PMKAFAAPAYER[[#This Row],[ ]]="Payé",PMKAFAAPAYER[[#This Row],[09.01.2025]],0)</f>
        <v>0</v>
      </c>
      <c r="V299" s="234"/>
      <c r="W299" s="166">
        <f>IF(PMKAFAAPAYER[[#This Row],[ ]]="Payé",PMKAFAAPAYER[[#This Row],[16.01.2025]],0)</f>
        <v>0</v>
      </c>
      <c r="X299" s="234"/>
      <c r="Y299" s="166">
        <f>IF(PMKAFAAPAYER[[#This Row],[ ]]="Payé",PMKAFAAPAYER[[#This Row],[23.01.2025]],0)</f>
        <v>0</v>
      </c>
      <c r="Z299" s="234"/>
      <c r="AA299" s="176">
        <f>IF(PMKAFAAPAYER[[#This Row],[ ]]="Payé",PMKAFAAPAYER[[#This Row],[30.01.2025]],0)</f>
        <v>0</v>
      </c>
      <c r="AB299" s="32">
        <f t="shared" si="66"/>
        <v>0</v>
      </c>
      <c r="AC299" s="234"/>
      <c r="AD299" s="166">
        <f>IF(PMKAFAAPAYER[[#This Row],[ ]]="Payé",PMKAFAAPAYER[[#This Row],[06.02.2025]],0)</f>
        <v>0</v>
      </c>
      <c r="AE299" s="234"/>
      <c r="AF299" s="166">
        <f>IF(PMKAFAAPAYER[[#This Row],[ ]]="Payé",PMKAFAAPAYER[[#This Row],[13.02.2025]],0)</f>
        <v>0</v>
      </c>
      <c r="AG299" s="234"/>
      <c r="AH299" s="166">
        <f>IF(PMKAFAAPAYER[[#This Row],[ ]]="Payé",PMKAFAAPAYER[[#This Row],[20.02.2025]],0)</f>
        <v>0</v>
      </c>
      <c r="AI299" s="234"/>
      <c r="AJ299" s="176">
        <f>IF(PMKAFAAPAYER[[#This Row],[ ]]="Payé",PMKAFAAPAYER[[#This Row],[27.02.2025]],0)</f>
        <v>0</v>
      </c>
      <c r="AK299" s="47">
        <f t="shared" si="67"/>
        <v>0</v>
      </c>
      <c r="AL299" s="162"/>
      <c r="AM299" s="166">
        <f>IF(PMKAFAAPAYER[[#This Row],[ ]]="Payé",PMKAFAAPAYER[[#This Row],[05.03.2025]],0)</f>
        <v>0</v>
      </c>
      <c r="AN299" s="161"/>
      <c r="AO299" s="166">
        <f>IF(PMKAFAAPAYER[[#This Row],[ ]]="Payé",PMKAFAAPAYER[[#This Row],[12.03.2025]],0)</f>
        <v>0</v>
      </c>
      <c r="AP299" s="161"/>
      <c r="AQ299" s="166">
        <f>IF(PMKAFAAPAYER[[#This Row],[ ]]="Payé",PMKAFAAPAYER[[#This Row],[19.03.2025]],0)</f>
        <v>0</v>
      </c>
      <c r="AR299" s="161"/>
      <c r="AS299" s="176">
        <f>IF(PMKAFAAPAYER[[#This Row],[ ]]="Payé",PMKAFAAPAYER[[#This Row],[26.03.2025]],0)</f>
        <v>0</v>
      </c>
      <c r="AT299" s="17">
        <f t="shared" si="68"/>
        <v>0</v>
      </c>
      <c r="AU299" s="162"/>
      <c r="AV299" s="166">
        <f>IF(PMKAFAAPAYER[[#This Row],[ ]]="Payé",PMKAFAAPAYER[[#This Row],[02.04.2025]],0)</f>
        <v>0</v>
      </c>
      <c r="AW299" s="161"/>
      <c r="AX299" s="166">
        <f>IF(PMKAFAAPAYER[[#This Row],[ ]]="Payé",PMKAFAAPAYER[[#This Row],[09.04.2025]],0)</f>
        <v>0</v>
      </c>
      <c r="AY299" s="161"/>
      <c r="AZ299" s="166">
        <f>IF(PMKAFAAPAYER[[#This Row],[ ]]="Payé",PMKAFAAPAYER[[#This Row],[16.04.2025]],0)</f>
        <v>0</v>
      </c>
      <c r="BA299" s="161"/>
      <c r="BB299" s="166">
        <f>IF(PMKAFAAPAYER[[#This Row],[ ]]="Payé",PMKAFAAPAYER[[#This Row],[23.04.2025]],0)</f>
        <v>0</v>
      </c>
      <c r="BC299" s="161"/>
      <c r="BD299" s="176">
        <f>IF(PMKAFAAPAYER[[#This Row],[ ]]="Payé",PMKAFAAPAYER[[#This Row],[30.04.2025]],0)</f>
        <v>0</v>
      </c>
      <c r="BE299" s="18">
        <f t="shared" si="69"/>
        <v>0</v>
      </c>
      <c r="BF299" s="162"/>
      <c r="BG299" s="166">
        <f>IF(PMKAFAAPAYER[[#This Row],[ ]]="Payé",PMKAFAAPAYER[[#This Row],[07.05.2025]],0)</f>
        <v>0</v>
      </c>
      <c r="BH299" s="161"/>
      <c r="BI299" s="166">
        <f>IF(PMKAFAAPAYER[[#This Row],[ ]]="Payé",PMKAFAAPAYER[[#This Row],[14.05.2025]],0)</f>
        <v>0</v>
      </c>
      <c r="BJ299" s="161"/>
      <c r="BK299" s="166">
        <f>IF(PMKAFAAPAYER[[#This Row],[ ]]="Payé",PMKAFAAPAYER[[#This Row],[21.05.2025]],0)</f>
        <v>0</v>
      </c>
      <c r="BL299" s="161"/>
      <c r="BM299" s="176">
        <f>IF(PMKAFAAPAYER[[#This Row],[ ]]="Payé",PMKAFAAPAYER[[#This Row],[28.05.2025]],0)</f>
        <v>0</v>
      </c>
      <c r="BN299" s="17">
        <f t="shared" si="70"/>
        <v>0</v>
      </c>
      <c r="BO299" s="162"/>
      <c r="BP299" s="166">
        <f>IF(PMKAFAAPAYER[[#This Row],[ ]]="Payé",PMKAFAAPAYER[[#This Row],[04.06.2025]],0)</f>
        <v>0</v>
      </c>
      <c r="BQ299" s="161"/>
      <c r="BR299" s="166">
        <f>IF(PMKAFAAPAYER[[#This Row],[ ]]="Payé",PMKAFAAPAYER[[#This Row],[11.06.2025]],0)</f>
        <v>0</v>
      </c>
      <c r="BS299" s="161"/>
      <c r="BT299" s="166">
        <f>IF(PMKAFAAPAYER[[#This Row],[ ]]="Payé",PMKAFAAPAYER[[#This Row],[18.06.2025]],0)</f>
        <v>0</v>
      </c>
      <c r="BU299" s="161"/>
      <c r="BV299" s="176">
        <f>IF(PMKAFAAPAYER[[#This Row],[ ]]="Payé",PMKAFAAPAYER[[#This Row],[25.06.2025]],0)</f>
        <v>0</v>
      </c>
      <c r="BW299" s="18">
        <f t="shared" si="71"/>
        <v>0</v>
      </c>
      <c r="BX299" s="162"/>
      <c r="BY299" s="166">
        <f>IF(PMKAFAAPAYER[[#This Row],[ ]]="Payé",PMKAFAAPAYER[[#This Row],[02.07.2025]],0)</f>
        <v>0</v>
      </c>
      <c r="BZ299" s="161"/>
      <c r="CA299" s="166">
        <f>IF(PMKAFAAPAYER[[#This Row],[ ]]="Payé",PMKAFAAPAYER[[#This Row],[09.07.2025]],0)</f>
        <v>0</v>
      </c>
      <c r="CB299" s="161"/>
      <c r="CC299" s="166">
        <f>IF(PMKAFAAPAYER[[#This Row],[ ]]="Payé",PMKAFAAPAYER[[#This Row],[16.07.2025]],0)</f>
        <v>0</v>
      </c>
      <c r="CD299" s="161"/>
      <c r="CE299" s="166">
        <f>IF(PMKAFAAPAYER[[#This Row],[ ]]="Payé",PMKAFAAPAYER[[#This Row],[23.07.2025]],0)</f>
        <v>0</v>
      </c>
      <c r="CF299" s="161"/>
      <c r="CG299" s="176">
        <f>IF(PMKAFAAPAYER[[#This Row],[ ]]="Payé",PMKAFAAPAYER[[#This Row],[30.07.2025]],0)</f>
        <v>0</v>
      </c>
      <c r="CH299" s="17">
        <f t="shared" si="72"/>
        <v>0</v>
      </c>
      <c r="CI299" s="162"/>
      <c r="CJ299" s="166">
        <f>IF(PMKAFAAPAYER[[#This Row],[ ]]="Payé",PMKAFAAPAYER[[#This Row],[06.08.2025]],0)</f>
        <v>0</v>
      </c>
      <c r="CK299" s="161"/>
      <c r="CL299" s="166">
        <f>IF(PMKAFAAPAYER[[#This Row],[ ]]="Payé",PMKAFAAPAYER[[#This Row],[13.08.2025]],0)</f>
        <v>0</v>
      </c>
      <c r="CM299" s="161"/>
      <c r="CN299" s="166">
        <f>IF(PMKAFAAPAYER[[#This Row],[ ]]="Payé",PMKAFAAPAYER[[#This Row],[20.08.2025]],0)</f>
        <v>0</v>
      </c>
      <c r="CO299" s="161"/>
      <c r="CP299" s="176">
        <f>IF(PMKAFAAPAYER[[#This Row],[ ]]="Payé",PMKAFAAPAYER[[#This Row],[27.08.2025]],0)</f>
        <v>0</v>
      </c>
      <c r="CQ299" s="18">
        <f t="shared" si="73"/>
        <v>0</v>
      </c>
      <c r="CR299" s="162"/>
      <c r="CS299" s="166">
        <f>IF(PMKAFAAPAYER[[#This Row],[ ]]="Payé",PMKAFAAPAYER[[#This Row],[03.09.2025]],0)</f>
        <v>0</v>
      </c>
      <c r="CT299" s="161"/>
      <c r="CU299" s="166">
        <f>IF(PMKAFAAPAYER[[#This Row],[ ]]="Payé",PMKAFAAPAYER[[#This Row],[10.09.2025]],0)</f>
        <v>0</v>
      </c>
      <c r="CV299" s="161"/>
      <c r="CW299" s="166">
        <f>IF(PMKAFAAPAYER[[#This Row],[ ]]="Payé",PMKAFAAPAYER[[#This Row],[17.09.2025]],0)</f>
        <v>0</v>
      </c>
      <c r="CX299" s="161"/>
      <c r="CY299" s="176">
        <f>IF(PMKAFAAPAYER[[#This Row],[ ]]="Payé",PMKAFAAPAYER[[#This Row],[24.09.2025]],0)</f>
        <v>0</v>
      </c>
      <c r="CZ299" s="17">
        <f t="shared" si="74"/>
        <v>0</v>
      </c>
      <c r="DA299" s="162"/>
      <c r="DB299" s="166">
        <f>IF(PMKAFAAPAYER[[#This Row],[ ]]="Payé",PMKAFAAPAYER[[#This Row],[01.10.2025]],0)</f>
        <v>0</v>
      </c>
      <c r="DC299" s="161"/>
      <c r="DD299" s="166">
        <f>IF(PMKAFAAPAYER[[#This Row],[ ]]="Payé",PMKAFAAPAYER[[#This Row],[08.10.2025]],0)</f>
        <v>0</v>
      </c>
      <c r="DE299" s="161"/>
      <c r="DF299" s="166">
        <f>IF(PMKAFAAPAYER[[#This Row],[ ]]="Payé",PMKAFAAPAYER[[#This Row],[15.10.2025]],0)</f>
        <v>0</v>
      </c>
      <c r="DG299" s="161"/>
      <c r="DH299" s="166">
        <f>IF(PMKAFAAPAYER[[#This Row],[ ]]="Payé",PMKAFAAPAYER[[#This Row],[22.10.2025]],0)</f>
        <v>0</v>
      </c>
      <c r="DI299" s="161"/>
      <c r="DJ299" s="176">
        <f>IF(PMKAFAAPAYER[[#This Row],[ ]]="Payé",PMKAFAAPAYER[[#This Row],[29.10.2025]],0)</f>
        <v>0</v>
      </c>
      <c r="DK299" s="18">
        <f t="shared" si="75"/>
        <v>0</v>
      </c>
      <c r="DL299" s="162"/>
      <c r="DM299" s="166">
        <f>IF(PMKAFAAPAYER[[#This Row],[ ]]="Payé",PMKAFAAPAYER[[#This Row],[05.11.2025]],0)</f>
        <v>0</v>
      </c>
      <c r="DN299" s="161"/>
      <c r="DO299" s="166">
        <f>IF(PMKAFAAPAYER[[#This Row],[ ]]="Payé",PMKAFAAPAYER[[#This Row],[12.11.2025]],0)</f>
        <v>0</v>
      </c>
      <c r="DP299" s="161"/>
      <c r="DQ299" s="166">
        <f>IF(PMKAFAAPAYER[[#This Row],[ ]]="Payé",PMKAFAAPAYER[[#This Row],[19.11.2025]],0)</f>
        <v>0</v>
      </c>
      <c r="DR299" s="161"/>
      <c r="DS299" s="176">
        <f>IF(PMKAFAAPAYER[[#This Row],[ ]]="Payé",PMKAFAAPAYER[[#This Row],[26.11.2025]],0)</f>
        <v>0</v>
      </c>
      <c r="DT299" s="17">
        <f t="shared" si="76"/>
        <v>0</v>
      </c>
      <c r="DU299" s="162"/>
      <c r="DV299" s="166">
        <f>IF(PMKAFAAPAYER[[#This Row],[ ]]="Payé",PMKAFAAPAYER[[#This Row],[03.12.2025]],0)</f>
        <v>0</v>
      </c>
      <c r="DW299" s="161"/>
      <c r="DX299" s="166">
        <f>IF(PMKAFAAPAYER[[#This Row],[ ]]="Payé",PMKAFAAPAYER[[#This Row],[10.12.2025]],0)</f>
        <v>0</v>
      </c>
      <c r="DY299" s="161"/>
      <c r="DZ299" s="166">
        <f>IF(PMKAFAAPAYER[[#This Row],[ ]]="Payé",PMKAFAAPAYER[[#This Row],[17.12.2025]],0)</f>
        <v>0</v>
      </c>
      <c r="EA299" s="161"/>
      <c r="EB299" s="166">
        <f>IF(PMKAFAAPAYER[[#This Row],[ ]]="Payé",PMKAFAAPAYER[[#This Row],[24.12.2025]],0)</f>
        <v>0</v>
      </c>
      <c r="EC299" s="161"/>
      <c r="ED299" s="176">
        <f>IF(PMKAFAAPAYER[[#This Row],[ ]]="Payé",PMKAFAAPAYER[[#This Row],[31.12.2025]],0)</f>
        <v>0</v>
      </c>
      <c r="EE299" s="18">
        <f t="shared" si="77"/>
        <v>0</v>
      </c>
      <c r="EF299" s="11">
        <f t="shared" si="78"/>
        <v>0</v>
      </c>
      <c r="EG299" s="16">
        <f>+PMKAFAAPAYER[[#This Row],[CHF]]-PMKAFAAPAYER[[#This Row],[T2025]]</f>
        <v>0</v>
      </c>
    </row>
    <row r="300" spans="1:137" x14ac:dyDescent="0.3">
      <c r="A300" s="9">
        <f t="shared" si="79"/>
        <v>295</v>
      </c>
      <c r="B300" s="250"/>
      <c r="C300" s="251"/>
      <c r="D300" s="252"/>
      <c r="E300" s="253"/>
      <c r="F300" s="265">
        <f t="shared" si="65"/>
        <v>0</v>
      </c>
      <c r="G300" s="254"/>
      <c r="H300" s="255"/>
      <c r="I300" s="256"/>
      <c r="J300" s="14"/>
      <c r="K300" s="14"/>
      <c r="L300" s="14"/>
      <c r="N300" s="15"/>
      <c r="P300" s="258"/>
      <c r="Q300" s="259"/>
      <c r="R300" s="260"/>
      <c r="S300" s="166">
        <f>IF(PMKAFAAPAYER[[#This Row],[ ]]="Payé",PMKAFAAPAYER[[#This Row],[02.01.2025]],0)</f>
        <v>0</v>
      </c>
      <c r="T300" s="234"/>
      <c r="U300" s="166">
        <f>IF(PMKAFAAPAYER[[#This Row],[ ]]="Payé",PMKAFAAPAYER[[#This Row],[09.01.2025]],0)</f>
        <v>0</v>
      </c>
      <c r="V300" s="234"/>
      <c r="W300" s="166">
        <f>IF(PMKAFAAPAYER[[#This Row],[ ]]="Payé",PMKAFAAPAYER[[#This Row],[16.01.2025]],0)</f>
        <v>0</v>
      </c>
      <c r="X300" s="234"/>
      <c r="Y300" s="166">
        <f>IF(PMKAFAAPAYER[[#This Row],[ ]]="Payé",PMKAFAAPAYER[[#This Row],[23.01.2025]],0)</f>
        <v>0</v>
      </c>
      <c r="Z300" s="234"/>
      <c r="AA300" s="176">
        <f>IF(PMKAFAAPAYER[[#This Row],[ ]]="Payé",PMKAFAAPAYER[[#This Row],[30.01.2025]],0)</f>
        <v>0</v>
      </c>
      <c r="AB300" s="32">
        <f t="shared" si="66"/>
        <v>0</v>
      </c>
      <c r="AC300" s="234"/>
      <c r="AD300" s="166">
        <f>IF(PMKAFAAPAYER[[#This Row],[ ]]="Payé",PMKAFAAPAYER[[#This Row],[06.02.2025]],0)</f>
        <v>0</v>
      </c>
      <c r="AE300" s="234"/>
      <c r="AF300" s="166">
        <f>IF(PMKAFAAPAYER[[#This Row],[ ]]="Payé",PMKAFAAPAYER[[#This Row],[13.02.2025]],0)</f>
        <v>0</v>
      </c>
      <c r="AG300" s="234"/>
      <c r="AH300" s="166">
        <f>IF(PMKAFAAPAYER[[#This Row],[ ]]="Payé",PMKAFAAPAYER[[#This Row],[20.02.2025]],0)</f>
        <v>0</v>
      </c>
      <c r="AI300" s="234"/>
      <c r="AJ300" s="176">
        <f>IF(PMKAFAAPAYER[[#This Row],[ ]]="Payé",PMKAFAAPAYER[[#This Row],[27.02.2025]],0)</f>
        <v>0</v>
      </c>
      <c r="AK300" s="47">
        <f t="shared" si="67"/>
        <v>0</v>
      </c>
      <c r="AL300" s="162"/>
      <c r="AM300" s="166">
        <f>IF(PMKAFAAPAYER[[#This Row],[ ]]="Payé",PMKAFAAPAYER[[#This Row],[05.03.2025]],0)</f>
        <v>0</v>
      </c>
      <c r="AN300" s="161"/>
      <c r="AO300" s="166">
        <f>IF(PMKAFAAPAYER[[#This Row],[ ]]="Payé",PMKAFAAPAYER[[#This Row],[12.03.2025]],0)</f>
        <v>0</v>
      </c>
      <c r="AP300" s="161"/>
      <c r="AQ300" s="166">
        <f>IF(PMKAFAAPAYER[[#This Row],[ ]]="Payé",PMKAFAAPAYER[[#This Row],[19.03.2025]],0)</f>
        <v>0</v>
      </c>
      <c r="AR300" s="161"/>
      <c r="AS300" s="176">
        <f>IF(PMKAFAAPAYER[[#This Row],[ ]]="Payé",PMKAFAAPAYER[[#This Row],[26.03.2025]],0)</f>
        <v>0</v>
      </c>
      <c r="AT300" s="17">
        <f t="shared" si="68"/>
        <v>0</v>
      </c>
      <c r="AU300" s="162"/>
      <c r="AV300" s="166">
        <f>IF(PMKAFAAPAYER[[#This Row],[ ]]="Payé",PMKAFAAPAYER[[#This Row],[02.04.2025]],0)</f>
        <v>0</v>
      </c>
      <c r="AW300" s="161"/>
      <c r="AX300" s="166">
        <f>IF(PMKAFAAPAYER[[#This Row],[ ]]="Payé",PMKAFAAPAYER[[#This Row],[09.04.2025]],0)</f>
        <v>0</v>
      </c>
      <c r="AY300" s="161"/>
      <c r="AZ300" s="166">
        <f>IF(PMKAFAAPAYER[[#This Row],[ ]]="Payé",PMKAFAAPAYER[[#This Row],[16.04.2025]],0)</f>
        <v>0</v>
      </c>
      <c r="BA300" s="161"/>
      <c r="BB300" s="166">
        <f>IF(PMKAFAAPAYER[[#This Row],[ ]]="Payé",PMKAFAAPAYER[[#This Row],[23.04.2025]],0)</f>
        <v>0</v>
      </c>
      <c r="BC300" s="161"/>
      <c r="BD300" s="176">
        <f>IF(PMKAFAAPAYER[[#This Row],[ ]]="Payé",PMKAFAAPAYER[[#This Row],[30.04.2025]],0)</f>
        <v>0</v>
      </c>
      <c r="BE300" s="18">
        <f t="shared" si="69"/>
        <v>0</v>
      </c>
      <c r="BF300" s="162"/>
      <c r="BG300" s="166">
        <f>IF(PMKAFAAPAYER[[#This Row],[ ]]="Payé",PMKAFAAPAYER[[#This Row],[07.05.2025]],0)</f>
        <v>0</v>
      </c>
      <c r="BH300" s="161"/>
      <c r="BI300" s="166">
        <f>IF(PMKAFAAPAYER[[#This Row],[ ]]="Payé",PMKAFAAPAYER[[#This Row],[14.05.2025]],0)</f>
        <v>0</v>
      </c>
      <c r="BJ300" s="161"/>
      <c r="BK300" s="166">
        <f>IF(PMKAFAAPAYER[[#This Row],[ ]]="Payé",PMKAFAAPAYER[[#This Row],[21.05.2025]],0)</f>
        <v>0</v>
      </c>
      <c r="BL300" s="161"/>
      <c r="BM300" s="176">
        <f>IF(PMKAFAAPAYER[[#This Row],[ ]]="Payé",PMKAFAAPAYER[[#This Row],[28.05.2025]],0)</f>
        <v>0</v>
      </c>
      <c r="BN300" s="17">
        <f t="shared" si="70"/>
        <v>0</v>
      </c>
      <c r="BO300" s="162"/>
      <c r="BP300" s="166">
        <f>IF(PMKAFAAPAYER[[#This Row],[ ]]="Payé",PMKAFAAPAYER[[#This Row],[04.06.2025]],0)</f>
        <v>0</v>
      </c>
      <c r="BQ300" s="161"/>
      <c r="BR300" s="166">
        <f>IF(PMKAFAAPAYER[[#This Row],[ ]]="Payé",PMKAFAAPAYER[[#This Row],[11.06.2025]],0)</f>
        <v>0</v>
      </c>
      <c r="BS300" s="161"/>
      <c r="BT300" s="166">
        <f>IF(PMKAFAAPAYER[[#This Row],[ ]]="Payé",PMKAFAAPAYER[[#This Row],[18.06.2025]],0)</f>
        <v>0</v>
      </c>
      <c r="BU300" s="161"/>
      <c r="BV300" s="176">
        <f>IF(PMKAFAAPAYER[[#This Row],[ ]]="Payé",PMKAFAAPAYER[[#This Row],[25.06.2025]],0)</f>
        <v>0</v>
      </c>
      <c r="BW300" s="18">
        <f t="shared" si="71"/>
        <v>0</v>
      </c>
      <c r="BX300" s="162"/>
      <c r="BY300" s="166">
        <f>IF(PMKAFAAPAYER[[#This Row],[ ]]="Payé",PMKAFAAPAYER[[#This Row],[02.07.2025]],0)</f>
        <v>0</v>
      </c>
      <c r="BZ300" s="161"/>
      <c r="CA300" s="166">
        <f>IF(PMKAFAAPAYER[[#This Row],[ ]]="Payé",PMKAFAAPAYER[[#This Row],[09.07.2025]],0)</f>
        <v>0</v>
      </c>
      <c r="CB300" s="161"/>
      <c r="CC300" s="166">
        <f>IF(PMKAFAAPAYER[[#This Row],[ ]]="Payé",PMKAFAAPAYER[[#This Row],[16.07.2025]],0)</f>
        <v>0</v>
      </c>
      <c r="CD300" s="161"/>
      <c r="CE300" s="166">
        <f>IF(PMKAFAAPAYER[[#This Row],[ ]]="Payé",PMKAFAAPAYER[[#This Row],[23.07.2025]],0)</f>
        <v>0</v>
      </c>
      <c r="CF300" s="161"/>
      <c r="CG300" s="176">
        <f>IF(PMKAFAAPAYER[[#This Row],[ ]]="Payé",PMKAFAAPAYER[[#This Row],[30.07.2025]],0)</f>
        <v>0</v>
      </c>
      <c r="CH300" s="17">
        <f t="shared" si="72"/>
        <v>0</v>
      </c>
      <c r="CI300" s="162"/>
      <c r="CJ300" s="166">
        <f>IF(PMKAFAAPAYER[[#This Row],[ ]]="Payé",PMKAFAAPAYER[[#This Row],[06.08.2025]],0)</f>
        <v>0</v>
      </c>
      <c r="CK300" s="161"/>
      <c r="CL300" s="166">
        <f>IF(PMKAFAAPAYER[[#This Row],[ ]]="Payé",PMKAFAAPAYER[[#This Row],[13.08.2025]],0)</f>
        <v>0</v>
      </c>
      <c r="CM300" s="161"/>
      <c r="CN300" s="166">
        <f>IF(PMKAFAAPAYER[[#This Row],[ ]]="Payé",PMKAFAAPAYER[[#This Row],[20.08.2025]],0)</f>
        <v>0</v>
      </c>
      <c r="CO300" s="161"/>
      <c r="CP300" s="176">
        <f>IF(PMKAFAAPAYER[[#This Row],[ ]]="Payé",PMKAFAAPAYER[[#This Row],[27.08.2025]],0)</f>
        <v>0</v>
      </c>
      <c r="CQ300" s="18">
        <f t="shared" si="73"/>
        <v>0</v>
      </c>
      <c r="CR300" s="162"/>
      <c r="CS300" s="166">
        <f>IF(PMKAFAAPAYER[[#This Row],[ ]]="Payé",PMKAFAAPAYER[[#This Row],[03.09.2025]],0)</f>
        <v>0</v>
      </c>
      <c r="CT300" s="161"/>
      <c r="CU300" s="166">
        <f>IF(PMKAFAAPAYER[[#This Row],[ ]]="Payé",PMKAFAAPAYER[[#This Row],[10.09.2025]],0)</f>
        <v>0</v>
      </c>
      <c r="CV300" s="161"/>
      <c r="CW300" s="166">
        <f>IF(PMKAFAAPAYER[[#This Row],[ ]]="Payé",PMKAFAAPAYER[[#This Row],[17.09.2025]],0)</f>
        <v>0</v>
      </c>
      <c r="CX300" s="161"/>
      <c r="CY300" s="176">
        <f>IF(PMKAFAAPAYER[[#This Row],[ ]]="Payé",PMKAFAAPAYER[[#This Row],[24.09.2025]],0)</f>
        <v>0</v>
      </c>
      <c r="CZ300" s="17">
        <f t="shared" si="74"/>
        <v>0</v>
      </c>
      <c r="DA300" s="162"/>
      <c r="DB300" s="166">
        <f>IF(PMKAFAAPAYER[[#This Row],[ ]]="Payé",PMKAFAAPAYER[[#This Row],[01.10.2025]],0)</f>
        <v>0</v>
      </c>
      <c r="DC300" s="161"/>
      <c r="DD300" s="166">
        <f>IF(PMKAFAAPAYER[[#This Row],[ ]]="Payé",PMKAFAAPAYER[[#This Row],[08.10.2025]],0)</f>
        <v>0</v>
      </c>
      <c r="DE300" s="161"/>
      <c r="DF300" s="166">
        <f>IF(PMKAFAAPAYER[[#This Row],[ ]]="Payé",PMKAFAAPAYER[[#This Row],[15.10.2025]],0)</f>
        <v>0</v>
      </c>
      <c r="DG300" s="161"/>
      <c r="DH300" s="166">
        <f>IF(PMKAFAAPAYER[[#This Row],[ ]]="Payé",PMKAFAAPAYER[[#This Row],[22.10.2025]],0)</f>
        <v>0</v>
      </c>
      <c r="DI300" s="161"/>
      <c r="DJ300" s="176">
        <f>IF(PMKAFAAPAYER[[#This Row],[ ]]="Payé",PMKAFAAPAYER[[#This Row],[29.10.2025]],0)</f>
        <v>0</v>
      </c>
      <c r="DK300" s="18">
        <f t="shared" si="75"/>
        <v>0</v>
      </c>
      <c r="DL300" s="162"/>
      <c r="DM300" s="166">
        <f>IF(PMKAFAAPAYER[[#This Row],[ ]]="Payé",PMKAFAAPAYER[[#This Row],[05.11.2025]],0)</f>
        <v>0</v>
      </c>
      <c r="DN300" s="161"/>
      <c r="DO300" s="166">
        <f>IF(PMKAFAAPAYER[[#This Row],[ ]]="Payé",PMKAFAAPAYER[[#This Row],[12.11.2025]],0)</f>
        <v>0</v>
      </c>
      <c r="DP300" s="161"/>
      <c r="DQ300" s="166">
        <f>IF(PMKAFAAPAYER[[#This Row],[ ]]="Payé",PMKAFAAPAYER[[#This Row],[19.11.2025]],0)</f>
        <v>0</v>
      </c>
      <c r="DR300" s="161"/>
      <c r="DS300" s="176">
        <f>IF(PMKAFAAPAYER[[#This Row],[ ]]="Payé",PMKAFAAPAYER[[#This Row],[26.11.2025]],0)</f>
        <v>0</v>
      </c>
      <c r="DT300" s="17">
        <f t="shared" si="76"/>
        <v>0</v>
      </c>
      <c r="DU300" s="162"/>
      <c r="DV300" s="166">
        <f>IF(PMKAFAAPAYER[[#This Row],[ ]]="Payé",PMKAFAAPAYER[[#This Row],[03.12.2025]],0)</f>
        <v>0</v>
      </c>
      <c r="DW300" s="161"/>
      <c r="DX300" s="166">
        <f>IF(PMKAFAAPAYER[[#This Row],[ ]]="Payé",PMKAFAAPAYER[[#This Row],[10.12.2025]],0)</f>
        <v>0</v>
      </c>
      <c r="DY300" s="161"/>
      <c r="DZ300" s="166">
        <f>IF(PMKAFAAPAYER[[#This Row],[ ]]="Payé",PMKAFAAPAYER[[#This Row],[17.12.2025]],0)</f>
        <v>0</v>
      </c>
      <c r="EA300" s="161"/>
      <c r="EB300" s="166">
        <f>IF(PMKAFAAPAYER[[#This Row],[ ]]="Payé",PMKAFAAPAYER[[#This Row],[24.12.2025]],0)</f>
        <v>0</v>
      </c>
      <c r="EC300" s="161"/>
      <c r="ED300" s="176">
        <f>IF(PMKAFAAPAYER[[#This Row],[ ]]="Payé",PMKAFAAPAYER[[#This Row],[31.12.2025]],0)</f>
        <v>0</v>
      </c>
      <c r="EE300" s="18">
        <f t="shared" si="77"/>
        <v>0</v>
      </c>
      <c r="EF300" s="11">
        <f t="shared" si="78"/>
        <v>0</v>
      </c>
      <c r="EG300" s="16">
        <f>+PMKAFAAPAYER[[#This Row],[CHF]]-PMKAFAAPAYER[[#This Row],[T2025]]</f>
        <v>0</v>
      </c>
    </row>
    <row r="301" spans="1:137" x14ac:dyDescent="0.3">
      <c r="A301" s="9">
        <f t="shared" si="79"/>
        <v>296</v>
      </c>
      <c r="B301" s="250"/>
      <c r="C301" s="251"/>
      <c r="D301" s="252"/>
      <c r="E301" s="253"/>
      <c r="F301" s="265">
        <f t="shared" ref="F301:F364" si="80">+D301+E301</f>
        <v>0</v>
      </c>
      <c r="G301" s="254"/>
      <c r="H301" s="255"/>
      <c r="I301" s="256"/>
      <c r="J301" s="14"/>
      <c r="K301" s="14"/>
      <c r="L301" s="14"/>
      <c r="N301" s="15"/>
      <c r="P301" s="258"/>
      <c r="Q301" s="259"/>
      <c r="R301" s="260"/>
      <c r="S301" s="166">
        <f>IF(PMKAFAAPAYER[[#This Row],[ ]]="Payé",PMKAFAAPAYER[[#This Row],[02.01.2025]],0)</f>
        <v>0</v>
      </c>
      <c r="T301" s="234"/>
      <c r="U301" s="166">
        <f>IF(PMKAFAAPAYER[[#This Row],[ ]]="Payé",PMKAFAAPAYER[[#This Row],[09.01.2025]],0)</f>
        <v>0</v>
      </c>
      <c r="V301" s="234"/>
      <c r="W301" s="166">
        <f>IF(PMKAFAAPAYER[[#This Row],[ ]]="Payé",PMKAFAAPAYER[[#This Row],[16.01.2025]],0)</f>
        <v>0</v>
      </c>
      <c r="X301" s="234"/>
      <c r="Y301" s="166">
        <f>IF(PMKAFAAPAYER[[#This Row],[ ]]="Payé",PMKAFAAPAYER[[#This Row],[23.01.2025]],0)</f>
        <v>0</v>
      </c>
      <c r="Z301" s="234"/>
      <c r="AA301" s="176">
        <f>IF(PMKAFAAPAYER[[#This Row],[ ]]="Payé",PMKAFAAPAYER[[#This Row],[30.01.2025]],0)</f>
        <v>0</v>
      </c>
      <c r="AB301" s="32">
        <f t="shared" si="66"/>
        <v>0</v>
      </c>
      <c r="AC301" s="234"/>
      <c r="AD301" s="166">
        <f>IF(PMKAFAAPAYER[[#This Row],[ ]]="Payé",PMKAFAAPAYER[[#This Row],[06.02.2025]],0)</f>
        <v>0</v>
      </c>
      <c r="AE301" s="234"/>
      <c r="AF301" s="166">
        <f>IF(PMKAFAAPAYER[[#This Row],[ ]]="Payé",PMKAFAAPAYER[[#This Row],[13.02.2025]],0)</f>
        <v>0</v>
      </c>
      <c r="AG301" s="234"/>
      <c r="AH301" s="166">
        <f>IF(PMKAFAAPAYER[[#This Row],[ ]]="Payé",PMKAFAAPAYER[[#This Row],[20.02.2025]],0)</f>
        <v>0</v>
      </c>
      <c r="AI301" s="234"/>
      <c r="AJ301" s="176">
        <f>IF(PMKAFAAPAYER[[#This Row],[ ]]="Payé",PMKAFAAPAYER[[#This Row],[27.02.2025]],0)</f>
        <v>0</v>
      </c>
      <c r="AK301" s="47">
        <f t="shared" si="67"/>
        <v>0</v>
      </c>
      <c r="AL301" s="162"/>
      <c r="AM301" s="166">
        <f>IF(PMKAFAAPAYER[[#This Row],[ ]]="Payé",PMKAFAAPAYER[[#This Row],[05.03.2025]],0)</f>
        <v>0</v>
      </c>
      <c r="AN301" s="161"/>
      <c r="AO301" s="166">
        <f>IF(PMKAFAAPAYER[[#This Row],[ ]]="Payé",PMKAFAAPAYER[[#This Row],[12.03.2025]],0)</f>
        <v>0</v>
      </c>
      <c r="AP301" s="161"/>
      <c r="AQ301" s="166">
        <f>IF(PMKAFAAPAYER[[#This Row],[ ]]="Payé",PMKAFAAPAYER[[#This Row],[19.03.2025]],0)</f>
        <v>0</v>
      </c>
      <c r="AR301" s="161"/>
      <c r="AS301" s="176">
        <f>IF(PMKAFAAPAYER[[#This Row],[ ]]="Payé",PMKAFAAPAYER[[#This Row],[26.03.2025]],0)</f>
        <v>0</v>
      </c>
      <c r="AT301" s="17">
        <f t="shared" si="68"/>
        <v>0</v>
      </c>
      <c r="AU301" s="162"/>
      <c r="AV301" s="166">
        <f>IF(PMKAFAAPAYER[[#This Row],[ ]]="Payé",PMKAFAAPAYER[[#This Row],[02.04.2025]],0)</f>
        <v>0</v>
      </c>
      <c r="AW301" s="161"/>
      <c r="AX301" s="166">
        <f>IF(PMKAFAAPAYER[[#This Row],[ ]]="Payé",PMKAFAAPAYER[[#This Row],[09.04.2025]],0)</f>
        <v>0</v>
      </c>
      <c r="AY301" s="161"/>
      <c r="AZ301" s="166">
        <f>IF(PMKAFAAPAYER[[#This Row],[ ]]="Payé",PMKAFAAPAYER[[#This Row],[16.04.2025]],0)</f>
        <v>0</v>
      </c>
      <c r="BA301" s="161"/>
      <c r="BB301" s="166">
        <f>IF(PMKAFAAPAYER[[#This Row],[ ]]="Payé",PMKAFAAPAYER[[#This Row],[23.04.2025]],0)</f>
        <v>0</v>
      </c>
      <c r="BC301" s="161"/>
      <c r="BD301" s="176">
        <f>IF(PMKAFAAPAYER[[#This Row],[ ]]="Payé",PMKAFAAPAYER[[#This Row],[30.04.2025]],0)</f>
        <v>0</v>
      </c>
      <c r="BE301" s="18">
        <f t="shared" si="69"/>
        <v>0</v>
      </c>
      <c r="BF301" s="162"/>
      <c r="BG301" s="166">
        <f>IF(PMKAFAAPAYER[[#This Row],[ ]]="Payé",PMKAFAAPAYER[[#This Row],[07.05.2025]],0)</f>
        <v>0</v>
      </c>
      <c r="BH301" s="161"/>
      <c r="BI301" s="166">
        <f>IF(PMKAFAAPAYER[[#This Row],[ ]]="Payé",PMKAFAAPAYER[[#This Row],[14.05.2025]],0)</f>
        <v>0</v>
      </c>
      <c r="BJ301" s="161"/>
      <c r="BK301" s="166">
        <f>IF(PMKAFAAPAYER[[#This Row],[ ]]="Payé",PMKAFAAPAYER[[#This Row],[21.05.2025]],0)</f>
        <v>0</v>
      </c>
      <c r="BL301" s="161"/>
      <c r="BM301" s="176">
        <f>IF(PMKAFAAPAYER[[#This Row],[ ]]="Payé",PMKAFAAPAYER[[#This Row],[28.05.2025]],0)</f>
        <v>0</v>
      </c>
      <c r="BN301" s="17">
        <f t="shared" si="70"/>
        <v>0</v>
      </c>
      <c r="BO301" s="162"/>
      <c r="BP301" s="166">
        <f>IF(PMKAFAAPAYER[[#This Row],[ ]]="Payé",PMKAFAAPAYER[[#This Row],[04.06.2025]],0)</f>
        <v>0</v>
      </c>
      <c r="BQ301" s="161"/>
      <c r="BR301" s="166">
        <f>IF(PMKAFAAPAYER[[#This Row],[ ]]="Payé",PMKAFAAPAYER[[#This Row],[11.06.2025]],0)</f>
        <v>0</v>
      </c>
      <c r="BS301" s="161"/>
      <c r="BT301" s="166">
        <f>IF(PMKAFAAPAYER[[#This Row],[ ]]="Payé",PMKAFAAPAYER[[#This Row],[18.06.2025]],0)</f>
        <v>0</v>
      </c>
      <c r="BU301" s="161"/>
      <c r="BV301" s="176">
        <f>IF(PMKAFAAPAYER[[#This Row],[ ]]="Payé",PMKAFAAPAYER[[#This Row],[25.06.2025]],0)</f>
        <v>0</v>
      </c>
      <c r="BW301" s="18">
        <f t="shared" si="71"/>
        <v>0</v>
      </c>
      <c r="BX301" s="162"/>
      <c r="BY301" s="166">
        <f>IF(PMKAFAAPAYER[[#This Row],[ ]]="Payé",PMKAFAAPAYER[[#This Row],[02.07.2025]],0)</f>
        <v>0</v>
      </c>
      <c r="BZ301" s="161"/>
      <c r="CA301" s="166">
        <f>IF(PMKAFAAPAYER[[#This Row],[ ]]="Payé",PMKAFAAPAYER[[#This Row],[09.07.2025]],0)</f>
        <v>0</v>
      </c>
      <c r="CB301" s="161"/>
      <c r="CC301" s="166">
        <f>IF(PMKAFAAPAYER[[#This Row],[ ]]="Payé",PMKAFAAPAYER[[#This Row],[16.07.2025]],0)</f>
        <v>0</v>
      </c>
      <c r="CD301" s="161"/>
      <c r="CE301" s="166">
        <f>IF(PMKAFAAPAYER[[#This Row],[ ]]="Payé",PMKAFAAPAYER[[#This Row],[23.07.2025]],0)</f>
        <v>0</v>
      </c>
      <c r="CF301" s="161"/>
      <c r="CG301" s="176">
        <f>IF(PMKAFAAPAYER[[#This Row],[ ]]="Payé",PMKAFAAPAYER[[#This Row],[30.07.2025]],0)</f>
        <v>0</v>
      </c>
      <c r="CH301" s="17">
        <f t="shared" si="72"/>
        <v>0</v>
      </c>
      <c r="CI301" s="162"/>
      <c r="CJ301" s="166">
        <f>IF(PMKAFAAPAYER[[#This Row],[ ]]="Payé",PMKAFAAPAYER[[#This Row],[06.08.2025]],0)</f>
        <v>0</v>
      </c>
      <c r="CK301" s="161"/>
      <c r="CL301" s="166">
        <f>IF(PMKAFAAPAYER[[#This Row],[ ]]="Payé",PMKAFAAPAYER[[#This Row],[13.08.2025]],0)</f>
        <v>0</v>
      </c>
      <c r="CM301" s="161"/>
      <c r="CN301" s="166">
        <f>IF(PMKAFAAPAYER[[#This Row],[ ]]="Payé",PMKAFAAPAYER[[#This Row],[20.08.2025]],0)</f>
        <v>0</v>
      </c>
      <c r="CO301" s="161"/>
      <c r="CP301" s="176">
        <f>IF(PMKAFAAPAYER[[#This Row],[ ]]="Payé",PMKAFAAPAYER[[#This Row],[27.08.2025]],0)</f>
        <v>0</v>
      </c>
      <c r="CQ301" s="18">
        <f t="shared" si="73"/>
        <v>0</v>
      </c>
      <c r="CR301" s="162"/>
      <c r="CS301" s="166">
        <f>IF(PMKAFAAPAYER[[#This Row],[ ]]="Payé",PMKAFAAPAYER[[#This Row],[03.09.2025]],0)</f>
        <v>0</v>
      </c>
      <c r="CT301" s="161"/>
      <c r="CU301" s="166">
        <f>IF(PMKAFAAPAYER[[#This Row],[ ]]="Payé",PMKAFAAPAYER[[#This Row],[10.09.2025]],0)</f>
        <v>0</v>
      </c>
      <c r="CV301" s="161"/>
      <c r="CW301" s="166">
        <f>IF(PMKAFAAPAYER[[#This Row],[ ]]="Payé",PMKAFAAPAYER[[#This Row],[17.09.2025]],0)</f>
        <v>0</v>
      </c>
      <c r="CX301" s="161"/>
      <c r="CY301" s="176">
        <f>IF(PMKAFAAPAYER[[#This Row],[ ]]="Payé",PMKAFAAPAYER[[#This Row],[24.09.2025]],0)</f>
        <v>0</v>
      </c>
      <c r="CZ301" s="17">
        <f t="shared" si="74"/>
        <v>0</v>
      </c>
      <c r="DA301" s="162"/>
      <c r="DB301" s="166">
        <f>IF(PMKAFAAPAYER[[#This Row],[ ]]="Payé",PMKAFAAPAYER[[#This Row],[01.10.2025]],0)</f>
        <v>0</v>
      </c>
      <c r="DC301" s="161"/>
      <c r="DD301" s="166">
        <f>IF(PMKAFAAPAYER[[#This Row],[ ]]="Payé",PMKAFAAPAYER[[#This Row],[08.10.2025]],0)</f>
        <v>0</v>
      </c>
      <c r="DE301" s="161"/>
      <c r="DF301" s="166">
        <f>IF(PMKAFAAPAYER[[#This Row],[ ]]="Payé",PMKAFAAPAYER[[#This Row],[15.10.2025]],0)</f>
        <v>0</v>
      </c>
      <c r="DG301" s="161"/>
      <c r="DH301" s="166">
        <f>IF(PMKAFAAPAYER[[#This Row],[ ]]="Payé",PMKAFAAPAYER[[#This Row],[22.10.2025]],0)</f>
        <v>0</v>
      </c>
      <c r="DI301" s="161"/>
      <c r="DJ301" s="176">
        <f>IF(PMKAFAAPAYER[[#This Row],[ ]]="Payé",PMKAFAAPAYER[[#This Row],[29.10.2025]],0)</f>
        <v>0</v>
      </c>
      <c r="DK301" s="18">
        <f t="shared" si="75"/>
        <v>0</v>
      </c>
      <c r="DL301" s="162"/>
      <c r="DM301" s="166">
        <f>IF(PMKAFAAPAYER[[#This Row],[ ]]="Payé",PMKAFAAPAYER[[#This Row],[05.11.2025]],0)</f>
        <v>0</v>
      </c>
      <c r="DN301" s="161"/>
      <c r="DO301" s="166">
        <f>IF(PMKAFAAPAYER[[#This Row],[ ]]="Payé",PMKAFAAPAYER[[#This Row],[12.11.2025]],0)</f>
        <v>0</v>
      </c>
      <c r="DP301" s="161"/>
      <c r="DQ301" s="166">
        <f>IF(PMKAFAAPAYER[[#This Row],[ ]]="Payé",PMKAFAAPAYER[[#This Row],[19.11.2025]],0)</f>
        <v>0</v>
      </c>
      <c r="DR301" s="161"/>
      <c r="DS301" s="176">
        <f>IF(PMKAFAAPAYER[[#This Row],[ ]]="Payé",PMKAFAAPAYER[[#This Row],[26.11.2025]],0)</f>
        <v>0</v>
      </c>
      <c r="DT301" s="17">
        <f t="shared" si="76"/>
        <v>0</v>
      </c>
      <c r="DU301" s="162"/>
      <c r="DV301" s="166">
        <f>IF(PMKAFAAPAYER[[#This Row],[ ]]="Payé",PMKAFAAPAYER[[#This Row],[03.12.2025]],0)</f>
        <v>0</v>
      </c>
      <c r="DW301" s="161"/>
      <c r="DX301" s="166">
        <f>IF(PMKAFAAPAYER[[#This Row],[ ]]="Payé",PMKAFAAPAYER[[#This Row],[10.12.2025]],0)</f>
        <v>0</v>
      </c>
      <c r="DY301" s="161"/>
      <c r="DZ301" s="166">
        <f>IF(PMKAFAAPAYER[[#This Row],[ ]]="Payé",PMKAFAAPAYER[[#This Row],[17.12.2025]],0)</f>
        <v>0</v>
      </c>
      <c r="EA301" s="161"/>
      <c r="EB301" s="166">
        <f>IF(PMKAFAAPAYER[[#This Row],[ ]]="Payé",PMKAFAAPAYER[[#This Row],[24.12.2025]],0)</f>
        <v>0</v>
      </c>
      <c r="EC301" s="161"/>
      <c r="ED301" s="176">
        <f>IF(PMKAFAAPAYER[[#This Row],[ ]]="Payé",PMKAFAAPAYER[[#This Row],[31.12.2025]],0)</f>
        <v>0</v>
      </c>
      <c r="EE301" s="18">
        <f t="shared" si="77"/>
        <v>0</v>
      </c>
      <c r="EF301" s="11">
        <f t="shared" si="78"/>
        <v>0</v>
      </c>
      <c r="EG301" s="16">
        <f>+PMKAFAAPAYER[[#This Row],[CHF]]-PMKAFAAPAYER[[#This Row],[T2025]]</f>
        <v>0</v>
      </c>
    </row>
    <row r="302" spans="1:137" x14ac:dyDescent="0.3">
      <c r="A302" s="9">
        <f t="shared" si="79"/>
        <v>297</v>
      </c>
      <c r="B302" s="250"/>
      <c r="C302" s="251"/>
      <c r="D302" s="252"/>
      <c r="E302" s="253"/>
      <c r="F302" s="265">
        <f t="shared" si="80"/>
        <v>0</v>
      </c>
      <c r="G302" s="254"/>
      <c r="H302" s="255"/>
      <c r="I302" s="256"/>
      <c r="J302" s="14"/>
      <c r="K302" s="14"/>
      <c r="L302" s="14"/>
      <c r="N302" s="15"/>
      <c r="P302" s="258"/>
      <c r="Q302" s="259"/>
      <c r="R302" s="260"/>
      <c r="S302" s="166">
        <f>IF(PMKAFAAPAYER[[#This Row],[ ]]="Payé",PMKAFAAPAYER[[#This Row],[02.01.2025]],0)</f>
        <v>0</v>
      </c>
      <c r="T302" s="234"/>
      <c r="U302" s="166">
        <f>IF(PMKAFAAPAYER[[#This Row],[ ]]="Payé",PMKAFAAPAYER[[#This Row],[09.01.2025]],0)</f>
        <v>0</v>
      </c>
      <c r="V302" s="234"/>
      <c r="W302" s="166">
        <f>IF(PMKAFAAPAYER[[#This Row],[ ]]="Payé",PMKAFAAPAYER[[#This Row],[16.01.2025]],0)</f>
        <v>0</v>
      </c>
      <c r="X302" s="234"/>
      <c r="Y302" s="166">
        <f>IF(PMKAFAAPAYER[[#This Row],[ ]]="Payé",PMKAFAAPAYER[[#This Row],[23.01.2025]],0)</f>
        <v>0</v>
      </c>
      <c r="Z302" s="234"/>
      <c r="AA302" s="176">
        <f>IF(PMKAFAAPAYER[[#This Row],[ ]]="Payé",PMKAFAAPAYER[[#This Row],[30.01.2025]],0)</f>
        <v>0</v>
      </c>
      <c r="AB302" s="32">
        <f t="shared" si="66"/>
        <v>0</v>
      </c>
      <c r="AC302" s="234"/>
      <c r="AD302" s="166">
        <f>IF(PMKAFAAPAYER[[#This Row],[ ]]="Payé",PMKAFAAPAYER[[#This Row],[06.02.2025]],0)</f>
        <v>0</v>
      </c>
      <c r="AE302" s="234"/>
      <c r="AF302" s="166">
        <f>IF(PMKAFAAPAYER[[#This Row],[ ]]="Payé",PMKAFAAPAYER[[#This Row],[13.02.2025]],0)</f>
        <v>0</v>
      </c>
      <c r="AG302" s="234"/>
      <c r="AH302" s="166">
        <f>IF(PMKAFAAPAYER[[#This Row],[ ]]="Payé",PMKAFAAPAYER[[#This Row],[20.02.2025]],0)</f>
        <v>0</v>
      </c>
      <c r="AI302" s="234"/>
      <c r="AJ302" s="176">
        <f>IF(PMKAFAAPAYER[[#This Row],[ ]]="Payé",PMKAFAAPAYER[[#This Row],[27.02.2025]],0)</f>
        <v>0</v>
      </c>
      <c r="AK302" s="47">
        <f t="shared" si="67"/>
        <v>0</v>
      </c>
      <c r="AL302" s="162"/>
      <c r="AM302" s="166">
        <f>IF(PMKAFAAPAYER[[#This Row],[ ]]="Payé",PMKAFAAPAYER[[#This Row],[05.03.2025]],0)</f>
        <v>0</v>
      </c>
      <c r="AN302" s="161"/>
      <c r="AO302" s="166">
        <f>IF(PMKAFAAPAYER[[#This Row],[ ]]="Payé",PMKAFAAPAYER[[#This Row],[12.03.2025]],0)</f>
        <v>0</v>
      </c>
      <c r="AP302" s="161"/>
      <c r="AQ302" s="166">
        <f>IF(PMKAFAAPAYER[[#This Row],[ ]]="Payé",PMKAFAAPAYER[[#This Row],[19.03.2025]],0)</f>
        <v>0</v>
      </c>
      <c r="AR302" s="161"/>
      <c r="AS302" s="176">
        <f>IF(PMKAFAAPAYER[[#This Row],[ ]]="Payé",PMKAFAAPAYER[[#This Row],[26.03.2025]],0)</f>
        <v>0</v>
      </c>
      <c r="AT302" s="17">
        <f t="shared" si="68"/>
        <v>0</v>
      </c>
      <c r="AU302" s="162"/>
      <c r="AV302" s="166">
        <f>IF(PMKAFAAPAYER[[#This Row],[ ]]="Payé",PMKAFAAPAYER[[#This Row],[02.04.2025]],0)</f>
        <v>0</v>
      </c>
      <c r="AW302" s="161"/>
      <c r="AX302" s="166">
        <f>IF(PMKAFAAPAYER[[#This Row],[ ]]="Payé",PMKAFAAPAYER[[#This Row],[09.04.2025]],0)</f>
        <v>0</v>
      </c>
      <c r="AY302" s="161"/>
      <c r="AZ302" s="166">
        <f>IF(PMKAFAAPAYER[[#This Row],[ ]]="Payé",PMKAFAAPAYER[[#This Row],[16.04.2025]],0)</f>
        <v>0</v>
      </c>
      <c r="BA302" s="161"/>
      <c r="BB302" s="166">
        <f>IF(PMKAFAAPAYER[[#This Row],[ ]]="Payé",PMKAFAAPAYER[[#This Row],[23.04.2025]],0)</f>
        <v>0</v>
      </c>
      <c r="BC302" s="161"/>
      <c r="BD302" s="176">
        <f>IF(PMKAFAAPAYER[[#This Row],[ ]]="Payé",PMKAFAAPAYER[[#This Row],[30.04.2025]],0)</f>
        <v>0</v>
      </c>
      <c r="BE302" s="18">
        <f t="shared" si="69"/>
        <v>0</v>
      </c>
      <c r="BF302" s="162"/>
      <c r="BG302" s="166">
        <f>IF(PMKAFAAPAYER[[#This Row],[ ]]="Payé",PMKAFAAPAYER[[#This Row],[07.05.2025]],0)</f>
        <v>0</v>
      </c>
      <c r="BH302" s="161"/>
      <c r="BI302" s="166">
        <f>IF(PMKAFAAPAYER[[#This Row],[ ]]="Payé",PMKAFAAPAYER[[#This Row],[14.05.2025]],0)</f>
        <v>0</v>
      </c>
      <c r="BJ302" s="161"/>
      <c r="BK302" s="166">
        <f>IF(PMKAFAAPAYER[[#This Row],[ ]]="Payé",PMKAFAAPAYER[[#This Row],[21.05.2025]],0)</f>
        <v>0</v>
      </c>
      <c r="BL302" s="161"/>
      <c r="BM302" s="176">
        <f>IF(PMKAFAAPAYER[[#This Row],[ ]]="Payé",PMKAFAAPAYER[[#This Row],[28.05.2025]],0)</f>
        <v>0</v>
      </c>
      <c r="BN302" s="17">
        <f t="shared" si="70"/>
        <v>0</v>
      </c>
      <c r="BO302" s="162"/>
      <c r="BP302" s="166">
        <f>IF(PMKAFAAPAYER[[#This Row],[ ]]="Payé",PMKAFAAPAYER[[#This Row],[04.06.2025]],0)</f>
        <v>0</v>
      </c>
      <c r="BQ302" s="161"/>
      <c r="BR302" s="166">
        <f>IF(PMKAFAAPAYER[[#This Row],[ ]]="Payé",PMKAFAAPAYER[[#This Row],[11.06.2025]],0)</f>
        <v>0</v>
      </c>
      <c r="BS302" s="161"/>
      <c r="BT302" s="166">
        <f>IF(PMKAFAAPAYER[[#This Row],[ ]]="Payé",PMKAFAAPAYER[[#This Row],[18.06.2025]],0)</f>
        <v>0</v>
      </c>
      <c r="BU302" s="161"/>
      <c r="BV302" s="176">
        <f>IF(PMKAFAAPAYER[[#This Row],[ ]]="Payé",PMKAFAAPAYER[[#This Row],[25.06.2025]],0)</f>
        <v>0</v>
      </c>
      <c r="BW302" s="18">
        <f t="shared" si="71"/>
        <v>0</v>
      </c>
      <c r="BX302" s="162"/>
      <c r="BY302" s="166">
        <f>IF(PMKAFAAPAYER[[#This Row],[ ]]="Payé",PMKAFAAPAYER[[#This Row],[02.07.2025]],0)</f>
        <v>0</v>
      </c>
      <c r="BZ302" s="161"/>
      <c r="CA302" s="166">
        <f>IF(PMKAFAAPAYER[[#This Row],[ ]]="Payé",PMKAFAAPAYER[[#This Row],[09.07.2025]],0)</f>
        <v>0</v>
      </c>
      <c r="CB302" s="161"/>
      <c r="CC302" s="166">
        <f>IF(PMKAFAAPAYER[[#This Row],[ ]]="Payé",PMKAFAAPAYER[[#This Row],[16.07.2025]],0)</f>
        <v>0</v>
      </c>
      <c r="CD302" s="161"/>
      <c r="CE302" s="166">
        <f>IF(PMKAFAAPAYER[[#This Row],[ ]]="Payé",PMKAFAAPAYER[[#This Row],[23.07.2025]],0)</f>
        <v>0</v>
      </c>
      <c r="CF302" s="161"/>
      <c r="CG302" s="176">
        <f>IF(PMKAFAAPAYER[[#This Row],[ ]]="Payé",PMKAFAAPAYER[[#This Row],[30.07.2025]],0)</f>
        <v>0</v>
      </c>
      <c r="CH302" s="17">
        <f t="shared" si="72"/>
        <v>0</v>
      </c>
      <c r="CI302" s="162"/>
      <c r="CJ302" s="166">
        <f>IF(PMKAFAAPAYER[[#This Row],[ ]]="Payé",PMKAFAAPAYER[[#This Row],[06.08.2025]],0)</f>
        <v>0</v>
      </c>
      <c r="CK302" s="161"/>
      <c r="CL302" s="166">
        <f>IF(PMKAFAAPAYER[[#This Row],[ ]]="Payé",PMKAFAAPAYER[[#This Row],[13.08.2025]],0)</f>
        <v>0</v>
      </c>
      <c r="CM302" s="161"/>
      <c r="CN302" s="166">
        <f>IF(PMKAFAAPAYER[[#This Row],[ ]]="Payé",PMKAFAAPAYER[[#This Row],[20.08.2025]],0)</f>
        <v>0</v>
      </c>
      <c r="CO302" s="161"/>
      <c r="CP302" s="176">
        <f>IF(PMKAFAAPAYER[[#This Row],[ ]]="Payé",PMKAFAAPAYER[[#This Row],[27.08.2025]],0)</f>
        <v>0</v>
      </c>
      <c r="CQ302" s="18">
        <f t="shared" si="73"/>
        <v>0</v>
      </c>
      <c r="CR302" s="162"/>
      <c r="CS302" s="166">
        <f>IF(PMKAFAAPAYER[[#This Row],[ ]]="Payé",PMKAFAAPAYER[[#This Row],[03.09.2025]],0)</f>
        <v>0</v>
      </c>
      <c r="CT302" s="161"/>
      <c r="CU302" s="166">
        <f>IF(PMKAFAAPAYER[[#This Row],[ ]]="Payé",PMKAFAAPAYER[[#This Row],[10.09.2025]],0)</f>
        <v>0</v>
      </c>
      <c r="CV302" s="161"/>
      <c r="CW302" s="166">
        <f>IF(PMKAFAAPAYER[[#This Row],[ ]]="Payé",PMKAFAAPAYER[[#This Row],[17.09.2025]],0)</f>
        <v>0</v>
      </c>
      <c r="CX302" s="161"/>
      <c r="CY302" s="176">
        <f>IF(PMKAFAAPAYER[[#This Row],[ ]]="Payé",PMKAFAAPAYER[[#This Row],[24.09.2025]],0)</f>
        <v>0</v>
      </c>
      <c r="CZ302" s="17">
        <f t="shared" si="74"/>
        <v>0</v>
      </c>
      <c r="DA302" s="162"/>
      <c r="DB302" s="166">
        <f>IF(PMKAFAAPAYER[[#This Row],[ ]]="Payé",PMKAFAAPAYER[[#This Row],[01.10.2025]],0)</f>
        <v>0</v>
      </c>
      <c r="DC302" s="161"/>
      <c r="DD302" s="166">
        <f>IF(PMKAFAAPAYER[[#This Row],[ ]]="Payé",PMKAFAAPAYER[[#This Row],[08.10.2025]],0)</f>
        <v>0</v>
      </c>
      <c r="DE302" s="161"/>
      <c r="DF302" s="166">
        <f>IF(PMKAFAAPAYER[[#This Row],[ ]]="Payé",PMKAFAAPAYER[[#This Row],[15.10.2025]],0)</f>
        <v>0</v>
      </c>
      <c r="DG302" s="161"/>
      <c r="DH302" s="166">
        <f>IF(PMKAFAAPAYER[[#This Row],[ ]]="Payé",PMKAFAAPAYER[[#This Row],[22.10.2025]],0)</f>
        <v>0</v>
      </c>
      <c r="DI302" s="161"/>
      <c r="DJ302" s="176">
        <f>IF(PMKAFAAPAYER[[#This Row],[ ]]="Payé",PMKAFAAPAYER[[#This Row],[29.10.2025]],0)</f>
        <v>0</v>
      </c>
      <c r="DK302" s="18">
        <f t="shared" si="75"/>
        <v>0</v>
      </c>
      <c r="DL302" s="162"/>
      <c r="DM302" s="166">
        <f>IF(PMKAFAAPAYER[[#This Row],[ ]]="Payé",PMKAFAAPAYER[[#This Row],[05.11.2025]],0)</f>
        <v>0</v>
      </c>
      <c r="DN302" s="161"/>
      <c r="DO302" s="166">
        <f>IF(PMKAFAAPAYER[[#This Row],[ ]]="Payé",PMKAFAAPAYER[[#This Row],[12.11.2025]],0)</f>
        <v>0</v>
      </c>
      <c r="DP302" s="161"/>
      <c r="DQ302" s="166">
        <f>IF(PMKAFAAPAYER[[#This Row],[ ]]="Payé",PMKAFAAPAYER[[#This Row],[19.11.2025]],0)</f>
        <v>0</v>
      </c>
      <c r="DR302" s="161"/>
      <c r="DS302" s="176">
        <f>IF(PMKAFAAPAYER[[#This Row],[ ]]="Payé",PMKAFAAPAYER[[#This Row],[26.11.2025]],0)</f>
        <v>0</v>
      </c>
      <c r="DT302" s="17">
        <f t="shared" si="76"/>
        <v>0</v>
      </c>
      <c r="DU302" s="162"/>
      <c r="DV302" s="166">
        <f>IF(PMKAFAAPAYER[[#This Row],[ ]]="Payé",PMKAFAAPAYER[[#This Row],[03.12.2025]],0)</f>
        <v>0</v>
      </c>
      <c r="DW302" s="161"/>
      <c r="DX302" s="166">
        <f>IF(PMKAFAAPAYER[[#This Row],[ ]]="Payé",PMKAFAAPAYER[[#This Row],[10.12.2025]],0)</f>
        <v>0</v>
      </c>
      <c r="DY302" s="161"/>
      <c r="DZ302" s="166">
        <f>IF(PMKAFAAPAYER[[#This Row],[ ]]="Payé",PMKAFAAPAYER[[#This Row],[17.12.2025]],0)</f>
        <v>0</v>
      </c>
      <c r="EA302" s="161"/>
      <c r="EB302" s="166">
        <f>IF(PMKAFAAPAYER[[#This Row],[ ]]="Payé",PMKAFAAPAYER[[#This Row],[24.12.2025]],0)</f>
        <v>0</v>
      </c>
      <c r="EC302" s="161"/>
      <c r="ED302" s="176">
        <f>IF(PMKAFAAPAYER[[#This Row],[ ]]="Payé",PMKAFAAPAYER[[#This Row],[31.12.2025]],0)</f>
        <v>0</v>
      </c>
      <c r="EE302" s="18">
        <f t="shared" si="77"/>
        <v>0</v>
      </c>
      <c r="EF302" s="11">
        <f t="shared" si="78"/>
        <v>0</v>
      </c>
      <c r="EG302" s="16">
        <f>+PMKAFAAPAYER[[#This Row],[CHF]]-PMKAFAAPAYER[[#This Row],[T2025]]</f>
        <v>0</v>
      </c>
    </row>
    <row r="303" spans="1:137" x14ac:dyDescent="0.3">
      <c r="A303" s="9">
        <f t="shared" si="79"/>
        <v>298</v>
      </c>
      <c r="B303" s="250"/>
      <c r="C303" s="251"/>
      <c r="D303" s="252"/>
      <c r="E303" s="253"/>
      <c r="F303" s="265">
        <f t="shared" si="80"/>
        <v>0</v>
      </c>
      <c r="G303" s="254"/>
      <c r="H303" s="255"/>
      <c r="I303" s="256"/>
      <c r="J303" s="14"/>
      <c r="K303" s="14"/>
      <c r="L303" s="14"/>
      <c r="N303" s="15"/>
      <c r="P303" s="258"/>
      <c r="Q303" s="259"/>
      <c r="R303" s="260"/>
      <c r="S303" s="166">
        <f>IF(PMKAFAAPAYER[[#This Row],[ ]]="Payé",PMKAFAAPAYER[[#This Row],[02.01.2025]],0)</f>
        <v>0</v>
      </c>
      <c r="T303" s="234"/>
      <c r="U303" s="166">
        <f>IF(PMKAFAAPAYER[[#This Row],[ ]]="Payé",PMKAFAAPAYER[[#This Row],[09.01.2025]],0)</f>
        <v>0</v>
      </c>
      <c r="V303" s="234"/>
      <c r="W303" s="166">
        <f>IF(PMKAFAAPAYER[[#This Row],[ ]]="Payé",PMKAFAAPAYER[[#This Row],[16.01.2025]],0)</f>
        <v>0</v>
      </c>
      <c r="X303" s="234"/>
      <c r="Y303" s="166">
        <f>IF(PMKAFAAPAYER[[#This Row],[ ]]="Payé",PMKAFAAPAYER[[#This Row],[23.01.2025]],0)</f>
        <v>0</v>
      </c>
      <c r="Z303" s="234"/>
      <c r="AA303" s="176">
        <f>IF(PMKAFAAPAYER[[#This Row],[ ]]="Payé",PMKAFAAPAYER[[#This Row],[30.01.2025]],0)</f>
        <v>0</v>
      </c>
      <c r="AB303" s="32">
        <f t="shared" si="66"/>
        <v>0</v>
      </c>
      <c r="AC303" s="234"/>
      <c r="AD303" s="166">
        <f>IF(PMKAFAAPAYER[[#This Row],[ ]]="Payé",PMKAFAAPAYER[[#This Row],[06.02.2025]],0)</f>
        <v>0</v>
      </c>
      <c r="AE303" s="234"/>
      <c r="AF303" s="166">
        <f>IF(PMKAFAAPAYER[[#This Row],[ ]]="Payé",PMKAFAAPAYER[[#This Row],[13.02.2025]],0)</f>
        <v>0</v>
      </c>
      <c r="AG303" s="234"/>
      <c r="AH303" s="166">
        <f>IF(PMKAFAAPAYER[[#This Row],[ ]]="Payé",PMKAFAAPAYER[[#This Row],[20.02.2025]],0)</f>
        <v>0</v>
      </c>
      <c r="AI303" s="234"/>
      <c r="AJ303" s="176">
        <f>IF(PMKAFAAPAYER[[#This Row],[ ]]="Payé",PMKAFAAPAYER[[#This Row],[27.02.2025]],0)</f>
        <v>0</v>
      </c>
      <c r="AK303" s="47">
        <f t="shared" si="67"/>
        <v>0</v>
      </c>
      <c r="AL303" s="162"/>
      <c r="AM303" s="166">
        <f>IF(PMKAFAAPAYER[[#This Row],[ ]]="Payé",PMKAFAAPAYER[[#This Row],[05.03.2025]],0)</f>
        <v>0</v>
      </c>
      <c r="AN303" s="161"/>
      <c r="AO303" s="166">
        <f>IF(PMKAFAAPAYER[[#This Row],[ ]]="Payé",PMKAFAAPAYER[[#This Row],[12.03.2025]],0)</f>
        <v>0</v>
      </c>
      <c r="AP303" s="161"/>
      <c r="AQ303" s="166">
        <f>IF(PMKAFAAPAYER[[#This Row],[ ]]="Payé",PMKAFAAPAYER[[#This Row],[19.03.2025]],0)</f>
        <v>0</v>
      </c>
      <c r="AR303" s="161"/>
      <c r="AS303" s="176">
        <f>IF(PMKAFAAPAYER[[#This Row],[ ]]="Payé",PMKAFAAPAYER[[#This Row],[26.03.2025]],0)</f>
        <v>0</v>
      </c>
      <c r="AT303" s="17">
        <f t="shared" si="68"/>
        <v>0</v>
      </c>
      <c r="AU303" s="162"/>
      <c r="AV303" s="166">
        <f>IF(PMKAFAAPAYER[[#This Row],[ ]]="Payé",PMKAFAAPAYER[[#This Row],[02.04.2025]],0)</f>
        <v>0</v>
      </c>
      <c r="AW303" s="161"/>
      <c r="AX303" s="166">
        <f>IF(PMKAFAAPAYER[[#This Row],[ ]]="Payé",PMKAFAAPAYER[[#This Row],[09.04.2025]],0)</f>
        <v>0</v>
      </c>
      <c r="AY303" s="161"/>
      <c r="AZ303" s="166">
        <f>IF(PMKAFAAPAYER[[#This Row],[ ]]="Payé",PMKAFAAPAYER[[#This Row],[16.04.2025]],0)</f>
        <v>0</v>
      </c>
      <c r="BA303" s="161"/>
      <c r="BB303" s="166">
        <f>IF(PMKAFAAPAYER[[#This Row],[ ]]="Payé",PMKAFAAPAYER[[#This Row],[23.04.2025]],0)</f>
        <v>0</v>
      </c>
      <c r="BC303" s="161"/>
      <c r="BD303" s="176">
        <f>IF(PMKAFAAPAYER[[#This Row],[ ]]="Payé",PMKAFAAPAYER[[#This Row],[30.04.2025]],0)</f>
        <v>0</v>
      </c>
      <c r="BE303" s="18">
        <f t="shared" si="69"/>
        <v>0</v>
      </c>
      <c r="BF303" s="162"/>
      <c r="BG303" s="166">
        <f>IF(PMKAFAAPAYER[[#This Row],[ ]]="Payé",PMKAFAAPAYER[[#This Row],[07.05.2025]],0)</f>
        <v>0</v>
      </c>
      <c r="BH303" s="161"/>
      <c r="BI303" s="166">
        <f>IF(PMKAFAAPAYER[[#This Row],[ ]]="Payé",PMKAFAAPAYER[[#This Row],[14.05.2025]],0)</f>
        <v>0</v>
      </c>
      <c r="BJ303" s="161"/>
      <c r="BK303" s="166">
        <f>IF(PMKAFAAPAYER[[#This Row],[ ]]="Payé",PMKAFAAPAYER[[#This Row],[21.05.2025]],0)</f>
        <v>0</v>
      </c>
      <c r="BL303" s="161"/>
      <c r="BM303" s="176">
        <f>IF(PMKAFAAPAYER[[#This Row],[ ]]="Payé",PMKAFAAPAYER[[#This Row],[28.05.2025]],0)</f>
        <v>0</v>
      </c>
      <c r="BN303" s="17">
        <f t="shared" si="70"/>
        <v>0</v>
      </c>
      <c r="BO303" s="162"/>
      <c r="BP303" s="166">
        <f>IF(PMKAFAAPAYER[[#This Row],[ ]]="Payé",PMKAFAAPAYER[[#This Row],[04.06.2025]],0)</f>
        <v>0</v>
      </c>
      <c r="BQ303" s="161"/>
      <c r="BR303" s="166">
        <f>IF(PMKAFAAPAYER[[#This Row],[ ]]="Payé",PMKAFAAPAYER[[#This Row],[11.06.2025]],0)</f>
        <v>0</v>
      </c>
      <c r="BS303" s="161"/>
      <c r="BT303" s="166">
        <f>IF(PMKAFAAPAYER[[#This Row],[ ]]="Payé",PMKAFAAPAYER[[#This Row],[18.06.2025]],0)</f>
        <v>0</v>
      </c>
      <c r="BU303" s="161"/>
      <c r="BV303" s="176">
        <f>IF(PMKAFAAPAYER[[#This Row],[ ]]="Payé",PMKAFAAPAYER[[#This Row],[25.06.2025]],0)</f>
        <v>0</v>
      </c>
      <c r="BW303" s="18">
        <f t="shared" si="71"/>
        <v>0</v>
      </c>
      <c r="BX303" s="162"/>
      <c r="BY303" s="166">
        <f>IF(PMKAFAAPAYER[[#This Row],[ ]]="Payé",PMKAFAAPAYER[[#This Row],[02.07.2025]],0)</f>
        <v>0</v>
      </c>
      <c r="BZ303" s="161"/>
      <c r="CA303" s="166">
        <f>IF(PMKAFAAPAYER[[#This Row],[ ]]="Payé",PMKAFAAPAYER[[#This Row],[09.07.2025]],0)</f>
        <v>0</v>
      </c>
      <c r="CB303" s="161"/>
      <c r="CC303" s="166">
        <f>IF(PMKAFAAPAYER[[#This Row],[ ]]="Payé",PMKAFAAPAYER[[#This Row],[16.07.2025]],0)</f>
        <v>0</v>
      </c>
      <c r="CD303" s="161"/>
      <c r="CE303" s="166">
        <f>IF(PMKAFAAPAYER[[#This Row],[ ]]="Payé",PMKAFAAPAYER[[#This Row],[23.07.2025]],0)</f>
        <v>0</v>
      </c>
      <c r="CF303" s="161"/>
      <c r="CG303" s="176">
        <f>IF(PMKAFAAPAYER[[#This Row],[ ]]="Payé",PMKAFAAPAYER[[#This Row],[30.07.2025]],0)</f>
        <v>0</v>
      </c>
      <c r="CH303" s="17">
        <f t="shared" si="72"/>
        <v>0</v>
      </c>
      <c r="CI303" s="162"/>
      <c r="CJ303" s="166">
        <f>IF(PMKAFAAPAYER[[#This Row],[ ]]="Payé",PMKAFAAPAYER[[#This Row],[06.08.2025]],0)</f>
        <v>0</v>
      </c>
      <c r="CK303" s="161"/>
      <c r="CL303" s="166">
        <f>IF(PMKAFAAPAYER[[#This Row],[ ]]="Payé",PMKAFAAPAYER[[#This Row],[13.08.2025]],0)</f>
        <v>0</v>
      </c>
      <c r="CM303" s="161"/>
      <c r="CN303" s="166">
        <f>IF(PMKAFAAPAYER[[#This Row],[ ]]="Payé",PMKAFAAPAYER[[#This Row],[20.08.2025]],0)</f>
        <v>0</v>
      </c>
      <c r="CO303" s="161"/>
      <c r="CP303" s="176">
        <f>IF(PMKAFAAPAYER[[#This Row],[ ]]="Payé",PMKAFAAPAYER[[#This Row],[27.08.2025]],0)</f>
        <v>0</v>
      </c>
      <c r="CQ303" s="18">
        <f t="shared" si="73"/>
        <v>0</v>
      </c>
      <c r="CR303" s="162"/>
      <c r="CS303" s="166">
        <f>IF(PMKAFAAPAYER[[#This Row],[ ]]="Payé",PMKAFAAPAYER[[#This Row],[03.09.2025]],0)</f>
        <v>0</v>
      </c>
      <c r="CT303" s="161"/>
      <c r="CU303" s="166">
        <f>IF(PMKAFAAPAYER[[#This Row],[ ]]="Payé",PMKAFAAPAYER[[#This Row],[10.09.2025]],0)</f>
        <v>0</v>
      </c>
      <c r="CV303" s="161"/>
      <c r="CW303" s="166">
        <f>IF(PMKAFAAPAYER[[#This Row],[ ]]="Payé",PMKAFAAPAYER[[#This Row],[17.09.2025]],0)</f>
        <v>0</v>
      </c>
      <c r="CX303" s="161"/>
      <c r="CY303" s="176">
        <f>IF(PMKAFAAPAYER[[#This Row],[ ]]="Payé",PMKAFAAPAYER[[#This Row],[24.09.2025]],0)</f>
        <v>0</v>
      </c>
      <c r="CZ303" s="17">
        <f t="shared" si="74"/>
        <v>0</v>
      </c>
      <c r="DA303" s="162"/>
      <c r="DB303" s="166">
        <f>IF(PMKAFAAPAYER[[#This Row],[ ]]="Payé",PMKAFAAPAYER[[#This Row],[01.10.2025]],0)</f>
        <v>0</v>
      </c>
      <c r="DC303" s="161"/>
      <c r="DD303" s="166">
        <f>IF(PMKAFAAPAYER[[#This Row],[ ]]="Payé",PMKAFAAPAYER[[#This Row],[08.10.2025]],0)</f>
        <v>0</v>
      </c>
      <c r="DE303" s="161"/>
      <c r="DF303" s="166">
        <f>IF(PMKAFAAPAYER[[#This Row],[ ]]="Payé",PMKAFAAPAYER[[#This Row],[15.10.2025]],0)</f>
        <v>0</v>
      </c>
      <c r="DG303" s="161"/>
      <c r="DH303" s="166">
        <f>IF(PMKAFAAPAYER[[#This Row],[ ]]="Payé",PMKAFAAPAYER[[#This Row],[22.10.2025]],0)</f>
        <v>0</v>
      </c>
      <c r="DI303" s="161"/>
      <c r="DJ303" s="176">
        <f>IF(PMKAFAAPAYER[[#This Row],[ ]]="Payé",PMKAFAAPAYER[[#This Row],[29.10.2025]],0)</f>
        <v>0</v>
      </c>
      <c r="DK303" s="18">
        <f t="shared" si="75"/>
        <v>0</v>
      </c>
      <c r="DL303" s="162"/>
      <c r="DM303" s="166">
        <f>IF(PMKAFAAPAYER[[#This Row],[ ]]="Payé",PMKAFAAPAYER[[#This Row],[05.11.2025]],0)</f>
        <v>0</v>
      </c>
      <c r="DN303" s="161"/>
      <c r="DO303" s="166">
        <f>IF(PMKAFAAPAYER[[#This Row],[ ]]="Payé",PMKAFAAPAYER[[#This Row],[12.11.2025]],0)</f>
        <v>0</v>
      </c>
      <c r="DP303" s="161"/>
      <c r="DQ303" s="166">
        <f>IF(PMKAFAAPAYER[[#This Row],[ ]]="Payé",PMKAFAAPAYER[[#This Row],[19.11.2025]],0)</f>
        <v>0</v>
      </c>
      <c r="DR303" s="161"/>
      <c r="DS303" s="176">
        <f>IF(PMKAFAAPAYER[[#This Row],[ ]]="Payé",PMKAFAAPAYER[[#This Row],[26.11.2025]],0)</f>
        <v>0</v>
      </c>
      <c r="DT303" s="17">
        <f t="shared" si="76"/>
        <v>0</v>
      </c>
      <c r="DU303" s="162"/>
      <c r="DV303" s="166">
        <f>IF(PMKAFAAPAYER[[#This Row],[ ]]="Payé",PMKAFAAPAYER[[#This Row],[03.12.2025]],0)</f>
        <v>0</v>
      </c>
      <c r="DW303" s="161"/>
      <c r="DX303" s="166">
        <f>IF(PMKAFAAPAYER[[#This Row],[ ]]="Payé",PMKAFAAPAYER[[#This Row],[10.12.2025]],0)</f>
        <v>0</v>
      </c>
      <c r="DY303" s="161"/>
      <c r="DZ303" s="166">
        <f>IF(PMKAFAAPAYER[[#This Row],[ ]]="Payé",PMKAFAAPAYER[[#This Row],[17.12.2025]],0)</f>
        <v>0</v>
      </c>
      <c r="EA303" s="161"/>
      <c r="EB303" s="166">
        <f>IF(PMKAFAAPAYER[[#This Row],[ ]]="Payé",PMKAFAAPAYER[[#This Row],[24.12.2025]],0)</f>
        <v>0</v>
      </c>
      <c r="EC303" s="161"/>
      <c r="ED303" s="176">
        <f>IF(PMKAFAAPAYER[[#This Row],[ ]]="Payé",PMKAFAAPAYER[[#This Row],[31.12.2025]],0)</f>
        <v>0</v>
      </c>
      <c r="EE303" s="18">
        <f t="shared" si="77"/>
        <v>0</v>
      </c>
      <c r="EF303" s="11">
        <f t="shared" si="78"/>
        <v>0</v>
      </c>
      <c r="EG303" s="16">
        <f>+PMKAFAAPAYER[[#This Row],[CHF]]-PMKAFAAPAYER[[#This Row],[T2025]]</f>
        <v>0</v>
      </c>
    </row>
    <row r="304" spans="1:137" x14ac:dyDescent="0.3">
      <c r="A304" s="9">
        <f t="shared" si="79"/>
        <v>299</v>
      </c>
      <c r="B304" s="250"/>
      <c r="C304" s="251"/>
      <c r="D304" s="252"/>
      <c r="E304" s="253"/>
      <c r="F304" s="265">
        <f t="shared" si="80"/>
        <v>0</v>
      </c>
      <c r="G304" s="254"/>
      <c r="H304" s="255"/>
      <c r="I304" s="256"/>
      <c r="J304" s="14"/>
      <c r="K304" s="14"/>
      <c r="L304" s="14"/>
      <c r="N304" s="15"/>
      <c r="P304" s="258"/>
      <c r="Q304" s="259"/>
      <c r="R304" s="260"/>
      <c r="S304" s="166">
        <f>IF(PMKAFAAPAYER[[#This Row],[ ]]="Payé",PMKAFAAPAYER[[#This Row],[02.01.2025]],0)</f>
        <v>0</v>
      </c>
      <c r="T304" s="234"/>
      <c r="U304" s="166">
        <f>IF(PMKAFAAPAYER[[#This Row],[ ]]="Payé",PMKAFAAPAYER[[#This Row],[09.01.2025]],0)</f>
        <v>0</v>
      </c>
      <c r="V304" s="234"/>
      <c r="W304" s="166">
        <f>IF(PMKAFAAPAYER[[#This Row],[ ]]="Payé",PMKAFAAPAYER[[#This Row],[16.01.2025]],0)</f>
        <v>0</v>
      </c>
      <c r="X304" s="234"/>
      <c r="Y304" s="166">
        <f>IF(PMKAFAAPAYER[[#This Row],[ ]]="Payé",PMKAFAAPAYER[[#This Row],[23.01.2025]],0)</f>
        <v>0</v>
      </c>
      <c r="Z304" s="234"/>
      <c r="AA304" s="176">
        <f>IF(PMKAFAAPAYER[[#This Row],[ ]]="Payé",PMKAFAAPAYER[[#This Row],[30.01.2025]],0)</f>
        <v>0</v>
      </c>
      <c r="AB304" s="32">
        <f t="shared" si="66"/>
        <v>0</v>
      </c>
      <c r="AC304" s="234"/>
      <c r="AD304" s="166">
        <f>IF(PMKAFAAPAYER[[#This Row],[ ]]="Payé",PMKAFAAPAYER[[#This Row],[06.02.2025]],0)</f>
        <v>0</v>
      </c>
      <c r="AE304" s="234"/>
      <c r="AF304" s="166">
        <f>IF(PMKAFAAPAYER[[#This Row],[ ]]="Payé",PMKAFAAPAYER[[#This Row],[13.02.2025]],0)</f>
        <v>0</v>
      </c>
      <c r="AG304" s="234"/>
      <c r="AH304" s="166">
        <f>IF(PMKAFAAPAYER[[#This Row],[ ]]="Payé",PMKAFAAPAYER[[#This Row],[20.02.2025]],0)</f>
        <v>0</v>
      </c>
      <c r="AI304" s="234"/>
      <c r="AJ304" s="176">
        <f>IF(PMKAFAAPAYER[[#This Row],[ ]]="Payé",PMKAFAAPAYER[[#This Row],[27.02.2025]],0)</f>
        <v>0</v>
      </c>
      <c r="AK304" s="47">
        <f t="shared" si="67"/>
        <v>0</v>
      </c>
      <c r="AL304" s="162"/>
      <c r="AM304" s="166">
        <f>IF(PMKAFAAPAYER[[#This Row],[ ]]="Payé",PMKAFAAPAYER[[#This Row],[05.03.2025]],0)</f>
        <v>0</v>
      </c>
      <c r="AN304" s="161"/>
      <c r="AO304" s="166">
        <f>IF(PMKAFAAPAYER[[#This Row],[ ]]="Payé",PMKAFAAPAYER[[#This Row],[12.03.2025]],0)</f>
        <v>0</v>
      </c>
      <c r="AP304" s="161"/>
      <c r="AQ304" s="166">
        <f>IF(PMKAFAAPAYER[[#This Row],[ ]]="Payé",PMKAFAAPAYER[[#This Row],[19.03.2025]],0)</f>
        <v>0</v>
      </c>
      <c r="AR304" s="161"/>
      <c r="AS304" s="176">
        <f>IF(PMKAFAAPAYER[[#This Row],[ ]]="Payé",PMKAFAAPAYER[[#This Row],[26.03.2025]],0)</f>
        <v>0</v>
      </c>
      <c r="AT304" s="17">
        <f t="shared" si="68"/>
        <v>0</v>
      </c>
      <c r="AU304" s="162"/>
      <c r="AV304" s="166">
        <f>IF(PMKAFAAPAYER[[#This Row],[ ]]="Payé",PMKAFAAPAYER[[#This Row],[02.04.2025]],0)</f>
        <v>0</v>
      </c>
      <c r="AW304" s="161"/>
      <c r="AX304" s="166">
        <f>IF(PMKAFAAPAYER[[#This Row],[ ]]="Payé",PMKAFAAPAYER[[#This Row],[09.04.2025]],0)</f>
        <v>0</v>
      </c>
      <c r="AY304" s="161"/>
      <c r="AZ304" s="166">
        <f>IF(PMKAFAAPAYER[[#This Row],[ ]]="Payé",PMKAFAAPAYER[[#This Row],[16.04.2025]],0)</f>
        <v>0</v>
      </c>
      <c r="BA304" s="161"/>
      <c r="BB304" s="166">
        <f>IF(PMKAFAAPAYER[[#This Row],[ ]]="Payé",PMKAFAAPAYER[[#This Row],[23.04.2025]],0)</f>
        <v>0</v>
      </c>
      <c r="BC304" s="161"/>
      <c r="BD304" s="176">
        <f>IF(PMKAFAAPAYER[[#This Row],[ ]]="Payé",PMKAFAAPAYER[[#This Row],[30.04.2025]],0)</f>
        <v>0</v>
      </c>
      <c r="BE304" s="18">
        <f t="shared" si="69"/>
        <v>0</v>
      </c>
      <c r="BF304" s="162"/>
      <c r="BG304" s="166">
        <f>IF(PMKAFAAPAYER[[#This Row],[ ]]="Payé",PMKAFAAPAYER[[#This Row],[07.05.2025]],0)</f>
        <v>0</v>
      </c>
      <c r="BH304" s="161"/>
      <c r="BI304" s="166">
        <f>IF(PMKAFAAPAYER[[#This Row],[ ]]="Payé",PMKAFAAPAYER[[#This Row],[14.05.2025]],0)</f>
        <v>0</v>
      </c>
      <c r="BJ304" s="161"/>
      <c r="BK304" s="166">
        <f>IF(PMKAFAAPAYER[[#This Row],[ ]]="Payé",PMKAFAAPAYER[[#This Row],[21.05.2025]],0)</f>
        <v>0</v>
      </c>
      <c r="BL304" s="161"/>
      <c r="BM304" s="176">
        <f>IF(PMKAFAAPAYER[[#This Row],[ ]]="Payé",PMKAFAAPAYER[[#This Row],[28.05.2025]],0)</f>
        <v>0</v>
      </c>
      <c r="BN304" s="17">
        <f t="shared" si="70"/>
        <v>0</v>
      </c>
      <c r="BO304" s="162"/>
      <c r="BP304" s="166">
        <f>IF(PMKAFAAPAYER[[#This Row],[ ]]="Payé",PMKAFAAPAYER[[#This Row],[04.06.2025]],0)</f>
        <v>0</v>
      </c>
      <c r="BQ304" s="161"/>
      <c r="BR304" s="166">
        <f>IF(PMKAFAAPAYER[[#This Row],[ ]]="Payé",PMKAFAAPAYER[[#This Row],[11.06.2025]],0)</f>
        <v>0</v>
      </c>
      <c r="BS304" s="161"/>
      <c r="BT304" s="166">
        <f>IF(PMKAFAAPAYER[[#This Row],[ ]]="Payé",PMKAFAAPAYER[[#This Row],[18.06.2025]],0)</f>
        <v>0</v>
      </c>
      <c r="BU304" s="161"/>
      <c r="BV304" s="176">
        <f>IF(PMKAFAAPAYER[[#This Row],[ ]]="Payé",PMKAFAAPAYER[[#This Row],[25.06.2025]],0)</f>
        <v>0</v>
      </c>
      <c r="BW304" s="18">
        <f t="shared" si="71"/>
        <v>0</v>
      </c>
      <c r="BX304" s="162"/>
      <c r="BY304" s="166">
        <f>IF(PMKAFAAPAYER[[#This Row],[ ]]="Payé",PMKAFAAPAYER[[#This Row],[02.07.2025]],0)</f>
        <v>0</v>
      </c>
      <c r="BZ304" s="161"/>
      <c r="CA304" s="166">
        <f>IF(PMKAFAAPAYER[[#This Row],[ ]]="Payé",PMKAFAAPAYER[[#This Row],[09.07.2025]],0)</f>
        <v>0</v>
      </c>
      <c r="CB304" s="161"/>
      <c r="CC304" s="166">
        <f>IF(PMKAFAAPAYER[[#This Row],[ ]]="Payé",PMKAFAAPAYER[[#This Row],[16.07.2025]],0)</f>
        <v>0</v>
      </c>
      <c r="CD304" s="161"/>
      <c r="CE304" s="166">
        <f>IF(PMKAFAAPAYER[[#This Row],[ ]]="Payé",PMKAFAAPAYER[[#This Row],[23.07.2025]],0)</f>
        <v>0</v>
      </c>
      <c r="CF304" s="161"/>
      <c r="CG304" s="176">
        <f>IF(PMKAFAAPAYER[[#This Row],[ ]]="Payé",PMKAFAAPAYER[[#This Row],[30.07.2025]],0)</f>
        <v>0</v>
      </c>
      <c r="CH304" s="17">
        <f t="shared" si="72"/>
        <v>0</v>
      </c>
      <c r="CI304" s="162"/>
      <c r="CJ304" s="166">
        <f>IF(PMKAFAAPAYER[[#This Row],[ ]]="Payé",PMKAFAAPAYER[[#This Row],[06.08.2025]],0)</f>
        <v>0</v>
      </c>
      <c r="CK304" s="161"/>
      <c r="CL304" s="166">
        <f>IF(PMKAFAAPAYER[[#This Row],[ ]]="Payé",PMKAFAAPAYER[[#This Row],[13.08.2025]],0)</f>
        <v>0</v>
      </c>
      <c r="CM304" s="161"/>
      <c r="CN304" s="166">
        <f>IF(PMKAFAAPAYER[[#This Row],[ ]]="Payé",PMKAFAAPAYER[[#This Row],[20.08.2025]],0)</f>
        <v>0</v>
      </c>
      <c r="CO304" s="161"/>
      <c r="CP304" s="176">
        <f>IF(PMKAFAAPAYER[[#This Row],[ ]]="Payé",PMKAFAAPAYER[[#This Row],[27.08.2025]],0)</f>
        <v>0</v>
      </c>
      <c r="CQ304" s="18">
        <f t="shared" si="73"/>
        <v>0</v>
      </c>
      <c r="CR304" s="162"/>
      <c r="CS304" s="166">
        <f>IF(PMKAFAAPAYER[[#This Row],[ ]]="Payé",PMKAFAAPAYER[[#This Row],[03.09.2025]],0)</f>
        <v>0</v>
      </c>
      <c r="CT304" s="161"/>
      <c r="CU304" s="166">
        <f>IF(PMKAFAAPAYER[[#This Row],[ ]]="Payé",PMKAFAAPAYER[[#This Row],[10.09.2025]],0)</f>
        <v>0</v>
      </c>
      <c r="CV304" s="161"/>
      <c r="CW304" s="166">
        <f>IF(PMKAFAAPAYER[[#This Row],[ ]]="Payé",PMKAFAAPAYER[[#This Row],[17.09.2025]],0)</f>
        <v>0</v>
      </c>
      <c r="CX304" s="161"/>
      <c r="CY304" s="176">
        <f>IF(PMKAFAAPAYER[[#This Row],[ ]]="Payé",PMKAFAAPAYER[[#This Row],[24.09.2025]],0)</f>
        <v>0</v>
      </c>
      <c r="CZ304" s="17">
        <f t="shared" si="74"/>
        <v>0</v>
      </c>
      <c r="DA304" s="162"/>
      <c r="DB304" s="166">
        <f>IF(PMKAFAAPAYER[[#This Row],[ ]]="Payé",PMKAFAAPAYER[[#This Row],[01.10.2025]],0)</f>
        <v>0</v>
      </c>
      <c r="DC304" s="161"/>
      <c r="DD304" s="166">
        <f>IF(PMKAFAAPAYER[[#This Row],[ ]]="Payé",PMKAFAAPAYER[[#This Row],[08.10.2025]],0)</f>
        <v>0</v>
      </c>
      <c r="DE304" s="161"/>
      <c r="DF304" s="166">
        <f>IF(PMKAFAAPAYER[[#This Row],[ ]]="Payé",PMKAFAAPAYER[[#This Row],[15.10.2025]],0)</f>
        <v>0</v>
      </c>
      <c r="DG304" s="161"/>
      <c r="DH304" s="166">
        <f>IF(PMKAFAAPAYER[[#This Row],[ ]]="Payé",PMKAFAAPAYER[[#This Row],[22.10.2025]],0)</f>
        <v>0</v>
      </c>
      <c r="DI304" s="161"/>
      <c r="DJ304" s="176">
        <f>IF(PMKAFAAPAYER[[#This Row],[ ]]="Payé",PMKAFAAPAYER[[#This Row],[29.10.2025]],0)</f>
        <v>0</v>
      </c>
      <c r="DK304" s="18">
        <f t="shared" si="75"/>
        <v>0</v>
      </c>
      <c r="DL304" s="162"/>
      <c r="DM304" s="166">
        <f>IF(PMKAFAAPAYER[[#This Row],[ ]]="Payé",PMKAFAAPAYER[[#This Row],[05.11.2025]],0)</f>
        <v>0</v>
      </c>
      <c r="DN304" s="161"/>
      <c r="DO304" s="166">
        <f>IF(PMKAFAAPAYER[[#This Row],[ ]]="Payé",PMKAFAAPAYER[[#This Row],[12.11.2025]],0)</f>
        <v>0</v>
      </c>
      <c r="DP304" s="161"/>
      <c r="DQ304" s="166">
        <f>IF(PMKAFAAPAYER[[#This Row],[ ]]="Payé",PMKAFAAPAYER[[#This Row],[19.11.2025]],0)</f>
        <v>0</v>
      </c>
      <c r="DR304" s="161"/>
      <c r="DS304" s="176">
        <f>IF(PMKAFAAPAYER[[#This Row],[ ]]="Payé",PMKAFAAPAYER[[#This Row],[26.11.2025]],0)</f>
        <v>0</v>
      </c>
      <c r="DT304" s="17">
        <f t="shared" si="76"/>
        <v>0</v>
      </c>
      <c r="DU304" s="162"/>
      <c r="DV304" s="166">
        <f>IF(PMKAFAAPAYER[[#This Row],[ ]]="Payé",PMKAFAAPAYER[[#This Row],[03.12.2025]],0)</f>
        <v>0</v>
      </c>
      <c r="DW304" s="161"/>
      <c r="DX304" s="166">
        <f>IF(PMKAFAAPAYER[[#This Row],[ ]]="Payé",PMKAFAAPAYER[[#This Row],[10.12.2025]],0)</f>
        <v>0</v>
      </c>
      <c r="DY304" s="161"/>
      <c r="DZ304" s="166">
        <f>IF(PMKAFAAPAYER[[#This Row],[ ]]="Payé",PMKAFAAPAYER[[#This Row],[17.12.2025]],0)</f>
        <v>0</v>
      </c>
      <c r="EA304" s="161"/>
      <c r="EB304" s="166">
        <f>IF(PMKAFAAPAYER[[#This Row],[ ]]="Payé",PMKAFAAPAYER[[#This Row],[24.12.2025]],0)</f>
        <v>0</v>
      </c>
      <c r="EC304" s="161"/>
      <c r="ED304" s="176">
        <f>IF(PMKAFAAPAYER[[#This Row],[ ]]="Payé",PMKAFAAPAYER[[#This Row],[31.12.2025]],0)</f>
        <v>0</v>
      </c>
      <c r="EE304" s="18">
        <f t="shared" si="77"/>
        <v>0</v>
      </c>
      <c r="EF304" s="11">
        <f t="shared" si="78"/>
        <v>0</v>
      </c>
      <c r="EG304" s="16">
        <f>+PMKAFAAPAYER[[#This Row],[CHF]]-PMKAFAAPAYER[[#This Row],[T2025]]</f>
        <v>0</v>
      </c>
    </row>
    <row r="305" spans="1:137" x14ac:dyDescent="0.3">
      <c r="A305" s="9">
        <f t="shared" si="79"/>
        <v>300</v>
      </c>
      <c r="B305" s="250"/>
      <c r="C305" s="251"/>
      <c r="D305" s="252"/>
      <c r="E305" s="253"/>
      <c r="F305" s="265">
        <f t="shared" si="80"/>
        <v>0</v>
      </c>
      <c r="G305" s="254"/>
      <c r="H305" s="255"/>
      <c r="I305" s="256"/>
      <c r="J305" s="14"/>
      <c r="K305" s="14"/>
      <c r="L305" s="14"/>
      <c r="N305" s="15"/>
      <c r="P305" s="258"/>
      <c r="Q305" s="259"/>
      <c r="R305" s="260"/>
      <c r="S305" s="166">
        <f>IF(PMKAFAAPAYER[[#This Row],[ ]]="Payé",PMKAFAAPAYER[[#This Row],[02.01.2025]],0)</f>
        <v>0</v>
      </c>
      <c r="T305" s="234"/>
      <c r="U305" s="166">
        <f>IF(PMKAFAAPAYER[[#This Row],[ ]]="Payé",PMKAFAAPAYER[[#This Row],[09.01.2025]],0)</f>
        <v>0</v>
      </c>
      <c r="V305" s="234"/>
      <c r="W305" s="166">
        <f>IF(PMKAFAAPAYER[[#This Row],[ ]]="Payé",PMKAFAAPAYER[[#This Row],[16.01.2025]],0)</f>
        <v>0</v>
      </c>
      <c r="X305" s="234"/>
      <c r="Y305" s="166">
        <f>IF(PMKAFAAPAYER[[#This Row],[ ]]="Payé",PMKAFAAPAYER[[#This Row],[23.01.2025]],0)</f>
        <v>0</v>
      </c>
      <c r="Z305" s="234"/>
      <c r="AA305" s="176">
        <f>IF(PMKAFAAPAYER[[#This Row],[ ]]="Payé",PMKAFAAPAYER[[#This Row],[30.01.2025]],0)</f>
        <v>0</v>
      </c>
      <c r="AB305" s="32">
        <f t="shared" si="66"/>
        <v>0</v>
      </c>
      <c r="AC305" s="234"/>
      <c r="AD305" s="166">
        <f>IF(PMKAFAAPAYER[[#This Row],[ ]]="Payé",PMKAFAAPAYER[[#This Row],[06.02.2025]],0)</f>
        <v>0</v>
      </c>
      <c r="AE305" s="234"/>
      <c r="AF305" s="166">
        <f>IF(PMKAFAAPAYER[[#This Row],[ ]]="Payé",PMKAFAAPAYER[[#This Row],[13.02.2025]],0)</f>
        <v>0</v>
      </c>
      <c r="AG305" s="234"/>
      <c r="AH305" s="166">
        <f>IF(PMKAFAAPAYER[[#This Row],[ ]]="Payé",PMKAFAAPAYER[[#This Row],[20.02.2025]],0)</f>
        <v>0</v>
      </c>
      <c r="AI305" s="234"/>
      <c r="AJ305" s="176">
        <f>IF(PMKAFAAPAYER[[#This Row],[ ]]="Payé",PMKAFAAPAYER[[#This Row],[27.02.2025]],0)</f>
        <v>0</v>
      </c>
      <c r="AK305" s="47">
        <f t="shared" si="67"/>
        <v>0</v>
      </c>
      <c r="AL305" s="162"/>
      <c r="AM305" s="166">
        <f>IF(PMKAFAAPAYER[[#This Row],[ ]]="Payé",PMKAFAAPAYER[[#This Row],[05.03.2025]],0)</f>
        <v>0</v>
      </c>
      <c r="AN305" s="161"/>
      <c r="AO305" s="166">
        <f>IF(PMKAFAAPAYER[[#This Row],[ ]]="Payé",PMKAFAAPAYER[[#This Row],[12.03.2025]],0)</f>
        <v>0</v>
      </c>
      <c r="AP305" s="161"/>
      <c r="AQ305" s="166">
        <f>IF(PMKAFAAPAYER[[#This Row],[ ]]="Payé",PMKAFAAPAYER[[#This Row],[19.03.2025]],0)</f>
        <v>0</v>
      </c>
      <c r="AR305" s="161"/>
      <c r="AS305" s="176">
        <f>IF(PMKAFAAPAYER[[#This Row],[ ]]="Payé",PMKAFAAPAYER[[#This Row],[26.03.2025]],0)</f>
        <v>0</v>
      </c>
      <c r="AT305" s="17">
        <f t="shared" si="68"/>
        <v>0</v>
      </c>
      <c r="AU305" s="162"/>
      <c r="AV305" s="166">
        <f>IF(PMKAFAAPAYER[[#This Row],[ ]]="Payé",PMKAFAAPAYER[[#This Row],[02.04.2025]],0)</f>
        <v>0</v>
      </c>
      <c r="AW305" s="161"/>
      <c r="AX305" s="166">
        <f>IF(PMKAFAAPAYER[[#This Row],[ ]]="Payé",PMKAFAAPAYER[[#This Row],[09.04.2025]],0)</f>
        <v>0</v>
      </c>
      <c r="AY305" s="161"/>
      <c r="AZ305" s="166">
        <f>IF(PMKAFAAPAYER[[#This Row],[ ]]="Payé",PMKAFAAPAYER[[#This Row],[16.04.2025]],0)</f>
        <v>0</v>
      </c>
      <c r="BA305" s="161"/>
      <c r="BB305" s="166">
        <f>IF(PMKAFAAPAYER[[#This Row],[ ]]="Payé",PMKAFAAPAYER[[#This Row],[23.04.2025]],0)</f>
        <v>0</v>
      </c>
      <c r="BC305" s="161"/>
      <c r="BD305" s="176">
        <f>IF(PMKAFAAPAYER[[#This Row],[ ]]="Payé",PMKAFAAPAYER[[#This Row],[30.04.2025]],0)</f>
        <v>0</v>
      </c>
      <c r="BE305" s="18">
        <f t="shared" si="69"/>
        <v>0</v>
      </c>
      <c r="BF305" s="162"/>
      <c r="BG305" s="166">
        <f>IF(PMKAFAAPAYER[[#This Row],[ ]]="Payé",PMKAFAAPAYER[[#This Row],[07.05.2025]],0)</f>
        <v>0</v>
      </c>
      <c r="BH305" s="161"/>
      <c r="BI305" s="166">
        <f>IF(PMKAFAAPAYER[[#This Row],[ ]]="Payé",PMKAFAAPAYER[[#This Row],[14.05.2025]],0)</f>
        <v>0</v>
      </c>
      <c r="BJ305" s="161"/>
      <c r="BK305" s="166">
        <f>IF(PMKAFAAPAYER[[#This Row],[ ]]="Payé",PMKAFAAPAYER[[#This Row],[21.05.2025]],0)</f>
        <v>0</v>
      </c>
      <c r="BL305" s="161"/>
      <c r="BM305" s="176">
        <f>IF(PMKAFAAPAYER[[#This Row],[ ]]="Payé",PMKAFAAPAYER[[#This Row],[28.05.2025]],0)</f>
        <v>0</v>
      </c>
      <c r="BN305" s="17">
        <f t="shared" si="70"/>
        <v>0</v>
      </c>
      <c r="BO305" s="162"/>
      <c r="BP305" s="166">
        <f>IF(PMKAFAAPAYER[[#This Row],[ ]]="Payé",PMKAFAAPAYER[[#This Row],[04.06.2025]],0)</f>
        <v>0</v>
      </c>
      <c r="BQ305" s="161"/>
      <c r="BR305" s="166">
        <f>IF(PMKAFAAPAYER[[#This Row],[ ]]="Payé",PMKAFAAPAYER[[#This Row],[11.06.2025]],0)</f>
        <v>0</v>
      </c>
      <c r="BS305" s="161"/>
      <c r="BT305" s="166">
        <f>IF(PMKAFAAPAYER[[#This Row],[ ]]="Payé",PMKAFAAPAYER[[#This Row],[18.06.2025]],0)</f>
        <v>0</v>
      </c>
      <c r="BU305" s="161"/>
      <c r="BV305" s="176">
        <f>IF(PMKAFAAPAYER[[#This Row],[ ]]="Payé",PMKAFAAPAYER[[#This Row],[25.06.2025]],0)</f>
        <v>0</v>
      </c>
      <c r="BW305" s="18">
        <f t="shared" si="71"/>
        <v>0</v>
      </c>
      <c r="BX305" s="162"/>
      <c r="BY305" s="166">
        <f>IF(PMKAFAAPAYER[[#This Row],[ ]]="Payé",PMKAFAAPAYER[[#This Row],[02.07.2025]],0)</f>
        <v>0</v>
      </c>
      <c r="BZ305" s="161"/>
      <c r="CA305" s="166">
        <f>IF(PMKAFAAPAYER[[#This Row],[ ]]="Payé",PMKAFAAPAYER[[#This Row],[09.07.2025]],0)</f>
        <v>0</v>
      </c>
      <c r="CB305" s="161"/>
      <c r="CC305" s="166">
        <f>IF(PMKAFAAPAYER[[#This Row],[ ]]="Payé",PMKAFAAPAYER[[#This Row],[16.07.2025]],0)</f>
        <v>0</v>
      </c>
      <c r="CD305" s="161"/>
      <c r="CE305" s="166">
        <f>IF(PMKAFAAPAYER[[#This Row],[ ]]="Payé",PMKAFAAPAYER[[#This Row],[23.07.2025]],0)</f>
        <v>0</v>
      </c>
      <c r="CF305" s="161"/>
      <c r="CG305" s="176">
        <f>IF(PMKAFAAPAYER[[#This Row],[ ]]="Payé",PMKAFAAPAYER[[#This Row],[30.07.2025]],0)</f>
        <v>0</v>
      </c>
      <c r="CH305" s="17">
        <f t="shared" si="72"/>
        <v>0</v>
      </c>
      <c r="CI305" s="162"/>
      <c r="CJ305" s="166">
        <f>IF(PMKAFAAPAYER[[#This Row],[ ]]="Payé",PMKAFAAPAYER[[#This Row],[06.08.2025]],0)</f>
        <v>0</v>
      </c>
      <c r="CK305" s="161"/>
      <c r="CL305" s="166">
        <f>IF(PMKAFAAPAYER[[#This Row],[ ]]="Payé",PMKAFAAPAYER[[#This Row],[13.08.2025]],0)</f>
        <v>0</v>
      </c>
      <c r="CM305" s="161"/>
      <c r="CN305" s="166">
        <f>IF(PMKAFAAPAYER[[#This Row],[ ]]="Payé",PMKAFAAPAYER[[#This Row],[20.08.2025]],0)</f>
        <v>0</v>
      </c>
      <c r="CO305" s="161"/>
      <c r="CP305" s="176">
        <f>IF(PMKAFAAPAYER[[#This Row],[ ]]="Payé",PMKAFAAPAYER[[#This Row],[27.08.2025]],0)</f>
        <v>0</v>
      </c>
      <c r="CQ305" s="18">
        <f t="shared" si="73"/>
        <v>0</v>
      </c>
      <c r="CR305" s="162"/>
      <c r="CS305" s="166">
        <f>IF(PMKAFAAPAYER[[#This Row],[ ]]="Payé",PMKAFAAPAYER[[#This Row],[03.09.2025]],0)</f>
        <v>0</v>
      </c>
      <c r="CT305" s="161"/>
      <c r="CU305" s="166">
        <f>IF(PMKAFAAPAYER[[#This Row],[ ]]="Payé",PMKAFAAPAYER[[#This Row],[10.09.2025]],0)</f>
        <v>0</v>
      </c>
      <c r="CV305" s="161"/>
      <c r="CW305" s="166">
        <f>IF(PMKAFAAPAYER[[#This Row],[ ]]="Payé",PMKAFAAPAYER[[#This Row],[17.09.2025]],0)</f>
        <v>0</v>
      </c>
      <c r="CX305" s="161"/>
      <c r="CY305" s="176">
        <f>IF(PMKAFAAPAYER[[#This Row],[ ]]="Payé",PMKAFAAPAYER[[#This Row],[24.09.2025]],0)</f>
        <v>0</v>
      </c>
      <c r="CZ305" s="17">
        <f t="shared" si="74"/>
        <v>0</v>
      </c>
      <c r="DA305" s="162"/>
      <c r="DB305" s="166">
        <f>IF(PMKAFAAPAYER[[#This Row],[ ]]="Payé",PMKAFAAPAYER[[#This Row],[01.10.2025]],0)</f>
        <v>0</v>
      </c>
      <c r="DC305" s="161"/>
      <c r="DD305" s="166">
        <f>IF(PMKAFAAPAYER[[#This Row],[ ]]="Payé",PMKAFAAPAYER[[#This Row],[08.10.2025]],0)</f>
        <v>0</v>
      </c>
      <c r="DE305" s="161"/>
      <c r="DF305" s="166">
        <f>IF(PMKAFAAPAYER[[#This Row],[ ]]="Payé",PMKAFAAPAYER[[#This Row],[15.10.2025]],0)</f>
        <v>0</v>
      </c>
      <c r="DG305" s="161"/>
      <c r="DH305" s="166">
        <f>IF(PMKAFAAPAYER[[#This Row],[ ]]="Payé",PMKAFAAPAYER[[#This Row],[22.10.2025]],0)</f>
        <v>0</v>
      </c>
      <c r="DI305" s="161"/>
      <c r="DJ305" s="176">
        <f>IF(PMKAFAAPAYER[[#This Row],[ ]]="Payé",PMKAFAAPAYER[[#This Row],[29.10.2025]],0)</f>
        <v>0</v>
      </c>
      <c r="DK305" s="18">
        <f t="shared" si="75"/>
        <v>0</v>
      </c>
      <c r="DL305" s="162"/>
      <c r="DM305" s="166">
        <f>IF(PMKAFAAPAYER[[#This Row],[ ]]="Payé",PMKAFAAPAYER[[#This Row],[05.11.2025]],0)</f>
        <v>0</v>
      </c>
      <c r="DN305" s="161"/>
      <c r="DO305" s="166">
        <f>IF(PMKAFAAPAYER[[#This Row],[ ]]="Payé",PMKAFAAPAYER[[#This Row],[12.11.2025]],0)</f>
        <v>0</v>
      </c>
      <c r="DP305" s="161"/>
      <c r="DQ305" s="166">
        <f>IF(PMKAFAAPAYER[[#This Row],[ ]]="Payé",PMKAFAAPAYER[[#This Row],[19.11.2025]],0)</f>
        <v>0</v>
      </c>
      <c r="DR305" s="161"/>
      <c r="DS305" s="176">
        <f>IF(PMKAFAAPAYER[[#This Row],[ ]]="Payé",PMKAFAAPAYER[[#This Row],[26.11.2025]],0)</f>
        <v>0</v>
      </c>
      <c r="DT305" s="17">
        <f t="shared" si="76"/>
        <v>0</v>
      </c>
      <c r="DU305" s="162"/>
      <c r="DV305" s="166">
        <f>IF(PMKAFAAPAYER[[#This Row],[ ]]="Payé",PMKAFAAPAYER[[#This Row],[03.12.2025]],0)</f>
        <v>0</v>
      </c>
      <c r="DW305" s="161"/>
      <c r="DX305" s="166">
        <f>IF(PMKAFAAPAYER[[#This Row],[ ]]="Payé",PMKAFAAPAYER[[#This Row],[10.12.2025]],0)</f>
        <v>0</v>
      </c>
      <c r="DY305" s="161"/>
      <c r="DZ305" s="166">
        <f>IF(PMKAFAAPAYER[[#This Row],[ ]]="Payé",PMKAFAAPAYER[[#This Row],[17.12.2025]],0)</f>
        <v>0</v>
      </c>
      <c r="EA305" s="161"/>
      <c r="EB305" s="166">
        <f>IF(PMKAFAAPAYER[[#This Row],[ ]]="Payé",PMKAFAAPAYER[[#This Row],[24.12.2025]],0)</f>
        <v>0</v>
      </c>
      <c r="EC305" s="161"/>
      <c r="ED305" s="176">
        <f>IF(PMKAFAAPAYER[[#This Row],[ ]]="Payé",PMKAFAAPAYER[[#This Row],[31.12.2025]],0)</f>
        <v>0</v>
      </c>
      <c r="EE305" s="18">
        <f t="shared" si="77"/>
        <v>0</v>
      </c>
      <c r="EF305" s="11">
        <f t="shared" si="78"/>
        <v>0</v>
      </c>
      <c r="EG305" s="16">
        <f>+PMKAFAAPAYER[[#This Row],[CHF]]-PMKAFAAPAYER[[#This Row],[T2025]]</f>
        <v>0</v>
      </c>
    </row>
    <row r="306" spans="1:137" x14ac:dyDescent="0.3">
      <c r="A306" s="9">
        <f t="shared" si="79"/>
        <v>301</v>
      </c>
      <c r="B306" s="250"/>
      <c r="C306" s="251"/>
      <c r="D306" s="252"/>
      <c r="E306" s="253"/>
      <c r="F306" s="265">
        <f t="shared" si="80"/>
        <v>0</v>
      </c>
      <c r="G306" s="254"/>
      <c r="H306" s="255"/>
      <c r="I306" s="256"/>
      <c r="J306" s="14"/>
      <c r="K306" s="14"/>
      <c r="L306" s="14"/>
      <c r="N306" s="15"/>
      <c r="P306" s="258"/>
      <c r="Q306" s="259"/>
      <c r="R306" s="260"/>
      <c r="S306" s="166">
        <f>IF(PMKAFAAPAYER[[#This Row],[ ]]="Payé",PMKAFAAPAYER[[#This Row],[02.01.2025]],0)</f>
        <v>0</v>
      </c>
      <c r="T306" s="234"/>
      <c r="U306" s="166">
        <f>IF(PMKAFAAPAYER[[#This Row],[ ]]="Payé",PMKAFAAPAYER[[#This Row],[09.01.2025]],0)</f>
        <v>0</v>
      </c>
      <c r="V306" s="234"/>
      <c r="W306" s="166">
        <f>IF(PMKAFAAPAYER[[#This Row],[ ]]="Payé",PMKAFAAPAYER[[#This Row],[16.01.2025]],0)</f>
        <v>0</v>
      </c>
      <c r="X306" s="234"/>
      <c r="Y306" s="166">
        <f>IF(PMKAFAAPAYER[[#This Row],[ ]]="Payé",PMKAFAAPAYER[[#This Row],[23.01.2025]],0)</f>
        <v>0</v>
      </c>
      <c r="Z306" s="234"/>
      <c r="AA306" s="176">
        <f>IF(PMKAFAAPAYER[[#This Row],[ ]]="Payé",PMKAFAAPAYER[[#This Row],[30.01.2025]],0)</f>
        <v>0</v>
      </c>
      <c r="AB306" s="32">
        <f t="shared" si="66"/>
        <v>0</v>
      </c>
      <c r="AC306" s="234"/>
      <c r="AD306" s="166">
        <f>IF(PMKAFAAPAYER[[#This Row],[ ]]="Payé",PMKAFAAPAYER[[#This Row],[06.02.2025]],0)</f>
        <v>0</v>
      </c>
      <c r="AE306" s="234"/>
      <c r="AF306" s="166">
        <f>IF(PMKAFAAPAYER[[#This Row],[ ]]="Payé",PMKAFAAPAYER[[#This Row],[13.02.2025]],0)</f>
        <v>0</v>
      </c>
      <c r="AG306" s="234"/>
      <c r="AH306" s="166">
        <f>IF(PMKAFAAPAYER[[#This Row],[ ]]="Payé",PMKAFAAPAYER[[#This Row],[20.02.2025]],0)</f>
        <v>0</v>
      </c>
      <c r="AI306" s="234"/>
      <c r="AJ306" s="176">
        <f>IF(PMKAFAAPAYER[[#This Row],[ ]]="Payé",PMKAFAAPAYER[[#This Row],[27.02.2025]],0)</f>
        <v>0</v>
      </c>
      <c r="AK306" s="47">
        <f t="shared" si="67"/>
        <v>0</v>
      </c>
      <c r="AL306" s="162"/>
      <c r="AM306" s="166">
        <f>IF(PMKAFAAPAYER[[#This Row],[ ]]="Payé",PMKAFAAPAYER[[#This Row],[05.03.2025]],0)</f>
        <v>0</v>
      </c>
      <c r="AN306" s="161"/>
      <c r="AO306" s="166">
        <f>IF(PMKAFAAPAYER[[#This Row],[ ]]="Payé",PMKAFAAPAYER[[#This Row],[12.03.2025]],0)</f>
        <v>0</v>
      </c>
      <c r="AP306" s="161"/>
      <c r="AQ306" s="166">
        <f>IF(PMKAFAAPAYER[[#This Row],[ ]]="Payé",PMKAFAAPAYER[[#This Row],[19.03.2025]],0)</f>
        <v>0</v>
      </c>
      <c r="AR306" s="161"/>
      <c r="AS306" s="176">
        <f>IF(PMKAFAAPAYER[[#This Row],[ ]]="Payé",PMKAFAAPAYER[[#This Row],[26.03.2025]],0)</f>
        <v>0</v>
      </c>
      <c r="AT306" s="17">
        <f t="shared" si="68"/>
        <v>0</v>
      </c>
      <c r="AU306" s="162"/>
      <c r="AV306" s="166">
        <f>IF(PMKAFAAPAYER[[#This Row],[ ]]="Payé",PMKAFAAPAYER[[#This Row],[02.04.2025]],0)</f>
        <v>0</v>
      </c>
      <c r="AW306" s="161"/>
      <c r="AX306" s="166">
        <f>IF(PMKAFAAPAYER[[#This Row],[ ]]="Payé",PMKAFAAPAYER[[#This Row],[09.04.2025]],0)</f>
        <v>0</v>
      </c>
      <c r="AY306" s="161"/>
      <c r="AZ306" s="166">
        <f>IF(PMKAFAAPAYER[[#This Row],[ ]]="Payé",PMKAFAAPAYER[[#This Row],[16.04.2025]],0)</f>
        <v>0</v>
      </c>
      <c r="BA306" s="161"/>
      <c r="BB306" s="166">
        <f>IF(PMKAFAAPAYER[[#This Row],[ ]]="Payé",PMKAFAAPAYER[[#This Row],[23.04.2025]],0)</f>
        <v>0</v>
      </c>
      <c r="BC306" s="161"/>
      <c r="BD306" s="176">
        <f>IF(PMKAFAAPAYER[[#This Row],[ ]]="Payé",PMKAFAAPAYER[[#This Row],[30.04.2025]],0)</f>
        <v>0</v>
      </c>
      <c r="BE306" s="18">
        <f t="shared" si="69"/>
        <v>0</v>
      </c>
      <c r="BF306" s="162"/>
      <c r="BG306" s="166">
        <f>IF(PMKAFAAPAYER[[#This Row],[ ]]="Payé",PMKAFAAPAYER[[#This Row],[07.05.2025]],0)</f>
        <v>0</v>
      </c>
      <c r="BH306" s="161"/>
      <c r="BI306" s="166">
        <f>IF(PMKAFAAPAYER[[#This Row],[ ]]="Payé",PMKAFAAPAYER[[#This Row],[14.05.2025]],0)</f>
        <v>0</v>
      </c>
      <c r="BJ306" s="161"/>
      <c r="BK306" s="166">
        <f>IF(PMKAFAAPAYER[[#This Row],[ ]]="Payé",PMKAFAAPAYER[[#This Row],[21.05.2025]],0)</f>
        <v>0</v>
      </c>
      <c r="BL306" s="161"/>
      <c r="BM306" s="176">
        <f>IF(PMKAFAAPAYER[[#This Row],[ ]]="Payé",PMKAFAAPAYER[[#This Row],[28.05.2025]],0)</f>
        <v>0</v>
      </c>
      <c r="BN306" s="17">
        <f t="shared" si="70"/>
        <v>0</v>
      </c>
      <c r="BO306" s="162"/>
      <c r="BP306" s="166">
        <f>IF(PMKAFAAPAYER[[#This Row],[ ]]="Payé",PMKAFAAPAYER[[#This Row],[04.06.2025]],0)</f>
        <v>0</v>
      </c>
      <c r="BQ306" s="161"/>
      <c r="BR306" s="166">
        <f>IF(PMKAFAAPAYER[[#This Row],[ ]]="Payé",PMKAFAAPAYER[[#This Row],[11.06.2025]],0)</f>
        <v>0</v>
      </c>
      <c r="BS306" s="161"/>
      <c r="BT306" s="166">
        <f>IF(PMKAFAAPAYER[[#This Row],[ ]]="Payé",PMKAFAAPAYER[[#This Row],[18.06.2025]],0)</f>
        <v>0</v>
      </c>
      <c r="BU306" s="161"/>
      <c r="BV306" s="176">
        <f>IF(PMKAFAAPAYER[[#This Row],[ ]]="Payé",PMKAFAAPAYER[[#This Row],[25.06.2025]],0)</f>
        <v>0</v>
      </c>
      <c r="BW306" s="18">
        <f t="shared" si="71"/>
        <v>0</v>
      </c>
      <c r="BX306" s="162"/>
      <c r="BY306" s="166">
        <f>IF(PMKAFAAPAYER[[#This Row],[ ]]="Payé",PMKAFAAPAYER[[#This Row],[02.07.2025]],0)</f>
        <v>0</v>
      </c>
      <c r="BZ306" s="161"/>
      <c r="CA306" s="166">
        <f>IF(PMKAFAAPAYER[[#This Row],[ ]]="Payé",PMKAFAAPAYER[[#This Row],[09.07.2025]],0)</f>
        <v>0</v>
      </c>
      <c r="CB306" s="161"/>
      <c r="CC306" s="166">
        <f>IF(PMKAFAAPAYER[[#This Row],[ ]]="Payé",PMKAFAAPAYER[[#This Row],[16.07.2025]],0)</f>
        <v>0</v>
      </c>
      <c r="CD306" s="161"/>
      <c r="CE306" s="166">
        <f>IF(PMKAFAAPAYER[[#This Row],[ ]]="Payé",PMKAFAAPAYER[[#This Row],[23.07.2025]],0)</f>
        <v>0</v>
      </c>
      <c r="CF306" s="161"/>
      <c r="CG306" s="176">
        <f>IF(PMKAFAAPAYER[[#This Row],[ ]]="Payé",PMKAFAAPAYER[[#This Row],[30.07.2025]],0)</f>
        <v>0</v>
      </c>
      <c r="CH306" s="17">
        <f t="shared" si="72"/>
        <v>0</v>
      </c>
      <c r="CI306" s="162"/>
      <c r="CJ306" s="166">
        <f>IF(PMKAFAAPAYER[[#This Row],[ ]]="Payé",PMKAFAAPAYER[[#This Row],[06.08.2025]],0)</f>
        <v>0</v>
      </c>
      <c r="CK306" s="161"/>
      <c r="CL306" s="166">
        <f>IF(PMKAFAAPAYER[[#This Row],[ ]]="Payé",PMKAFAAPAYER[[#This Row],[13.08.2025]],0)</f>
        <v>0</v>
      </c>
      <c r="CM306" s="161"/>
      <c r="CN306" s="166">
        <f>IF(PMKAFAAPAYER[[#This Row],[ ]]="Payé",PMKAFAAPAYER[[#This Row],[20.08.2025]],0)</f>
        <v>0</v>
      </c>
      <c r="CO306" s="161"/>
      <c r="CP306" s="176">
        <f>IF(PMKAFAAPAYER[[#This Row],[ ]]="Payé",PMKAFAAPAYER[[#This Row],[27.08.2025]],0)</f>
        <v>0</v>
      </c>
      <c r="CQ306" s="18">
        <f t="shared" si="73"/>
        <v>0</v>
      </c>
      <c r="CR306" s="162"/>
      <c r="CS306" s="166">
        <f>IF(PMKAFAAPAYER[[#This Row],[ ]]="Payé",PMKAFAAPAYER[[#This Row],[03.09.2025]],0)</f>
        <v>0</v>
      </c>
      <c r="CT306" s="161"/>
      <c r="CU306" s="166">
        <f>IF(PMKAFAAPAYER[[#This Row],[ ]]="Payé",PMKAFAAPAYER[[#This Row],[10.09.2025]],0)</f>
        <v>0</v>
      </c>
      <c r="CV306" s="161"/>
      <c r="CW306" s="166">
        <f>IF(PMKAFAAPAYER[[#This Row],[ ]]="Payé",PMKAFAAPAYER[[#This Row],[17.09.2025]],0)</f>
        <v>0</v>
      </c>
      <c r="CX306" s="161"/>
      <c r="CY306" s="176">
        <f>IF(PMKAFAAPAYER[[#This Row],[ ]]="Payé",PMKAFAAPAYER[[#This Row],[24.09.2025]],0)</f>
        <v>0</v>
      </c>
      <c r="CZ306" s="17">
        <f t="shared" si="74"/>
        <v>0</v>
      </c>
      <c r="DA306" s="162"/>
      <c r="DB306" s="166">
        <f>IF(PMKAFAAPAYER[[#This Row],[ ]]="Payé",PMKAFAAPAYER[[#This Row],[01.10.2025]],0)</f>
        <v>0</v>
      </c>
      <c r="DC306" s="161"/>
      <c r="DD306" s="166">
        <f>IF(PMKAFAAPAYER[[#This Row],[ ]]="Payé",PMKAFAAPAYER[[#This Row],[08.10.2025]],0)</f>
        <v>0</v>
      </c>
      <c r="DE306" s="161"/>
      <c r="DF306" s="166">
        <f>IF(PMKAFAAPAYER[[#This Row],[ ]]="Payé",PMKAFAAPAYER[[#This Row],[15.10.2025]],0)</f>
        <v>0</v>
      </c>
      <c r="DG306" s="161"/>
      <c r="DH306" s="166">
        <f>IF(PMKAFAAPAYER[[#This Row],[ ]]="Payé",PMKAFAAPAYER[[#This Row],[22.10.2025]],0)</f>
        <v>0</v>
      </c>
      <c r="DI306" s="161"/>
      <c r="DJ306" s="176">
        <f>IF(PMKAFAAPAYER[[#This Row],[ ]]="Payé",PMKAFAAPAYER[[#This Row],[29.10.2025]],0)</f>
        <v>0</v>
      </c>
      <c r="DK306" s="18">
        <f t="shared" si="75"/>
        <v>0</v>
      </c>
      <c r="DL306" s="162"/>
      <c r="DM306" s="166">
        <f>IF(PMKAFAAPAYER[[#This Row],[ ]]="Payé",PMKAFAAPAYER[[#This Row],[05.11.2025]],0)</f>
        <v>0</v>
      </c>
      <c r="DN306" s="161"/>
      <c r="DO306" s="166">
        <f>IF(PMKAFAAPAYER[[#This Row],[ ]]="Payé",PMKAFAAPAYER[[#This Row],[12.11.2025]],0)</f>
        <v>0</v>
      </c>
      <c r="DP306" s="161"/>
      <c r="DQ306" s="166">
        <f>IF(PMKAFAAPAYER[[#This Row],[ ]]="Payé",PMKAFAAPAYER[[#This Row],[19.11.2025]],0)</f>
        <v>0</v>
      </c>
      <c r="DR306" s="161"/>
      <c r="DS306" s="176">
        <f>IF(PMKAFAAPAYER[[#This Row],[ ]]="Payé",PMKAFAAPAYER[[#This Row],[26.11.2025]],0)</f>
        <v>0</v>
      </c>
      <c r="DT306" s="17">
        <f t="shared" si="76"/>
        <v>0</v>
      </c>
      <c r="DU306" s="162"/>
      <c r="DV306" s="166">
        <f>IF(PMKAFAAPAYER[[#This Row],[ ]]="Payé",PMKAFAAPAYER[[#This Row],[03.12.2025]],0)</f>
        <v>0</v>
      </c>
      <c r="DW306" s="161"/>
      <c r="DX306" s="166">
        <f>IF(PMKAFAAPAYER[[#This Row],[ ]]="Payé",PMKAFAAPAYER[[#This Row],[10.12.2025]],0)</f>
        <v>0</v>
      </c>
      <c r="DY306" s="161"/>
      <c r="DZ306" s="166">
        <f>IF(PMKAFAAPAYER[[#This Row],[ ]]="Payé",PMKAFAAPAYER[[#This Row],[17.12.2025]],0)</f>
        <v>0</v>
      </c>
      <c r="EA306" s="161"/>
      <c r="EB306" s="166">
        <f>IF(PMKAFAAPAYER[[#This Row],[ ]]="Payé",PMKAFAAPAYER[[#This Row],[24.12.2025]],0)</f>
        <v>0</v>
      </c>
      <c r="EC306" s="161"/>
      <c r="ED306" s="176">
        <f>IF(PMKAFAAPAYER[[#This Row],[ ]]="Payé",PMKAFAAPAYER[[#This Row],[31.12.2025]],0)</f>
        <v>0</v>
      </c>
      <c r="EE306" s="18">
        <f t="shared" si="77"/>
        <v>0</v>
      </c>
      <c r="EF306" s="11">
        <f t="shared" si="78"/>
        <v>0</v>
      </c>
      <c r="EG306" s="16">
        <f>+PMKAFAAPAYER[[#This Row],[CHF]]-PMKAFAAPAYER[[#This Row],[T2025]]</f>
        <v>0</v>
      </c>
    </row>
    <row r="307" spans="1:137" x14ac:dyDescent="0.3">
      <c r="A307" s="9">
        <f t="shared" si="79"/>
        <v>302</v>
      </c>
      <c r="B307" s="250"/>
      <c r="C307" s="251"/>
      <c r="D307" s="252"/>
      <c r="E307" s="253"/>
      <c r="F307" s="265">
        <f t="shared" si="80"/>
        <v>0</v>
      </c>
      <c r="G307" s="254"/>
      <c r="H307" s="255"/>
      <c r="I307" s="256"/>
      <c r="J307" s="14"/>
      <c r="K307" s="14"/>
      <c r="L307" s="14"/>
      <c r="N307" s="15"/>
      <c r="P307" s="258"/>
      <c r="Q307" s="259"/>
      <c r="R307" s="260"/>
      <c r="S307" s="166">
        <f>IF(PMKAFAAPAYER[[#This Row],[ ]]="Payé",PMKAFAAPAYER[[#This Row],[02.01.2025]],0)</f>
        <v>0</v>
      </c>
      <c r="T307" s="234"/>
      <c r="U307" s="166">
        <f>IF(PMKAFAAPAYER[[#This Row],[ ]]="Payé",PMKAFAAPAYER[[#This Row],[09.01.2025]],0)</f>
        <v>0</v>
      </c>
      <c r="V307" s="234"/>
      <c r="W307" s="166">
        <f>IF(PMKAFAAPAYER[[#This Row],[ ]]="Payé",PMKAFAAPAYER[[#This Row],[16.01.2025]],0)</f>
        <v>0</v>
      </c>
      <c r="X307" s="234"/>
      <c r="Y307" s="166">
        <f>IF(PMKAFAAPAYER[[#This Row],[ ]]="Payé",PMKAFAAPAYER[[#This Row],[23.01.2025]],0)</f>
        <v>0</v>
      </c>
      <c r="Z307" s="234"/>
      <c r="AA307" s="176">
        <f>IF(PMKAFAAPAYER[[#This Row],[ ]]="Payé",PMKAFAAPAYER[[#This Row],[30.01.2025]],0)</f>
        <v>0</v>
      </c>
      <c r="AB307" s="32">
        <f t="shared" si="66"/>
        <v>0</v>
      </c>
      <c r="AC307" s="234"/>
      <c r="AD307" s="166">
        <f>IF(PMKAFAAPAYER[[#This Row],[ ]]="Payé",PMKAFAAPAYER[[#This Row],[06.02.2025]],0)</f>
        <v>0</v>
      </c>
      <c r="AE307" s="234"/>
      <c r="AF307" s="166">
        <f>IF(PMKAFAAPAYER[[#This Row],[ ]]="Payé",PMKAFAAPAYER[[#This Row],[13.02.2025]],0)</f>
        <v>0</v>
      </c>
      <c r="AG307" s="234"/>
      <c r="AH307" s="166">
        <f>IF(PMKAFAAPAYER[[#This Row],[ ]]="Payé",PMKAFAAPAYER[[#This Row],[20.02.2025]],0)</f>
        <v>0</v>
      </c>
      <c r="AI307" s="234"/>
      <c r="AJ307" s="176">
        <f>IF(PMKAFAAPAYER[[#This Row],[ ]]="Payé",PMKAFAAPAYER[[#This Row],[27.02.2025]],0)</f>
        <v>0</v>
      </c>
      <c r="AK307" s="47">
        <f t="shared" si="67"/>
        <v>0</v>
      </c>
      <c r="AL307" s="162"/>
      <c r="AM307" s="166">
        <f>IF(PMKAFAAPAYER[[#This Row],[ ]]="Payé",PMKAFAAPAYER[[#This Row],[05.03.2025]],0)</f>
        <v>0</v>
      </c>
      <c r="AN307" s="161"/>
      <c r="AO307" s="166">
        <f>IF(PMKAFAAPAYER[[#This Row],[ ]]="Payé",PMKAFAAPAYER[[#This Row],[12.03.2025]],0)</f>
        <v>0</v>
      </c>
      <c r="AP307" s="161"/>
      <c r="AQ307" s="166">
        <f>IF(PMKAFAAPAYER[[#This Row],[ ]]="Payé",PMKAFAAPAYER[[#This Row],[19.03.2025]],0)</f>
        <v>0</v>
      </c>
      <c r="AR307" s="161"/>
      <c r="AS307" s="176">
        <f>IF(PMKAFAAPAYER[[#This Row],[ ]]="Payé",PMKAFAAPAYER[[#This Row],[26.03.2025]],0)</f>
        <v>0</v>
      </c>
      <c r="AT307" s="17">
        <f t="shared" si="68"/>
        <v>0</v>
      </c>
      <c r="AU307" s="162"/>
      <c r="AV307" s="166">
        <f>IF(PMKAFAAPAYER[[#This Row],[ ]]="Payé",PMKAFAAPAYER[[#This Row],[02.04.2025]],0)</f>
        <v>0</v>
      </c>
      <c r="AW307" s="161"/>
      <c r="AX307" s="166">
        <f>IF(PMKAFAAPAYER[[#This Row],[ ]]="Payé",PMKAFAAPAYER[[#This Row],[09.04.2025]],0)</f>
        <v>0</v>
      </c>
      <c r="AY307" s="161"/>
      <c r="AZ307" s="166">
        <f>IF(PMKAFAAPAYER[[#This Row],[ ]]="Payé",PMKAFAAPAYER[[#This Row],[16.04.2025]],0)</f>
        <v>0</v>
      </c>
      <c r="BA307" s="161"/>
      <c r="BB307" s="166">
        <f>IF(PMKAFAAPAYER[[#This Row],[ ]]="Payé",PMKAFAAPAYER[[#This Row],[23.04.2025]],0)</f>
        <v>0</v>
      </c>
      <c r="BC307" s="161"/>
      <c r="BD307" s="176">
        <f>IF(PMKAFAAPAYER[[#This Row],[ ]]="Payé",PMKAFAAPAYER[[#This Row],[30.04.2025]],0)</f>
        <v>0</v>
      </c>
      <c r="BE307" s="18">
        <f t="shared" si="69"/>
        <v>0</v>
      </c>
      <c r="BF307" s="162"/>
      <c r="BG307" s="166">
        <f>IF(PMKAFAAPAYER[[#This Row],[ ]]="Payé",PMKAFAAPAYER[[#This Row],[07.05.2025]],0)</f>
        <v>0</v>
      </c>
      <c r="BH307" s="161"/>
      <c r="BI307" s="166">
        <f>IF(PMKAFAAPAYER[[#This Row],[ ]]="Payé",PMKAFAAPAYER[[#This Row],[14.05.2025]],0)</f>
        <v>0</v>
      </c>
      <c r="BJ307" s="161"/>
      <c r="BK307" s="166">
        <f>IF(PMKAFAAPAYER[[#This Row],[ ]]="Payé",PMKAFAAPAYER[[#This Row],[21.05.2025]],0)</f>
        <v>0</v>
      </c>
      <c r="BL307" s="161"/>
      <c r="BM307" s="176">
        <f>IF(PMKAFAAPAYER[[#This Row],[ ]]="Payé",PMKAFAAPAYER[[#This Row],[28.05.2025]],0)</f>
        <v>0</v>
      </c>
      <c r="BN307" s="17">
        <f t="shared" si="70"/>
        <v>0</v>
      </c>
      <c r="BO307" s="162"/>
      <c r="BP307" s="166">
        <f>IF(PMKAFAAPAYER[[#This Row],[ ]]="Payé",PMKAFAAPAYER[[#This Row],[04.06.2025]],0)</f>
        <v>0</v>
      </c>
      <c r="BQ307" s="161"/>
      <c r="BR307" s="166">
        <f>IF(PMKAFAAPAYER[[#This Row],[ ]]="Payé",PMKAFAAPAYER[[#This Row],[11.06.2025]],0)</f>
        <v>0</v>
      </c>
      <c r="BS307" s="161"/>
      <c r="BT307" s="166">
        <f>IF(PMKAFAAPAYER[[#This Row],[ ]]="Payé",PMKAFAAPAYER[[#This Row],[18.06.2025]],0)</f>
        <v>0</v>
      </c>
      <c r="BU307" s="161"/>
      <c r="BV307" s="176">
        <f>IF(PMKAFAAPAYER[[#This Row],[ ]]="Payé",PMKAFAAPAYER[[#This Row],[25.06.2025]],0)</f>
        <v>0</v>
      </c>
      <c r="BW307" s="18">
        <f t="shared" si="71"/>
        <v>0</v>
      </c>
      <c r="BX307" s="162"/>
      <c r="BY307" s="166">
        <f>IF(PMKAFAAPAYER[[#This Row],[ ]]="Payé",PMKAFAAPAYER[[#This Row],[02.07.2025]],0)</f>
        <v>0</v>
      </c>
      <c r="BZ307" s="161"/>
      <c r="CA307" s="166">
        <f>IF(PMKAFAAPAYER[[#This Row],[ ]]="Payé",PMKAFAAPAYER[[#This Row],[09.07.2025]],0)</f>
        <v>0</v>
      </c>
      <c r="CB307" s="161"/>
      <c r="CC307" s="166">
        <f>IF(PMKAFAAPAYER[[#This Row],[ ]]="Payé",PMKAFAAPAYER[[#This Row],[16.07.2025]],0)</f>
        <v>0</v>
      </c>
      <c r="CD307" s="161"/>
      <c r="CE307" s="166">
        <f>IF(PMKAFAAPAYER[[#This Row],[ ]]="Payé",PMKAFAAPAYER[[#This Row],[23.07.2025]],0)</f>
        <v>0</v>
      </c>
      <c r="CF307" s="161"/>
      <c r="CG307" s="176">
        <f>IF(PMKAFAAPAYER[[#This Row],[ ]]="Payé",PMKAFAAPAYER[[#This Row],[30.07.2025]],0)</f>
        <v>0</v>
      </c>
      <c r="CH307" s="17">
        <f t="shared" si="72"/>
        <v>0</v>
      </c>
      <c r="CI307" s="162"/>
      <c r="CJ307" s="166">
        <f>IF(PMKAFAAPAYER[[#This Row],[ ]]="Payé",PMKAFAAPAYER[[#This Row],[06.08.2025]],0)</f>
        <v>0</v>
      </c>
      <c r="CK307" s="161"/>
      <c r="CL307" s="166">
        <f>IF(PMKAFAAPAYER[[#This Row],[ ]]="Payé",PMKAFAAPAYER[[#This Row],[13.08.2025]],0)</f>
        <v>0</v>
      </c>
      <c r="CM307" s="161"/>
      <c r="CN307" s="166">
        <f>IF(PMKAFAAPAYER[[#This Row],[ ]]="Payé",PMKAFAAPAYER[[#This Row],[20.08.2025]],0)</f>
        <v>0</v>
      </c>
      <c r="CO307" s="161"/>
      <c r="CP307" s="176">
        <f>IF(PMKAFAAPAYER[[#This Row],[ ]]="Payé",PMKAFAAPAYER[[#This Row],[27.08.2025]],0)</f>
        <v>0</v>
      </c>
      <c r="CQ307" s="18">
        <f t="shared" si="73"/>
        <v>0</v>
      </c>
      <c r="CR307" s="162"/>
      <c r="CS307" s="166">
        <f>IF(PMKAFAAPAYER[[#This Row],[ ]]="Payé",PMKAFAAPAYER[[#This Row],[03.09.2025]],0)</f>
        <v>0</v>
      </c>
      <c r="CT307" s="161"/>
      <c r="CU307" s="166">
        <f>IF(PMKAFAAPAYER[[#This Row],[ ]]="Payé",PMKAFAAPAYER[[#This Row],[10.09.2025]],0)</f>
        <v>0</v>
      </c>
      <c r="CV307" s="161"/>
      <c r="CW307" s="166">
        <f>IF(PMKAFAAPAYER[[#This Row],[ ]]="Payé",PMKAFAAPAYER[[#This Row],[17.09.2025]],0)</f>
        <v>0</v>
      </c>
      <c r="CX307" s="161"/>
      <c r="CY307" s="176">
        <f>IF(PMKAFAAPAYER[[#This Row],[ ]]="Payé",PMKAFAAPAYER[[#This Row],[24.09.2025]],0)</f>
        <v>0</v>
      </c>
      <c r="CZ307" s="17">
        <f t="shared" si="74"/>
        <v>0</v>
      </c>
      <c r="DA307" s="162"/>
      <c r="DB307" s="166">
        <f>IF(PMKAFAAPAYER[[#This Row],[ ]]="Payé",PMKAFAAPAYER[[#This Row],[01.10.2025]],0)</f>
        <v>0</v>
      </c>
      <c r="DC307" s="161"/>
      <c r="DD307" s="166">
        <f>IF(PMKAFAAPAYER[[#This Row],[ ]]="Payé",PMKAFAAPAYER[[#This Row],[08.10.2025]],0)</f>
        <v>0</v>
      </c>
      <c r="DE307" s="161"/>
      <c r="DF307" s="166">
        <f>IF(PMKAFAAPAYER[[#This Row],[ ]]="Payé",PMKAFAAPAYER[[#This Row],[15.10.2025]],0)</f>
        <v>0</v>
      </c>
      <c r="DG307" s="161"/>
      <c r="DH307" s="166">
        <f>IF(PMKAFAAPAYER[[#This Row],[ ]]="Payé",PMKAFAAPAYER[[#This Row],[22.10.2025]],0)</f>
        <v>0</v>
      </c>
      <c r="DI307" s="161"/>
      <c r="DJ307" s="176">
        <f>IF(PMKAFAAPAYER[[#This Row],[ ]]="Payé",PMKAFAAPAYER[[#This Row],[29.10.2025]],0)</f>
        <v>0</v>
      </c>
      <c r="DK307" s="18">
        <f t="shared" si="75"/>
        <v>0</v>
      </c>
      <c r="DL307" s="162"/>
      <c r="DM307" s="166">
        <f>IF(PMKAFAAPAYER[[#This Row],[ ]]="Payé",PMKAFAAPAYER[[#This Row],[05.11.2025]],0)</f>
        <v>0</v>
      </c>
      <c r="DN307" s="161"/>
      <c r="DO307" s="166">
        <f>IF(PMKAFAAPAYER[[#This Row],[ ]]="Payé",PMKAFAAPAYER[[#This Row],[12.11.2025]],0)</f>
        <v>0</v>
      </c>
      <c r="DP307" s="161"/>
      <c r="DQ307" s="166">
        <f>IF(PMKAFAAPAYER[[#This Row],[ ]]="Payé",PMKAFAAPAYER[[#This Row],[19.11.2025]],0)</f>
        <v>0</v>
      </c>
      <c r="DR307" s="161"/>
      <c r="DS307" s="176">
        <f>IF(PMKAFAAPAYER[[#This Row],[ ]]="Payé",PMKAFAAPAYER[[#This Row],[26.11.2025]],0)</f>
        <v>0</v>
      </c>
      <c r="DT307" s="17">
        <f t="shared" si="76"/>
        <v>0</v>
      </c>
      <c r="DU307" s="162"/>
      <c r="DV307" s="166">
        <f>IF(PMKAFAAPAYER[[#This Row],[ ]]="Payé",PMKAFAAPAYER[[#This Row],[03.12.2025]],0)</f>
        <v>0</v>
      </c>
      <c r="DW307" s="161"/>
      <c r="DX307" s="166">
        <f>IF(PMKAFAAPAYER[[#This Row],[ ]]="Payé",PMKAFAAPAYER[[#This Row],[10.12.2025]],0)</f>
        <v>0</v>
      </c>
      <c r="DY307" s="161"/>
      <c r="DZ307" s="166">
        <f>IF(PMKAFAAPAYER[[#This Row],[ ]]="Payé",PMKAFAAPAYER[[#This Row],[17.12.2025]],0)</f>
        <v>0</v>
      </c>
      <c r="EA307" s="161"/>
      <c r="EB307" s="166">
        <f>IF(PMKAFAAPAYER[[#This Row],[ ]]="Payé",PMKAFAAPAYER[[#This Row],[24.12.2025]],0)</f>
        <v>0</v>
      </c>
      <c r="EC307" s="161"/>
      <c r="ED307" s="176">
        <f>IF(PMKAFAAPAYER[[#This Row],[ ]]="Payé",PMKAFAAPAYER[[#This Row],[31.12.2025]],0)</f>
        <v>0</v>
      </c>
      <c r="EE307" s="18">
        <f t="shared" si="77"/>
        <v>0</v>
      </c>
      <c r="EF307" s="11">
        <f t="shared" si="78"/>
        <v>0</v>
      </c>
      <c r="EG307" s="16">
        <f>+PMKAFAAPAYER[[#This Row],[CHF]]-PMKAFAAPAYER[[#This Row],[T2025]]</f>
        <v>0</v>
      </c>
    </row>
    <row r="308" spans="1:137" x14ac:dyDescent="0.3">
      <c r="A308" s="9">
        <f t="shared" si="79"/>
        <v>303</v>
      </c>
      <c r="B308" s="250"/>
      <c r="C308" s="251"/>
      <c r="D308" s="252"/>
      <c r="E308" s="253"/>
      <c r="F308" s="265">
        <f t="shared" si="80"/>
        <v>0</v>
      </c>
      <c r="G308" s="254"/>
      <c r="H308" s="255"/>
      <c r="I308" s="256"/>
      <c r="J308" s="14"/>
      <c r="K308" s="14"/>
      <c r="L308" s="14"/>
      <c r="N308" s="15"/>
      <c r="P308" s="258"/>
      <c r="Q308" s="259"/>
      <c r="R308" s="260"/>
      <c r="S308" s="166">
        <f>IF(PMKAFAAPAYER[[#This Row],[ ]]="Payé",PMKAFAAPAYER[[#This Row],[02.01.2025]],0)</f>
        <v>0</v>
      </c>
      <c r="T308" s="234"/>
      <c r="U308" s="166">
        <f>IF(PMKAFAAPAYER[[#This Row],[ ]]="Payé",PMKAFAAPAYER[[#This Row],[09.01.2025]],0)</f>
        <v>0</v>
      </c>
      <c r="V308" s="234"/>
      <c r="W308" s="166">
        <f>IF(PMKAFAAPAYER[[#This Row],[ ]]="Payé",PMKAFAAPAYER[[#This Row],[16.01.2025]],0)</f>
        <v>0</v>
      </c>
      <c r="X308" s="234"/>
      <c r="Y308" s="166">
        <f>IF(PMKAFAAPAYER[[#This Row],[ ]]="Payé",PMKAFAAPAYER[[#This Row],[23.01.2025]],0)</f>
        <v>0</v>
      </c>
      <c r="Z308" s="234"/>
      <c r="AA308" s="176">
        <f>IF(PMKAFAAPAYER[[#This Row],[ ]]="Payé",PMKAFAAPAYER[[#This Row],[30.01.2025]],0)</f>
        <v>0</v>
      </c>
      <c r="AB308" s="32">
        <f t="shared" si="66"/>
        <v>0</v>
      </c>
      <c r="AC308" s="234"/>
      <c r="AD308" s="166">
        <f>IF(PMKAFAAPAYER[[#This Row],[ ]]="Payé",PMKAFAAPAYER[[#This Row],[06.02.2025]],0)</f>
        <v>0</v>
      </c>
      <c r="AE308" s="234"/>
      <c r="AF308" s="166">
        <f>IF(PMKAFAAPAYER[[#This Row],[ ]]="Payé",PMKAFAAPAYER[[#This Row],[13.02.2025]],0)</f>
        <v>0</v>
      </c>
      <c r="AG308" s="234"/>
      <c r="AH308" s="166">
        <f>IF(PMKAFAAPAYER[[#This Row],[ ]]="Payé",PMKAFAAPAYER[[#This Row],[20.02.2025]],0)</f>
        <v>0</v>
      </c>
      <c r="AI308" s="234"/>
      <c r="AJ308" s="176">
        <f>IF(PMKAFAAPAYER[[#This Row],[ ]]="Payé",PMKAFAAPAYER[[#This Row],[27.02.2025]],0)</f>
        <v>0</v>
      </c>
      <c r="AK308" s="47">
        <f t="shared" si="67"/>
        <v>0</v>
      </c>
      <c r="AL308" s="162"/>
      <c r="AM308" s="166">
        <f>IF(PMKAFAAPAYER[[#This Row],[ ]]="Payé",PMKAFAAPAYER[[#This Row],[05.03.2025]],0)</f>
        <v>0</v>
      </c>
      <c r="AN308" s="161"/>
      <c r="AO308" s="166">
        <f>IF(PMKAFAAPAYER[[#This Row],[ ]]="Payé",PMKAFAAPAYER[[#This Row],[12.03.2025]],0)</f>
        <v>0</v>
      </c>
      <c r="AP308" s="161"/>
      <c r="AQ308" s="166">
        <f>IF(PMKAFAAPAYER[[#This Row],[ ]]="Payé",PMKAFAAPAYER[[#This Row],[19.03.2025]],0)</f>
        <v>0</v>
      </c>
      <c r="AR308" s="161"/>
      <c r="AS308" s="176">
        <f>IF(PMKAFAAPAYER[[#This Row],[ ]]="Payé",PMKAFAAPAYER[[#This Row],[26.03.2025]],0)</f>
        <v>0</v>
      </c>
      <c r="AT308" s="17">
        <f t="shared" si="68"/>
        <v>0</v>
      </c>
      <c r="AU308" s="162"/>
      <c r="AV308" s="166">
        <f>IF(PMKAFAAPAYER[[#This Row],[ ]]="Payé",PMKAFAAPAYER[[#This Row],[02.04.2025]],0)</f>
        <v>0</v>
      </c>
      <c r="AW308" s="161"/>
      <c r="AX308" s="166">
        <f>IF(PMKAFAAPAYER[[#This Row],[ ]]="Payé",PMKAFAAPAYER[[#This Row],[09.04.2025]],0)</f>
        <v>0</v>
      </c>
      <c r="AY308" s="161"/>
      <c r="AZ308" s="166">
        <f>IF(PMKAFAAPAYER[[#This Row],[ ]]="Payé",PMKAFAAPAYER[[#This Row],[16.04.2025]],0)</f>
        <v>0</v>
      </c>
      <c r="BA308" s="161"/>
      <c r="BB308" s="166">
        <f>IF(PMKAFAAPAYER[[#This Row],[ ]]="Payé",PMKAFAAPAYER[[#This Row],[23.04.2025]],0)</f>
        <v>0</v>
      </c>
      <c r="BC308" s="161"/>
      <c r="BD308" s="176">
        <f>IF(PMKAFAAPAYER[[#This Row],[ ]]="Payé",PMKAFAAPAYER[[#This Row],[30.04.2025]],0)</f>
        <v>0</v>
      </c>
      <c r="BE308" s="18">
        <f t="shared" si="69"/>
        <v>0</v>
      </c>
      <c r="BF308" s="162"/>
      <c r="BG308" s="166">
        <f>IF(PMKAFAAPAYER[[#This Row],[ ]]="Payé",PMKAFAAPAYER[[#This Row],[07.05.2025]],0)</f>
        <v>0</v>
      </c>
      <c r="BH308" s="161"/>
      <c r="BI308" s="166">
        <f>IF(PMKAFAAPAYER[[#This Row],[ ]]="Payé",PMKAFAAPAYER[[#This Row],[14.05.2025]],0)</f>
        <v>0</v>
      </c>
      <c r="BJ308" s="161"/>
      <c r="BK308" s="166">
        <f>IF(PMKAFAAPAYER[[#This Row],[ ]]="Payé",PMKAFAAPAYER[[#This Row],[21.05.2025]],0)</f>
        <v>0</v>
      </c>
      <c r="BL308" s="161"/>
      <c r="BM308" s="176">
        <f>IF(PMKAFAAPAYER[[#This Row],[ ]]="Payé",PMKAFAAPAYER[[#This Row],[28.05.2025]],0)</f>
        <v>0</v>
      </c>
      <c r="BN308" s="17">
        <f t="shared" si="70"/>
        <v>0</v>
      </c>
      <c r="BO308" s="162"/>
      <c r="BP308" s="166">
        <f>IF(PMKAFAAPAYER[[#This Row],[ ]]="Payé",PMKAFAAPAYER[[#This Row],[04.06.2025]],0)</f>
        <v>0</v>
      </c>
      <c r="BQ308" s="161"/>
      <c r="BR308" s="166">
        <f>IF(PMKAFAAPAYER[[#This Row],[ ]]="Payé",PMKAFAAPAYER[[#This Row],[11.06.2025]],0)</f>
        <v>0</v>
      </c>
      <c r="BS308" s="161"/>
      <c r="BT308" s="166">
        <f>IF(PMKAFAAPAYER[[#This Row],[ ]]="Payé",PMKAFAAPAYER[[#This Row],[18.06.2025]],0)</f>
        <v>0</v>
      </c>
      <c r="BU308" s="161"/>
      <c r="BV308" s="176">
        <f>IF(PMKAFAAPAYER[[#This Row],[ ]]="Payé",PMKAFAAPAYER[[#This Row],[25.06.2025]],0)</f>
        <v>0</v>
      </c>
      <c r="BW308" s="18">
        <f t="shared" si="71"/>
        <v>0</v>
      </c>
      <c r="BX308" s="162"/>
      <c r="BY308" s="166">
        <f>IF(PMKAFAAPAYER[[#This Row],[ ]]="Payé",PMKAFAAPAYER[[#This Row],[02.07.2025]],0)</f>
        <v>0</v>
      </c>
      <c r="BZ308" s="161"/>
      <c r="CA308" s="166">
        <f>IF(PMKAFAAPAYER[[#This Row],[ ]]="Payé",PMKAFAAPAYER[[#This Row],[09.07.2025]],0)</f>
        <v>0</v>
      </c>
      <c r="CB308" s="161"/>
      <c r="CC308" s="166">
        <f>IF(PMKAFAAPAYER[[#This Row],[ ]]="Payé",PMKAFAAPAYER[[#This Row],[16.07.2025]],0)</f>
        <v>0</v>
      </c>
      <c r="CD308" s="161"/>
      <c r="CE308" s="166">
        <f>IF(PMKAFAAPAYER[[#This Row],[ ]]="Payé",PMKAFAAPAYER[[#This Row],[23.07.2025]],0)</f>
        <v>0</v>
      </c>
      <c r="CF308" s="161"/>
      <c r="CG308" s="176">
        <f>IF(PMKAFAAPAYER[[#This Row],[ ]]="Payé",PMKAFAAPAYER[[#This Row],[30.07.2025]],0)</f>
        <v>0</v>
      </c>
      <c r="CH308" s="17">
        <f t="shared" si="72"/>
        <v>0</v>
      </c>
      <c r="CI308" s="162"/>
      <c r="CJ308" s="166">
        <f>IF(PMKAFAAPAYER[[#This Row],[ ]]="Payé",PMKAFAAPAYER[[#This Row],[06.08.2025]],0)</f>
        <v>0</v>
      </c>
      <c r="CK308" s="161"/>
      <c r="CL308" s="166">
        <f>IF(PMKAFAAPAYER[[#This Row],[ ]]="Payé",PMKAFAAPAYER[[#This Row],[13.08.2025]],0)</f>
        <v>0</v>
      </c>
      <c r="CM308" s="161"/>
      <c r="CN308" s="166">
        <f>IF(PMKAFAAPAYER[[#This Row],[ ]]="Payé",PMKAFAAPAYER[[#This Row],[20.08.2025]],0)</f>
        <v>0</v>
      </c>
      <c r="CO308" s="161"/>
      <c r="CP308" s="176">
        <f>IF(PMKAFAAPAYER[[#This Row],[ ]]="Payé",PMKAFAAPAYER[[#This Row],[27.08.2025]],0)</f>
        <v>0</v>
      </c>
      <c r="CQ308" s="18">
        <f t="shared" si="73"/>
        <v>0</v>
      </c>
      <c r="CR308" s="162"/>
      <c r="CS308" s="166">
        <f>IF(PMKAFAAPAYER[[#This Row],[ ]]="Payé",PMKAFAAPAYER[[#This Row],[03.09.2025]],0)</f>
        <v>0</v>
      </c>
      <c r="CT308" s="161"/>
      <c r="CU308" s="166">
        <f>IF(PMKAFAAPAYER[[#This Row],[ ]]="Payé",PMKAFAAPAYER[[#This Row],[10.09.2025]],0)</f>
        <v>0</v>
      </c>
      <c r="CV308" s="161"/>
      <c r="CW308" s="166">
        <f>IF(PMKAFAAPAYER[[#This Row],[ ]]="Payé",PMKAFAAPAYER[[#This Row],[17.09.2025]],0)</f>
        <v>0</v>
      </c>
      <c r="CX308" s="161"/>
      <c r="CY308" s="176">
        <f>IF(PMKAFAAPAYER[[#This Row],[ ]]="Payé",PMKAFAAPAYER[[#This Row],[24.09.2025]],0)</f>
        <v>0</v>
      </c>
      <c r="CZ308" s="17">
        <f t="shared" si="74"/>
        <v>0</v>
      </c>
      <c r="DA308" s="162"/>
      <c r="DB308" s="166">
        <f>IF(PMKAFAAPAYER[[#This Row],[ ]]="Payé",PMKAFAAPAYER[[#This Row],[01.10.2025]],0)</f>
        <v>0</v>
      </c>
      <c r="DC308" s="161"/>
      <c r="DD308" s="166">
        <f>IF(PMKAFAAPAYER[[#This Row],[ ]]="Payé",PMKAFAAPAYER[[#This Row],[08.10.2025]],0)</f>
        <v>0</v>
      </c>
      <c r="DE308" s="161"/>
      <c r="DF308" s="166">
        <f>IF(PMKAFAAPAYER[[#This Row],[ ]]="Payé",PMKAFAAPAYER[[#This Row],[15.10.2025]],0)</f>
        <v>0</v>
      </c>
      <c r="DG308" s="161"/>
      <c r="DH308" s="166">
        <f>IF(PMKAFAAPAYER[[#This Row],[ ]]="Payé",PMKAFAAPAYER[[#This Row],[22.10.2025]],0)</f>
        <v>0</v>
      </c>
      <c r="DI308" s="161"/>
      <c r="DJ308" s="176">
        <f>IF(PMKAFAAPAYER[[#This Row],[ ]]="Payé",PMKAFAAPAYER[[#This Row],[29.10.2025]],0)</f>
        <v>0</v>
      </c>
      <c r="DK308" s="18">
        <f t="shared" si="75"/>
        <v>0</v>
      </c>
      <c r="DL308" s="162"/>
      <c r="DM308" s="166">
        <f>IF(PMKAFAAPAYER[[#This Row],[ ]]="Payé",PMKAFAAPAYER[[#This Row],[05.11.2025]],0)</f>
        <v>0</v>
      </c>
      <c r="DN308" s="161"/>
      <c r="DO308" s="166">
        <f>IF(PMKAFAAPAYER[[#This Row],[ ]]="Payé",PMKAFAAPAYER[[#This Row],[12.11.2025]],0)</f>
        <v>0</v>
      </c>
      <c r="DP308" s="161"/>
      <c r="DQ308" s="166">
        <f>IF(PMKAFAAPAYER[[#This Row],[ ]]="Payé",PMKAFAAPAYER[[#This Row],[19.11.2025]],0)</f>
        <v>0</v>
      </c>
      <c r="DR308" s="161"/>
      <c r="DS308" s="176">
        <f>IF(PMKAFAAPAYER[[#This Row],[ ]]="Payé",PMKAFAAPAYER[[#This Row],[26.11.2025]],0)</f>
        <v>0</v>
      </c>
      <c r="DT308" s="17">
        <f t="shared" si="76"/>
        <v>0</v>
      </c>
      <c r="DU308" s="162"/>
      <c r="DV308" s="166">
        <f>IF(PMKAFAAPAYER[[#This Row],[ ]]="Payé",PMKAFAAPAYER[[#This Row],[03.12.2025]],0)</f>
        <v>0</v>
      </c>
      <c r="DW308" s="161"/>
      <c r="DX308" s="166">
        <f>IF(PMKAFAAPAYER[[#This Row],[ ]]="Payé",PMKAFAAPAYER[[#This Row],[10.12.2025]],0)</f>
        <v>0</v>
      </c>
      <c r="DY308" s="161"/>
      <c r="DZ308" s="166">
        <f>IF(PMKAFAAPAYER[[#This Row],[ ]]="Payé",PMKAFAAPAYER[[#This Row],[17.12.2025]],0)</f>
        <v>0</v>
      </c>
      <c r="EA308" s="161"/>
      <c r="EB308" s="166">
        <f>IF(PMKAFAAPAYER[[#This Row],[ ]]="Payé",PMKAFAAPAYER[[#This Row],[24.12.2025]],0)</f>
        <v>0</v>
      </c>
      <c r="EC308" s="161"/>
      <c r="ED308" s="176">
        <f>IF(PMKAFAAPAYER[[#This Row],[ ]]="Payé",PMKAFAAPAYER[[#This Row],[31.12.2025]],0)</f>
        <v>0</v>
      </c>
      <c r="EE308" s="18">
        <f t="shared" si="77"/>
        <v>0</v>
      </c>
      <c r="EF308" s="11">
        <f t="shared" si="78"/>
        <v>0</v>
      </c>
      <c r="EG308" s="16">
        <f>+PMKAFAAPAYER[[#This Row],[CHF]]-PMKAFAAPAYER[[#This Row],[T2025]]</f>
        <v>0</v>
      </c>
    </row>
    <row r="309" spans="1:137" x14ac:dyDescent="0.3">
      <c r="A309" s="9">
        <f t="shared" si="79"/>
        <v>304</v>
      </c>
      <c r="B309" s="250"/>
      <c r="C309" s="251"/>
      <c r="D309" s="252"/>
      <c r="E309" s="253"/>
      <c r="F309" s="265">
        <f t="shared" si="80"/>
        <v>0</v>
      </c>
      <c r="G309" s="254"/>
      <c r="H309" s="255"/>
      <c r="I309" s="256"/>
      <c r="J309" s="14"/>
      <c r="K309" s="14"/>
      <c r="L309" s="14"/>
      <c r="N309" s="15"/>
      <c r="P309" s="258"/>
      <c r="Q309" s="259"/>
      <c r="R309" s="260"/>
      <c r="S309" s="166">
        <f>IF(PMKAFAAPAYER[[#This Row],[ ]]="Payé",PMKAFAAPAYER[[#This Row],[02.01.2025]],0)</f>
        <v>0</v>
      </c>
      <c r="T309" s="234"/>
      <c r="U309" s="166">
        <f>IF(PMKAFAAPAYER[[#This Row],[ ]]="Payé",PMKAFAAPAYER[[#This Row],[09.01.2025]],0)</f>
        <v>0</v>
      </c>
      <c r="V309" s="234"/>
      <c r="W309" s="166">
        <f>IF(PMKAFAAPAYER[[#This Row],[ ]]="Payé",PMKAFAAPAYER[[#This Row],[16.01.2025]],0)</f>
        <v>0</v>
      </c>
      <c r="X309" s="234"/>
      <c r="Y309" s="166">
        <f>IF(PMKAFAAPAYER[[#This Row],[ ]]="Payé",PMKAFAAPAYER[[#This Row],[23.01.2025]],0)</f>
        <v>0</v>
      </c>
      <c r="Z309" s="234"/>
      <c r="AA309" s="176">
        <f>IF(PMKAFAAPAYER[[#This Row],[ ]]="Payé",PMKAFAAPAYER[[#This Row],[30.01.2025]],0)</f>
        <v>0</v>
      </c>
      <c r="AB309" s="32">
        <f t="shared" si="66"/>
        <v>0</v>
      </c>
      <c r="AC309" s="234"/>
      <c r="AD309" s="166">
        <f>IF(PMKAFAAPAYER[[#This Row],[ ]]="Payé",PMKAFAAPAYER[[#This Row],[06.02.2025]],0)</f>
        <v>0</v>
      </c>
      <c r="AE309" s="234"/>
      <c r="AF309" s="166">
        <f>IF(PMKAFAAPAYER[[#This Row],[ ]]="Payé",PMKAFAAPAYER[[#This Row],[13.02.2025]],0)</f>
        <v>0</v>
      </c>
      <c r="AG309" s="234"/>
      <c r="AH309" s="166">
        <f>IF(PMKAFAAPAYER[[#This Row],[ ]]="Payé",PMKAFAAPAYER[[#This Row],[20.02.2025]],0)</f>
        <v>0</v>
      </c>
      <c r="AI309" s="234"/>
      <c r="AJ309" s="176">
        <f>IF(PMKAFAAPAYER[[#This Row],[ ]]="Payé",PMKAFAAPAYER[[#This Row],[27.02.2025]],0)</f>
        <v>0</v>
      </c>
      <c r="AK309" s="47">
        <f t="shared" si="67"/>
        <v>0</v>
      </c>
      <c r="AL309" s="162"/>
      <c r="AM309" s="166">
        <f>IF(PMKAFAAPAYER[[#This Row],[ ]]="Payé",PMKAFAAPAYER[[#This Row],[05.03.2025]],0)</f>
        <v>0</v>
      </c>
      <c r="AN309" s="161"/>
      <c r="AO309" s="166">
        <f>IF(PMKAFAAPAYER[[#This Row],[ ]]="Payé",PMKAFAAPAYER[[#This Row],[12.03.2025]],0)</f>
        <v>0</v>
      </c>
      <c r="AP309" s="161"/>
      <c r="AQ309" s="166">
        <f>IF(PMKAFAAPAYER[[#This Row],[ ]]="Payé",PMKAFAAPAYER[[#This Row],[19.03.2025]],0)</f>
        <v>0</v>
      </c>
      <c r="AR309" s="161"/>
      <c r="AS309" s="176">
        <f>IF(PMKAFAAPAYER[[#This Row],[ ]]="Payé",PMKAFAAPAYER[[#This Row],[26.03.2025]],0)</f>
        <v>0</v>
      </c>
      <c r="AT309" s="17">
        <f t="shared" si="68"/>
        <v>0</v>
      </c>
      <c r="AU309" s="162"/>
      <c r="AV309" s="166">
        <f>IF(PMKAFAAPAYER[[#This Row],[ ]]="Payé",PMKAFAAPAYER[[#This Row],[02.04.2025]],0)</f>
        <v>0</v>
      </c>
      <c r="AW309" s="161"/>
      <c r="AX309" s="166">
        <f>IF(PMKAFAAPAYER[[#This Row],[ ]]="Payé",PMKAFAAPAYER[[#This Row],[09.04.2025]],0)</f>
        <v>0</v>
      </c>
      <c r="AY309" s="161"/>
      <c r="AZ309" s="166">
        <f>IF(PMKAFAAPAYER[[#This Row],[ ]]="Payé",PMKAFAAPAYER[[#This Row],[16.04.2025]],0)</f>
        <v>0</v>
      </c>
      <c r="BA309" s="161"/>
      <c r="BB309" s="166">
        <f>IF(PMKAFAAPAYER[[#This Row],[ ]]="Payé",PMKAFAAPAYER[[#This Row],[23.04.2025]],0)</f>
        <v>0</v>
      </c>
      <c r="BC309" s="161"/>
      <c r="BD309" s="176">
        <f>IF(PMKAFAAPAYER[[#This Row],[ ]]="Payé",PMKAFAAPAYER[[#This Row],[30.04.2025]],0)</f>
        <v>0</v>
      </c>
      <c r="BE309" s="18">
        <f t="shared" si="69"/>
        <v>0</v>
      </c>
      <c r="BF309" s="162"/>
      <c r="BG309" s="166">
        <f>IF(PMKAFAAPAYER[[#This Row],[ ]]="Payé",PMKAFAAPAYER[[#This Row],[07.05.2025]],0)</f>
        <v>0</v>
      </c>
      <c r="BH309" s="161"/>
      <c r="BI309" s="166">
        <f>IF(PMKAFAAPAYER[[#This Row],[ ]]="Payé",PMKAFAAPAYER[[#This Row],[14.05.2025]],0)</f>
        <v>0</v>
      </c>
      <c r="BJ309" s="161"/>
      <c r="BK309" s="166">
        <f>IF(PMKAFAAPAYER[[#This Row],[ ]]="Payé",PMKAFAAPAYER[[#This Row],[21.05.2025]],0)</f>
        <v>0</v>
      </c>
      <c r="BL309" s="161"/>
      <c r="BM309" s="176">
        <f>IF(PMKAFAAPAYER[[#This Row],[ ]]="Payé",PMKAFAAPAYER[[#This Row],[28.05.2025]],0)</f>
        <v>0</v>
      </c>
      <c r="BN309" s="17">
        <f t="shared" si="70"/>
        <v>0</v>
      </c>
      <c r="BO309" s="162"/>
      <c r="BP309" s="166">
        <f>IF(PMKAFAAPAYER[[#This Row],[ ]]="Payé",PMKAFAAPAYER[[#This Row],[04.06.2025]],0)</f>
        <v>0</v>
      </c>
      <c r="BQ309" s="161"/>
      <c r="BR309" s="166">
        <f>IF(PMKAFAAPAYER[[#This Row],[ ]]="Payé",PMKAFAAPAYER[[#This Row],[11.06.2025]],0)</f>
        <v>0</v>
      </c>
      <c r="BS309" s="161"/>
      <c r="BT309" s="166">
        <f>IF(PMKAFAAPAYER[[#This Row],[ ]]="Payé",PMKAFAAPAYER[[#This Row],[18.06.2025]],0)</f>
        <v>0</v>
      </c>
      <c r="BU309" s="161"/>
      <c r="BV309" s="176">
        <f>IF(PMKAFAAPAYER[[#This Row],[ ]]="Payé",PMKAFAAPAYER[[#This Row],[25.06.2025]],0)</f>
        <v>0</v>
      </c>
      <c r="BW309" s="18">
        <f t="shared" si="71"/>
        <v>0</v>
      </c>
      <c r="BX309" s="162"/>
      <c r="BY309" s="166">
        <f>IF(PMKAFAAPAYER[[#This Row],[ ]]="Payé",PMKAFAAPAYER[[#This Row],[02.07.2025]],0)</f>
        <v>0</v>
      </c>
      <c r="BZ309" s="161"/>
      <c r="CA309" s="166">
        <f>IF(PMKAFAAPAYER[[#This Row],[ ]]="Payé",PMKAFAAPAYER[[#This Row],[09.07.2025]],0)</f>
        <v>0</v>
      </c>
      <c r="CB309" s="161"/>
      <c r="CC309" s="166">
        <f>IF(PMKAFAAPAYER[[#This Row],[ ]]="Payé",PMKAFAAPAYER[[#This Row],[16.07.2025]],0)</f>
        <v>0</v>
      </c>
      <c r="CD309" s="161"/>
      <c r="CE309" s="166">
        <f>IF(PMKAFAAPAYER[[#This Row],[ ]]="Payé",PMKAFAAPAYER[[#This Row],[23.07.2025]],0)</f>
        <v>0</v>
      </c>
      <c r="CF309" s="161"/>
      <c r="CG309" s="176">
        <f>IF(PMKAFAAPAYER[[#This Row],[ ]]="Payé",PMKAFAAPAYER[[#This Row],[30.07.2025]],0)</f>
        <v>0</v>
      </c>
      <c r="CH309" s="17">
        <f t="shared" si="72"/>
        <v>0</v>
      </c>
      <c r="CI309" s="162"/>
      <c r="CJ309" s="166">
        <f>IF(PMKAFAAPAYER[[#This Row],[ ]]="Payé",PMKAFAAPAYER[[#This Row],[06.08.2025]],0)</f>
        <v>0</v>
      </c>
      <c r="CK309" s="161"/>
      <c r="CL309" s="166">
        <f>IF(PMKAFAAPAYER[[#This Row],[ ]]="Payé",PMKAFAAPAYER[[#This Row],[13.08.2025]],0)</f>
        <v>0</v>
      </c>
      <c r="CM309" s="161"/>
      <c r="CN309" s="166">
        <f>IF(PMKAFAAPAYER[[#This Row],[ ]]="Payé",PMKAFAAPAYER[[#This Row],[20.08.2025]],0)</f>
        <v>0</v>
      </c>
      <c r="CO309" s="161"/>
      <c r="CP309" s="176">
        <f>IF(PMKAFAAPAYER[[#This Row],[ ]]="Payé",PMKAFAAPAYER[[#This Row],[27.08.2025]],0)</f>
        <v>0</v>
      </c>
      <c r="CQ309" s="18">
        <f t="shared" si="73"/>
        <v>0</v>
      </c>
      <c r="CR309" s="162"/>
      <c r="CS309" s="166">
        <f>IF(PMKAFAAPAYER[[#This Row],[ ]]="Payé",PMKAFAAPAYER[[#This Row],[03.09.2025]],0)</f>
        <v>0</v>
      </c>
      <c r="CT309" s="161"/>
      <c r="CU309" s="166">
        <f>IF(PMKAFAAPAYER[[#This Row],[ ]]="Payé",PMKAFAAPAYER[[#This Row],[10.09.2025]],0)</f>
        <v>0</v>
      </c>
      <c r="CV309" s="161"/>
      <c r="CW309" s="166">
        <f>IF(PMKAFAAPAYER[[#This Row],[ ]]="Payé",PMKAFAAPAYER[[#This Row],[17.09.2025]],0)</f>
        <v>0</v>
      </c>
      <c r="CX309" s="161"/>
      <c r="CY309" s="176">
        <f>IF(PMKAFAAPAYER[[#This Row],[ ]]="Payé",PMKAFAAPAYER[[#This Row],[24.09.2025]],0)</f>
        <v>0</v>
      </c>
      <c r="CZ309" s="17">
        <f t="shared" si="74"/>
        <v>0</v>
      </c>
      <c r="DA309" s="162"/>
      <c r="DB309" s="166">
        <f>IF(PMKAFAAPAYER[[#This Row],[ ]]="Payé",PMKAFAAPAYER[[#This Row],[01.10.2025]],0)</f>
        <v>0</v>
      </c>
      <c r="DC309" s="161"/>
      <c r="DD309" s="166">
        <f>IF(PMKAFAAPAYER[[#This Row],[ ]]="Payé",PMKAFAAPAYER[[#This Row],[08.10.2025]],0)</f>
        <v>0</v>
      </c>
      <c r="DE309" s="161"/>
      <c r="DF309" s="166">
        <f>IF(PMKAFAAPAYER[[#This Row],[ ]]="Payé",PMKAFAAPAYER[[#This Row],[15.10.2025]],0)</f>
        <v>0</v>
      </c>
      <c r="DG309" s="161"/>
      <c r="DH309" s="166">
        <f>IF(PMKAFAAPAYER[[#This Row],[ ]]="Payé",PMKAFAAPAYER[[#This Row],[22.10.2025]],0)</f>
        <v>0</v>
      </c>
      <c r="DI309" s="161"/>
      <c r="DJ309" s="176">
        <f>IF(PMKAFAAPAYER[[#This Row],[ ]]="Payé",PMKAFAAPAYER[[#This Row],[29.10.2025]],0)</f>
        <v>0</v>
      </c>
      <c r="DK309" s="18">
        <f t="shared" si="75"/>
        <v>0</v>
      </c>
      <c r="DL309" s="162"/>
      <c r="DM309" s="166">
        <f>IF(PMKAFAAPAYER[[#This Row],[ ]]="Payé",PMKAFAAPAYER[[#This Row],[05.11.2025]],0)</f>
        <v>0</v>
      </c>
      <c r="DN309" s="161"/>
      <c r="DO309" s="166">
        <f>IF(PMKAFAAPAYER[[#This Row],[ ]]="Payé",PMKAFAAPAYER[[#This Row],[12.11.2025]],0)</f>
        <v>0</v>
      </c>
      <c r="DP309" s="161"/>
      <c r="DQ309" s="166">
        <f>IF(PMKAFAAPAYER[[#This Row],[ ]]="Payé",PMKAFAAPAYER[[#This Row],[19.11.2025]],0)</f>
        <v>0</v>
      </c>
      <c r="DR309" s="161"/>
      <c r="DS309" s="176">
        <f>IF(PMKAFAAPAYER[[#This Row],[ ]]="Payé",PMKAFAAPAYER[[#This Row],[26.11.2025]],0)</f>
        <v>0</v>
      </c>
      <c r="DT309" s="17">
        <f t="shared" si="76"/>
        <v>0</v>
      </c>
      <c r="DU309" s="162"/>
      <c r="DV309" s="166">
        <f>IF(PMKAFAAPAYER[[#This Row],[ ]]="Payé",PMKAFAAPAYER[[#This Row],[03.12.2025]],0)</f>
        <v>0</v>
      </c>
      <c r="DW309" s="161"/>
      <c r="DX309" s="166">
        <f>IF(PMKAFAAPAYER[[#This Row],[ ]]="Payé",PMKAFAAPAYER[[#This Row],[10.12.2025]],0)</f>
        <v>0</v>
      </c>
      <c r="DY309" s="161"/>
      <c r="DZ309" s="166">
        <f>IF(PMKAFAAPAYER[[#This Row],[ ]]="Payé",PMKAFAAPAYER[[#This Row],[17.12.2025]],0)</f>
        <v>0</v>
      </c>
      <c r="EA309" s="161"/>
      <c r="EB309" s="166">
        <f>IF(PMKAFAAPAYER[[#This Row],[ ]]="Payé",PMKAFAAPAYER[[#This Row],[24.12.2025]],0)</f>
        <v>0</v>
      </c>
      <c r="EC309" s="161"/>
      <c r="ED309" s="176">
        <f>IF(PMKAFAAPAYER[[#This Row],[ ]]="Payé",PMKAFAAPAYER[[#This Row],[31.12.2025]],0)</f>
        <v>0</v>
      </c>
      <c r="EE309" s="18">
        <f t="shared" si="77"/>
        <v>0</v>
      </c>
      <c r="EF309" s="11">
        <f t="shared" si="78"/>
        <v>0</v>
      </c>
      <c r="EG309" s="16">
        <f>+PMKAFAAPAYER[[#This Row],[CHF]]-PMKAFAAPAYER[[#This Row],[T2025]]</f>
        <v>0</v>
      </c>
    </row>
    <row r="310" spans="1:137" x14ac:dyDescent="0.3">
      <c r="A310" s="9">
        <f t="shared" si="79"/>
        <v>305</v>
      </c>
      <c r="B310" s="250"/>
      <c r="C310" s="251"/>
      <c r="D310" s="252"/>
      <c r="E310" s="253"/>
      <c r="F310" s="265">
        <f t="shared" si="80"/>
        <v>0</v>
      </c>
      <c r="G310" s="254"/>
      <c r="H310" s="255"/>
      <c r="I310" s="256"/>
      <c r="J310" s="14"/>
      <c r="K310" s="14"/>
      <c r="L310" s="14"/>
      <c r="N310" s="15"/>
      <c r="P310" s="258"/>
      <c r="Q310" s="259"/>
      <c r="R310" s="260"/>
      <c r="S310" s="166">
        <f>IF(PMKAFAAPAYER[[#This Row],[ ]]="Payé",PMKAFAAPAYER[[#This Row],[02.01.2025]],0)</f>
        <v>0</v>
      </c>
      <c r="T310" s="234"/>
      <c r="U310" s="166">
        <f>IF(PMKAFAAPAYER[[#This Row],[ ]]="Payé",PMKAFAAPAYER[[#This Row],[09.01.2025]],0)</f>
        <v>0</v>
      </c>
      <c r="V310" s="234"/>
      <c r="W310" s="166">
        <f>IF(PMKAFAAPAYER[[#This Row],[ ]]="Payé",PMKAFAAPAYER[[#This Row],[16.01.2025]],0)</f>
        <v>0</v>
      </c>
      <c r="X310" s="234"/>
      <c r="Y310" s="166">
        <f>IF(PMKAFAAPAYER[[#This Row],[ ]]="Payé",PMKAFAAPAYER[[#This Row],[23.01.2025]],0)</f>
        <v>0</v>
      </c>
      <c r="Z310" s="234"/>
      <c r="AA310" s="176">
        <f>IF(PMKAFAAPAYER[[#This Row],[ ]]="Payé",PMKAFAAPAYER[[#This Row],[30.01.2025]],0)</f>
        <v>0</v>
      </c>
      <c r="AB310" s="32">
        <f t="shared" si="66"/>
        <v>0</v>
      </c>
      <c r="AC310" s="234"/>
      <c r="AD310" s="166">
        <f>IF(PMKAFAAPAYER[[#This Row],[ ]]="Payé",PMKAFAAPAYER[[#This Row],[06.02.2025]],0)</f>
        <v>0</v>
      </c>
      <c r="AE310" s="234"/>
      <c r="AF310" s="166">
        <f>IF(PMKAFAAPAYER[[#This Row],[ ]]="Payé",PMKAFAAPAYER[[#This Row],[13.02.2025]],0)</f>
        <v>0</v>
      </c>
      <c r="AG310" s="234"/>
      <c r="AH310" s="166">
        <f>IF(PMKAFAAPAYER[[#This Row],[ ]]="Payé",PMKAFAAPAYER[[#This Row],[20.02.2025]],0)</f>
        <v>0</v>
      </c>
      <c r="AI310" s="234"/>
      <c r="AJ310" s="176">
        <f>IF(PMKAFAAPAYER[[#This Row],[ ]]="Payé",PMKAFAAPAYER[[#This Row],[27.02.2025]],0)</f>
        <v>0</v>
      </c>
      <c r="AK310" s="47">
        <f t="shared" si="67"/>
        <v>0</v>
      </c>
      <c r="AL310" s="162"/>
      <c r="AM310" s="166">
        <f>IF(PMKAFAAPAYER[[#This Row],[ ]]="Payé",PMKAFAAPAYER[[#This Row],[05.03.2025]],0)</f>
        <v>0</v>
      </c>
      <c r="AN310" s="161"/>
      <c r="AO310" s="166">
        <f>IF(PMKAFAAPAYER[[#This Row],[ ]]="Payé",PMKAFAAPAYER[[#This Row],[12.03.2025]],0)</f>
        <v>0</v>
      </c>
      <c r="AP310" s="161"/>
      <c r="AQ310" s="166">
        <f>IF(PMKAFAAPAYER[[#This Row],[ ]]="Payé",PMKAFAAPAYER[[#This Row],[19.03.2025]],0)</f>
        <v>0</v>
      </c>
      <c r="AR310" s="161"/>
      <c r="AS310" s="176">
        <f>IF(PMKAFAAPAYER[[#This Row],[ ]]="Payé",PMKAFAAPAYER[[#This Row],[26.03.2025]],0)</f>
        <v>0</v>
      </c>
      <c r="AT310" s="17">
        <f t="shared" si="68"/>
        <v>0</v>
      </c>
      <c r="AU310" s="162"/>
      <c r="AV310" s="166">
        <f>IF(PMKAFAAPAYER[[#This Row],[ ]]="Payé",PMKAFAAPAYER[[#This Row],[02.04.2025]],0)</f>
        <v>0</v>
      </c>
      <c r="AW310" s="161"/>
      <c r="AX310" s="166">
        <f>IF(PMKAFAAPAYER[[#This Row],[ ]]="Payé",PMKAFAAPAYER[[#This Row],[09.04.2025]],0)</f>
        <v>0</v>
      </c>
      <c r="AY310" s="161"/>
      <c r="AZ310" s="166">
        <f>IF(PMKAFAAPAYER[[#This Row],[ ]]="Payé",PMKAFAAPAYER[[#This Row],[16.04.2025]],0)</f>
        <v>0</v>
      </c>
      <c r="BA310" s="161"/>
      <c r="BB310" s="166">
        <f>IF(PMKAFAAPAYER[[#This Row],[ ]]="Payé",PMKAFAAPAYER[[#This Row],[23.04.2025]],0)</f>
        <v>0</v>
      </c>
      <c r="BC310" s="161"/>
      <c r="BD310" s="176">
        <f>IF(PMKAFAAPAYER[[#This Row],[ ]]="Payé",PMKAFAAPAYER[[#This Row],[30.04.2025]],0)</f>
        <v>0</v>
      </c>
      <c r="BE310" s="18">
        <f t="shared" si="69"/>
        <v>0</v>
      </c>
      <c r="BF310" s="162"/>
      <c r="BG310" s="166">
        <f>IF(PMKAFAAPAYER[[#This Row],[ ]]="Payé",PMKAFAAPAYER[[#This Row],[07.05.2025]],0)</f>
        <v>0</v>
      </c>
      <c r="BH310" s="161"/>
      <c r="BI310" s="166">
        <f>IF(PMKAFAAPAYER[[#This Row],[ ]]="Payé",PMKAFAAPAYER[[#This Row],[14.05.2025]],0)</f>
        <v>0</v>
      </c>
      <c r="BJ310" s="161"/>
      <c r="BK310" s="166">
        <f>IF(PMKAFAAPAYER[[#This Row],[ ]]="Payé",PMKAFAAPAYER[[#This Row],[21.05.2025]],0)</f>
        <v>0</v>
      </c>
      <c r="BL310" s="161"/>
      <c r="BM310" s="176">
        <f>IF(PMKAFAAPAYER[[#This Row],[ ]]="Payé",PMKAFAAPAYER[[#This Row],[28.05.2025]],0)</f>
        <v>0</v>
      </c>
      <c r="BN310" s="17">
        <f t="shared" si="70"/>
        <v>0</v>
      </c>
      <c r="BO310" s="162"/>
      <c r="BP310" s="166">
        <f>IF(PMKAFAAPAYER[[#This Row],[ ]]="Payé",PMKAFAAPAYER[[#This Row],[04.06.2025]],0)</f>
        <v>0</v>
      </c>
      <c r="BQ310" s="161"/>
      <c r="BR310" s="166">
        <f>IF(PMKAFAAPAYER[[#This Row],[ ]]="Payé",PMKAFAAPAYER[[#This Row],[11.06.2025]],0)</f>
        <v>0</v>
      </c>
      <c r="BS310" s="161"/>
      <c r="BT310" s="166">
        <f>IF(PMKAFAAPAYER[[#This Row],[ ]]="Payé",PMKAFAAPAYER[[#This Row],[18.06.2025]],0)</f>
        <v>0</v>
      </c>
      <c r="BU310" s="161"/>
      <c r="BV310" s="176">
        <f>IF(PMKAFAAPAYER[[#This Row],[ ]]="Payé",PMKAFAAPAYER[[#This Row],[25.06.2025]],0)</f>
        <v>0</v>
      </c>
      <c r="BW310" s="18">
        <f t="shared" si="71"/>
        <v>0</v>
      </c>
      <c r="BX310" s="162"/>
      <c r="BY310" s="166">
        <f>IF(PMKAFAAPAYER[[#This Row],[ ]]="Payé",PMKAFAAPAYER[[#This Row],[02.07.2025]],0)</f>
        <v>0</v>
      </c>
      <c r="BZ310" s="161"/>
      <c r="CA310" s="166">
        <f>IF(PMKAFAAPAYER[[#This Row],[ ]]="Payé",PMKAFAAPAYER[[#This Row],[09.07.2025]],0)</f>
        <v>0</v>
      </c>
      <c r="CB310" s="161"/>
      <c r="CC310" s="166">
        <f>IF(PMKAFAAPAYER[[#This Row],[ ]]="Payé",PMKAFAAPAYER[[#This Row],[16.07.2025]],0)</f>
        <v>0</v>
      </c>
      <c r="CD310" s="161"/>
      <c r="CE310" s="166">
        <f>IF(PMKAFAAPAYER[[#This Row],[ ]]="Payé",PMKAFAAPAYER[[#This Row],[23.07.2025]],0)</f>
        <v>0</v>
      </c>
      <c r="CF310" s="161"/>
      <c r="CG310" s="176">
        <f>IF(PMKAFAAPAYER[[#This Row],[ ]]="Payé",PMKAFAAPAYER[[#This Row],[30.07.2025]],0)</f>
        <v>0</v>
      </c>
      <c r="CH310" s="17">
        <f t="shared" si="72"/>
        <v>0</v>
      </c>
      <c r="CI310" s="162"/>
      <c r="CJ310" s="166">
        <f>IF(PMKAFAAPAYER[[#This Row],[ ]]="Payé",PMKAFAAPAYER[[#This Row],[06.08.2025]],0)</f>
        <v>0</v>
      </c>
      <c r="CK310" s="161"/>
      <c r="CL310" s="166">
        <f>IF(PMKAFAAPAYER[[#This Row],[ ]]="Payé",PMKAFAAPAYER[[#This Row],[13.08.2025]],0)</f>
        <v>0</v>
      </c>
      <c r="CM310" s="161"/>
      <c r="CN310" s="166">
        <f>IF(PMKAFAAPAYER[[#This Row],[ ]]="Payé",PMKAFAAPAYER[[#This Row],[20.08.2025]],0)</f>
        <v>0</v>
      </c>
      <c r="CO310" s="161"/>
      <c r="CP310" s="176">
        <f>IF(PMKAFAAPAYER[[#This Row],[ ]]="Payé",PMKAFAAPAYER[[#This Row],[27.08.2025]],0)</f>
        <v>0</v>
      </c>
      <c r="CQ310" s="18">
        <f t="shared" si="73"/>
        <v>0</v>
      </c>
      <c r="CR310" s="162"/>
      <c r="CS310" s="166">
        <f>IF(PMKAFAAPAYER[[#This Row],[ ]]="Payé",PMKAFAAPAYER[[#This Row],[03.09.2025]],0)</f>
        <v>0</v>
      </c>
      <c r="CT310" s="161"/>
      <c r="CU310" s="166">
        <f>IF(PMKAFAAPAYER[[#This Row],[ ]]="Payé",PMKAFAAPAYER[[#This Row],[10.09.2025]],0)</f>
        <v>0</v>
      </c>
      <c r="CV310" s="161"/>
      <c r="CW310" s="166">
        <f>IF(PMKAFAAPAYER[[#This Row],[ ]]="Payé",PMKAFAAPAYER[[#This Row],[17.09.2025]],0)</f>
        <v>0</v>
      </c>
      <c r="CX310" s="161"/>
      <c r="CY310" s="176">
        <f>IF(PMKAFAAPAYER[[#This Row],[ ]]="Payé",PMKAFAAPAYER[[#This Row],[24.09.2025]],0)</f>
        <v>0</v>
      </c>
      <c r="CZ310" s="17">
        <f t="shared" si="74"/>
        <v>0</v>
      </c>
      <c r="DA310" s="162"/>
      <c r="DB310" s="166">
        <f>IF(PMKAFAAPAYER[[#This Row],[ ]]="Payé",PMKAFAAPAYER[[#This Row],[01.10.2025]],0)</f>
        <v>0</v>
      </c>
      <c r="DC310" s="161"/>
      <c r="DD310" s="166">
        <f>IF(PMKAFAAPAYER[[#This Row],[ ]]="Payé",PMKAFAAPAYER[[#This Row],[08.10.2025]],0)</f>
        <v>0</v>
      </c>
      <c r="DE310" s="161"/>
      <c r="DF310" s="166">
        <f>IF(PMKAFAAPAYER[[#This Row],[ ]]="Payé",PMKAFAAPAYER[[#This Row],[15.10.2025]],0)</f>
        <v>0</v>
      </c>
      <c r="DG310" s="161"/>
      <c r="DH310" s="166">
        <f>IF(PMKAFAAPAYER[[#This Row],[ ]]="Payé",PMKAFAAPAYER[[#This Row],[22.10.2025]],0)</f>
        <v>0</v>
      </c>
      <c r="DI310" s="161"/>
      <c r="DJ310" s="176">
        <f>IF(PMKAFAAPAYER[[#This Row],[ ]]="Payé",PMKAFAAPAYER[[#This Row],[29.10.2025]],0)</f>
        <v>0</v>
      </c>
      <c r="DK310" s="18">
        <f t="shared" si="75"/>
        <v>0</v>
      </c>
      <c r="DL310" s="162"/>
      <c r="DM310" s="166">
        <f>IF(PMKAFAAPAYER[[#This Row],[ ]]="Payé",PMKAFAAPAYER[[#This Row],[05.11.2025]],0)</f>
        <v>0</v>
      </c>
      <c r="DN310" s="161"/>
      <c r="DO310" s="166">
        <f>IF(PMKAFAAPAYER[[#This Row],[ ]]="Payé",PMKAFAAPAYER[[#This Row],[12.11.2025]],0)</f>
        <v>0</v>
      </c>
      <c r="DP310" s="161"/>
      <c r="DQ310" s="166">
        <f>IF(PMKAFAAPAYER[[#This Row],[ ]]="Payé",PMKAFAAPAYER[[#This Row],[19.11.2025]],0)</f>
        <v>0</v>
      </c>
      <c r="DR310" s="161"/>
      <c r="DS310" s="176">
        <f>IF(PMKAFAAPAYER[[#This Row],[ ]]="Payé",PMKAFAAPAYER[[#This Row],[26.11.2025]],0)</f>
        <v>0</v>
      </c>
      <c r="DT310" s="17">
        <f t="shared" si="76"/>
        <v>0</v>
      </c>
      <c r="DU310" s="162"/>
      <c r="DV310" s="166">
        <f>IF(PMKAFAAPAYER[[#This Row],[ ]]="Payé",PMKAFAAPAYER[[#This Row],[03.12.2025]],0)</f>
        <v>0</v>
      </c>
      <c r="DW310" s="161"/>
      <c r="DX310" s="166">
        <f>IF(PMKAFAAPAYER[[#This Row],[ ]]="Payé",PMKAFAAPAYER[[#This Row],[10.12.2025]],0)</f>
        <v>0</v>
      </c>
      <c r="DY310" s="161"/>
      <c r="DZ310" s="166">
        <f>IF(PMKAFAAPAYER[[#This Row],[ ]]="Payé",PMKAFAAPAYER[[#This Row],[17.12.2025]],0)</f>
        <v>0</v>
      </c>
      <c r="EA310" s="161"/>
      <c r="EB310" s="166">
        <f>IF(PMKAFAAPAYER[[#This Row],[ ]]="Payé",PMKAFAAPAYER[[#This Row],[24.12.2025]],0)</f>
        <v>0</v>
      </c>
      <c r="EC310" s="161"/>
      <c r="ED310" s="176">
        <f>IF(PMKAFAAPAYER[[#This Row],[ ]]="Payé",PMKAFAAPAYER[[#This Row],[31.12.2025]],0)</f>
        <v>0</v>
      </c>
      <c r="EE310" s="18">
        <f t="shared" si="77"/>
        <v>0</v>
      </c>
      <c r="EF310" s="11">
        <f t="shared" si="78"/>
        <v>0</v>
      </c>
      <c r="EG310" s="16">
        <f>+PMKAFAAPAYER[[#This Row],[CHF]]-PMKAFAAPAYER[[#This Row],[T2025]]</f>
        <v>0</v>
      </c>
    </row>
    <row r="311" spans="1:137" x14ac:dyDescent="0.3">
      <c r="A311" s="9">
        <f t="shared" si="79"/>
        <v>306</v>
      </c>
      <c r="B311" s="250"/>
      <c r="C311" s="251"/>
      <c r="D311" s="252"/>
      <c r="E311" s="253"/>
      <c r="F311" s="265">
        <f t="shared" si="80"/>
        <v>0</v>
      </c>
      <c r="G311" s="254"/>
      <c r="H311" s="255"/>
      <c r="I311" s="256"/>
      <c r="J311" s="14"/>
      <c r="K311" s="14"/>
      <c r="L311" s="14"/>
      <c r="N311" s="15"/>
      <c r="P311" s="258"/>
      <c r="Q311" s="259"/>
      <c r="R311" s="260"/>
      <c r="S311" s="166">
        <f>IF(PMKAFAAPAYER[[#This Row],[ ]]="Payé",PMKAFAAPAYER[[#This Row],[02.01.2025]],0)</f>
        <v>0</v>
      </c>
      <c r="T311" s="234"/>
      <c r="U311" s="166">
        <f>IF(PMKAFAAPAYER[[#This Row],[ ]]="Payé",PMKAFAAPAYER[[#This Row],[09.01.2025]],0)</f>
        <v>0</v>
      </c>
      <c r="V311" s="234"/>
      <c r="W311" s="166">
        <f>IF(PMKAFAAPAYER[[#This Row],[ ]]="Payé",PMKAFAAPAYER[[#This Row],[16.01.2025]],0)</f>
        <v>0</v>
      </c>
      <c r="X311" s="234"/>
      <c r="Y311" s="166">
        <f>IF(PMKAFAAPAYER[[#This Row],[ ]]="Payé",PMKAFAAPAYER[[#This Row],[23.01.2025]],0)</f>
        <v>0</v>
      </c>
      <c r="Z311" s="234"/>
      <c r="AA311" s="176">
        <f>IF(PMKAFAAPAYER[[#This Row],[ ]]="Payé",PMKAFAAPAYER[[#This Row],[30.01.2025]],0)</f>
        <v>0</v>
      </c>
      <c r="AB311" s="32">
        <f t="shared" si="66"/>
        <v>0</v>
      </c>
      <c r="AC311" s="234"/>
      <c r="AD311" s="166">
        <f>IF(PMKAFAAPAYER[[#This Row],[ ]]="Payé",PMKAFAAPAYER[[#This Row],[06.02.2025]],0)</f>
        <v>0</v>
      </c>
      <c r="AE311" s="234"/>
      <c r="AF311" s="166">
        <f>IF(PMKAFAAPAYER[[#This Row],[ ]]="Payé",PMKAFAAPAYER[[#This Row],[13.02.2025]],0)</f>
        <v>0</v>
      </c>
      <c r="AG311" s="234"/>
      <c r="AH311" s="166">
        <f>IF(PMKAFAAPAYER[[#This Row],[ ]]="Payé",PMKAFAAPAYER[[#This Row],[20.02.2025]],0)</f>
        <v>0</v>
      </c>
      <c r="AI311" s="234"/>
      <c r="AJ311" s="176">
        <f>IF(PMKAFAAPAYER[[#This Row],[ ]]="Payé",PMKAFAAPAYER[[#This Row],[27.02.2025]],0)</f>
        <v>0</v>
      </c>
      <c r="AK311" s="47">
        <f t="shared" si="67"/>
        <v>0</v>
      </c>
      <c r="AL311" s="162"/>
      <c r="AM311" s="166">
        <f>IF(PMKAFAAPAYER[[#This Row],[ ]]="Payé",PMKAFAAPAYER[[#This Row],[05.03.2025]],0)</f>
        <v>0</v>
      </c>
      <c r="AN311" s="161"/>
      <c r="AO311" s="166">
        <f>IF(PMKAFAAPAYER[[#This Row],[ ]]="Payé",PMKAFAAPAYER[[#This Row],[12.03.2025]],0)</f>
        <v>0</v>
      </c>
      <c r="AP311" s="161"/>
      <c r="AQ311" s="166">
        <f>IF(PMKAFAAPAYER[[#This Row],[ ]]="Payé",PMKAFAAPAYER[[#This Row],[19.03.2025]],0)</f>
        <v>0</v>
      </c>
      <c r="AR311" s="161"/>
      <c r="AS311" s="176">
        <f>IF(PMKAFAAPAYER[[#This Row],[ ]]="Payé",PMKAFAAPAYER[[#This Row],[26.03.2025]],0)</f>
        <v>0</v>
      </c>
      <c r="AT311" s="17">
        <f t="shared" si="68"/>
        <v>0</v>
      </c>
      <c r="AU311" s="162"/>
      <c r="AV311" s="166">
        <f>IF(PMKAFAAPAYER[[#This Row],[ ]]="Payé",PMKAFAAPAYER[[#This Row],[02.04.2025]],0)</f>
        <v>0</v>
      </c>
      <c r="AW311" s="161"/>
      <c r="AX311" s="166">
        <f>IF(PMKAFAAPAYER[[#This Row],[ ]]="Payé",PMKAFAAPAYER[[#This Row],[09.04.2025]],0)</f>
        <v>0</v>
      </c>
      <c r="AY311" s="161"/>
      <c r="AZ311" s="166">
        <f>IF(PMKAFAAPAYER[[#This Row],[ ]]="Payé",PMKAFAAPAYER[[#This Row],[16.04.2025]],0)</f>
        <v>0</v>
      </c>
      <c r="BA311" s="161"/>
      <c r="BB311" s="166">
        <f>IF(PMKAFAAPAYER[[#This Row],[ ]]="Payé",PMKAFAAPAYER[[#This Row],[23.04.2025]],0)</f>
        <v>0</v>
      </c>
      <c r="BC311" s="161"/>
      <c r="BD311" s="176">
        <f>IF(PMKAFAAPAYER[[#This Row],[ ]]="Payé",PMKAFAAPAYER[[#This Row],[30.04.2025]],0)</f>
        <v>0</v>
      </c>
      <c r="BE311" s="18">
        <f t="shared" si="69"/>
        <v>0</v>
      </c>
      <c r="BF311" s="162"/>
      <c r="BG311" s="166">
        <f>IF(PMKAFAAPAYER[[#This Row],[ ]]="Payé",PMKAFAAPAYER[[#This Row],[07.05.2025]],0)</f>
        <v>0</v>
      </c>
      <c r="BH311" s="161"/>
      <c r="BI311" s="166">
        <f>IF(PMKAFAAPAYER[[#This Row],[ ]]="Payé",PMKAFAAPAYER[[#This Row],[14.05.2025]],0)</f>
        <v>0</v>
      </c>
      <c r="BJ311" s="161"/>
      <c r="BK311" s="166">
        <f>IF(PMKAFAAPAYER[[#This Row],[ ]]="Payé",PMKAFAAPAYER[[#This Row],[21.05.2025]],0)</f>
        <v>0</v>
      </c>
      <c r="BL311" s="161"/>
      <c r="BM311" s="176">
        <f>IF(PMKAFAAPAYER[[#This Row],[ ]]="Payé",PMKAFAAPAYER[[#This Row],[28.05.2025]],0)</f>
        <v>0</v>
      </c>
      <c r="BN311" s="17">
        <f t="shared" si="70"/>
        <v>0</v>
      </c>
      <c r="BO311" s="162"/>
      <c r="BP311" s="166">
        <f>IF(PMKAFAAPAYER[[#This Row],[ ]]="Payé",PMKAFAAPAYER[[#This Row],[04.06.2025]],0)</f>
        <v>0</v>
      </c>
      <c r="BQ311" s="161"/>
      <c r="BR311" s="166">
        <f>IF(PMKAFAAPAYER[[#This Row],[ ]]="Payé",PMKAFAAPAYER[[#This Row],[11.06.2025]],0)</f>
        <v>0</v>
      </c>
      <c r="BS311" s="161"/>
      <c r="BT311" s="166">
        <f>IF(PMKAFAAPAYER[[#This Row],[ ]]="Payé",PMKAFAAPAYER[[#This Row],[18.06.2025]],0)</f>
        <v>0</v>
      </c>
      <c r="BU311" s="161"/>
      <c r="BV311" s="176">
        <f>IF(PMKAFAAPAYER[[#This Row],[ ]]="Payé",PMKAFAAPAYER[[#This Row],[25.06.2025]],0)</f>
        <v>0</v>
      </c>
      <c r="BW311" s="18">
        <f t="shared" si="71"/>
        <v>0</v>
      </c>
      <c r="BX311" s="162"/>
      <c r="BY311" s="166">
        <f>IF(PMKAFAAPAYER[[#This Row],[ ]]="Payé",PMKAFAAPAYER[[#This Row],[02.07.2025]],0)</f>
        <v>0</v>
      </c>
      <c r="BZ311" s="161"/>
      <c r="CA311" s="166">
        <f>IF(PMKAFAAPAYER[[#This Row],[ ]]="Payé",PMKAFAAPAYER[[#This Row],[09.07.2025]],0)</f>
        <v>0</v>
      </c>
      <c r="CB311" s="161"/>
      <c r="CC311" s="166">
        <f>IF(PMKAFAAPAYER[[#This Row],[ ]]="Payé",PMKAFAAPAYER[[#This Row],[16.07.2025]],0)</f>
        <v>0</v>
      </c>
      <c r="CD311" s="161"/>
      <c r="CE311" s="166">
        <f>IF(PMKAFAAPAYER[[#This Row],[ ]]="Payé",PMKAFAAPAYER[[#This Row],[23.07.2025]],0)</f>
        <v>0</v>
      </c>
      <c r="CF311" s="161"/>
      <c r="CG311" s="176">
        <f>IF(PMKAFAAPAYER[[#This Row],[ ]]="Payé",PMKAFAAPAYER[[#This Row],[30.07.2025]],0)</f>
        <v>0</v>
      </c>
      <c r="CH311" s="17">
        <f t="shared" si="72"/>
        <v>0</v>
      </c>
      <c r="CI311" s="162"/>
      <c r="CJ311" s="166">
        <f>IF(PMKAFAAPAYER[[#This Row],[ ]]="Payé",PMKAFAAPAYER[[#This Row],[06.08.2025]],0)</f>
        <v>0</v>
      </c>
      <c r="CK311" s="161"/>
      <c r="CL311" s="166">
        <f>IF(PMKAFAAPAYER[[#This Row],[ ]]="Payé",PMKAFAAPAYER[[#This Row],[13.08.2025]],0)</f>
        <v>0</v>
      </c>
      <c r="CM311" s="161"/>
      <c r="CN311" s="166">
        <f>IF(PMKAFAAPAYER[[#This Row],[ ]]="Payé",PMKAFAAPAYER[[#This Row],[20.08.2025]],0)</f>
        <v>0</v>
      </c>
      <c r="CO311" s="161"/>
      <c r="CP311" s="176">
        <f>IF(PMKAFAAPAYER[[#This Row],[ ]]="Payé",PMKAFAAPAYER[[#This Row],[27.08.2025]],0)</f>
        <v>0</v>
      </c>
      <c r="CQ311" s="18">
        <f t="shared" si="73"/>
        <v>0</v>
      </c>
      <c r="CR311" s="162"/>
      <c r="CS311" s="166">
        <f>IF(PMKAFAAPAYER[[#This Row],[ ]]="Payé",PMKAFAAPAYER[[#This Row],[03.09.2025]],0)</f>
        <v>0</v>
      </c>
      <c r="CT311" s="161"/>
      <c r="CU311" s="166">
        <f>IF(PMKAFAAPAYER[[#This Row],[ ]]="Payé",PMKAFAAPAYER[[#This Row],[10.09.2025]],0)</f>
        <v>0</v>
      </c>
      <c r="CV311" s="161"/>
      <c r="CW311" s="166">
        <f>IF(PMKAFAAPAYER[[#This Row],[ ]]="Payé",PMKAFAAPAYER[[#This Row],[17.09.2025]],0)</f>
        <v>0</v>
      </c>
      <c r="CX311" s="161"/>
      <c r="CY311" s="176">
        <f>IF(PMKAFAAPAYER[[#This Row],[ ]]="Payé",PMKAFAAPAYER[[#This Row],[24.09.2025]],0)</f>
        <v>0</v>
      </c>
      <c r="CZ311" s="17">
        <f t="shared" si="74"/>
        <v>0</v>
      </c>
      <c r="DA311" s="162"/>
      <c r="DB311" s="166">
        <f>IF(PMKAFAAPAYER[[#This Row],[ ]]="Payé",PMKAFAAPAYER[[#This Row],[01.10.2025]],0)</f>
        <v>0</v>
      </c>
      <c r="DC311" s="161"/>
      <c r="DD311" s="166">
        <f>IF(PMKAFAAPAYER[[#This Row],[ ]]="Payé",PMKAFAAPAYER[[#This Row],[08.10.2025]],0)</f>
        <v>0</v>
      </c>
      <c r="DE311" s="161"/>
      <c r="DF311" s="166">
        <f>IF(PMKAFAAPAYER[[#This Row],[ ]]="Payé",PMKAFAAPAYER[[#This Row],[15.10.2025]],0)</f>
        <v>0</v>
      </c>
      <c r="DG311" s="161"/>
      <c r="DH311" s="166">
        <f>IF(PMKAFAAPAYER[[#This Row],[ ]]="Payé",PMKAFAAPAYER[[#This Row],[22.10.2025]],0)</f>
        <v>0</v>
      </c>
      <c r="DI311" s="161"/>
      <c r="DJ311" s="176">
        <f>IF(PMKAFAAPAYER[[#This Row],[ ]]="Payé",PMKAFAAPAYER[[#This Row],[29.10.2025]],0)</f>
        <v>0</v>
      </c>
      <c r="DK311" s="18">
        <f t="shared" si="75"/>
        <v>0</v>
      </c>
      <c r="DL311" s="162"/>
      <c r="DM311" s="166">
        <f>IF(PMKAFAAPAYER[[#This Row],[ ]]="Payé",PMKAFAAPAYER[[#This Row],[05.11.2025]],0)</f>
        <v>0</v>
      </c>
      <c r="DN311" s="161"/>
      <c r="DO311" s="166">
        <f>IF(PMKAFAAPAYER[[#This Row],[ ]]="Payé",PMKAFAAPAYER[[#This Row],[12.11.2025]],0)</f>
        <v>0</v>
      </c>
      <c r="DP311" s="161"/>
      <c r="DQ311" s="166">
        <f>IF(PMKAFAAPAYER[[#This Row],[ ]]="Payé",PMKAFAAPAYER[[#This Row],[19.11.2025]],0)</f>
        <v>0</v>
      </c>
      <c r="DR311" s="161"/>
      <c r="DS311" s="176">
        <f>IF(PMKAFAAPAYER[[#This Row],[ ]]="Payé",PMKAFAAPAYER[[#This Row],[26.11.2025]],0)</f>
        <v>0</v>
      </c>
      <c r="DT311" s="17">
        <f t="shared" si="76"/>
        <v>0</v>
      </c>
      <c r="DU311" s="162"/>
      <c r="DV311" s="166">
        <f>IF(PMKAFAAPAYER[[#This Row],[ ]]="Payé",PMKAFAAPAYER[[#This Row],[03.12.2025]],0)</f>
        <v>0</v>
      </c>
      <c r="DW311" s="161"/>
      <c r="DX311" s="166">
        <f>IF(PMKAFAAPAYER[[#This Row],[ ]]="Payé",PMKAFAAPAYER[[#This Row],[10.12.2025]],0)</f>
        <v>0</v>
      </c>
      <c r="DY311" s="161"/>
      <c r="DZ311" s="166">
        <f>IF(PMKAFAAPAYER[[#This Row],[ ]]="Payé",PMKAFAAPAYER[[#This Row],[17.12.2025]],0)</f>
        <v>0</v>
      </c>
      <c r="EA311" s="161"/>
      <c r="EB311" s="166">
        <f>IF(PMKAFAAPAYER[[#This Row],[ ]]="Payé",PMKAFAAPAYER[[#This Row],[24.12.2025]],0)</f>
        <v>0</v>
      </c>
      <c r="EC311" s="161"/>
      <c r="ED311" s="176">
        <f>IF(PMKAFAAPAYER[[#This Row],[ ]]="Payé",PMKAFAAPAYER[[#This Row],[31.12.2025]],0)</f>
        <v>0</v>
      </c>
      <c r="EE311" s="18">
        <f t="shared" si="77"/>
        <v>0</v>
      </c>
      <c r="EF311" s="11">
        <f t="shared" si="78"/>
        <v>0</v>
      </c>
      <c r="EG311" s="16">
        <f>+PMKAFAAPAYER[[#This Row],[CHF]]-PMKAFAAPAYER[[#This Row],[T2025]]</f>
        <v>0</v>
      </c>
    </row>
    <row r="312" spans="1:137" x14ac:dyDescent="0.3">
      <c r="A312" s="9">
        <f t="shared" si="79"/>
        <v>307</v>
      </c>
      <c r="B312" s="250"/>
      <c r="C312" s="251"/>
      <c r="D312" s="252"/>
      <c r="E312" s="253"/>
      <c r="F312" s="265">
        <f t="shared" si="80"/>
        <v>0</v>
      </c>
      <c r="G312" s="254"/>
      <c r="H312" s="255"/>
      <c r="I312" s="256"/>
      <c r="J312" s="14"/>
      <c r="K312" s="14"/>
      <c r="L312" s="14"/>
      <c r="N312" s="15"/>
      <c r="P312" s="258"/>
      <c r="Q312" s="259"/>
      <c r="R312" s="260"/>
      <c r="S312" s="166">
        <f>IF(PMKAFAAPAYER[[#This Row],[ ]]="Payé",PMKAFAAPAYER[[#This Row],[02.01.2025]],0)</f>
        <v>0</v>
      </c>
      <c r="T312" s="234"/>
      <c r="U312" s="166">
        <f>IF(PMKAFAAPAYER[[#This Row],[ ]]="Payé",PMKAFAAPAYER[[#This Row],[09.01.2025]],0)</f>
        <v>0</v>
      </c>
      <c r="V312" s="234"/>
      <c r="W312" s="166">
        <f>IF(PMKAFAAPAYER[[#This Row],[ ]]="Payé",PMKAFAAPAYER[[#This Row],[16.01.2025]],0)</f>
        <v>0</v>
      </c>
      <c r="X312" s="234"/>
      <c r="Y312" s="166">
        <f>IF(PMKAFAAPAYER[[#This Row],[ ]]="Payé",PMKAFAAPAYER[[#This Row],[23.01.2025]],0)</f>
        <v>0</v>
      </c>
      <c r="Z312" s="234"/>
      <c r="AA312" s="176">
        <f>IF(PMKAFAAPAYER[[#This Row],[ ]]="Payé",PMKAFAAPAYER[[#This Row],[30.01.2025]],0)</f>
        <v>0</v>
      </c>
      <c r="AB312" s="32">
        <f t="shared" si="66"/>
        <v>0</v>
      </c>
      <c r="AC312" s="234"/>
      <c r="AD312" s="166">
        <f>IF(PMKAFAAPAYER[[#This Row],[ ]]="Payé",PMKAFAAPAYER[[#This Row],[06.02.2025]],0)</f>
        <v>0</v>
      </c>
      <c r="AE312" s="234"/>
      <c r="AF312" s="166">
        <f>IF(PMKAFAAPAYER[[#This Row],[ ]]="Payé",PMKAFAAPAYER[[#This Row],[13.02.2025]],0)</f>
        <v>0</v>
      </c>
      <c r="AG312" s="234"/>
      <c r="AH312" s="166">
        <f>IF(PMKAFAAPAYER[[#This Row],[ ]]="Payé",PMKAFAAPAYER[[#This Row],[20.02.2025]],0)</f>
        <v>0</v>
      </c>
      <c r="AI312" s="234"/>
      <c r="AJ312" s="176">
        <f>IF(PMKAFAAPAYER[[#This Row],[ ]]="Payé",PMKAFAAPAYER[[#This Row],[27.02.2025]],0)</f>
        <v>0</v>
      </c>
      <c r="AK312" s="47">
        <f t="shared" si="67"/>
        <v>0</v>
      </c>
      <c r="AL312" s="162"/>
      <c r="AM312" s="166">
        <f>IF(PMKAFAAPAYER[[#This Row],[ ]]="Payé",PMKAFAAPAYER[[#This Row],[05.03.2025]],0)</f>
        <v>0</v>
      </c>
      <c r="AN312" s="161"/>
      <c r="AO312" s="166">
        <f>IF(PMKAFAAPAYER[[#This Row],[ ]]="Payé",PMKAFAAPAYER[[#This Row],[12.03.2025]],0)</f>
        <v>0</v>
      </c>
      <c r="AP312" s="161"/>
      <c r="AQ312" s="166">
        <f>IF(PMKAFAAPAYER[[#This Row],[ ]]="Payé",PMKAFAAPAYER[[#This Row],[19.03.2025]],0)</f>
        <v>0</v>
      </c>
      <c r="AR312" s="161"/>
      <c r="AS312" s="176">
        <f>IF(PMKAFAAPAYER[[#This Row],[ ]]="Payé",PMKAFAAPAYER[[#This Row],[26.03.2025]],0)</f>
        <v>0</v>
      </c>
      <c r="AT312" s="17">
        <f t="shared" si="68"/>
        <v>0</v>
      </c>
      <c r="AU312" s="162"/>
      <c r="AV312" s="166">
        <f>IF(PMKAFAAPAYER[[#This Row],[ ]]="Payé",PMKAFAAPAYER[[#This Row],[02.04.2025]],0)</f>
        <v>0</v>
      </c>
      <c r="AW312" s="161"/>
      <c r="AX312" s="166">
        <f>IF(PMKAFAAPAYER[[#This Row],[ ]]="Payé",PMKAFAAPAYER[[#This Row],[09.04.2025]],0)</f>
        <v>0</v>
      </c>
      <c r="AY312" s="161"/>
      <c r="AZ312" s="166">
        <f>IF(PMKAFAAPAYER[[#This Row],[ ]]="Payé",PMKAFAAPAYER[[#This Row],[16.04.2025]],0)</f>
        <v>0</v>
      </c>
      <c r="BA312" s="161"/>
      <c r="BB312" s="166">
        <f>IF(PMKAFAAPAYER[[#This Row],[ ]]="Payé",PMKAFAAPAYER[[#This Row],[23.04.2025]],0)</f>
        <v>0</v>
      </c>
      <c r="BC312" s="161"/>
      <c r="BD312" s="176">
        <f>IF(PMKAFAAPAYER[[#This Row],[ ]]="Payé",PMKAFAAPAYER[[#This Row],[30.04.2025]],0)</f>
        <v>0</v>
      </c>
      <c r="BE312" s="18">
        <f t="shared" si="69"/>
        <v>0</v>
      </c>
      <c r="BF312" s="162"/>
      <c r="BG312" s="166">
        <f>IF(PMKAFAAPAYER[[#This Row],[ ]]="Payé",PMKAFAAPAYER[[#This Row],[07.05.2025]],0)</f>
        <v>0</v>
      </c>
      <c r="BH312" s="161"/>
      <c r="BI312" s="166">
        <f>IF(PMKAFAAPAYER[[#This Row],[ ]]="Payé",PMKAFAAPAYER[[#This Row],[14.05.2025]],0)</f>
        <v>0</v>
      </c>
      <c r="BJ312" s="161"/>
      <c r="BK312" s="166">
        <f>IF(PMKAFAAPAYER[[#This Row],[ ]]="Payé",PMKAFAAPAYER[[#This Row],[21.05.2025]],0)</f>
        <v>0</v>
      </c>
      <c r="BL312" s="161"/>
      <c r="BM312" s="176">
        <f>IF(PMKAFAAPAYER[[#This Row],[ ]]="Payé",PMKAFAAPAYER[[#This Row],[28.05.2025]],0)</f>
        <v>0</v>
      </c>
      <c r="BN312" s="17">
        <f t="shared" si="70"/>
        <v>0</v>
      </c>
      <c r="BO312" s="162"/>
      <c r="BP312" s="166">
        <f>IF(PMKAFAAPAYER[[#This Row],[ ]]="Payé",PMKAFAAPAYER[[#This Row],[04.06.2025]],0)</f>
        <v>0</v>
      </c>
      <c r="BQ312" s="161"/>
      <c r="BR312" s="166">
        <f>IF(PMKAFAAPAYER[[#This Row],[ ]]="Payé",PMKAFAAPAYER[[#This Row],[11.06.2025]],0)</f>
        <v>0</v>
      </c>
      <c r="BS312" s="161"/>
      <c r="BT312" s="166">
        <f>IF(PMKAFAAPAYER[[#This Row],[ ]]="Payé",PMKAFAAPAYER[[#This Row],[18.06.2025]],0)</f>
        <v>0</v>
      </c>
      <c r="BU312" s="161"/>
      <c r="BV312" s="176">
        <f>IF(PMKAFAAPAYER[[#This Row],[ ]]="Payé",PMKAFAAPAYER[[#This Row],[25.06.2025]],0)</f>
        <v>0</v>
      </c>
      <c r="BW312" s="18">
        <f t="shared" si="71"/>
        <v>0</v>
      </c>
      <c r="BX312" s="162"/>
      <c r="BY312" s="166">
        <f>IF(PMKAFAAPAYER[[#This Row],[ ]]="Payé",PMKAFAAPAYER[[#This Row],[02.07.2025]],0)</f>
        <v>0</v>
      </c>
      <c r="BZ312" s="161"/>
      <c r="CA312" s="166">
        <f>IF(PMKAFAAPAYER[[#This Row],[ ]]="Payé",PMKAFAAPAYER[[#This Row],[09.07.2025]],0)</f>
        <v>0</v>
      </c>
      <c r="CB312" s="161"/>
      <c r="CC312" s="166">
        <f>IF(PMKAFAAPAYER[[#This Row],[ ]]="Payé",PMKAFAAPAYER[[#This Row],[16.07.2025]],0)</f>
        <v>0</v>
      </c>
      <c r="CD312" s="161"/>
      <c r="CE312" s="166">
        <f>IF(PMKAFAAPAYER[[#This Row],[ ]]="Payé",PMKAFAAPAYER[[#This Row],[23.07.2025]],0)</f>
        <v>0</v>
      </c>
      <c r="CF312" s="161"/>
      <c r="CG312" s="176">
        <f>IF(PMKAFAAPAYER[[#This Row],[ ]]="Payé",PMKAFAAPAYER[[#This Row],[30.07.2025]],0)</f>
        <v>0</v>
      </c>
      <c r="CH312" s="17">
        <f t="shared" si="72"/>
        <v>0</v>
      </c>
      <c r="CI312" s="162"/>
      <c r="CJ312" s="166">
        <f>IF(PMKAFAAPAYER[[#This Row],[ ]]="Payé",PMKAFAAPAYER[[#This Row],[06.08.2025]],0)</f>
        <v>0</v>
      </c>
      <c r="CK312" s="161"/>
      <c r="CL312" s="166">
        <f>IF(PMKAFAAPAYER[[#This Row],[ ]]="Payé",PMKAFAAPAYER[[#This Row],[13.08.2025]],0)</f>
        <v>0</v>
      </c>
      <c r="CM312" s="161"/>
      <c r="CN312" s="166">
        <f>IF(PMKAFAAPAYER[[#This Row],[ ]]="Payé",PMKAFAAPAYER[[#This Row],[20.08.2025]],0)</f>
        <v>0</v>
      </c>
      <c r="CO312" s="161"/>
      <c r="CP312" s="176">
        <f>IF(PMKAFAAPAYER[[#This Row],[ ]]="Payé",PMKAFAAPAYER[[#This Row],[27.08.2025]],0)</f>
        <v>0</v>
      </c>
      <c r="CQ312" s="18">
        <f t="shared" si="73"/>
        <v>0</v>
      </c>
      <c r="CR312" s="162"/>
      <c r="CS312" s="166">
        <f>IF(PMKAFAAPAYER[[#This Row],[ ]]="Payé",PMKAFAAPAYER[[#This Row],[03.09.2025]],0)</f>
        <v>0</v>
      </c>
      <c r="CT312" s="161"/>
      <c r="CU312" s="166">
        <f>IF(PMKAFAAPAYER[[#This Row],[ ]]="Payé",PMKAFAAPAYER[[#This Row],[10.09.2025]],0)</f>
        <v>0</v>
      </c>
      <c r="CV312" s="161"/>
      <c r="CW312" s="166">
        <f>IF(PMKAFAAPAYER[[#This Row],[ ]]="Payé",PMKAFAAPAYER[[#This Row],[17.09.2025]],0)</f>
        <v>0</v>
      </c>
      <c r="CX312" s="161"/>
      <c r="CY312" s="176">
        <f>IF(PMKAFAAPAYER[[#This Row],[ ]]="Payé",PMKAFAAPAYER[[#This Row],[24.09.2025]],0)</f>
        <v>0</v>
      </c>
      <c r="CZ312" s="17">
        <f t="shared" si="74"/>
        <v>0</v>
      </c>
      <c r="DA312" s="162"/>
      <c r="DB312" s="166">
        <f>IF(PMKAFAAPAYER[[#This Row],[ ]]="Payé",PMKAFAAPAYER[[#This Row],[01.10.2025]],0)</f>
        <v>0</v>
      </c>
      <c r="DC312" s="161"/>
      <c r="DD312" s="166">
        <f>IF(PMKAFAAPAYER[[#This Row],[ ]]="Payé",PMKAFAAPAYER[[#This Row],[08.10.2025]],0)</f>
        <v>0</v>
      </c>
      <c r="DE312" s="161"/>
      <c r="DF312" s="166">
        <f>IF(PMKAFAAPAYER[[#This Row],[ ]]="Payé",PMKAFAAPAYER[[#This Row],[15.10.2025]],0)</f>
        <v>0</v>
      </c>
      <c r="DG312" s="161"/>
      <c r="DH312" s="166">
        <f>IF(PMKAFAAPAYER[[#This Row],[ ]]="Payé",PMKAFAAPAYER[[#This Row],[22.10.2025]],0)</f>
        <v>0</v>
      </c>
      <c r="DI312" s="161"/>
      <c r="DJ312" s="176">
        <f>IF(PMKAFAAPAYER[[#This Row],[ ]]="Payé",PMKAFAAPAYER[[#This Row],[29.10.2025]],0)</f>
        <v>0</v>
      </c>
      <c r="DK312" s="18">
        <f t="shared" si="75"/>
        <v>0</v>
      </c>
      <c r="DL312" s="162"/>
      <c r="DM312" s="166">
        <f>IF(PMKAFAAPAYER[[#This Row],[ ]]="Payé",PMKAFAAPAYER[[#This Row],[05.11.2025]],0)</f>
        <v>0</v>
      </c>
      <c r="DN312" s="161"/>
      <c r="DO312" s="166">
        <f>IF(PMKAFAAPAYER[[#This Row],[ ]]="Payé",PMKAFAAPAYER[[#This Row],[12.11.2025]],0)</f>
        <v>0</v>
      </c>
      <c r="DP312" s="161"/>
      <c r="DQ312" s="166">
        <f>IF(PMKAFAAPAYER[[#This Row],[ ]]="Payé",PMKAFAAPAYER[[#This Row],[19.11.2025]],0)</f>
        <v>0</v>
      </c>
      <c r="DR312" s="161"/>
      <c r="DS312" s="176">
        <f>IF(PMKAFAAPAYER[[#This Row],[ ]]="Payé",PMKAFAAPAYER[[#This Row],[26.11.2025]],0)</f>
        <v>0</v>
      </c>
      <c r="DT312" s="17">
        <f t="shared" si="76"/>
        <v>0</v>
      </c>
      <c r="DU312" s="162"/>
      <c r="DV312" s="166">
        <f>IF(PMKAFAAPAYER[[#This Row],[ ]]="Payé",PMKAFAAPAYER[[#This Row],[03.12.2025]],0)</f>
        <v>0</v>
      </c>
      <c r="DW312" s="161"/>
      <c r="DX312" s="166">
        <f>IF(PMKAFAAPAYER[[#This Row],[ ]]="Payé",PMKAFAAPAYER[[#This Row],[10.12.2025]],0)</f>
        <v>0</v>
      </c>
      <c r="DY312" s="161"/>
      <c r="DZ312" s="166">
        <f>IF(PMKAFAAPAYER[[#This Row],[ ]]="Payé",PMKAFAAPAYER[[#This Row],[17.12.2025]],0)</f>
        <v>0</v>
      </c>
      <c r="EA312" s="161"/>
      <c r="EB312" s="166">
        <f>IF(PMKAFAAPAYER[[#This Row],[ ]]="Payé",PMKAFAAPAYER[[#This Row],[24.12.2025]],0)</f>
        <v>0</v>
      </c>
      <c r="EC312" s="161"/>
      <c r="ED312" s="176">
        <f>IF(PMKAFAAPAYER[[#This Row],[ ]]="Payé",PMKAFAAPAYER[[#This Row],[31.12.2025]],0)</f>
        <v>0</v>
      </c>
      <c r="EE312" s="18">
        <f t="shared" si="77"/>
        <v>0</v>
      </c>
      <c r="EF312" s="11">
        <f t="shared" si="78"/>
        <v>0</v>
      </c>
      <c r="EG312" s="16">
        <f>+PMKAFAAPAYER[[#This Row],[CHF]]-PMKAFAAPAYER[[#This Row],[T2025]]</f>
        <v>0</v>
      </c>
    </row>
    <row r="313" spans="1:137" x14ac:dyDescent="0.3">
      <c r="A313" s="9">
        <f t="shared" si="79"/>
        <v>308</v>
      </c>
      <c r="B313" s="250"/>
      <c r="C313" s="251"/>
      <c r="D313" s="252"/>
      <c r="E313" s="253"/>
      <c r="F313" s="265">
        <f t="shared" si="80"/>
        <v>0</v>
      </c>
      <c r="G313" s="254"/>
      <c r="H313" s="255"/>
      <c r="I313" s="256"/>
      <c r="J313" s="14"/>
      <c r="K313" s="14"/>
      <c r="L313" s="14"/>
      <c r="N313" s="15"/>
      <c r="P313" s="258"/>
      <c r="Q313" s="259"/>
      <c r="R313" s="260"/>
      <c r="S313" s="166">
        <f>IF(PMKAFAAPAYER[[#This Row],[ ]]="Payé",PMKAFAAPAYER[[#This Row],[02.01.2025]],0)</f>
        <v>0</v>
      </c>
      <c r="T313" s="234"/>
      <c r="U313" s="166">
        <f>IF(PMKAFAAPAYER[[#This Row],[ ]]="Payé",PMKAFAAPAYER[[#This Row],[09.01.2025]],0)</f>
        <v>0</v>
      </c>
      <c r="V313" s="234"/>
      <c r="W313" s="166">
        <f>IF(PMKAFAAPAYER[[#This Row],[ ]]="Payé",PMKAFAAPAYER[[#This Row],[16.01.2025]],0)</f>
        <v>0</v>
      </c>
      <c r="X313" s="234"/>
      <c r="Y313" s="166">
        <f>IF(PMKAFAAPAYER[[#This Row],[ ]]="Payé",PMKAFAAPAYER[[#This Row],[23.01.2025]],0)</f>
        <v>0</v>
      </c>
      <c r="Z313" s="234"/>
      <c r="AA313" s="176">
        <f>IF(PMKAFAAPAYER[[#This Row],[ ]]="Payé",PMKAFAAPAYER[[#This Row],[30.01.2025]],0)</f>
        <v>0</v>
      </c>
      <c r="AB313" s="32">
        <f t="shared" si="66"/>
        <v>0</v>
      </c>
      <c r="AC313" s="234"/>
      <c r="AD313" s="166">
        <f>IF(PMKAFAAPAYER[[#This Row],[ ]]="Payé",PMKAFAAPAYER[[#This Row],[06.02.2025]],0)</f>
        <v>0</v>
      </c>
      <c r="AE313" s="234"/>
      <c r="AF313" s="166">
        <f>IF(PMKAFAAPAYER[[#This Row],[ ]]="Payé",PMKAFAAPAYER[[#This Row],[13.02.2025]],0)</f>
        <v>0</v>
      </c>
      <c r="AG313" s="234"/>
      <c r="AH313" s="166">
        <f>IF(PMKAFAAPAYER[[#This Row],[ ]]="Payé",PMKAFAAPAYER[[#This Row],[20.02.2025]],0)</f>
        <v>0</v>
      </c>
      <c r="AI313" s="234"/>
      <c r="AJ313" s="176">
        <f>IF(PMKAFAAPAYER[[#This Row],[ ]]="Payé",PMKAFAAPAYER[[#This Row],[27.02.2025]],0)</f>
        <v>0</v>
      </c>
      <c r="AK313" s="47">
        <f t="shared" si="67"/>
        <v>0</v>
      </c>
      <c r="AL313" s="162"/>
      <c r="AM313" s="166">
        <f>IF(PMKAFAAPAYER[[#This Row],[ ]]="Payé",PMKAFAAPAYER[[#This Row],[05.03.2025]],0)</f>
        <v>0</v>
      </c>
      <c r="AN313" s="161"/>
      <c r="AO313" s="166">
        <f>IF(PMKAFAAPAYER[[#This Row],[ ]]="Payé",PMKAFAAPAYER[[#This Row],[12.03.2025]],0)</f>
        <v>0</v>
      </c>
      <c r="AP313" s="161"/>
      <c r="AQ313" s="166">
        <f>IF(PMKAFAAPAYER[[#This Row],[ ]]="Payé",PMKAFAAPAYER[[#This Row],[19.03.2025]],0)</f>
        <v>0</v>
      </c>
      <c r="AR313" s="161"/>
      <c r="AS313" s="176">
        <f>IF(PMKAFAAPAYER[[#This Row],[ ]]="Payé",PMKAFAAPAYER[[#This Row],[26.03.2025]],0)</f>
        <v>0</v>
      </c>
      <c r="AT313" s="17">
        <f t="shared" si="68"/>
        <v>0</v>
      </c>
      <c r="AU313" s="162"/>
      <c r="AV313" s="166">
        <f>IF(PMKAFAAPAYER[[#This Row],[ ]]="Payé",PMKAFAAPAYER[[#This Row],[02.04.2025]],0)</f>
        <v>0</v>
      </c>
      <c r="AW313" s="161"/>
      <c r="AX313" s="166">
        <f>IF(PMKAFAAPAYER[[#This Row],[ ]]="Payé",PMKAFAAPAYER[[#This Row],[09.04.2025]],0)</f>
        <v>0</v>
      </c>
      <c r="AY313" s="161"/>
      <c r="AZ313" s="166">
        <f>IF(PMKAFAAPAYER[[#This Row],[ ]]="Payé",PMKAFAAPAYER[[#This Row],[16.04.2025]],0)</f>
        <v>0</v>
      </c>
      <c r="BA313" s="161"/>
      <c r="BB313" s="166">
        <f>IF(PMKAFAAPAYER[[#This Row],[ ]]="Payé",PMKAFAAPAYER[[#This Row],[23.04.2025]],0)</f>
        <v>0</v>
      </c>
      <c r="BC313" s="161"/>
      <c r="BD313" s="176">
        <f>IF(PMKAFAAPAYER[[#This Row],[ ]]="Payé",PMKAFAAPAYER[[#This Row],[30.04.2025]],0)</f>
        <v>0</v>
      </c>
      <c r="BE313" s="18">
        <f t="shared" si="69"/>
        <v>0</v>
      </c>
      <c r="BF313" s="162"/>
      <c r="BG313" s="166">
        <f>IF(PMKAFAAPAYER[[#This Row],[ ]]="Payé",PMKAFAAPAYER[[#This Row],[07.05.2025]],0)</f>
        <v>0</v>
      </c>
      <c r="BH313" s="161"/>
      <c r="BI313" s="166">
        <f>IF(PMKAFAAPAYER[[#This Row],[ ]]="Payé",PMKAFAAPAYER[[#This Row],[14.05.2025]],0)</f>
        <v>0</v>
      </c>
      <c r="BJ313" s="161"/>
      <c r="BK313" s="166">
        <f>IF(PMKAFAAPAYER[[#This Row],[ ]]="Payé",PMKAFAAPAYER[[#This Row],[21.05.2025]],0)</f>
        <v>0</v>
      </c>
      <c r="BL313" s="161"/>
      <c r="BM313" s="176">
        <f>IF(PMKAFAAPAYER[[#This Row],[ ]]="Payé",PMKAFAAPAYER[[#This Row],[28.05.2025]],0)</f>
        <v>0</v>
      </c>
      <c r="BN313" s="17">
        <f t="shared" si="70"/>
        <v>0</v>
      </c>
      <c r="BO313" s="162"/>
      <c r="BP313" s="166">
        <f>IF(PMKAFAAPAYER[[#This Row],[ ]]="Payé",PMKAFAAPAYER[[#This Row],[04.06.2025]],0)</f>
        <v>0</v>
      </c>
      <c r="BQ313" s="161"/>
      <c r="BR313" s="166">
        <f>IF(PMKAFAAPAYER[[#This Row],[ ]]="Payé",PMKAFAAPAYER[[#This Row],[11.06.2025]],0)</f>
        <v>0</v>
      </c>
      <c r="BS313" s="161"/>
      <c r="BT313" s="166">
        <f>IF(PMKAFAAPAYER[[#This Row],[ ]]="Payé",PMKAFAAPAYER[[#This Row],[18.06.2025]],0)</f>
        <v>0</v>
      </c>
      <c r="BU313" s="161"/>
      <c r="BV313" s="176">
        <f>IF(PMKAFAAPAYER[[#This Row],[ ]]="Payé",PMKAFAAPAYER[[#This Row],[25.06.2025]],0)</f>
        <v>0</v>
      </c>
      <c r="BW313" s="18">
        <f t="shared" si="71"/>
        <v>0</v>
      </c>
      <c r="BX313" s="162"/>
      <c r="BY313" s="166">
        <f>IF(PMKAFAAPAYER[[#This Row],[ ]]="Payé",PMKAFAAPAYER[[#This Row],[02.07.2025]],0)</f>
        <v>0</v>
      </c>
      <c r="BZ313" s="161"/>
      <c r="CA313" s="166">
        <f>IF(PMKAFAAPAYER[[#This Row],[ ]]="Payé",PMKAFAAPAYER[[#This Row],[09.07.2025]],0)</f>
        <v>0</v>
      </c>
      <c r="CB313" s="161"/>
      <c r="CC313" s="166">
        <f>IF(PMKAFAAPAYER[[#This Row],[ ]]="Payé",PMKAFAAPAYER[[#This Row],[16.07.2025]],0)</f>
        <v>0</v>
      </c>
      <c r="CD313" s="161"/>
      <c r="CE313" s="166">
        <f>IF(PMKAFAAPAYER[[#This Row],[ ]]="Payé",PMKAFAAPAYER[[#This Row],[23.07.2025]],0)</f>
        <v>0</v>
      </c>
      <c r="CF313" s="161"/>
      <c r="CG313" s="176">
        <f>IF(PMKAFAAPAYER[[#This Row],[ ]]="Payé",PMKAFAAPAYER[[#This Row],[30.07.2025]],0)</f>
        <v>0</v>
      </c>
      <c r="CH313" s="17">
        <f t="shared" si="72"/>
        <v>0</v>
      </c>
      <c r="CI313" s="162"/>
      <c r="CJ313" s="166">
        <f>IF(PMKAFAAPAYER[[#This Row],[ ]]="Payé",PMKAFAAPAYER[[#This Row],[06.08.2025]],0)</f>
        <v>0</v>
      </c>
      <c r="CK313" s="161"/>
      <c r="CL313" s="166">
        <f>IF(PMKAFAAPAYER[[#This Row],[ ]]="Payé",PMKAFAAPAYER[[#This Row],[13.08.2025]],0)</f>
        <v>0</v>
      </c>
      <c r="CM313" s="161"/>
      <c r="CN313" s="166">
        <f>IF(PMKAFAAPAYER[[#This Row],[ ]]="Payé",PMKAFAAPAYER[[#This Row],[20.08.2025]],0)</f>
        <v>0</v>
      </c>
      <c r="CO313" s="161"/>
      <c r="CP313" s="176">
        <f>IF(PMKAFAAPAYER[[#This Row],[ ]]="Payé",PMKAFAAPAYER[[#This Row],[27.08.2025]],0)</f>
        <v>0</v>
      </c>
      <c r="CQ313" s="18">
        <f t="shared" si="73"/>
        <v>0</v>
      </c>
      <c r="CR313" s="162"/>
      <c r="CS313" s="166">
        <f>IF(PMKAFAAPAYER[[#This Row],[ ]]="Payé",PMKAFAAPAYER[[#This Row],[03.09.2025]],0)</f>
        <v>0</v>
      </c>
      <c r="CT313" s="161"/>
      <c r="CU313" s="166">
        <f>IF(PMKAFAAPAYER[[#This Row],[ ]]="Payé",PMKAFAAPAYER[[#This Row],[10.09.2025]],0)</f>
        <v>0</v>
      </c>
      <c r="CV313" s="161"/>
      <c r="CW313" s="166">
        <f>IF(PMKAFAAPAYER[[#This Row],[ ]]="Payé",PMKAFAAPAYER[[#This Row],[17.09.2025]],0)</f>
        <v>0</v>
      </c>
      <c r="CX313" s="161"/>
      <c r="CY313" s="176">
        <f>IF(PMKAFAAPAYER[[#This Row],[ ]]="Payé",PMKAFAAPAYER[[#This Row],[24.09.2025]],0)</f>
        <v>0</v>
      </c>
      <c r="CZ313" s="17">
        <f t="shared" si="74"/>
        <v>0</v>
      </c>
      <c r="DA313" s="162"/>
      <c r="DB313" s="166">
        <f>IF(PMKAFAAPAYER[[#This Row],[ ]]="Payé",PMKAFAAPAYER[[#This Row],[01.10.2025]],0)</f>
        <v>0</v>
      </c>
      <c r="DC313" s="161"/>
      <c r="DD313" s="166">
        <f>IF(PMKAFAAPAYER[[#This Row],[ ]]="Payé",PMKAFAAPAYER[[#This Row],[08.10.2025]],0)</f>
        <v>0</v>
      </c>
      <c r="DE313" s="161"/>
      <c r="DF313" s="166">
        <f>IF(PMKAFAAPAYER[[#This Row],[ ]]="Payé",PMKAFAAPAYER[[#This Row],[15.10.2025]],0)</f>
        <v>0</v>
      </c>
      <c r="DG313" s="161"/>
      <c r="DH313" s="166">
        <f>IF(PMKAFAAPAYER[[#This Row],[ ]]="Payé",PMKAFAAPAYER[[#This Row],[22.10.2025]],0)</f>
        <v>0</v>
      </c>
      <c r="DI313" s="161"/>
      <c r="DJ313" s="176">
        <f>IF(PMKAFAAPAYER[[#This Row],[ ]]="Payé",PMKAFAAPAYER[[#This Row],[29.10.2025]],0)</f>
        <v>0</v>
      </c>
      <c r="DK313" s="18">
        <f t="shared" si="75"/>
        <v>0</v>
      </c>
      <c r="DL313" s="162"/>
      <c r="DM313" s="166">
        <f>IF(PMKAFAAPAYER[[#This Row],[ ]]="Payé",PMKAFAAPAYER[[#This Row],[05.11.2025]],0)</f>
        <v>0</v>
      </c>
      <c r="DN313" s="161"/>
      <c r="DO313" s="166">
        <f>IF(PMKAFAAPAYER[[#This Row],[ ]]="Payé",PMKAFAAPAYER[[#This Row],[12.11.2025]],0)</f>
        <v>0</v>
      </c>
      <c r="DP313" s="161"/>
      <c r="DQ313" s="166">
        <f>IF(PMKAFAAPAYER[[#This Row],[ ]]="Payé",PMKAFAAPAYER[[#This Row],[19.11.2025]],0)</f>
        <v>0</v>
      </c>
      <c r="DR313" s="161"/>
      <c r="DS313" s="176">
        <f>IF(PMKAFAAPAYER[[#This Row],[ ]]="Payé",PMKAFAAPAYER[[#This Row],[26.11.2025]],0)</f>
        <v>0</v>
      </c>
      <c r="DT313" s="17">
        <f t="shared" si="76"/>
        <v>0</v>
      </c>
      <c r="DU313" s="162"/>
      <c r="DV313" s="166">
        <f>IF(PMKAFAAPAYER[[#This Row],[ ]]="Payé",PMKAFAAPAYER[[#This Row],[03.12.2025]],0)</f>
        <v>0</v>
      </c>
      <c r="DW313" s="161"/>
      <c r="DX313" s="166">
        <f>IF(PMKAFAAPAYER[[#This Row],[ ]]="Payé",PMKAFAAPAYER[[#This Row],[10.12.2025]],0)</f>
        <v>0</v>
      </c>
      <c r="DY313" s="161"/>
      <c r="DZ313" s="166">
        <f>IF(PMKAFAAPAYER[[#This Row],[ ]]="Payé",PMKAFAAPAYER[[#This Row],[17.12.2025]],0)</f>
        <v>0</v>
      </c>
      <c r="EA313" s="161"/>
      <c r="EB313" s="166">
        <f>IF(PMKAFAAPAYER[[#This Row],[ ]]="Payé",PMKAFAAPAYER[[#This Row],[24.12.2025]],0)</f>
        <v>0</v>
      </c>
      <c r="EC313" s="161"/>
      <c r="ED313" s="176">
        <f>IF(PMKAFAAPAYER[[#This Row],[ ]]="Payé",PMKAFAAPAYER[[#This Row],[31.12.2025]],0)</f>
        <v>0</v>
      </c>
      <c r="EE313" s="18">
        <f t="shared" si="77"/>
        <v>0</v>
      </c>
      <c r="EF313" s="11">
        <f t="shared" si="78"/>
        <v>0</v>
      </c>
      <c r="EG313" s="16">
        <f>+PMKAFAAPAYER[[#This Row],[CHF]]-PMKAFAAPAYER[[#This Row],[T2025]]</f>
        <v>0</v>
      </c>
    </row>
    <row r="314" spans="1:137" x14ac:dyDescent="0.3">
      <c r="A314" s="9">
        <f t="shared" si="79"/>
        <v>309</v>
      </c>
      <c r="B314" s="250"/>
      <c r="C314" s="251"/>
      <c r="D314" s="252"/>
      <c r="E314" s="253"/>
      <c r="F314" s="265">
        <f t="shared" si="80"/>
        <v>0</v>
      </c>
      <c r="G314" s="254"/>
      <c r="H314" s="255"/>
      <c r="I314" s="256"/>
      <c r="J314" s="14"/>
      <c r="K314" s="14"/>
      <c r="L314" s="14"/>
      <c r="N314" s="15"/>
      <c r="P314" s="258"/>
      <c r="Q314" s="259"/>
      <c r="R314" s="260"/>
      <c r="S314" s="166">
        <f>IF(PMKAFAAPAYER[[#This Row],[ ]]="Payé",PMKAFAAPAYER[[#This Row],[02.01.2025]],0)</f>
        <v>0</v>
      </c>
      <c r="T314" s="234"/>
      <c r="U314" s="166">
        <f>IF(PMKAFAAPAYER[[#This Row],[ ]]="Payé",PMKAFAAPAYER[[#This Row],[09.01.2025]],0)</f>
        <v>0</v>
      </c>
      <c r="V314" s="234"/>
      <c r="W314" s="166">
        <f>IF(PMKAFAAPAYER[[#This Row],[ ]]="Payé",PMKAFAAPAYER[[#This Row],[16.01.2025]],0)</f>
        <v>0</v>
      </c>
      <c r="X314" s="234"/>
      <c r="Y314" s="166">
        <f>IF(PMKAFAAPAYER[[#This Row],[ ]]="Payé",PMKAFAAPAYER[[#This Row],[23.01.2025]],0)</f>
        <v>0</v>
      </c>
      <c r="Z314" s="234"/>
      <c r="AA314" s="176">
        <f>IF(PMKAFAAPAYER[[#This Row],[ ]]="Payé",PMKAFAAPAYER[[#This Row],[30.01.2025]],0)</f>
        <v>0</v>
      </c>
      <c r="AB314" s="32">
        <f t="shared" si="66"/>
        <v>0</v>
      </c>
      <c r="AC314" s="234"/>
      <c r="AD314" s="166">
        <f>IF(PMKAFAAPAYER[[#This Row],[ ]]="Payé",PMKAFAAPAYER[[#This Row],[06.02.2025]],0)</f>
        <v>0</v>
      </c>
      <c r="AE314" s="234"/>
      <c r="AF314" s="166">
        <f>IF(PMKAFAAPAYER[[#This Row],[ ]]="Payé",PMKAFAAPAYER[[#This Row],[13.02.2025]],0)</f>
        <v>0</v>
      </c>
      <c r="AG314" s="234"/>
      <c r="AH314" s="166">
        <f>IF(PMKAFAAPAYER[[#This Row],[ ]]="Payé",PMKAFAAPAYER[[#This Row],[20.02.2025]],0)</f>
        <v>0</v>
      </c>
      <c r="AI314" s="234"/>
      <c r="AJ314" s="176">
        <f>IF(PMKAFAAPAYER[[#This Row],[ ]]="Payé",PMKAFAAPAYER[[#This Row],[27.02.2025]],0)</f>
        <v>0</v>
      </c>
      <c r="AK314" s="47">
        <f t="shared" si="67"/>
        <v>0</v>
      </c>
      <c r="AL314" s="162"/>
      <c r="AM314" s="166">
        <f>IF(PMKAFAAPAYER[[#This Row],[ ]]="Payé",PMKAFAAPAYER[[#This Row],[05.03.2025]],0)</f>
        <v>0</v>
      </c>
      <c r="AN314" s="161"/>
      <c r="AO314" s="166">
        <f>IF(PMKAFAAPAYER[[#This Row],[ ]]="Payé",PMKAFAAPAYER[[#This Row],[12.03.2025]],0)</f>
        <v>0</v>
      </c>
      <c r="AP314" s="161"/>
      <c r="AQ314" s="166">
        <f>IF(PMKAFAAPAYER[[#This Row],[ ]]="Payé",PMKAFAAPAYER[[#This Row],[19.03.2025]],0)</f>
        <v>0</v>
      </c>
      <c r="AR314" s="161"/>
      <c r="AS314" s="176">
        <f>IF(PMKAFAAPAYER[[#This Row],[ ]]="Payé",PMKAFAAPAYER[[#This Row],[26.03.2025]],0)</f>
        <v>0</v>
      </c>
      <c r="AT314" s="17">
        <f t="shared" si="68"/>
        <v>0</v>
      </c>
      <c r="AU314" s="162"/>
      <c r="AV314" s="166">
        <f>IF(PMKAFAAPAYER[[#This Row],[ ]]="Payé",PMKAFAAPAYER[[#This Row],[02.04.2025]],0)</f>
        <v>0</v>
      </c>
      <c r="AW314" s="161"/>
      <c r="AX314" s="166">
        <f>IF(PMKAFAAPAYER[[#This Row],[ ]]="Payé",PMKAFAAPAYER[[#This Row],[09.04.2025]],0)</f>
        <v>0</v>
      </c>
      <c r="AY314" s="161"/>
      <c r="AZ314" s="166">
        <f>IF(PMKAFAAPAYER[[#This Row],[ ]]="Payé",PMKAFAAPAYER[[#This Row],[16.04.2025]],0)</f>
        <v>0</v>
      </c>
      <c r="BA314" s="161"/>
      <c r="BB314" s="166">
        <f>IF(PMKAFAAPAYER[[#This Row],[ ]]="Payé",PMKAFAAPAYER[[#This Row],[23.04.2025]],0)</f>
        <v>0</v>
      </c>
      <c r="BC314" s="161"/>
      <c r="BD314" s="176">
        <f>IF(PMKAFAAPAYER[[#This Row],[ ]]="Payé",PMKAFAAPAYER[[#This Row],[30.04.2025]],0)</f>
        <v>0</v>
      </c>
      <c r="BE314" s="18">
        <f t="shared" si="69"/>
        <v>0</v>
      </c>
      <c r="BF314" s="162"/>
      <c r="BG314" s="166">
        <f>IF(PMKAFAAPAYER[[#This Row],[ ]]="Payé",PMKAFAAPAYER[[#This Row],[07.05.2025]],0)</f>
        <v>0</v>
      </c>
      <c r="BH314" s="161"/>
      <c r="BI314" s="166">
        <f>IF(PMKAFAAPAYER[[#This Row],[ ]]="Payé",PMKAFAAPAYER[[#This Row],[14.05.2025]],0)</f>
        <v>0</v>
      </c>
      <c r="BJ314" s="161"/>
      <c r="BK314" s="166">
        <f>IF(PMKAFAAPAYER[[#This Row],[ ]]="Payé",PMKAFAAPAYER[[#This Row],[21.05.2025]],0)</f>
        <v>0</v>
      </c>
      <c r="BL314" s="161"/>
      <c r="BM314" s="176">
        <f>IF(PMKAFAAPAYER[[#This Row],[ ]]="Payé",PMKAFAAPAYER[[#This Row],[28.05.2025]],0)</f>
        <v>0</v>
      </c>
      <c r="BN314" s="17">
        <f t="shared" si="70"/>
        <v>0</v>
      </c>
      <c r="BO314" s="162"/>
      <c r="BP314" s="166">
        <f>IF(PMKAFAAPAYER[[#This Row],[ ]]="Payé",PMKAFAAPAYER[[#This Row],[04.06.2025]],0)</f>
        <v>0</v>
      </c>
      <c r="BQ314" s="161"/>
      <c r="BR314" s="166">
        <f>IF(PMKAFAAPAYER[[#This Row],[ ]]="Payé",PMKAFAAPAYER[[#This Row],[11.06.2025]],0)</f>
        <v>0</v>
      </c>
      <c r="BS314" s="161"/>
      <c r="BT314" s="166">
        <f>IF(PMKAFAAPAYER[[#This Row],[ ]]="Payé",PMKAFAAPAYER[[#This Row],[18.06.2025]],0)</f>
        <v>0</v>
      </c>
      <c r="BU314" s="161"/>
      <c r="BV314" s="176">
        <f>IF(PMKAFAAPAYER[[#This Row],[ ]]="Payé",PMKAFAAPAYER[[#This Row],[25.06.2025]],0)</f>
        <v>0</v>
      </c>
      <c r="BW314" s="18">
        <f t="shared" si="71"/>
        <v>0</v>
      </c>
      <c r="BX314" s="162"/>
      <c r="BY314" s="166">
        <f>IF(PMKAFAAPAYER[[#This Row],[ ]]="Payé",PMKAFAAPAYER[[#This Row],[02.07.2025]],0)</f>
        <v>0</v>
      </c>
      <c r="BZ314" s="161"/>
      <c r="CA314" s="166">
        <f>IF(PMKAFAAPAYER[[#This Row],[ ]]="Payé",PMKAFAAPAYER[[#This Row],[09.07.2025]],0)</f>
        <v>0</v>
      </c>
      <c r="CB314" s="161"/>
      <c r="CC314" s="166">
        <f>IF(PMKAFAAPAYER[[#This Row],[ ]]="Payé",PMKAFAAPAYER[[#This Row],[16.07.2025]],0)</f>
        <v>0</v>
      </c>
      <c r="CD314" s="161"/>
      <c r="CE314" s="166">
        <f>IF(PMKAFAAPAYER[[#This Row],[ ]]="Payé",PMKAFAAPAYER[[#This Row],[23.07.2025]],0)</f>
        <v>0</v>
      </c>
      <c r="CF314" s="161"/>
      <c r="CG314" s="176">
        <f>IF(PMKAFAAPAYER[[#This Row],[ ]]="Payé",PMKAFAAPAYER[[#This Row],[30.07.2025]],0)</f>
        <v>0</v>
      </c>
      <c r="CH314" s="17">
        <f t="shared" si="72"/>
        <v>0</v>
      </c>
      <c r="CI314" s="162"/>
      <c r="CJ314" s="166">
        <f>IF(PMKAFAAPAYER[[#This Row],[ ]]="Payé",PMKAFAAPAYER[[#This Row],[06.08.2025]],0)</f>
        <v>0</v>
      </c>
      <c r="CK314" s="161"/>
      <c r="CL314" s="166">
        <f>IF(PMKAFAAPAYER[[#This Row],[ ]]="Payé",PMKAFAAPAYER[[#This Row],[13.08.2025]],0)</f>
        <v>0</v>
      </c>
      <c r="CM314" s="161"/>
      <c r="CN314" s="166">
        <f>IF(PMKAFAAPAYER[[#This Row],[ ]]="Payé",PMKAFAAPAYER[[#This Row],[20.08.2025]],0)</f>
        <v>0</v>
      </c>
      <c r="CO314" s="161"/>
      <c r="CP314" s="176">
        <f>IF(PMKAFAAPAYER[[#This Row],[ ]]="Payé",PMKAFAAPAYER[[#This Row],[27.08.2025]],0)</f>
        <v>0</v>
      </c>
      <c r="CQ314" s="18">
        <f t="shared" si="73"/>
        <v>0</v>
      </c>
      <c r="CR314" s="162"/>
      <c r="CS314" s="166">
        <f>IF(PMKAFAAPAYER[[#This Row],[ ]]="Payé",PMKAFAAPAYER[[#This Row],[03.09.2025]],0)</f>
        <v>0</v>
      </c>
      <c r="CT314" s="161"/>
      <c r="CU314" s="166">
        <f>IF(PMKAFAAPAYER[[#This Row],[ ]]="Payé",PMKAFAAPAYER[[#This Row],[10.09.2025]],0)</f>
        <v>0</v>
      </c>
      <c r="CV314" s="161"/>
      <c r="CW314" s="166">
        <f>IF(PMKAFAAPAYER[[#This Row],[ ]]="Payé",PMKAFAAPAYER[[#This Row],[17.09.2025]],0)</f>
        <v>0</v>
      </c>
      <c r="CX314" s="161"/>
      <c r="CY314" s="176">
        <f>IF(PMKAFAAPAYER[[#This Row],[ ]]="Payé",PMKAFAAPAYER[[#This Row],[24.09.2025]],0)</f>
        <v>0</v>
      </c>
      <c r="CZ314" s="17">
        <f t="shared" si="74"/>
        <v>0</v>
      </c>
      <c r="DA314" s="162"/>
      <c r="DB314" s="166">
        <f>IF(PMKAFAAPAYER[[#This Row],[ ]]="Payé",PMKAFAAPAYER[[#This Row],[01.10.2025]],0)</f>
        <v>0</v>
      </c>
      <c r="DC314" s="161"/>
      <c r="DD314" s="166">
        <f>IF(PMKAFAAPAYER[[#This Row],[ ]]="Payé",PMKAFAAPAYER[[#This Row],[08.10.2025]],0)</f>
        <v>0</v>
      </c>
      <c r="DE314" s="161"/>
      <c r="DF314" s="166">
        <f>IF(PMKAFAAPAYER[[#This Row],[ ]]="Payé",PMKAFAAPAYER[[#This Row],[15.10.2025]],0)</f>
        <v>0</v>
      </c>
      <c r="DG314" s="161"/>
      <c r="DH314" s="166">
        <f>IF(PMKAFAAPAYER[[#This Row],[ ]]="Payé",PMKAFAAPAYER[[#This Row],[22.10.2025]],0)</f>
        <v>0</v>
      </c>
      <c r="DI314" s="161"/>
      <c r="DJ314" s="176">
        <f>IF(PMKAFAAPAYER[[#This Row],[ ]]="Payé",PMKAFAAPAYER[[#This Row],[29.10.2025]],0)</f>
        <v>0</v>
      </c>
      <c r="DK314" s="18">
        <f t="shared" si="75"/>
        <v>0</v>
      </c>
      <c r="DL314" s="162"/>
      <c r="DM314" s="166">
        <f>IF(PMKAFAAPAYER[[#This Row],[ ]]="Payé",PMKAFAAPAYER[[#This Row],[05.11.2025]],0)</f>
        <v>0</v>
      </c>
      <c r="DN314" s="161"/>
      <c r="DO314" s="166">
        <f>IF(PMKAFAAPAYER[[#This Row],[ ]]="Payé",PMKAFAAPAYER[[#This Row],[12.11.2025]],0)</f>
        <v>0</v>
      </c>
      <c r="DP314" s="161"/>
      <c r="DQ314" s="166">
        <f>IF(PMKAFAAPAYER[[#This Row],[ ]]="Payé",PMKAFAAPAYER[[#This Row],[19.11.2025]],0)</f>
        <v>0</v>
      </c>
      <c r="DR314" s="161"/>
      <c r="DS314" s="176">
        <f>IF(PMKAFAAPAYER[[#This Row],[ ]]="Payé",PMKAFAAPAYER[[#This Row],[26.11.2025]],0)</f>
        <v>0</v>
      </c>
      <c r="DT314" s="17">
        <f t="shared" si="76"/>
        <v>0</v>
      </c>
      <c r="DU314" s="162"/>
      <c r="DV314" s="166">
        <f>IF(PMKAFAAPAYER[[#This Row],[ ]]="Payé",PMKAFAAPAYER[[#This Row],[03.12.2025]],0)</f>
        <v>0</v>
      </c>
      <c r="DW314" s="161"/>
      <c r="DX314" s="166">
        <f>IF(PMKAFAAPAYER[[#This Row],[ ]]="Payé",PMKAFAAPAYER[[#This Row],[10.12.2025]],0)</f>
        <v>0</v>
      </c>
      <c r="DY314" s="161"/>
      <c r="DZ314" s="166">
        <f>IF(PMKAFAAPAYER[[#This Row],[ ]]="Payé",PMKAFAAPAYER[[#This Row],[17.12.2025]],0)</f>
        <v>0</v>
      </c>
      <c r="EA314" s="161"/>
      <c r="EB314" s="166">
        <f>IF(PMKAFAAPAYER[[#This Row],[ ]]="Payé",PMKAFAAPAYER[[#This Row],[24.12.2025]],0)</f>
        <v>0</v>
      </c>
      <c r="EC314" s="161"/>
      <c r="ED314" s="176">
        <f>IF(PMKAFAAPAYER[[#This Row],[ ]]="Payé",PMKAFAAPAYER[[#This Row],[31.12.2025]],0)</f>
        <v>0</v>
      </c>
      <c r="EE314" s="18">
        <f t="shared" si="77"/>
        <v>0</v>
      </c>
      <c r="EF314" s="11">
        <f t="shared" si="78"/>
        <v>0</v>
      </c>
      <c r="EG314" s="16">
        <f>+PMKAFAAPAYER[[#This Row],[CHF]]-PMKAFAAPAYER[[#This Row],[T2025]]</f>
        <v>0</v>
      </c>
    </row>
    <row r="315" spans="1:137" x14ac:dyDescent="0.3">
      <c r="A315" s="9">
        <f t="shared" si="79"/>
        <v>310</v>
      </c>
      <c r="B315" s="250"/>
      <c r="C315" s="251"/>
      <c r="D315" s="252"/>
      <c r="E315" s="253"/>
      <c r="F315" s="265">
        <f t="shared" si="80"/>
        <v>0</v>
      </c>
      <c r="G315" s="254"/>
      <c r="H315" s="255"/>
      <c r="I315" s="256"/>
      <c r="J315" s="14"/>
      <c r="K315" s="14"/>
      <c r="L315" s="14"/>
      <c r="N315" s="15"/>
      <c r="P315" s="258"/>
      <c r="Q315" s="259"/>
      <c r="R315" s="260"/>
      <c r="S315" s="166">
        <f>IF(PMKAFAAPAYER[[#This Row],[ ]]="Payé",PMKAFAAPAYER[[#This Row],[02.01.2025]],0)</f>
        <v>0</v>
      </c>
      <c r="T315" s="234"/>
      <c r="U315" s="166">
        <f>IF(PMKAFAAPAYER[[#This Row],[ ]]="Payé",PMKAFAAPAYER[[#This Row],[09.01.2025]],0)</f>
        <v>0</v>
      </c>
      <c r="V315" s="234"/>
      <c r="W315" s="166">
        <f>IF(PMKAFAAPAYER[[#This Row],[ ]]="Payé",PMKAFAAPAYER[[#This Row],[16.01.2025]],0)</f>
        <v>0</v>
      </c>
      <c r="X315" s="234"/>
      <c r="Y315" s="166">
        <f>IF(PMKAFAAPAYER[[#This Row],[ ]]="Payé",PMKAFAAPAYER[[#This Row],[23.01.2025]],0)</f>
        <v>0</v>
      </c>
      <c r="Z315" s="234"/>
      <c r="AA315" s="176">
        <f>IF(PMKAFAAPAYER[[#This Row],[ ]]="Payé",PMKAFAAPAYER[[#This Row],[30.01.2025]],0)</f>
        <v>0</v>
      </c>
      <c r="AB315" s="32">
        <f t="shared" si="66"/>
        <v>0</v>
      </c>
      <c r="AC315" s="234"/>
      <c r="AD315" s="166">
        <f>IF(PMKAFAAPAYER[[#This Row],[ ]]="Payé",PMKAFAAPAYER[[#This Row],[06.02.2025]],0)</f>
        <v>0</v>
      </c>
      <c r="AE315" s="234"/>
      <c r="AF315" s="166">
        <f>IF(PMKAFAAPAYER[[#This Row],[ ]]="Payé",PMKAFAAPAYER[[#This Row],[13.02.2025]],0)</f>
        <v>0</v>
      </c>
      <c r="AG315" s="234"/>
      <c r="AH315" s="166">
        <f>IF(PMKAFAAPAYER[[#This Row],[ ]]="Payé",PMKAFAAPAYER[[#This Row],[20.02.2025]],0)</f>
        <v>0</v>
      </c>
      <c r="AI315" s="234"/>
      <c r="AJ315" s="176">
        <f>IF(PMKAFAAPAYER[[#This Row],[ ]]="Payé",PMKAFAAPAYER[[#This Row],[27.02.2025]],0)</f>
        <v>0</v>
      </c>
      <c r="AK315" s="47">
        <f t="shared" si="67"/>
        <v>0</v>
      </c>
      <c r="AL315" s="162"/>
      <c r="AM315" s="166">
        <f>IF(PMKAFAAPAYER[[#This Row],[ ]]="Payé",PMKAFAAPAYER[[#This Row],[05.03.2025]],0)</f>
        <v>0</v>
      </c>
      <c r="AN315" s="161"/>
      <c r="AO315" s="166">
        <f>IF(PMKAFAAPAYER[[#This Row],[ ]]="Payé",PMKAFAAPAYER[[#This Row],[12.03.2025]],0)</f>
        <v>0</v>
      </c>
      <c r="AP315" s="161"/>
      <c r="AQ315" s="166">
        <f>IF(PMKAFAAPAYER[[#This Row],[ ]]="Payé",PMKAFAAPAYER[[#This Row],[19.03.2025]],0)</f>
        <v>0</v>
      </c>
      <c r="AR315" s="161"/>
      <c r="AS315" s="176">
        <f>IF(PMKAFAAPAYER[[#This Row],[ ]]="Payé",PMKAFAAPAYER[[#This Row],[26.03.2025]],0)</f>
        <v>0</v>
      </c>
      <c r="AT315" s="17">
        <f t="shared" si="68"/>
        <v>0</v>
      </c>
      <c r="AU315" s="162"/>
      <c r="AV315" s="166">
        <f>IF(PMKAFAAPAYER[[#This Row],[ ]]="Payé",PMKAFAAPAYER[[#This Row],[02.04.2025]],0)</f>
        <v>0</v>
      </c>
      <c r="AW315" s="161"/>
      <c r="AX315" s="166">
        <f>IF(PMKAFAAPAYER[[#This Row],[ ]]="Payé",PMKAFAAPAYER[[#This Row],[09.04.2025]],0)</f>
        <v>0</v>
      </c>
      <c r="AY315" s="161"/>
      <c r="AZ315" s="166">
        <f>IF(PMKAFAAPAYER[[#This Row],[ ]]="Payé",PMKAFAAPAYER[[#This Row],[16.04.2025]],0)</f>
        <v>0</v>
      </c>
      <c r="BA315" s="161"/>
      <c r="BB315" s="166">
        <f>IF(PMKAFAAPAYER[[#This Row],[ ]]="Payé",PMKAFAAPAYER[[#This Row],[23.04.2025]],0)</f>
        <v>0</v>
      </c>
      <c r="BC315" s="161"/>
      <c r="BD315" s="176">
        <f>IF(PMKAFAAPAYER[[#This Row],[ ]]="Payé",PMKAFAAPAYER[[#This Row],[30.04.2025]],0)</f>
        <v>0</v>
      </c>
      <c r="BE315" s="18">
        <f t="shared" si="69"/>
        <v>0</v>
      </c>
      <c r="BF315" s="162"/>
      <c r="BG315" s="166">
        <f>IF(PMKAFAAPAYER[[#This Row],[ ]]="Payé",PMKAFAAPAYER[[#This Row],[07.05.2025]],0)</f>
        <v>0</v>
      </c>
      <c r="BH315" s="161"/>
      <c r="BI315" s="166">
        <f>IF(PMKAFAAPAYER[[#This Row],[ ]]="Payé",PMKAFAAPAYER[[#This Row],[14.05.2025]],0)</f>
        <v>0</v>
      </c>
      <c r="BJ315" s="161"/>
      <c r="BK315" s="166">
        <f>IF(PMKAFAAPAYER[[#This Row],[ ]]="Payé",PMKAFAAPAYER[[#This Row],[21.05.2025]],0)</f>
        <v>0</v>
      </c>
      <c r="BL315" s="161"/>
      <c r="BM315" s="176">
        <f>IF(PMKAFAAPAYER[[#This Row],[ ]]="Payé",PMKAFAAPAYER[[#This Row],[28.05.2025]],0)</f>
        <v>0</v>
      </c>
      <c r="BN315" s="17">
        <f t="shared" si="70"/>
        <v>0</v>
      </c>
      <c r="BO315" s="162"/>
      <c r="BP315" s="166">
        <f>IF(PMKAFAAPAYER[[#This Row],[ ]]="Payé",PMKAFAAPAYER[[#This Row],[04.06.2025]],0)</f>
        <v>0</v>
      </c>
      <c r="BQ315" s="161"/>
      <c r="BR315" s="166">
        <f>IF(PMKAFAAPAYER[[#This Row],[ ]]="Payé",PMKAFAAPAYER[[#This Row],[11.06.2025]],0)</f>
        <v>0</v>
      </c>
      <c r="BS315" s="161"/>
      <c r="BT315" s="166">
        <f>IF(PMKAFAAPAYER[[#This Row],[ ]]="Payé",PMKAFAAPAYER[[#This Row],[18.06.2025]],0)</f>
        <v>0</v>
      </c>
      <c r="BU315" s="161"/>
      <c r="BV315" s="176">
        <f>IF(PMKAFAAPAYER[[#This Row],[ ]]="Payé",PMKAFAAPAYER[[#This Row],[25.06.2025]],0)</f>
        <v>0</v>
      </c>
      <c r="BW315" s="18">
        <f t="shared" si="71"/>
        <v>0</v>
      </c>
      <c r="BX315" s="162"/>
      <c r="BY315" s="166">
        <f>IF(PMKAFAAPAYER[[#This Row],[ ]]="Payé",PMKAFAAPAYER[[#This Row],[02.07.2025]],0)</f>
        <v>0</v>
      </c>
      <c r="BZ315" s="161"/>
      <c r="CA315" s="166">
        <f>IF(PMKAFAAPAYER[[#This Row],[ ]]="Payé",PMKAFAAPAYER[[#This Row],[09.07.2025]],0)</f>
        <v>0</v>
      </c>
      <c r="CB315" s="161"/>
      <c r="CC315" s="166">
        <f>IF(PMKAFAAPAYER[[#This Row],[ ]]="Payé",PMKAFAAPAYER[[#This Row],[16.07.2025]],0)</f>
        <v>0</v>
      </c>
      <c r="CD315" s="161"/>
      <c r="CE315" s="166">
        <f>IF(PMKAFAAPAYER[[#This Row],[ ]]="Payé",PMKAFAAPAYER[[#This Row],[23.07.2025]],0)</f>
        <v>0</v>
      </c>
      <c r="CF315" s="161"/>
      <c r="CG315" s="176">
        <f>IF(PMKAFAAPAYER[[#This Row],[ ]]="Payé",PMKAFAAPAYER[[#This Row],[30.07.2025]],0)</f>
        <v>0</v>
      </c>
      <c r="CH315" s="17">
        <f t="shared" si="72"/>
        <v>0</v>
      </c>
      <c r="CI315" s="162"/>
      <c r="CJ315" s="166">
        <f>IF(PMKAFAAPAYER[[#This Row],[ ]]="Payé",PMKAFAAPAYER[[#This Row],[06.08.2025]],0)</f>
        <v>0</v>
      </c>
      <c r="CK315" s="161"/>
      <c r="CL315" s="166">
        <f>IF(PMKAFAAPAYER[[#This Row],[ ]]="Payé",PMKAFAAPAYER[[#This Row],[13.08.2025]],0)</f>
        <v>0</v>
      </c>
      <c r="CM315" s="161"/>
      <c r="CN315" s="166">
        <f>IF(PMKAFAAPAYER[[#This Row],[ ]]="Payé",PMKAFAAPAYER[[#This Row],[20.08.2025]],0)</f>
        <v>0</v>
      </c>
      <c r="CO315" s="161"/>
      <c r="CP315" s="176">
        <f>IF(PMKAFAAPAYER[[#This Row],[ ]]="Payé",PMKAFAAPAYER[[#This Row],[27.08.2025]],0)</f>
        <v>0</v>
      </c>
      <c r="CQ315" s="18">
        <f t="shared" si="73"/>
        <v>0</v>
      </c>
      <c r="CR315" s="162"/>
      <c r="CS315" s="166">
        <f>IF(PMKAFAAPAYER[[#This Row],[ ]]="Payé",PMKAFAAPAYER[[#This Row],[03.09.2025]],0)</f>
        <v>0</v>
      </c>
      <c r="CT315" s="161"/>
      <c r="CU315" s="166">
        <f>IF(PMKAFAAPAYER[[#This Row],[ ]]="Payé",PMKAFAAPAYER[[#This Row],[10.09.2025]],0)</f>
        <v>0</v>
      </c>
      <c r="CV315" s="161"/>
      <c r="CW315" s="166">
        <f>IF(PMKAFAAPAYER[[#This Row],[ ]]="Payé",PMKAFAAPAYER[[#This Row],[17.09.2025]],0)</f>
        <v>0</v>
      </c>
      <c r="CX315" s="161"/>
      <c r="CY315" s="176">
        <f>IF(PMKAFAAPAYER[[#This Row],[ ]]="Payé",PMKAFAAPAYER[[#This Row],[24.09.2025]],0)</f>
        <v>0</v>
      </c>
      <c r="CZ315" s="17">
        <f t="shared" si="74"/>
        <v>0</v>
      </c>
      <c r="DA315" s="162"/>
      <c r="DB315" s="166">
        <f>IF(PMKAFAAPAYER[[#This Row],[ ]]="Payé",PMKAFAAPAYER[[#This Row],[01.10.2025]],0)</f>
        <v>0</v>
      </c>
      <c r="DC315" s="161"/>
      <c r="DD315" s="166">
        <f>IF(PMKAFAAPAYER[[#This Row],[ ]]="Payé",PMKAFAAPAYER[[#This Row],[08.10.2025]],0)</f>
        <v>0</v>
      </c>
      <c r="DE315" s="161"/>
      <c r="DF315" s="166">
        <f>IF(PMKAFAAPAYER[[#This Row],[ ]]="Payé",PMKAFAAPAYER[[#This Row],[15.10.2025]],0)</f>
        <v>0</v>
      </c>
      <c r="DG315" s="161"/>
      <c r="DH315" s="166">
        <f>IF(PMKAFAAPAYER[[#This Row],[ ]]="Payé",PMKAFAAPAYER[[#This Row],[22.10.2025]],0)</f>
        <v>0</v>
      </c>
      <c r="DI315" s="161"/>
      <c r="DJ315" s="176">
        <f>IF(PMKAFAAPAYER[[#This Row],[ ]]="Payé",PMKAFAAPAYER[[#This Row],[29.10.2025]],0)</f>
        <v>0</v>
      </c>
      <c r="DK315" s="18">
        <f t="shared" si="75"/>
        <v>0</v>
      </c>
      <c r="DL315" s="162"/>
      <c r="DM315" s="166">
        <f>IF(PMKAFAAPAYER[[#This Row],[ ]]="Payé",PMKAFAAPAYER[[#This Row],[05.11.2025]],0)</f>
        <v>0</v>
      </c>
      <c r="DN315" s="161"/>
      <c r="DO315" s="166">
        <f>IF(PMKAFAAPAYER[[#This Row],[ ]]="Payé",PMKAFAAPAYER[[#This Row],[12.11.2025]],0)</f>
        <v>0</v>
      </c>
      <c r="DP315" s="161"/>
      <c r="DQ315" s="166">
        <f>IF(PMKAFAAPAYER[[#This Row],[ ]]="Payé",PMKAFAAPAYER[[#This Row],[19.11.2025]],0)</f>
        <v>0</v>
      </c>
      <c r="DR315" s="161"/>
      <c r="DS315" s="176">
        <f>IF(PMKAFAAPAYER[[#This Row],[ ]]="Payé",PMKAFAAPAYER[[#This Row],[26.11.2025]],0)</f>
        <v>0</v>
      </c>
      <c r="DT315" s="17">
        <f t="shared" si="76"/>
        <v>0</v>
      </c>
      <c r="DU315" s="162"/>
      <c r="DV315" s="166">
        <f>IF(PMKAFAAPAYER[[#This Row],[ ]]="Payé",PMKAFAAPAYER[[#This Row],[03.12.2025]],0)</f>
        <v>0</v>
      </c>
      <c r="DW315" s="161"/>
      <c r="DX315" s="166">
        <f>IF(PMKAFAAPAYER[[#This Row],[ ]]="Payé",PMKAFAAPAYER[[#This Row],[10.12.2025]],0)</f>
        <v>0</v>
      </c>
      <c r="DY315" s="161"/>
      <c r="DZ315" s="166">
        <f>IF(PMKAFAAPAYER[[#This Row],[ ]]="Payé",PMKAFAAPAYER[[#This Row],[17.12.2025]],0)</f>
        <v>0</v>
      </c>
      <c r="EA315" s="161"/>
      <c r="EB315" s="166">
        <f>IF(PMKAFAAPAYER[[#This Row],[ ]]="Payé",PMKAFAAPAYER[[#This Row],[24.12.2025]],0)</f>
        <v>0</v>
      </c>
      <c r="EC315" s="161"/>
      <c r="ED315" s="176">
        <f>IF(PMKAFAAPAYER[[#This Row],[ ]]="Payé",PMKAFAAPAYER[[#This Row],[31.12.2025]],0)</f>
        <v>0</v>
      </c>
      <c r="EE315" s="18">
        <f t="shared" si="77"/>
        <v>0</v>
      </c>
      <c r="EF315" s="11">
        <f t="shared" si="78"/>
        <v>0</v>
      </c>
      <c r="EG315" s="16">
        <f>+PMKAFAAPAYER[[#This Row],[CHF]]-PMKAFAAPAYER[[#This Row],[T2025]]</f>
        <v>0</v>
      </c>
    </row>
    <row r="316" spans="1:137" x14ac:dyDescent="0.3">
      <c r="A316" s="9">
        <f t="shared" si="79"/>
        <v>311</v>
      </c>
      <c r="B316" s="250"/>
      <c r="C316" s="251"/>
      <c r="D316" s="252"/>
      <c r="E316" s="253"/>
      <c r="F316" s="265">
        <f t="shared" si="80"/>
        <v>0</v>
      </c>
      <c r="G316" s="254"/>
      <c r="H316" s="255"/>
      <c r="I316" s="256"/>
      <c r="J316" s="14"/>
      <c r="K316" s="14"/>
      <c r="L316" s="14"/>
      <c r="N316" s="15"/>
      <c r="P316" s="258"/>
      <c r="Q316" s="259"/>
      <c r="R316" s="260"/>
      <c r="S316" s="166">
        <f>IF(PMKAFAAPAYER[[#This Row],[ ]]="Payé",PMKAFAAPAYER[[#This Row],[02.01.2025]],0)</f>
        <v>0</v>
      </c>
      <c r="T316" s="234"/>
      <c r="U316" s="166">
        <f>IF(PMKAFAAPAYER[[#This Row],[ ]]="Payé",PMKAFAAPAYER[[#This Row],[09.01.2025]],0)</f>
        <v>0</v>
      </c>
      <c r="V316" s="234"/>
      <c r="W316" s="166">
        <f>IF(PMKAFAAPAYER[[#This Row],[ ]]="Payé",PMKAFAAPAYER[[#This Row],[16.01.2025]],0)</f>
        <v>0</v>
      </c>
      <c r="X316" s="234"/>
      <c r="Y316" s="166">
        <f>IF(PMKAFAAPAYER[[#This Row],[ ]]="Payé",PMKAFAAPAYER[[#This Row],[23.01.2025]],0)</f>
        <v>0</v>
      </c>
      <c r="Z316" s="234"/>
      <c r="AA316" s="176">
        <f>IF(PMKAFAAPAYER[[#This Row],[ ]]="Payé",PMKAFAAPAYER[[#This Row],[30.01.2025]],0)</f>
        <v>0</v>
      </c>
      <c r="AB316" s="32">
        <f t="shared" si="66"/>
        <v>0</v>
      </c>
      <c r="AC316" s="234"/>
      <c r="AD316" s="166">
        <f>IF(PMKAFAAPAYER[[#This Row],[ ]]="Payé",PMKAFAAPAYER[[#This Row],[06.02.2025]],0)</f>
        <v>0</v>
      </c>
      <c r="AE316" s="234"/>
      <c r="AF316" s="166">
        <f>IF(PMKAFAAPAYER[[#This Row],[ ]]="Payé",PMKAFAAPAYER[[#This Row],[13.02.2025]],0)</f>
        <v>0</v>
      </c>
      <c r="AG316" s="234"/>
      <c r="AH316" s="166">
        <f>IF(PMKAFAAPAYER[[#This Row],[ ]]="Payé",PMKAFAAPAYER[[#This Row],[20.02.2025]],0)</f>
        <v>0</v>
      </c>
      <c r="AI316" s="234"/>
      <c r="AJ316" s="176">
        <f>IF(PMKAFAAPAYER[[#This Row],[ ]]="Payé",PMKAFAAPAYER[[#This Row],[27.02.2025]],0)</f>
        <v>0</v>
      </c>
      <c r="AK316" s="47">
        <f t="shared" si="67"/>
        <v>0</v>
      </c>
      <c r="AL316" s="162"/>
      <c r="AM316" s="166">
        <f>IF(PMKAFAAPAYER[[#This Row],[ ]]="Payé",PMKAFAAPAYER[[#This Row],[05.03.2025]],0)</f>
        <v>0</v>
      </c>
      <c r="AN316" s="161"/>
      <c r="AO316" s="166">
        <f>IF(PMKAFAAPAYER[[#This Row],[ ]]="Payé",PMKAFAAPAYER[[#This Row],[12.03.2025]],0)</f>
        <v>0</v>
      </c>
      <c r="AP316" s="161"/>
      <c r="AQ316" s="166">
        <f>IF(PMKAFAAPAYER[[#This Row],[ ]]="Payé",PMKAFAAPAYER[[#This Row],[19.03.2025]],0)</f>
        <v>0</v>
      </c>
      <c r="AR316" s="161"/>
      <c r="AS316" s="176">
        <f>IF(PMKAFAAPAYER[[#This Row],[ ]]="Payé",PMKAFAAPAYER[[#This Row],[26.03.2025]],0)</f>
        <v>0</v>
      </c>
      <c r="AT316" s="17">
        <f t="shared" si="68"/>
        <v>0</v>
      </c>
      <c r="AU316" s="162"/>
      <c r="AV316" s="166">
        <f>IF(PMKAFAAPAYER[[#This Row],[ ]]="Payé",PMKAFAAPAYER[[#This Row],[02.04.2025]],0)</f>
        <v>0</v>
      </c>
      <c r="AW316" s="161"/>
      <c r="AX316" s="166">
        <f>IF(PMKAFAAPAYER[[#This Row],[ ]]="Payé",PMKAFAAPAYER[[#This Row],[09.04.2025]],0)</f>
        <v>0</v>
      </c>
      <c r="AY316" s="161"/>
      <c r="AZ316" s="166">
        <f>IF(PMKAFAAPAYER[[#This Row],[ ]]="Payé",PMKAFAAPAYER[[#This Row],[16.04.2025]],0)</f>
        <v>0</v>
      </c>
      <c r="BA316" s="161"/>
      <c r="BB316" s="166">
        <f>IF(PMKAFAAPAYER[[#This Row],[ ]]="Payé",PMKAFAAPAYER[[#This Row],[23.04.2025]],0)</f>
        <v>0</v>
      </c>
      <c r="BC316" s="161"/>
      <c r="BD316" s="176">
        <f>IF(PMKAFAAPAYER[[#This Row],[ ]]="Payé",PMKAFAAPAYER[[#This Row],[30.04.2025]],0)</f>
        <v>0</v>
      </c>
      <c r="BE316" s="18">
        <f t="shared" si="69"/>
        <v>0</v>
      </c>
      <c r="BF316" s="162"/>
      <c r="BG316" s="166">
        <f>IF(PMKAFAAPAYER[[#This Row],[ ]]="Payé",PMKAFAAPAYER[[#This Row],[07.05.2025]],0)</f>
        <v>0</v>
      </c>
      <c r="BH316" s="161"/>
      <c r="BI316" s="166">
        <f>IF(PMKAFAAPAYER[[#This Row],[ ]]="Payé",PMKAFAAPAYER[[#This Row],[14.05.2025]],0)</f>
        <v>0</v>
      </c>
      <c r="BJ316" s="161"/>
      <c r="BK316" s="166">
        <f>IF(PMKAFAAPAYER[[#This Row],[ ]]="Payé",PMKAFAAPAYER[[#This Row],[21.05.2025]],0)</f>
        <v>0</v>
      </c>
      <c r="BL316" s="161"/>
      <c r="BM316" s="176">
        <f>IF(PMKAFAAPAYER[[#This Row],[ ]]="Payé",PMKAFAAPAYER[[#This Row],[28.05.2025]],0)</f>
        <v>0</v>
      </c>
      <c r="BN316" s="17">
        <f t="shared" si="70"/>
        <v>0</v>
      </c>
      <c r="BO316" s="162"/>
      <c r="BP316" s="166">
        <f>IF(PMKAFAAPAYER[[#This Row],[ ]]="Payé",PMKAFAAPAYER[[#This Row],[04.06.2025]],0)</f>
        <v>0</v>
      </c>
      <c r="BQ316" s="161"/>
      <c r="BR316" s="166">
        <f>IF(PMKAFAAPAYER[[#This Row],[ ]]="Payé",PMKAFAAPAYER[[#This Row],[11.06.2025]],0)</f>
        <v>0</v>
      </c>
      <c r="BS316" s="161"/>
      <c r="BT316" s="166">
        <f>IF(PMKAFAAPAYER[[#This Row],[ ]]="Payé",PMKAFAAPAYER[[#This Row],[18.06.2025]],0)</f>
        <v>0</v>
      </c>
      <c r="BU316" s="161"/>
      <c r="BV316" s="176">
        <f>IF(PMKAFAAPAYER[[#This Row],[ ]]="Payé",PMKAFAAPAYER[[#This Row],[25.06.2025]],0)</f>
        <v>0</v>
      </c>
      <c r="BW316" s="18">
        <f t="shared" si="71"/>
        <v>0</v>
      </c>
      <c r="BX316" s="162"/>
      <c r="BY316" s="166">
        <f>IF(PMKAFAAPAYER[[#This Row],[ ]]="Payé",PMKAFAAPAYER[[#This Row],[02.07.2025]],0)</f>
        <v>0</v>
      </c>
      <c r="BZ316" s="161"/>
      <c r="CA316" s="166">
        <f>IF(PMKAFAAPAYER[[#This Row],[ ]]="Payé",PMKAFAAPAYER[[#This Row],[09.07.2025]],0)</f>
        <v>0</v>
      </c>
      <c r="CB316" s="161"/>
      <c r="CC316" s="166">
        <f>IF(PMKAFAAPAYER[[#This Row],[ ]]="Payé",PMKAFAAPAYER[[#This Row],[16.07.2025]],0)</f>
        <v>0</v>
      </c>
      <c r="CD316" s="161"/>
      <c r="CE316" s="166">
        <f>IF(PMKAFAAPAYER[[#This Row],[ ]]="Payé",PMKAFAAPAYER[[#This Row],[23.07.2025]],0)</f>
        <v>0</v>
      </c>
      <c r="CF316" s="161"/>
      <c r="CG316" s="176">
        <f>IF(PMKAFAAPAYER[[#This Row],[ ]]="Payé",PMKAFAAPAYER[[#This Row],[30.07.2025]],0)</f>
        <v>0</v>
      </c>
      <c r="CH316" s="17">
        <f t="shared" si="72"/>
        <v>0</v>
      </c>
      <c r="CI316" s="162"/>
      <c r="CJ316" s="166">
        <f>IF(PMKAFAAPAYER[[#This Row],[ ]]="Payé",PMKAFAAPAYER[[#This Row],[06.08.2025]],0)</f>
        <v>0</v>
      </c>
      <c r="CK316" s="161"/>
      <c r="CL316" s="166">
        <f>IF(PMKAFAAPAYER[[#This Row],[ ]]="Payé",PMKAFAAPAYER[[#This Row],[13.08.2025]],0)</f>
        <v>0</v>
      </c>
      <c r="CM316" s="161"/>
      <c r="CN316" s="166">
        <f>IF(PMKAFAAPAYER[[#This Row],[ ]]="Payé",PMKAFAAPAYER[[#This Row],[20.08.2025]],0)</f>
        <v>0</v>
      </c>
      <c r="CO316" s="161"/>
      <c r="CP316" s="176">
        <f>IF(PMKAFAAPAYER[[#This Row],[ ]]="Payé",PMKAFAAPAYER[[#This Row],[27.08.2025]],0)</f>
        <v>0</v>
      </c>
      <c r="CQ316" s="18">
        <f t="shared" si="73"/>
        <v>0</v>
      </c>
      <c r="CR316" s="162"/>
      <c r="CS316" s="166">
        <f>IF(PMKAFAAPAYER[[#This Row],[ ]]="Payé",PMKAFAAPAYER[[#This Row],[03.09.2025]],0)</f>
        <v>0</v>
      </c>
      <c r="CT316" s="161"/>
      <c r="CU316" s="166">
        <f>IF(PMKAFAAPAYER[[#This Row],[ ]]="Payé",PMKAFAAPAYER[[#This Row],[10.09.2025]],0)</f>
        <v>0</v>
      </c>
      <c r="CV316" s="161"/>
      <c r="CW316" s="166">
        <f>IF(PMKAFAAPAYER[[#This Row],[ ]]="Payé",PMKAFAAPAYER[[#This Row],[17.09.2025]],0)</f>
        <v>0</v>
      </c>
      <c r="CX316" s="161"/>
      <c r="CY316" s="176">
        <f>IF(PMKAFAAPAYER[[#This Row],[ ]]="Payé",PMKAFAAPAYER[[#This Row],[24.09.2025]],0)</f>
        <v>0</v>
      </c>
      <c r="CZ316" s="17">
        <f t="shared" si="74"/>
        <v>0</v>
      </c>
      <c r="DA316" s="162"/>
      <c r="DB316" s="166">
        <f>IF(PMKAFAAPAYER[[#This Row],[ ]]="Payé",PMKAFAAPAYER[[#This Row],[01.10.2025]],0)</f>
        <v>0</v>
      </c>
      <c r="DC316" s="161"/>
      <c r="DD316" s="166">
        <f>IF(PMKAFAAPAYER[[#This Row],[ ]]="Payé",PMKAFAAPAYER[[#This Row],[08.10.2025]],0)</f>
        <v>0</v>
      </c>
      <c r="DE316" s="161"/>
      <c r="DF316" s="166">
        <f>IF(PMKAFAAPAYER[[#This Row],[ ]]="Payé",PMKAFAAPAYER[[#This Row],[15.10.2025]],0)</f>
        <v>0</v>
      </c>
      <c r="DG316" s="161"/>
      <c r="DH316" s="166">
        <f>IF(PMKAFAAPAYER[[#This Row],[ ]]="Payé",PMKAFAAPAYER[[#This Row],[22.10.2025]],0)</f>
        <v>0</v>
      </c>
      <c r="DI316" s="161"/>
      <c r="DJ316" s="176">
        <f>IF(PMKAFAAPAYER[[#This Row],[ ]]="Payé",PMKAFAAPAYER[[#This Row],[29.10.2025]],0)</f>
        <v>0</v>
      </c>
      <c r="DK316" s="18">
        <f t="shared" si="75"/>
        <v>0</v>
      </c>
      <c r="DL316" s="162"/>
      <c r="DM316" s="166">
        <f>IF(PMKAFAAPAYER[[#This Row],[ ]]="Payé",PMKAFAAPAYER[[#This Row],[05.11.2025]],0)</f>
        <v>0</v>
      </c>
      <c r="DN316" s="161"/>
      <c r="DO316" s="166">
        <f>IF(PMKAFAAPAYER[[#This Row],[ ]]="Payé",PMKAFAAPAYER[[#This Row],[12.11.2025]],0)</f>
        <v>0</v>
      </c>
      <c r="DP316" s="161"/>
      <c r="DQ316" s="166">
        <f>IF(PMKAFAAPAYER[[#This Row],[ ]]="Payé",PMKAFAAPAYER[[#This Row],[19.11.2025]],0)</f>
        <v>0</v>
      </c>
      <c r="DR316" s="161"/>
      <c r="DS316" s="176">
        <f>IF(PMKAFAAPAYER[[#This Row],[ ]]="Payé",PMKAFAAPAYER[[#This Row],[26.11.2025]],0)</f>
        <v>0</v>
      </c>
      <c r="DT316" s="17">
        <f t="shared" si="76"/>
        <v>0</v>
      </c>
      <c r="DU316" s="162"/>
      <c r="DV316" s="166">
        <f>IF(PMKAFAAPAYER[[#This Row],[ ]]="Payé",PMKAFAAPAYER[[#This Row],[03.12.2025]],0)</f>
        <v>0</v>
      </c>
      <c r="DW316" s="161"/>
      <c r="DX316" s="166">
        <f>IF(PMKAFAAPAYER[[#This Row],[ ]]="Payé",PMKAFAAPAYER[[#This Row],[10.12.2025]],0)</f>
        <v>0</v>
      </c>
      <c r="DY316" s="161"/>
      <c r="DZ316" s="166">
        <f>IF(PMKAFAAPAYER[[#This Row],[ ]]="Payé",PMKAFAAPAYER[[#This Row],[17.12.2025]],0)</f>
        <v>0</v>
      </c>
      <c r="EA316" s="161"/>
      <c r="EB316" s="166">
        <f>IF(PMKAFAAPAYER[[#This Row],[ ]]="Payé",PMKAFAAPAYER[[#This Row],[24.12.2025]],0)</f>
        <v>0</v>
      </c>
      <c r="EC316" s="161"/>
      <c r="ED316" s="176">
        <f>IF(PMKAFAAPAYER[[#This Row],[ ]]="Payé",PMKAFAAPAYER[[#This Row],[31.12.2025]],0)</f>
        <v>0</v>
      </c>
      <c r="EE316" s="18">
        <f t="shared" si="77"/>
        <v>0</v>
      </c>
      <c r="EF316" s="11">
        <f t="shared" si="78"/>
        <v>0</v>
      </c>
      <c r="EG316" s="16">
        <f>+PMKAFAAPAYER[[#This Row],[CHF]]-PMKAFAAPAYER[[#This Row],[T2025]]</f>
        <v>0</v>
      </c>
    </row>
    <row r="317" spans="1:137" x14ac:dyDescent="0.3">
      <c r="A317" s="9">
        <f t="shared" si="79"/>
        <v>312</v>
      </c>
      <c r="B317" s="250"/>
      <c r="C317" s="251"/>
      <c r="D317" s="252"/>
      <c r="E317" s="253"/>
      <c r="F317" s="265">
        <f t="shared" si="80"/>
        <v>0</v>
      </c>
      <c r="G317" s="254"/>
      <c r="H317" s="255"/>
      <c r="I317" s="256"/>
      <c r="J317" s="14"/>
      <c r="K317" s="14"/>
      <c r="L317" s="14"/>
      <c r="N317" s="15"/>
      <c r="P317" s="258"/>
      <c r="Q317" s="259"/>
      <c r="R317" s="260"/>
      <c r="S317" s="166">
        <f>IF(PMKAFAAPAYER[[#This Row],[ ]]="Payé",PMKAFAAPAYER[[#This Row],[02.01.2025]],0)</f>
        <v>0</v>
      </c>
      <c r="T317" s="234"/>
      <c r="U317" s="166">
        <f>IF(PMKAFAAPAYER[[#This Row],[ ]]="Payé",PMKAFAAPAYER[[#This Row],[09.01.2025]],0)</f>
        <v>0</v>
      </c>
      <c r="V317" s="234"/>
      <c r="W317" s="166">
        <f>IF(PMKAFAAPAYER[[#This Row],[ ]]="Payé",PMKAFAAPAYER[[#This Row],[16.01.2025]],0)</f>
        <v>0</v>
      </c>
      <c r="X317" s="234"/>
      <c r="Y317" s="166">
        <f>IF(PMKAFAAPAYER[[#This Row],[ ]]="Payé",PMKAFAAPAYER[[#This Row],[23.01.2025]],0)</f>
        <v>0</v>
      </c>
      <c r="Z317" s="234"/>
      <c r="AA317" s="176">
        <f>IF(PMKAFAAPAYER[[#This Row],[ ]]="Payé",PMKAFAAPAYER[[#This Row],[30.01.2025]],0)</f>
        <v>0</v>
      </c>
      <c r="AB317" s="32">
        <f t="shared" si="66"/>
        <v>0</v>
      </c>
      <c r="AC317" s="234"/>
      <c r="AD317" s="166">
        <f>IF(PMKAFAAPAYER[[#This Row],[ ]]="Payé",PMKAFAAPAYER[[#This Row],[06.02.2025]],0)</f>
        <v>0</v>
      </c>
      <c r="AE317" s="234"/>
      <c r="AF317" s="166">
        <f>IF(PMKAFAAPAYER[[#This Row],[ ]]="Payé",PMKAFAAPAYER[[#This Row],[13.02.2025]],0)</f>
        <v>0</v>
      </c>
      <c r="AG317" s="234"/>
      <c r="AH317" s="166">
        <f>IF(PMKAFAAPAYER[[#This Row],[ ]]="Payé",PMKAFAAPAYER[[#This Row],[20.02.2025]],0)</f>
        <v>0</v>
      </c>
      <c r="AI317" s="234"/>
      <c r="AJ317" s="176">
        <f>IF(PMKAFAAPAYER[[#This Row],[ ]]="Payé",PMKAFAAPAYER[[#This Row],[27.02.2025]],0)</f>
        <v>0</v>
      </c>
      <c r="AK317" s="47">
        <f t="shared" si="67"/>
        <v>0</v>
      </c>
      <c r="AL317" s="162"/>
      <c r="AM317" s="166">
        <f>IF(PMKAFAAPAYER[[#This Row],[ ]]="Payé",PMKAFAAPAYER[[#This Row],[05.03.2025]],0)</f>
        <v>0</v>
      </c>
      <c r="AN317" s="161"/>
      <c r="AO317" s="166">
        <f>IF(PMKAFAAPAYER[[#This Row],[ ]]="Payé",PMKAFAAPAYER[[#This Row],[12.03.2025]],0)</f>
        <v>0</v>
      </c>
      <c r="AP317" s="161"/>
      <c r="AQ317" s="166">
        <f>IF(PMKAFAAPAYER[[#This Row],[ ]]="Payé",PMKAFAAPAYER[[#This Row],[19.03.2025]],0)</f>
        <v>0</v>
      </c>
      <c r="AR317" s="161"/>
      <c r="AS317" s="176">
        <f>IF(PMKAFAAPAYER[[#This Row],[ ]]="Payé",PMKAFAAPAYER[[#This Row],[26.03.2025]],0)</f>
        <v>0</v>
      </c>
      <c r="AT317" s="17">
        <f t="shared" si="68"/>
        <v>0</v>
      </c>
      <c r="AU317" s="162"/>
      <c r="AV317" s="166">
        <f>IF(PMKAFAAPAYER[[#This Row],[ ]]="Payé",PMKAFAAPAYER[[#This Row],[02.04.2025]],0)</f>
        <v>0</v>
      </c>
      <c r="AW317" s="161"/>
      <c r="AX317" s="166">
        <f>IF(PMKAFAAPAYER[[#This Row],[ ]]="Payé",PMKAFAAPAYER[[#This Row],[09.04.2025]],0)</f>
        <v>0</v>
      </c>
      <c r="AY317" s="161"/>
      <c r="AZ317" s="166">
        <f>IF(PMKAFAAPAYER[[#This Row],[ ]]="Payé",PMKAFAAPAYER[[#This Row],[16.04.2025]],0)</f>
        <v>0</v>
      </c>
      <c r="BA317" s="161"/>
      <c r="BB317" s="166">
        <f>IF(PMKAFAAPAYER[[#This Row],[ ]]="Payé",PMKAFAAPAYER[[#This Row],[23.04.2025]],0)</f>
        <v>0</v>
      </c>
      <c r="BC317" s="161"/>
      <c r="BD317" s="176">
        <f>IF(PMKAFAAPAYER[[#This Row],[ ]]="Payé",PMKAFAAPAYER[[#This Row],[30.04.2025]],0)</f>
        <v>0</v>
      </c>
      <c r="BE317" s="18">
        <f t="shared" si="69"/>
        <v>0</v>
      </c>
      <c r="BF317" s="162"/>
      <c r="BG317" s="166">
        <f>IF(PMKAFAAPAYER[[#This Row],[ ]]="Payé",PMKAFAAPAYER[[#This Row],[07.05.2025]],0)</f>
        <v>0</v>
      </c>
      <c r="BH317" s="161"/>
      <c r="BI317" s="166">
        <f>IF(PMKAFAAPAYER[[#This Row],[ ]]="Payé",PMKAFAAPAYER[[#This Row],[14.05.2025]],0)</f>
        <v>0</v>
      </c>
      <c r="BJ317" s="161"/>
      <c r="BK317" s="166">
        <f>IF(PMKAFAAPAYER[[#This Row],[ ]]="Payé",PMKAFAAPAYER[[#This Row],[21.05.2025]],0)</f>
        <v>0</v>
      </c>
      <c r="BL317" s="161"/>
      <c r="BM317" s="176">
        <f>IF(PMKAFAAPAYER[[#This Row],[ ]]="Payé",PMKAFAAPAYER[[#This Row],[28.05.2025]],0)</f>
        <v>0</v>
      </c>
      <c r="BN317" s="17">
        <f t="shared" si="70"/>
        <v>0</v>
      </c>
      <c r="BO317" s="162"/>
      <c r="BP317" s="166">
        <f>IF(PMKAFAAPAYER[[#This Row],[ ]]="Payé",PMKAFAAPAYER[[#This Row],[04.06.2025]],0)</f>
        <v>0</v>
      </c>
      <c r="BQ317" s="161"/>
      <c r="BR317" s="166">
        <f>IF(PMKAFAAPAYER[[#This Row],[ ]]="Payé",PMKAFAAPAYER[[#This Row],[11.06.2025]],0)</f>
        <v>0</v>
      </c>
      <c r="BS317" s="161"/>
      <c r="BT317" s="166">
        <f>IF(PMKAFAAPAYER[[#This Row],[ ]]="Payé",PMKAFAAPAYER[[#This Row],[18.06.2025]],0)</f>
        <v>0</v>
      </c>
      <c r="BU317" s="161"/>
      <c r="BV317" s="176">
        <f>IF(PMKAFAAPAYER[[#This Row],[ ]]="Payé",PMKAFAAPAYER[[#This Row],[25.06.2025]],0)</f>
        <v>0</v>
      </c>
      <c r="BW317" s="18">
        <f t="shared" si="71"/>
        <v>0</v>
      </c>
      <c r="BX317" s="162"/>
      <c r="BY317" s="166">
        <f>IF(PMKAFAAPAYER[[#This Row],[ ]]="Payé",PMKAFAAPAYER[[#This Row],[02.07.2025]],0)</f>
        <v>0</v>
      </c>
      <c r="BZ317" s="161"/>
      <c r="CA317" s="166">
        <f>IF(PMKAFAAPAYER[[#This Row],[ ]]="Payé",PMKAFAAPAYER[[#This Row],[09.07.2025]],0)</f>
        <v>0</v>
      </c>
      <c r="CB317" s="161"/>
      <c r="CC317" s="166">
        <f>IF(PMKAFAAPAYER[[#This Row],[ ]]="Payé",PMKAFAAPAYER[[#This Row],[16.07.2025]],0)</f>
        <v>0</v>
      </c>
      <c r="CD317" s="161"/>
      <c r="CE317" s="166">
        <f>IF(PMKAFAAPAYER[[#This Row],[ ]]="Payé",PMKAFAAPAYER[[#This Row],[23.07.2025]],0)</f>
        <v>0</v>
      </c>
      <c r="CF317" s="161"/>
      <c r="CG317" s="176">
        <f>IF(PMKAFAAPAYER[[#This Row],[ ]]="Payé",PMKAFAAPAYER[[#This Row],[30.07.2025]],0)</f>
        <v>0</v>
      </c>
      <c r="CH317" s="17">
        <f t="shared" si="72"/>
        <v>0</v>
      </c>
      <c r="CI317" s="162"/>
      <c r="CJ317" s="166">
        <f>IF(PMKAFAAPAYER[[#This Row],[ ]]="Payé",PMKAFAAPAYER[[#This Row],[06.08.2025]],0)</f>
        <v>0</v>
      </c>
      <c r="CK317" s="161"/>
      <c r="CL317" s="166">
        <f>IF(PMKAFAAPAYER[[#This Row],[ ]]="Payé",PMKAFAAPAYER[[#This Row],[13.08.2025]],0)</f>
        <v>0</v>
      </c>
      <c r="CM317" s="161"/>
      <c r="CN317" s="166">
        <f>IF(PMKAFAAPAYER[[#This Row],[ ]]="Payé",PMKAFAAPAYER[[#This Row],[20.08.2025]],0)</f>
        <v>0</v>
      </c>
      <c r="CO317" s="161"/>
      <c r="CP317" s="176">
        <f>IF(PMKAFAAPAYER[[#This Row],[ ]]="Payé",PMKAFAAPAYER[[#This Row],[27.08.2025]],0)</f>
        <v>0</v>
      </c>
      <c r="CQ317" s="18">
        <f t="shared" si="73"/>
        <v>0</v>
      </c>
      <c r="CR317" s="162"/>
      <c r="CS317" s="166">
        <f>IF(PMKAFAAPAYER[[#This Row],[ ]]="Payé",PMKAFAAPAYER[[#This Row],[03.09.2025]],0)</f>
        <v>0</v>
      </c>
      <c r="CT317" s="161"/>
      <c r="CU317" s="166">
        <f>IF(PMKAFAAPAYER[[#This Row],[ ]]="Payé",PMKAFAAPAYER[[#This Row],[10.09.2025]],0)</f>
        <v>0</v>
      </c>
      <c r="CV317" s="161"/>
      <c r="CW317" s="166">
        <f>IF(PMKAFAAPAYER[[#This Row],[ ]]="Payé",PMKAFAAPAYER[[#This Row],[17.09.2025]],0)</f>
        <v>0</v>
      </c>
      <c r="CX317" s="161"/>
      <c r="CY317" s="176">
        <f>IF(PMKAFAAPAYER[[#This Row],[ ]]="Payé",PMKAFAAPAYER[[#This Row],[24.09.2025]],0)</f>
        <v>0</v>
      </c>
      <c r="CZ317" s="17">
        <f t="shared" si="74"/>
        <v>0</v>
      </c>
      <c r="DA317" s="162"/>
      <c r="DB317" s="166">
        <f>IF(PMKAFAAPAYER[[#This Row],[ ]]="Payé",PMKAFAAPAYER[[#This Row],[01.10.2025]],0)</f>
        <v>0</v>
      </c>
      <c r="DC317" s="161"/>
      <c r="DD317" s="166">
        <f>IF(PMKAFAAPAYER[[#This Row],[ ]]="Payé",PMKAFAAPAYER[[#This Row],[08.10.2025]],0)</f>
        <v>0</v>
      </c>
      <c r="DE317" s="161"/>
      <c r="DF317" s="166">
        <f>IF(PMKAFAAPAYER[[#This Row],[ ]]="Payé",PMKAFAAPAYER[[#This Row],[15.10.2025]],0)</f>
        <v>0</v>
      </c>
      <c r="DG317" s="161"/>
      <c r="DH317" s="166">
        <f>IF(PMKAFAAPAYER[[#This Row],[ ]]="Payé",PMKAFAAPAYER[[#This Row],[22.10.2025]],0)</f>
        <v>0</v>
      </c>
      <c r="DI317" s="161"/>
      <c r="DJ317" s="176">
        <f>IF(PMKAFAAPAYER[[#This Row],[ ]]="Payé",PMKAFAAPAYER[[#This Row],[29.10.2025]],0)</f>
        <v>0</v>
      </c>
      <c r="DK317" s="18">
        <f t="shared" si="75"/>
        <v>0</v>
      </c>
      <c r="DL317" s="162"/>
      <c r="DM317" s="166">
        <f>IF(PMKAFAAPAYER[[#This Row],[ ]]="Payé",PMKAFAAPAYER[[#This Row],[05.11.2025]],0)</f>
        <v>0</v>
      </c>
      <c r="DN317" s="161"/>
      <c r="DO317" s="166">
        <f>IF(PMKAFAAPAYER[[#This Row],[ ]]="Payé",PMKAFAAPAYER[[#This Row],[12.11.2025]],0)</f>
        <v>0</v>
      </c>
      <c r="DP317" s="161"/>
      <c r="DQ317" s="166">
        <f>IF(PMKAFAAPAYER[[#This Row],[ ]]="Payé",PMKAFAAPAYER[[#This Row],[19.11.2025]],0)</f>
        <v>0</v>
      </c>
      <c r="DR317" s="161"/>
      <c r="DS317" s="176">
        <f>IF(PMKAFAAPAYER[[#This Row],[ ]]="Payé",PMKAFAAPAYER[[#This Row],[26.11.2025]],0)</f>
        <v>0</v>
      </c>
      <c r="DT317" s="17">
        <f t="shared" si="76"/>
        <v>0</v>
      </c>
      <c r="DU317" s="162"/>
      <c r="DV317" s="166">
        <f>IF(PMKAFAAPAYER[[#This Row],[ ]]="Payé",PMKAFAAPAYER[[#This Row],[03.12.2025]],0)</f>
        <v>0</v>
      </c>
      <c r="DW317" s="161"/>
      <c r="DX317" s="166">
        <f>IF(PMKAFAAPAYER[[#This Row],[ ]]="Payé",PMKAFAAPAYER[[#This Row],[10.12.2025]],0)</f>
        <v>0</v>
      </c>
      <c r="DY317" s="161"/>
      <c r="DZ317" s="166">
        <f>IF(PMKAFAAPAYER[[#This Row],[ ]]="Payé",PMKAFAAPAYER[[#This Row],[17.12.2025]],0)</f>
        <v>0</v>
      </c>
      <c r="EA317" s="161"/>
      <c r="EB317" s="166">
        <f>IF(PMKAFAAPAYER[[#This Row],[ ]]="Payé",PMKAFAAPAYER[[#This Row],[24.12.2025]],0)</f>
        <v>0</v>
      </c>
      <c r="EC317" s="161"/>
      <c r="ED317" s="176">
        <f>IF(PMKAFAAPAYER[[#This Row],[ ]]="Payé",PMKAFAAPAYER[[#This Row],[31.12.2025]],0)</f>
        <v>0</v>
      </c>
      <c r="EE317" s="18">
        <f t="shared" si="77"/>
        <v>0</v>
      </c>
      <c r="EF317" s="11">
        <f t="shared" si="78"/>
        <v>0</v>
      </c>
      <c r="EG317" s="16">
        <f>+PMKAFAAPAYER[[#This Row],[CHF]]-PMKAFAAPAYER[[#This Row],[T2025]]</f>
        <v>0</v>
      </c>
    </row>
    <row r="318" spans="1:137" x14ac:dyDescent="0.3">
      <c r="A318" s="9">
        <f t="shared" si="79"/>
        <v>313</v>
      </c>
      <c r="B318" s="250"/>
      <c r="C318" s="251"/>
      <c r="D318" s="252"/>
      <c r="E318" s="253"/>
      <c r="F318" s="265">
        <f t="shared" si="80"/>
        <v>0</v>
      </c>
      <c r="G318" s="254"/>
      <c r="H318" s="255"/>
      <c r="I318" s="256"/>
      <c r="J318" s="14"/>
      <c r="K318" s="14"/>
      <c r="L318" s="14"/>
      <c r="N318" s="15"/>
      <c r="P318" s="258"/>
      <c r="Q318" s="259"/>
      <c r="R318" s="260"/>
      <c r="S318" s="166">
        <f>IF(PMKAFAAPAYER[[#This Row],[ ]]="Payé",PMKAFAAPAYER[[#This Row],[02.01.2025]],0)</f>
        <v>0</v>
      </c>
      <c r="T318" s="234"/>
      <c r="U318" s="166">
        <f>IF(PMKAFAAPAYER[[#This Row],[ ]]="Payé",PMKAFAAPAYER[[#This Row],[09.01.2025]],0)</f>
        <v>0</v>
      </c>
      <c r="V318" s="234"/>
      <c r="W318" s="166">
        <f>IF(PMKAFAAPAYER[[#This Row],[ ]]="Payé",PMKAFAAPAYER[[#This Row],[16.01.2025]],0)</f>
        <v>0</v>
      </c>
      <c r="X318" s="234"/>
      <c r="Y318" s="166">
        <f>IF(PMKAFAAPAYER[[#This Row],[ ]]="Payé",PMKAFAAPAYER[[#This Row],[23.01.2025]],0)</f>
        <v>0</v>
      </c>
      <c r="Z318" s="234"/>
      <c r="AA318" s="176">
        <f>IF(PMKAFAAPAYER[[#This Row],[ ]]="Payé",PMKAFAAPAYER[[#This Row],[30.01.2025]],0)</f>
        <v>0</v>
      </c>
      <c r="AB318" s="32">
        <f t="shared" si="66"/>
        <v>0</v>
      </c>
      <c r="AC318" s="234"/>
      <c r="AD318" s="166">
        <f>IF(PMKAFAAPAYER[[#This Row],[ ]]="Payé",PMKAFAAPAYER[[#This Row],[06.02.2025]],0)</f>
        <v>0</v>
      </c>
      <c r="AE318" s="234"/>
      <c r="AF318" s="166">
        <f>IF(PMKAFAAPAYER[[#This Row],[ ]]="Payé",PMKAFAAPAYER[[#This Row],[13.02.2025]],0)</f>
        <v>0</v>
      </c>
      <c r="AG318" s="234"/>
      <c r="AH318" s="166">
        <f>IF(PMKAFAAPAYER[[#This Row],[ ]]="Payé",PMKAFAAPAYER[[#This Row],[20.02.2025]],0)</f>
        <v>0</v>
      </c>
      <c r="AI318" s="234"/>
      <c r="AJ318" s="176">
        <f>IF(PMKAFAAPAYER[[#This Row],[ ]]="Payé",PMKAFAAPAYER[[#This Row],[27.02.2025]],0)</f>
        <v>0</v>
      </c>
      <c r="AK318" s="47">
        <f t="shared" si="67"/>
        <v>0</v>
      </c>
      <c r="AL318" s="162"/>
      <c r="AM318" s="166">
        <f>IF(PMKAFAAPAYER[[#This Row],[ ]]="Payé",PMKAFAAPAYER[[#This Row],[05.03.2025]],0)</f>
        <v>0</v>
      </c>
      <c r="AN318" s="161"/>
      <c r="AO318" s="166">
        <f>IF(PMKAFAAPAYER[[#This Row],[ ]]="Payé",PMKAFAAPAYER[[#This Row],[12.03.2025]],0)</f>
        <v>0</v>
      </c>
      <c r="AP318" s="161"/>
      <c r="AQ318" s="166">
        <f>IF(PMKAFAAPAYER[[#This Row],[ ]]="Payé",PMKAFAAPAYER[[#This Row],[19.03.2025]],0)</f>
        <v>0</v>
      </c>
      <c r="AR318" s="161"/>
      <c r="AS318" s="176">
        <f>IF(PMKAFAAPAYER[[#This Row],[ ]]="Payé",PMKAFAAPAYER[[#This Row],[26.03.2025]],0)</f>
        <v>0</v>
      </c>
      <c r="AT318" s="17">
        <f t="shared" si="68"/>
        <v>0</v>
      </c>
      <c r="AU318" s="162"/>
      <c r="AV318" s="166">
        <f>IF(PMKAFAAPAYER[[#This Row],[ ]]="Payé",PMKAFAAPAYER[[#This Row],[02.04.2025]],0)</f>
        <v>0</v>
      </c>
      <c r="AW318" s="161"/>
      <c r="AX318" s="166">
        <f>IF(PMKAFAAPAYER[[#This Row],[ ]]="Payé",PMKAFAAPAYER[[#This Row],[09.04.2025]],0)</f>
        <v>0</v>
      </c>
      <c r="AY318" s="161"/>
      <c r="AZ318" s="166">
        <f>IF(PMKAFAAPAYER[[#This Row],[ ]]="Payé",PMKAFAAPAYER[[#This Row],[16.04.2025]],0)</f>
        <v>0</v>
      </c>
      <c r="BA318" s="161"/>
      <c r="BB318" s="166">
        <f>IF(PMKAFAAPAYER[[#This Row],[ ]]="Payé",PMKAFAAPAYER[[#This Row],[23.04.2025]],0)</f>
        <v>0</v>
      </c>
      <c r="BC318" s="161"/>
      <c r="BD318" s="176">
        <f>IF(PMKAFAAPAYER[[#This Row],[ ]]="Payé",PMKAFAAPAYER[[#This Row],[30.04.2025]],0)</f>
        <v>0</v>
      </c>
      <c r="BE318" s="18">
        <f t="shared" si="69"/>
        <v>0</v>
      </c>
      <c r="BF318" s="162"/>
      <c r="BG318" s="166">
        <f>IF(PMKAFAAPAYER[[#This Row],[ ]]="Payé",PMKAFAAPAYER[[#This Row],[07.05.2025]],0)</f>
        <v>0</v>
      </c>
      <c r="BH318" s="161"/>
      <c r="BI318" s="166">
        <f>IF(PMKAFAAPAYER[[#This Row],[ ]]="Payé",PMKAFAAPAYER[[#This Row],[14.05.2025]],0)</f>
        <v>0</v>
      </c>
      <c r="BJ318" s="161"/>
      <c r="BK318" s="166">
        <f>IF(PMKAFAAPAYER[[#This Row],[ ]]="Payé",PMKAFAAPAYER[[#This Row],[21.05.2025]],0)</f>
        <v>0</v>
      </c>
      <c r="BL318" s="161"/>
      <c r="BM318" s="176">
        <f>IF(PMKAFAAPAYER[[#This Row],[ ]]="Payé",PMKAFAAPAYER[[#This Row],[28.05.2025]],0)</f>
        <v>0</v>
      </c>
      <c r="BN318" s="17">
        <f t="shared" si="70"/>
        <v>0</v>
      </c>
      <c r="BO318" s="162"/>
      <c r="BP318" s="166">
        <f>IF(PMKAFAAPAYER[[#This Row],[ ]]="Payé",PMKAFAAPAYER[[#This Row],[04.06.2025]],0)</f>
        <v>0</v>
      </c>
      <c r="BQ318" s="161"/>
      <c r="BR318" s="166">
        <f>IF(PMKAFAAPAYER[[#This Row],[ ]]="Payé",PMKAFAAPAYER[[#This Row],[11.06.2025]],0)</f>
        <v>0</v>
      </c>
      <c r="BS318" s="161"/>
      <c r="BT318" s="166">
        <f>IF(PMKAFAAPAYER[[#This Row],[ ]]="Payé",PMKAFAAPAYER[[#This Row],[18.06.2025]],0)</f>
        <v>0</v>
      </c>
      <c r="BU318" s="161"/>
      <c r="BV318" s="176">
        <f>IF(PMKAFAAPAYER[[#This Row],[ ]]="Payé",PMKAFAAPAYER[[#This Row],[25.06.2025]],0)</f>
        <v>0</v>
      </c>
      <c r="BW318" s="18">
        <f t="shared" si="71"/>
        <v>0</v>
      </c>
      <c r="BX318" s="162"/>
      <c r="BY318" s="166">
        <f>IF(PMKAFAAPAYER[[#This Row],[ ]]="Payé",PMKAFAAPAYER[[#This Row],[02.07.2025]],0)</f>
        <v>0</v>
      </c>
      <c r="BZ318" s="161"/>
      <c r="CA318" s="166">
        <f>IF(PMKAFAAPAYER[[#This Row],[ ]]="Payé",PMKAFAAPAYER[[#This Row],[09.07.2025]],0)</f>
        <v>0</v>
      </c>
      <c r="CB318" s="161"/>
      <c r="CC318" s="166">
        <f>IF(PMKAFAAPAYER[[#This Row],[ ]]="Payé",PMKAFAAPAYER[[#This Row],[16.07.2025]],0)</f>
        <v>0</v>
      </c>
      <c r="CD318" s="161"/>
      <c r="CE318" s="166">
        <f>IF(PMKAFAAPAYER[[#This Row],[ ]]="Payé",PMKAFAAPAYER[[#This Row],[23.07.2025]],0)</f>
        <v>0</v>
      </c>
      <c r="CF318" s="161"/>
      <c r="CG318" s="176">
        <f>IF(PMKAFAAPAYER[[#This Row],[ ]]="Payé",PMKAFAAPAYER[[#This Row],[30.07.2025]],0)</f>
        <v>0</v>
      </c>
      <c r="CH318" s="17">
        <f t="shared" si="72"/>
        <v>0</v>
      </c>
      <c r="CI318" s="162"/>
      <c r="CJ318" s="166">
        <f>IF(PMKAFAAPAYER[[#This Row],[ ]]="Payé",PMKAFAAPAYER[[#This Row],[06.08.2025]],0)</f>
        <v>0</v>
      </c>
      <c r="CK318" s="161"/>
      <c r="CL318" s="166">
        <f>IF(PMKAFAAPAYER[[#This Row],[ ]]="Payé",PMKAFAAPAYER[[#This Row],[13.08.2025]],0)</f>
        <v>0</v>
      </c>
      <c r="CM318" s="161"/>
      <c r="CN318" s="166">
        <f>IF(PMKAFAAPAYER[[#This Row],[ ]]="Payé",PMKAFAAPAYER[[#This Row],[20.08.2025]],0)</f>
        <v>0</v>
      </c>
      <c r="CO318" s="161"/>
      <c r="CP318" s="176">
        <f>IF(PMKAFAAPAYER[[#This Row],[ ]]="Payé",PMKAFAAPAYER[[#This Row],[27.08.2025]],0)</f>
        <v>0</v>
      </c>
      <c r="CQ318" s="18">
        <f t="shared" si="73"/>
        <v>0</v>
      </c>
      <c r="CR318" s="162"/>
      <c r="CS318" s="166">
        <f>IF(PMKAFAAPAYER[[#This Row],[ ]]="Payé",PMKAFAAPAYER[[#This Row],[03.09.2025]],0)</f>
        <v>0</v>
      </c>
      <c r="CT318" s="161"/>
      <c r="CU318" s="166">
        <f>IF(PMKAFAAPAYER[[#This Row],[ ]]="Payé",PMKAFAAPAYER[[#This Row],[10.09.2025]],0)</f>
        <v>0</v>
      </c>
      <c r="CV318" s="161"/>
      <c r="CW318" s="166">
        <f>IF(PMKAFAAPAYER[[#This Row],[ ]]="Payé",PMKAFAAPAYER[[#This Row],[17.09.2025]],0)</f>
        <v>0</v>
      </c>
      <c r="CX318" s="161"/>
      <c r="CY318" s="176">
        <f>IF(PMKAFAAPAYER[[#This Row],[ ]]="Payé",PMKAFAAPAYER[[#This Row],[24.09.2025]],0)</f>
        <v>0</v>
      </c>
      <c r="CZ318" s="17">
        <f t="shared" si="74"/>
        <v>0</v>
      </c>
      <c r="DA318" s="162"/>
      <c r="DB318" s="166">
        <f>IF(PMKAFAAPAYER[[#This Row],[ ]]="Payé",PMKAFAAPAYER[[#This Row],[01.10.2025]],0)</f>
        <v>0</v>
      </c>
      <c r="DC318" s="161"/>
      <c r="DD318" s="166">
        <f>IF(PMKAFAAPAYER[[#This Row],[ ]]="Payé",PMKAFAAPAYER[[#This Row],[08.10.2025]],0)</f>
        <v>0</v>
      </c>
      <c r="DE318" s="161"/>
      <c r="DF318" s="166">
        <f>IF(PMKAFAAPAYER[[#This Row],[ ]]="Payé",PMKAFAAPAYER[[#This Row],[15.10.2025]],0)</f>
        <v>0</v>
      </c>
      <c r="DG318" s="161"/>
      <c r="DH318" s="166">
        <f>IF(PMKAFAAPAYER[[#This Row],[ ]]="Payé",PMKAFAAPAYER[[#This Row],[22.10.2025]],0)</f>
        <v>0</v>
      </c>
      <c r="DI318" s="161"/>
      <c r="DJ318" s="176">
        <f>IF(PMKAFAAPAYER[[#This Row],[ ]]="Payé",PMKAFAAPAYER[[#This Row],[29.10.2025]],0)</f>
        <v>0</v>
      </c>
      <c r="DK318" s="18">
        <f t="shared" si="75"/>
        <v>0</v>
      </c>
      <c r="DL318" s="162"/>
      <c r="DM318" s="166">
        <f>IF(PMKAFAAPAYER[[#This Row],[ ]]="Payé",PMKAFAAPAYER[[#This Row],[05.11.2025]],0)</f>
        <v>0</v>
      </c>
      <c r="DN318" s="161"/>
      <c r="DO318" s="166">
        <f>IF(PMKAFAAPAYER[[#This Row],[ ]]="Payé",PMKAFAAPAYER[[#This Row],[12.11.2025]],0)</f>
        <v>0</v>
      </c>
      <c r="DP318" s="161"/>
      <c r="DQ318" s="166">
        <f>IF(PMKAFAAPAYER[[#This Row],[ ]]="Payé",PMKAFAAPAYER[[#This Row],[19.11.2025]],0)</f>
        <v>0</v>
      </c>
      <c r="DR318" s="161"/>
      <c r="DS318" s="176">
        <f>IF(PMKAFAAPAYER[[#This Row],[ ]]="Payé",PMKAFAAPAYER[[#This Row],[26.11.2025]],0)</f>
        <v>0</v>
      </c>
      <c r="DT318" s="17">
        <f t="shared" si="76"/>
        <v>0</v>
      </c>
      <c r="DU318" s="162"/>
      <c r="DV318" s="166">
        <f>IF(PMKAFAAPAYER[[#This Row],[ ]]="Payé",PMKAFAAPAYER[[#This Row],[03.12.2025]],0)</f>
        <v>0</v>
      </c>
      <c r="DW318" s="161"/>
      <c r="DX318" s="166">
        <f>IF(PMKAFAAPAYER[[#This Row],[ ]]="Payé",PMKAFAAPAYER[[#This Row],[10.12.2025]],0)</f>
        <v>0</v>
      </c>
      <c r="DY318" s="161"/>
      <c r="DZ318" s="166">
        <f>IF(PMKAFAAPAYER[[#This Row],[ ]]="Payé",PMKAFAAPAYER[[#This Row],[17.12.2025]],0)</f>
        <v>0</v>
      </c>
      <c r="EA318" s="161"/>
      <c r="EB318" s="166">
        <f>IF(PMKAFAAPAYER[[#This Row],[ ]]="Payé",PMKAFAAPAYER[[#This Row],[24.12.2025]],0)</f>
        <v>0</v>
      </c>
      <c r="EC318" s="161"/>
      <c r="ED318" s="176">
        <f>IF(PMKAFAAPAYER[[#This Row],[ ]]="Payé",PMKAFAAPAYER[[#This Row],[31.12.2025]],0)</f>
        <v>0</v>
      </c>
      <c r="EE318" s="18">
        <f t="shared" si="77"/>
        <v>0</v>
      </c>
      <c r="EF318" s="11">
        <f t="shared" si="78"/>
        <v>0</v>
      </c>
      <c r="EG318" s="16">
        <f>+PMKAFAAPAYER[[#This Row],[CHF]]-PMKAFAAPAYER[[#This Row],[T2025]]</f>
        <v>0</v>
      </c>
    </row>
    <row r="319" spans="1:137" x14ac:dyDescent="0.3">
      <c r="A319" s="9">
        <f t="shared" si="79"/>
        <v>314</v>
      </c>
      <c r="B319" s="250"/>
      <c r="C319" s="251"/>
      <c r="D319" s="252"/>
      <c r="E319" s="253"/>
      <c r="F319" s="265">
        <f t="shared" si="80"/>
        <v>0</v>
      </c>
      <c r="G319" s="254"/>
      <c r="H319" s="255"/>
      <c r="I319" s="256"/>
      <c r="J319" s="14"/>
      <c r="K319" s="14"/>
      <c r="L319" s="14"/>
      <c r="N319" s="15"/>
      <c r="P319" s="258"/>
      <c r="Q319" s="259"/>
      <c r="R319" s="260"/>
      <c r="S319" s="166">
        <f>IF(PMKAFAAPAYER[[#This Row],[ ]]="Payé",PMKAFAAPAYER[[#This Row],[02.01.2025]],0)</f>
        <v>0</v>
      </c>
      <c r="T319" s="234"/>
      <c r="U319" s="166">
        <f>IF(PMKAFAAPAYER[[#This Row],[ ]]="Payé",PMKAFAAPAYER[[#This Row],[09.01.2025]],0)</f>
        <v>0</v>
      </c>
      <c r="V319" s="234"/>
      <c r="W319" s="166">
        <f>IF(PMKAFAAPAYER[[#This Row],[ ]]="Payé",PMKAFAAPAYER[[#This Row],[16.01.2025]],0)</f>
        <v>0</v>
      </c>
      <c r="X319" s="234"/>
      <c r="Y319" s="166">
        <f>IF(PMKAFAAPAYER[[#This Row],[ ]]="Payé",PMKAFAAPAYER[[#This Row],[23.01.2025]],0)</f>
        <v>0</v>
      </c>
      <c r="Z319" s="234"/>
      <c r="AA319" s="176">
        <f>IF(PMKAFAAPAYER[[#This Row],[ ]]="Payé",PMKAFAAPAYER[[#This Row],[30.01.2025]],0)</f>
        <v>0</v>
      </c>
      <c r="AB319" s="32">
        <f t="shared" si="66"/>
        <v>0</v>
      </c>
      <c r="AC319" s="234"/>
      <c r="AD319" s="166">
        <f>IF(PMKAFAAPAYER[[#This Row],[ ]]="Payé",PMKAFAAPAYER[[#This Row],[06.02.2025]],0)</f>
        <v>0</v>
      </c>
      <c r="AE319" s="234"/>
      <c r="AF319" s="166">
        <f>IF(PMKAFAAPAYER[[#This Row],[ ]]="Payé",PMKAFAAPAYER[[#This Row],[13.02.2025]],0)</f>
        <v>0</v>
      </c>
      <c r="AG319" s="234"/>
      <c r="AH319" s="166">
        <f>IF(PMKAFAAPAYER[[#This Row],[ ]]="Payé",PMKAFAAPAYER[[#This Row],[20.02.2025]],0)</f>
        <v>0</v>
      </c>
      <c r="AI319" s="234"/>
      <c r="AJ319" s="176">
        <f>IF(PMKAFAAPAYER[[#This Row],[ ]]="Payé",PMKAFAAPAYER[[#This Row],[27.02.2025]],0)</f>
        <v>0</v>
      </c>
      <c r="AK319" s="47">
        <f t="shared" si="67"/>
        <v>0</v>
      </c>
      <c r="AL319" s="162"/>
      <c r="AM319" s="166">
        <f>IF(PMKAFAAPAYER[[#This Row],[ ]]="Payé",PMKAFAAPAYER[[#This Row],[05.03.2025]],0)</f>
        <v>0</v>
      </c>
      <c r="AN319" s="161"/>
      <c r="AO319" s="166">
        <f>IF(PMKAFAAPAYER[[#This Row],[ ]]="Payé",PMKAFAAPAYER[[#This Row],[12.03.2025]],0)</f>
        <v>0</v>
      </c>
      <c r="AP319" s="161"/>
      <c r="AQ319" s="166">
        <f>IF(PMKAFAAPAYER[[#This Row],[ ]]="Payé",PMKAFAAPAYER[[#This Row],[19.03.2025]],0)</f>
        <v>0</v>
      </c>
      <c r="AR319" s="161"/>
      <c r="AS319" s="176">
        <f>IF(PMKAFAAPAYER[[#This Row],[ ]]="Payé",PMKAFAAPAYER[[#This Row],[26.03.2025]],0)</f>
        <v>0</v>
      </c>
      <c r="AT319" s="17">
        <f t="shared" si="68"/>
        <v>0</v>
      </c>
      <c r="AU319" s="162"/>
      <c r="AV319" s="166">
        <f>IF(PMKAFAAPAYER[[#This Row],[ ]]="Payé",PMKAFAAPAYER[[#This Row],[02.04.2025]],0)</f>
        <v>0</v>
      </c>
      <c r="AW319" s="161"/>
      <c r="AX319" s="166">
        <f>IF(PMKAFAAPAYER[[#This Row],[ ]]="Payé",PMKAFAAPAYER[[#This Row],[09.04.2025]],0)</f>
        <v>0</v>
      </c>
      <c r="AY319" s="161"/>
      <c r="AZ319" s="166">
        <f>IF(PMKAFAAPAYER[[#This Row],[ ]]="Payé",PMKAFAAPAYER[[#This Row],[16.04.2025]],0)</f>
        <v>0</v>
      </c>
      <c r="BA319" s="161"/>
      <c r="BB319" s="166">
        <f>IF(PMKAFAAPAYER[[#This Row],[ ]]="Payé",PMKAFAAPAYER[[#This Row],[23.04.2025]],0)</f>
        <v>0</v>
      </c>
      <c r="BC319" s="161"/>
      <c r="BD319" s="176">
        <f>IF(PMKAFAAPAYER[[#This Row],[ ]]="Payé",PMKAFAAPAYER[[#This Row],[30.04.2025]],0)</f>
        <v>0</v>
      </c>
      <c r="BE319" s="18">
        <f t="shared" si="69"/>
        <v>0</v>
      </c>
      <c r="BF319" s="162"/>
      <c r="BG319" s="166">
        <f>IF(PMKAFAAPAYER[[#This Row],[ ]]="Payé",PMKAFAAPAYER[[#This Row],[07.05.2025]],0)</f>
        <v>0</v>
      </c>
      <c r="BH319" s="161"/>
      <c r="BI319" s="166">
        <f>IF(PMKAFAAPAYER[[#This Row],[ ]]="Payé",PMKAFAAPAYER[[#This Row],[14.05.2025]],0)</f>
        <v>0</v>
      </c>
      <c r="BJ319" s="161"/>
      <c r="BK319" s="166">
        <f>IF(PMKAFAAPAYER[[#This Row],[ ]]="Payé",PMKAFAAPAYER[[#This Row],[21.05.2025]],0)</f>
        <v>0</v>
      </c>
      <c r="BL319" s="161"/>
      <c r="BM319" s="176">
        <f>IF(PMKAFAAPAYER[[#This Row],[ ]]="Payé",PMKAFAAPAYER[[#This Row],[28.05.2025]],0)</f>
        <v>0</v>
      </c>
      <c r="BN319" s="17">
        <f t="shared" si="70"/>
        <v>0</v>
      </c>
      <c r="BO319" s="162"/>
      <c r="BP319" s="166">
        <f>IF(PMKAFAAPAYER[[#This Row],[ ]]="Payé",PMKAFAAPAYER[[#This Row],[04.06.2025]],0)</f>
        <v>0</v>
      </c>
      <c r="BQ319" s="161"/>
      <c r="BR319" s="166">
        <f>IF(PMKAFAAPAYER[[#This Row],[ ]]="Payé",PMKAFAAPAYER[[#This Row],[11.06.2025]],0)</f>
        <v>0</v>
      </c>
      <c r="BS319" s="161"/>
      <c r="BT319" s="166">
        <f>IF(PMKAFAAPAYER[[#This Row],[ ]]="Payé",PMKAFAAPAYER[[#This Row],[18.06.2025]],0)</f>
        <v>0</v>
      </c>
      <c r="BU319" s="161"/>
      <c r="BV319" s="176">
        <f>IF(PMKAFAAPAYER[[#This Row],[ ]]="Payé",PMKAFAAPAYER[[#This Row],[25.06.2025]],0)</f>
        <v>0</v>
      </c>
      <c r="BW319" s="18">
        <f t="shared" si="71"/>
        <v>0</v>
      </c>
      <c r="BX319" s="162"/>
      <c r="BY319" s="166">
        <f>IF(PMKAFAAPAYER[[#This Row],[ ]]="Payé",PMKAFAAPAYER[[#This Row],[02.07.2025]],0)</f>
        <v>0</v>
      </c>
      <c r="BZ319" s="161"/>
      <c r="CA319" s="166">
        <f>IF(PMKAFAAPAYER[[#This Row],[ ]]="Payé",PMKAFAAPAYER[[#This Row],[09.07.2025]],0)</f>
        <v>0</v>
      </c>
      <c r="CB319" s="161"/>
      <c r="CC319" s="166">
        <f>IF(PMKAFAAPAYER[[#This Row],[ ]]="Payé",PMKAFAAPAYER[[#This Row],[16.07.2025]],0)</f>
        <v>0</v>
      </c>
      <c r="CD319" s="161"/>
      <c r="CE319" s="166">
        <f>IF(PMKAFAAPAYER[[#This Row],[ ]]="Payé",PMKAFAAPAYER[[#This Row],[23.07.2025]],0)</f>
        <v>0</v>
      </c>
      <c r="CF319" s="161"/>
      <c r="CG319" s="176">
        <f>IF(PMKAFAAPAYER[[#This Row],[ ]]="Payé",PMKAFAAPAYER[[#This Row],[30.07.2025]],0)</f>
        <v>0</v>
      </c>
      <c r="CH319" s="17">
        <f t="shared" si="72"/>
        <v>0</v>
      </c>
      <c r="CI319" s="162"/>
      <c r="CJ319" s="166">
        <f>IF(PMKAFAAPAYER[[#This Row],[ ]]="Payé",PMKAFAAPAYER[[#This Row],[06.08.2025]],0)</f>
        <v>0</v>
      </c>
      <c r="CK319" s="161"/>
      <c r="CL319" s="166">
        <f>IF(PMKAFAAPAYER[[#This Row],[ ]]="Payé",PMKAFAAPAYER[[#This Row],[13.08.2025]],0)</f>
        <v>0</v>
      </c>
      <c r="CM319" s="161"/>
      <c r="CN319" s="166">
        <f>IF(PMKAFAAPAYER[[#This Row],[ ]]="Payé",PMKAFAAPAYER[[#This Row],[20.08.2025]],0)</f>
        <v>0</v>
      </c>
      <c r="CO319" s="161"/>
      <c r="CP319" s="176">
        <f>IF(PMKAFAAPAYER[[#This Row],[ ]]="Payé",PMKAFAAPAYER[[#This Row],[27.08.2025]],0)</f>
        <v>0</v>
      </c>
      <c r="CQ319" s="18">
        <f t="shared" si="73"/>
        <v>0</v>
      </c>
      <c r="CR319" s="162"/>
      <c r="CS319" s="166">
        <f>IF(PMKAFAAPAYER[[#This Row],[ ]]="Payé",PMKAFAAPAYER[[#This Row],[03.09.2025]],0)</f>
        <v>0</v>
      </c>
      <c r="CT319" s="161"/>
      <c r="CU319" s="166">
        <f>IF(PMKAFAAPAYER[[#This Row],[ ]]="Payé",PMKAFAAPAYER[[#This Row],[10.09.2025]],0)</f>
        <v>0</v>
      </c>
      <c r="CV319" s="161"/>
      <c r="CW319" s="166">
        <f>IF(PMKAFAAPAYER[[#This Row],[ ]]="Payé",PMKAFAAPAYER[[#This Row],[17.09.2025]],0)</f>
        <v>0</v>
      </c>
      <c r="CX319" s="161"/>
      <c r="CY319" s="176">
        <f>IF(PMKAFAAPAYER[[#This Row],[ ]]="Payé",PMKAFAAPAYER[[#This Row],[24.09.2025]],0)</f>
        <v>0</v>
      </c>
      <c r="CZ319" s="17">
        <f t="shared" si="74"/>
        <v>0</v>
      </c>
      <c r="DA319" s="162"/>
      <c r="DB319" s="166">
        <f>IF(PMKAFAAPAYER[[#This Row],[ ]]="Payé",PMKAFAAPAYER[[#This Row],[01.10.2025]],0)</f>
        <v>0</v>
      </c>
      <c r="DC319" s="161"/>
      <c r="DD319" s="166">
        <f>IF(PMKAFAAPAYER[[#This Row],[ ]]="Payé",PMKAFAAPAYER[[#This Row],[08.10.2025]],0)</f>
        <v>0</v>
      </c>
      <c r="DE319" s="161"/>
      <c r="DF319" s="166">
        <f>IF(PMKAFAAPAYER[[#This Row],[ ]]="Payé",PMKAFAAPAYER[[#This Row],[15.10.2025]],0)</f>
        <v>0</v>
      </c>
      <c r="DG319" s="161"/>
      <c r="DH319" s="166">
        <f>IF(PMKAFAAPAYER[[#This Row],[ ]]="Payé",PMKAFAAPAYER[[#This Row],[22.10.2025]],0)</f>
        <v>0</v>
      </c>
      <c r="DI319" s="161"/>
      <c r="DJ319" s="176">
        <f>IF(PMKAFAAPAYER[[#This Row],[ ]]="Payé",PMKAFAAPAYER[[#This Row],[29.10.2025]],0)</f>
        <v>0</v>
      </c>
      <c r="DK319" s="18">
        <f t="shared" si="75"/>
        <v>0</v>
      </c>
      <c r="DL319" s="162"/>
      <c r="DM319" s="166">
        <f>IF(PMKAFAAPAYER[[#This Row],[ ]]="Payé",PMKAFAAPAYER[[#This Row],[05.11.2025]],0)</f>
        <v>0</v>
      </c>
      <c r="DN319" s="161"/>
      <c r="DO319" s="166">
        <f>IF(PMKAFAAPAYER[[#This Row],[ ]]="Payé",PMKAFAAPAYER[[#This Row],[12.11.2025]],0)</f>
        <v>0</v>
      </c>
      <c r="DP319" s="161"/>
      <c r="DQ319" s="166">
        <f>IF(PMKAFAAPAYER[[#This Row],[ ]]="Payé",PMKAFAAPAYER[[#This Row],[19.11.2025]],0)</f>
        <v>0</v>
      </c>
      <c r="DR319" s="161"/>
      <c r="DS319" s="176">
        <f>IF(PMKAFAAPAYER[[#This Row],[ ]]="Payé",PMKAFAAPAYER[[#This Row],[26.11.2025]],0)</f>
        <v>0</v>
      </c>
      <c r="DT319" s="17">
        <f t="shared" si="76"/>
        <v>0</v>
      </c>
      <c r="DU319" s="162"/>
      <c r="DV319" s="166">
        <f>IF(PMKAFAAPAYER[[#This Row],[ ]]="Payé",PMKAFAAPAYER[[#This Row],[03.12.2025]],0)</f>
        <v>0</v>
      </c>
      <c r="DW319" s="161"/>
      <c r="DX319" s="166">
        <f>IF(PMKAFAAPAYER[[#This Row],[ ]]="Payé",PMKAFAAPAYER[[#This Row],[10.12.2025]],0)</f>
        <v>0</v>
      </c>
      <c r="DY319" s="161"/>
      <c r="DZ319" s="166">
        <f>IF(PMKAFAAPAYER[[#This Row],[ ]]="Payé",PMKAFAAPAYER[[#This Row],[17.12.2025]],0)</f>
        <v>0</v>
      </c>
      <c r="EA319" s="161"/>
      <c r="EB319" s="166">
        <f>IF(PMKAFAAPAYER[[#This Row],[ ]]="Payé",PMKAFAAPAYER[[#This Row],[24.12.2025]],0)</f>
        <v>0</v>
      </c>
      <c r="EC319" s="161"/>
      <c r="ED319" s="176">
        <f>IF(PMKAFAAPAYER[[#This Row],[ ]]="Payé",PMKAFAAPAYER[[#This Row],[31.12.2025]],0)</f>
        <v>0</v>
      </c>
      <c r="EE319" s="18">
        <f t="shared" si="77"/>
        <v>0</v>
      </c>
      <c r="EF319" s="11">
        <f t="shared" si="78"/>
        <v>0</v>
      </c>
      <c r="EG319" s="16">
        <f>+PMKAFAAPAYER[[#This Row],[CHF]]-PMKAFAAPAYER[[#This Row],[T2025]]</f>
        <v>0</v>
      </c>
    </row>
    <row r="320" spans="1:137" x14ac:dyDescent="0.3">
      <c r="A320" s="9">
        <f t="shared" si="79"/>
        <v>315</v>
      </c>
      <c r="B320" s="250"/>
      <c r="C320" s="251"/>
      <c r="D320" s="252"/>
      <c r="E320" s="253"/>
      <c r="F320" s="265">
        <f t="shared" si="80"/>
        <v>0</v>
      </c>
      <c r="G320" s="254"/>
      <c r="H320" s="255"/>
      <c r="I320" s="256"/>
      <c r="J320" s="14"/>
      <c r="K320" s="14"/>
      <c r="L320" s="14"/>
      <c r="N320" s="15"/>
      <c r="P320" s="258"/>
      <c r="Q320" s="259"/>
      <c r="R320" s="260"/>
      <c r="S320" s="166">
        <f>IF(PMKAFAAPAYER[[#This Row],[ ]]="Payé",PMKAFAAPAYER[[#This Row],[02.01.2025]],0)</f>
        <v>0</v>
      </c>
      <c r="T320" s="234"/>
      <c r="U320" s="166">
        <f>IF(PMKAFAAPAYER[[#This Row],[ ]]="Payé",PMKAFAAPAYER[[#This Row],[09.01.2025]],0)</f>
        <v>0</v>
      </c>
      <c r="V320" s="234"/>
      <c r="W320" s="166">
        <f>IF(PMKAFAAPAYER[[#This Row],[ ]]="Payé",PMKAFAAPAYER[[#This Row],[16.01.2025]],0)</f>
        <v>0</v>
      </c>
      <c r="X320" s="234"/>
      <c r="Y320" s="166">
        <f>IF(PMKAFAAPAYER[[#This Row],[ ]]="Payé",PMKAFAAPAYER[[#This Row],[23.01.2025]],0)</f>
        <v>0</v>
      </c>
      <c r="Z320" s="234"/>
      <c r="AA320" s="176">
        <f>IF(PMKAFAAPAYER[[#This Row],[ ]]="Payé",PMKAFAAPAYER[[#This Row],[30.01.2025]],0)</f>
        <v>0</v>
      </c>
      <c r="AB320" s="32">
        <f t="shared" si="66"/>
        <v>0</v>
      </c>
      <c r="AC320" s="234"/>
      <c r="AD320" s="166">
        <f>IF(PMKAFAAPAYER[[#This Row],[ ]]="Payé",PMKAFAAPAYER[[#This Row],[06.02.2025]],0)</f>
        <v>0</v>
      </c>
      <c r="AE320" s="234"/>
      <c r="AF320" s="166">
        <f>IF(PMKAFAAPAYER[[#This Row],[ ]]="Payé",PMKAFAAPAYER[[#This Row],[13.02.2025]],0)</f>
        <v>0</v>
      </c>
      <c r="AG320" s="234"/>
      <c r="AH320" s="166">
        <f>IF(PMKAFAAPAYER[[#This Row],[ ]]="Payé",PMKAFAAPAYER[[#This Row],[20.02.2025]],0)</f>
        <v>0</v>
      </c>
      <c r="AI320" s="234"/>
      <c r="AJ320" s="176">
        <f>IF(PMKAFAAPAYER[[#This Row],[ ]]="Payé",PMKAFAAPAYER[[#This Row],[27.02.2025]],0)</f>
        <v>0</v>
      </c>
      <c r="AK320" s="47">
        <f t="shared" si="67"/>
        <v>0</v>
      </c>
      <c r="AL320" s="162"/>
      <c r="AM320" s="166">
        <f>IF(PMKAFAAPAYER[[#This Row],[ ]]="Payé",PMKAFAAPAYER[[#This Row],[05.03.2025]],0)</f>
        <v>0</v>
      </c>
      <c r="AN320" s="161"/>
      <c r="AO320" s="166">
        <f>IF(PMKAFAAPAYER[[#This Row],[ ]]="Payé",PMKAFAAPAYER[[#This Row],[12.03.2025]],0)</f>
        <v>0</v>
      </c>
      <c r="AP320" s="161"/>
      <c r="AQ320" s="166">
        <f>IF(PMKAFAAPAYER[[#This Row],[ ]]="Payé",PMKAFAAPAYER[[#This Row],[19.03.2025]],0)</f>
        <v>0</v>
      </c>
      <c r="AR320" s="161"/>
      <c r="AS320" s="176">
        <f>IF(PMKAFAAPAYER[[#This Row],[ ]]="Payé",PMKAFAAPAYER[[#This Row],[26.03.2025]],0)</f>
        <v>0</v>
      </c>
      <c r="AT320" s="17">
        <f t="shared" si="68"/>
        <v>0</v>
      </c>
      <c r="AU320" s="162"/>
      <c r="AV320" s="166">
        <f>IF(PMKAFAAPAYER[[#This Row],[ ]]="Payé",PMKAFAAPAYER[[#This Row],[02.04.2025]],0)</f>
        <v>0</v>
      </c>
      <c r="AW320" s="161"/>
      <c r="AX320" s="166">
        <f>IF(PMKAFAAPAYER[[#This Row],[ ]]="Payé",PMKAFAAPAYER[[#This Row],[09.04.2025]],0)</f>
        <v>0</v>
      </c>
      <c r="AY320" s="161"/>
      <c r="AZ320" s="166">
        <f>IF(PMKAFAAPAYER[[#This Row],[ ]]="Payé",PMKAFAAPAYER[[#This Row],[16.04.2025]],0)</f>
        <v>0</v>
      </c>
      <c r="BA320" s="161"/>
      <c r="BB320" s="166">
        <f>IF(PMKAFAAPAYER[[#This Row],[ ]]="Payé",PMKAFAAPAYER[[#This Row],[23.04.2025]],0)</f>
        <v>0</v>
      </c>
      <c r="BC320" s="161"/>
      <c r="BD320" s="176">
        <f>IF(PMKAFAAPAYER[[#This Row],[ ]]="Payé",PMKAFAAPAYER[[#This Row],[30.04.2025]],0)</f>
        <v>0</v>
      </c>
      <c r="BE320" s="18">
        <f t="shared" si="69"/>
        <v>0</v>
      </c>
      <c r="BF320" s="162"/>
      <c r="BG320" s="166">
        <f>IF(PMKAFAAPAYER[[#This Row],[ ]]="Payé",PMKAFAAPAYER[[#This Row],[07.05.2025]],0)</f>
        <v>0</v>
      </c>
      <c r="BH320" s="161"/>
      <c r="BI320" s="166">
        <f>IF(PMKAFAAPAYER[[#This Row],[ ]]="Payé",PMKAFAAPAYER[[#This Row],[14.05.2025]],0)</f>
        <v>0</v>
      </c>
      <c r="BJ320" s="161"/>
      <c r="BK320" s="166">
        <f>IF(PMKAFAAPAYER[[#This Row],[ ]]="Payé",PMKAFAAPAYER[[#This Row],[21.05.2025]],0)</f>
        <v>0</v>
      </c>
      <c r="BL320" s="161"/>
      <c r="BM320" s="176">
        <f>IF(PMKAFAAPAYER[[#This Row],[ ]]="Payé",PMKAFAAPAYER[[#This Row],[28.05.2025]],0)</f>
        <v>0</v>
      </c>
      <c r="BN320" s="17">
        <f t="shared" si="70"/>
        <v>0</v>
      </c>
      <c r="BO320" s="162"/>
      <c r="BP320" s="166">
        <f>IF(PMKAFAAPAYER[[#This Row],[ ]]="Payé",PMKAFAAPAYER[[#This Row],[04.06.2025]],0)</f>
        <v>0</v>
      </c>
      <c r="BQ320" s="161"/>
      <c r="BR320" s="166">
        <f>IF(PMKAFAAPAYER[[#This Row],[ ]]="Payé",PMKAFAAPAYER[[#This Row],[11.06.2025]],0)</f>
        <v>0</v>
      </c>
      <c r="BS320" s="161"/>
      <c r="BT320" s="166">
        <f>IF(PMKAFAAPAYER[[#This Row],[ ]]="Payé",PMKAFAAPAYER[[#This Row],[18.06.2025]],0)</f>
        <v>0</v>
      </c>
      <c r="BU320" s="161"/>
      <c r="BV320" s="176">
        <f>IF(PMKAFAAPAYER[[#This Row],[ ]]="Payé",PMKAFAAPAYER[[#This Row],[25.06.2025]],0)</f>
        <v>0</v>
      </c>
      <c r="BW320" s="18">
        <f t="shared" si="71"/>
        <v>0</v>
      </c>
      <c r="BX320" s="162"/>
      <c r="BY320" s="166">
        <f>IF(PMKAFAAPAYER[[#This Row],[ ]]="Payé",PMKAFAAPAYER[[#This Row],[02.07.2025]],0)</f>
        <v>0</v>
      </c>
      <c r="BZ320" s="161"/>
      <c r="CA320" s="166">
        <f>IF(PMKAFAAPAYER[[#This Row],[ ]]="Payé",PMKAFAAPAYER[[#This Row],[09.07.2025]],0)</f>
        <v>0</v>
      </c>
      <c r="CB320" s="161"/>
      <c r="CC320" s="166">
        <f>IF(PMKAFAAPAYER[[#This Row],[ ]]="Payé",PMKAFAAPAYER[[#This Row],[16.07.2025]],0)</f>
        <v>0</v>
      </c>
      <c r="CD320" s="161"/>
      <c r="CE320" s="166">
        <f>IF(PMKAFAAPAYER[[#This Row],[ ]]="Payé",PMKAFAAPAYER[[#This Row],[23.07.2025]],0)</f>
        <v>0</v>
      </c>
      <c r="CF320" s="161"/>
      <c r="CG320" s="176">
        <f>IF(PMKAFAAPAYER[[#This Row],[ ]]="Payé",PMKAFAAPAYER[[#This Row],[30.07.2025]],0)</f>
        <v>0</v>
      </c>
      <c r="CH320" s="17">
        <f t="shared" si="72"/>
        <v>0</v>
      </c>
      <c r="CI320" s="162"/>
      <c r="CJ320" s="166">
        <f>IF(PMKAFAAPAYER[[#This Row],[ ]]="Payé",PMKAFAAPAYER[[#This Row],[06.08.2025]],0)</f>
        <v>0</v>
      </c>
      <c r="CK320" s="161"/>
      <c r="CL320" s="166">
        <f>IF(PMKAFAAPAYER[[#This Row],[ ]]="Payé",PMKAFAAPAYER[[#This Row],[13.08.2025]],0)</f>
        <v>0</v>
      </c>
      <c r="CM320" s="161"/>
      <c r="CN320" s="166">
        <f>IF(PMKAFAAPAYER[[#This Row],[ ]]="Payé",PMKAFAAPAYER[[#This Row],[20.08.2025]],0)</f>
        <v>0</v>
      </c>
      <c r="CO320" s="161"/>
      <c r="CP320" s="176">
        <f>IF(PMKAFAAPAYER[[#This Row],[ ]]="Payé",PMKAFAAPAYER[[#This Row],[27.08.2025]],0)</f>
        <v>0</v>
      </c>
      <c r="CQ320" s="18">
        <f t="shared" si="73"/>
        <v>0</v>
      </c>
      <c r="CR320" s="162"/>
      <c r="CS320" s="166">
        <f>IF(PMKAFAAPAYER[[#This Row],[ ]]="Payé",PMKAFAAPAYER[[#This Row],[03.09.2025]],0)</f>
        <v>0</v>
      </c>
      <c r="CT320" s="161"/>
      <c r="CU320" s="166">
        <f>IF(PMKAFAAPAYER[[#This Row],[ ]]="Payé",PMKAFAAPAYER[[#This Row],[10.09.2025]],0)</f>
        <v>0</v>
      </c>
      <c r="CV320" s="161"/>
      <c r="CW320" s="166">
        <f>IF(PMKAFAAPAYER[[#This Row],[ ]]="Payé",PMKAFAAPAYER[[#This Row],[17.09.2025]],0)</f>
        <v>0</v>
      </c>
      <c r="CX320" s="161"/>
      <c r="CY320" s="176">
        <f>IF(PMKAFAAPAYER[[#This Row],[ ]]="Payé",PMKAFAAPAYER[[#This Row],[24.09.2025]],0)</f>
        <v>0</v>
      </c>
      <c r="CZ320" s="17">
        <f t="shared" si="74"/>
        <v>0</v>
      </c>
      <c r="DA320" s="162"/>
      <c r="DB320" s="166">
        <f>IF(PMKAFAAPAYER[[#This Row],[ ]]="Payé",PMKAFAAPAYER[[#This Row],[01.10.2025]],0)</f>
        <v>0</v>
      </c>
      <c r="DC320" s="161"/>
      <c r="DD320" s="166">
        <f>IF(PMKAFAAPAYER[[#This Row],[ ]]="Payé",PMKAFAAPAYER[[#This Row],[08.10.2025]],0)</f>
        <v>0</v>
      </c>
      <c r="DE320" s="161"/>
      <c r="DF320" s="166">
        <f>IF(PMKAFAAPAYER[[#This Row],[ ]]="Payé",PMKAFAAPAYER[[#This Row],[15.10.2025]],0)</f>
        <v>0</v>
      </c>
      <c r="DG320" s="161"/>
      <c r="DH320" s="166">
        <f>IF(PMKAFAAPAYER[[#This Row],[ ]]="Payé",PMKAFAAPAYER[[#This Row],[22.10.2025]],0)</f>
        <v>0</v>
      </c>
      <c r="DI320" s="161"/>
      <c r="DJ320" s="176">
        <f>IF(PMKAFAAPAYER[[#This Row],[ ]]="Payé",PMKAFAAPAYER[[#This Row],[29.10.2025]],0)</f>
        <v>0</v>
      </c>
      <c r="DK320" s="18">
        <f t="shared" si="75"/>
        <v>0</v>
      </c>
      <c r="DL320" s="162"/>
      <c r="DM320" s="166">
        <f>IF(PMKAFAAPAYER[[#This Row],[ ]]="Payé",PMKAFAAPAYER[[#This Row],[05.11.2025]],0)</f>
        <v>0</v>
      </c>
      <c r="DN320" s="161"/>
      <c r="DO320" s="166">
        <f>IF(PMKAFAAPAYER[[#This Row],[ ]]="Payé",PMKAFAAPAYER[[#This Row],[12.11.2025]],0)</f>
        <v>0</v>
      </c>
      <c r="DP320" s="161"/>
      <c r="DQ320" s="166">
        <f>IF(PMKAFAAPAYER[[#This Row],[ ]]="Payé",PMKAFAAPAYER[[#This Row],[19.11.2025]],0)</f>
        <v>0</v>
      </c>
      <c r="DR320" s="161"/>
      <c r="DS320" s="176">
        <f>IF(PMKAFAAPAYER[[#This Row],[ ]]="Payé",PMKAFAAPAYER[[#This Row],[26.11.2025]],0)</f>
        <v>0</v>
      </c>
      <c r="DT320" s="17">
        <f t="shared" si="76"/>
        <v>0</v>
      </c>
      <c r="DU320" s="162"/>
      <c r="DV320" s="166">
        <f>IF(PMKAFAAPAYER[[#This Row],[ ]]="Payé",PMKAFAAPAYER[[#This Row],[03.12.2025]],0)</f>
        <v>0</v>
      </c>
      <c r="DW320" s="161"/>
      <c r="DX320" s="166">
        <f>IF(PMKAFAAPAYER[[#This Row],[ ]]="Payé",PMKAFAAPAYER[[#This Row],[10.12.2025]],0)</f>
        <v>0</v>
      </c>
      <c r="DY320" s="161"/>
      <c r="DZ320" s="166">
        <f>IF(PMKAFAAPAYER[[#This Row],[ ]]="Payé",PMKAFAAPAYER[[#This Row],[17.12.2025]],0)</f>
        <v>0</v>
      </c>
      <c r="EA320" s="161"/>
      <c r="EB320" s="166">
        <f>IF(PMKAFAAPAYER[[#This Row],[ ]]="Payé",PMKAFAAPAYER[[#This Row],[24.12.2025]],0)</f>
        <v>0</v>
      </c>
      <c r="EC320" s="161"/>
      <c r="ED320" s="176">
        <f>IF(PMKAFAAPAYER[[#This Row],[ ]]="Payé",PMKAFAAPAYER[[#This Row],[31.12.2025]],0)</f>
        <v>0</v>
      </c>
      <c r="EE320" s="18">
        <f t="shared" si="77"/>
        <v>0</v>
      </c>
      <c r="EF320" s="11">
        <f t="shared" si="78"/>
        <v>0</v>
      </c>
      <c r="EG320" s="16">
        <f>+PMKAFAAPAYER[[#This Row],[CHF]]-PMKAFAAPAYER[[#This Row],[T2025]]</f>
        <v>0</v>
      </c>
    </row>
    <row r="321" spans="1:137" x14ac:dyDescent="0.3">
      <c r="A321" s="9">
        <f t="shared" si="79"/>
        <v>316</v>
      </c>
      <c r="B321" s="250"/>
      <c r="C321" s="251"/>
      <c r="D321" s="252"/>
      <c r="E321" s="253"/>
      <c r="F321" s="265">
        <f t="shared" si="80"/>
        <v>0</v>
      </c>
      <c r="G321" s="254"/>
      <c r="H321" s="255"/>
      <c r="I321" s="256"/>
      <c r="J321" s="14"/>
      <c r="K321" s="14"/>
      <c r="L321" s="14"/>
      <c r="N321" s="15"/>
      <c r="P321" s="258"/>
      <c r="Q321" s="259"/>
      <c r="R321" s="260"/>
      <c r="S321" s="166">
        <f>IF(PMKAFAAPAYER[[#This Row],[ ]]="Payé",PMKAFAAPAYER[[#This Row],[02.01.2025]],0)</f>
        <v>0</v>
      </c>
      <c r="T321" s="234"/>
      <c r="U321" s="166">
        <f>IF(PMKAFAAPAYER[[#This Row],[ ]]="Payé",PMKAFAAPAYER[[#This Row],[09.01.2025]],0)</f>
        <v>0</v>
      </c>
      <c r="V321" s="234"/>
      <c r="W321" s="166">
        <f>IF(PMKAFAAPAYER[[#This Row],[ ]]="Payé",PMKAFAAPAYER[[#This Row],[16.01.2025]],0)</f>
        <v>0</v>
      </c>
      <c r="X321" s="234"/>
      <c r="Y321" s="166">
        <f>IF(PMKAFAAPAYER[[#This Row],[ ]]="Payé",PMKAFAAPAYER[[#This Row],[23.01.2025]],0)</f>
        <v>0</v>
      </c>
      <c r="Z321" s="234"/>
      <c r="AA321" s="176">
        <f>IF(PMKAFAAPAYER[[#This Row],[ ]]="Payé",PMKAFAAPAYER[[#This Row],[30.01.2025]],0)</f>
        <v>0</v>
      </c>
      <c r="AB321" s="32">
        <f t="shared" si="66"/>
        <v>0</v>
      </c>
      <c r="AC321" s="234"/>
      <c r="AD321" s="166">
        <f>IF(PMKAFAAPAYER[[#This Row],[ ]]="Payé",PMKAFAAPAYER[[#This Row],[06.02.2025]],0)</f>
        <v>0</v>
      </c>
      <c r="AE321" s="234"/>
      <c r="AF321" s="166">
        <f>IF(PMKAFAAPAYER[[#This Row],[ ]]="Payé",PMKAFAAPAYER[[#This Row],[13.02.2025]],0)</f>
        <v>0</v>
      </c>
      <c r="AG321" s="234"/>
      <c r="AH321" s="166">
        <f>IF(PMKAFAAPAYER[[#This Row],[ ]]="Payé",PMKAFAAPAYER[[#This Row],[20.02.2025]],0)</f>
        <v>0</v>
      </c>
      <c r="AI321" s="234"/>
      <c r="AJ321" s="176">
        <f>IF(PMKAFAAPAYER[[#This Row],[ ]]="Payé",PMKAFAAPAYER[[#This Row],[27.02.2025]],0)</f>
        <v>0</v>
      </c>
      <c r="AK321" s="47">
        <f t="shared" si="67"/>
        <v>0</v>
      </c>
      <c r="AL321" s="162"/>
      <c r="AM321" s="166">
        <f>IF(PMKAFAAPAYER[[#This Row],[ ]]="Payé",PMKAFAAPAYER[[#This Row],[05.03.2025]],0)</f>
        <v>0</v>
      </c>
      <c r="AN321" s="161"/>
      <c r="AO321" s="166">
        <f>IF(PMKAFAAPAYER[[#This Row],[ ]]="Payé",PMKAFAAPAYER[[#This Row],[12.03.2025]],0)</f>
        <v>0</v>
      </c>
      <c r="AP321" s="161"/>
      <c r="AQ321" s="166">
        <f>IF(PMKAFAAPAYER[[#This Row],[ ]]="Payé",PMKAFAAPAYER[[#This Row],[19.03.2025]],0)</f>
        <v>0</v>
      </c>
      <c r="AR321" s="161"/>
      <c r="AS321" s="176">
        <f>IF(PMKAFAAPAYER[[#This Row],[ ]]="Payé",PMKAFAAPAYER[[#This Row],[26.03.2025]],0)</f>
        <v>0</v>
      </c>
      <c r="AT321" s="17">
        <f t="shared" si="68"/>
        <v>0</v>
      </c>
      <c r="AU321" s="162"/>
      <c r="AV321" s="166">
        <f>IF(PMKAFAAPAYER[[#This Row],[ ]]="Payé",PMKAFAAPAYER[[#This Row],[02.04.2025]],0)</f>
        <v>0</v>
      </c>
      <c r="AW321" s="161"/>
      <c r="AX321" s="166">
        <f>IF(PMKAFAAPAYER[[#This Row],[ ]]="Payé",PMKAFAAPAYER[[#This Row],[09.04.2025]],0)</f>
        <v>0</v>
      </c>
      <c r="AY321" s="161"/>
      <c r="AZ321" s="166">
        <f>IF(PMKAFAAPAYER[[#This Row],[ ]]="Payé",PMKAFAAPAYER[[#This Row],[16.04.2025]],0)</f>
        <v>0</v>
      </c>
      <c r="BA321" s="161"/>
      <c r="BB321" s="166">
        <f>IF(PMKAFAAPAYER[[#This Row],[ ]]="Payé",PMKAFAAPAYER[[#This Row],[23.04.2025]],0)</f>
        <v>0</v>
      </c>
      <c r="BC321" s="161"/>
      <c r="BD321" s="176">
        <f>IF(PMKAFAAPAYER[[#This Row],[ ]]="Payé",PMKAFAAPAYER[[#This Row],[30.04.2025]],0)</f>
        <v>0</v>
      </c>
      <c r="BE321" s="18">
        <f t="shared" si="69"/>
        <v>0</v>
      </c>
      <c r="BF321" s="162"/>
      <c r="BG321" s="166">
        <f>IF(PMKAFAAPAYER[[#This Row],[ ]]="Payé",PMKAFAAPAYER[[#This Row],[07.05.2025]],0)</f>
        <v>0</v>
      </c>
      <c r="BH321" s="161"/>
      <c r="BI321" s="166">
        <f>IF(PMKAFAAPAYER[[#This Row],[ ]]="Payé",PMKAFAAPAYER[[#This Row],[14.05.2025]],0)</f>
        <v>0</v>
      </c>
      <c r="BJ321" s="161"/>
      <c r="BK321" s="166">
        <f>IF(PMKAFAAPAYER[[#This Row],[ ]]="Payé",PMKAFAAPAYER[[#This Row],[21.05.2025]],0)</f>
        <v>0</v>
      </c>
      <c r="BL321" s="161"/>
      <c r="BM321" s="176">
        <f>IF(PMKAFAAPAYER[[#This Row],[ ]]="Payé",PMKAFAAPAYER[[#This Row],[28.05.2025]],0)</f>
        <v>0</v>
      </c>
      <c r="BN321" s="17">
        <f t="shared" si="70"/>
        <v>0</v>
      </c>
      <c r="BO321" s="162"/>
      <c r="BP321" s="166">
        <f>IF(PMKAFAAPAYER[[#This Row],[ ]]="Payé",PMKAFAAPAYER[[#This Row],[04.06.2025]],0)</f>
        <v>0</v>
      </c>
      <c r="BQ321" s="161"/>
      <c r="BR321" s="166">
        <f>IF(PMKAFAAPAYER[[#This Row],[ ]]="Payé",PMKAFAAPAYER[[#This Row],[11.06.2025]],0)</f>
        <v>0</v>
      </c>
      <c r="BS321" s="161"/>
      <c r="BT321" s="166">
        <f>IF(PMKAFAAPAYER[[#This Row],[ ]]="Payé",PMKAFAAPAYER[[#This Row],[18.06.2025]],0)</f>
        <v>0</v>
      </c>
      <c r="BU321" s="161"/>
      <c r="BV321" s="176">
        <f>IF(PMKAFAAPAYER[[#This Row],[ ]]="Payé",PMKAFAAPAYER[[#This Row],[25.06.2025]],0)</f>
        <v>0</v>
      </c>
      <c r="BW321" s="18">
        <f t="shared" si="71"/>
        <v>0</v>
      </c>
      <c r="BX321" s="162"/>
      <c r="BY321" s="166">
        <f>IF(PMKAFAAPAYER[[#This Row],[ ]]="Payé",PMKAFAAPAYER[[#This Row],[02.07.2025]],0)</f>
        <v>0</v>
      </c>
      <c r="BZ321" s="161"/>
      <c r="CA321" s="166">
        <f>IF(PMKAFAAPAYER[[#This Row],[ ]]="Payé",PMKAFAAPAYER[[#This Row],[09.07.2025]],0)</f>
        <v>0</v>
      </c>
      <c r="CB321" s="161"/>
      <c r="CC321" s="166">
        <f>IF(PMKAFAAPAYER[[#This Row],[ ]]="Payé",PMKAFAAPAYER[[#This Row],[16.07.2025]],0)</f>
        <v>0</v>
      </c>
      <c r="CD321" s="161"/>
      <c r="CE321" s="166">
        <f>IF(PMKAFAAPAYER[[#This Row],[ ]]="Payé",PMKAFAAPAYER[[#This Row],[23.07.2025]],0)</f>
        <v>0</v>
      </c>
      <c r="CF321" s="161"/>
      <c r="CG321" s="176">
        <f>IF(PMKAFAAPAYER[[#This Row],[ ]]="Payé",PMKAFAAPAYER[[#This Row],[30.07.2025]],0)</f>
        <v>0</v>
      </c>
      <c r="CH321" s="17">
        <f t="shared" si="72"/>
        <v>0</v>
      </c>
      <c r="CI321" s="162"/>
      <c r="CJ321" s="166">
        <f>IF(PMKAFAAPAYER[[#This Row],[ ]]="Payé",PMKAFAAPAYER[[#This Row],[06.08.2025]],0)</f>
        <v>0</v>
      </c>
      <c r="CK321" s="161"/>
      <c r="CL321" s="166">
        <f>IF(PMKAFAAPAYER[[#This Row],[ ]]="Payé",PMKAFAAPAYER[[#This Row],[13.08.2025]],0)</f>
        <v>0</v>
      </c>
      <c r="CM321" s="161"/>
      <c r="CN321" s="166">
        <f>IF(PMKAFAAPAYER[[#This Row],[ ]]="Payé",PMKAFAAPAYER[[#This Row],[20.08.2025]],0)</f>
        <v>0</v>
      </c>
      <c r="CO321" s="161"/>
      <c r="CP321" s="176">
        <f>IF(PMKAFAAPAYER[[#This Row],[ ]]="Payé",PMKAFAAPAYER[[#This Row],[27.08.2025]],0)</f>
        <v>0</v>
      </c>
      <c r="CQ321" s="18">
        <f t="shared" si="73"/>
        <v>0</v>
      </c>
      <c r="CR321" s="162"/>
      <c r="CS321" s="166">
        <f>IF(PMKAFAAPAYER[[#This Row],[ ]]="Payé",PMKAFAAPAYER[[#This Row],[03.09.2025]],0)</f>
        <v>0</v>
      </c>
      <c r="CT321" s="161"/>
      <c r="CU321" s="166">
        <f>IF(PMKAFAAPAYER[[#This Row],[ ]]="Payé",PMKAFAAPAYER[[#This Row],[10.09.2025]],0)</f>
        <v>0</v>
      </c>
      <c r="CV321" s="161"/>
      <c r="CW321" s="166">
        <f>IF(PMKAFAAPAYER[[#This Row],[ ]]="Payé",PMKAFAAPAYER[[#This Row],[17.09.2025]],0)</f>
        <v>0</v>
      </c>
      <c r="CX321" s="161"/>
      <c r="CY321" s="176">
        <f>IF(PMKAFAAPAYER[[#This Row],[ ]]="Payé",PMKAFAAPAYER[[#This Row],[24.09.2025]],0)</f>
        <v>0</v>
      </c>
      <c r="CZ321" s="17">
        <f t="shared" si="74"/>
        <v>0</v>
      </c>
      <c r="DA321" s="162"/>
      <c r="DB321" s="166">
        <f>IF(PMKAFAAPAYER[[#This Row],[ ]]="Payé",PMKAFAAPAYER[[#This Row],[01.10.2025]],0)</f>
        <v>0</v>
      </c>
      <c r="DC321" s="161"/>
      <c r="DD321" s="166">
        <f>IF(PMKAFAAPAYER[[#This Row],[ ]]="Payé",PMKAFAAPAYER[[#This Row],[08.10.2025]],0)</f>
        <v>0</v>
      </c>
      <c r="DE321" s="161"/>
      <c r="DF321" s="166">
        <f>IF(PMKAFAAPAYER[[#This Row],[ ]]="Payé",PMKAFAAPAYER[[#This Row],[15.10.2025]],0)</f>
        <v>0</v>
      </c>
      <c r="DG321" s="161"/>
      <c r="DH321" s="166">
        <f>IF(PMKAFAAPAYER[[#This Row],[ ]]="Payé",PMKAFAAPAYER[[#This Row],[22.10.2025]],0)</f>
        <v>0</v>
      </c>
      <c r="DI321" s="161"/>
      <c r="DJ321" s="176">
        <f>IF(PMKAFAAPAYER[[#This Row],[ ]]="Payé",PMKAFAAPAYER[[#This Row],[29.10.2025]],0)</f>
        <v>0</v>
      </c>
      <c r="DK321" s="18">
        <f t="shared" si="75"/>
        <v>0</v>
      </c>
      <c r="DL321" s="162"/>
      <c r="DM321" s="166">
        <f>IF(PMKAFAAPAYER[[#This Row],[ ]]="Payé",PMKAFAAPAYER[[#This Row],[05.11.2025]],0)</f>
        <v>0</v>
      </c>
      <c r="DN321" s="161"/>
      <c r="DO321" s="166">
        <f>IF(PMKAFAAPAYER[[#This Row],[ ]]="Payé",PMKAFAAPAYER[[#This Row],[12.11.2025]],0)</f>
        <v>0</v>
      </c>
      <c r="DP321" s="161"/>
      <c r="DQ321" s="166">
        <f>IF(PMKAFAAPAYER[[#This Row],[ ]]="Payé",PMKAFAAPAYER[[#This Row],[19.11.2025]],0)</f>
        <v>0</v>
      </c>
      <c r="DR321" s="161"/>
      <c r="DS321" s="176">
        <f>IF(PMKAFAAPAYER[[#This Row],[ ]]="Payé",PMKAFAAPAYER[[#This Row],[26.11.2025]],0)</f>
        <v>0</v>
      </c>
      <c r="DT321" s="17">
        <f t="shared" si="76"/>
        <v>0</v>
      </c>
      <c r="DU321" s="162"/>
      <c r="DV321" s="166">
        <f>IF(PMKAFAAPAYER[[#This Row],[ ]]="Payé",PMKAFAAPAYER[[#This Row],[03.12.2025]],0)</f>
        <v>0</v>
      </c>
      <c r="DW321" s="161"/>
      <c r="DX321" s="166">
        <f>IF(PMKAFAAPAYER[[#This Row],[ ]]="Payé",PMKAFAAPAYER[[#This Row],[10.12.2025]],0)</f>
        <v>0</v>
      </c>
      <c r="DY321" s="161"/>
      <c r="DZ321" s="166">
        <f>IF(PMKAFAAPAYER[[#This Row],[ ]]="Payé",PMKAFAAPAYER[[#This Row],[17.12.2025]],0)</f>
        <v>0</v>
      </c>
      <c r="EA321" s="161"/>
      <c r="EB321" s="166">
        <f>IF(PMKAFAAPAYER[[#This Row],[ ]]="Payé",PMKAFAAPAYER[[#This Row],[24.12.2025]],0)</f>
        <v>0</v>
      </c>
      <c r="EC321" s="161"/>
      <c r="ED321" s="176">
        <f>IF(PMKAFAAPAYER[[#This Row],[ ]]="Payé",PMKAFAAPAYER[[#This Row],[31.12.2025]],0)</f>
        <v>0</v>
      </c>
      <c r="EE321" s="18">
        <f t="shared" si="77"/>
        <v>0</v>
      </c>
      <c r="EF321" s="11">
        <f t="shared" si="78"/>
        <v>0</v>
      </c>
      <c r="EG321" s="16">
        <f>+PMKAFAAPAYER[[#This Row],[CHF]]-PMKAFAAPAYER[[#This Row],[T2025]]</f>
        <v>0</v>
      </c>
    </row>
    <row r="322" spans="1:137" x14ac:dyDescent="0.3">
      <c r="A322" s="9">
        <f t="shared" si="79"/>
        <v>317</v>
      </c>
      <c r="B322" s="250"/>
      <c r="C322" s="251"/>
      <c r="D322" s="252"/>
      <c r="E322" s="253"/>
      <c r="F322" s="265">
        <f t="shared" si="80"/>
        <v>0</v>
      </c>
      <c r="G322" s="254"/>
      <c r="H322" s="255"/>
      <c r="I322" s="256"/>
      <c r="J322" s="14"/>
      <c r="K322" s="14"/>
      <c r="L322" s="14"/>
      <c r="N322" s="15"/>
      <c r="P322" s="258"/>
      <c r="Q322" s="259"/>
      <c r="R322" s="260"/>
      <c r="S322" s="166">
        <f>IF(PMKAFAAPAYER[[#This Row],[ ]]="Payé",PMKAFAAPAYER[[#This Row],[02.01.2025]],0)</f>
        <v>0</v>
      </c>
      <c r="T322" s="234"/>
      <c r="U322" s="166">
        <f>IF(PMKAFAAPAYER[[#This Row],[ ]]="Payé",PMKAFAAPAYER[[#This Row],[09.01.2025]],0)</f>
        <v>0</v>
      </c>
      <c r="V322" s="234"/>
      <c r="W322" s="166">
        <f>IF(PMKAFAAPAYER[[#This Row],[ ]]="Payé",PMKAFAAPAYER[[#This Row],[16.01.2025]],0)</f>
        <v>0</v>
      </c>
      <c r="X322" s="234"/>
      <c r="Y322" s="166">
        <f>IF(PMKAFAAPAYER[[#This Row],[ ]]="Payé",PMKAFAAPAYER[[#This Row],[23.01.2025]],0)</f>
        <v>0</v>
      </c>
      <c r="Z322" s="234"/>
      <c r="AA322" s="176">
        <f>IF(PMKAFAAPAYER[[#This Row],[ ]]="Payé",PMKAFAAPAYER[[#This Row],[30.01.2025]],0)</f>
        <v>0</v>
      </c>
      <c r="AB322" s="32">
        <f t="shared" si="66"/>
        <v>0</v>
      </c>
      <c r="AC322" s="234"/>
      <c r="AD322" s="166">
        <f>IF(PMKAFAAPAYER[[#This Row],[ ]]="Payé",PMKAFAAPAYER[[#This Row],[06.02.2025]],0)</f>
        <v>0</v>
      </c>
      <c r="AE322" s="234"/>
      <c r="AF322" s="166">
        <f>IF(PMKAFAAPAYER[[#This Row],[ ]]="Payé",PMKAFAAPAYER[[#This Row],[13.02.2025]],0)</f>
        <v>0</v>
      </c>
      <c r="AG322" s="234"/>
      <c r="AH322" s="166">
        <f>IF(PMKAFAAPAYER[[#This Row],[ ]]="Payé",PMKAFAAPAYER[[#This Row],[20.02.2025]],0)</f>
        <v>0</v>
      </c>
      <c r="AI322" s="234"/>
      <c r="AJ322" s="176">
        <f>IF(PMKAFAAPAYER[[#This Row],[ ]]="Payé",PMKAFAAPAYER[[#This Row],[27.02.2025]],0)</f>
        <v>0</v>
      </c>
      <c r="AK322" s="47">
        <f t="shared" si="67"/>
        <v>0</v>
      </c>
      <c r="AL322" s="162"/>
      <c r="AM322" s="166">
        <f>IF(PMKAFAAPAYER[[#This Row],[ ]]="Payé",PMKAFAAPAYER[[#This Row],[05.03.2025]],0)</f>
        <v>0</v>
      </c>
      <c r="AN322" s="161"/>
      <c r="AO322" s="166">
        <f>IF(PMKAFAAPAYER[[#This Row],[ ]]="Payé",PMKAFAAPAYER[[#This Row],[12.03.2025]],0)</f>
        <v>0</v>
      </c>
      <c r="AP322" s="161"/>
      <c r="AQ322" s="166">
        <f>IF(PMKAFAAPAYER[[#This Row],[ ]]="Payé",PMKAFAAPAYER[[#This Row],[19.03.2025]],0)</f>
        <v>0</v>
      </c>
      <c r="AR322" s="161"/>
      <c r="AS322" s="176">
        <f>IF(PMKAFAAPAYER[[#This Row],[ ]]="Payé",PMKAFAAPAYER[[#This Row],[26.03.2025]],0)</f>
        <v>0</v>
      </c>
      <c r="AT322" s="17">
        <f t="shared" si="68"/>
        <v>0</v>
      </c>
      <c r="AU322" s="162"/>
      <c r="AV322" s="166">
        <f>IF(PMKAFAAPAYER[[#This Row],[ ]]="Payé",PMKAFAAPAYER[[#This Row],[02.04.2025]],0)</f>
        <v>0</v>
      </c>
      <c r="AW322" s="161"/>
      <c r="AX322" s="166">
        <f>IF(PMKAFAAPAYER[[#This Row],[ ]]="Payé",PMKAFAAPAYER[[#This Row],[09.04.2025]],0)</f>
        <v>0</v>
      </c>
      <c r="AY322" s="161"/>
      <c r="AZ322" s="166">
        <f>IF(PMKAFAAPAYER[[#This Row],[ ]]="Payé",PMKAFAAPAYER[[#This Row],[16.04.2025]],0)</f>
        <v>0</v>
      </c>
      <c r="BA322" s="161"/>
      <c r="BB322" s="166">
        <f>IF(PMKAFAAPAYER[[#This Row],[ ]]="Payé",PMKAFAAPAYER[[#This Row],[23.04.2025]],0)</f>
        <v>0</v>
      </c>
      <c r="BC322" s="161"/>
      <c r="BD322" s="176">
        <f>IF(PMKAFAAPAYER[[#This Row],[ ]]="Payé",PMKAFAAPAYER[[#This Row],[30.04.2025]],0)</f>
        <v>0</v>
      </c>
      <c r="BE322" s="18">
        <f t="shared" si="69"/>
        <v>0</v>
      </c>
      <c r="BF322" s="162"/>
      <c r="BG322" s="166">
        <f>IF(PMKAFAAPAYER[[#This Row],[ ]]="Payé",PMKAFAAPAYER[[#This Row],[07.05.2025]],0)</f>
        <v>0</v>
      </c>
      <c r="BH322" s="161"/>
      <c r="BI322" s="166">
        <f>IF(PMKAFAAPAYER[[#This Row],[ ]]="Payé",PMKAFAAPAYER[[#This Row],[14.05.2025]],0)</f>
        <v>0</v>
      </c>
      <c r="BJ322" s="161"/>
      <c r="BK322" s="166">
        <f>IF(PMKAFAAPAYER[[#This Row],[ ]]="Payé",PMKAFAAPAYER[[#This Row],[21.05.2025]],0)</f>
        <v>0</v>
      </c>
      <c r="BL322" s="161"/>
      <c r="BM322" s="176">
        <f>IF(PMKAFAAPAYER[[#This Row],[ ]]="Payé",PMKAFAAPAYER[[#This Row],[28.05.2025]],0)</f>
        <v>0</v>
      </c>
      <c r="BN322" s="17">
        <f t="shared" si="70"/>
        <v>0</v>
      </c>
      <c r="BO322" s="162"/>
      <c r="BP322" s="166">
        <f>IF(PMKAFAAPAYER[[#This Row],[ ]]="Payé",PMKAFAAPAYER[[#This Row],[04.06.2025]],0)</f>
        <v>0</v>
      </c>
      <c r="BQ322" s="161"/>
      <c r="BR322" s="166">
        <f>IF(PMKAFAAPAYER[[#This Row],[ ]]="Payé",PMKAFAAPAYER[[#This Row],[11.06.2025]],0)</f>
        <v>0</v>
      </c>
      <c r="BS322" s="161"/>
      <c r="BT322" s="166">
        <f>IF(PMKAFAAPAYER[[#This Row],[ ]]="Payé",PMKAFAAPAYER[[#This Row],[18.06.2025]],0)</f>
        <v>0</v>
      </c>
      <c r="BU322" s="161"/>
      <c r="BV322" s="176">
        <f>IF(PMKAFAAPAYER[[#This Row],[ ]]="Payé",PMKAFAAPAYER[[#This Row],[25.06.2025]],0)</f>
        <v>0</v>
      </c>
      <c r="BW322" s="18">
        <f t="shared" si="71"/>
        <v>0</v>
      </c>
      <c r="BX322" s="162"/>
      <c r="BY322" s="166">
        <f>IF(PMKAFAAPAYER[[#This Row],[ ]]="Payé",PMKAFAAPAYER[[#This Row],[02.07.2025]],0)</f>
        <v>0</v>
      </c>
      <c r="BZ322" s="161"/>
      <c r="CA322" s="166">
        <f>IF(PMKAFAAPAYER[[#This Row],[ ]]="Payé",PMKAFAAPAYER[[#This Row],[09.07.2025]],0)</f>
        <v>0</v>
      </c>
      <c r="CB322" s="161"/>
      <c r="CC322" s="166">
        <f>IF(PMKAFAAPAYER[[#This Row],[ ]]="Payé",PMKAFAAPAYER[[#This Row],[16.07.2025]],0)</f>
        <v>0</v>
      </c>
      <c r="CD322" s="161"/>
      <c r="CE322" s="166">
        <f>IF(PMKAFAAPAYER[[#This Row],[ ]]="Payé",PMKAFAAPAYER[[#This Row],[23.07.2025]],0)</f>
        <v>0</v>
      </c>
      <c r="CF322" s="161"/>
      <c r="CG322" s="176">
        <f>IF(PMKAFAAPAYER[[#This Row],[ ]]="Payé",PMKAFAAPAYER[[#This Row],[30.07.2025]],0)</f>
        <v>0</v>
      </c>
      <c r="CH322" s="17">
        <f t="shared" si="72"/>
        <v>0</v>
      </c>
      <c r="CI322" s="162"/>
      <c r="CJ322" s="166">
        <f>IF(PMKAFAAPAYER[[#This Row],[ ]]="Payé",PMKAFAAPAYER[[#This Row],[06.08.2025]],0)</f>
        <v>0</v>
      </c>
      <c r="CK322" s="161"/>
      <c r="CL322" s="166">
        <f>IF(PMKAFAAPAYER[[#This Row],[ ]]="Payé",PMKAFAAPAYER[[#This Row],[13.08.2025]],0)</f>
        <v>0</v>
      </c>
      <c r="CM322" s="161"/>
      <c r="CN322" s="166">
        <f>IF(PMKAFAAPAYER[[#This Row],[ ]]="Payé",PMKAFAAPAYER[[#This Row],[20.08.2025]],0)</f>
        <v>0</v>
      </c>
      <c r="CO322" s="161"/>
      <c r="CP322" s="176">
        <f>IF(PMKAFAAPAYER[[#This Row],[ ]]="Payé",PMKAFAAPAYER[[#This Row],[27.08.2025]],0)</f>
        <v>0</v>
      </c>
      <c r="CQ322" s="18">
        <f t="shared" si="73"/>
        <v>0</v>
      </c>
      <c r="CR322" s="162"/>
      <c r="CS322" s="166">
        <f>IF(PMKAFAAPAYER[[#This Row],[ ]]="Payé",PMKAFAAPAYER[[#This Row],[03.09.2025]],0)</f>
        <v>0</v>
      </c>
      <c r="CT322" s="161"/>
      <c r="CU322" s="166">
        <f>IF(PMKAFAAPAYER[[#This Row],[ ]]="Payé",PMKAFAAPAYER[[#This Row],[10.09.2025]],0)</f>
        <v>0</v>
      </c>
      <c r="CV322" s="161"/>
      <c r="CW322" s="166">
        <f>IF(PMKAFAAPAYER[[#This Row],[ ]]="Payé",PMKAFAAPAYER[[#This Row],[17.09.2025]],0)</f>
        <v>0</v>
      </c>
      <c r="CX322" s="161"/>
      <c r="CY322" s="176">
        <f>IF(PMKAFAAPAYER[[#This Row],[ ]]="Payé",PMKAFAAPAYER[[#This Row],[24.09.2025]],0)</f>
        <v>0</v>
      </c>
      <c r="CZ322" s="17">
        <f t="shared" si="74"/>
        <v>0</v>
      </c>
      <c r="DA322" s="162"/>
      <c r="DB322" s="166">
        <f>IF(PMKAFAAPAYER[[#This Row],[ ]]="Payé",PMKAFAAPAYER[[#This Row],[01.10.2025]],0)</f>
        <v>0</v>
      </c>
      <c r="DC322" s="161"/>
      <c r="DD322" s="166">
        <f>IF(PMKAFAAPAYER[[#This Row],[ ]]="Payé",PMKAFAAPAYER[[#This Row],[08.10.2025]],0)</f>
        <v>0</v>
      </c>
      <c r="DE322" s="161"/>
      <c r="DF322" s="166">
        <f>IF(PMKAFAAPAYER[[#This Row],[ ]]="Payé",PMKAFAAPAYER[[#This Row],[15.10.2025]],0)</f>
        <v>0</v>
      </c>
      <c r="DG322" s="161"/>
      <c r="DH322" s="166">
        <f>IF(PMKAFAAPAYER[[#This Row],[ ]]="Payé",PMKAFAAPAYER[[#This Row],[22.10.2025]],0)</f>
        <v>0</v>
      </c>
      <c r="DI322" s="161"/>
      <c r="DJ322" s="176">
        <f>IF(PMKAFAAPAYER[[#This Row],[ ]]="Payé",PMKAFAAPAYER[[#This Row],[29.10.2025]],0)</f>
        <v>0</v>
      </c>
      <c r="DK322" s="18">
        <f t="shared" si="75"/>
        <v>0</v>
      </c>
      <c r="DL322" s="162"/>
      <c r="DM322" s="166">
        <f>IF(PMKAFAAPAYER[[#This Row],[ ]]="Payé",PMKAFAAPAYER[[#This Row],[05.11.2025]],0)</f>
        <v>0</v>
      </c>
      <c r="DN322" s="161"/>
      <c r="DO322" s="166">
        <f>IF(PMKAFAAPAYER[[#This Row],[ ]]="Payé",PMKAFAAPAYER[[#This Row],[12.11.2025]],0)</f>
        <v>0</v>
      </c>
      <c r="DP322" s="161"/>
      <c r="DQ322" s="166">
        <f>IF(PMKAFAAPAYER[[#This Row],[ ]]="Payé",PMKAFAAPAYER[[#This Row],[19.11.2025]],0)</f>
        <v>0</v>
      </c>
      <c r="DR322" s="161"/>
      <c r="DS322" s="176">
        <f>IF(PMKAFAAPAYER[[#This Row],[ ]]="Payé",PMKAFAAPAYER[[#This Row],[26.11.2025]],0)</f>
        <v>0</v>
      </c>
      <c r="DT322" s="17">
        <f t="shared" si="76"/>
        <v>0</v>
      </c>
      <c r="DU322" s="162"/>
      <c r="DV322" s="166">
        <f>IF(PMKAFAAPAYER[[#This Row],[ ]]="Payé",PMKAFAAPAYER[[#This Row],[03.12.2025]],0)</f>
        <v>0</v>
      </c>
      <c r="DW322" s="161"/>
      <c r="DX322" s="166">
        <f>IF(PMKAFAAPAYER[[#This Row],[ ]]="Payé",PMKAFAAPAYER[[#This Row],[10.12.2025]],0)</f>
        <v>0</v>
      </c>
      <c r="DY322" s="161"/>
      <c r="DZ322" s="166">
        <f>IF(PMKAFAAPAYER[[#This Row],[ ]]="Payé",PMKAFAAPAYER[[#This Row],[17.12.2025]],0)</f>
        <v>0</v>
      </c>
      <c r="EA322" s="161"/>
      <c r="EB322" s="166">
        <f>IF(PMKAFAAPAYER[[#This Row],[ ]]="Payé",PMKAFAAPAYER[[#This Row],[24.12.2025]],0)</f>
        <v>0</v>
      </c>
      <c r="EC322" s="161"/>
      <c r="ED322" s="176">
        <f>IF(PMKAFAAPAYER[[#This Row],[ ]]="Payé",PMKAFAAPAYER[[#This Row],[31.12.2025]],0)</f>
        <v>0</v>
      </c>
      <c r="EE322" s="18">
        <f t="shared" si="77"/>
        <v>0</v>
      </c>
      <c r="EF322" s="11">
        <f t="shared" si="78"/>
        <v>0</v>
      </c>
      <c r="EG322" s="16">
        <f>+PMKAFAAPAYER[[#This Row],[CHF]]-PMKAFAAPAYER[[#This Row],[T2025]]</f>
        <v>0</v>
      </c>
    </row>
    <row r="323" spans="1:137" x14ac:dyDescent="0.3">
      <c r="A323" s="9">
        <f t="shared" si="79"/>
        <v>318</v>
      </c>
      <c r="B323" s="250"/>
      <c r="C323" s="251"/>
      <c r="D323" s="252"/>
      <c r="E323" s="253"/>
      <c r="F323" s="265">
        <f t="shared" si="80"/>
        <v>0</v>
      </c>
      <c r="G323" s="254"/>
      <c r="H323" s="255"/>
      <c r="I323" s="256"/>
      <c r="J323" s="14"/>
      <c r="K323" s="14"/>
      <c r="L323" s="14"/>
      <c r="N323" s="15"/>
      <c r="P323" s="258"/>
      <c r="Q323" s="259"/>
      <c r="R323" s="260"/>
      <c r="S323" s="166">
        <f>IF(PMKAFAAPAYER[[#This Row],[ ]]="Payé",PMKAFAAPAYER[[#This Row],[02.01.2025]],0)</f>
        <v>0</v>
      </c>
      <c r="T323" s="234"/>
      <c r="U323" s="166">
        <f>IF(PMKAFAAPAYER[[#This Row],[ ]]="Payé",PMKAFAAPAYER[[#This Row],[09.01.2025]],0)</f>
        <v>0</v>
      </c>
      <c r="V323" s="234"/>
      <c r="W323" s="166">
        <f>IF(PMKAFAAPAYER[[#This Row],[ ]]="Payé",PMKAFAAPAYER[[#This Row],[16.01.2025]],0)</f>
        <v>0</v>
      </c>
      <c r="X323" s="234"/>
      <c r="Y323" s="166">
        <f>IF(PMKAFAAPAYER[[#This Row],[ ]]="Payé",PMKAFAAPAYER[[#This Row],[23.01.2025]],0)</f>
        <v>0</v>
      </c>
      <c r="Z323" s="234"/>
      <c r="AA323" s="176">
        <f>IF(PMKAFAAPAYER[[#This Row],[ ]]="Payé",PMKAFAAPAYER[[#This Row],[30.01.2025]],0)</f>
        <v>0</v>
      </c>
      <c r="AB323" s="32">
        <f t="shared" si="66"/>
        <v>0</v>
      </c>
      <c r="AC323" s="234"/>
      <c r="AD323" s="166">
        <f>IF(PMKAFAAPAYER[[#This Row],[ ]]="Payé",PMKAFAAPAYER[[#This Row],[06.02.2025]],0)</f>
        <v>0</v>
      </c>
      <c r="AE323" s="234"/>
      <c r="AF323" s="166">
        <f>IF(PMKAFAAPAYER[[#This Row],[ ]]="Payé",PMKAFAAPAYER[[#This Row],[13.02.2025]],0)</f>
        <v>0</v>
      </c>
      <c r="AG323" s="234"/>
      <c r="AH323" s="166">
        <f>IF(PMKAFAAPAYER[[#This Row],[ ]]="Payé",PMKAFAAPAYER[[#This Row],[20.02.2025]],0)</f>
        <v>0</v>
      </c>
      <c r="AI323" s="234"/>
      <c r="AJ323" s="176">
        <f>IF(PMKAFAAPAYER[[#This Row],[ ]]="Payé",PMKAFAAPAYER[[#This Row],[27.02.2025]],0)</f>
        <v>0</v>
      </c>
      <c r="AK323" s="47">
        <f t="shared" si="67"/>
        <v>0</v>
      </c>
      <c r="AL323" s="162"/>
      <c r="AM323" s="166">
        <f>IF(PMKAFAAPAYER[[#This Row],[ ]]="Payé",PMKAFAAPAYER[[#This Row],[05.03.2025]],0)</f>
        <v>0</v>
      </c>
      <c r="AN323" s="161"/>
      <c r="AO323" s="166">
        <f>IF(PMKAFAAPAYER[[#This Row],[ ]]="Payé",PMKAFAAPAYER[[#This Row],[12.03.2025]],0)</f>
        <v>0</v>
      </c>
      <c r="AP323" s="161"/>
      <c r="AQ323" s="166">
        <f>IF(PMKAFAAPAYER[[#This Row],[ ]]="Payé",PMKAFAAPAYER[[#This Row],[19.03.2025]],0)</f>
        <v>0</v>
      </c>
      <c r="AR323" s="161"/>
      <c r="AS323" s="176">
        <f>IF(PMKAFAAPAYER[[#This Row],[ ]]="Payé",PMKAFAAPAYER[[#This Row],[26.03.2025]],0)</f>
        <v>0</v>
      </c>
      <c r="AT323" s="17">
        <f t="shared" si="68"/>
        <v>0</v>
      </c>
      <c r="AU323" s="162"/>
      <c r="AV323" s="166">
        <f>IF(PMKAFAAPAYER[[#This Row],[ ]]="Payé",PMKAFAAPAYER[[#This Row],[02.04.2025]],0)</f>
        <v>0</v>
      </c>
      <c r="AW323" s="161"/>
      <c r="AX323" s="166">
        <f>IF(PMKAFAAPAYER[[#This Row],[ ]]="Payé",PMKAFAAPAYER[[#This Row],[09.04.2025]],0)</f>
        <v>0</v>
      </c>
      <c r="AY323" s="161"/>
      <c r="AZ323" s="166">
        <f>IF(PMKAFAAPAYER[[#This Row],[ ]]="Payé",PMKAFAAPAYER[[#This Row],[16.04.2025]],0)</f>
        <v>0</v>
      </c>
      <c r="BA323" s="161"/>
      <c r="BB323" s="166">
        <f>IF(PMKAFAAPAYER[[#This Row],[ ]]="Payé",PMKAFAAPAYER[[#This Row],[23.04.2025]],0)</f>
        <v>0</v>
      </c>
      <c r="BC323" s="161"/>
      <c r="BD323" s="176">
        <f>IF(PMKAFAAPAYER[[#This Row],[ ]]="Payé",PMKAFAAPAYER[[#This Row],[30.04.2025]],0)</f>
        <v>0</v>
      </c>
      <c r="BE323" s="18">
        <f t="shared" si="69"/>
        <v>0</v>
      </c>
      <c r="BF323" s="162"/>
      <c r="BG323" s="166">
        <f>IF(PMKAFAAPAYER[[#This Row],[ ]]="Payé",PMKAFAAPAYER[[#This Row],[07.05.2025]],0)</f>
        <v>0</v>
      </c>
      <c r="BH323" s="161"/>
      <c r="BI323" s="166">
        <f>IF(PMKAFAAPAYER[[#This Row],[ ]]="Payé",PMKAFAAPAYER[[#This Row],[14.05.2025]],0)</f>
        <v>0</v>
      </c>
      <c r="BJ323" s="161"/>
      <c r="BK323" s="166">
        <f>IF(PMKAFAAPAYER[[#This Row],[ ]]="Payé",PMKAFAAPAYER[[#This Row],[21.05.2025]],0)</f>
        <v>0</v>
      </c>
      <c r="BL323" s="161"/>
      <c r="BM323" s="176">
        <f>IF(PMKAFAAPAYER[[#This Row],[ ]]="Payé",PMKAFAAPAYER[[#This Row],[28.05.2025]],0)</f>
        <v>0</v>
      </c>
      <c r="BN323" s="17">
        <f t="shared" si="70"/>
        <v>0</v>
      </c>
      <c r="BO323" s="162"/>
      <c r="BP323" s="166">
        <f>IF(PMKAFAAPAYER[[#This Row],[ ]]="Payé",PMKAFAAPAYER[[#This Row],[04.06.2025]],0)</f>
        <v>0</v>
      </c>
      <c r="BQ323" s="161"/>
      <c r="BR323" s="166">
        <f>IF(PMKAFAAPAYER[[#This Row],[ ]]="Payé",PMKAFAAPAYER[[#This Row],[11.06.2025]],0)</f>
        <v>0</v>
      </c>
      <c r="BS323" s="161"/>
      <c r="BT323" s="166">
        <f>IF(PMKAFAAPAYER[[#This Row],[ ]]="Payé",PMKAFAAPAYER[[#This Row],[18.06.2025]],0)</f>
        <v>0</v>
      </c>
      <c r="BU323" s="161"/>
      <c r="BV323" s="176">
        <f>IF(PMKAFAAPAYER[[#This Row],[ ]]="Payé",PMKAFAAPAYER[[#This Row],[25.06.2025]],0)</f>
        <v>0</v>
      </c>
      <c r="BW323" s="18">
        <f t="shared" si="71"/>
        <v>0</v>
      </c>
      <c r="BX323" s="162"/>
      <c r="BY323" s="166">
        <f>IF(PMKAFAAPAYER[[#This Row],[ ]]="Payé",PMKAFAAPAYER[[#This Row],[02.07.2025]],0)</f>
        <v>0</v>
      </c>
      <c r="BZ323" s="161"/>
      <c r="CA323" s="166">
        <f>IF(PMKAFAAPAYER[[#This Row],[ ]]="Payé",PMKAFAAPAYER[[#This Row],[09.07.2025]],0)</f>
        <v>0</v>
      </c>
      <c r="CB323" s="161"/>
      <c r="CC323" s="166">
        <f>IF(PMKAFAAPAYER[[#This Row],[ ]]="Payé",PMKAFAAPAYER[[#This Row],[16.07.2025]],0)</f>
        <v>0</v>
      </c>
      <c r="CD323" s="161"/>
      <c r="CE323" s="166">
        <f>IF(PMKAFAAPAYER[[#This Row],[ ]]="Payé",PMKAFAAPAYER[[#This Row],[23.07.2025]],0)</f>
        <v>0</v>
      </c>
      <c r="CF323" s="161"/>
      <c r="CG323" s="176">
        <f>IF(PMKAFAAPAYER[[#This Row],[ ]]="Payé",PMKAFAAPAYER[[#This Row],[30.07.2025]],0)</f>
        <v>0</v>
      </c>
      <c r="CH323" s="17">
        <f t="shared" si="72"/>
        <v>0</v>
      </c>
      <c r="CI323" s="162"/>
      <c r="CJ323" s="166">
        <f>IF(PMKAFAAPAYER[[#This Row],[ ]]="Payé",PMKAFAAPAYER[[#This Row],[06.08.2025]],0)</f>
        <v>0</v>
      </c>
      <c r="CK323" s="161"/>
      <c r="CL323" s="166">
        <f>IF(PMKAFAAPAYER[[#This Row],[ ]]="Payé",PMKAFAAPAYER[[#This Row],[13.08.2025]],0)</f>
        <v>0</v>
      </c>
      <c r="CM323" s="161"/>
      <c r="CN323" s="166">
        <f>IF(PMKAFAAPAYER[[#This Row],[ ]]="Payé",PMKAFAAPAYER[[#This Row],[20.08.2025]],0)</f>
        <v>0</v>
      </c>
      <c r="CO323" s="161"/>
      <c r="CP323" s="176">
        <f>IF(PMKAFAAPAYER[[#This Row],[ ]]="Payé",PMKAFAAPAYER[[#This Row],[27.08.2025]],0)</f>
        <v>0</v>
      </c>
      <c r="CQ323" s="18">
        <f t="shared" si="73"/>
        <v>0</v>
      </c>
      <c r="CR323" s="162"/>
      <c r="CS323" s="166">
        <f>IF(PMKAFAAPAYER[[#This Row],[ ]]="Payé",PMKAFAAPAYER[[#This Row],[03.09.2025]],0)</f>
        <v>0</v>
      </c>
      <c r="CT323" s="161"/>
      <c r="CU323" s="166">
        <f>IF(PMKAFAAPAYER[[#This Row],[ ]]="Payé",PMKAFAAPAYER[[#This Row],[10.09.2025]],0)</f>
        <v>0</v>
      </c>
      <c r="CV323" s="161"/>
      <c r="CW323" s="166">
        <f>IF(PMKAFAAPAYER[[#This Row],[ ]]="Payé",PMKAFAAPAYER[[#This Row],[17.09.2025]],0)</f>
        <v>0</v>
      </c>
      <c r="CX323" s="161"/>
      <c r="CY323" s="176">
        <f>IF(PMKAFAAPAYER[[#This Row],[ ]]="Payé",PMKAFAAPAYER[[#This Row],[24.09.2025]],0)</f>
        <v>0</v>
      </c>
      <c r="CZ323" s="17">
        <f t="shared" si="74"/>
        <v>0</v>
      </c>
      <c r="DA323" s="162"/>
      <c r="DB323" s="166">
        <f>IF(PMKAFAAPAYER[[#This Row],[ ]]="Payé",PMKAFAAPAYER[[#This Row],[01.10.2025]],0)</f>
        <v>0</v>
      </c>
      <c r="DC323" s="161"/>
      <c r="DD323" s="166">
        <f>IF(PMKAFAAPAYER[[#This Row],[ ]]="Payé",PMKAFAAPAYER[[#This Row],[08.10.2025]],0)</f>
        <v>0</v>
      </c>
      <c r="DE323" s="161"/>
      <c r="DF323" s="166">
        <f>IF(PMKAFAAPAYER[[#This Row],[ ]]="Payé",PMKAFAAPAYER[[#This Row],[15.10.2025]],0)</f>
        <v>0</v>
      </c>
      <c r="DG323" s="161"/>
      <c r="DH323" s="166">
        <f>IF(PMKAFAAPAYER[[#This Row],[ ]]="Payé",PMKAFAAPAYER[[#This Row],[22.10.2025]],0)</f>
        <v>0</v>
      </c>
      <c r="DI323" s="161"/>
      <c r="DJ323" s="176">
        <f>IF(PMKAFAAPAYER[[#This Row],[ ]]="Payé",PMKAFAAPAYER[[#This Row],[29.10.2025]],0)</f>
        <v>0</v>
      </c>
      <c r="DK323" s="18">
        <f t="shared" si="75"/>
        <v>0</v>
      </c>
      <c r="DL323" s="162"/>
      <c r="DM323" s="166">
        <f>IF(PMKAFAAPAYER[[#This Row],[ ]]="Payé",PMKAFAAPAYER[[#This Row],[05.11.2025]],0)</f>
        <v>0</v>
      </c>
      <c r="DN323" s="161"/>
      <c r="DO323" s="166">
        <f>IF(PMKAFAAPAYER[[#This Row],[ ]]="Payé",PMKAFAAPAYER[[#This Row],[12.11.2025]],0)</f>
        <v>0</v>
      </c>
      <c r="DP323" s="161"/>
      <c r="DQ323" s="166">
        <f>IF(PMKAFAAPAYER[[#This Row],[ ]]="Payé",PMKAFAAPAYER[[#This Row],[19.11.2025]],0)</f>
        <v>0</v>
      </c>
      <c r="DR323" s="161"/>
      <c r="DS323" s="176">
        <f>IF(PMKAFAAPAYER[[#This Row],[ ]]="Payé",PMKAFAAPAYER[[#This Row],[26.11.2025]],0)</f>
        <v>0</v>
      </c>
      <c r="DT323" s="17">
        <f t="shared" si="76"/>
        <v>0</v>
      </c>
      <c r="DU323" s="162"/>
      <c r="DV323" s="166">
        <f>IF(PMKAFAAPAYER[[#This Row],[ ]]="Payé",PMKAFAAPAYER[[#This Row],[03.12.2025]],0)</f>
        <v>0</v>
      </c>
      <c r="DW323" s="161"/>
      <c r="DX323" s="166">
        <f>IF(PMKAFAAPAYER[[#This Row],[ ]]="Payé",PMKAFAAPAYER[[#This Row],[10.12.2025]],0)</f>
        <v>0</v>
      </c>
      <c r="DY323" s="161"/>
      <c r="DZ323" s="166">
        <f>IF(PMKAFAAPAYER[[#This Row],[ ]]="Payé",PMKAFAAPAYER[[#This Row],[17.12.2025]],0)</f>
        <v>0</v>
      </c>
      <c r="EA323" s="161"/>
      <c r="EB323" s="166">
        <f>IF(PMKAFAAPAYER[[#This Row],[ ]]="Payé",PMKAFAAPAYER[[#This Row],[24.12.2025]],0)</f>
        <v>0</v>
      </c>
      <c r="EC323" s="161"/>
      <c r="ED323" s="176">
        <f>IF(PMKAFAAPAYER[[#This Row],[ ]]="Payé",PMKAFAAPAYER[[#This Row],[31.12.2025]],0)</f>
        <v>0</v>
      </c>
      <c r="EE323" s="18">
        <f t="shared" si="77"/>
        <v>0</v>
      </c>
      <c r="EF323" s="11">
        <f t="shared" si="78"/>
        <v>0</v>
      </c>
      <c r="EG323" s="16">
        <f>+PMKAFAAPAYER[[#This Row],[CHF]]-PMKAFAAPAYER[[#This Row],[T2025]]</f>
        <v>0</v>
      </c>
    </row>
    <row r="324" spans="1:137" x14ac:dyDescent="0.3">
      <c r="A324" s="9">
        <f t="shared" si="79"/>
        <v>319</v>
      </c>
      <c r="B324" s="250"/>
      <c r="C324" s="251"/>
      <c r="D324" s="252"/>
      <c r="E324" s="253"/>
      <c r="F324" s="265">
        <f t="shared" si="80"/>
        <v>0</v>
      </c>
      <c r="G324" s="254"/>
      <c r="H324" s="255"/>
      <c r="I324" s="256"/>
      <c r="J324" s="14"/>
      <c r="K324" s="14"/>
      <c r="L324" s="14"/>
      <c r="N324" s="15"/>
      <c r="P324" s="258"/>
      <c r="Q324" s="259"/>
      <c r="R324" s="260"/>
      <c r="S324" s="166">
        <f>IF(PMKAFAAPAYER[[#This Row],[ ]]="Payé",PMKAFAAPAYER[[#This Row],[02.01.2025]],0)</f>
        <v>0</v>
      </c>
      <c r="T324" s="234"/>
      <c r="U324" s="166">
        <f>IF(PMKAFAAPAYER[[#This Row],[ ]]="Payé",PMKAFAAPAYER[[#This Row],[09.01.2025]],0)</f>
        <v>0</v>
      </c>
      <c r="V324" s="234"/>
      <c r="W324" s="166">
        <f>IF(PMKAFAAPAYER[[#This Row],[ ]]="Payé",PMKAFAAPAYER[[#This Row],[16.01.2025]],0)</f>
        <v>0</v>
      </c>
      <c r="X324" s="234"/>
      <c r="Y324" s="166">
        <f>IF(PMKAFAAPAYER[[#This Row],[ ]]="Payé",PMKAFAAPAYER[[#This Row],[23.01.2025]],0)</f>
        <v>0</v>
      </c>
      <c r="Z324" s="234"/>
      <c r="AA324" s="176">
        <f>IF(PMKAFAAPAYER[[#This Row],[ ]]="Payé",PMKAFAAPAYER[[#This Row],[30.01.2025]],0)</f>
        <v>0</v>
      </c>
      <c r="AB324" s="32">
        <f t="shared" si="66"/>
        <v>0</v>
      </c>
      <c r="AC324" s="234"/>
      <c r="AD324" s="166">
        <f>IF(PMKAFAAPAYER[[#This Row],[ ]]="Payé",PMKAFAAPAYER[[#This Row],[06.02.2025]],0)</f>
        <v>0</v>
      </c>
      <c r="AE324" s="234"/>
      <c r="AF324" s="166">
        <f>IF(PMKAFAAPAYER[[#This Row],[ ]]="Payé",PMKAFAAPAYER[[#This Row],[13.02.2025]],0)</f>
        <v>0</v>
      </c>
      <c r="AG324" s="234"/>
      <c r="AH324" s="166">
        <f>IF(PMKAFAAPAYER[[#This Row],[ ]]="Payé",PMKAFAAPAYER[[#This Row],[20.02.2025]],0)</f>
        <v>0</v>
      </c>
      <c r="AI324" s="234"/>
      <c r="AJ324" s="176">
        <f>IF(PMKAFAAPAYER[[#This Row],[ ]]="Payé",PMKAFAAPAYER[[#This Row],[27.02.2025]],0)</f>
        <v>0</v>
      </c>
      <c r="AK324" s="47">
        <f t="shared" si="67"/>
        <v>0</v>
      </c>
      <c r="AL324" s="162"/>
      <c r="AM324" s="166">
        <f>IF(PMKAFAAPAYER[[#This Row],[ ]]="Payé",PMKAFAAPAYER[[#This Row],[05.03.2025]],0)</f>
        <v>0</v>
      </c>
      <c r="AN324" s="161"/>
      <c r="AO324" s="166">
        <f>IF(PMKAFAAPAYER[[#This Row],[ ]]="Payé",PMKAFAAPAYER[[#This Row],[12.03.2025]],0)</f>
        <v>0</v>
      </c>
      <c r="AP324" s="161"/>
      <c r="AQ324" s="166">
        <f>IF(PMKAFAAPAYER[[#This Row],[ ]]="Payé",PMKAFAAPAYER[[#This Row],[19.03.2025]],0)</f>
        <v>0</v>
      </c>
      <c r="AR324" s="161"/>
      <c r="AS324" s="176">
        <f>IF(PMKAFAAPAYER[[#This Row],[ ]]="Payé",PMKAFAAPAYER[[#This Row],[26.03.2025]],0)</f>
        <v>0</v>
      </c>
      <c r="AT324" s="17">
        <f t="shared" si="68"/>
        <v>0</v>
      </c>
      <c r="AU324" s="162"/>
      <c r="AV324" s="166">
        <f>IF(PMKAFAAPAYER[[#This Row],[ ]]="Payé",PMKAFAAPAYER[[#This Row],[02.04.2025]],0)</f>
        <v>0</v>
      </c>
      <c r="AW324" s="161"/>
      <c r="AX324" s="166">
        <f>IF(PMKAFAAPAYER[[#This Row],[ ]]="Payé",PMKAFAAPAYER[[#This Row],[09.04.2025]],0)</f>
        <v>0</v>
      </c>
      <c r="AY324" s="161"/>
      <c r="AZ324" s="166">
        <f>IF(PMKAFAAPAYER[[#This Row],[ ]]="Payé",PMKAFAAPAYER[[#This Row],[16.04.2025]],0)</f>
        <v>0</v>
      </c>
      <c r="BA324" s="161"/>
      <c r="BB324" s="166">
        <f>IF(PMKAFAAPAYER[[#This Row],[ ]]="Payé",PMKAFAAPAYER[[#This Row],[23.04.2025]],0)</f>
        <v>0</v>
      </c>
      <c r="BC324" s="161"/>
      <c r="BD324" s="176">
        <f>IF(PMKAFAAPAYER[[#This Row],[ ]]="Payé",PMKAFAAPAYER[[#This Row],[30.04.2025]],0)</f>
        <v>0</v>
      </c>
      <c r="BE324" s="18">
        <f t="shared" si="69"/>
        <v>0</v>
      </c>
      <c r="BF324" s="162"/>
      <c r="BG324" s="166">
        <f>IF(PMKAFAAPAYER[[#This Row],[ ]]="Payé",PMKAFAAPAYER[[#This Row],[07.05.2025]],0)</f>
        <v>0</v>
      </c>
      <c r="BH324" s="161"/>
      <c r="BI324" s="166">
        <f>IF(PMKAFAAPAYER[[#This Row],[ ]]="Payé",PMKAFAAPAYER[[#This Row],[14.05.2025]],0)</f>
        <v>0</v>
      </c>
      <c r="BJ324" s="161"/>
      <c r="BK324" s="166">
        <f>IF(PMKAFAAPAYER[[#This Row],[ ]]="Payé",PMKAFAAPAYER[[#This Row],[21.05.2025]],0)</f>
        <v>0</v>
      </c>
      <c r="BL324" s="161"/>
      <c r="BM324" s="176">
        <f>IF(PMKAFAAPAYER[[#This Row],[ ]]="Payé",PMKAFAAPAYER[[#This Row],[28.05.2025]],0)</f>
        <v>0</v>
      </c>
      <c r="BN324" s="17">
        <f t="shared" si="70"/>
        <v>0</v>
      </c>
      <c r="BO324" s="162"/>
      <c r="BP324" s="166">
        <f>IF(PMKAFAAPAYER[[#This Row],[ ]]="Payé",PMKAFAAPAYER[[#This Row],[04.06.2025]],0)</f>
        <v>0</v>
      </c>
      <c r="BQ324" s="161"/>
      <c r="BR324" s="166">
        <f>IF(PMKAFAAPAYER[[#This Row],[ ]]="Payé",PMKAFAAPAYER[[#This Row],[11.06.2025]],0)</f>
        <v>0</v>
      </c>
      <c r="BS324" s="161"/>
      <c r="BT324" s="166">
        <f>IF(PMKAFAAPAYER[[#This Row],[ ]]="Payé",PMKAFAAPAYER[[#This Row],[18.06.2025]],0)</f>
        <v>0</v>
      </c>
      <c r="BU324" s="161"/>
      <c r="BV324" s="176">
        <f>IF(PMKAFAAPAYER[[#This Row],[ ]]="Payé",PMKAFAAPAYER[[#This Row],[25.06.2025]],0)</f>
        <v>0</v>
      </c>
      <c r="BW324" s="18">
        <f t="shared" si="71"/>
        <v>0</v>
      </c>
      <c r="BX324" s="162"/>
      <c r="BY324" s="166">
        <f>IF(PMKAFAAPAYER[[#This Row],[ ]]="Payé",PMKAFAAPAYER[[#This Row],[02.07.2025]],0)</f>
        <v>0</v>
      </c>
      <c r="BZ324" s="161"/>
      <c r="CA324" s="166">
        <f>IF(PMKAFAAPAYER[[#This Row],[ ]]="Payé",PMKAFAAPAYER[[#This Row],[09.07.2025]],0)</f>
        <v>0</v>
      </c>
      <c r="CB324" s="161"/>
      <c r="CC324" s="166">
        <f>IF(PMKAFAAPAYER[[#This Row],[ ]]="Payé",PMKAFAAPAYER[[#This Row],[16.07.2025]],0)</f>
        <v>0</v>
      </c>
      <c r="CD324" s="161"/>
      <c r="CE324" s="166">
        <f>IF(PMKAFAAPAYER[[#This Row],[ ]]="Payé",PMKAFAAPAYER[[#This Row],[23.07.2025]],0)</f>
        <v>0</v>
      </c>
      <c r="CF324" s="161"/>
      <c r="CG324" s="176">
        <f>IF(PMKAFAAPAYER[[#This Row],[ ]]="Payé",PMKAFAAPAYER[[#This Row],[30.07.2025]],0)</f>
        <v>0</v>
      </c>
      <c r="CH324" s="17">
        <f t="shared" si="72"/>
        <v>0</v>
      </c>
      <c r="CI324" s="162"/>
      <c r="CJ324" s="166">
        <f>IF(PMKAFAAPAYER[[#This Row],[ ]]="Payé",PMKAFAAPAYER[[#This Row],[06.08.2025]],0)</f>
        <v>0</v>
      </c>
      <c r="CK324" s="161"/>
      <c r="CL324" s="166">
        <f>IF(PMKAFAAPAYER[[#This Row],[ ]]="Payé",PMKAFAAPAYER[[#This Row],[13.08.2025]],0)</f>
        <v>0</v>
      </c>
      <c r="CM324" s="161"/>
      <c r="CN324" s="166">
        <f>IF(PMKAFAAPAYER[[#This Row],[ ]]="Payé",PMKAFAAPAYER[[#This Row],[20.08.2025]],0)</f>
        <v>0</v>
      </c>
      <c r="CO324" s="161"/>
      <c r="CP324" s="176">
        <f>IF(PMKAFAAPAYER[[#This Row],[ ]]="Payé",PMKAFAAPAYER[[#This Row],[27.08.2025]],0)</f>
        <v>0</v>
      </c>
      <c r="CQ324" s="18">
        <f t="shared" si="73"/>
        <v>0</v>
      </c>
      <c r="CR324" s="162"/>
      <c r="CS324" s="166">
        <f>IF(PMKAFAAPAYER[[#This Row],[ ]]="Payé",PMKAFAAPAYER[[#This Row],[03.09.2025]],0)</f>
        <v>0</v>
      </c>
      <c r="CT324" s="161"/>
      <c r="CU324" s="166">
        <f>IF(PMKAFAAPAYER[[#This Row],[ ]]="Payé",PMKAFAAPAYER[[#This Row],[10.09.2025]],0)</f>
        <v>0</v>
      </c>
      <c r="CV324" s="161"/>
      <c r="CW324" s="166">
        <f>IF(PMKAFAAPAYER[[#This Row],[ ]]="Payé",PMKAFAAPAYER[[#This Row],[17.09.2025]],0)</f>
        <v>0</v>
      </c>
      <c r="CX324" s="161"/>
      <c r="CY324" s="176">
        <f>IF(PMKAFAAPAYER[[#This Row],[ ]]="Payé",PMKAFAAPAYER[[#This Row],[24.09.2025]],0)</f>
        <v>0</v>
      </c>
      <c r="CZ324" s="17">
        <f t="shared" si="74"/>
        <v>0</v>
      </c>
      <c r="DA324" s="162"/>
      <c r="DB324" s="166">
        <f>IF(PMKAFAAPAYER[[#This Row],[ ]]="Payé",PMKAFAAPAYER[[#This Row],[01.10.2025]],0)</f>
        <v>0</v>
      </c>
      <c r="DC324" s="161"/>
      <c r="DD324" s="166">
        <f>IF(PMKAFAAPAYER[[#This Row],[ ]]="Payé",PMKAFAAPAYER[[#This Row],[08.10.2025]],0)</f>
        <v>0</v>
      </c>
      <c r="DE324" s="161"/>
      <c r="DF324" s="166">
        <f>IF(PMKAFAAPAYER[[#This Row],[ ]]="Payé",PMKAFAAPAYER[[#This Row],[15.10.2025]],0)</f>
        <v>0</v>
      </c>
      <c r="DG324" s="161"/>
      <c r="DH324" s="166">
        <f>IF(PMKAFAAPAYER[[#This Row],[ ]]="Payé",PMKAFAAPAYER[[#This Row],[22.10.2025]],0)</f>
        <v>0</v>
      </c>
      <c r="DI324" s="161"/>
      <c r="DJ324" s="176">
        <f>IF(PMKAFAAPAYER[[#This Row],[ ]]="Payé",PMKAFAAPAYER[[#This Row],[29.10.2025]],0)</f>
        <v>0</v>
      </c>
      <c r="DK324" s="18">
        <f t="shared" si="75"/>
        <v>0</v>
      </c>
      <c r="DL324" s="162"/>
      <c r="DM324" s="166">
        <f>IF(PMKAFAAPAYER[[#This Row],[ ]]="Payé",PMKAFAAPAYER[[#This Row],[05.11.2025]],0)</f>
        <v>0</v>
      </c>
      <c r="DN324" s="161"/>
      <c r="DO324" s="166">
        <f>IF(PMKAFAAPAYER[[#This Row],[ ]]="Payé",PMKAFAAPAYER[[#This Row],[12.11.2025]],0)</f>
        <v>0</v>
      </c>
      <c r="DP324" s="161"/>
      <c r="DQ324" s="166">
        <f>IF(PMKAFAAPAYER[[#This Row],[ ]]="Payé",PMKAFAAPAYER[[#This Row],[19.11.2025]],0)</f>
        <v>0</v>
      </c>
      <c r="DR324" s="161"/>
      <c r="DS324" s="176">
        <f>IF(PMKAFAAPAYER[[#This Row],[ ]]="Payé",PMKAFAAPAYER[[#This Row],[26.11.2025]],0)</f>
        <v>0</v>
      </c>
      <c r="DT324" s="17">
        <f t="shared" si="76"/>
        <v>0</v>
      </c>
      <c r="DU324" s="162"/>
      <c r="DV324" s="166">
        <f>IF(PMKAFAAPAYER[[#This Row],[ ]]="Payé",PMKAFAAPAYER[[#This Row],[03.12.2025]],0)</f>
        <v>0</v>
      </c>
      <c r="DW324" s="161"/>
      <c r="DX324" s="166">
        <f>IF(PMKAFAAPAYER[[#This Row],[ ]]="Payé",PMKAFAAPAYER[[#This Row],[10.12.2025]],0)</f>
        <v>0</v>
      </c>
      <c r="DY324" s="161"/>
      <c r="DZ324" s="166">
        <f>IF(PMKAFAAPAYER[[#This Row],[ ]]="Payé",PMKAFAAPAYER[[#This Row],[17.12.2025]],0)</f>
        <v>0</v>
      </c>
      <c r="EA324" s="161"/>
      <c r="EB324" s="166">
        <f>IF(PMKAFAAPAYER[[#This Row],[ ]]="Payé",PMKAFAAPAYER[[#This Row],[24.12.2025]],0)</f>
        <v>0</v>
      </c>
      <c r="EC324" s="161"/>
      <c r="ED324" s="176">
        <f>IF(PMKAFAAPAYER[[#This Row],[ ]]="Payé",PMKAFAAPAYER[[#This Row],[31.12.2025]],0)</f>
        <v>0</v>
      </c>
      <c r="EE324" s="18">
        <f t="shared" si="77"/>
        <v>0</v>
      </c>
      <c r="EF324" s="11">
        <f t="shared" si="78"/>
        <v>0</v>
      </c>
      <c r="EG324" s="16">
        <f>+PMKAFAAPAYER[[#This Row],[CHF]]-PMKAFAAPAYER[[#This Row],[T2025]]</f>
        <v>0</v>
      </c>
    </row>
    <row r="325" spans="1:137" x14ac:dyDescent="0.3">
      <c r="A325" s="9">
        <f t="shared" si="79"/>
        <v>320</v>
      </c>
      <c r="B325" s="250"/>
      <c r="C325" s="251"/>
      <c r="D325" s="252"/>
      <c r="E325" s="253"/>
      <c r="F325" s="265">
        <f t="shared" si="80"/>
        <v>0</v>
      </c>
      <c r="G325" s="254"/>
      <c r="H325" s="255"/>
      <c r="I325" s="256"/>
      <c r="J325" s="14"/>
      <c r="K325" s="14"/>
      <c r="L325" s="14"/>
      <c r="N325" s="15"/>
      <c r="P325" s="258"/>
      <c r="Q325" s="259"/>
      <c r="R325" s="260"/>
      <c r="S325" s="166">
        <f>IF(PMKAFAAPAYER[[#This Row],[ ]]="Payé",PMKAFAAPAYER[[#This Row],[02.01.2025]],0)</f>
        <v>0</v>
      </c>
      <c r="T325" s="234"/>
      <c r="U325" s="166">
        <f>IF(PMKAFAAPAYER[[#This Row],[ ]]="Payé",PMKAFAAPAYER[[#This Row],[09.01.2025]],0)</f>
        <v>0</v>
      </c>
      <c r="V325" s="234"/>
      <c r="W325" s="166">
        <f>IF(PMKAFAAPAYER[[#This Row],[ ]]="Payé",PMKAFAAPAYER[[#This Row],[16.01.2025]],0)</f>
        <v>0</v>
      </c>
      <c r="X325" s="234"/>
      <c r="Y325" s="166">
        <f>IF(PMKAFAAPAYER[[#This Row],[ ]]="Payé",PMKAFAAPAYER[[#This Row],[23.01.2025]],0)</f>
        <v>0</v>
      </c>
      <c r="Z325" s="234"/>
      <c r="AA325" s="176">
        <f>IF(PMKAFAAPAYER[[#This Row],[ ]]="Payé",PMKAFAAPAYER[[#This Row],[30.01.2025]],0)</f>
        <v>0</v>
      </c>
      <c r="AB325" s="32">
        <f t="shared" si="66"/>
        <v>0</v>
      </c>
      <c r="AC325" s="234"/>
      <c r="AD325" s="166">
        <f>IF(PMKAFAAPAYER[[#This Row],[ ]]="Payé",PMKAFAAPAYER[[#This Row],[06.02.2025]],0)</f>
        <v>0</v>
      </c>
      <c r="AE325" s="234"/>
      <c r="AF325" s="166">
        <f>IF(PMKAFAAPAYER[[#This Row],[ ]]="Payé",PMKAFAAPAYER[[#This Row],[13.02.2025]],0)</f>
        <v>0</v>
      </c>
      <c r="AG325" s="234"/>
      <c r="AH325" s="166">
        <f>IF(PMKAFAAPAYER[[#This Row],[ ]]="Payé",PMKAFAAPAYER[[#This Row],[20.02.2025]],0)</f>
        <v>0</v>
      </c>
      <c r="AI325" s="234"/>
      <c r="AJ325" s="176">
        <f>IF(PMKAFAAPAYER[[#This Row],[ ]]="Payé",PMKAFAAPAYER[[#This Row],[27.02.2025]],0)</f>
        <v>0</v>
      </c>
      <c r="AK325" s="47">
        <f t="shared" si="67"/>
        <v>0</v>
      </c>
      <c r="AL325" s="162"/>
      <c r="AM325" s="166">
        <f>IF(PMKAFAAPAYER[[#This Row],[ ]]="Payé",PMKAFAAPAYER[[#This Row],[05.03.2025]],0)</f>
        <v>0</v>
      </c>
      <c r="AN325" s="161"/>
      <c r="AO325" s="166">
        <f>IF(PMKAFAAPAYER[[#This Row],[ ]]="Payé",PMKAFAAPAYER[[#This Row],[12.03.2025]],0)</f>
        <v>0</v>
      </c>
      <c r="AP325" s="161"/>
      <c r="AQ325" s="166">
        <f>IF(PMKAFAAPAYER[[#This Row],[ ]]="Payé",PMKAFAAPAYER[[#This Row],[19.03.2025]],0)</f>
        <v>0</v>
      </c>
      <c r="AR325" s="161"/>
      <c r="AS325" s="176">
        <f>IF(PMKAFAAPAYER[[#This Row],[ ]]="Payé",PMKAFAAPAYER[[#This Row],[26.03.2025]],0)</f>
        <v>0</v>
      </c>
      <c r="AT325" s="17">
        <f t="shared" si="68"/>
        <v>0</v>
      </c>
      <c r="AU325" s="162"/>
      <c r="AV325" s="166">
        <f>IF(PMKAFAAPAYER[[#This Row],[ ]]="Payé",PMKAFAAPAYER[[#This Row],[02.04.2025]],0)</f>
        <v>0</v>
      </c>
      <c r="AW325" s="161"/>
      <c r="AX325" s="166">
        <f>IF(PMKAFAAPAYER[[#This Row],[ ]]="Payé",PMKAFAAPAYER[[#This Row],[09.04.2025]],0)</f>
        <v>0</v>
      </c>
      <c r="AY325" s="161"/>
      <c r="AZ325" s="166">
        <f>IF(PMKAFAAPAYER[[#This Row],[ ]]="Payé",PMKAFAAPAYER[[#This Row],[16.04.2025]],0)</f>
        <v>0</v>
      </c>
      <c r="BA325" s="161"/>
      <c r="BB325" s="166">
        <f>IF(PMKAFAAPAYER[[#This Row],[ ]]="Payé",PMKAFAAPAYER[[#This Row],[23.04.2025]],0)</f>
        <v>0</v>
      </c>
      <c r="BC325" s="161"/>
      <c r="BD325" s="176">
        <f>IF(PMKAFAAPAYER[[#This Row],[ ]]="Payé",PMKAFAAPAYER[[#This Row],[30.04.2025]],0)</f>
        <v>0</v>
      </c>
      <c r="BE325" s="18">
        <f t="shared" si="69"/>
        <v>0</v>
      </c>
      <c r="BF325" s="162"/>
      <c r="BG325" s="166">
        <f>IF(PMKAFAAPAYER[[#This Row],[ ]]="Payé",PMKAFAAPAYER[[#This Row],[07.05.2025]],0)</f>
        <v>0</v>
      </c>
      <c r="BH325" s="161"/>
      <c r="BI325" s="166">
        <f>IF(PMKAFAAPAYER[[#This Row],[ ]]="Payé",PMKAFAAPAYER[[#This Row],[14.05.2025]],0)</f>
        <v>0</v>
      </c>
      <c r="BJ325" s="161"/>
      <c r="BK325" s="166">
        <f>IF(PMKAFAAPAYER[[#This Row],[ ]]="Payé",PMKAFAAPAYER[[#This Row],[21.05.2025]],0)</f>
        <v>0</v>
      </c>
      <c r="BL325" s="161"/>
      <c r="BM325" s="176">
        <f>IF(PMKAFAAPAYER[[#This Row],[ ]]="Payé",PMKAFAAPAYER[[#This Row],[28.05.2025]],0)</f>
        <v>0</v>
      </c>
      <c r="BN325" s="17">
        <f t="shared" si="70"/>
        <v>0</v>
      </c>
      <c r="BO325" s="162"/>
      <c r="BP325" s="166">
        <f>IF(PMKAFAAPAYER[[#This Row],[ ]]="Payé",PMKAFAAPAYER[[#This Row],[04.06.2025]],0)</f>
        <v>0</v>
      </c>
      <c r="BQ325" s="161"/>
      <c r="BR325" s="166">
        <f>IF(PMKAFAAPAYER[[#This Row],[ ]]="Payé",PMKAFAAPAYER[[#This Row],[11.06.2025]],0)</f>
        <v>0</v>
      </c>
      <c r="BS325" s="161"/>
      <c r="BT325" s="166">
        <f>IF(PMKAFAAPAYER[[#This Row],[ ]]="Payé",PMKAFAAPAYER[[#This Row],[18.06.2025]],0)</f>
        <v>0</v>
      </c>
      <c r="BU325" s="161"/>
      <c r="BV325" s="176">
        <f>IF(PMKAFAAPAYER[[#This Row],[ ]]="Payé",PMKAFAAPAYER[[#This Row],[25.06.2025]],0)</f>
        <v>0</v>
      </c>
      <c r="BW325" s="18">
        <f t="shared" si="71"/>
        <v>0</v>
      </c>
      <c r="BX325" s="162"/>
      <c r="BY325" s="166">
        <f>IF(PMKAFAAPAYER[[#This Row],[ ]]="Payé",PMKAFAAPAYER[[#This Row],[02.07.2025]],0)</f>
        <v>0</v>
      </c>
      <c r="BZ325" s="161"/>
      <c r="CA325" s="166">
        <f>IF(PMKAFAAPAYER[[#This Row],[ ]]="Payé",PMKAFAAPAYER[[#This Row],[09.07.2025]],0)</f>
        <v>0</v>
      </c>
      <c r="CB325" s="161"/>
      <c r="CC325" s="166">
        <f>IF(PMKAFAAPAYER[[#This Row],[ ]]="Payé",PMKAFAAPAYER[[#This Row],[16.07.2025]],0)</f>
        <v>0</v>
      </c>
      <c r="CD325" s="161"/>
      <c r="CE325" s="166">
        <f>IF(PMKAFAAPAYER[[#This Row],[ ]]="Payé",PMKAFAAPAYER[[#This Row],[23.07.2025]],0)</f>
        <v>0</v>
      </c>
      <c r="CF325" s="161"/>
      <c r="CG325" s="176">
        <f>IF(PMKAFAAPAYER[[#This Row],[ ]]="Payé",PMKAFAAPAYER[[#This Row],[30.07.2025]],0)</f>
        <v>0</v>
      </c>
      <c r="CH325" s="17">
        <f t="shared" si="72"/>
        <v>0</v>
      </c>
      <c r="CI325" s="162"/>
      <c r="CJ325" s="166">
        <f>IF(PMKAFAAPAYER[[#This Row],[ ]]="Payé",PMKAFAAPAYER[[#This Row],[06.08.2025]],0)</f>
        <v>0</v>
      </c>
      <c r="CK325" s="161"/>
      <c r="CL325" s="166">
        <f>IF(PMKAFAAPAYER[[#This Row],[ ]]="Payé",PMKAFAAPAYER[[#This Row],[13.08.2025]],0)</f>
        <v>0</v>
      </c>
      <c r="CM325" s="161"/>
      <c r="CN325" s="166">
        <f>IF(PMKAFAAPAYER[[#This Row],[ ]]="Payé",PMKAFAAPAYER[[#This Row],[20.08.2025]],0)</f>
        <v>0</v>
      </c>
      <c r="CO325" s="161"/>
      <c r="CP325" s="176">
        <f>IF(PMKAFAAPAYER[[#This Row],[ ]]="Payé",PMKAFAAPAYER[[#This Row],[27.08.2025]],0)</f>
        <v>0</v>
      </c>
      <c r="CQ325" s="18">
        <f t="shared" si="73"/>
        <v>0</v>
      </c>
      <c r="CR325" s="162"/>
      <c r="CS325" s="166">
        <f>IF(PMKAFAAPAYER[[#This Row],[ ]]="Payé",PMKAFAAPAYER[[#This Row],[03.09.2025]],0)</f>
        <v>0</v>
      </c>
      <c r="CT325" s="161"/>
      <c r="CU325" s="166">
        <f>IF(PMKAFAAPAYER[[#This Row],[ ]]="Payé",PMKAFAAPAYER[[#This Row],[10.09.2025]],0)</f>
        <v>0</v>
      </c>
      <c r="CV325" s="161"/>
      <c r="CW325" s="166">
        <f>IF(PMKAFAAPAYER[[#This Row],[ ]]="Payé",PMKAFAAPAYER[[#This Row],[17.09.2025]],0)</f>
        <v>0</v>
      </c>
      <c r="CX325" s="161"/>
      <c r="CY325" s="176">
        <f>IF(PMKAFAAPAYER[[#This Row],[ ]]="Payé",PMKAFAAPAYER[[#This Row],[24.09.2025]],0)</f>
        <v>0</v>
      </c>
      <c r="CZ325" s="17">
        <f t="shared" si="74"/>
        <v>0</v>
      </c>
      <c r="DA325" s="162"/>
      <c r="DB325" s="166">
        <f>IF(PMKAFAAPAYER[[#This Row],[ ]]="Payé",PMKAFAAPAYER[[#This Row],[01.10.2025]],0)</f>
        <v>0</v>
      </c>
      <c r="DC325" s="161"/>
      <c r="DD325" s="166">
        <f>IF(PMKAFAAPAYER[[#This Row],[ ]]="Payé",PMKAFAAPAYER[[#This Row],[08.10.2025]],0)</f>
        <v>0</v>
      </c>
      <c r="DE325" s="161"/>
      <c r="DF325" s="166">
        <f>IF(PMKAFAAPAYER[[#This Row],[ ]]="Payé",PMKAFAAPAYER[[#This Row],[15.10.2025]],0)</f>
        <v>0</v>
      </c>
      <c r="DG325" s="161"/>
      <c r="DH325" s="166">
        <f>IF(PMKAFAAPAYER[[#This Row],[ ]]="Payé",PMKAFAAPAYER[[#This Row],[22.10.2025]],0)</f>
        <v>0</v>
      </c>
      <c r="DI325" s="161"/>
      <c r="DJ325" s="176">
        <f>IF(PMKAFAAPAYER[[#This Row],[ ]]="Payé",PMKAFAAPAYER[[#This Row],[29.10.2025]],0)</f>
        <v>0</v>
      </c>
      <c r="DK325" s="18">
        <f t="shared" si="75"/>
        <v>0</v>
      </c>
      <c r="DL325" s="162"/>
      <c r="DM325" s="166">
        <f>IF(PMKAFAAPAYER[[#This Row],[ ]]="Payé",PMKAFAAPAYER[[#This Row],[05.11.2025]],0)</f>
        <v>0</v>
      </c>
      <c r="DN325" s="161"/>
      <c r="DO325" s="166">
        <f>IF(PMKAFAAPAYER[[#This Row],[ ]]="Payé",PMKAFAAPAYER[[#This Row],[12.11.2025]],0)</f>
        <v>0</v>
      </c>
      <c r="DP325" s="161"/>
      <c r="DQ325" s="166">
        <f>IF(PMKAFAAPAYER[[#This Row],[ ]]="Payé",PMKAFAAPAYER[[#This Row],[19.11.2025]],0)</f>
        <v>0</v>
      </c>
      <c r="DR325" s="161"/>
      <c r="DS325" s="176">
        <f>IF(PMKAFAAPAYER[[#This Row],[ ]]="Payé",PMKAFAAPAYER[[#This Row],[26.11.2025]],0)</f>
        <v>0</v>
      </c>
      <c r="DT325" s="17">
        <f t="shared" si="76"/>
        <v>0</v>
      </c>
      <c r="DU325" s="162"/>
      <c r="DV325" s="166">
        <f>IF(PMKAFAAPAYER[[#This Row],[ ]]="Payé",PMKAFAAPAYER[[#This Row],[03.12.2025]],0)</f>
        <v>0</v>
      </c>
      <c r="DW325" s="161"/>
      <c r="DX325" s="166">
        <f>IF(PMKAFAAPAYER[[#This Row],[ ]]="Payé",PMKAFAAPAYER[[#This Row],[10.12.2025]],0)</f>
        <v>0</v>
      </c>
      <c r="DY325" s="161"/>
      <c r="DZ325" s="166">
        <f>IF(PMKAFAAPAYER[[#This Row],[ ]]="Payé",PMKAFAAPAYER[[#This Row],[17.12.2025]],0)</f>
        <v>0</v>
      </c>
      <c r="EA325" s="161"/>
      <c r="EB325" s="166">
        <f>IF(PMKAFAAPAYER[[#This Row],[ ]]="Payé",PMKAFAAPAYER[[#This Row],[24.12.2025]],0)</f>
        <v>0</v>
      </c>
      <c r="EC325" s="161"/>
      <c r="ED325" s="176">
        <f>IF(PMKAFAAPAYER[[#This Row],[ ]]="Payé",PMKAFAAPAYER[[#This Row],[31.12.2025]],0)</f>
        <v>0</v>
      </c>
      <c r="EE325" s="18">
        <f t="shared" si="77"/>
        <v>0</v>
      </c>
      <c r="EF325" s="11">
        <f t="shared" si="78"/>
        <v>0</v>
      </c>
      <c r="EG325" s="16">
        <f>+PMKAFAAPAYER[[#This Row],[CHF]]-PMKAFAAPAYER[[#This Row],[T2025]]</f>
        <v>0</v>
      </c>
    </row>
    <row r="326" spans="1:137" x14ac:dyDescent="0.3">
      <c r="A326" s="9">
        <f t="shared" si="79"/>
        <v>321</v>
      </c>
      <c r="B326" s="250"/>
      <c r="C326" s="251"/>
      <c r="D326" s="252"/>
      <c r="E326" s="253"/>
      <c r="F326" s="265">
        <f t="shared" si="80"/>
        <v>0</v>
      </c>
      <c r="G326" s="254"/>
      <c r="H326" s="255"/>
      <c r="I326" s="256"/>
      <c r="J326" s="14"/>
      <c r="K326" s="14"/>
      <c r="L326" s="14"/>
      <c r="N326" s="15"/>
      <c r="P326" s="258"/>
      <c r="Q326" s="259"/>
      <c r="R326" s="260"/>
      <c r="S326" s="166">
        <f>IF(PMKAFAAPAYER[[#This Row],[ ]]="Payé",PMKAFAAPAYER[[#This Row],[02.01.2025]],0)</f>
        <v>0</v>
      </c>
      <c r="T326" s="234"/>
      <c r="U326" s="166">
        <f>IF(PMKAFAAPAYER[[#This Row],[ ]]="Payé",PMKAFAAPAYER[[#This Row],[09.01.2025]],0)</f>
        <v>0</v>
      </c>
      <c r="V326" s="234"/>
      <c r="W326" s="166">
        <f>IF(PMKAFAAPAYER[[#This Row],[ ]]="Payé",PMKAFAAPAYER[[#This Row],[16.01.2025]],0)</f>
        <v>0</v>
      </c>
      <c r="X326" s="234"/>
      <c r="Y326" s="166">
        <f>IF(PMKAFAAPAYER[[#This Row],[ ]]="Payé",PMKAFAAPAYER[[#This Row],[23.01.2025]],0)</f>
        <v>0</v>
      </c>
      <c r="Z326" s="234"/>
      <c r="AA326" s="176">
        <f>IF(PMKAFAAPAYER[[#This Row],[ ]]="Payé",PMKAFAAPAYER[[#This Row],[30.01.2025]],0)</f>
        <v>0</v>
      </c>
      <c r="AB326" s="32">
        <f t="shared" ref="AB326:AB389" si="81">SUM(R326,T326,V326,X326,Z326)</f>
        <v>0</v>
      </c>
      <c r="AC326" s="234"/>
      <c r="AD326" s="166">
        <f>IF(PMKAFAAPAYER[[#This Row],[ ]]="Payé",PMKAFAAPAYER[[#This Row],[06.02.2025]],0)</f>
        <v>0</v>
      </c>
      <c r="AE326" s="234"/>
      <c r="AF326" s="166">
        <f>IF(PMKAFAAPAYER[[#This Row],[ ]]="Payé",PMKAFAAPAYER[[#This Row],[13.02.2025]],0)</f>
        <v>0</v>
      </c>
      <c r="AG326" s="234"/>
      <c r="AH326" s="166">
        <f>IF(PMKAFAAPAYER[[#This Row],[ ]]="Payé",PMKAFAAPAYER[[#This Row],[20.02.2025]],0)</f>
        <v>0</v>
      </c>
      <c r="AI326" s="234"/>
      <c r="AJ326" s="176">
        <f>IF(PMKAFAAPAYER[[#This Row],[ ]]="Payé",PMKAFAAPAYER[[#This Row],[27.02.2025]],0)</f>
        <v>0</v>
      </c>
      <c r="AK326" s="47">
        <f t="shared" ref="AK326:AK389" si="82">SUM(AC326,AE326,AG326,AI326)</f>
        <v>0</v>
      </c>
      <c r="AL326" s="162"/>
      <c r="AM326" s="166">
        <f>IF(PMKAFAAPAYER[[#This Row],[ ]]="Payé",PMKAFAAPAYER[[#This Row],[05.03.2025]],0)</f>
        <v>0</v>
      </c>
      <c r="AN326" s="161"/>
      <c r="AO326" s="166">
        <f>IF(PMKAFAAPAYER[[#This Row],[ ]]="Payé",PMKAFAAPAYER[[#This Row],[12.03.2025]],0)</f>
        <v>0</v>
      </c>
      <c r="AP326" s="161"/>
      <c r="AQ326" s="166">
        <f>IF(PMKAFAAPAYER[[#This Row],[ ]]="Payé",PMKAFAAPAYER[[#This Row],[19.03.2025]],0)</f>
        <v>0</v>
      </c>
      <c r="AR326" s="161"/>
      <c r="AS326" s="176">
        <f>IF(PMKAFAAPAYER[[#This Row],[ ]]="Payé",PMKAFAAPAYER[[#This Row],[26.03.2025]],0)</f>
        <v>0</v>
      </c>
      <c r="AT326" s="17">
        <f t="shared" ref="AT326:AT389" si="83">SUM(AL326,AN326,AP326,AR326)</f>
        <v>0</v>
      </c>
      <c r="AU326" s="162"/>
      <c r="AV326" s="166">
        <f>IF(PMKAFAAPAYER[[#This Row],[ ]]="Payé",PMKAFAAPAYER[[#This Row],[02.04.2025]],0)</f>
        <v>0</v>
      </c>
      <c r="AW326" s="161"/>
      <c r="AX326" s="166">
        <f>IF(PMKAFAAPAYER[[#This Row],[ ]]="Payé",PMKAFAAPAYER[[#This Row],[09.04.2025]],0)</f>
        <v>0</v>
      </c>
      <c r="AY326" s="161"/>
      <c r="AZ326" s="166">
        <f>IF(PMKAFAAPAYER[[#This Row],[ ]]="Payé",PMKAFAAPAYER[[#This Row],[16.04.2025]],0)</f>
        <v>0</v>
      </c>
      <c r="BA326" s="161"/>
      <c r="BB326" s="166">
        <f>IF(PMKAFAAPAYER[[#This Row],[ ]]="Payé",PMKAFAAPAYER[[#This Row],[23.04.2025]],0)</f>
        <v>0</v>
      </c>
      <c r="BC326" s="161"/>
      <c r="BD326" s="176">
        <f>IF(PMKAFAAPAYER[[#This Row],[ ]]="Payé",PMKAFAAPAYER[[#This Row],[30.04.2025]],0)</f>
        <v>0</v>
      </c>
      <c r="BE326" s="18">
        <f t="shared" ref="BE326:BE389" si="84">SUM(AU326,AW326,AY326,BA326,BC326)</f>
        <v>0</v>
      </c>
      <c r="BF326" s="162"/>
      <c r="BG326" s="166">
        <f>IF(PMKAFAAPAYER[[#This Row],[ ]]="Payé",PMKAFAAPAYER[[#This Row],[07.05.2025]],0)</f>
        <v>0</v>
      </c>
      <c r="BH326" s="161"/>
      <c r="BI326" s="166">
        <f>IF(PMKAFAAPAYER[[#This Row],[ ]]="Payé",PMKAFAAPAYER[[#This Row],[14.05.2025]],0)</f>
        <v>0</v>
      </c>
      <c r="BJ326" s="161"/>
      <c r="BK326" s="166">
        <f>IF(PMKAFAAPAYER[[#This Row],[ ]]="Payé",PMKAFAAPAYER[[#This Row],[21.05.2025]],0)</f>
        <v>0</v>
      </c>
      <c r="BL326" s="161"/>
      <c r="BM326" s="176">
        <f>IF(PMKAFAAPAYER[[#This Row],[ ]]="Payé",PMKAFAAPAYER[[#This Row],[28.05.2025]],0)</f>
        <v>0</v>
      </c>
      <c r="BN326" s="17">
        <f t="shared" ref="BN326:BN389" si="85">SUM(BF326,BH326,BJ326,BL326)</f>
        <v>0</v>
      </c>
      <c r="BO326" s="162"/>
      <c r="BP326" s="166">
        <f>IF(PMKAFAAPAYER[[#This Row],[ ]]="Payé",PMKAFAAPAYER[[#This Row],[04.06.2025]],0)</f>
        <v>0</v>
      </c>
      <c r="BQ326" s="161"/>
      <c r="BR326" s="166">
        <f>IF(PMKAFAAPAYER[[#This Row],[ ]]="Payé",PMKAFAAPAYER[[#This Row],[11.06.2025]],0)</f>
        <v>0</v>
      </c>
      <c r="BS326" s="161"/>
      <c r="BT326" s="166">
        <f>IF(PMKAFAAPAYER[[#This Row],[ ]]="Payé",PMKAFAAPAYER[[#This Row],[18.06.2025]],0)</f>
        <v>0</v>
      </c>
      <c r="BU326" s="161"/>
      <c r="BV326" s="176">
        <f>IF(PMKAFAAPAYER[[#This Row],[ ]]="Payé",PMKAFAAPAYER[[#This Row],[25.06.2025]],0)</f>
        <v>0</v>
      </c>
      <c r="BW326" s="18">
        <f t="shared" ref="BW326:BW389" si="86">SUM(BO326,BQ326,BS326,BU326)</f>
        <v>0</v>
      </c>
      <c r="BX326" s="162"/>
      <c r="BY326" s="166">
        <f>IF(PMKAFAAPAYER[[#This Row],[ ]]="Payé",PMKAFAAPAYER[[#This Row],[02.07.2025]],0)</f>
        <v>0</v>
      </c>
      <c r="BZ326" s="161"/>
      <c r="CA326" s="166">
        <f>IF(PMKAFAAPAYER[[#This Row],[ ]]="Payé",PMKAFAAPAYER[[#This Row],[09.07.2025]],0)</f>
        <v>0</v>
      </c>
      <c r="CB326" s="161"/>
      <c r="CC326" s="166">
        <f>IF(PMKAFAAPAYER[[#This Row],[ ]]="Payé",PMKAFAAPAYER[[#This Row],[16.07.2025]],0)</f>
        <v>0</v>
      </c>
      <c r="CD326" s="161"/>
      <c r="CE326" s="166">
        <f>IF(PMKAFAAPAYER[[#This Row],[ ]]="Payé",PMKAFAAPAYER[[#This Row],[23.07.2025]],0)</f>
        <v>0</v>
      </c>
      <c r="CF326" s="161"/>
      <c r="CG326" s="176">
        <f>IF(PMKAFAAPAYER[[#This Row],[ ]]="Payé",PMKAFAAPAYER[[#This Row],[30.07.2025]],0)</f>
        <v>0</v>
      </c>
      <c r="CH326" s="17">
        <f t="shared" ref="CH326:CH389" si="87">SUM(BX326,BZ326,CB326,CD326,CF326)</f>
        <v>0</v>
      </c>
      <c r="CI326" s="162"/>
      <c r="CJ326" s="166">
        <f>IF(PMKAFAAPAYER[[#This Row],[ ]]="Payé",PMKAFAAPAYER[[#This Row],[06.08.2025]],0)</f>
        <v>0</v>
      </c>
      <c r="CK326" s="161"/>
      <c r="CL326" s="166">
        <f>IF(PMKAFAAPAYER[[#This Row],[ ]]="Payé",PMKAFAAPAYER[[#This Row],[13.08.2025]],0)</f>
        <v>0</v>
      </c>
      <c r="CM326" s="161"/>
      <c r="CN326" s="166">
        <f>IF(PMKAFAAPAYER[[#This Row],[ ]]="Payé",PMKAFAAPAYER[[#This Row],[20.08.2025]],0)</f>
        <v>0</v>
      </c>
      <c r="CO326" s="161"/>
      <c r="CP326" s="176">
        <f>IF(PMKAFAAPAYER[[#This Row],[ ]]="Payé",PMKAFAAPAYER[[#This Row],[27.08.2025]],0)</f>
        <v>0</v>
      </c>
      <c r="CQ326" s="18">
        <f t="shared" ref="CQ326:CQ389" si="88">SUM(CI326,CK326,CM326,CO326)</f>
        <v>0</v>
      </c>
      <c r="CR326" s="162"/>
      <c r="CS326" s="166">
        <f>IF(PMKAFAAPAYER[[#This Row],[ ]]="Payé",PMKAFAAPAYER[[#This Row],[03.09.2025]],0)</f>
        <v>0</v>
      </c>
      <c r="CT326" s="161"/>
      <c r="CU326" s="166">
        <f>IF(PMKAFAAPAYER[[#This Row],[ ]]="Payé",PMKAFAAPAYER[[#This Row],[10.09.2025]],0)</f>
        <v>0</v>
      </c>
      <c r="CV326" s="161"/>
      <c r="CW326" s="166">
        <f>IF(PMKAFAAPAYER[[#This Row],[ ]]="Payé",PMKAFAAPAYER[[#This Row],[17.09.2025]],0)</f>
        <v>0</v>
      </c>
      <c r="CX326" s="161"/>
      <c r="CY326" s="176">
        <f>IF(PMKAFAAPAYER[[#This Row],[ ]]="Payé",PMKAFAAPAYER[[#This Row],[24.09.2025]],0)</f>
        <v>0</v>
      </c>
      <c r="CZ326" s="17">
        <f t="shared" ref="CZ326:CZ389" si="89">SUM(CR326,CT326,CV326,CX326)</f>
        <v>0</v>
      </c>
      <c r="DA326" s="162"/>
      <c r="DB326" s="166">
        <f>IF(PMKAFAAPAYER[[#This Row],[ ]]="Payé",PMKAFAAPAYER[[#This Row],[01.10.2025]],0)</f>
        <v>0</v>
      </c>
      <c r="DC326" s="161"/>
      <c r="DD326" s="166">
        <f>IF(PMKAFAAPAYER[[#This Row],[ ]]="Payé",PMKAFAAPAYER[[#This Row],[08.10.2025]],0)</f>
        <v>0</v>
      </c>
      <c r="DE326" s="161"/>
      <c r="DF326" s="166">
        <f>IF(PMKAFAAPAYER[[#This Row],[ ]]="Payé",PMKAFAAPAYER[[#This Row],[15.10.2025]],0)</f>
        <v>0</v>
      </c>
      <c r="DG326" s="161"/>
      <c r="DH326" s="166">
        <f>IF(PMKAFAAPAYER[[#This Row],[ ]]="Payé",PMKAFAAPAYER[[#This Row],[22.10.2025]],0)</f>
        <v>0</v>
      </c>
      <c r="DI326" s="161"/>
      <c r="DJ326" s="176">
        <f>IF(PMKAFAAPAYER[[#This Row],[ ]]="Payé",PMKAFAAPAYER[[#This Row],[29.10.2025]],0)</f>
        <v>0</v>
      </c>
      <c r="DK326" s="18">
        <f t="shared" ref="DK326:DK389" si="90">SUM(DA326,DC326,DE326,DG326,DI326)</f>
        <v>0</v>
      </c>
      <c r="DL326" s="162"/>
      <c r="DM326" s="166">
        <f>IF(PMKAFAAPAYER[[#This Row],[ ]]="Payé",PMKAFAAPAYER[[#This Row],[05.11.2025]],0)</f>
        <v>0</v>
      </c>
      <c r="DN326" s="161"/>
      <c r="DO326" s="166">
        <f>IF(PMKAFAAPAYER[[#This Row],[ ]]="Payé",PMKAFAAPAYER[[#This Row],[12.11.2025]],0)</f>
        <v>0</v>
      </c>
      <c r="DP326" s="161"/>
      <c r="DQ326" s="166">
        <f>IF(PMKAFAAPAYER[[#This Row],[ ]]="Payé",PMKAFAAPAYER[[#This Row],[19.11.2025]],0)</f>
        <v>0</v>
      </c>
      <c r="DR326" s="161"/>
      <c r="DS326" s="176">
        <f>IF(PMKAFAAPAYER[[#This Row],[ ]]="Payé",PMKAFAAPAYER[[#This Row],[26.11.2025]],0)</f>
        <v>0</v>
      </c>
      <c r="DT326" s="17">
        <f t="shared" ref="DT326:DT389" si="91">SUM(DL326,DN326,DP326,DR326)</f>
        <v>0</v>
      </c>
      <c r="DU326" s="162"/>
      <c r="DV326" s="166">
        <f>IF(PMKAFAAPAYER[[#This Row],[ ]]="Payé",PMKAFAAPAYER[[#This Row],[03.12.2025]],0)</f>
        <v>0</v>
      </c>
      <c r="DW326" s="161"/>
      <c r="DX326" s="166">
        <f>IF(PMKAFAAPAYER[[#This Row],[ ]]="Payé",PMKAFAAPAYER[[#This Row],[10.12.2025]],0)</f>
        <v>0</v>
      </c>
      <c r="DY326" s="161"/>
      <c r="DZ326" s="166">
        <f>IF(PMKAFAAPAYER[[#This Row],[ ]]="Payé",PMKAFAAPAYER[[#This Row],[17.12.2025]],0)</f>
        <v>0</v>
      </c>
      <c r="EA326" s="161"/>
      <c r="EB326" s="166">
        <f>IF(PMKAFAAPAYER[[#This Row],[ ]]="Payé",PMKAFAAPAYER[[#This Row],[24.12.2025]],0)</f>
        <v>0</v>
      </c>
      <c r="EC326" s="161"/>
      <c r="ED326" s="176">
        <f>IF(PMKAFAAPAYER[[#This Row],[ ]]="Payé",PMKAFAAPAYER[[#This Row],[31.12.2025]],0)</f>
        <v>0</v>
      </c>
      <c r="EE326" s="18">
        <f t="shared" ref="EE326:EE389" si="92">SUM(DU326,DW326,DY326,EA326,EC326)</f>
        <v>0</v>
      </c>
      <c r="EF326" s="11">
        <f t="shared" ref="EF326:EF389" si="93">SUM(AB326,AK326,AT326,BE326,BN326,BW326,CH326,CQ326,CZ326,DK326,DT326,EE326)</f>
        <v>0</v>
      </c>
      <c r="EG326" s="16">
        <f>+PMKAFAAPAYER[[#This Row],[CHF]]-PMKAFAAPAYER[[#This Row],[T2025]]</f>
        <v>0</v>
      </c>
    </row>
    <row r="327" spans="1:137" x14ac:dyDescent="0.3">
      <c r="A327" s="9">
        <f t="shared" ref="A327:A390" si="94">+A326+1</f>
        <v>322</v>
      </c>
      <c r="B327" s="250"/>
      <c r="C327" s="251"/>
      <c r="D327" s="252"/>
      <c r="E327" s="253"/>
      <c r="F327" s="265">
        <f t="shared" si="80"/>
        <v>0</v>
      </c>
      <c r="G327" s="254"/>
      <c r="H327" s="255"/>
      <c r="I327" s="256"/>
      <c r="J327" s="14"/>
      <c r="K327" s="14"/>
      <c r="L327" s="14"/>
      <c r="N327" s="15"/>
      <c r="P327" s="258"/>
      <c r="Q327" s="259"/>
      <c r="R327" s="260"/>
      <c r="S327" s="166">
        <f>IF(PMKAFAAPAYER[[#This Row],[ ]]="Payé",PMKAFAAPAYER[[#This Row],[02.01.2025]],0)</f>
        <v>0</v>
      </c>
      <c r="T327" s="234"/>
      <c r="U327" s="166">
        <f>IF(PMKAFAAPAYER[[#This Row],[ ]]="Payé",PMKAFAAPAYER[[#This Row],[09.01.2025]],0)</f>
        <v>0</v>
      </c>
      <c r="V327" s="234"/>
      <c r="W327" s="166">
        <f>IF(PMKAFAAPAYER[[#This Row],[ ]]="Payé",PMKAFAAPAYER[[#This Row],[16.01.2025]],0)</f>
        <v>0</v>
      </c>
      <c r="X327" s="234"/>
      <c r="Y327" s="166">
        <f>IF(PMKAFAAPAYER[[#This Row],[ ]]="Payé",PMKAFAAPAYER[[#This Row],[23.01.2025]],0)</f>
        <v>0</v>
      </c>
      <c r="Z327" s="234"/>
      <c r="AA327" s="176">
        <f>IF(PMKAFAAPAYER[[#This Row],[ ]]="Payé",PMKAFAAPAYER[[#This Row],[30.01.2025]],0)</f>
        <v>0</v>
      </c>
      <c r="AB327" s="32">
        <f t="shared" si="81"/>
        <v>0</v>
      </c>
      <c r="AC327" s="234"/>
      <c r="AD327" s="166">
        <f>IF(PMKAFAAPAYER[[#This Row],[ ]]="Payé",PMKAFAAPAYER[[#This Row],[06.02.2025]],0)</f>
        <v>0</v>
      </c>
      <c r="AE327" s="234"/>
      <c r="AF327" s="166">
        <f>IF(PMKAFAAPAYER[[#This Row],[ ]]="Payé",PMKAFAAPAYER[[#This Row],[13.02.2025]],0)</f>
        <v>0</v>
      </c>
      <c r="AG327" s="234"/>
      <c r="AH327" s="166">
        <f>IF(PMKAFAAPAYER[[#This Row],[ ]]="Payé",PMKAFAAPAYER[[#This Row],[20.02.2025]],0)</f>
        <v>0</v>
      </c>
      <c r="AI327" s="234"/>
      <c r="AJ327" s="176">
        <f>IF(PMKAFAAPAYER[[#This Row],[ ]]="Payé",PMKAFAAPAYER[[#This Row],[27.02.2025]],0)</f>
        <v>0</v>
      </c>
      <c r="AK327" s="47">
        <f t="shared" si="82"/>
        <v>0</v>
      </c>
      <c r="AL327" s="162"/>
      <c r="AM327" s="166">
        <f>IF(PMKAFAAPAYER[[#This Row],[ ]]="Payé",PMKAFAAPAYER[[#This Row],[05.03.2025]],0)</f>
        <v>0</v>
      </c>
      <c r="AN327" s="161"/>
      <c r="AO327" s="166">
        <f>IF(PMKAFAAPAYER[[#This Row],[ ]]="Payé",PMKAFAAPAYER[[#This Row],[12.03.2025]],0)</f>
        <v>0</v>
      </c>
      <c r="AP327" s="161"/>
      <c r="AQ327" s="166">
        <f>IF(PMKAFAAPAYER[[#This Row],[ ]]="Payé",PMKAFAAPAYER[[#This Row],[19.03.2025]],0)</f>
        <v>0</v>
      </c>
      <c r="AR327" s="161"/>
      <c r="AS327" s="176">
        <f>IF(PMKAFAAPAYER[[#This Row],[ ]]="Payé",PMKAFAAPAYER[[#This Row],[26.03.2025]],0)</f>
        <v>0</v>
      </c>
      <c r="AT327" s="17">
        <f t="shared" si="83"/>
        <v>0</v>
      </c>
      <c r="AU327" s="162"/>
      <c r="AV327" s="166">
        <f>IF(PMKAFAAPAYER[[#This Row],[ ]]="Payé",PMKAFAAPAYER[[#This Row],[02.04.2025]],0)</f>
        <v>0</v>
      </c>
      <c r="AW327" s="161"/>
      <c r="AX327" s="166">
        <f>IF(PMKAFAAPAYER[[#This Row],[ ]]="Payé",PMKAFAAPAYER[[#This Row],[09.04.2025]],0)</f>
        <v>0</v>
      </c>
      <c r="AY327" s="161"/>
      <c r="AZ327" s="166">
        <f>IF(PMKAFAAPAYER[[#This Row],[ ]]="Payé",PMKAFAAPAYER[[#This Row],[16.04.2025]],0)</f>
        <v>0</v>
      </c>
      <c r="BA327" s="161"/>
      <c r="BB327" s="166">
        <f>IF(PMKAFAAPAYER[[#This Row],[ ]]="Payé",PMKAFAAPAYER[[#This Row],[23.04.2025]],0)</f>
        <v>0</v>
      </c>
      <c r="BC327" s="161"/>
      <c r="BD327" s="176">
        <f>IF(PMKAFAAPAYER[[#This Row],[ ]]="Payé",PMKAFAAPAYER[[#This Row],[30.04.2025]],0)</f>
        <v>0</v>
      </c>
      <c r="BE327" s="18">
        <f t="shared" si="84"/>
        <v>0</v>
      </c>
      <c r="BF327" s="162"/>
      <c r="BG327" s="166">
        <f>IF(PMKAFAAPAYER[[#This Row],[ ]]="Payé",PMKAFAAPAYER[[#This Row],[07.05.2025]],0)</f>
        <v>0</v>
      </c>
      <c r="BH327" s="161"/>
      <c r="BI327" s="166">
        <f>IF(PMKAFAAPAYER[[#This Row],[ ]]="Payé",PMKAFAAPAYER[[#This Row],[14.05.2025]],0)</f>
        <v>0</v>
      </c>
      <c r="BJ327" s="161"/>
      <c r="BK327" s="166">
        <f>IF(PMKAFAAPAYER[[#This Row],[ ]]="Payé",PMKAFAAPAYER[[#This Row],[21.05.2025]],0)</f>
        <v>0</v>
      </c>
      <c r="BL327" s="161"/>
      <c r="BM327" s="176">
        <f>IF(PMKAFAAPAYER[[#This Row],[ ]]="Payé",PMKAFAAPAYER[[#This Row],[28.05.2025]],0)</f>
        <v>0</v>
      </c>
      <c r="BN327" s="17">
        <f t="shared" si="85"/>
        <v>0</v>
      </c>
      <c r="BO327" s="162"/>
      <c r="BP327" s="166">
        <f>IF(PMKAFAAPAYER[[#This Row],[ ]]="Payé",PMKAFAAPAYER[[#This Row],[04.06.2025]],0)</f>
        <v>0</v>
      </c>
      <c r="BQ327" s="161"/>
      <c r="BR327" s="166">
        <f>IF(PMKAFAAPAYER[[#This Row],[ ]]="Payé",PMKAFAAPAYER[[#This Row],[11.06.2025]],0)</f>
        <v>0</v>
      </c>
      <c r="BS327" s="161"/>
      <c r="BT327" s="166">
        <f>IF(PMKAFAAPAYER[[#This Row],[ ]]="Payé",PMKAFAAPAYER[[#This Row],[18.06.2025]],0)</f>
        <v>0</v>
      </c>
      <c r="BU327" s="161"/>
      <c r="BV327" s="176">
        <f>IF(PMKAFAAPAYER[[#This Row],[ ]]="Payé",PMKAFAAPAYER[[#This Row],[25.06.2025]],0)</f>
        <v>0</v>
      </c>
      <c r="BW327" s="18">
        <f t="shared" si="86"/>
        <v>0</v>
      </c>
      <c r="BX327" s="162"/>
      <c r="BY327" s="166">
        <f>IF(PMKAFAAPAYER[[#This Row],[ ]]="Payé",PMKAFAAPAYER[[#This Row],[02.07.2025]],0)</f>
        <v>0</v>
      </c>
      <c r="BZ327" s="161"/>
      <c r="CA327" s="166">
        <f>IF(PMKAFAAPAYER[[#This Row],[ ]]="Payé",PMKAFAAPAYER[[#This Row],[09.07.2025]],0)</f>
        <v>0</v>
      </c>
      <c r="CB327" s="161"/>
      <c r="CC327" s="166">
        <f>IF(PMKAFAAPAYER[[#This Row],[ ]]="Payé",PMKAFAAPAYER[[#This Row],[16.07.2025]],0)</f>
        <v>0</v>
      </c>
      <c r="CD327" s="161"/>
      <c r="CE327" s="166">
        <f>IF(PMKAFAAPAYER[[#This Row],[ ]]="Payé",PMKAFAAPAYER[[#This Row],[23.07.2025]],0)</f>
        <v>0</v>
      </c>
      <c r="CF327" s="161"/>
      <c r="CG327" s="176">
        <f>IF(PMKAFAAPAYER[[#This Row],[ ]]="Payé",PMKAFAAPAYER[[#This Row],[30.07.2025]],0)</f>
        <v>0</v>
      </c>
      <c r="CH327" s="17">
        <f t="shared" si="87"/>
        <v>0</v>
      </c>
      <c r="CI327" s="162"/>
      <c r="CJ327" s="166">
        <f>IF(PMKAFAAPAYER[[#This Row],[ ]]="Payé",PMKAFAAPAYER[[#This Row],[06.08.2025]],0)</f>
        <v>0</v>
      </c>
      <c r="CK327" s="161"/>
      <c r="CL327" s="166">
        <f>IF(PMKAFAAPAYER[[#This Row],[ ]]="Payé",PMKAFAAPAYER[[#This Row],[13.08.2025]],0)</f>
        <v>0</v>
      </c>
      <c r="CM327" s="161"/>
      <c r="CN327" s="166">
        <f>IF(PMKAFAAPAYER[[#This Row],[ ]]="Payé",PMKAFAAPAYER[[#This Row],[20.08.2025]],0)</f>
        <v>0</v>
      </c>
      <c r="CO327" s="161"/>
      <c r="CP327" s="176">
        <f>IF(PMKAFAAPAYER[[#This Row],[ ]]="Payé",PMKAFAAPAYER[[#This Row],[27.08.2025]],0)</f>
        <v>0</v>
      </c>
      <c r="CQ327" s="18">
        <f t="shared" si="88"/>
        <v>0</v>
      </c>
      <c r="CR327" s="162"/>
      <c r="CS327" s="166">
        <f>IF(PMKAFAAPAYER[[#This Row],[ ]]="Payé",PMKAFAAPAYER[[#This Row],[03.09.2025]],0)</f>
        <v>0</v>
      </c>
      <c r="CT327" s="161"/>
      <c r="CU327" s="166">
        <f>IF(PMKAFAAPAYER[[#This Row],[ ]]="Payé",PMKAFAAPAYER[[#This Row],[10.09.2025]],0)</f>
        <v>0</v>
      </c>
      <c r="CV327" s="161"/>
      <c r="CW327" s="166">
        <f>IF(PMKAFAAPAYER[[#This Row],[ ]]="Payé",PMKAFAAPAYER[[#This Row],[17.09.2025]],0)</f>
        <v>0</v>
      </c>
      <c r="CX327" s="161"/>
      <c r="CY327" s="176">
        <f>IF(PMKAFAAPAYER[[#This Row],[ ]]="Payé",PMKAFAAPAYER[[#This Row],[24.09.2025]],0)</f>
        <v>0</v>
      </c>
      <c r="CZ327" s="17">
        <f t="shared" si="89"/>
        <v>0</v>
      </c>
      <c r="DA327" s="162"/>
      <c r="DB327" s="166">
        <f>IF(PMKAFAAPAYER[[#This Row],[ ]]="Payé",PMKAFAAPAYER[[#This Row],[01.10.2025]],0)</f>
        <v>0</v>
      </c>
      <c r="DC327" s="161"/>
      <c r="DD327" s="166">
        <f>IF(PMKAFAAPAYER[[#This Row],[ ]]="Payé",PMKAFAAPAYER[[#This Row],[08.10.2025]],0)</f>
        <v>0</v>
      </c>
      <c r="DE327" s="161"/>
      <c r="DF327" s="166">
        <f>IF(PMKAFAAPAYER[[#This Row],[ ]]="Payé",PMKAFAAPAYER[[#This Row],[15.10.2025]],0)</f>
        <v>0</v>
      </c>
      <c r="DG327" s="161"/>
      <c r="DH327" s="166">
        <f>IF(PMKAFAAPAYER[[#This Row],[ ]]="Payé",PMKAFAAPAYER[[#This Row],[22.10.2025]],0)</f>
        <v>0</v>
      </c>
      <c r="DI327" s="161"/>
      <c r="DJ327" s="176">
        <f>IF(PMKAFAAPAYER[[#This Row],[ ]]="Payé",PMKAFAAPAYER[[#This Row],[29.10.2025]],0)</f>
        <v>0</v>
      </c>
      <c r="DK327" s="18">
        <f t="shared" si="90"/>
        <v>0</v>
      </c>
      <c r="DL327" s="162"/>
      <c r="DM327" s="166">
        <f>IF(PMKAFAAPAYER[[#This Row],[ ]]="Payé",PMKAFAAPAYER[[#This Row],[05.11.2025]],0)</f>
        <v>0</v>
      </c>
      <c r="DN327" s="161"/>
      <c r="DO327" s="166">
        <f>IF(PMKAFAAPAYER[[#This Row],[ ]]="Payé",PMKAFAAPAYER[[#This Row],[12.11.2025]],0)</f>
        <v>0</v>
      </c>
      <c r="DP327" s="161"/>
      <c r="DQ327" s="166">
        <f>IF(PMKAFAAPAYER[[#This Row],[ ]]="Payé",PMKAFAAPAYER[[#This Row],[19.11.2025]],0)</f>
        <v>0</v>
      </c>
      <c r="DR327" s="161"/>
      <c r="DS327" s="176">
        <f>IF(PMKAFAAPAYER[[#This Row],[ ]]="Payé",PMKAFAAPAYER[[#This Row],[26.11.2025]],0)</f>
        <v>0</v>
      </c>
      <c r="DT327" s="17">
        <f t="shared" si="91"/>
        <v>0</v>
      </c>
      <c r="DU327" s="162"/>
      <c r="DV327" s="166">
        <f>IF(PMKAFAAPAYER[[#This Row],[ ]]="Payé",PMKAFAAPAYER[[#This Row],[03.12.2025]],0)</f>
        <v>0</v>
      </c>
      <c r="DW327" s="161"/>
      <c r="DX327" s="166">
        <f>IF(PMKAFAAPAYER[[#This Row],[ ]]="Payé",PMKAFAAPAYER[[#This Row],[10.12.2025]],0)</f>
        <v>0</v>
      </c>
      <c r="DY327" s="161"/>
      <c r="DZ327" s="166">
        <f>IF(PMKAFAAPAYER[[#This Row],[ ]]="Payé",PMKAFAAPAYER[[#This Row],[17.12.2025]],0)</f>
        <v>0</v>
      </c>
      <c r="EA327" s="161"/>
      <c r="EB327" s="166">
        <f>IF(PMKAFAAPAYER[[#This Row],[ ]]="Payé",PMKAFAAPAYER[[#This Row],[24.12.2025]],0)</f>
        <v>0</v>
      </c>
      <c r="EC327" s="161"/>
      <c r="ED327" s="176">
        <f>IF(PMKAFAAPAYER[[#This Row],[ ]]="Payé",PMKAFAAPAYER[[#This Row],[31.12.2025]],0)</f>
        <v>0</v>
      </c>
      <c r="EE327" s="18">
        <f t="shared" si="92"/>
        <v>0</v>
      </c>
      <c r="EF327" s="11">
        <f t="shared" si="93"/>
        <v>0</v>
      </c>
      <c r="EG327" s="16">
        <f>+PMKAFAAPAYER[[#This Row],[CHF]]-PMKAFAAPAYER[[#This Row],[T2025]]</f>
        <v>0</v>
      </c>
    </row>
    <row r="328" spans="1:137" x14ac:dyDescent="0.3">
      <c r="A328" s="9">
        <f t="shared" si="94"/>
        <v>323</v>
      </c>
      <c r="B328" s="250"/>
      <c r="C328" s="251"/>
      <c r="D328" s="252"/>
      <c r="E328" s="253"/>
      <c r="F328" s="265">
        <f t="shared" si="80"/>
        <v>0</v>
      </c>
      <c r="G328" s="254"/>
      <c r="H328" s="255"/>
      <c r="I328" s="256"/>
      <c r="J328" s="14"/>
      <c r="K328" s="14"/>
      <c r="L328" s="14"/>
      <c r="N328" s="15"/>
      <c r="P328" s="258"/>
      <c r="Q328" s="259"/>
      <c r="R328" s="260"/>
      <c r="S328" s="166">
        <f>IF(PMKAFAAPAYER[[#This Row],[ ]]="Payé",PMKAFAAPAYER[[#This Row],[02.01.2025]],0)</f>
        <v>0</v>
      </c>
      <c r="T328" s="234"/>
      <c r="U328" s="166">
        <f>IF(PMKAFAAPAYER[[#This Row],[ ]]="Payé",PMKAFAAPAYER[[#This Row],[09.01.2025]],0)</f>
        <v>0</v>
      </c>
      <c r="V328" s="234"/>
      <c r="W328" s="166">
        <f>IF(PMKAFAAPAYER[[#This Row],[ ]]="Payé",PMKAFAAPAYER[[#This Row],[16.01.2025]],0)</f>
        <v>0</v>
      </c>
      <c r="X328" s="234"/>
      <c r="Y328" s="166">
        <f>IF(PMKAFAAPAYER[[#This Row],[ ]]="Payé",PMKAFAAPAYER[[#This Row],[23.01.2025]],0)</f>
        <v>0</v>
      </c>
      <c r="Z328" s="234"/>
      <c r="AA328" s="176">
        <f>IF(PMKAFAAPAYER[[#This Row],[ ]]="Payé",PMKAFAAPAYER[[#This Row],[30.01.2025]],0)</f>
        <v>0</v>
      </c>
      <c r="AB328" s="32">
        <f t="shared" si="81"/>
        <v>0</v>
      </c>
      <c r="AC328" s="234"/>
      <c r="AD328" s="166">
        <f>IF(PMKAFAAPAYER[[#This Row],[ ]]="Payé",PMKAFAAPAYER[[#This Row],[06.02.2025]],0)</f>
        <v>0</v>
      </c>
      <c r="AE328" s="234"/>
      <c r="AF328" s="166">
        <f>IF(PMKAFAAPAYER[[#This Row],[ ]]="Payé",PMKAFAAPAYER[[#This Row],[13.02.2025]],0)</f>
        <v>0</v>
      </c>
      <c r="AG328" s="234"/>
      <c r="AH328" s="166">
        <f>IF(PMKAFAAPAYER[[#This Row],[ ]]="Payé",PMKAFAAPAYER[[#This Row],[20.02.2025]],0)</f>
        <v>0</v>
      </c>
      <c r="AI328" s="234"/>
      <c r="AJ328" s="176">
        <f>IF(PMKAFAAPAYER[[#This Row],[ ]]="Payé",PMKAFAAPAYER[[#This Row],[27.02.2025]],0)</f>
        <v>0</v>
      </c>
      <c r="AK328" s="47">
        <f t="shared" si="82"/>
        <v>0</v>
      </c>
      <c r="AL328" s="162"/>
      <c r="AM328" s="166">
        <f>IF(PMKAFAAPAYER[[#This Row],[ ]]="Payé",PMKAFAAPAYER[[#This Row],[05.03.2025]],0)</f>
        <v>0</v>
      </c>
      <c r="AN328" s="161"/>
      <c r="AO328" s="166">
        <f>IF(PMKAFAAPAYER[[#This Row],[ ]]="Payé",PMKAFAAPAYER[[#This Row],[12.03.2025]],0)</f>
        <v>0</v>
      </c>
      <c r="AP328" s="161"/>
      <c r="AQ328" s="166">
        <f>IF(PMKAFAAPAYER[[#This Row],[ ]]="Payé",PMKAFAAPAYER[[#This Row],[19.03.2025]],0)</f>
        <v>0</v>
      </c>
      <c r="AR328" s="161"/>
      <c r="AS328" s="176">
        <f>IF(PMKAFAAPAYER[[#This Row],[ ]]="Payé",PMKAFAAPAYER[[#This Row],[26.03.2025]],0)</f>
        <v>0</v>
      </c>
      <c r="AT328" s="17">
        <f t="shared" si="83"/>
        <v>0</v>
      </c>
      <c r="AU328" s="162"/>
      <c r="AV328" s="166">
        <f>IF(PMKAFAAPAYER[[#This Row],[ ]]="Payé",PMKAFAAPAYER[[#This Row],[02.04.2025]],0)</f>
        <v>0</v>
      </c>
      <c r="AW328" s="161"/>
      <c r="AX328" s="166">
        <f>IF(PMKAFAAPAYER[[#This Row],[ ]]="Payé",PMKAFAAPAYER[[#This Row],[09.04.2025]],0)</f>
        <v>0</v>
      </c>
      <c r="AY328" s="161"/>
      <c r="AZ328" s="166">
        <f>IF(PMKAFAAPAYER[[#This Row],[ ]]="Payé",PMKAFAAPAYER[[#This Row],[16.04.2025]],0)</f>
        <v>0</v>
      </c>
      <c r="BA328" s="161"/>
      <c r="BB328" s="166">
        <f>IF(PMKAFAAPAYER[[#This Row],[ ]]="Payé",PMKAFAAPAYER[[#This Row],[23.04.2025]],0)</f>
        <v>0</v>
      </c>
      <c r="BC328" s="161"/>
      <c r="BD328" s="176">
        <f>IF(PMKAFAAPAYER[[#This Row],[ ]]="Payé",PMKAFAAPAYER[[#This Row],[30.04.2025]],0)</f>
        <v>0</v>
      </c>
      <c r="BE328" s="18">
        <f t="shared" si="84"/>
        <v>0</v>
      </c>
      <c r="BF328" s="162"/>
      <c r="BG328" s="166">
        <f>IF(PMKAFAAPAYER[[#This Row],[ ]]="Payé",PMKAFAAPAYER[[#This Row],[07.05.2025]],0)</f>
        <v>0</v>
      </c>
      <c r="BH328" s="161"/>
      <c r="BI328" s="166">
        <f>IF(PMKAFAAPAYER[[#This Row],[ ]]="Payé",PMKAFAAPAYER[[#This Row],[14.05.2025]],0)</f>
        <v>0</v>
      </c>
      <c r="BJ328" s="161"/>
      <c r="BK328" s="166">
        <f>IF(PMKAFAAPAYER[[#This Row],[ ]]="Payé",PMKAFAAPAYER[[#This Row],[21.05.2025]],0)</f>
        <v>0</v>
      </c>
      <c r="BL328" s="161"/>
      <c r="BM328" s="176">
        <f>IF(PMKAFAAPAYER[[#This Row],[ ]]="Payé",PMKAFAAPAYER[[#This Row],[28.05.2025]],0)</f>
        <v>0</v>
      </c>
      <c r="BN328" s="17">
        <f t="shared" si="85"/>
        <v>0</v>
      </c>
      <c r="BO328" s="162"/>
      <c r="BP328" s="166">
        <f>IF(PMKAFAAPAYER[[#This Row],[ ]]="Payé",PMKAFAAPAYER[[#This Row],[04.06.2025]],0)</f>
        <v>0</v>
      </c>
      <c r="BQ328" s="161"/>
      <c r="BR328" s="166">
        <f>IF(PMKAFAAPAYER[[#This Row],[ ]]="Payé",PMKAFAAPAYER[[#This Row],[11.06.2025]],0)</f>
        <v>0</v>
      </c>
      <c r="BS328" s="161"/>
      <c r="BT328" s="166">
        <f>IF(PMKAFAAPAYER[[#This Row],[ ]]="Payé",PMKAFAAPAYER[[#This Row],[18.06.2025]],0)</f>
        <v>0</v>
      </c>
      <c r="BU328" s="161"/>
      <c r="BV328" s="176">
        <f>IF(PMKAFAAPAYER[[#This Row],[ ]]="Payé",PMKAFAAPAYER[[#This Row],[25.06.2025]],0)</f>
        <v>0</v>
      </c>
      <c r="BW328" s="18">
        <f t="shared" si="86"/>
        <v>0</v>
      </c>
      <c r="BX328" s="162"/>
      <c r="BY328" s="166">
        <f>IF(PMKAFAAPAYER[[#This Row],[ ]]="Payé",PMKAFAAPAYER[[#This Row],[02.07.2025]],0)</f>
        <v>0</v>
      </c>
      <c r="BZ328" s="161"/>
      <c r="CA328" s="166">
        <f>IF(PMKAFAAPAYER[[#This Row],[ ]]="Payé",PMKAFAAPAYER[[#This Row],[09.07.2025]],0)</f>
        <v>0</v>
      </c>
      <c r="CB328" s="161"/>
      <c r="CC328" s="166">
        <f>IF(PMKAFAAPAYER[[#This Row],[ ]]="Payé",PMKAFAAPAYER[[#This Row],[16.07.2025]],0)</f>
        <v>0</v>
      </c>
      <c r="CD328" s="161"/>
      <c r="CE328" s="166">
        <f>IF(PMKAFAAPAYER[[#This Row],[ ]]="Payé",PMKAFAAPAYER[[#This Row],[23.07.2025]],0)</f>
        <v>0</v>
      </c>
      <c r="CF328" s="161"/>
      <c r="CG328" s="176">
        <f>IF(PMKAFAAPAYER[[#This Row],[ ]]="Payé",PMKAFAAPAYER[[#This Row],[30.07.2025]],0)</f>
        <v>0</v>
      </c>
      <c r="CH328" s="17">
        <f t="shared" si="87"/>
        <v>0</v>
      </c>
      <c r="CI328" s="162"/>
      <c r="CJ328" s="166">
        <f>IF(PMKAFAAPAYER[[#This Row],[ ]]="Payé",PMKAFAAPAYER[[#This Row],[06.08.2025]],0)</f>
        <v>0</v>
      </c>
      <c r="CK328" s="161"/>
      <c r="CL328" s="166">
        <f>IF(PMKAFAAPAYER[[#This Row],[ ]]="Payé",PMKAFAAPAYER[[#This Row],[13.08.2025]],0)</f>
        <v>0</v>
      </c>
      <c r="CM328" s="161"/>
      <c r="CN328" s="166">
        <f>IF(PMKAFAAPAYER[[#This Row],[ ]]="Payé",PMKAFAAPAYER[[#This Row],[20.08.2025]],0)</f>
        <v>0</v>
      </c>
      <c r="CO328" s="161"/>
      <c r="CP328" s="176">
        <f>IF(PMKAFAAPAYER[[#This Row],[ ]]="Payé",PMKAFAAPAYER[[#This Row],[27.08.2025]],0)</f>
        <v>0</v>
      </c>
      <c r="CQ328" s="18">
        <f t="shared" si="88"/>
        <v>0</v>
      </c>
      <c r="CR328" s="162"/>
      <c r="CS328" s="166">
        <f>IF(PMKAFAAPAYER[[#This Row],[ ]]="Payé",PMKAFAAPAYER[[#This Row],[03.09.2025]],0)</f>
        <v>0</v>
      </c>
      <c r="CT328" s="161"/>
      <c r="CU328" s="166">
        <f>IF(PMKAFAAPAYER[[#This Row],[ ]]="Payé",PMKAFAAPAYER[[#This Row],[10.09.2025]],0)</f>
        <v>0</v>
      </c>
      <c r="CV328" s="161"/>
      <c r="CW328" s="166">
        <f>IF(PMKAFAAPAYER[[#This Row],[ ]]="Payé",PMKAFAAPAYER[[#This Row],[17.09.2025]],0)</f>
        <v>0</v>
      </c>
      <c r="CX328" s="161"/>
      <c r="CY328" s="176">
        <f>IF(PMKAFAAPAYER[[#This Row],[ ]]="Payé",PMKAFAAPAYER[[#This Row],[24.09.2025]],0)</f>
        <v>0</v>
      </c>
      <c r="CZ328" s="17">
        <f t="shared" si="89"/>
        <v>0</v>
      </c>
      <c r="DA328" s="162"/>
      <c r="DB328" s="166">
        <f>IF(PMKAFAAPAYER[[#This Row],[ ]]="Payé",PMKAFAAPAYER[[#This Row],[01.10.2025]],0)</f>
        <v>0</v>
      </c>
      <c r="DC328" s="161"/>
      <c r="DD328" s="166">
        <f>IF(PMKAFAAPAYER[[#This Row],[ ]]="Payé",PMKAFAAPAYER[[#This Row],[08.10.2025]],0)</f>
        <v>0</v>
      </c>
      <c r="DE328" s="161"/>
      <c r="DF328" s="166">
        <f>IF(PMKAFAAPAYER[[#This Row],[ ]]="Payé",PMKAFAAPAYER[[#This Row],[15.10.2025]],0)</f>
        <v>0</v>
      </c>
      <c r="DG328" s="161"/>
      <c r="DH328" s="166">
        <f>IF(PMKAFAAPAYER[[#This Row],[ ]]="Payé",PMKAFAAPAYER[[#This Row],[22.10.2025]],0)</f>
        <v>0</v>
      </c>
      <c r="DI328" s="161"/>
      <c r="DJ328" s="176">
        <f>IF(PMKAFAAPAYER[[#This Row],[ ]]="Payé",PMKAFAAPAYER[[#This Row],[29.10.2025]],0)</f>
        <v>0</v>
      </c>
      <c r="DK328" s="18">
        <f t="shared" si="90"/>
        <v>0</v>
      </c>
      <c r="DL328" s="162"/>
      <c r="DM328" s="166">
        <f>IF(PMKAFAAPAYER[[#This Row],[ ]]="Payé",PMKAFAAPAYER[[#This Row],[05.11.2025]],0)</f>
        <v>0</v>
      </c>
      <c r="DN328" s="161"/>
      <c r="DO328" s="166">
        <f>IF(PMKAFAAPAYER[[#This Row],[ ]]="Payé",PMKAFAAPAYER[[#This Row],[12.11.2025]],0)</f>
        <v>0</v>
      </c>
      <c r="DP328" s="161"/>
      <c r="DQ328" s="166">
        <f>IF(PMKAFAAPAYER[[#This Row],[ ]]="Payé",PMKAFAAPAYER[[#This Row],[19.11.2025]],0)</f>
        <v>0</v>
      </c>
      <c r="DR328" s="161"/>
      <c r="DS328" s="176">
        <f>IF(PMKAFAAPAYER[[#This Row],[ ]]="Payé",PMKAFAAPAYER[[#This Row],[26.11.2025]],0)</f>
        <v>0</v>
      </c>
      <c r="DT328" s="17">
        <f t="shared" si="91"/>
        <v>0</v>
      </c>
      <c r="DU328" s="162"/>
      <c r="DV328" s="166">
        <f>IF(PMKAFAAPAYER[[#This Row],[ ]]="Payé",PMKAFAAPAYER[[#This Row],[03.12.2025]],0)</f>
        <v>0</v>
      </c>
      <c r="DW328" s="161"/>
      <c r="DX328" s="166">
        <f>IF(PMKAFAAPAYER[[#This Row],[ ]]="Payé",PMKAFAAPAYER[[#This Row],[10.12.2025]],0)</f>
        <v>0</v>
      </c>
      <c r="DY328" s="161"/>
      <c r="DZ328" s="166">
        <f>IF(PMKAFAAPAYER[[#This Row],[ ]]="Payé",PMKAFAAPAYER[[#This Row],[17.12.2025]],0)</f>
        <v>0</v>
      </c>
      <c r="EA328" s="161"/>
      <c r="EB328" s="166">
        <f>IF(PMKAFAAPAYER[[#This Row],[ ]]="Payé",PMKAFAAPAYER[[#This Row],[24.12.2025]],0)</f>
        <v>0</v>
      </c>
      <c r="EC328" s="161"/>
      <c r="ED328" s="176">
        <f>IF(PMKAFAAPAYER[[#This Row],[ ]]="Payé",PMKAFAAPAYER[[#This Row],[31.12.2025]],0)</f>
        <v>0</v>
      </c>
      <c r="EE328" s="18">
        <f t="shared" si="92"/>
        <v>0</v>
      </c>
      <c r="EF328" s="11">
        <f t="shared" si="93"/>
        <v>0</v>
      </c>
      <c r="EG328" s="16">
        <f>+PMKAFAAPAYER[[#This Row],[CHF]]-PMKAFAAPAYER[[#This Row],[T2025]]</f>
        <v>0</v>
      </c>
    </row>
    <row r="329" spans="1:137" x14ac:dyDescent="0.3">
      <c r="A329" s="9">
        <f t="shared" si="94"/>
        <v>324</v>
      </c>
      <c r="B329" s="250"/>
      <c r="C329" s="251"/>
      <c r="D329" s="252"/>
      <c r="E329" s="253"/>
      <c r="F329" s="265">
        <f t="shared" si="80"/>
        <v>0</v>
      </c>
      <c r="G329" s="254"/>
      <c r="H329" s="255"/>
      <c r="I329" s="256"/>
      <c r="J329" s="14"/>
      <c r="K329" s="14"/>
      <c r="L329" s="14"/>
      <c r="N329" s="15"/>
      <c r="P329" s="258"/>
      <c r="Q329" s="259"/>
      <c r="R329" s="260"/>
      <c r="S329" s="166">
        <f>IF(PMKAFAAPAYER[[#This Row],[ ]]="Payé",PMKAFAAPAYER[[#This Row],[02.01.2025]],0)</f>
        <v>0</v>
      </c>
      <c r="T329" s="234"/>
      <c r="U329" s="166">
        <f>IF(PMKAFAAPAYER[[#This Row],[ ]]="Payé",PMKAFAAPAYER[[#This Row],[09.01.2025]],0)</f>
        <v>0</v>
      </c>
      <c r="V329" s="234"/>
      <c r="W329" s="166">
        <f>IF(PMKAFAAPAYER[[#This Row],[ ]]="Payé",PMKAFAAPAYER[[#This Row],[16.01.2025]],0)</f>
        <v>0</v>
      </c>
      <c r="X329" s="234"/>
      <c r="Y329" s="166">
        <f>IF(PMKAFAAPAYER[[#This Row],[ ]]="Payé",PMKAFAAPAYER[[#This Row],[23.01.2025]],0)</f>
        <v>0</v>
      </c>
      <c r="Z329" s="234"/>
      <c r="AA329" s="176">
        <f>IF(PMKAFAAPAYER[[#This Row],[ ]]="Payé",PMKAFAAPAYER[[#This Row],[30.01.2025]],0)</f>
        <v>0</v>
      </c>
      <c r="AB329" s="32">
        <f t="shared" si="81"/>
        <v>0</v>
      </c>
      <c r="AC329" s="234"/>
      <c r="AD329" s="166">
        <f>IF(PMKAFAAPAYER[[#This Row],[ ]]="Payé",PMKAFAAPAYER[[#This Row],[06.02.2025]],0)</f>
        <v>0</v>
      </c>
      <c r="AE329" s="234"/>
      <c r="AF329" s="166">
        <f>IF(PMKAFAAPAYER[[#This Row],[ ]]="Payé",PMKAFAAPAYER[[#This Row],[13.02.2025]],0)</f>
        <v>0</v>
      </c>
      <c r="AG329" s="234"/>
      <c r="AH329" s="166">
        <f>IF(PMKAFAAPAYER[[#This Row],[ ]]="Payé",PMKAFAAPAYER[[#This Row],[20.02.2025]],0)</f>
        <v>0</v>
      </c>
      <c r="AI329" s="234"/>
      <c r="AJ329" s="176">
        <f>IF(PMKAFAAPAYER[[#This Row],[ ]]="Payé",PMKAFAAPAYER[[#This Row],[27.02.2025]],0)</f>
        <v>0</v>
      </c>
      <c r="AK329" s="47">
        <f t="shared" si="82"/>
        <v>0</v>
      </c>
      <c r="AL329" s="162"/>
      <c r="AM329" s="166">
        <f>IF(PMKAFAAPAYER[[#This Row],[ ]]="Payé",PMKAFAAPAYER[[#This Row],[05.03.2025]],0)</f>
        <v>0</v>
      </c>
      <c r="AN329" s="161"/>
      <c r="AO329" s="166">
        <f>IF(PMKAFAAPAYER[[#This Row],[ ]]="Payé",PMKAFAAPAYER[[#This Row],[12.03.2025]],0)</f>
        <v>0</v>
      </c>
      <c r="AP329" s="161"/>
      <c r="AQ329" s="166">
        <f>IF(PMKAFAAPAYER[[#This Row],[ ]]="Payé",PMKAFAAPAYER[[#This Row],[19.03.2025]],0)</f>
        <v>0</v>
      </c>
      <c r="AR329" s="161"/>
      <c r="AS329" s="176">
        <f>IF(PMKAFAAPAYER[[#This Row],[ ]]="Payé",PMKAFAAPAYER[[#This Row],[26.03.2025]],0)</f>
        <v>0</v>
      </c>
      <c r="AT329" s="17">
        <f t="shared" si="83"/>
        <v>0</v>
      </c>
      <c r="AU329" s="162"/>
      <c r="AV329" s="166">
        <f>IF(PMKAFAAPAYER[[#This Row],[ ]]="Payé",PMKAFAAPAYER[[#This Row],[02.04.2025]],0)</f>
        <v>0</v>
      </c>
      <c r="AW329" s="161"/>
      <c r="AX329" s="166">
        <f>IF(PMKAFAAPAYER[[#This Row],[ ]]="Payé",PMKAFAAPAYER[[#This Row],[09.04.2025]],0)</f>
        <v>0</v>
      </c>
      <c r="AY329" s="161"/>
      <c r="AZ329" s="166">
        <f>IF(PMKAFAAPAYER[[#This Row],[ ]]="Payé",PMKAFAAPAYER[[#This Row],[16.04.2025]],0)</f>
        <v>0</v>
      </c>
      <c r="BA329" s="161"/>
      <c r="BB329" s="166">
        <f>IF(PMKAFAAPAYER[[#This Row],[ ]]="Payé",PMKAFAAPAYER[[#This Row],[23.04.2025]],0)</f>
        <v>0</v>
      </c>
      <c r="BC329" s="161"/>
      <c r="BD329" s="176">
        <f>IF(PMKAFAAPAYER[[#This Row],[ ]]="Payé",PMKAFAAPAYER[[#This Row],[30.04.2025]],0)</f>
        <v>0</v>
      </c>
      <c r="BE329" s="18">
        <f t="shared" si="84"/>
        <v>0</v>
      </c>
      <c r="BF329" s="162"/>
      <c r="BG329" s="166">
        <f>IF(PMKAFAAPAYER[[#This Row],[ ]]="Payé",PMKAFAAPAYER[[#This Row],[07.05.2025]],0)</f>
        <v>0</v>
      </c>
      <c r="BH329" s="161"/>
      <c r="BI329" s="166">
        <f>IF(PMKAFAAPAYER[[#This Row],[ ]]="Payé",PMKAFAAPAYER[[#This Row],[14.05.2025]],0)</f>
        <v>0</v>
      </c>
      <c r="BJ329" s="161"/>
      <c r="BK329" s="166">
        <f>IF(PMKAFAAPAYER[[#This Row],[ ]]="Payé",PMKAFAAPAYER[[#This Row],[21.05.2025]],0)</f>
        <v>0</v>
      </c>
      <c r="BL329" s="161"/>
      <c r="BM329" s="176">
        <f>IF(PMKAFAAPAYER[[#This Row],[ ]]="Payé",PMKAFAAPAYER[[#This Row],[28.05.2025]],0)</f>
        <v>0</v>
      </c>
      <c r="BN329" s="17">
        <f t="shared" si="85"/>
        <v>0</v>
      </c>
      <c r="BO329" s="162"/>
      <c r="BP329" s="166">
        <f>IF(PMKAFAAPAYER[[#This Row],[ ]]="Payé",PMKAFAAPAYER[[#This Row],[04.06.2025]],0)</f>
        <v>0</v>
      </c>
      <c r="BQ329" s="161"/>
      <c r="BR329" s="166">
        <f>IF(PMKAFAAPAYER[[#This Row],[ ]]="Payé",PMKAFAAPAYER[[#This Row],[11.06.2025]],0)</f>
        <v>0</v>
      </c>
      <c r="BS329" s="161"/>
      <c r="BT329" s="166">
        <f>IF(PMKAFAAPAYER[[#This Row],[ ]]="Payé",PMKAFAAPAYER[[#This Row],[18.06.2025]],0)</f>
        <v>0</v>
      </c>
      <c r="BU329" s="161"/>
      <c r="BV329" s="176">
        <f>IF(PMKAFAAPAYER[[#This Row],[ ]]="Payé",PMKAFAAPAYER[[#This Row],[25.06.2025]],0)</f>
        <v>0</v>
      </c>
      <c r="BW329" s="18">
        <f t="shared" si="86"/>
        <v>0</v>
      </c>
      <c r="BX329" s="162"/>
      <c r="BY329" s="166">
        <f>IF(PMKAFAAPAYER[[#This Row],[ ]]="Payé",PMKAFAAPAYER[[#This Row],[02.07.2025]],0)</f>
        <v>0</v>
      </c>
      <c r="BZ329" s="161"/>
      <c r="CA329" s="166">
        <f>IF(PMKAFAAPAYER[[#This Row],[ ]]="Payé",PMKAFAAPAYER[[#This Row],[09.07.2025]],0)</f>
        <v>0</v>
      </c>
      <c r="CB329" s="161"/>
      <c r="CC329" s="166">
        <f>IF(PMKAFAAPAYER[[#This Row],[ ]]="Payé",PMKAFAAPAYER[[#This Row],[16.07.2025]],0)</f>
        <v>0</v>
      </c>
      <c r="CD329" s="161"/>
      <c r="CE329" s="166">
        <f>IF(PMKAFAAPAYER[[#This Row],[ ]]="Payé",PMKAFAAPAYER[[#This Row],[23.07.2025]],0)</f>
        <v>0</v>
      </c>
      <c r="CF329" s="161"/>
      <c r="CG329" s="176">
        <f>IF(PMKAFAAPAYER[[#This Row],[ ]]="Payé",PMKAFAAPAYER[[#This Row],[30.07.2025]],0)</f>
        <v>0</v>
      </c>
      <c r="CH329" s="17">
        <f t="shared" si="87"/>
        <v>0</v>
      </c>
      <c r="CI329" s="162"/>
      <c r="CJ329" s="166">
        <f>IF(PMKAFAAPAYER[[#This Row],[ ]]="Payé",PMKAFAAPAYER[[#This Row],[06.08.2025]],0)</f>
        <v>0</v>
      </c>
      <c r="CK329" s="161"/>
      <c r="CL329" s="166">
        <f>IF(PMKAFAAPAYER[[#This Row],[ ]]="Payé",PMKAFAAPAYER[[#This Row],[13.08.2025]],0)</f>
        <v>0</v>
      </c>
      <c r="CM329" s="161"/>
      <c r="CN329" s="166">
        <f>IF(PMKAFAAPAYER[[#This Row],[ ]]="Payé",PMKAFAAPAYER[[#This Row],[20.08.2025]],0)</f>
        <v>0</v>
      </c>
      <c r="CO329" s="161"/>
      <c r="CP329" s="176">
        <f>IF(PMKAFAAPAYER[[#This Row],[ ]]="Payé",PMKAFAAPAYER[[#This Row],[27.08.2025]],0)</f>
        <v>0</v>
      </c>
      <c r="CQ329" s="18">
        <f t="shared" si="88"/>
        <v>0</v>
      </c>
      <c r="CR329" s="162"/>
      <c r="CS329" s="166">
        <f>IF(PMKAFAAPAYER[[#This Row],[ ]]="Payé",PMKAFAAPAYER[[#This Row],[03.09.2025]],0)</f>
        <v>0</v>
      </c>
      <c r="CT329" s="161"/>
      <c r="CU329" s="166">
        <f>IF(PMKAFAAPAYER[[#This Row],[ ]]="Payé",PMKAFAAPAYER[[#This Row],[10.09.2025]],0)</f>
        <v>0</v>
      </c>
      <c r="CV329" s="161"/>
      <c r="CW329" s="166">
        <f>IF(PMKAFAAPAYER[[#This Row],[ ]]="Payé",PMKAFAAPAYER[[#This Row],[17.09.2025]],0)</f>
        <v>0</v>
      </c>
      <c r="CX329" s="161"/>
      <c r="CY329" s="176">
        <f>IF(PMKAFAAPAYER[[#This Row],[ ]]="Payé",PMKAFAAPAYER[[#This Row],[24.09.2025]],0)</f>
        <v>0</v>
      </c>
      <c r="CZ329" s="17">
        <f t="shared" si="89"/>
        <v>0</v>
      </c>
      <c r="DA329" s="162"/>
      <c r="DB329" s="166">
        <f>IF(PMKAFAAPAYER[[#This Row],[ ]]="Payé",PMKAFAAPAYER[[#This Row],[01.10.2025]],0)</f>
        <v>0</v>
      </c>
      <c r="DC329" s="161"/>
      <c r="DD329" s="166">
        <f>IF(PMKAFAAPAYER[[#This Row],[ ]]="Payé",PMKAFAAPAYER[[#This Row],[08.10.2025]],0)</f>
        <v>0</v>
      </c>
      <c r="DE329" s="161"/>
      <c r="DF329" s="166">
        <f>IF(PMKAFAAPAYER[[#This Row],[ ]]="Payé",PMKAFAAPAYER[[#This Row],[15.10.2025]],0)</f>
        <v>0</v>
      </c>
      <c r="DG329" s="161"/>
      <c r="DH329" s="166">
        <f>IF(PMKAFAAPAYER[[#This Row],[ ]]="Payé",PMKAFAAPAYER[[#This Row],[22.10.2025]],0)</f>
        <v>0</v>
      </c>
      <c r="DI329" s="161"/>
      <c r="DJ329" s="176">
        <f>IF(PMKAFAAPAYER[[#This Row],[ ]]="Payé",PMKAFAAPAYER[[#This Row],[29.10.2025]],0)</f>
        <v>0</v>
      </c>
      <c r="DK329" s="18">
        <f t="shared" si="90"/>
        <v>0</v>
      </c>
      <c r="DL329" s="162"/>
      <c r="DM329" s="166">
        <f>IF(PMKAFAAPAYER[[#This Row],[ ]]="Payé",PMKAFAAPAYER[[#This Row],[05.11.2025]],0)</f>
        <v>0</v>
      </c>
      <c r="DN329" s="161"/>
      <c r="DO329" s="166">
        <f>IF(PMKAFAAPAYER[[#This Row],[ ]]="Payé",PMKAFAAPAYER[[#This Row],[12.11.2025]],0)</f>
        <v>0</v>
      </c>
      <c r="DP329" s="161"/>
      <c r="DQ329" s="166">
        <f>IF(PMKAFAAPAYER[[#This Row],[ ]]="Payé",PMKAFAAPAYER[[#This Row],[19.11.2025]],0)</f>
        <v>0</v>
      </c>
      <c r="DR329" s="161"/>
      <c r="DS329" s="176">
        <f>IF(PMKAFAAPAYER[[#This Row],[ ]]="Payé",PMKAFAAPAYER[[#This Row],[26.11.2025]],0)</f>
        <v>0</v>
      </c>
      <c r="DT329" s="17">
        <f t="shared" si="91"/>
        <v>0</v>
      </c>
      <c r="DU329" s="162"/>
      <c r="DV329" s="166">
        <f>IF(PMKAFAAPAYER[[#This Row],[ ]]="Payé",PMKAFAAPAYER[[#This Row],[03.12.2025]],0)</f>
        <v>0</v>
      </c>
      <c r="DW329" s="161"/>
      <c r="DX329" s="166">
        <f>IF(PMKAFAAPAYER[[#This Row],[ ]]="Payé",PMKAFAAPAYER[[#This Row],[10.12.2025]],0)</f>
        <v>0</v>
      </c>
      <c r="DY329" s="161"/>
      <c r="DZ329" s="166">
        <f>IF(PMKAFAAPAYER[[#This Row],[ ]]="Payé",PMKAFAAPAYER[[#This Row],[17.12.2025]],0)</f>
        <v>0</v>
      </c>
      <c r="EA329" s="161"/>
      <c r="EB329" s="166">
        <f>IF(PMKAFAAPAYER[[#This Row],[ ]]="Payé",PMKAFAAPAYER[[#This Row],[24.12.2025]],0)</f>
        <v>0</v>
      </c>
      <c r="EC329" s="161"/>
      <c r="ED329" s="176">
        <f>IF(PMKAFAAPAYER[[#This Row],[ ]]="Payé",PMKAFAAPAYER[[#This Row],[31.12.2025]],0)</f>
        <v>0</v>
      </c>
      <c r="EE329" s="18">
        <f t="shared" si="92"/>
        <v>0</v>
      </c>
      <c r="EF329" s="11">
        <f t="shared" si="93"/>
        <v>0</v>
      </c>
      <c r="EG329" s="16">
        <f>+PMKAFAAPAYER[[#This Row],[CHF]]-PMKAFAAPAYER[[#This Row],[T2025]]</f>
        <v>0</v>
      </c>
    </row>
    <row r="330" spans="1:137" x14ac:dyDescent="0.3">
      <c r="A330" s="9">
        <f t="shared" si="94"/>
        <v>325</v>
      </c>
      <c r="B330" s="250"/>
      <c r="C330" s="251"/>
      <c r="D330" s="252"/>
      <c r="E330" s="253"/>
      <c r="F330" s="265">
        <f t="shared" si="80"/>
        <v>0</v>
      </c>
      <c r="G330" s="254"/>
      <c r="H330" s="255"/>
      <c r="I330" s="256"/>
      <c r="J330" s="14"/>
      <c r="K330" s="14"/>
      <c r="L330" s="14"/>
      <c r="N330" s="15"/>
      <c r="P330" s="258"/>
      <c r="Q330" s="259"/>
      <c r="R330" s="260"/>
      <c r="S330" s="166">
        <f>IF(PMKAFAAPAYER[[#This Row],[ ]]="Payé",PMKAFAAPAYER[[#This Row],[02.01.2025]],0)</f>
        <v>0</v>
      </c>
      <c r="T330" s="234"/>
      <c r="U330" s="166">
        <f>IF(PMKAFAAPAYER[[#This Row],[ ]]="Payé",PMKAFAAPAYER[[#This Row],[09.01.2025]],0)</f>
        <v>0</v>
      </c>
      <c r="V330" s="234"/>
      <c r="W330" s="166">
        <f>IF(PMKAFAAPAYER[[#This Row],[ ]]="Payé",PMKAFAAPAYER[[#This Row],[16.01.2025]],0)</f>
        <v>0</v>
      </c>
      <c r="X330" s="234"/>
      <c r="Y330" s="166">
        <f>IF(PMKAFAAPAYER[[#This Row],[ ]]="Payé",PMKAFAAPAYER[[#This Row],[23.01.2025]],0)</f>
        <v>0</v>
      </c>
      <c r="Z330" s="234"/>
      <c r="AA330" s="176">
        <f>IF(PMKAFAAPAYER[[#This Row],[ ]]="Payé",PMKAFAAPAYER[[#This Row],[30.01.2025]],0)</f>
        <v>0</v>
      </c>
      <c r="AB330" s="32">
        <f t="shared" si="81"/>
        <v>0</v>
      </c>
      <c r="AC330" s="234"/>
      <c r="AD330" s="166">
        <f>IF(PMKAFAAPAYER[[#This Row],[ ]]="Payé",PMKAFAAPAYER[[#This Row],[06.02.2025]],0)</f>
        <v>0</v>
      </c>
      <c r="AE330" s="234"/>
      <c r="AF330" s="166">
        <f>IF(PMKAFAAPAYER[[#This Row],[ ]]="Payé",PMKAFAAPAYER[[#This Row],[13.02.2025]],0)</f>
        <v>0</v>
      </c>
      <c r="AG330" s="234"/>
      <c r="AH330" s="166">
        <f>IF(PMKAFAAPAYER[[#This Row],[ ]]="Payé",PMKAFAAPAYER[[#This Row],[20.02.2025]],0)</f>
        <v>0</v>
      </c>
      <c r="AI330" s="234"/>
      <c r="AJ330" s="176">
        <f>IF(PMKAFAAPAYER[[#This Row],[ ]]="Payé",PMKAFAAPAYER[[#This Row],[27.02.2025]],0)</f>
        <v>0</v>
      </c>
      <c r="AK330" s="47">
        <f t="shared" si="82"/>
        <v>0</v>
      </c>
      <c r="AL330" s="162"/>
      <c r="AM330" s="166">
        <f>IF(PMKAFAAPAYER[[#This Row],[ ]]="Payé",PMKAFAAPAYER[[#This Row],[05.03.2025]],0)</f>
        <v>0</v>
      </c>
      <c r="AN330" s="161"/>
      <c r="AO330" s="166">
        <f>IF(PMKAFAAPAYER[[#This Row],[ ]]="Payé",PMKAFAAPAYER[[#This Row],[12.03.2025]],0)</f>
        <v>0</v>
      </c>
      <c r="AP330" s="161"/>
      <c r="AQ330" s="166">
        <f>IF(PMKAFAAPAYER[[#This Row],[ ]]="Payé",PMKAFAAPAYER[[#This Row],[19.03.2025]],0)</f>
        <v>0</v>
      </c>
      <c r="AR330" s="161"/>
      <c r="AS330" s="176">
        <f>IF(PMKAFAAPAYER[[#This Row],[ ]]="Payé",PMKAFAAPAYER[[#This Row],[26.03.2025]],0)</f>
        <v>0</v>
      </c>
      <c r="AT330" s="17">
        <f t="shared" si="83"/>
        <v>0</v>
      </c>
      <c r="AU330" s="162"/>
      <c r="AV330" s="166">
        <f>IF(PMKAFAAPAYER[[#This Row],[ ]]="Payé",PMKAFAAPAYER[[#This Row],[02.04.2025]],0)</f>
        <v>0</v>
      </c>
      <c r="AW330" s="161"/>
      <c r="AX330" s="166">
        <f>IF(PMKAFAAPAYER[[#This Row],[ ]]="Payé",PMKAFAAPAYER[[#This Row],[09.04.2025]],0)</f>
        <v>0</v>
      </c>
      <c r="AY330" s="161"/>
      <c r="AZ330" s="166">
        <f>IF(PMKAFAAPAYER[[#This Row],[ ]]="Payé",PMKAFAAPAYER[[#This Row],[16.04.2025]],0)</f>
        <v>0</v>
      </c>
      <c r="BA330" s="161"/>
      <c r="BB330" s="166">
        <f>IF(PMKAFAAPAYER[[#This Row],[ ]]="Payé",PMKAFAAPAYER[[#This Row],[23.04.2025]],0)</f>
        <v>0</v>
      </c>
      <c r="BC330" s="161"/>
      <c r="BD330" s="176">
        <f>IF(PMKAFAAPAYER[[#This Row],[ ]]="Payé",PMKAFAAPAYER[[#This Row],[30.04.2025]],0)</f>
        <v>0</v>
      </c>
      <c r="BE330" s="18">
        <f t="shared" si="84"/>
        <v>0</v>
      </c>
      <c r="BF330" s="162"/>
      <c r="BG330" s="166">
        <f>IF(PMKAFAAPAYER[[#This Row],[ ]]="Payé",PMKAFAAPAYER[[#This Row],[07.05.2025]],0)</f>
        <v>0</v>
      </c>
      <c r="BH330" s="161"/>
      <c r="BI330" s="166">
        <f>IF(PMKAFAAPAYER[[#This Row],[ ]]="Payé",PMKAFAAPAYER[[#This Row],[14.05.2025]],0)</f>
        <v>0</v>
      </c>
      <c r="BJ330" s="161"/>
      <c r="BK330" s="166">
        <f>IF(PMKAFAAPAYER[[#This Row],[ ]]="Payé",PMKAFAAPAYER[[#This Row],[21.05.2025]],0)</f>
        <v>0</v>
      </c>
      <c r="BL330" s="161"/>
      <c r="BM330" s="176">
        <f>IF(PMKAFAAPAYER[[#This Row],[ ]]="Payé",PMKAFAAPAYER[[#This Row],[28.05.2025]],0)</f>
        <v>0</v>
      </c>
      <c r="BN330" s="17">
        <f t="shared" si="85"/>
        <v>0</v>
      </c>
      <c r="BO330" s="162"/>
      <c r="BP330" s="166">
        <f>IF(PMKAFAAPAYER[[#This Row],[ ]]="Payé",PMKAFAAPAYER[[#This Row],[04.06.2025]],0)</f>
        <v>0</v>
      </c>
      <c r="BQ330" s="161"/>
      <c r="BR330" s="166">
        <f>IF(PMKAFAAPAYER[[#This Row],[ ]]="Payé",PMKAFAAPAYER[[#This Row],[11.06.2025]],0)</f>
        <v>0</v>
      </c>
      <c r="BS330" s="161"/>
      <c r="BT330" s="166">
        <f>IF(PMKAFAAPAYER[[#This Row],[ ]]="Payé",PMKAFAAPAYER[[#This Row],[18.06.2025]],0)</f>
        <v>0</v>
      </c>
      <c r="BU330" s="161"/>
      <c r="BV330" s="176">
        <f>IF(PMKAFAAPAYER[[#This Row],[ ]]="Payé",PMKAFAAPAYER[[#This Row],[25.06.2025]],0)</f>
        <v>0</v>
      </c>
      <c r="BW330" s="18">
        <f t="shared" si="86"/>
        <v>0</v>
      </c>
      <c r="BX330" s="162"/>
      <c r="BY330" s="166">
        <f>IF(PMKAFAAPAYER[[#This Row],[ ]]="Payé",PMKAFAAPAYER[[#This Row],[02.07.2025]],0)</f>
        <v>0</v>
      </c>
      <c r="BZ330" s="161"/>
      <c r="CA330" s="166">
        <f>IF(PMKAFAAPAYER[[#This Row],[ ]]="Payé",PMKAFAAPAYER[[#This Row],[09.07.2025]],0)</f>
        <v>0</v>
      </c>
      <c r="CB330" s="161"/>
      <c r="CC330" s="166">
        <f>IF(PMKAFAAPAYER[[#This Row],[ ]]="Payé",PMKAFAAPAYER[[#This Row],[16.07.2025]],0)</f>
        <v>0</v>
      </c>
      <c r="CD330" s="161"/>
      <c r="CE330" s="166">
        <f>IF(PMKAFAAPAYER[[#This Row],[ ]]="Payé",PMKAFAAPAYER[[#This Row],[23.07.2025]],0)</f>
        <v>0</v>
      </c>
      <c r="CF330" s="161"/>
      <c r="CG330" s="176">
        <f>IF(PMKAFAAPAYER[[#This Row],[ ]]="Payé",PMKAFAAPAYER[[#This Row],[30.07.2025]],0)</f>
        <v>0</v>
      </c>
      <c r="CH330" s="17">
        <f t="shared" si="87"/>
        <v>0</v>
      </c>
      <c r="CI330" s="162"/>
      <c r="CJ330" s="166">
        <f>IF(PMKAFAAPAYER[[#This Row],[ ]]="Payé",PMKAFAAPAYER[[#This Row],[06.08.2025]],0)</f>
        <v>0</v>
      </c>
      <c r="CK330" s="161"/>
      <c r="CL330" s="166">
        <f>IF(PMKAFAAPAYER[[#This Row],[ ]]="Payé",PMKAFAAPAYER[[#This Row],[13.08.2025]],0)</f>
        <v>0</v>
      </c>
      <c r="CM330" s="161"/>
      <c r="CN330" s="166">
        <f>IF(PMKAFAAPAYER[[#This Row],[ ]]="Payé",PMKAFAAPAYER[[#This Row],[20.08.2025]],0)</f>
        <v>0</v>
      </c>
      <c r="CO330" s="161"/>
      <c r="CP330" s="176">
        <f>IF(PMKAFAAPAYER[[#This Row],[ ]]="Payé",PMKAFAAPAYER[[#This Row],[27.08.2025]],0)</f>
        <v>0</v>
      </c>
      <c r="CQ330" s="18">
        <f t="shared" si="88"/>
        <v>0</v>
      </c>
      <c r="CR330" s="162"/>
      <c r="CS330" s="166">
        <f>IF(PMKAFAAPAYER[[#This Row],[ ]]="Payé",PMKAFAAPAYER[[#This Row],[03.09.2025]],0)</f>
        <v>0</v>
      </c>
      <c r="CT330" s="161"/>
      <c r="CU330" s="166">
        <f>IF(PMKAFAAPAYER[[#This Row],[ ]]="Payé",PMKAFAAPAYER[[#This Row],[10.09.2025]],0)</f>
        <v>0</v>
      </c>
      <c r="CV330" s="161"/>
      <c r="CW330" s="166">
        <f>IF(PMKAFAAPAYER[[#This Row],[ ]]="Payé",PMKAFAAPAYER[[#This Row],[17.09.2025]],0)</f>
        <v>0</v>
      </c>
      <c r="CX330" s="161"/>
      <c r="CY330" s="176">
        <f>IF(PMKAFAAPAYER[[#This Row],[ ]]="Payé",PMKAFAAPAYER[[#This Row],[24.09.2025]],0)</f>
        <v>0</v>
      </c>
      <c r="CZ330" s="17">
        <f t="shared" si="89"/>
        <v>0</v>
      </c>
      <c r="DA330" s="162"/>
      <c r="DB330" s="166">
        <f>IF(PMKAFAAPAYER[[#This Row],[ ]]="Payé",PMKAFAAPAYER[[#This Row],[01.10.2025]],0)</f>
        <v>0</v>
      </c>
      <c r="DC330" s="161"/>
      <c r="DD330" s="166">
        <f>IF(PMKAFAAPAYER[[#This Row],[ ]]="Payé",PMKAFAAPAYER[[#This Row],[08.10.2025]],0)</f>
        <v>0</v>
      </c>
      <c r="DE330" s="161"/>
      <c r="DF330" s="166">
        <f>IF(PMKAFAAPAYER[[#This Row],[ ]]="Payé",PMKAFAAPAYER[[#This Row],[15.10.2025]],0)</f>
        <v>0</v>
      </c>
      <c r="DG330" s="161"/>
      <c r="DH330" s="166">
        <f>IF(PMKAFAAPAYER[[#This Row],[ ]]="Payé",PMKAFAAPAYER[[#This Row],[22.10.2025]],0)</f>
        <v>0</v>
      </c>
      <c r="DI330" s="161"/>
      <c r="DJ330" s="176">
        <f>IF(PMKAFAAPAYER[[#This Row],[ ]]="Payé",PMKAFAAPAYER[[#This Row],[29.10.2025]],0)</f>
        <v>0</v>
      </c>
      <c r="DK330" s="18">
        <f t="shared" si="90"/>
        <v>0</v>
      </c>
      <c r="DL330" s="162"/>
      <c r="DM330" s="166">
        <f>IF(PMKAFAAPAYER[[#This Row],[ ]]="Payé",PMKAFAAPAYER[[#This Row],[05.11.2025]],0)</f>
        <v>0</v>
      </c>
      <c r="DN330" s="161"/>
      <c r="DO330" s="166">
        <f>IF(PMKAFAAPAYER[[#This Row],[ ]]="Payé",PMKAFAAPAYER[[#This Row],[12.11.2025]],0)</f>
        <v>0</v>
      </c>
      <c r="DP330" s="161"/>
      <c r="DQ330" s="166">
        <f>IF(PMKAFAAPAYER[[#This Row],[ ]]="Payé",PMKAFAAPAYER[[#This Row],[19.11.2025]],0)</f>
        <v>0</v>
      </c>
      <c r="DR330" s="161"/>
      <c r="DS330" s="176">
        <f>IF(PMKAFAAPAYER[[#This Row],[ ]]="Payé",PMKAFAAPAYER[[#This Row],[26.11.2025]],0)</f>
        <v>0</v>
      </c>
      <c r="DT330" s="17">
        <f t="shared" si="91"/>
        <v>0</v>
      </c>
      <c r="DU330" s="162"/>
      <c r="DV330" s="166">
        <f>IF(PMKAFAAPAYER[[#This Row],[ ]]="Payé",PMKAFAAPAYER[[#This Row],[03.12.2025]],0)</f>
        <v>0</v>
      </c>
      <c r="DW330" s="161"/>
      <c r="DX330" s="166">
        <f>IF(PMKAFAAPAYER[[#This Row],[ ]]="Payé",PMKAFAAPAYER[[#This Row],[10.12.2025]],0)</f>
        <v>0</v>
      </c>
      <c r="DY330" s="161"/>
      <c r="DZ330" s="166">
        <f>IF(PMKAFAAPAYER[[#This Row],[ ]]="Payé",PMKAFAAPAYER[[#This Row],[17.12.2025]],0)</f>
        <v>0</v>
      </c>
      <c r="EA330" s="161"/>
      <c r="EB330" s="166">
        <f>IF(PMKAFAAPAYER[[#This Row],[ ]]="Payé",PMKAFAAPAYER[[#This Row],[24.12.2025]],0)</f>
        <v>0</v>
      </c>
      <c r="EC330" s="161"/>
      <c r="ED330" s="176">
        <f>IF(PMKAFAAPAYER[[#This Row],[ ]]="Payé",PMKAFAAPAYER[[#This Row],[31.12.2025]],0)</f>
        <v>0</v>
      </c>
      <c r="EE330" s="18">
        <f t="shared" si="92"/>
        <v>0</v>
      </c>
      <c r="EF330" s="11">
        <f t="shared" si="93"/>
        <v>0</v>
      </c>
      <c r="EG330" s="16">
        <f>+PMKAFAAPAYER[[#This Row],[CHF]]-PMKAFAAPAYER[[#This Row],[T2025]]</f>
        <v>0</v>
      </c>
    </row>
    <row r="331" spans="1:137" x14ac:dyDescent="0.3">
      <c r="A331" s="9">
        <f t="shared" si="94"/>
        <v>326</v>
      </c>
      <c r="B331" s="250"/>
      <c r="C331" s="251"/>
      <c r="D331" s="252"/>
      <c r="E331" s="253"/>
      <c r="F331" s="265">
        <f t="shared" si="80"/>
        <v>0</v>
      </c>
      <c r="G331" s="254"/>
      <c r="H331" s="255"/>
      <c r="I331" s="256"/>
      <c r="J331" s="14"/>
      <c r="K331" s="14"/>
      <c r="L331" s="14"/>
      <c r="N331" s="15"/>
      <c r="P331" s="258"/>
      <c r="Q331" s="259"/>
      <c r="R331" s="260"/>
      <c r="S331" s="166">
        <f>IF(PMKAFAAPAYER[[#This Row],[ ]]="Payé",PMKAFAAPAYER[[#This Row],[02.01.2025]],0)</f>
        <v>0</v>
      </c>
      <c r="T331" s="234"/>
      <c r="U331" s="166">
        <f>IF(PMKAFAAPAYER[[#This Row],[ ]]="Payé",PMKAFAAPAYER[[#This Row],[09.01.2025]],0)</f>
        <v>0</v>
      </c>
      <c r="V331" s="234"/>
      <c r="W331" s="166">
        <f>IF(PMKAFAAPAYER[[#This Row],[ ]]="Payé",PMKAFAAPAYER[[#This Row],[16.01.2025]],0)</f>
        <v>0</v>
      </c>
      <c r="X331" s="234"/>
      <c r="Y331" s="166">
        <f>IF(PMKAFAAPAYER[[#This Row],[ ]]="Payé",PMKAFAAPAYER[[#This Row],[23.01.2025]],0)</f>
        <v>0</v>
      </c>
      <c r="Z331" s="234"/>
      <c r="AA331" s="176">
        <f>IF(PMKAFAAPAYER[[#This Row],[ ]]="Payé",PMKAFAAPAYER[[#This Row],[30.01.2025]],0)</f>
        <v>0</v>
      </c>
      <c r="AB331" s="32">
        <f t="shared" si="81"/>
        <v>0</v>
      </c>
      <c r="AC331" s="234"/>
      <c r="AD331" s="166">
        <f>IF(PMKAFAAPAYER[[#This Row],[ ]]="Payé",PMKAFAAPAYER[[#This Row],[06.02.2025]],0)</f>
        <v>0</v>
      </c>
      <c r="AE331" s="234"/>
      <c r="AF331" s="166">
        <f>IF(PMKAFAAPAYER[[#This Row],[ ]]="Payé",PMKAFAAPAYER[[#This Row],[13.02.2025]],0)</f>
        <v>0</v>
      </c>
      <c r="AG331" s="234"/>
      <c r="AH331" s="166">
        <f>IF(PMKAFAAPAYER[[#This Row],[ ]]="Payé",PMKAFAAPAYER[[#This Row],[20.02.2025]],0)</f>
        <v>0</v>
      </c>
      <c r="AI331" s="234"/>
      <c r="AJ331" s="176">
        <f>IF(PMKAFAAPAYER[[#This Row],[ ]]="Payé",PMKAFAAPAYER[[#This Row],[27.02.2025]],0)</f>
        <v>0</v>
      </c>
      <c r="AK331" s="47">
        <f t="shared" si="82"/>
        <v>0</v>
      </c>
      <c r="AL331" s="162"/>
      <c r="AM331" s="166">
        <f>IF(PMKAFAAPAYER[[#This Row],[ ]]="Payé",PMKAFAAPAYER[[#This Row],[05.03.2025]],0)</f>
        <v>0</v>
      </c>
      <c r="AN331" s="161"/>
      <c r="AO331" s="166">
        <f>IF(PMKAFAAPAYER[[#This Row],[ ]]="Payé",PMKAFAAPAYER[[#This Row],[12.03.2025]],0)</f>
        <v>0</v>
      </c>
      <c r="AP331" s="161"/>
      <c r="AQ331" s="166">
        <f>IF(PMKAFAAPAYER[[#This Row],[ ]]="Payé",PMKAFAAPAYER[[#This Row],[19.03.2025]],0)</f>
        <v>0</v>
      </c>
      <c r="AR331" s="161"/>
      <c r="AS331" s="176">
        <f>IF(PMKAFAAPAYER[[#This Row],[ ]]="Payé",PMKAFAAPAYER[[#This Row],[26.03.2025]],0)</f>
        <v>0</v>
      </c>
      <c r="AT331" s="17">
        <f t="shared" si="83"/>
        <v>0</v>
      </c>
      <c r="AU331" s="162"/>
      <c r="AV331" s="166">
        <f>IF(PMKAFAAPAYER[[#This Row],[ ]]="Payé",PMKAFAAPAYER[[#This Row],[02.04.2025]],0)</f>
        <v>0</v>
      </c>
      <c r="AW331" s="161"/>
      <c r="AX331" s="166">
        <f>IF(PMKAFAAPAYER[[#This Row],[ ]]="Payé",PMKAFAAPAYER[[#This Row],[09.04.2025]],0)</f>
        <v>0</v>
      </c>
      <c r="AY331" s="161"/>
      <c r="AZ331" s="166">
        <f>IF(PMKAFAAPAYER[[#This Row],[ ]]="Payé",PMKAFAAPAYER[[#This Row],[16.04.2025]],0)</f>
        <v>0</v>
      </c>
      <c r="BA331" s="161"/>
      <c r="BB331" s="166">
        <f>IF(PMKAFAAPAYER[[#This Row],[ ]]="Payé",PMKAFAAPAYER[[#This Row],[23.04.2025]],0)</f>
        <v>0</v>
      </c>
      <c r="BC331" s="161"/>
      <c r="BD331" s="176">
        <f>IF(PMKAFAAPAYER[[#This Row],[ ]]="Payé",PMKAFAAPAYER[[#This Row],[30.04.2025]],0)</f>
        <v>0</v>
      </c>
      <c r="BE331" s="18">
        <f t="shared" si="84"/>
        <v>0</v>
      </c>
      <c r="BF331" s="162"/>
      <c r="BG331" s="166">
        <f>IF(PMKAFAAPAYER[[#This Row],[ ]]="Payé",PMKAFAAPAYER[[#This Row],[07.05.2025]],0)</f>
        <v>0</v>
      </c>
      <c r="BH331" s="161"/>
      <c r="BI331" s="166">
        <f>IF(PMKAFAAPAYER[[#This Row],[ ]]="Payé",PMKAFAAPAYER[[#This Row],[14.05.2025]],0)</f>
        <v>0</v>
      </c>
      <c r="BJ331" s="161"/>
      <c r="BK331" s="166">
        <f>IF(PMKAFAAPAYER[[#This Row],[ ]]="Payé",PMKAFAAPAYER[[#This Row],[21.05.2025]],0)</f>
        <v>0</v>
      </c>
      <c r="BL331" s="161"/>
      <c r="BM331" s="176">
        <f>IF(PMKAFAAPAYER[[#This Row],[ ]]="Payé",PMKAFAAPAYER[[#This Row],[28.05.2025]],0)</f>
        <v>0</v>
      </c>
      <c r="BN331" s="17">
        <f t="shared" si="85"/>
        <v>0</v>
      </c>
      <c r="BO331" s="162"/>
      <c r="BP331" s="166">
        <f>IF(PMKAFAAPAYER[[#This Row],[ ]]="Payé",PMKAFAAPAYER[[#This Row],[04.06.2025]],0)</f>
        <v>0</v>
      </c>
      <c r="BQ331" s="161"/>
      <c r="BR331" s="166">
        <f>IF(PMKAFAAPAYER[[#This Row],[ ]]="Payé",PMKAFAAPAYER[[#This Row],[11.06.2025]],0)</f>
        <v>0</v>
      </c>
      <c r="BS331" s="161"/>
      <c r="BT331" s="166">
        <f>IF(PMKAFAAPAYER[[#This Row],[ ]]="Payé",PMKAFAAPAYER[[#This Row],[18.06.2025]],0)</f>
        <v>0</v>
      </c>
      <c r="BU331" s="161"/>
      <c r="BV331" s="176">
        <f>IF(PMKAFAAPAYER[[#This Row],[ ]]="Payé",PMKAFAAPAYER[[#This Row],[25.06.2025]],0)</f>
        <v>0</v>
      </c>
      <c r="BW331" s="18">
        <f t="shared" si="86"/>
        <v>0</v>
      </c>
      <c r="BX331" s="162"/>
      <c r="BY331" s="166">
        <f>IF(PMKAFAAPAYER[[#This Row],[ ]]="Payé",PMKAFAAPAYER[[#This Row],[02.07.2025]],0)</f>
        <v>0</v>
      </c>
      <c r="BZ331" s="161"/>
      <c r="CA331" s="166">
        <f>IF(PMKAFAAPAYER[[#This Row],[ ]]="Payé",PMKAFAAPAYER[[#This Row],[09.07.2025]],0)</f>
        <v>0</v>
      </c>
      <c r="CB331" s="161"/>
      <c r="CC331" s="166">
        <f>IF(PMKAFAAPAYER[[#This Row],[ ]]="Payé",PMKAFAAPAYER[[#This Row],[16.07.2025]],0)</f>
        <v>0</v>
      </c>
      <c r="CD331" s="161"/>
      <c r="CE331" s="166">
        <f>IF(PMKAFAAPAYER[[#This Row],[ ]]="Payé",PMKAFAAPAYER[[#This Row],[23.07.2025]],0)</f>
        <v>0</v>
      </c>
      <c r="CF331" s="161"/>
      <c r="CG331" s="176">
        <f>IF(PMKAFAAPAYER[[#This Row],[ ]]="Payé",PMKAFAAPAYER[[#This Row],[30.07.2025]],0)</f>
        <v>0</v>
      </c>
      <c r="CH331" s="17">
        <f t="shared" si="87"/>
        <v>0</v>
      </c>
      <c r="CI331" s="162"/>
      <c r="CJ331" s="166">
        <f>IF(PMKAFAAPAYER[[#This Row],[ ]]="Payé",PMKAFAAPAYER[[#This Row],[06.08.2025]],0)</f>
        <v>0</v>
      </c>
      <c r="CK331" s="161"/>
      <c r="CL331" s="166">
        <f>IF(PMKAFAAPAYER[[#This Row],[ ]]="Payé",PMKAFAAPAYER[[#This Row],[13.08.2025]],0)</f>
        <v>0</v>
      </c>
      <c r="CM331" s="161"/>
      <c r="CN331" s="166">
        <f>IF(PMKAFAAPAYER[[#This Row],[ ]]="Payé",PMKAFAAPAYER[[#This Row],[20.08.2025]],0)</f>
        <v>0</v>
      </c>
      <c r="CO331" s="161"/>
      <c r="CP331" s="176">
        <f>IF(PMKAFAAPAYER[[#This Row],[ ]]="Payé",PMKAFAAPAYER[[#This Row],[27.08.2025]],0)</f>
        <v>0</v>
      </c>
      <c r="CQ331" s="18">
        <f t="shared" si="88"/>
        <v>0</v>
      </c>
      <c r="CR331" s="162"/>
      <c r="CS331" s="166">
        <f>IF(PMKAFAAPAYER[[#This Row],[ ]]="Payé",PMKAFAAPAYER[[#This Row],[03.09.2025]],0)</f>
        <v>0</v>
      </c>
      <c r="CT331" s="161"/>
      <c r="CU331" s="166">
        <f>IF(PMKAFAAPAYER[[#This Row],[ ]]="Payé",PMKAFAAPAYER[[#This Row],[10.09.2025]],0)</f>
        <v>0</v>
      </c>
      <c r="CV331" s="161"/>
      <c r="CW331" s="166">
        <f>IF(PMKAFAAPAYER[[#This Row],[ ]]="Payé",PMKAFAAPAYER[[#This Row],[17.09.2025]],0)</f>
        <v>0</v>
      </c>
      <c r="CX331" s="161"/>
      <c r="CY331" s="176">
        <f>IF(PMKAFAAPAYER[[#This Row],[ ]]="Payé",PMKAFAAPAYER[[#This Row],[24.09.2025]],0)</f>
        <v>0</v>
      </c>
      <c r="CZ331" s="17">
        <f t="shared" si="89"/>
        <v>0</v>
      </c>
      <c r="DA331" s="162"/>
      <c r="DB331" s="166">
        <f>IF(PMKAFAAPAYER[[#This Row],[ ]]="Payé",PMKAFAAPAYER[[#This Row],[01.10.2025]],0)</f>
        <v>0</v>
      </c>
      <c r="DC331" s="161"/>
      <c r="DD331" s="166">
        <f>IF(PMKAFAAPAYER[[#This Row],[ ]]="Payé",PMKAFAAPAYER[[#This Row],[08.10.2025]],0)</f>
        <v>0</v>
      </c>
      <c r="DE331" s="161"/>
      <c r="DF331" s="166">
        <f>IF(PMKAFAAPAYER[[#This Row],[ ]]="Payé",PMKAFAAPAYER[[#This Row],[15.10.2025]],0)</f>
        <v>0</v>
      </c>
      <c r="DG331" s="161"/>
      <c r="DH331" s="166">
        <f>IF(PMKAFAAPAYER[[#This Row],[ ]]="Payé",PMKAFAAPAYER[[#This Row],[22.10.2025]],0)</f>
        <v>0</v>
      </c>
      <c r="DI331" s="161"/>
      <c r="DJ331" s="176">
        <f>IF(PMKAFAAPAYER[[#This Row],[ ]]="Payé",PMKAFAAPAYER[[#This Row],[29.10.2025]],0)</f>
        <v>0</v>
      </c>
      <c r="DK331" s="18">
        <f t="shared" si="90"/>
        <v>0</v>
      </c>
      <c r="DL331" s="162"/>
      <c r="DM331" s="166">
        <f>IF(PMKAFAAPAYER[[#This Row],[ ]]="Payé",PMKAFAAPAYER[[#This Row],[05.11.2025]],0)</f>
        <v>0</v>
      </c>
      <c r="DN331" s="161"/>
      <c r="DO331" s="166">
        <f>IF(PMKAFAAPAYER[[#This Row],[ ]]="Payé",PMKAFAAPAYER[[#This Row],[12.11.2025]],0)</f>
        <v>0</v>
      </c>
      <c r="DP331" s="161"/>
      <c r="DQ331" s="166">
        <f>IF(PMKAFAAPAYER[[#This Row],[ ]]="Payé",PMKAFAAPAYER[[#This Row],[19.11.2025]],0)</f>
        <v>0</v>
      </c>
      <c r="DR331" s="161"/>
      <c r="DS331" s="176">
        <f>IF(PMKAFAAPAYER[[#This Row],[ ]]="Payé",PMKAFAAPAYER[[#This Row],[26.11.2025]],0)</f>
        <v>0</v>
      </c>
      <c r="DT331" s="17">
        <f t="shared" si="91"/>
        <v>0</v>
      </c>
      <c r="DU331" s="162"/>
      <c r="DV331" s="166">
        <f>IF(PMKAFAAPAYER[[#This Row],[ ]]="Payé",PMKAFAAPAYER[[#This Row],[03.12.2025]],0)</f>
        <v>0</v>
      </c>
      <c r="DW331" s="161"/>
      <c r="DX331" s="166">
        <f>IF(PMKAFAAPAYER[[#This Row],[ ]]="Payé",PMKAFAAPAYER[[#This Row],[10.12.2025]],0)</f>
        <v>0</v>
      </c>
      <c r="DY331" s="161"/>
      <c r="DZ331" s="166">
        <f>IF(PMKAFAAPAYER[[#This Row],[ ]]="Payé",PMKAFAAPAYER[[#This Row],[17.12.2025]],0)</f>
        <v>0</v>
      </c>
      <c r="EA331" s="161"/>
      <c r="EB331" s="166">
        <f>IF(PMKAFAAPAYER[[#This Row],[ ]]="Payé",PMKAFAAPAYER[[#This Row],[24.12.2025]],0)</f>
        <v>0</v>
      </c>
      <c r="EC331" s="161"/>
      <c r="ED331" s="176">
        <f>IF(PMKAFAAPAYER[[#This Row],[ ]]="Payé",PMKAFAAPAYER[[#This Row],[31.12.2025]],0)</f>
        <v>0</v>
      </c>
      <c r="EE331" s="18">
        <f t="shared" si="92"/>
        <v>0</v>
      </c>
      <c r="EF331" s="11">
        <f t="shared" si="93"/>
        <v>0</v>
      </c>
      <c r="EG331" s="16">
        <f>+PMKAFAAPAYER[[#This Row],[CHF]]-PMKAFAAPAYER[[#This Row],[T2025]]</f>
        <v>0</v>
      </c>
    </row>
    <row r="332" spans="1:137" x14ac:dyDescent="0.3">
      <c r="A332" s="9">
        <f t="shared" si="94"/>
        <v>327</v>
      </c>
      <c r="B332" s="250"/>
      <c r="C332" s="251"/>
      <c r="D332" s="252"/>
      <c r="E332" s="253"/>
      <c r="F332" s="265">
        <f t="shared" si="80"/>
        <v>0</v>
      </c>
      <c r="G332" s="254"/>
      <c r="H332" s="255"/>
      <c r="I332" s="256"/>
      <c r="J332" s="14"/>
      <c r="K332" s="14"/>
      <c r="L332" s="14"/>
      <c r="N332" s="15"/>
      <c r="P332" s="258"/>
      <c r="Q332" s="259"/>
      <c r="R332" s="260"/>
      <c r="S332" s="166">
        <f>IF(PMKAFAAPAYER[[#This Row],[ ]]="Payé",PMKAFAAPAYER[[#This Row],[02.01.2025]],0)</f>
        <v>0</v>
      </c>
      <c r="T332" s="234"/>
      <c r="U332" s="166">
        <f>IF(PMKAFAAPAYER[[#This Row],[ ]]="Payé",PMKAFAAPAYER[[#This Row],[09.01.2025]],0)</f>
        <v>0</v>
      </c>
      <c r="V332" s="234"/>
      <c r="W332" s="166">
        <f>IF(PMKAFAAPAYER[[#This Row],[ ]]="Payé",PMKAFAAPAYER[[#This Row],[16.01.2025]],0)</f>
        <v>0</v>
      </c>
      <c r="X332" s="234"/>
      <c r="Y332" s="166">
        <f>IF(PMKAFAAPAYER[[#This Row],[ ]]="Payé",PMKAFAAPAYER[[#This Row],[23.01.2025]],0)</f>
        <v>0</v>
      </c>
      <c r="Z332" s="234"/>
      <c r="AA332" s="176">
        <f>IF(PMKAFAAPAYER[[#This Row],[ ]]="Payé",PMKAFAAPAYER[[#This Row],[30.01.2025]],0)</f>
        <v>0</v>
      </c>
      <c r="AB332" s="32">
        <f t="shared" si="81"/>
        <v>0</v>
      </c>
      <c r="AC332" s="234"/>
      <c r="AD332" s="166">
        <f>IF(PMKAFAAPAYER[[#This Row],[ ]]="Payé",PMKAFAAPAYER[[#This Row],[06.02.2025]],0)</f>
        <v>0</v>
      </c>
      <c r="AE332" s="234"/>
      <c r="AF332" s="166">
        <f>IF(PMKAFAAPAYER[[#This Row],[ ]]="Payé",PMKAFAAPAYER[[#This Row],[13.02.2025]],0)</f>
        <v>0</v>
      </c>
      <c r="AG332" s="234"/>
      <c r="AH332" s="166">
        <f>IF(PMKAFAAPAYER[[#This Row],[ ]]="Payé",PMKAFAAPAYER[[#This Row],[20.02.2025]],0)</f>
        <v>0</v>
      </c>
      <c r="AI332" s="234"/>
      <c r="AJ332" s="176">
        <f>IF(PMKAFAAPAYER[[#This Row],[ ]]="Payé",PMKAFAAPAYER[[#This Row],[27.02.2025]],0)</f>
        <v>0</v>
      </c>
      <c r="AK332" s="47">
        <f t="shared" si="82"/>
        <v>0</v>
      </c>
      <c r="AL332" s="162"/>
      <c r="AM332" s="166">
        <f>IF(PMKAFAAPAYER[[#This Row],[ ]]="Payé",PMKAFAAPAYER[[#This Row],[05.03.2025]],0)</f>
        <v>0</v>
      </c>
      <c r="AN332" s="161"/>
      <c r="AO332" s="166">
        <f>IF(PMKAFAAPAYER[[#This Row],[ ]]="Payé",PMKAFAAPAYER[[#This Row],[12.03.2025]],0)</f>
        <v>0</v>
      </c>
      <c r="AP332" s="161"/>
      <c r="AQ332" s="166">
        <f>IF(PMKAFAAPAYER[[#This Row],[ ]]="Payé",PMKAFAAPAYER[[#This Row],[19.03.2025]],0)</f>
        <v>0</v>
      </c>
      <c r="AR332" s="161"/>
      <c r="AS332" s="176">
        <f>IF(PMKAFAAPAYER[[#This Row],[ ]]="Payé",PMKAFAAPAYER[[#This Row],[26.03.2025]],0)</f>
        <v>0</v>
      </c>
      <c r="AT332" s="17">
        <f t="shared" si="83"/>
        <v>0</v>
      </c>
      <c r="AU332" s="162"/>
      <c r="AV332" s="166">
        <f>IF(PMKAFAAPAYER[[#This Row],[ ]]="Payé",PMKAFAAPAYER[[#This Row],[02.04.2025]],0)</f>
        <v>0</v>
      </c>
      <c r="AW332" s="161"/>
      <c r="AX332" s="166">
        <f>IF(PMKAFAAPAYER[[#This Row],[ ]]="Payé",PMKAFAAPAYER[[#This Row],[09.04.2025]],0)</f>
        <v>0</v>
      </c>
      <c r="AY332" s="161"/>
      <c r="AZ332" s="166">
        <f>IF(PMKAFAAPAYER[[#This Row],[ ]]="Payé",PMKAFAAPAYER[[#This Row],[16.04.2025]],0)</f>
        <v>0</v>
      </c>
      <c r="BA332" s="161"/>
      <c r="BB332" s="166">
        <f>IF(PMKAFAAPAYER[[#This Row],[ ]]="Payé",PMKAFAAPAYER[[#This Row],[23.04.2025]],0)</f>
        <v>0</v>
      </c>
      <c r="BC332" s="161"/>
      <c r="BD332" s="176">
        <f>IF(PMKAFAAPAYER[[#This Row],[ ]]="Payé",PMKAFAAPAYER[[#This Row],[30.04.2025]],0)</f>
        <v>0</v>
      </c>
      <c r="BE332" s="18">
        <f t="shared" si="84"/>
        <v>0</v>
      </c>
      <c r="BF332" s="162"/>
      <c r="BG332" s="166">
        <f>IF(PMKAFAAPAYER[[#This Row],[ ]]="Payé",PMKAFAAPAYER[[#This Row],[07.05.2025]],0)</f>
        <v>0</v>
      </c>
      <c r="BH332" s="161"/>
      <c r="BI332" s="166">
        <f>IF(PMKAFAAPAYER[[#This Row],[ ]]="Payé",PMKAFAAPAYER[[#This Row],[14.05.2025]],0)</f>
        <v>0</v>
      </c>
      <c r="BJ332" s="161"/>
      <c r="BK332" s="166">
        <f>IF(PMKAFAAPAYER[[#This Row],[ ]]="Payé",PMKAFAAPAYER[[#This Row],[21.05.2025]],0)</f>
        <v>0</v>
      </c>
      <c r="BL332" s="161"/>
      <c r="BM332" s="176">
        <f>IF(PMKAFAAPAYER[[#This Row],[ ]]="Payé",PMKAFAAPAYER[[#This Row],[28.05.2025]],0)</f>
        <v>0</v>
      </c>
      <c r="BN332" s="17">
        <f t="shared" si="85"/>
        <v>0</v>
      </c>
      <c r="BO332" s="162"/>
      <c r="BP332" s="166">
        <f>IF(PMKAFAAPAYER[[#This Row],[ ]]="Payé",PMKAFAAPAYER[[#This Row],[04.06.2025]],0)</f>
        <v>0</v>
      </c>
      <c r="BQ332" s="161"/>
      <c r="BR332" s="166">
        <f>IF(PMKAFAAPAYER[[#This Row],[ ]]="Payé",PMKAFAAPAYER[[#This Row],[11.06.2025]],0)</f>
        <v>0</v>
      </c>
      <c r="BS332" s="161"/>
      <c r="BT332" s="166">
        <f>IF(PMKAFAAPAYER[[#This Row],[ ]]="Payé",PMKAFAAPAYER[[#This Row],[18.06.2025]],0)</f>
        <v>0</v>
      </c>
      <c r="BU332" s="161"/>
      <c r="BV332" s="176">
        <f>IF(PMKAFAAPAYER[[#This Row],[ ]]="Payé",PMKAFAAPAYER[[#This Row],[25.06.2025]],0)</f>
        <v>0</v>
      </c>
      <c r="BW332" s="18">
        <f t="shared" si="86"/>
        <v>0</v>
      </c>
      <c r="BX332" s="162"/>
      <c r="BY332" s="166">
        <f>IF(PMKAFAAPAYER[[#This Row],[ ]]="Payé",PMKAFAAPAYER[[#This Row],[02.07.2025]],0)</f>
        <v>0</v>
      </c>
      <c r="BZ332" s="161"/>
      <c r="CA332" s="166">
        <f>IF(PMKAFAAPAYER[[#This Row],[ ]]="Payé",PMKAFAAPAYER[[#This Row],[09.07.2025]],0)</f>
        <v>0</v>
      </c>
      <c r="CB332" s="161"/>
      <c r="CC332" s="166">
        <f>IF(PMKAFAAPAYER[[#This Row],[ ]]="Payé",PMKAFAAPAYER[[#This Row],[16.07.2025]],0)</f>
        <v>0</v>
      </c>
      <c r="CD332" s="161"/>
      <c r="CE332" s="166">
        <f>IF(PMKAFAAPAYER[[#This Row],[ ]]="Payé",PMKAFAAPAYER[[#This Row],[23.07.2025]],0)</f>
        <v>0</v>
      </c>
      <c r="CF332" s="161"/>
      <c r="CG332" s="176">
        <f>IF(PMKAFAAPAYER[[#This Row],[ ]]="Payé",PMKAFAAPAYER[[#This Row],[30.07.2025]],0)</f>
        <v>0</v>
      </c>
      <c r="CH332" s="17">
        <f t="shared" si="87"/>
        <v>0</v>
      </c>
      <c r="CI332" s="162"/>
      <c r="CJ332" s="166">
        <f>IF(PMKAFAAPAYER[[#This Row],[ ]]="Payé",PMKAFAAPAYER[[#This Row],[06.08.2025]],0)</f>
        <v>0</v>
      </c>
      <c r="CK332" s="161"/>
      <c r="CL332" s="166">
        <f>IF(PMKAFAAPAYER[[#This Row],[ ]]="Payé",PMKAFAAPAYER[[#This Row],[13.08.2025]],0)</f>
        <v>0</v>
      </c>
      <c r="CM332" s="161"/>
      <c r="CN332" s="166">
        <f>IF(PMKAFAAPAYER[[#This Row],[ ]]="Payé",PMKAFAAPAYER[[#This Row],[20.08.2025]],0)</f>
        <v>0</v>
      </c>
      <c r="CO332" s="161"/>
      <c r="CP332" s="176">
        <f>IF(PMKAFAAPAYER[[#This Row],[ ]]="Payé",PMKAFAAPAYER[[#This Row],[27.08.2025]],0)</f>
        <v>0</v>
      </c>
      <c r="CQ332" s="18">
        <f t="shared" si="88"/>
        <v>0</v>
      </c>
      <c r="CR332" s="162"/>
      <c r="CS332" s="166">
        <f>IF(PMKAFAAPAYER[[#This Row],[ ]]="Payé",PMKAFAAPAYER[[#This Row],[03.09.2025]],0)</f>
        <v>0</v>
      </c>
      <c r="CT332" s="161"/>
      <c r="CU332" s="166">
        <f>IF(PMKAFAAPAYER[[#This Row],[ ]]="Payé",PMKAFAAPAYER[[#This Row],[10.09.2025]],0)</f>
        <v>0</v>
      </c>
      <c r="CV332" s="161"/>
      <c r="CW332" s="166">
        <f>IF(PMKAFAAPAYER[[#This Row],[ ]]="Payé",PMKAFAAPAYER[[#This Row],[17.09.2025]],0)</f>
        <v>0</v>
      </c>
      <c r="CX332" s="161"/>
      <c r="CY332" s="176">
        <f>IF(PMKAFAAPAYER[[#This Row],[ ]]="Payé",PMKAFAAPAYER[[#This Row],[24.09.2025]],0)</f>
        <v>0</v>
      </c>
      <c r="CZ332" s="17">
        <f t="shared" si="89"/>
        <v>0</v>
      </c>
      <c r="DA332" s="162"/>
      <c r="DB332" s="166">
        <f>IF(PMKAFAAPAYER[[#This Row],[ ]]="Payé",PMKAFAAPAYER[[#This Row],[01.10.2025]],0)</f>
        <v>0</v>
      </c>
      <c r="DC332" s="161"/>
      <c r="DD332" s="166">
        <f>IF(PMKAFAAPAYER[[#This Row],[ ]]="Payé",PMKAFAAPAYER[[#This Row],[08.10.2025]],0)</f>
        <v>0</v>
      </c>
      <c r="DE332" s="161"/>
      <c r="DF332" s="166">
        <f>IF(PMKAFAAPAYER[[#This Row],[ ]]="Payé",PMKAFAAPAYER[[#This Row],[15.10.2025]],0)</f>
        <v>0</v>
      </c>
      <c r="DG332" s="161"/>
      <c r="DH332" s="166">
        <f>IF(PMKAFAAPAYER[[#This Row],[ ]]="Payé",PMKAFAAPAYER[[#This Row],[22.10.2025]],0)</f>
        <v>0</v>
      </c>
      <c r="DI332" s="161"/>
      <c r="DJ332" s="176">
        <f>IF(PMKAFAAPAYER[[#This Row],[ ]]="Payé",PMKAFAAPAYER[[#This Row],[29.10.2025]],0)</f>
        <v>0</v>
      </c>
      <c r="DK332" s="18">
        <f t="shared" si="90"/>
        <v>0</v>
      </c>
      <c r="DL332" s="162"/>
      <c r="DM332" s="166">
        <f>IF(PMKAFAAPAYER[[#This Row],[ ]]="Payé",PMKAFAAPAYER[[#This Row],[05.11.2025]],0)</f>
        <v>0</v>
      </c>
      <c r="DN332" s="161"/>
      <c r="DO332" s="166">
        <f>IF(PMKAFAAPAYER[[#This Row],[ ]]="Payé",PMKAFAAPAYER[[#This Row],[12.11.2025]],0)</f>
        <v>0</v>
      </c>
      <c r="DP332" s="161"/>
      <c r="DQ332" s="166">
        <f>IF(PMKAFAAPAYER[[#This Row],[ ]]="Payé",PMKAFAAPAYER[[#This Row],[19.11.2025]],0)</f>
        <v>0</v>
      </c>
      <c r="DR332" s="161"/>
      <c r="DS332" s="176">
        <f>IF(PMKAFAAPAYER[[#This Row],[ ]]="Payé",PMKAFAAPAYER[[#This Row],[26.11.2025]],0)</f>
        <v>0</v>
      </c>
      <c r="DT332" s="17">
        <f t="shared" si="91"/>
        <v>0</v>
      </c>
      <c r="DU332" s="162"/>
      <c r="DV332" s="166">
        <f>IF(PMKAFAAPAYER[[#This Row],[ ]]="Payé",PMKAFAAPAYER[[#This Row],[03.12.2025]],0)</f>
        <v>0</v>
      </c>
      <c r="DW332" s="161"/>
      <c r="DX332" s="166">
        <f>IF(PMKAFAAPAYER[[#This Row],[ ]]="Payé",PMKAFAAPAYER[[#This Row],[10.12.2025]],0)</f>
        <v>0</v>
      </c>
      <c r="DY332" s="161"/>
      <c r="DZ332" s="166">
        <f>IF(PMKAFAAPAYER[[#This Row],[ ]]="Payé",PMKAFAAPAYER[[#This Row],[17.12.2025]],0)</f>
        <v>0</v>
      </c>
      <c r="EA332" s="161"/>
      <c r="EB332" s="166">
        <f>IF(PMKAFAAPAYER[[#This Row],[ ]]="Payé",PMKAFAAPAYER[[#This Row],[24.12.2025]],0)</f>
        <v>0</v>
      </c>
      <c r="EC332" s="161"/>
      <c r="ED332" s="176">
        <f>IF(PMKAFAAPAYER[[#This Row],[ ]]="Payé",PMKAFAAPAYER[[#This Row],[31.12.2025]],0)</f>
        <v>0</v>
      </c>
      <c r="EE332" s="18">
        <f t="shared" si="92"/>
        <v>0</v>
      </c>
      <c r="EF332" s="11">
        <f t="shared" si="93"/>
        <v>0</v>
      </c>
      <c r="EG332" s="16">
        <f>+PMKAFAAPAYER[[#This Row],[CHF]]-PMKAFAAPAYER[[#This Row],[T2025]]</f>
        <v>0</v>
      </c>
    </row>
    <row r="333" spans="1:137" x14ac:dyDescent="0.3">
      <c r="A333" s="9">
        <f t="shared" si="94"/>
        <v>328</v>
      </c>
      <c r="B333" s="250"/>
      <c r="C333" s="251"/>
      <c r="D333" s="252"/>
      <c r="E333" s="253"/>
      <c r="F333" s="265">
        <f t="shared" si="80"/>
        <v>0</v>
      </c>
      <c r="G333" s="254"/>
      <c r="H333" s="255"/>
      <c r="I333" s="256"/>
      <c r="J333" s="14"/>
      <c r="K333" s="14"/>
      <c r="L333" s="14"/>
      <c r="N333" s="15"/>
      <c r="P333" s="258"/>
      <c r="Q333" s="259"/>
      <c r="R333" s="260"/>
      <c r="S333" s="166">
        <f>IF(PMKAFAAPAYER[[#This Row],[ ]]="Payé",PMKAFAAPAYER[[#This Row],[02.01.2025]],0)</f>
        <v>0</v>
      </c>
      <c r="T333" s="234"/>
      <c r="U333" s="166">
        <f>IF(PMKAFAAPAYER[[#This Row],[ ]]="Payé",PMKAFAAPAYER[[#This Row],[09.01.2025]],0)</f>
        <v>0</v>
      </c>
      <c r="V333" s="234"/>
      <c r="W333" s="166">
        <f>IF(PMKAFAAPAYER[[#This Row],[ ]]="Payé",PMKAFAAPAYER[[#This Row],[16.01.2025]],0)</f>
        <v>0</v>
      </c>
      <c r="X333" s="234"/>
      <c r="Y333" s="166">
        <f>IF(PMKAFAAPAYER[[#This Row],[ ]]="Payé",PMKAFAAPAYER[[#This Row],[23.01.2025]],0)</f>
        <v>0</v>
      </c>
      <c r="Z333" s="234"/>
      <c r="AA333" s="176">
        <f>IF(PMKAFAAPAYER[[#This Row],[ ]]="Payé",PMKAFAAPAYER[[#This Row],[30.01.2025]],0)</f>
        <v>0</v>
      </c>
      <c r="AB333" s="32">
        <f t="shared" si="81"/>
        <v>0</v>
      </c>
      <c r="AC333" s="234"/>
      <c r="AD333" s="166">
        <f>IF(PMKAFAAPAYER[[#This Row],[ ]]="Payé",PMKAFAAPAYER[[#This Row],[06.02.2025]],0)</f>
        <v>0</v>
      </c>
      <c r="AE333" s="234"/>
      <c r="AF333" s="166">
        <f>IF(PMKAFAAPAYER[[#This Row],[ ]]="Payé",PMKAFAAPAYER[[#This Row],[13.02.2025]],0)</f>
        <v>0</v>
      </c>
      <c r="AG333" s="234"/>
      <c r="AH333" s="166">
        <f>IF(PMKAFAAPAYER[[#This Row],[ ]]="Payé",PMKAFAAPAYER[[#This Row],[20.02.2025]],0)</f>
        <v>0</v>
      </c>
      <c r="AI333" s="234"/>
      <c r="AJ333" s="176">
        <f>IF(PMKAFAAPAYER[[#This Row],[ ]]="Payé",PMKAFAAPAYER[[#This Row],[27.02.2025]],0)</f>
        <v>0</v>
      </c>
      <c r="AK333" s="47">
        <f t="shared" si="82"/>
        <v>0</v>
      </c>
      <c r="AL333" s="162"/>
      <c r="AM333" s="166">
        <f>IF(PMKAFAAPAYER[[#This Row],[ ]]="Payé",PMKAFAAPAYER[[#This Row],[05.03.2025]],0)</f>
        <v>0</v>
      </c>
      <c r="AN333" s="161"/>
      <c r="AO333" s="166">
        <f>IF(PMKAFAAPAYER[[#This Row],[ ]]="Payé",PMKAFAAPAYER[[#This Row],[12.03.2025]],0)</f>
        <v>0</v>
      </c>
      <c r="AP333" s="161"/>
      <c r="AQ333" s="166">
        <f>IF(PMKAFAAPAYER[[#This Row],[ ]]="Payé",PMKAFAAPAYER[[#This Row],[19.03.2025]],0)</f>
        <v>0</v>
      </c>
      <c r="AR333" s="161"/>
      <c r="AS333" s="176">
        <f>IF(PMKAFAAPAYER[[#This Row],[ ]]="Payé",PMKAFAAPAYER[[#This Row],[26.03.2025]],0)</f>
        <v>0</v>
      </c>
      <c r="AT333" s="17">
        <f t="shared" si="83"/>
        <v>0</v>
      </c>
      <c r="AU333" s="162"/>
      <c r="AV333" s="166">
        <f>IF(PMKAFAAPAYER[[#This Row],[ ]]="Payé",PMKAFAAPAYER[[#This Row],[02.04.2025]],0)</f>
        <v>0</v>
      </c>
      <c r="AW333" s="161"/>
      <c r="AX333" s="166">
        <f>IF(PMKAFAAPAYER[[#This Row],[ ]]="Payé",PMKAFAAPAYER[[#This Row],[09.04.2025]],0)</f>
        <v>0</v>
      </c>
      <c r="AY333" s="161"/>
      <c r="AZ333" s="166">
        <f>IF(PMKAFAAPAYER[[#This Row],[ ]]="Payé",PMKAFAAPAYER[[#This Row],[16.04.2025]],0)</f>
        <v>0</v>
      </c>
      <c r="BA333" s="161"/>
      <c r="BB333" s="166">
        <f>IF(PMKAFAAPAYER[[#This Row],[ ]]="Payé",PMKAFAAPAYER[[#This Row],[23.04.2025]],0)</f>
        <v>0</v>
      </c>
      <c r="BC333" s="161"/>
      <c r="BD333" s="176">
        <f>IF(PMKAFAAPAYER[[#This Row],[ ]]="Payé",PMKAFAAPAYER[[#This Row],[30.04.2025]],0)</f>
        <v>0</v>
      </c>
      <c r="BE333" s="18">
        <f t="shared" si="84"/>
        <v>0</v>
      </c>
      <c r="BF333" s="162"/>
      <c r="BG333" s="166">
        <f>IF(PMKAFAAPAYER[[#This Row],[ ]]="Payé",PMKAFAAPAYER[[#This Row],[07.05.2025]],0)</f>
        <v>0</v>
      </c>
      <c r="BH333" s="161"/>
      <c r="BI333" s="166">
        <f>IF(PMKAFAAPAYER[[#This Row],[ ]]="Payé",PMKAFAAPAYER[[#This Row],[14.05.2025]],0)</f>
        <v>0</v>
      </c>
      <c r="BJ333" s="161"/>
      <c r="BK333" s="166">
        <f>IF(PMKAFAAPAYER[[#This Row],[ ]]="Payé",PMKAFAAPAYER[[#This Row],[21.05.2025]],0)</f>
        <v>0</v>
      </c>
      <c r="BL333" s="161"/>
      <c r="BM333" s="176">
        <f>IF(PMKAFAAPAYER[[#This Row],[ ]]="Payé",PMKAFAAPAYER[[#This Row],[28.05.2025]],0)</f>
        <v>0</v>
      </c>
      <c r="BN333" s="17">
        <f t="shared" si="85"/>
        <v>0</v>
      </c>
      <c r="BO333" s="162"/>
      <c r="BP333" s="166">
        <f>IF(PMKAFAAPAYER[[#This Row],[ ]]="Payé",PMKAFAAPAYER[[#This Row],[04.06.2025]],0)</f>
        <v>0</v>
      </c>
      <c r="BQ333" s="161"/>
      <c r="BR333" s="166">
        <f>IF(PMKAFAAPAYER[[#This Row],[ ]]="Payé",PMKAFAAPAYER[[#This Row],[11.06.2025]],0)</f>
        <v>0</v>
      </c>
      <c r="BS333" s="161"/>
      <c r="BT333" s="166">
        <f>IF(PMKAFAAPAYER[[#This Row],[ ]]="Payé",PMKAFAAPAYER[[#This Row],[18.06.2025]],0)</f>
        <v>0</v>
      </c>
      <c r="BU333" s="161"/>
      <c r="BV333" s="176">
        <f>IF(PMKAFAAPAYER[[#This Row],[ ]]="Payé",PMKAFAAPAYER[[#This Row],[25.06.2025]],0)</f>
        <v>0</v>
      </c>
      <c r="BW333" s="18">
        <f t="shared" si="86"/>
        <v>0</v>
      </c>
      <c r="BX333" s="162"/>
      <c r="BY333" s="166">
        <f>IF(PMKAFAAPAYER[[#This Row],[ ]]="Payé",PMKAFAAPAYER[[#This Row],[02.07.2025]],0)</f>
        <v>0</v>
      </c>
      <c r="BZ333" s="161"/>
      <c r="CA333" s="166">
        <f>IF(PMKAFAAPAYER[[#This Row],[ ]]="Payé",PMKAFAAPAYER[[#This Row],[09.07.2025]],0)</f>
        <v>0</v>
      </c>
      <c r="CB333" s="161"/>
      <c r="CC333" s="166">
        <f>IF(PMKAFAAPAYER[[#This Row],[ ]]="Payé",PMKAFAAPAYER[[#This Row],[16.07.2025]],0)</f>
        <v>0</v>
      </c>
      <c r="CD333" s="161"/>
      <c r="CE333" s="166">
        <f>IF(PMKAFAAPAYER[[#This Row],[ ]]="Payé",PMKAFAAPAYER[[#This Row],[23.07.2025]],0)</f>
        <v>0</v>
      </c>
      <c r="CF333" s="161"/>
      <c r="CG333" s="176">
        <f>IF(PMKAFAAPAYER[[#This Row],[ ]]="Payé",PMKAFAAPAYER[[#This Row],[30.07.2025]],0)</f>
        <v>0</v>
      </c>
      <c r="CH333" s="17">
        <f t="shared" si="87"/>
        <v>0</v>
      </c>
      <c r="CI333" s="162"/>
      <c r="CJ333" s="166">
        <f>IF(PMKAFAAPAYER[[#This Row],[ ]]="Payé",PMKAFAAPAYER[[#This Row],[06.08.2025]],0)</f>
        <v>0</v>
      </c>
      <c r="CK333" s="161"/>
      <c r="CL333" s="166">
        <f>IF(PMKAFAAPAYER[[#This Row],[ ]]="Payé",PMKAFAAPAYER[[#This Row],[13.08.2025]],0)</f>
        <v>0</v>
      </c>
      <c r="CM333" s="161"/>
      <c r="CN333" s="166">
        <f>IF(PMKAFAAPAYER[[#This Row],[ ]]="Payé",PMKAFAAPAYER[[#This Row],[20.08.2025]],0)</f>
        <v>0</v>
      </c>
      <c r="CO333" s="161"/>
      <c r="CP333" s="176">
        <f>IF(PMKAFAAPAYER[[#This Row],[ ]]="Payé",PMKAFAAPAYER[[#This Row],[27.08.2025]],0)</f>
        <v>0</v>
      </c>
      <c r="CQ333" s="18">
        <f t="shared" si="88"/>
        <v>0</v>
      </c>
      <c r="CR333" s="162"/>
      <c r="CS333" s="166">
        <f>IF(PMKAFAAPAYER[[#This Row],[ ]]="Payé",PMKAFAAPAYER[[#This Row],[03.09.2025]],0)</f>
        <v>0</v>
      </c>
      <c r="CT333" s="161"/>
      <c r="CU333" s="166">
        <f>IF(PMKAFAAPAYER[[#This Row],[ ]]="Payé",PMKAFAAPAYER[[#This Row],[10.09.2025]],0)</f>
        <v>0</v>
      </c>
      <c r="CV333" s="161"/>
      <c r="CW333" s="166">
        <f>IF(PMKAFAAPAYER[[#This Row],[ ]]="Payé",PMKAFAAPAYER[[#This Row],[17.09.2025]],0)</f>
        <v>0</v>
      </c>
      <c r="CX333" s="161"/>
      <c r="CY333" s="176">
        <f>IF(PMKAFAAPAYER[[#This Row],[ ]]="Payé",PMKAFAAPAYER[[#This Row],[24.09.2025]],0)</f>
        <v>0</v>
      </c>
      <c r="CZ333" s="17">
        <f t="shared" si="89"/>
        <v>0</v>
      </c>
      <c r="DA333" s="162"/>
      <c r="DB333" s="166">
        <f>IF(PMKAFAAPAYER[[#This Row],[ ]]="Payé",PMKAFAAPAYER[[#This Row],[01.10.2025]],0)</f>
        <v>0</v>
      </c>
      <c r="DC333" s="161"/>
      <c r="DD333" s="166">
        <f>IF(PMKAFAAPAYER[[#This Row],[ ]]="Payé",PMKAFAAPAYER[[#This Row],[08.10.2025]],0)</f>
        <v>0</v>
      </c>
      <c r="DE333" s="161"/>
      <c r="DF333" s="166">
        <f>IF(PMKAFAAPAYER[[#This Row],[ ]]="Payé",PMKAFAAPAYER[[#This Row],[15.10.2025]],0)</f>
        <v>0</v>
      </c>
      <c r="DG333" s="161"/>
      <c r="DH333" s="166">
        <f>IF(PMKAFAAPAYER[[#This Row],[ ]]="Payé",PMKAFAAPAYER[[#This Row],[22.10.2025]],0)</f>
        <v>0</v>
      </c>
      <c r="DI333" s="161"/>
      <c r="DJ333" s="176">
        <f>IF(PMKAFAAPAYER[[#This Row],[ ]]="Payé",PMKAFAAPAYER[[#This Row],[29.10.2025]],0)</f>
        <v>0</v>
      </c>
      <c r="DK333" s="18">
        <f t="shared" si="90"/>
        <v>0</v>
      </c>
      <c r="DL333" s="162"/>
      <c r="DM333" s="166">
        <f>IF(PMKAFAAPAYER[[#This Row],[ ]]="Payé",PMKAFAAPAYER[[#This Row],[05.11.2025]],0)</f>
        <v>0</v>
      </c>
      <c r="DN333" s="161"/>
      <c r="DO333" s="166">
        <f>IF(PMKAFAAPAYER[[#This Row],[ ]]="Payé",PMKAFAAPAYER[[#This Row],[12.11.2025]],0)</f>
        <v>0</v>
      </c>
      <c r="DP333" s="161"/>
      <c r="DQ333" s="166">
        <f>IF(PMKAFAAPAYER[[#This Row],[ ]]="Payé",PMKAFAAPAYER[[#This Row],[19.11.2025]],0)</f>
        <v>0</v>
      </c>
      <c r="DR333" s="161"/>
      <c r="DS333" s="176">
        <f>IF(PMKAFAAPAYER[[#This Row],[ ]]="Payé",PMKAFAAPAYER[[#This Row],[26.11.2025]],0)</f>
        <v>0</v>
      </c>
      <c r="DT333" s="17">
        <f t="shared" si="91"/>
        <v>0</v>
      </c>
      <c r="DU333" s="162"/>
      <c r="DV333" s="166">
        <f>IF(PMKAFAAPAYER[[#This Row],[ ]]="Payé",PMKAFAAPAYER[[#This Row],[03.12.2025]],0)</f>
        <v>0</v>
      </c>
      <c r="DW333" s="161"/>
      <c r="DX333" s="166">
        <f>IF(PMKAFAAPAYER[[#This Row],[ ]]="Payé",PMKAFAAPAYER[[#This Row],[10.12.2025]],0)</f>
        <v>0</v>
      </c>
      <c r="DY333" s="161"/>
      <c r="DZ333" s="166">
        <f>IF(PMKAFAAPAYER[[#This Row],[ ]]="Payé",PMKAFAAPAYER[[#This Row],[17.12.2025]],0)</f>
        <v>0</v>
      </c>
      <c r="EA333" s="161"/>
      <c r="EB333" s="166">
        <f>IF(PMKAFAAPAYER[[#This Row],[ ]]="Payé",PMKAFAAPAYER[[#This Row],[24.12.2025]],0)</f>
        <v>0</v>
      </c>
      <c r="EC333" s="161"/>
      <c r="ED333" s="176">
        <f>IF(PMKAFAAPAYER[[#This Row],[ ]]="Payé",PMKAFAAPAYER[[#This Row],[31.12.2025]],0)</f>
        <v>0</v>
      </c>
      <c r="EE333" s="18">
        <f t="shared" si="92"/>
        <v>0</v>
      </c>
      <c r="EF333" s="11">
        <f t="shared" si="93"/>
        <v>0</v>
      </c>
      <c r="EG333" s="16">
        <f>+PMKAFAAPAYER[[#This Row],[CHF]]-PMKAFAAPAYER[[#This Row],[T2025]]</f>
        <v>0</v>
      </c>
    </row>
    <row r="334" spans="1:137" x14ac:dyDescent="0.3">
      <c r="A334" s="9">
        <f t="shared" si="94"/>
        <v>329</v>
      </c>
      <c r="B334" s="250"/>
      <c r="C334" s="251"/>
      <c r="D334" s="252"/>
      <c r="E334" s="253"/>
      <c r="F334" s="265">
        <f t="shared" si="80"/>
        <v>0</v>
      </c>
      <c r="G334" s="254"/>
      <c r="H334" s="255"/>
      <c r="I334" s="256"/>
      <c r="J334" s="14"/>
      <c r="K334" s="14"/>
      <c r="L334" s="14"/>
      <c r="N334" s="15"/>
      <c r="P334" s="258"/>
      <c r="Q334" s="259"/>
      <c r="R334" s="260"/>
      <c r="S334" s="166">
        <f>IF(PMKAFAAPAYER[[#This Row],[ ]]="Payé",PMKAFAAPAYER[[#This Row],[02.01.2025]],0)</f>
        <v>0</v>
      </c>
      <c r="T334" s="234"/>
      <c r="U334" s="166">
        <f>IF(PMKAFAAPAYER[[#This Row],[ ]]="Payé",PMKAFAAPAYER[[#This Row],[09.01.2025]],0)</f>
        <v>0</v>
      </c>
      <c r="V334" s="234"/>
      <c r="W334" s="166">
        <f>IF(PMKAFAAPAYER[[#This Row],[ ]]="Payé",PMKAFAAPAYER[[#This Row],[16.01.2025]],0)</f>
        <v>0</v>
      </c>
      <c r="X334" s="234"/>
      <c r="Y334" s="166">
        <f>IF(PMKAFAAPAYER[[#This Row],[ ]]="Payé",PMKAFAAPAYER[[#This Row],[23.01.2025]],0)</f>
        <v>0</v>
      </c>
      <c r="Z334" s="234"/>
      <c r="AA334" s="176">
        <f>IF(PMKAFAAPAYER[[#This Row],[ ]]="Payé",PMKAFAAPAYER[[#This Row],[30.01.2025]],0)</f>
        <v>0</v>
      </c>
      <c r="AB334" s="32">
        <f t="shared" si="81"/>
        <v>0</v>
      </c>
      <c r="AC334" s="234"/>
      <c r="AD334" s="166">
        <f>IF(PMKAFAAPAYER[[#This Row],[ ]]="Payé",PMKAFAAPAYER[[#This Row],[06.02.2025]],0)</f>
        <v>0</v>
      </c>
      <c r="AE334" s="234"/>
      <c r="AF334" s="166">
        <f>IF(PMKAFAAPAYER[[#This Row],[ ]]="Payé",PMKAFAAPAYER[[#This Row],[13.02.2025]],0)</f>
        <v>0</v>
      </c>
      <c r="AG334" s="234"/>
      <c r="AH334" s="166">
        <f>IF(PMKAFAAPAYER[[#This Row],[ ]]="Payé",PMKAFAAPAYER[[#This Row],[20.02.2025]],0)</f>
        <v>0</v>
      </c>
      <c r="AI334" s="234"/>
      <c r="AJ334" s="176">
        <f>IF(PMKAFAAPAYER[[#This Row],[ ]]="Payé",PMKAFAAPAYER[[#This Row],[27.02.2025]],0)</f>
        <v>0</v>
      </c>
      <c r="AK334" s="47">
        <f t="shared" si="82"/>
        <v>0</v>
      </c>
      <c r="AL334" s="162"/>
      <c r="AM334" s="166">
        <f>IF(PMKAFAAPAYER[[#This Row],[ ]]="Payé",PMKAFAAPAYER[[#This Row],[05.03.2025]],0)</f>
        <v>0</v>
      </c>
      <c r="AN334" s="161"/>
      <c r="AO334" s="166">
        <f>IF(PMKAFAAPAYER[[#This Row],[ ]]="Payé",PMKAFAAPAYER[[#This Row],[12.03.2025]],0)</f>
        <v>0</v>
      </c>
      <c r="AP334" s="161"/>
      <c r="AQ334" s="166">
        <f>IF(PMKAFAAPAYER[[#This Row],[ ]]="Payé",PMKAFAAPAYER[[#This Row],[19.03.2025]],0)</f>
        <v>0</v>
      </c>
      <c r="AR334" s="161"/>
      <c r="AS334" s="176">
        <f>IF(PMKAFAAPAYER[[#This Row],[ ]]="Payé",PMKAFAAPAYER[[#This Row],[26.03.2025]],0)</f>
        <v>0</v>
      </c>
      <c r="AT334" s="17">
        <f t="shared" si="83"/>
        <v>0</v>
      </c>
      <c r="AU334" s="162"/>
      <c r="AV334" s="166">
        <f>IF(PMKAFAAPAYER[[#This Row],[ ]]="Payé",PMKAFAAPAYER[[#This Row],[02.04.2025]],0)</f>
        <v>0</v>
      </c>
      <c r="AW334" s="161"/>
      <c r="AX334" s="166">
        <f>IF(PMKAFAAPAYER[[#This Row],[ ]]="Payé",PMKAFAAPAYER[[#This Row],[09.04.2025]],0)</f>
        <v>0</v>
      </c>
      <c r="AY334" s="161"/>
      <c r="AZ334" s="166">
        <f>IF(PMKAFAAPAYER[[#This Row],[ ]]="Payé",PMKAFAAPAYER[[#This Row],[16.04.2025]],0)</f>
        <v>0</v>
      </c>
      <c r="BA334" s="161"/>
      <c r="BB334" s="166">
        <f>IF(PMKAFAAPAYER[[#This Row],[ ]]="Payé",PMKAFAAPAYER[[#This Row],[23.04.2025]],0)</f>
        <v>0</v>
      </c>
      <c r="BC334" s="161"/>
      <c r="BD334" s="176">
        <f>IF(PMKAFAAPAYER[[#This Row],[ ]]="Payé",PMKAFAAPAYER[[#This Row],[30.04.2025]],0)</f>
        <v>0</v>
      </c>
      <c r="BE334" s="18">
        <f t="shared" si="84"/>
        <v>0</v>
      </c>
      <c r="BF334" s="162"/>
      <c r="BG334" s="166">
        <f>IF(PMKAFAAPAYER[[#This Row],[ ]]="Payé",PMKAFAAPAYER[[#This Row],[07.05.2025]],0)</f>
        <v>0</v>
      </c>
      <c r="BH334" s="161"/>
      <c r="BI334" s="166">
        <f>IF(PMKAFAAPAYER[[#This Row],[ ]]="Payé",PMKAFAAPAYER[[#This Row],[14.05.2025]],0)</f>
        <v>0</v>
      </c>
      <c r="BJ334" s="161"/>
      <c r="BK334" s="166">
        <f>IF(PMKAFAAPAYER[[#This Row],[ ]]="Payé",PMKAFAAPAYER[[#This Row],[21.05.2025]],0)</f>
        <v>0</v>
      </c>
      <c r="BL334" s="161"/>
      <c r="BM334" s="176">
        <f>IF(PMKAFAAPAYER[[#This Row],[ ]]="Payé",PMKAFAAPAYER[[#This Row],[28.05.2025]],0)</f>
        <v>0</v>
      </c>
      <c r="BN334" s="17">
        <f t="shared" si="85"/>
        <v>0</v>
      </c>
      <c r="BO334" s="162"/>
      <c r="BP334" s="166">
        <f>IF(PMKAFAAPAYER[[#This Row],[ ]]="Payé",PMKAFAAPAYER[[#This Row],[04.06.2025]],0)</f>
        <v>0</v>
      </c>
      <c r="BQ334" s="161"/>
      <c r="BR334" s="166">
        <f>IF(PMKAFAAPAYER[[#This Row],[ ]]="Payé",PMKAFAAPAYER[[#This Row],[11.06.2025]],0)</f>
        <v>0</v>
      </c>
      <c r="BS334" s="161"/>
      <c r="BT334" s="166">
        <f>IF(PMKAFAAPAYER[[#This Row],[ ]]="Payé",PMKAFAAPAYER[[#This Row],[18.06.2025]],0)</f>
        <v>0</v>
      </c>
      <c r="BU334" s="161"/>
      <c r="BV334" s="176">
        <f>IF(PMKAFAAPAYER[[#This Row],[ ]]="Payé",PMKAFAAPAYER[[#This Row],[25.06.2025]],0)</f>
        <v>0</v>
      </c>
      <c r="BW334" s="18">
        <f t="shared" si="86"/>
        <v>0</v>
      </c>
      <c r="BX334" s="162"/>
      <c r="BY334" s="166">
        <f>IF(PMKAFAAPAYER[[#This Row],[ ]]="Payé",PMKAFAAPAYER[[#This Row],[02.07.2025]],0)</f>
        <v>0</v>
      </c>
      <c r="BZ334" s="161"/>
      <c r="CA334" s="166">
        <f>IF(PMKAFAAPAYER[[#This Row],[ ]]="Payé",PMKAFAAPAYER[[#This Row],[09.07.2025]],0)</f>
        <v>0</v>
      </c>
      <c r="CB334" s="161"/>
      <c r="CC334" s="166">
        <f>IF(PMKAFAAPAYER[[#This Row],[ ]]="Payé",PMKAFAAPAYER[[#This Row],[16.07.2025]],0)</f>
        <v>0</v>
      </c>
      <c r="CD334" s="161"/>
      <c r="CE334" s="166">
        <f>IF(PMKAFAAPAYER[[#This Row],[ ]]="Payé",PMKAFAAPAYER[[#This Row],[23.07.2025]],0)</f>
        <v>0</v>
      </c>
      <c r="CF334" s="161"/>
      <c r="CG334" s="176">
        <f>IF(PMKAFAAPAYER[[#This Row],[ ]]="Payé",PMKAFAAPAYER[[#This Row],[30.07.2025]],0)</f>
        <v>0</v>
      </c>
      <c r="CH334" s="17">
        <f t="shared" si="87"/>
        <v>0</v>
      </c>
      <c r="CI334" s="162"/>
      <c r="CJ334" s="166">
        <f>IF(PMKAFAAPAYER[[#This Row],[ ]]="Payé",PMKAFAAPAYER[[#This Row],[06.08.2025]],0)</f>
        <v>0</v>
      </c>
      <c r="CK334" s="161"/>
      <c r="CL334" s="166">
        <f>IF(PMKAFAAPAYER[[#This Row],[ ]]="Payé",PMKAFAAPAYER[[#This Row],[13.08.2025]],0)</f>
        <v>0</v>
      </c>
      <c r="CM334" s="161"/>
      <c r="CN334" s="166">
        <f>IF(PMKAFAAPAYER[[#This Row],[ ]]="Payé",PMKAFAAPAYER[[#This Row],[20.08.2025]],0)</f>
        <v>0</v>
      </c>
      <c r="CO334" s="161"/>
      <c r="CP334" s="176">
        <f>IF(PMKAFAAPAYER[[#This Row],[ ]]="Payé",PMKAFAAPAYER[[#This Row],[27.08.2025]],0)</f>
        <v>0</v>
      </c>
      <c r="CQ334" s="18">
        <f t="shared" si="88"/>
        <v>0</v>
      </c>
      <c r="CR334" s="162"/>
      <c r="CS334" s="166">
        <f>IF(PMKAFAAPAYER[[#This Row],[ ]]="Payé",PMKAFAAPAYER[[#This Row],[03.09.2025]],0)</f>
        <v>0</v>
      </c>
      <c r="CT334" s="161"/>
      <c r="CU334" s="166">
        <f>IF(PMKAFAAPAYER[[#This Row],[ ]]="Payé",PMKAFAAPAYER[[#This Row],[10.09.2025]],0)</f>
        <v>0</v>
      </c>
      <c r="CV334" s="161"/>
      <c r="CW334" s="166">
        <f>IF(PMKAFAAPAYER[[#This Row],[ ]]="Payé",PMKAFAAPAYER[[#This Row],[17.09.2025]],0)</f>
        <v>0</v>
      </c>
      <c r="CX334" s="161"/>
      <c r="CY334" s="176">
        <f>IF(PMKAFAAPAYER[[#This Row],[ ]]="Payé",PMKAFAAPAYER[[#This Row],[24.09.2025]],0)</f>
        <v>0</v>
      </c>
      <c r="CZ334" s="17">
        <f t="shared" si="89"/>
        <v>0</v>
      </c>
      <c r="DA334" s="162"/>
      <c r="DB334" s="166">
        <f>IF(PMKAFAAPAYER[[#This Row],[ ]]="Payé",PMKAFAAPAYER[[#This Row],[01.10.2025]],0)</f>
        <v>0</v>
      </c>
      <c r="DC334" s="161"/>
      <c r="DD334" s="166">
        <f>IF(PMKAFAAPAYER[[#This Row],[ ]]="Payé",PMKAFAAPAYER[[#This Row],[08.10.2025]],0)</f>
        <v>0</v>
      </c>
      <c r="DE334" s="161"/>
      <c r="DF334" s="166">
        <f>IF(PMKAFAAPAYER[[#This Row],[ ]]="Payé",PMKAFAAPAYER[[#This Row],[15.10.2025]],0)</f>
        <v>0</v>
      </c>
      <c r="DG334" s="161"/>
      <c r="DH334" s="166">
        <f>IF(PMKAFAAPAYER[[#This Row],[ ]]="Payé",PMKAFAAPAYER[[#This Row],[22.10.2025]],0)</f>
        <v>0</v>
      </c>
      <c r="DI334" s="161"/>
      <c r="DJ334" s="176">
        <f>IF(PMKAFAAPAYER[[#This Row],[ ]]="Payé",PMKAFAAPAYER[[#This Row],[29.10.2025]],0)</f>
        <v>0</v>
      </c>
      <c r="DK334" s="18">
        <f t="shared" si="90"/>
        <v>0</v>
      </c>
      <c r="DL334" s="162"/>
      <c r="DM334" s="166">
        <f>IF(PMKAFAAPAYER[[#This Row],[ ]]="Payé",PMKAFAAPAYER[[#This Row],[05.11.2025]],0)</f>
        <v>0</v>
      </c>
      <c r="DN334" s="161"/>
      <c r="DO334" s="166">
        <f>IF(PMKAFAAPAYER[[#This Row],[ ]]="Payé",PMKAFAAPAYER[[#This Row],[12.11.2025]],0)</f>
        <v>0</v>
      </c>
      <c r="DP334" s="161"/>
      <c r="DQ334" s="166">
        <f>IF(PMKAFAAPAYER[[#This Row],[ ]]="Payé",PMKAFAAPAYER[[#This Row],[19.11.2025]],0)</f>
        <v>0</v>
      </c>
      <c r="DR334" s="161"/>
      <c r="DS334" s="176">
        <f>IF(PMKAFAAPAYER[[#This Row],[ ]]="Payé",PMKAFAAPAYER[[#This Row],[26.11.2025]],0)</f>
        <v>0</v>
      </c>
      <c r="DT334" s="17">
        <f t="shared" si="91"/>
        <v>0</v>
      </c>
      <c r="DU334" s="162"/>
      <c r="DV334" s="166">
        <f>IF(PMKAFAAPAYER[[#This Row],[ ]]="Payé",PMKAFAAPAYER[[#This Row],[03.12.2025]],0)</f>
        <v>0</v>
      </c>
      <c r="DW334" s="161"/>
      <c r="DX334" s="166">
        <f>IF(PMKAFAAPAYER[[#This Row],[ ]]="Payé",PMKAFAAPAYER[[#This Row],[10.12.2025]],0)</f>
        <v>0</v>
      </c>
      <c r="DY334" s="161"/>
      <c r="DZ334" s="166">
        <f>IF(PMKAFAAPAYER[[#This Row],[ ]]="Payé",PMKAFAAPAYER[[#This Row],[17.12.2025]],0)</f>
        <v>0</v>
      </c>
      <c r="EA334" s="161"/>
      <c r="EB334" s="166">
        <f>IF(PMKAFAAPAYER[[#This Row],[ ]]="Payé",PMKAFAAPAYER[[#This Row],[24.12.2025]],0)</f>
        <v>0</v>
      </c>
      <c r="EC334" s="161"/>
      <c r="ED334" s="176">
        <f>IF(PMKAFAAPAYER[[#This Row],[ ]]="Payé",PMKAFAAPAYER[[#This Row],[31.12.2025]],0)</f>
        <v>0</v>
      </c>
      <c r="EE334" s="18">
        <f t="shared" si="92"/>
        <v>0</v>
      </c>
      <c r="EF334" s="11">
        <f t="shared" si="93"/>
        <v>0</v>
      </c>
      <c r="EG334" s="16">
        <f>+PMKAFAAPAYER[[#This Row],[CHF]]-PMKAFAAPAYER[[#This Row],[T2025]]</f>
        <v>0</v>
      </c>
    </row>
    <row r="335" spans="1:137" x14ac:dyDescent="0.3">
      <c r="A335" s="9">
        <f t="shared" si="94"/>
        <v>330</v>
      </c>
      <c r="B335" s="250"/>
      <c r="C335" s="251"/>
      <c r="D335" s="252"/>
      <c r="E335" s="253"/>
      <c r="F335" s="265">
        <f t="shared" si="80"/>
        <v>0</v>
      </c>
      <c r="G335" s="254"/>
      <c r="H335" s="255"/>
      <c r="I335" s="256"/>
      <c r="J335" s="14"/>
      <c r="K335" s="14"/>
      <c r="L335" s="14"/>
      <c r="N335" s="15"/>
      <c r="P335" s="258"/>
      <c r="Q335" s="259"/>
      <c r="R335" s="260"/>
      <c r="S335" s="166">
        <f>IF(PMKAFAAPAYER[[#This Row],[ ]]="Payé",PMKAFAAPAYER[[#This Row],[02.01.2025]],0)</f>
        <v>0</v>
      </c>
      <c r="T335" s="234"/>
      <c r="U335" s="166">
        <f>IF(PMKAFAAPAYER[[#This Row],[ ]]="Payé",PMKAFAAPAYER[[#This Row],[09.01.2025]],0)</f>
        <v>0</v>
      </c>
      <c r="V335" s="234"/>
      <c r="W335" s="166">
        <f>IF(PMKAFAAPAYER[[#This Row],[ ]]="Payé",PMKAFAAPAYER[[#This Row],[16.01.2025]],0)</f>
        <v>0</v>
      </c>
      <c r="X335" s="234"/>
      <c r="Y335" s="166">
        <f>IF(PMKAFAAPAYER[[#This Row],[ ]]="Payé",PMKAFAAPAYER[[#This Row],[23.01.2025]],0)</f>
        <v>0</v>
      </c>
      <c r="Z335" s="234"/>
      <c r="AA335" s="176">
        <f>IF(PMKAFAAPAYER[[#This Row],[ ]]="Payé",PMKAFAAPAYER[[#This Row],[30.01.2025]],0)</f>
        <v>0</v>
      </c>
      <c r="AB335" s="32">
        <f t="shared" si="81"/>
        <v>0</v>
      </c>
      <c r="AC335" s="234"/>
      <c r="AD335" s="166">
        <f>IF(PMKAFAAPAYER[[#This Row],[ ]]="Payé",PMKAFAAPAYER[[#This Row],[06.02.2025]],0)</f>
        <v>0</v>
      </c>
      <c r="AE335" s="234"/>
      <c r="AF335" s="166">
        <f>IF(PMKAFAAPAYER[[#This Row],[ ]]="Payé",PMKAFAAPAYER[[#This Row],[13.02.2025]],0)</f>
        <v>0</v>
      </c>
      <c r="AG335" s="234"/>
      <c r="AH335" s="166">
        <f>IF(PMKAFAAPAYER[[#This Row],[ ]]="Payé",PMKAFAAPAYER[[#This Row],[20.02.2025]],0)</f>
        <v>0</v>
      </c>
      <c r="AI335" s="234"/>
      <c r="AJ335" s="176">
        <f>IF(PMKAFAAPAYER[[#This Row],[ ]]="Payé",PMKAFAAPAYER[[#This Row],[27.02.2025]],0)</f>
        <v>0</v>
      </c>
      <c r="AK335" s="47">
        <f t="shared" si="82"/>
        <v>0</v>
      </c>
      <c r="AL335" s="162"/>
      <c r="AM335" s="166">
        <f>IF(PMKAFAAPAYER[[#This Row],[ ]]="Payé",PMKAFAAPAYER[[#This Row],[05.03.2025]],0)</f>
        <v>0</v>
      </c>
      <c r="AN335" s="161"/>
      <c r="AO335" s="166">
        <f>IF(PMKAFAAPAYER[[#This Row],[ ]]="Payé",PMKAFAAPAYER[[#This Row],[12.03.2025]],0)</f>
        <v>0</v>
      </c>
      <c r="AP335" s="161"/>
      <c r="AQ335" s="166">
        <f>IF(PMKAFAAPAYER[[#This Row],[ ]]="Payé",PMKAFAAPAYER[[#This Row],[19.03.2025]],0)</f>
        <v>0</v>
      </c>
      <c r="AR335" s="161"/>
      <c r="AS335" s="176">
        <f>IF(PMKAFAAPAYER[[#This Row],[ ]]="Payé",PMKAFAAPAYER[[#This Row],[26.03.2025]],0)</f>
        <v>0</v>
      </c>
      <c r="AT335" s="17">
        <f t="shared" si="83"/>
        <v>0</v>
      </c>
      <c r="AU335" s="162"/>
      <c r="AV335" s="166">
        <f>IF(PMKAFAAPAYER[[#This Row],[ ]]="Payé",PMKAFAAPAYER[[#This Row],[02.04.2025]],0)</f>
        <v>0</v>
      </c>
      <c r="AW335" s="161"/>
      <c r="AX335" s="166">
        <f>IF(PMKAFAAPAYER[[#This Row],[ ]]="Payé",PMKAFAAPAYER[[#This Row],[09.04.2025]],0)</f>
        <v>0</v>
      </c>
      <c r="AY335" s="161"/>
      <c r="AZ335" s="166">
        <f>IF(PMKAFAAPAYER[[#This Row],[ ]]="Payé",PMKAFAAPAYER[[#This Row],[16.04.2025]],0)</f>
        <v>0</v>
      </c>
      <c r="BA335" s="161"/>
      <c r="BB335" s="166">
        <f>IF(PMKAFAAPAYER[[#This Row],[ ]]="Payé",PMKAFAAPAYER[[#This Row],[23.04.2025]],0)</f>
        <v>0</v>
      </c>
      <c r="BC335" s="161"/>
      <c r="BD335" s="176">
        <f>IF(PMKAFAAPAYER[[#This Row],[ ]]="Payé",PMKAFAAPAYER[[#This Row],[30.04.2025]],0)</f>
        <v>0</v>
      </c>
      <c r="BE335" s="18">
        <f t="shared" si="84"/>
        <v>0</v>
      </c>
      <c r="BF335" s="162"/>
      <c r="BG335" s="166">
        <f>IF(PMKAFAAPAYER[[#This Row],[ ]]="Payé",PMKAFAAPAYER[[#This Row],[07.05.2025]],0)</f>
        <v>0</v>
      </c>
      <c r="BH335" s="161"/>
      <c r="BI335" s="166">
        <f>IF(PMKAFAAPAYER[[#This Row],[ ]]="Payé",PMKAFAAPAYER[[#This Row],[14.05.2025]],0)</f>
        <v>0</v>
      </c>
      <c r="BJ335" s="161"/>
      <c r="BK335" s="166">
        <f>IF(PMKAFAAPAYER[[#This Row],[ ]]="Payé",PMKAFAAPAYER[[#This Row],[21.05.2025]],0)</f>
        <v>0</v>
      </c>
      <c r="BL335" s="161"/>
      <c r="BM335" s="176">
        <f>IF(PMKAFAAPAYER[[#This Row],[ ]]="Payé",PMKAFAAPAYER[[#This Row],[28.05.2025]],0)</f>
        <v>0</v>
      </c>
      <c r="BN335" s="17">
        <f t="shared" si="85"/>
        <v>0</v>
      </c>
      <c r="BO335" s="162"/>
      <c r="BP335" s="166">
        <f>IF(PMKAFAAPAYER[[#This Row],[ ]]="Payé",PMKAFAAPAYER[[#This Row],[04.06.2025]],0)</f>
        <v>0</v>
      </c>
      <c r="BQ335" s="161"/>
      <c r="BR335" s="166">
        <f>IF(PMKAFAAPAYER[[#This Row],[ ]]="Payé",PMKAFAAPAYER[[#This Row],[11.06.2025]],0)</f>
        <v>0</v>
      </c>
      <c r="BS335" s="161"/>
      <c r="BT335" s="166">
        <f>IF(PMKAFAAPAYER[[#This Row],[ ]]="Payé",PMKAFAAPAYER[[#This Row],[18.06.2025]],0)</f>
        <v>0</v>
      </c>
      <c r="BU335" s="161"/>
      <c r="BV335" s="176">
        <f>IF(PMKAFAAPAYER[[#This Row],[ ]]="Payé",PMKAFAAPAYER[[#This Row],[25.06.2025]],0)</f>
        <v>0</v>
      </c>
      <c r="BW335" s="18">
        <f t="shared" si="86"/>
        <v>0</v>
      </c>
      <c r="BX335" s="162"/>
      <c r="BY335" s="166">
        <f>IF(PMKAFAAPAYER[[#This Row],[ ]]="Payé",PMKAFAAPAYER[[#This Row],[02.07.2025]],0)</f>
        <v>0</v>
      </c>
      <c r="BZ335" s="161"/>
      <c r="CA335" s="166">
        <f>IF(PMKAFAAPAYER[[#This Row],[ ]]="Payé",PMKAFAAPAYER[[#This Row],[09.07.2025]],0)</f>
        <v>0</v>
      </c>
      <c r="CB335" s="161"/>
      <c r="CC335" s="166">
        <f>IF(PMKAFAAPAYER[[#This Row],[ ]]="Payé",PMKAFAAPAYER[[#This Row],[16.07.2025]],0)</f>
        <v>0</v>
      </c>
      <c r="CD335" s="161"/>
      <c r="CE335" s="166">
        <f>IF(PMKAFAAPAYER[[#This Row],[ ]]="Payé",PMKAFAAPAYER[[#This Row],[23.07.2025]],0)</f>
        <v>0</v>
      </c>
      <c r="CF335" s="161"/>
      <c r="CG335" s="176">
        <f>IF(PMKAFAAPAYER[[#This Row],[ ]]="Payé",PMKAFAAPAYER[[#This Row],[30.07.2025]],0)</f>
        <v>0</v>
      </c>
      <c r="CH335" s="17">
        <f t="shared" si="87"/>
        <v>0</v>
      </c>
      <c r="CI335" s="162"/>
      <c r="CJ335" s="166">
        <f>IF(PMKAFAAPAYER[[#This Row],[ ]]="Payé",PMKAFAAPAYER[[#This Row],[06.08.2025]],0)</f>
        <v>0</v>
      </c>
      <c r="CK335" s="161"/>
      <c r="CL335" s="166">
        <f>IF(PMKAFAAPAYER[[#This Row],[ ]]="Payé",PMKAFAAPAYER[[#This Row],[13.08.2025]],0)</f>
        <v>0</v>
      </c>
      <c r="CM335" s="161"/>
      <c r="CN335" s="166">
        <f>IF(PMKAFAAPAYER[[#This Row],[ ]]="Payé",PMKAFAAPAYER[[#This Row],[20.08.2025]],0)</f>
        <v>0</v>
      </c>
      <c r="CO335" s="161"/>
      <c r="CP335" s="176">
        <f>IF(PMKAFAAPAYER[[#This Row],[ ]]="Payé",PMKAFAAPAYER[[#This Row],[27.08.2025]],0)</f>
        <v>0</v>
      </c>
      <c r="CQ335" s="18">
        <f t="shared" si="88"/>
        <v>0</v>
      </c>
      <c r="CR335" s="162"/>
      <c r="CS335" s="166">
        <f>IF(PMKAFAAPAYER[[#This Row],[ ]]="Payé",PMKAFAAPAYER[[#This Row],[03.09.2025]],0)</f>
        <v>0</v>
      </c>
      <c r="CT335" s="161"/>
      <c r="CU335" s="166">
        <f>IF(PMKAFAAPAYER[[#This Row],[ ]]="Payé",PMKAFAAPAYER[[#This Row],[10.09.2025]],0)</f>
        <v>0</v>
      </c>
      <c r="CV335" s="161"/>
      <c r="CW335" s="166">
        <f>IF(PMKAFAAPAYER[[#This Row],[ ]]="Payé",PMKAFAAPAYER[[#This Row],[17.09.2025]],0)</f>
        <v>0</v>
      </c>
      <c r="CX335" s="161"/>
      <c r="CY335" s="176">
        <f>IF(PMKAFAAPAYER[[#This Row],[ ]]="Payé",PMKAFAAPAYER[[#This Row],[24.09.2025]],0)</f>
        <v>0</v>
      </c>
      <c r="CZ335" s="17">
        <f t="shared" si="89"/>
        <v>0</v>
      </c>
      <c r="DA335" s="162"/>
      <c r="DB335" s="166">
        <f>IF(PMKAFAAPAYER[[#This Row],[ ]]="Payé",PMKAFAAPAYER[[#This Row],[01.10.2025]],0)</f>
        <v>0</v>
      </c>
      <c r="DC335" s="161"/>
      <c r="DD335" s="166">
        <f>IF(PMKAFAAPAYER[[#This Row],[ ]]="Payé",PMKAFAAPAYER[[#This Row],[08.10.2025]],0)</f>
        <v>0</v>
      </c>
      <c r="DE335" s="161"/>
      <c r="DF335" s="166">
        <f>IF(PMKAFAAPAYER[[#This Row],[ ]]="Payé",PMKAFAAPAYER[[#This Row],[15.10.2025]],0)</f>
        <v>0</v>
      </c>
      <c r="DG335" s="161"/>
      <c r="DH335" s="166">
        <f>IF(PMKAFAAPAYER[[#This Row],[ ]]="Payé",PMKAFAAPAYER[[#This Row],[22.10.2025]],0)</f>
        <v>0</v>
      </c>
      <c r="DI335" s="161"/>
      <c r="DJ335" s="176">
        <f>IF(PMKAFAAPAYER[[#This Row],[ ]]="Payé",PMKAFAAPAYER[[#This Row],[29.10.2025]],0)</f>
        <v>0</v>
      </c>
      <c r="DK335" s="18">
        <f t="shared" si="90"/>
        <v>0</v>
      </c>
      <c r="DL335" s="162"/>
      <c r="DM335" s="166">
        <f>IF(PMKAFAAPAYER[[#This Row],[ ]]="Payé",PMKAFAAPAYER[[#This Row],[05.11.2025]],0)</f>
        <v>0</v>
      </c>
      <c r="DN335" s="161"/>
      <c r="DO335" s="166">
        <f>IF(PMKAFAAPAYER[[#This Row],[ ]]="Payé",PMKAFAAPAYER[[#This Row],[12.11.2025]],0)</f>
        <v>0</v>
      </c>
      <c r="DP335" s="161"/>
      <c r="DQ335" s="166">
        <f>IF(PMKAFAAPAYER[[#This Row],[ ]]="Payé",PMKAFAAPAYER[[#This Row],[19.11.2025]],0)</f>
        <v>0</v>
      </c>
      <c r="DR335" s="161"/>
      <c r="DS335" s="176">
        <f>IF(PMKAFAAPAYER[[#This Row],[ ]]="Payé",PMKAFAAPAYER[[#This Row],[26.11.2025]],0)</f>
        <v>0</v>
      </c>
      <c r="DT335" s="17">
        <f t="shared" si="91"/>
        <v>0</v>
      </c>
      <c r="DU335" s="162"/>
      <c r="DV335" s="166">
        <f>IF(PMKAFAAPAYER[[#This Row],[ ]]="Payé",PMKAFAAPAYER[[#This Row],[03.12.2025]],0)</f>
        <v>0</v>
      </c>
      <c r="DW335" s="161"/>
      <c r="DX335" s="166">
        <f>IF(PMKAFAAPAYER[[#This Row],[ ]]="Payé",PMKAFAAPAYER[[#This Row],[10.12.2025]],0)</f>
        <v>0</v>
      </c>
      <c r="DY335" s="161"/>
      <c r="DZ335" s="166">
        <f>IF(PMKAFAAPAYER[[#This Row],[ ]]="Payé",PMKAFAAPAYER[[#This Row],[17.12.2025]],0)</f>
        <v>0</v>
      </c>
      <c r="EA335" s="161"/>
      <c r="EB335" s="166">
        <f>IF(PMKAFAAPAYER[[#This Row],[ ]]="Payé",PMKAFAAPAYER[[#This Row],[24.12.2025]],0)</f>
        <v>0</v>
      </c>
      <c r="EC335" s="161"/>
      <c r="ED335" s="176">
        <f>IF(PMKAFAAPAYER[[#This Row],[ ]]="Payé",PMKAFAAPAYER[[#This Row],[31.12.2025]],0)</f>
        <v>0</v>
      </c>
      <c r="EE335" s="18">
        <f t="shared" si="92"/>
        <v>0</v>
      </c>
      <c r="EF335" s="11">
        <f t="shared" si="93"/>
        <v>0</v>
      </c>
      <c r="EG335" s="16">
        <f>+PMKAFAAPAYER[[#This Row],[CHF]]-PMKAFAAPAYER[[#This Row],[T2025]]</f>
        <v>0</v>
      </c>
    </row>
    <row r="336" spans="1:137" x14ac:dyDescent="0.3">
      <c r="A336" s="9">
        <f t="shared" si="94"/>
        <v>331</v>
      </c>
      <c r="B336" s="250"/>
      <c r="C336" s="251"/>
      <c r="D336" s="252"/>
      <c r="E336" s="253"/>
      <c r="F336" s="265">
        <f t="shared" si="80"/>
        <v>0</v>
      </c>
      <c r="G336" s="254"/>
      <c r="H336" s="255"/>
      <c r="I336" s="256"/>
      <c r="J336" s="14"/>
      <c r="K336" s="14"/>
      <c r="L336" s="14"/>
      <c r="N336" s="15"/>
      <c r="P336" s="258"/>
      <c r="Q336" s="259"/>
      <c r="R336" s="260"/>
      <c r="S336" s="166">
        <f>IF(PMKAFAAPAYER[[#This Row],[ ]]="Payé",PMKAFAAPAYER[[#This Row],[02.01.2025]],0)</f>
        <v>0</v>
      </c>
      <c r="T336" s="234"/>
      <c r="U336" s="166">
        <f>IF(PMKAFAAPAYER[[#This Row],[ ]]="Payé",PMKAFAAPAYER[[#This Row],[09.01.2025]],0)</f>
        <v>0</v>
      </c>
      <c r="V336" s="234"/>
      <c r="W336" s="166">
        <f>IF(PMKAFAAPAYER[[#This Row],[ ]]="Payé",PMKAFAAPAYER[[#This Row],[16.01.2025]],0)</f>
        <v>0</v>
      </c>
      <c r="X336" s="234"/>
      <c r="Y336" s="166">
        <f>IF(PMKAFAAPAYER[[#This Row],[ ]]="Payé",PMKAFAAPAYER[[#This Row],[23.01.2025]],0)</f>
        <v>0</v>
      </c>
      <c r="Z336" s="234"/>
      <c r="AA336" s="176">
        <f>IF(PMKAFAAPAYER[[#This Row],[ ]]="Payé",PMKAFAAPAYER[[#This Row],[30.01.2025]],0)</f>
        <v>0</v>
      </c>
      <c r="AB336" s="32">
        <f t="shared" si="81"/>
        <v>0</v>
      </c>
      <c r="AC336" s="234"/>
      <c r="AD336" s="166">
        <f>IF(PMKAFAAPAYER[[#This Row],[ ]]="Payé",PMKAFAAPAYER[[#This Row],[06.02.2025]],0)</f>
        <v>0</v>
      </c>
      <c r="AE336" s="234"/>
      <c r="AF336" s="166">
        <f>IF(PMKAFAAPAYER[[#This Row],[ ]]="Payé",PMKAFAAPAYER[[#This Row],[13.02.2025]],0)</f>
        <v>0</v>
      </c>
      <c r="AG336" s="234"/>
      <c r="AH336" s="166">
        <f>IF(PMKAFAAPAYER[[#This Row],[ ]]="Payé",PMKAFAAPAYER[[#This Row],[20.02.2025]],0)</f>
        <v>0</v>
      </c>
      <c r="AI336" s="234"/>
      <c r="AJ336" s="176">
        <f>IF(PMKAFAAPAYER[[#This Row],[ ]]="Payé",PMKAFAAPAYER[[#This Row],[27.02.2025]],0)</f>
        <v>0</v>
      </c>
      <c r="AK336" s="47">
        <f t="shared" si="82"/>
        <v>0</v>
      </c>
      <c r="AL336" s="162"/>
      <c r="AM336" s="166">
        <f>IF(PMKAFAAPAYER[[#This Row],[ ]]="Payé",PMKAFAAPAYER[[#This Row],[05.03.2025]],0)</f>
        <v>0</v>
      </c>
      <c r="AN336" s="161"/>
      <c r="AO336" s="166">
        <f>IF(PMKAFAAPAYER[[#This Row],[ ]]="Payé",PMKAFAAPAYER[[#This Row],[12.03.2025]],0)</f>
        <v>0</v>
      </c>
      <c r="AP336" s="161"/>
      <c r="AQ336" s="166">
        <f>IF(PMKAFAAPAYER[[#This Row],[ ]]="Payé",PMKAFAAPAYER[[#This Row],[19.03.2025]],0)</f>
        <v>0</v>
      </c>
      <c r="AR336" s="161"/>
      <c r="AS336" s="176">
        <f>IF(PMKAFAAPAYER[[#This Row],[ ]]="Payé",PMKAFAAPAYER[[#This Row],[26.03.2025]],0)</f>
        <v>0</v>
      </c>
      <c r="AT336" s="17">
        <f t="shared" si="83"/>
        <v>0</v>
      </c>
      <c r="AU336" s="162"/>
      <c r="AV336" s="166">
        <f>IF(PMKAFAAPAYER[[#This Row],[ ]]="Payé",PMKAFAAPAYER[[#This Row],[02.04.2025]],0)</f>
        <v>0</v>
      </c>
      <c r="AW336" s="161"/>
      <c r="AX336" s="166">
        <f>IF(PMKAFAAPAYER[[#This Row],[ ]]="Payé",PMKAFAAPAYER[[#This Row],[09.04.2025]],0)</f>
        <v>0</v>
      </c>
      <c r="AY336" s="161"/>
      <c r="AZ336" s="166">
        <f>IF(PMKAFAAPAYER[[#This Row],[ ]]="Payé",PMKAFAAPAYER[[#This Row],[16.04.2025]],0)</f>
        <v>0</v>
      </c>
      <c r="BA336" s="161"/>
      <c r="BB336" s="166">
        <f>IF(PMKAFAAPAYER[[#This Row],[ ]]="Payé",PMKAFAAPAYER[[#This Row],[23.04.2025]],0)</f>
        <v>0</v>
      </c>
      <c r="BC336" s="161"/>
      <c r="BD336" s="176">
        <f>IF(PMKAFAAPAYER[[#This Row],[ ]]="Payé",PMKAFAAPAYER[[#This Row],[30.04.2025]],0)</f>
        <v>0</v>
      </c>
      <c r="BE336" s="18">
        <f t="shared" si="84"/>
        <v>0</v>
      </c>
      <c r="BF336" s="162"/>
      <c r="BG336" s="166">
        <f>IF(PMKAFAAPAYER[[#This Row],[ ]]="Payé",PMKAFAAPAYER[[#This Row],[07.05.2025]],0)</f>
        <v>0</v>
      </c>
      <c r="BH336" s="161"/>
      <c r="BI336" s="166">
        <f>IF(PMKAFAAPAYER[[#This Row],[ ]]="Payé",PMKAFAAPAYER[[#This Row],[14.05.2025]],0)</f>
        <v>0</v>
      </c>
      <c r="BJ336" s="161"/>
      <c r="BK336" s="166">
        <f>IF(PMKAFAAPAYER[[#This Row],[ ]]="Payé",PMKAFAAPAYER[[#This Row],[21.05.2025]],0)</f>
        <v>0</v>
      </c>
      <c r="BL336" s="161"/>
      <c r="BM336" s="176">
        <f>IF(PMKAFAAPAYER[[#This Row],[ ]]="Payé",PMKAFAAPAYER[[#This Row],[28.05.2025]],0)</f>
        <v>0</v>
      </c>
      <c r="BN336" s="17">
        <f t="shared" si="85"/>
        <v>0</v>
      </c>
      <c r="BO336" s="162"/>
      <c r="BP336" s="166">
        <f>IF(PMKAFAAPAYER[[#This Row],[ ]]="Payé",PMKAFAAPAYER[[#This Row],[04.06.2025]],0)</f>
        <v>0</v>
      </c>
      <c r="BQ336" s="161"/>
      <c r="BR336" s="166">
        <f>IF(PMKAFAAPAYER[[#This Row],[ ]]="Payé",PMKAFAAPAYER[[#This Row],[11.06.2025]],0)</f>
        <v>0</v>
      </c>
      <c r="BS336" s="161"/>
      <c r="BT336" s="166">
        <f>IF(PMKAFAAPAYER[[#This Row],[ ]]="Payé",PMKAFAAPAYER[[#This Row],[18.06.2025]],0)</f>
        <v>0</v>
      </c>
      <c r="BU336" s="161"/>
      <c r="BV336" s="176">
        <f>IF(PMKAFAAPAYER[[#This Row],[ ]]="Payé",PMKAFAAPAYER[[#This Row],[25.06.2025]],0)</f>
        <v>0</v>
      </c>
      <c r="BW336" s="18">
        <f t="shared" si="86"/>
        <v>0</v>
      </c>
      <c r="BX336" s="162"/>
      <c r="BY336" s="166">
        <f>IF(PMKAFAAPAYER[[#This Row],[ ]]="Payé",PMKAFAAPAYER[[#This Row],[02.07.2025]],0)</f>
        <v>0</v>
      </c>
      <c r="BZ336" s="161"/>
      <c r="CA336" s="166">
        <f>IF(PMKAFAAPAYER[[#This Row],[ ]]="Payé",PMKAFAAPAYER[[#This Row],[09.07.2025]],0)</f>
        <v>0</v>
      </c>
      <c r="CB336" s="161"/>
      <c r="CC336" s="166">
        <f>IF(PMKAFAAPAYER[[#This Row],[ ]]="Payé",PMKAFAAPAYER[[#This Row],[16.07.2025]],0)</f>
        <v>0</v>
      </c>
      <c r="CD336" s="161"/>
      <c r="CE336" s="166">
        <f>IF(PMKAFAAPAYER[[#This Row],[ ]]="Payé",PMKAFAAPAYER[[#This Row],[23.07.2025]],0)</f>
        <v>0</v>
      </c>
      <c r="CF336" s="161"/>
      <c r="CG336" s="176">
        <f>IF(PMKAFAAPAYER[[#This Row],[ ]]="Payé",PMKAFAAPAYER[[#This Row],[30.07.2025]],0)</f>
        <v>0</v>
      </c>
      <c r="CH336" s="17">
        <f t="shared" si="87"/>
        <v>0</v>
      </c>
      <c r="CI336" s="162"/>
      <c r="CJ336" s="166">
        <f>IF(PMKAFAAPAYER[[#This Row],[ ]]="Payé",PMKAFAAPAYER[[#This Row],[06.08.2025]],0)</f>
        <v>0</v>
      </c>
      <c r="CK336" s="161"/>
      <c r="CL336" s="166">
        <f>IF(PMKAFAAPAYER[[#This Row],[ ]]="Payé",PMKAFAAPAYER[[#This Row],[13.08.2025]],0)</f>
        <v>0</v>
      </c>
      <c r="CM336" s="161"/>
      <c r="CN336" s="166">
        <f>IF(PMKAFAAPAYER[[#This Row],[ ]]="Payé",PMKAFAAPAYER[[#This Row],[20.08.2025]],0)</f>
        <v>0</v>
      </c>
      <c r="CO336" s="161"/>
      <c r="CP336" s="176">
        <f>IF(PMKAFAAPAYER[[#This Row],[ ]]="Payé",PMKAFAAPAYER[[#This Row],[27.08.2025]],0)</f>
        <v>0</v>
      </c>
      <c r="CQ336" s="18">
        <f t="shared" si="88"/>
        <v>0</v>
      </c>
      <c r="CR336" s="162"/>
      <c r="CS336" s="166">
        <f>IF(PMKAFAAPAYER[[#This Row],[ ]]="Payé",PMKAFAAPAYER[[#This Row],[03.09.2025]],0)</f>
        <v>0</v>
      </c>
      <c r="CT336" s="161"/>
      <c r="CU336" s="166">
        <f>IF(PMKAFAAPAYER[[#This Row],[ ]]="Payé",PMKAFAAPAYER[[#This Row],[10.09.2025]],0)</f>
        <v>0</v>
      </c>
      <c r="CV336" s="161"/>
      <c r="CW336" s="166">
        <f>IF(PMKAFAAPAYER[[#This Row],[ ]]="Payé",PMKAFAAPAYER[[#This Row],[17.09.2025]],0)</f>
        <v>0</v>
      </c>
      <c r="CX336" s="161"/>
      <c r="CY336" s="176">
        <f>IF(PMKAFAAPAYER[[#This Row],[ ]]="Payé",PMKAFAAPAYER[[#This Row],[24.09.2025]],0)</f>
        <v>0</v>
      </c>
      <c r="CZ336" s="17">
        <f t="shared" si="89"/>
        <v>0</v>
      </c>
      <c r="DA336" s="162"/>
      <c r="DB336" s="166">
        <f>IF(PMKAFAAPAYER[[#This Row],[ ]]="Payé",PMKAFAAPAYER[[#This Row],[01.10.2025]],0)</f>
        <v>0</v>
      </c>
      <c r="DC336" s="161"/>
      <c r="DD336" s="166">
        <f>IF(PMKAFAAPAYER[[#This Row],[ ]]="Payé",PMKAFAAPAYER[[#This Row],[08.10.2025]],0)</f>
        <v>0</v>
      </c>
      <c r="DE336" s="161"/>
      <c r="DF336" s="166">
        <f>IF(PMKAFAAPAYER[[#This Row],[ ]]="Payé",PMKAFAAPAYER[[#This Row],[15.10.2025]],0)</f>
        <v>0</v>
      </c>
      <c r="DG336" s="161"/>
      <c r="DH336" s="166">
        <f>IF(PMKAFAAPAYER[[#This Row],[ ]]="Payé",PMKAFAAPAYER[[#This Row],[22.10.2025]],0)</f>
        <v>0</v>
      </c>
      <c r="DI336" s="161"/>
      <c r="DJ336" s="176">
        <f>IF(PMKAFAAPAYER[[#This Row],[ ]]="Payé",PMKAFAAPAYER[[#This Row],[29.10.2025]],0)</f>
        <v>0</v>
      </c>
      <c r="DK336" s="18">
        <f t="shared" si="90"/>
        <v>0</v>
      </c>
      <c r="DL336" s="162"/>
      <c r="DM336" s="166">
        <f>IF(PMKAFAAPAYER[[#This Row],[ ]]="Payé",PMKAFAAPAYER[[#This Row],[05.11.2025]],0)</f>
        <v>0</v>
      </c>
      <c r="DN336" s="161"/>
      <c r="DO336" s="166">
        <f>IF(PMKAFAAPAYER[[#This Row],[ ]]="Payé",PMKAFAAPAYER[[#This Row],[12.11.2025]],0)</f>
        <v>0</v>
      </c>
      <c r="DP336" s="161"/>
      <c r="DQ336" s="166">
        <f>IF(PMKAFAAPAYER[[#This Row],[ ]]="Payé",PMKAFAAPAYER[[#This Row],[19.11.2025]],0)</f>
        <v>0</v>
      </c>
      <c r="DR336" s="161"/>
      <c r="DS336" s="176">
        <f>IF(PMKAFAAPAYER[[#This Row],[ ]]="Payé",PMKAFAAPAYER[[#This Row],[26.11.2025]],0)</f>
        <v>0</v>
      </c>
      <c r="DT336" s="17">
        <f t="shared" si="91"/>
        <v>0</v>
      </c>
      <c r="DU336" s="162"/>
      <c r="DV336" s="166">
        <f>IF(PMKAFAAPAYER[[#This Row],[ ]]="Payé",PMKAFAAPAYER[[#This Row],[03.12.2025]],0)</f>
        <v>0</v>
      </c>
      <c r="DW336" s="161"/>
      <c r="DX336" s="166">
        <f>IF(PMKAFAAPAYER[[#This Row],[ ]]="Payé",PMKAFAAPAYER[[#This Row],[10.12.2025]],0)</f>
        <v>0</v>
      </c>
      <c r="DY336" s="161"/>
      <c r="DZ336" s="166">
        <f>IF(PMKAFAAPAYER[[#This Row],[ ]]="Payé",PMKAFAAPAYER[[#This Row],[17.12.2025]],0)</f>
        <v>0</v>
      </c>
      <c r="EA336" s="161"/>
      <c r="EB336" s="166">
        <f>IF(PMKAFAAPAYER[[#This Row],[ ]]="Payé",PMKAFAAPAYER[[#This Row],[24.12.2025]],0)</f>
        <v>0</v>
      </c>
      <c r="EC336" s="161"/>
      <c r="ED336" s="176">
        <f>IF(PMKAFAAPAYER[[#This Row],[ ]]="Payé",PMKAFAAPAYER[[#This Row],[31.12.2025]],0)</f>
        <v>0</v>
      </c>
      <c r="EE336" s="18">
        <f t="shared" si="92"/>
        <v>0</v>
      </c>
      <c r="EF336" s="11">
        <f t="shared" si="93"/>
        <v>0</v>
      </c>
      <c r="EG336" s="16">
        <f>+PMKAFAAPAYER[[#This Row],[CHF]]-PMKAFAAPAYER[[#This Row],[T2025]]</f>
        <v>0</v>
      </c>
    </row>
    <row r="337" spans="1:137" x14ac:dyDescent="0.3">
      <c r="A337" s="9">
        <f t="shared" si="94"/>
        <v>332</v>
      </c>
      <c r="B337" s="250"/>
      <c r="C337" s="251"/>
      <c r="D337" s="252"/>
      <c r="E337" s="253"/>
      <c r="F337" s="265">
        <f t="shared" si="80"/>
        <v>0</v>
      </c>
      <c r="G337" s="254"/>
      <c r="H337" s="255"/>
      <c r="I337" s="256"/>
      <c r="J337" s="14"/>
      <c r="K337" s="14"/>
      <c r="L337" s="14"/>
      <c r="N337" s="15"/>
      <c r="P337" s="258"/>
      <c r="Q337" s="259"/>
      <c r="R337" s="260"/>
      <c r="S337" s="166">
        <f>IF(PMKAFAAPAYER[[#This Row],[ ]]="Payé",PMKAFAAPAYER[[#This Row],[02.01.2025]],0)</f>
        <v>0</v>
      </c>
      <c r="T337" s="234"/>
      <c r="U337" s="166">
        <f>IF(PMKAFAAPAYER[[#This Row],[ ]]="Payé",PMKAFAAPAYER[[#This Row],[09.01.2025]],0)</f>
        <v>0</v>
      </c>
      <c r="V337" s="234"/>
      <c r="W337" s="166">
        <f>IF(PMKAFAAPAYER[[#This Row],[ ]]="Payé",PMKAFAAPAYER[[#This Row],[16.01.2025]],0)</f>
        <v>0</v>
      </c>
      <c r="X337" s="234"/>
      <c r="Y337" s="166">
        <f>IF(PMKAFAAPAYER[[#This Row],[ ]]="Payé",PMKAFAAPAYER[[#This Row],[23.01.2025]],0)</f>
        <v>0</v>
      </c>
      <c r="Z337" s="234"/>
      <c r="AA337" s="176">
        <f>IF(PMKAFAAPAYER[[#This Row],[ ]]="Payé",PMKAFAAPAYER[[#This Row],[30.01.2025]],0)</f>
        <v>0</v>
      </c>
      <c r="AB337" s="32">
        <f t="shared" si="81"/>
        <v>0</v>
      </c>
      <c r="AC337" s="234"/>
      <c r="AD337" s="166">
        <f>IF(PMKAFAAPAYER[[#This Row],[ ]]="Payé",PMKAFAAPAYER[[#This Row],[06.02.2025]],0)</f>
        <v>0</v>
      </c>
      <c r="AE337" s="234"/>
      <c r="AF337" s="166">
        <f>IF(PMKAFAAPAYER[[#This Row],[ ]]="Payé",PMKAFAAPAYER[[#This Row],[13.02.2025]],0)</f>
        <v>0</v>
      </c>
      <c r="AG337" s="234"/>
      <c r="AH337" s="166">
        <f>IF(PMKAFAAPAYER[[#This Row],[ ]]="Payé",PMKAFAAPAYER[[#This Row],[20.02.2025]],0)</f>
        <v>0</v>
      </c>
      <c r="AI337" s="234"/>
      <c r="AJ337" s="176">
        <f>IF(PMKAFAAPAYER[[#This Row],[ ]]="Payé",PMKAFAAPAYER[[#This Row],[27.02.2025]],0)</f>
        <v>0</v>
      </c>
      <c r="AK337" s="47">
        <f t="shared" si="82"/>
        <v>0</v>
      </c>
      <c r="AL337" s="162"/>
      <c r="AM337" s="166">
        <f>IF(PMKAFAAPAYER[[#This Row],[ ]]="Payé",PMKAFAAPAYER[[#This Row],[05.03.2025]],0)</f>
        <v>0</v>
      </c>
      <c r="AN337" s="161"/>
      <c r="AO337" s="166">
        <f>IF(PMKAFAAPAYER[[#This Row],[ ]]="Payé",PMKAFAAPAYER[[#This Row],[12.03.2025]],0)</f>
        <v>0</v>
      </c>
      <c r="AP337" s="161"/>
      <c r="AQ337" s="166">
        <f>IF(PMKAFAAPAYER[[#This Row],[ ]]="Payé",PMKAFAAPAYER[[#This Row],[19.03.2025]],0)</f>
        <v>0</v>
      </c>
      <c r="AR337" s="161"/>
      <c r="AS337" s="176">
        <f>IF(PMKAFAAPAYER[[#This Row],[ ]]="Payé",PMKAFAAPAYER[[#This Row],[26.03.2025]],0)</f>
        <v>0</v>
      </c>
      <c r="AT337" s="17">
        <f t="shared" si="83"/>
        <v>0</v>
      </c>
      <c r="AU337" s="162"/>
      <c r="AV337" s="166">
        <f>IF(PMKAFAAPAYER[[#This Row],[ ]]="Payé",PMKAFAAPAYER[[#This Row],[02.04.2025]],0)</f>
        <v>0</v>
      </c>
      <c r="AW337" s="161"/>
      <c r="AX337" s="166">
        <f>IF(PMKAFAAPAYER[[#This Row],[ ]]="Payé",PMKAFAAPAYER[[#This Row],[09.04.2025]],0)</f>
        <v>0</v>
      </c>
      <c r="AY337" s="161"/>
      <c r="AZ337" s="166">
        <f>IF(PMKAFAAPAYER[[#This Row],[ ]]="Payé",PMKAFAAPAYER[[#This Row],[16.04.2025]],0)</f>
        <v>0</v>
      </c>
      <c r="BA337" s="161"/>
      <c r="BB337" s="166">
        <f>IF(PMKAFAAPAYER[[#This Row],[ ]]="Payé",PMKAFAAPAYER[[#This Row],[23.04.2025]],0)</f>
        <v>0</v>
      </c>
      <c r="BC337" s="161"/>
      <c r="BD337" s="176">
        <f>IF(PMKAFAAPAYER[[#This Row],[ ]]="Payé",PMKAFAAPAYER[[#This Row],[30.04.2025]],0)</f>
        <v>0</v>
      </c>
      <c r="BE337" s="18">
        <f t="shared" si="84"/>
        <v>0</v>
      </c>
      <c r="BF337" s="162"/>
      <c r="BG337" s="166">
        <f>IF(PMKAFAAPAYER[[#This Row],[ ]]="Payé",PMKAFAAPAYER[[#This Row],[07.05.2025]],0)</f>
        <v>0</v>
      </c>
      <c r="BH337" s="161"/>
      <c r="BI337" s="166">
        <f>IF(PMKAFAAPAYER[[#This Row],[ ]]="Payé",PMKAFAAPAYER[[#This Row],[14.05.2025]],0)</f>
        <v>0</v>
      </c>
      <c r="BJ337" s="161"/>
      <c r="BK337" s="166">
        <f>IF(PMKAFAAPAYER[[#This Row],[ ]]="Payé",PMKAFAAPAYER[[#This Row],[21.05.2025]],0)</f>
        <v>0</v>
      </c>
      <c r="BL337" s="161"/>
      <c r="BM337" s="176">
        <f>IF(PMKAFAAPAYER[[#This Row],[ ]]="Payé",PMKAFAAPAYER[[#This Row],[28.05.2025]],0)</f>
        <v>0</v>
      </c>
      <c r="BN337" s="17">
        <f t="shared" si="85"/>
        <v>0</v>
      </c>
      <c r="BO337" s="162"/>
      <c r="BP337" s="166">
        <f>IF(PMKAFAAPAYER[[#This Row],[ ]]="Payé",PMKAFAAPAYER[[#This Row],[04.06.2025]],0)</f>
        <v>0</v>
      </c>
      <c r="BQ337" s="161"/>
      <c r="BR337" s="166">
        <f>IF(PMKAFAAPAYER[[#This Row],[ ]]="Payé",PMKAFAAPAYER[[#This Row],[11.06.2025]],0)</f>
        <v>0</v>
      </c>
      <c r="BS337" s="161"/>
      <c r="BT337" s="166">
        <f>IF(PMKAFAAPAYER[[#This Row],[ ]]="Payé",PMKAFAAPAYER[[#This Row],[18.06.2025]],0)</f>
        <v>0</v>
      </c>
      <c r="BU337" s="161"/>
      <c r="BV337" s="176">
        <f>IF(PMKAFAAPAYER[[#This Row],[ ]]="Payé",PMKAFAAPAYER[[#This Row],[25.06.2025]],0)</f>
        <v>0</v>
      </c>
      <c r="BW337" s="18">
        <f t="shared" si="86"/>
        <v>0</v>
      </c>
      <c r="BX337" s="162"/>
      <c r="BY337" s="166">
        <f>IF(PMKAFAAPAYER[[#This Row],[ ]]="Payé",PMKAFAAPAYER[[#This Row],[02.07.2025]],0)</f>
        <v>0</v>
      </c>
      <c r="BZ337" s="161"/>
      <c r="CA337" s="166">
        <f>IF(PMKAFAAPAYER[[#This Row],[ ]]="Payé",PMKAFAAPAYER[[#This Row],[09.07.2025]],0)</f>
        <v>0</v>
      </c>
      <c r="CB337" s="161"/>
      <c r="CC337" s="166">
        <f>IF(PMKAFAAPAYER[[#This Row],[ ]]="Payé",PMKAFAAPAYER[[#This Row],[16.07.2025]],0)</f>
        <v>0</v>
      </c>
      <c r="CD337" s="161"/>
      <c r="CE337" s="166">
        <f>IF(PMKAFAAPAYER[[#This Row],[ ]]="Payé",PMKAFAAPAYER[[#This Row],[23.07.2025]],0)</f>
        <v>0</v>
      </c>
      <c r="CF337" s="161"/>
      <c r="CG337" s="176">
        <f>IF(PMKAFAAPAYER[[#This Row],[ ]]="Payé",PMKAFAAPAYER[[#This Row],[30.07.2025]],0)</f>
        <v>0</v>
      </c>
      <c r="CH337" s="17">
        <f t="shared" si="87"/>
        <v>0</v>
      </c>
      <c r="CI337" s="162"/>
      <c r="CJ337" s="166">
        <f>IF(PMKAFAAPAYER[[#This Row],[ ]]="Payé",PMKAFAAPAYER[[#This Row],[06.08.2025]],0)</f>
        <v>0</v>
      </c>
      <c r="CK337" s="161"/>
      <c r="CL337" s="166">
        <f>IF(PMKAFAAPAYER[[#This Row],[ ]]="Payé",PMKAFAAPAYER[[#This Row],[13.08.2025]],0)</f>
        <v>0</v>
      </c>
      <c r="CM337" s="161"/>
      <c r="CN337" s="166">
        <f>IF(PMKAFAAPAYER[[#This Row],[ ]]="Payé",PMKAFAAPAYER[[#This Row],[20.08.2025]],0)</f>
        <v>0</v>
      </c>
      <c r="CO337" s="161"/>
      <c r="CP337" s="176">
        <f>IF(PMKAFAAPAYER[[#This Row],[ ]]="Payé",PMKAFAAPAYER[[#This Row],[27.08.2025]],0)</f>
        <v>0</v>
      </c>
      <c r="CQ337" s="18">
        <f t="shared" si="88"/>
        <v>0</v>
      </c>
      <c r="CR337" s="162"/>
      <c r="CS337" s="166">
        <f>IF(PMKAFAAPAYER[[#This Row],[ ]]="Payé",PMKAFAAPAYER[[#This Row],[03.09.2025]],0)</f>
        <v>0</v>
      </c>
      <c r="CT337" s="161"/>
      <c r="CU337" s="166">
        <f>IF(PMKAFAAPAYER[[#This Row],[ ]]="Payé",PMKAFAAPAYER[[#This Row],[10.09.2025]],0)</f>
        <v>0</v>
      </c>
      <c r="CV337" s="161"/>
      <c r="CW337" s="166">
        <f>IF(PMKAFAAPAYER[[#This Row],[ ]]="Payé",PMKAFAAPAYER[[#This Row],[17.09.2025]],0)</f>
        <v>0</v>
      </c>
      <c r="CX337" s="161"/>
      <c r="CY337" s="176">
        <f>IF(PMKAFAAPAYER[[#This Row],[ ]]="Payé",PMKAFAAPAYER[[#This Row],[24.09.2025]],0)</f>
        <v>0</v>
      </c>
      <c r="CZ337" s="17">
        <f t="shared" si="89"/>
        <v>0</v>
      </c>
      <c r="DA337" s="162"/>
      <c r="DB337" s="166">
        <f>IF(PMKAFAAPAYER[[#This Row],[ ]]="Payé",PMKAFAAPAYER[[#This Row],[01.10.2025]],0)</f>
        <v>0</v>
      </c>
      <c r="DC337" s="161"/>
      <c r="DD337" s="166">
        <f>IF(PMKAFAAPAYER[[#This Row],[ ]]="Payé",PMKAFAAPAYER[[#This Row],[08.10.2025]],0)</f>
        <v>0</v>
      </c>
      <c r="DE337" s="161"/>
      <c r="DF337" s="166">
        <f>IF(PMKAFAAPAYER[[#This Row],[ ]]="Payé",PMKAFAAPAYER[[#This Row],[15.10.2025]],0)</f>
        <v>0</v>
      </c>
      <c r="DG337" s="161"/>
      <c r="DH337" s="166">
        <f>IF(PMKAFAAPAYER[[#This Row],[ ]]="Payé",PMKAFAAPAYER[[#This Row],[22.10.2025]],0)</f>
        <v>0</v>
      </c>
      <c r="DI337" s="161"/>
      <c r="DJ337" s="176">
        <f>IF(PMKAFAAPAYER[[#This Row],[ ]]="Payé",PMKAFAAPAYER[[#This Row],[29.10.2025]],0)</f>
        <v>0</v>
      </c>
      <c r="DK337" s="18">
        <f t="shared" si="90"/>
        <v>0</v>
      </c>
      <c r="DL337" s="162"/>
      <c r="DM337" s="166">
        <f>IF(PMKAFAAPAYER[[#This Row],[ ]]="Payé",PMKAFAAPAYER[[#This Row],[05.11.2025]],0)</f>
        <v>0</v>
      </c>
      <c r="DN337" s="161"/>
      <c r="DO337" s="166">
        <f>IF(PMKAFAAPAYER[[#This Row],[ ]]="Payé",PMKAFAAPAYER[[#This Row],[12.11.2025]],0)</f>
        <v>0</v>
      </c>
      <c r="DP337" s="161"/>
      <c r="DQ337" s="166">
        <f>IF(PMKAFAAPAYER[[#This Row],[ ]]="Payé",PMKAFAAPAYER[[#This Row],[19.11.2025]],0)</f>
        <v>0</v>
      </c>
      <c r="DR337" s="161"/>
      <c r="DS337" s="176">
        <f>IF(PMKAFAAPAYER[[#This Row],[ ]]="Payé",PMKAFAAPAYER[[#This Row],[26.11.2025]],0)</f>
        <v>0</v>
      </c>
      <c r="DT337" s="17">
        <f t="shared" si="91"/>
        <v>0</v>
      </c>
      <c r="DU337" s="162"/>
      <c r="DV337" s="166">
        <f>IF(PMKAFAAPAYER[[#This Row],[ ]]="Payé",PMKAFAAPAYER[[#This Row],[03.12.2025]],0)</f>
        <v>0</v>
      </c>
      <c r="DW337" s="161"/>
      <c r="DX337" s="166">
        <f>IF(PMKAFAAPAYER[[#This Row],[ ]]="Payé",PMKAFAAPAYER[[#This Row],[10.12.2025]],0)</f>
        <v>0</v>
      </c>
      <c r="DY337" s="161"/>
      <c r="DZ337" s="166">
        <f>IF(PMKAFAAPAYER[[#This Row],[ ]]="Payé",PMKAFAAPAYER[[#This Row],[17.12.2025]],0)</f>
        <v>0</v>
      </c>
      <c r="EA337" s="161"/>
      <c r="EB337" s="166">
        <f>IF(PMKAFAAPAYER[[#This Row],[ ]]="Payé",PMKAFAAPAYER[[#This Row],[24.12.2025]],0)</f>
        <v>0</v>
      </c>
      <c r="EC337" s="161"/>
      <c r="ED337" s="176">
        <f>IF(PMKAFAAPAYER[[#This Row],[ ]]="Payé",PMKAFAAPAYER[[#This Row],[31.12.2025]],0)</f>
        <v>0</v>
      </c>
      <c r="EE337" s="18">
        <f t="shared" si="92"/>
        <v>0</v>
      </c>
      <c r="EF337" s="11">
        <f t="shared" si="93"/>
        <v>0</v>
      </c>
      <c r="EG337" s="16">
        <f>+PMKAFAAPAYER[[#This Row],[CHF]]-PMKAFAAPAYER[[#This Row],[T2025]]</f>
        <v>0</v>
      </c>
    </row>
    <row r="338" spans="1:137" x14ac:dyDescent="0.3">
      <c r="A338" s="9">
        <f t="shared" si="94"/>
        <v>333</v>
      </c>
      <c r="B338" s="250"/>
      <c r="C338" s="251"/>
      <c r="D338" s="252"/>
      <c r="E338" s="253"/>
      <c r="F338" s="265">
        <f t="shared" si="80"/>
        <v>0</v>
      </c>
      <c r="G338" s="254"/>
      <c r="H338" s="255"/>
      <c r="I338" s="256"/>
      <c r="J338" s="14"/>
      <c r="K338" s="14"/>
      <c r="L338" s="14"/>
      <c r="N338" s="15"/>
      <c r="P338" s="258"/>
      <c r="Q338" s="259"/>
      <c r="R338" s="260"/>
      <c r="S338" s="166">
        <f>IF(PMKAFAAPAYER[[#This Row],[ ]]="Payé",PMKAFAAPAYER[[#This Row],[02.01.2025]],0)</f>
        <v>0</v>
      </c>
      <c r="T338" s="234"/>
      <c r="U338" s="166">
        <f>IF(PMKAFAAPAYER[[#This Row],[ ]]="Payé",PMKAFAAPAYER[[#This Row],[09.01.2025]],0)</f>
        <v>0</v>
      </c>
      <c r="V338" s="234"/>
      <c r="W338" s="166">
        <f>IF(PMKAFAAPAYER[[#This Row],[ ]]="Payé",PMKAFAAPAYER[[#This Row],[16.01.2025]],0)</f>
        <v>0</v>
      </c>
      <c r="X338" s="234"/>
      <c r="Y338" s="166">
        <f>IF(PMKAFAAPAYER[[#This Row],[ ]]="Payé",PMKAFAAPAYER[[#This Row],[23.01.2025]],0)</f>
        <v>0</v>
      </c>
      <c r="Z338" s="234"/>
      <c r="AA338" s="176">
        <f>IF(PMKAFAAPAYER[[#This Row],[ ]]="Payé",PMKAFAAPAYER[[#This Row],[30.01.2025]],0)</f>
        <v>0</v>
      </c>
      <c r="AB338" s="32">
        <f t="shared" si="81"/>
        <v>0</v>
      </c>
      <c r="AC338" s="234"/>
      <c r="AD338" s="166">
        <f>IF(PMKAFAAPAYER[[#This Row],[ ]]="Payé",PMKAFAAPAYER[[#This Row],[06.02.2025]],0)</f>
        <v>0</v>
      </c>
      <c r="AE338" s="234"/>
      <c r="AF338" s="166">
        <f>IF(PMKAFAAPAYER[[#This Row],[ ]]="Payé",PMKAFAAPAYER[[#This Row],[13.02.2025]],0)</f>
        <v>0</v>
      </c>
      <c r="AG338" s="234"/>
      <c r="AH338" s="166">
        <f>IF(PMKAFAAPAYER[[#This Row],[ ]]="Payé",PMKAFAAPAYER[[#This Row],[20.02.2025]],0)</f>
        <v>0</v>
      </c>
      <c r="AI338" s="234"/>
      <c r="AJ338" s="176">
        <f>IF(PMKAFAAPAYER[[#This Row],[ ]]="Payé",PMKAFAAPAYER[[#This Row],[27.02.2025]],0)</f>
        <v>0</v>
      </c>
      <c r="AK338" s="47">
        <f t="shared" si="82"/>
        <v>0</v>
      </c>
      <c r="AL338" s="162"/>
      <c r="AM338" s="166">
        <f>IF(PMKAFAAPAYER[[#This Row],[ ]]="Payé",PMKAFAAPAYER[[#This Row],[05.03.2025]],0)</f>
        <v>0</v>
      </c>
      <c r="AN338" s="161"/>
      <c r="AO338" s="166">
        <f>IF(PMKAFAAPAYER[[#This Row],[ ]]="Payé",PMKAFAAPAYER[[#This Row],[12.03.2025]],0)</f>
        <v>0</v>
      </c>
      <c r="AP338" s="161"/>
      <c r="AQ338" s="166">
        <f>IF(PMKAFAAPAYER[[#This Row],[ ]]="Payé",PMKAFAAPAYER[[#This Row],[19.03.2025]],0)</f>
        <v>0</v>
      </c>
      <c r="AR338" s="161"/>
      <c r="AS338" s="176">
        <f>IF(PMKAFAAPAYER[[#This Row],[ ]]="Payé",PMKAFAAPAYER[[#This Row],[26.03.2025]],0)</f>
        <v>0</v>
      </c>
      <c r="AT338" s="17">
        <f t="shared" si="83"/>
        <v>0</v>
      </c>
      <c r="AU338" s="162"/>
      <c r="AV338" s="166">
        <f>IF(PMKAFAAPAYER[[#This Row],[ ]]="Payé",PMKAFAAPAYER[[#This Row],[02.04.2025]],0)</f>
        <v>0</v>
      </c>
      <c r="AW338" s="161"/>
      <c r="AX338" s="166">
        <f>IF(PMKAFAAPAYER[[#This Row],[ ]]="Payé",PMKAFAAPAYER[[#This Row],[09.04.2025]],0)</f>
        <v>0</v>
      </c>
      <c r="AY338" s="161"/>
      <c r="AZ338" s="166">
        <f>IF(PMKAFAAPAYER[[#This Row],[ ]]="Payé",PMKAFAAPAYER[[#This Row],[16.04.2025]],0)</f>
        <v>0</v>
      </c>
      <c r="BA338" s="161"/>
      <c r="BB338" s="166">
        <f>IF(PMKAFAAPAYER[[#This Row],[ ]]="Payé",PMKAFAAPAYER[[#This Row],[23.04.2025]],0)</f>
        <v>0</v>
      </c>
      <c r="BC338" s="161"/>
      <c r="BD338" s="176">
        <f>IF(PMKAFAAPAYER[[#This Row],[ ]]="Payé",PMKAFAAPAYER[[#This Row],[30.04.2025]],0)</f>
        <v>0</v>
      </c>
      <c r="BE338" s="18">
        <f t="shared" si="84"/>
        <v>0</v>
      </c>
      <c r="BF338" s="162"/>
      <c r="BG338" s="166">
        <f>IF(PMKAFAAPAYER[[#This Row],[ ]]="Payé",PMKAFAAPAYER[[#This Row],[07.05.2025]],0)</f>
        <v>0</v>
      </c>
      <c r="BH338" s="161"/>
      <c r="BI338" s="166">
        <f>IF(PMKAFAAPAYER[[#This Row],[ ]]="Payé",PMKAFAAPAYER[[#This Row],[14.05.2025]],0)</f>
        <v>0</v>
      </c>
      <c r="BJ338" s="161"/>
      <c r="BK338" s="166">
        <f>IF(PMKAFAAPAYER[[#This Row],[ ]]="Payé",PMKAFAAPAYER[[#This Row],[21.05.2025]],0)</f>
        <v>0</v>
      </c>
      <c r="BL338" s="161"/>
      <c r="BM338" s="176">
        <f>IF(PMKAFAAPAYER[[#This Row],[ ]]="Payé",PMKAFAAPAYER[[#This Row],[28.05.2025]],0)</f>
        <v>0</v>
      </c>
      <c r="BN338" s="17">
        <f t="shared" si="85"/>
        <v>0</v>
      </c>
      <c r="BO338" s="162"/>
      <c r="BP338" s="166">
        <f>IF(PMKAFAAPAYER[[#This Row],[ ]]="Payé",PMKAFAAPAYER[[#This Row],[04.06.2025]],0)</f>
        <v>0</v>
      </c>
      <c r="BQ338" s="161"/>
      <c r="BR338" s="166">
        <f>IF(PMKAFAAPAYER[[#This Row],[ ]]="Payé",PMKAFAAPAYER[[#This Row],[11.06.2025]],0)</f>
        <v>0</v>
      </c>
      <c r="BS338" s="161"/>
      <c r="BT338" s="166">
        <f>IF(PMKAFAAPAYER[[#This Row],[ ]]="Payé",PMKAFAAPAYER[[#This Row],[18.06.2025]],0)</f>
        <v>0</v>
      </c>
      <c r="BU338" s="161"/>
      <c r="BV338" s="176">
        <f>IF(PMKAFAAPAYER[[#This Row],[ ]]="Payé",PMKAFAAPAYER[[#This Row],[25.06.2025]],0)</f>
        <v>0</v>
      </c>
      <c r="BW338" s="18">
        <f t="shared" si="86"/>
        <v>0</v>
      </c>
      <c r="BX338" s="162"/>
      <c r="BY338" s="166">
        <f>IF(PMKAFAAPAYER[[#This Row],[ ]]="Payé",PMKAFAAPAYER[[#This Row],[02.07.2025]],0)</f>
        <v>0</v>
      </c>
      <c r="BZ338" s="161"/>
      <c r="CA338" s="166">
        <f>IF(PMKAFAAPAYER[[#This Row],[ ]]="Payé",PMKAFAAPAYER[[#This Row],[09.07.2025]],0)</f>
        <v>0</v>
      </c>
      <c r="CB338" s="161"/>
      <c r="CC338" s="166">
        <f>IF(PMKAFAAPAYER[[#This Row],[ ]]="Payé",PMKAFAAPAYER[[#This Row],[16.07.2025]],0)</f>
        <v>0</v>
      </c>
      <c r="CD338" s="161"/>
      <c r="CE338" s="166">
        <f>IF(PMKAFAAPAYER[[#This Row],[ ]]="Payé",PMKAFAAPAYER[[#This Row],[23.07.2025]],0)</f>
        <v>0</v>
      </c>
      <c r="CF338" s="161"/>
      <c r="CG338" s="176">
        <f>IF(PMKAFAAPAYER[[#This Row],[ ]]="Payé",PMKAFAAPAYER[[#This Row],[30.07.2025]],0)</f>
        <v>0</v>
      </c>
      <c r="CH338" s="17">
        <f t="shared" si="87"/>
        <v>0</v>
      </c>
      <c r="CI338" s="162"/>
      <c r="CJ338" s="166">
        <f>IF(PMKAFAAPAYER[[#This Row],[ ]]="Payé",PMKAFAAPAYER[[#This Row],[06.08.2025]],0)</f>
        <v>0</v>
      </c>
      <c r="CK338" s="161"/>
      <c r="CL338" s="166">
        <f>IF(PMKAFAAPAYER[[#This Row],[ ]]="Payé",PMKAFAAPAYER[[#This Row],[13.08.2025]],0)</f>
        <v>0</v>
      </c>
      <c r="CM338" s="161"/>
      <c r="CN338" s="166">
        <f>IF(PMKAFAAPAYER[[#This Row],[ ]]="Payé",PMKAFAAPAYER[[#This Row],[20.08.2025]],0)</f>
        <v>0</v>
      </c>
      <c r="CO338" s="161"/>
      <c r="CP338" s="176">
        <f>IF(PMKAFAAPAYER[[#This Row],[ ]]="Payé",PMKAFAAPAYER[[#This Row],[27.08.2025]],0)</f>
        <v>0</v>
      </c>
      <c r="CQ338" s="18">
        <f t="shared" si="88"/>
        <v>0</v>
      </c>
      <c r="CR338" s="162"/>
      <c r="CS338" s="166">
        <f>IF(PMKAFAAPAYER[[#This Row],[ ]]="Payé",PMKAFAAPAYER[[#This Row],[03.09.2025]],0)</f>
        <v>0</v>
      </c>
      <c r="CT338" s="161"/>
      <c r="CU338" s="166">
        <f>IF(PMKAFAAPAYER[[#This Row],[ ]]="Payé",PMKAFAAPAYER[[#This Row],[10.09.2025]],0)</f>
        <v>0</v>
      </c>
      <c r="CV338" s="161"/>
      <c r="CW338" s="166">
        <f>IF(PMKAFAAPAYER[[#This Row],[ ]]="Payé",PMKAFAAPAYER[[#This Row],[17.09.2025]],0)</f>
        <v>0</v>
      </c>
      <c r="CX338" s="161"/>
      <c r="CY338" s="176">
        <f>IF(PMKAFAAPAYER[[#This Row],[ ]]="Payé",PMKAFAAPAYER[[#This Row],[24.09.2025]],0)</f>
        <v>0</v>
      </c>
      <c r="CZ338" s="17">
        <f t="shared" si="89"/>
        <v>0</v>
      </c>
      <c r="DA338" s="162"/>
      <c r="DB338" s="166">
        <f>IF(PMKAFAAPAYER[[#This Row],[ ]]="Payé",PMKAFAAPAYER[[#This Row],[01.10.2025]],0)</f>
        <v>0</v>
      </c>
      <c r="DC338" s="161"/>
      <c r="DD338" s="166">
        <f>IF(PMKAFAAPAYER[[#This Row],[ ]]="Payé",PMKAFAAPAYER[[#This Row],[08.10.2025]],0)</f>
        <v>0</v>
      </c>
      <c r="DE338" s="161"/>
      <c r="DF338" s="166">
        <f>IF(PMKAFAAPAYER[[#This Row],[ ]]="Payé",PMKAFAAPAYER[[#This Row],[15.10.2025]],0)</f>
        <v>0</v>
      </c>
      <c r="DG338" s="161"/>
      <c r="DH338" s="166">
        <f>IF(PMKAFAAPAYER[[#This Row],[ ]]="Payé",PMKAFAAPAYER[[#This Row],[22.10.2025]],0)</f>
        <v>0</v>
      </c>
      <c r="DI338" s="161"/>
      <c r="DJ338" s="176">
        <f>IF(PMKAFAAPAYER[[#This Row],[ ]]="Payé",PMKAFAAPAYER[[#This Row],[29.10.2025]],0)</f>
        <v>0</v>
      </c>
      <c r="DK338" s="18">
        <f t="shared" si="90"/>
        <v>0</v>
      </c>
      <c r="DL338" s="162"/>
      <c r="DM338" s="166">
        <f>IF(PMKAFAAPAYER[[#This Row],[ ]]="Payé",PMKAFAAPAYER[[#This Row],[05.11.2025]],0)</f>
        <v>0</v>
      </c>
      <c r="DN338" s="161"/>
      <c r="DO338" s="166">
        <f>IF(PMKAFAAPAYER[[#This Row],[ ]]="Payé",PMKAFAAPAYER[[#This Row],[12.11.2025]],0)</f>
        <v>0</v>
      </c>
      <c r="DP338" s="161"/>
      <c r="DQ338" s="166">
        <f>IF(PMKAFAAPAYER[[#This Row],[ ]]="Payé",PMKAFAAPAYER[[#This Row],[19.11.2025]],0)</f>
        <v>0</v>
      </c>
      <c r="DR338" s="161"/>
      <c r="DS338" s="176">
        <f>IF(PMKAFAAPAYER[[#This Row],[ ]]="Payé",PMKAFAAPAYER[[#This Row],[26.11.2025]],0)</f>
        <v>0</v>
      </c>
      <c r="DT338" s="17">
        <f t="shared" si="91"/>
        <v>0</v>
      </c>
      <c r="DU338" s="162"/>
      <c r="DV338" s="166">
        <f>IF(PMKAFAAPAYER[[#This Row],[ ]]="Payé",PMKAFAAPAYER[[#This Row],[03.12.2025]],0)</f>
        <v>0</v>
      </c>
      <c r="DW338" s="161"/>
      <c r="DX338" s="166">
        <f>IF(PMKAFAAPAYER[[#This Row],[ ]]="Payé",PMKAFAAPAYER[[#This Row],[10.12.2025]],0)</f>
        <v>0</v>
      </c>
      <c r="DY338" s="161"/>
      <c r="DZ338" s="166">
        <f>IF(PMKAFAAPAYER[[#This Row],[ ]]="Payé",PMKAFAAPAYER[[#This Row],[17.12.2025]],0)</f>
        <v>0</v>
      </c>
      <c r="EA338" s="161"/>
      <c r="EB338" s="166">
        <f>IF(PMKAFAAPAYER[[#This Row],[ ]]="Payé",PMKAFAAPAYER[[#This Row],[24.12.2025]],0)</f>
        <v>0</v>
      </c>
      <c r="EC338" s="161"/>
      <c r="ED338" s="176">
        <f>IF(PMKAFAAPAYER[[#This Row],[ ]]="Payé",PMKAFAAPAYER[[#This Row],[31.12.2025]],0)</f>
        <v>0</v>
      </c>
      <c r="EE338" s="18">
        <f t="shared" si="92"/>
        <v>0</v>
      </c>
      <c r="EF338" s="11">
        <f t="shared" si="93"/>
        <v>0</v>
      </c>
      <c r="EG338" s="16">
        <f>+PMKAFAAPAYER[[#This Row],[CHF]]-PMKAFAAPAYER[[#This Row],[T2025]]</f>
        <v>0</v>
      </c>
    </row>
    <row r="339" spans="1:137" x14ac:dyDescent="0.3">
      <c r="A339" s="9">
        <f t="shared" si="94"/>
        <v>334</v>
      </c>
      <c r="B339" s="250"/>
      <c r="C339" s="251"/>
      <c r="D339" s="252"/>
      <c r="E339" s="253"/>
      <c r="F339" s="265">
        <f t="shared" si="80"/>
        <v>0</v>
      </c>
      <c r="G339" s="254"/>
      <c r="H339" s="255"/>
      <c r="I339" s="256"/>
      <c r="J339" s="14"/>
      <c r="K339" s="14"/>
      <c r="L339" s="14"/>
      <c r="N339" s="15"/>
      <c r="P339" s="258"/>
      <c r="Q339" s="259"/>
      <c r="R339" s="260"/>
      <c r="S339" s="166">
        <f>IF(PMKAFAAPAYER[[#This Row],[ ]]="Payé",PMKAFAAPAYER[[#This Row],[02.01.2025]],0)</f>
        <v>0</v>
      </c>
      <c r="T339" s="234"/>
      <c r="U339" s="166">
        <f>IF(PMKAFAAPAYER[[#This Row],[ ]]="Payé",PMKAFAAPAYER[[#This Row],[09.01.2025]],0)</f>
        <v>0</v>
      </c>
      <c r="V339" s="234"/>
      <c r="W339" s="166">
        <f>IF(PMKAFAAPAYER[[#This Row],[ ]]="Payé",PMKAFAAPAYER[[#This Row],[16.01.2025]],0)</f>
        <v>0</v>
      </c>
      <c r="X339" s="234"/>
      <c r="Y339" s="166">
        <f>IF(PMKAFAAPAYER[[#This Row],[ ]]="Payé",PMKAFAAPAYER[[#This Row],[23.01.2025]],0)</f>
        <v>0</v>
      </c>
      <c r="Z339" s="234"/>
      <c r="AA339" s="176">
        <f>IF(PMKAFAAPAYER[[#This Row],[ ]]="Payé",PMKAFAAPAYER[[#This Row],[30.01.2025]],0)</f>
        <v>0</v>
      </c>
      <c r="AB339" s="32">
        <f t="shared" si="81"/>
        <v>0</v>
      </c>
      <c r="AC339" s="234"/>
      <c r="AD339" s="166">
        <f>IF(PMKAFAAPAYER[[#This Row],[ ]]="Payé",PMKAFAAPAYER[[#This Row],[06.02.2025]],0)</f>
        <v>0</v>
      </c>
      <c r="AE339" s="234"/>
      <c r="AF339" s="166">
        <f>IF(PMKAFAAPAYER[[#This Row],[ ]]="Payé",PMKAFAAPAYER[[#This Row],[13.02.2025]],0)</f>
        <v>0</v>
      </c>
      <c r="AG339" s="234"/>
      <c r="AH339" s="166">
        <f>IF(PMKAFAAPAYER[[#This Row],[ ]]="Payé",PMKAFAAPAYER[[#This Row],[20.02.2025]],0)</f>
        <v>0</v>
      </c>
      <c r="AI339" s="234"/>
      <c r="AJ339" s="176">
        <f>IF(PMKAFAAPAYER[[#This Row],[ ]]="Payé",PMKAFAAPAYER[[#This Row],[27.02.2025]],0)</f>
        <v>0</v>
      </c>
      <c r="AK339" s="47">
        <f t="shared" si="82"/>
        <v>0</v>
      </c>
      <c r="AL339" s="162"/>
      <c r="AM339" s="166">
        <f>IF(PMKAFAAPAYER[[#This Row],[ ]]="Payé",PMKAFAAPAYER[[#This Row],[05.03.2025]],0)</f>
        <v>0</v>
      </c>
      <c r="AN339" s="161"/>
      <c r="AO339" s="166">
        <f>IF(PMKAFAAPAYER[[#This Row],[ ]]="Payé",PMKAFAAPAYER[[#This Row],[12.03.2025]],0)</f>
        <v>0</v>
      </c>
      <c r="AP339" s="161"/>
      <c r="AQ339" s="166">
        <f>IF(PMKAFAAPAYER[[#This Row],[ ]]="Payé",PMKAFAAPAYER[[#This Row],[19.03.2025]],0)</f>
        <v>0</v>
      </c>
      <c r="AR339" s="161"/>
      <c r="AS339" s="176">
        <f>IF(PMKAFAAPAYER[[#This Row],[ ]]="Payé",PMKAFAAPAYER[[#This Row],[26.03.2025]],0)</f>
        <v>0</v>
      </c>
      <c r="AT339" s="17">
        <f t="shared" si="83"/>
        <v>0</v>
      </c>
      <c r="AU339" s="162"/>
      <c r="AV339" s="166">
        <f>IF(PMKAFAAPAYER[[#This Row],[ ]]="Payé",PMKAFAAPAYER[[#This Row],[02.04.2025]],0)</f>
        <v>0</v>
      </c>
      <c r="AW339" s="161"/>
      <c r="AX339" s="166">
        <f>IF(PMKAFAAPAYER[[#This Row],[ ]]="Payé",PMKAFAAPAYER[[#This Row],[09.04.2025]],0)</f>
        <v>0</v>
      </c>
      <c r="AY339" s="161"/>
      <c r="AZ339" s="166">
        <f>IF(PMKAFAAPAYER[[#This Row],[ ]]="Payé",PMKAFAAPAYER[[#This Row],[16.04.2025]],0)</f>
        <v>0</v>
      </c>
      <c r="BA339" s="161"/>
      <c r="BB339" s="166">
        <f>IF(PMKAFAAPAYER[[#This Row],[ ]]="Payé",PMKAFAAPAYER[[#This Row],[23.04.2025]],0)</f>
        <v>0</v>
      </c>
      <c r="BC339" s="161"/>
      <c r="BD339" s="176">
        <f>IF(PMKAFAAPAYER[[#This Row],[ ]]="Payé",PMKAFAAPAYER[[#This Row],[30.04.2025]],0)</f>
        <v>0</v>
      </c>
      <c r="BE339" s="18">
        <f t="shared" si="84"/>
        <v>0</v>
      </c>
      <c r="BF339" s="162"/>
      <c r="BG339" s="166">
        <f>IF(PMKAFAAPAYER[[#This Row],[ ]]="Payé",PMKAFAAPAYER[[#This Row],[07.05.2025]],0)</f>
        <v>0</v>
      </c>
      <c r="BH339" s="161"/>
      <c r="BI339" s="166">
        <f>IF(PMKAFAAPAYER[[#This Row],[ ]]="Payé",PMKAFAAPAYER[[#This Row],[14.05.2025]],0)</f>
        <v>0</v>
      </c>
      <c r="BJ339" s="161"/>
      <c r="BK339" s="166">
        <f>IF(PMKAFAAPAYER[[#This Row],[ ]]="Payé",PMKAFAAPAYER[[#This Row],[21.05.2025]],0)</f>
        <v>0</v>
      </c>
      <c r="BL339" s="161"/>
      <c r="BM339" s="176">
        <f>IF(PMKAFAAPAYER[[#This Row],[ ]]="Payé",PMKAFAAPAYER[[#This Row],[28.05.2025]],0)</f>
        <v>0</v>
      </c>
      <c r="BN339" s="17">
        <f t="shared" si="85"/>
        <v>0</v>
      </c>
      <c r="BO339" s="162"/>
      <c r="BP339" s="166">
        <f>IF(PMKAFAAPAYER[[#This Row],[ ]]="Payé",PMKAFAAPAYER[[#This Row],[04.06.2025]],0)</f>
        <v>0</v>
      </c>
      <c r="BQ339" s="161"/>
      <c r="BR339" s="166">
        <f>IF(PMKAFAAPAYER[[#This Row],[ ]]="Payé",PMKAFAAPAYER[[#This Row],[11.06.2025]],0)</f>
        <v>0</v>
      </c>
      <c r="BS339" s="161"/>
      <c r="BT339" s="166">
        <f>IF(PMKAFAAPAYER[[#This Row],[ ]]="Payé",PMKAFAAPAYER[[#This Row],[18.06.2025]],0)</f>
        <v>0</v>
      </c>
      <c r="BU339" s="161"/>
      <c r="BV339" s="176">
        <f>IF(PMKAFAAPAYER[[#This Row],[ ]]="Payé",PMKAFAAPAYER[[#This Row],[25.06.2025]],0)</f>
        <v>0</v>
      </c>
      <c r="BW339" s="18">
        <f t="shared" si="86"/>
        <v>0</v>
      </c>
      <c r="BX339" s="162"/>
      <c r="BY339" s="166">
        <f>IF(PMKAFAAPAYER[[#This Row],[ ]]="Payé",PMKAFAAPAYER[[#This Row],[02.07.2025]],0)</f>
        <v>0</v>
      </c>
      <c r="BZ339" s="161"/>
      <c r="CA339" s="166">
        <f>IF(PMKAFAAPAYER[[#This Row],[ ]]="Payé",PMKAFAAPAYER[[#This Row],[09.07.2025]],0)</f>
        <v>0</v>
      </c>
      <c r="CB339" s="161"/>
      <c r="CC339" s="166">
        <f>IF(PMKAFAAPAYER[[#This Row],[ ]]="Payé",PMKAFAAPAYER[[#This Row],[16.07.2025]],0)</f>
        <v>0</v>
      </c>
      <c r="CD339" s="161"/>
      <c r="CE339" s="166">
        <f>IF(PMKAFAAPAYER[[#This Row],[ ]]="Payé",PMKAFAAPAYER[[#This Row],[23.07.2025]],0)</f>
        <v>0</v>
      </c>
      <c r="CF339" s="161"/>
      <c r="CG339" s="176">
        <f>IF(PMKAFAAPAYER[[#This Row],[ ]]="Payé",PMKAFAAPAYER[[#This Row],[30.07.2025]],0)</f>
        <v>0</v>
      </c>
      <c r="CH339" s="17">
        <f t="shared" si="87"/>
        <v>0</v>
      </c>
      <c r="CI339" s="162"/>
      <c r="CJ339" s="166">
        <f>IF(PMKAFAAPAYER[[#This Row],[ ]]="Payé",PMKAFAAPAYER[[#This Row],[06.08.2025]],0)</f>
        <v>0</v>
      </c>
      <c r="CK339" s="161"/>
      <c r="CL339" s="166">
        <f>IF(PMKAFAAPAYER[[#This Row],[ ]]="Payé",PMKAFAAPAYER[[#This Row],[13.08.2025]],0)</f>
        <v>0</v>
      </c>
      <c r="CM339" s="161"/>
      <c r="CN339" s="166">
        <f>IF(PMKAFAAPAYER[[#This Row],[ ]]="Payé",PMKAFAAPAYER[[#This Row],[20.08.2025]],0)</f>
        <v>0</v>
      </c>
      <c r="CO339" s="161"/>
      <c r="CP339" s="176">
        <f>IF(PMKAFAAPAYER[[#This Row],[ ]]="Payé",PMKAFAAPAYER[[#This Row],[27.08.2025]],0)</f>
        <v>0</v>
      </c>
      <c r="CQ339" s="18">
        <f t="shared" si="88"/>
        <v>0</v>
      </c>
      <c r="CR339" s="162"/>
      <c r="CS339" s="166">
        <f>IF(PMKAFAAPAYER[[#This Row],[ ]]="Payé",PMKAFAAPAYER[[#This Row],[03.09.2025]],0)</f>
        <v>0</v>
      </c>
      <c r="CT339" s="161"/>
      <c r="CU339" s="166">
        <f>IF(PMKAFAAPAYER[[#This Row],[ ]]="Payé",PMKAFAAPAYER[[#This Row],[10.09.2025]],0)</f>
        <v>0</v>
      </c>
      <c r="CV339" s="161"/>
      <c r="CW339" s="166">
        <f>IF(PMKAFAAPAYER[[#This Row],[ ]]="Payé",PMKAFAAPAYER[[#This Row],[17.09.2025]],0)</f>
        <v>0</v>
      </c>
      <c r="CX339" s="161"/>
      <c r="CY339" s="176">
        <f>IF(PMKAFAAPAYER[[#This Row],[ ]]="Payé",PMKAFAAPAYER[[#This Row],[24.09.2025]],0)</f>
        <v>0</v>
      </c>
      <c r="CZ339" s="17">
        <f t="shared" si="89"/>
        <v>0</v>
      </c>
      <c r="DA339" s="162"/>
      <c r="DB339" s="166">
        <f>IF(PMKAFAAPAYER[[#This Row],[ ]]="Payé",PMKAFAAPAYER[[#This Row],[01.10.2025]],0)</f>
        <v>0</v>
      </c>
      <c r="DC339" s="161"/>
      <c r="DD339" s="166">
        <f>IF(PMKAFAAPAYER[[#This Row],[ ]]="Payé",PMKAFAAPAYER[[#This Row],[08.10.2025]],0)</f>
        <v>0</v>
      </c>
      <c r="DE339" s="161"/>
      <c r="DF339" s="166">
        <f>IF(PMKAFAAPAYER[[#This Row],[ ]]="Payé",PMKAFAAPAYER[[#This Row],[15.10.2025]],0)</f>
        <v>0</v>
      </c>
      <c r="DG339" s="161"/>
      <c r="DH339" s="166">
        <f>IF(PMKAFAAPAYER[[#This Row],[ ]]="Payé",PMKAFAAPAYER[[#This Row],[22.10.2025]],0)</f>
        <v>0</v>
      </c>
      <c r="DI339" s="161"/>
      <c r="DJ339" s="176">
        <f>IF(PMKAFAAPAYER[[#This Row],[ ]]="Payé",PMKAFAAPAYER[[#This Row],[29.10.2025]],0)</f>
        <v>0</v>
      </c>
      <c r="DK339" s="18">
        <f t="shared" si="90"/>
        <v>0</v>
      </c>
      <c r="DL339" s="162"/>
      <c r="DM339" s="166">
        <f>IF(PMKAFAAPAYER[[#This Row],[ ]]="Payé",PMKAFAAPAYER[[#This Row],[05.11.2025]],0)</f>
        <v>0</v>
      </c>
      <c r="DN339" s="161"/>
      <c r="DO339" s="166">
        <f>IF(PMKAFAAPAYER[[#This Row],[ ]]="Payé",PMKAFAAPAYER[[#This Row],[12.11.2025]],0)</f>
        <v>0</v>
      </c>
      <c r="DP339" s="161"/>
      <c r="DQ339" s="166">
        <f>IF(PMKAFAAPAYER[[#This Row],[ ]]="Payé",PMKAFAAPAYER[[#This Row],[19.11.2025]],0)</f>
        <v>0</v>
      </c>
      <c r="DR339" s="161"/>
      <c r="DS339" s="176">
        <f>IF(PMKAFAAPAYER[[#This Row],[ ]]="Payé",PMKAFAAPAYER[[#This Row],[26.11.2025]],0)</f>
        <v>0</v>
      </c>
      <c r="DT339" s="17">
        <f t="shared" si="91"/>
        <v>0</v>
      </c>
      <c r="DU339" s="162"/>
      <c r="DV339" s="166">
        <f>IF(PMKAFAAPAYER[[#This Row],[ ]]="Payé",PMKAFAAPAYER[[#This Row],[03.12.2025]],0)</f>
        <v>0</v>
      </c>
      <c r="DW339" s="161"/>
      <c r="DX339" s="166">
        <f>IF(PMKAFAAPAYER[[#This Row],[ ]]="Payé",PMKAFAAPAYER[[#This Row],[10.12.2025]],0)</f>
        <v>0</v>
      </c>
      <c r="DY339" s="161"/>
      <c r="DZ339" s="166">
        <f>IF(PMKAFAAPAYER[[#This Row],[ ]]="Payé",PMKAFAAPAYER[[#This Row],[17.12.2025]],0)</f>
        <v>0</v>
      </c>
      <c r="EA339" s="161"/>
      <c r="EB339" s="166">
        <f>IF(PMKAFAAPAYER[[#This Row],[ ]]="Payé",PMKAFAAPAYER[[#This Row],[24.12.2025]],0)</f>
        <v>0</v>
      </c>
      <c r="EC339" s="161"/>
      <c r="ED339" s="176">
        <f>IF(PMKAFAAPAYER[[#This Row],[ ]]="Payé",PMKAFAAPAYER[[#This Row],[31.12.2025]],0)</f>
        <v>0</v>
      </c>
      <c r="EE339" s="18">
        <f t="shared" si="92"/>
        <v>0</v>
      </c>
      <c r="EF339" s="11">
        <f t="shared" si="93"/>
        <v>0</v>
      </c>
      <c r="EG339" s="16">
        <f>+PMKAFAAPAYER[[#This Row],[CHF]]-PMKAFAAPAYER[[#This Row],[T2025]]</f>
        <v>0</v>
      </c>
    </row>
    <row r="340" spans="1:137" x14ac:dyDescent="0.3">
      <c r="A340" s="9">
        <f t="shared" si="94"/>
        <v>335</v>
      </c>
      <c r="B340" s="250"/>
      <c r="C340" s="251"/>
      <c r="D340" s="252"/>
      <c r="E340" s="253"/>
      <c r="F340" s="265">
        <f t="shared" si="80"/>
        <v>0</v>
      </c>
      <c r="G340" s="254"/>
      <c r="H340" s="255"/>
      <c r="I340" s="256"/>
      <c r="J340" s="14"/>
      <c r="K340" s="14"/>
      <c r="L340" s="14"/>
      <c r="N340" s="15"/>
      <c r="P340" s="258"/>
      <c r="Q340" s="259"/>
      <c r="R340" s="260"/>
      <c r="S340" s="166">
        <f>IF(PMKAFAAPAYER[[#This Row],[ ]]="Payé",PMKAFAAPAYER[[#This Row],[02.01.2025]],0)</f>
        <v>0</v>
      </c>
      <c r="T340" s="234"/>
      <c r="U340" s="166">
        <f>IF(PMKAFAAPAYER[[#This Row],[ ]]="Payé",PMKAFAAPAYER[[#This Row],[09.01.2025]],0)</f>
        <v>0</v>
      </c>
      <c r="V340" s="234"/>
      <c r="W340" s="166">
        <f>IF(PMKAFAAPAYER[[#This Row],[ ]]="Payé",PMKAFAAPAYER[[#This Row],[16.01.2025]],0)</f>
        <v>0</v>
      </c>
      <c r="X340" s="234"/>
      <c r="Y340" s="166">
        <f>IF(PMKAFAAPAYER[[#This Row],[ ]]="Payé",PMKAFAAPAYER[[#This Row],[23.01.2025]],0)</f>
        <v>0</v>
      </c>
      <c r="Z340" s="234"/>
      <c r="AA340" s="176">
        <f>IF(PMKAFAAPAYER[[#This Row],[ ]]="Payé",PMKAFAAPAYER[[#This Row],[30.01.2025]],0)</f>
        <v>0</v>
      </c>
      <c r="AB340" s="32">
        <f t="shared" si="81"/>
        <v>0</v>
      </c>
      <c r="AC340" s="234"/>
      <c r="AD340" s="166">
        <f>IF(PMKAFAAPAYER[[#This Row],[ ]]="Payé",PMKAFAAPAYER[[#This Row],[06.02.2025]],0)</f>
        <v>0</v>
      </c>
      <c r="AE340" s="234"/>
      <c r="AF340" s="166">
        <f>IF(PMKAFAAPAYER[[#This Row],[ ]]="Payé",PMKAFAAPAYER[[#This Row],[13.02.2025]],0)</f>
        <v>0</v>
      </c>
      <c r="AG340" s="234"/>
      <c r="AH340" s="166">
        <f>IF(PMKAFAAPAYER[[#This Row],[ ]]="Payé",PMKAFAAPAYER[[#This Row],[20.02.2025]],0)</f>
        <v>0</v>
      </c>
      <c r="AI340" s="234"/>
      <c r="AJ340" s="176">
        <f>IF(PMKAFAAPAYER[[#This Row],[ ]]="Payé",PMKAFAAPAYER[[#This Row],[27.02.2025]],0)</f>
        <v>0</v>
      </c>
      <c r="AK340" s="47">
        <f t="shared" si="82"/>
        <v>0</v>
      </c>
      <c r="AL340" s="162"/>
      <c r="AM340" s="166">
        <f>IF(PMKAFAAPAYER[[#This Row],[ ]]="Payé",PMKAFAAPAYER[[#This Row],[05.03.2025]],0)</f>
        <v>0</v>
      </c>
      <c r="AN340" s="161"/>
      <c r="AO340" s="166">
        <f>IF(PMKAFAAPAYER[[#This Row],[ ]]="Payé",PMKAFAAPAYER[[#This Row],[12.03.2025]],0)</f>
        <v>0</v>
      </c>
      <c r="AP340" s="161"/>
      <c r="AQ340" s="166">
        <f>IF(PMKAFAAPAYER[[#This Row],[ ]]="Payé",PMKAFAAPAYER[[#This Row],[19.03.2025]],0)</f>
        <v>0</v>
      </c>
      <c r="AR340" s="161"/>
      <c r="AS340" s="176">
        <f>IF(PMKAFAAPAYER[[#This Row],[ ]]="Payé",PMKAFAAPAYER[[#This Row],[26.03.2025]],0)</f>
        <v>0</v>
      </c>
      <c r="AT340" s="17">
        <f t="shared" si="83"/>
        <v>0</v>
      </c>
      <c r="AU340" s="162"/>
      <c r="AV340" s="166">
        <f>IF(PMKAFAAPAYER[[#This Row],[ ]]="Payé",PMKAFAAPAYER[[#This Row],[02.04.2025]],0)</f>
        <v>0</v>
      </c>
      <c r="AW340" s="161"/>
      <c r="AX340" s="166">
        <f>IF(PMKAFAAPAYER[[#This Row],[ ]]="Payé",PMKAFAAPAYER[[#This Row],[09.04.2025]],0)</f>
        <v>0</v>
      </c>
      <c r="AY340" s="161"/>
      <c r="AZ340" s="166">
        <f>IF(PMKAFAAPAYER[[#This Row],[ ]]="Payé",PMKAFAAPAYER[[#This Row],[16.04.2025]],0)</f>
        <v>0</v>
      </c>
      <c r="BA340" s="161"/>
      <c r="BB340" s="166">
        <f>IF(PMKAFAAPAYER[[#This Row],[ ]]="Payé",PMKAFAAPAYER[[#This Row],[23.04.2025]],0)</f>
        <v>0</v>
      </c>
      <c r="BC340" s="161"/>
      <c r="BD340" s="176">
        <f>IF(PMKAFAAPAYER[[#This Row],[ ]]="Payé",PMKAFAAPAYER[[#This Row],[30.04.2025]],0)</f>
        <v>0</v>
      </c>
      <c r="BE340" s="18">
        <f t="shared" si="84"/>
        <v>0</v>
      </c>
      <c r="BF340" s="162"/>
      <c r="BG340" s="166">
        <f>IF(PMKAFAAPAYER[[#This Row],[ ]]="Payé",PMKAFAAPAYER[[#This Row],[07.05.2025]],0)</f>
        <v>0</v>
      </c>
      <c r="BH340" s="161"/>
      <c r="BI340" s="166">
        <f>IF(PMKAFAAPAYER[[#This Row],[ ]]="Payé",PMKAFAAPAYER[[#This Row],[14.05.2025]],0)</f>
        <v>0</v>
      </c>
      <c r="BJ340" s="161"/>
      <c r="BK340" s="166">
        <f>IF(PMKAFAAPAYER[[#This Row],[ ]]="Payé",PMKAFAAPAYER[[#This Row],[21.05.2025]],0)</f>
        <v>0</v>
      </c>
      <c r="BL340" s="161"/>
      <c r="BM340" s="176">
        <f>IF(PMKAFAAPAYER[[#This Row],[ ]]="Payé",PMKAFAAPAYER[[#This Row],[28.05.2025]],0)</f>
        <v>0</v>
      </c>
      <c r="BN340" s="17">
        <f t="shared" si="85"/>
        <v>0</v>
      </c>
      <c r="BO340" s="162"/>
      <c r="BP340" s="166">
        <f>IF(PMKAFAAPAYER[[#This Row],[ ]]="Payé",PMKAFAAPAYER[[#This Row],[04.06.2025]],0)</f>
        <v>0</v>
      </c>
      <c r="BQ340" s="161"/>
      <c r="BR340" s="166">
        <f>IF(PMKAFAAPAYER[[#This Row],[ ]]="Payé",PMKAFAAPAYER[[#This Row],[11.06.2025]],0)</f>
        <v>0</v>
      </c>
      <c r="BS340" s="161"/>
      <c r="BT340" s="166">
        <f>IF(PMKAFAAPAYER[[#This Row],[ ]]="Payé",PMKAFAAPAYER[[#This Row],[18.06.2025]],0)</f>
        <v>0</v>
      </c>
      <c r="BU340" s="161"/>
      <c r="BV340" s="176">
        <f>IF(PMKAFAAPAYER[[#This Row],[ ]]="Payé",PMKAFAAPAYER[[#This Row],[25.06.2025]],0)</f>
        <v>0</v>
      </c>
      <c r="BW340" s="18">
        <f t="shared" si="86"/>
        <v>0</v>
      </c>
      <c r="BX340" s="162"/>
      <c r="BY340" s="166">
        <f>IF(PMKAFAAPAYER[[#This Row],[ ]]="Payé",PMKAFAAPAYER[[#This Row],[02.07.2025]],0)</f>
        <v>0</v>
      </c>
      <c r="BZ340" s="161"/>
      <c r="CA340" s="166">
        <f>IF(PMKAFAAPAYER[[#This Row],[ ]]="Payé",PMKAFAAPAYER[[#This Row],[09.07.2025]],0)</f>
        <v>0</v>
      </c>
      <c r="CB340" s="161"/>
      <c r="CC340" s="166">
        <f>IF(PMKAFAAPAYER[[#This Row],[ ]]="Payé",PMKAFAAPAYER[[#This Row],[16.07.2025]],0)</f>
        <v>0</v>
      </c>
      <c r="CD340" s="161"/>
      <c r="CE340" s="166">
        <f>IF(PMKAFAAPAYER[[#This Row],[ ]]="Payé",PMKAFAAPAYER[[#This Row],[23.07.2025]],0)</f>
        <v>0</v>
      </c>
      <c r="CF340" s="161"/>
      <c r="CG340" s="176">
        <f>IF(PMKAFAAPAYER[[#This Row],[ ]]="Payé",PMKAFAAPAYER[[#This Row],[30.07.2025]],0)</f>
        <v>0</v>
      </c>
      <c r="CH340" s="17">
        <f t="shared" si="87"/>
        <v>0</v>
      </c>
      <c r="CI340" s="162"/>
      <c r="CJ340" s="166">
        <f>IF(PMKAFAAPAYER[[#This Row],[ ]]="Payé",PMKAFAAPAYER[[#This Row],[06.08.2025]],0)</f>
        <v>0</v>
      </c>
      <c r="CK340" s="161"/>
      <c r="CL340" s="166">
        <f>IF(PMKAFAAPAYER[[#This Row],[ ]]="Payé",PMKAFAAPAYER[[#This Row],[13.08.2025]],0)</f>
        <v>0</v>
      </c>
      <c r="CM340" s="161"/>
      <c r="CN340" s="166">
        <f>IF(PMKAFAAPAYER[[#This Row],[ ]]="Payé",PMKAFAAPAYER[[#This Row],[20.08.2025]],0)</f>
        <v>0</v>
      </c>
      <c r="CO340" s="161"/>
      <c r="CP340" s="176">
        <f>IF(PMKAFAAPAYER[[#This Row],[ ]]="Payé",PMKAFAAPAYER[[#This Row],[27.08.2025]],0)</f>
        <v>0</v>
      </c>
      <c r="CQ340" s="18">
        <f t="shared" si="88"/>
        <v>0</v>
      </c>
      <c r="CR340" s="162"/>
      <c r="CS340" s="166">
        <f>IF(PMKAFAAPAYER[[#This Row],[ ]]="Payé",PMKAFAAPAYER[[#This Row],[03.09.2025]],0)</f>
        <v>0</v>
      </c>
      <c r="CT340" s="161"/>
      <c r="CU340" s="166">
        <f>IF(PMKAFAAPAYER[[#This Row],[ ]]="Payé",PMKAFAAPAYER[[#This Row],[10.09.2025]],0)</f>
        <v>0</v>
      </c>
      <c r="CV340" s="161"/>
      <c r="CW340" s="166">
        <f>IF(PMKAFAAPAYER[[#This Row],[ ]]="Payé",PMKAFAAPAYER[[#This Row],[17.09.2025]],0)</f>
        <v>0</v>
      </c>
      <c r="CX340" s="161"/>
      <c r="CY340" s="176">
        <f>IF(PMKAFAAPAYER[[#This Row],[ ]]="Payé",PMKAFAAPAYER[[#This Row],[24.09.2025]],0)</f>
        <v>0</v>
      </c>
      <c r="CZ340" s="17">
        <f t="shared" si="89"/>
        <v>0</v>
      </c>
      <c r="DA340" s="162"/>
      <c r="DB340" s="166">
        <f>IF(PMKAFAAPAYER[[#This Row],[ ]]="Payé",PMKAFAAPAYER[[#This Row],[01.10.2025]],0)</f>
        <v>0</v>
      </c>
      <c r="DC340" s="161"/>
      <c r="DD340" s="166">
        <f>IF(PMKAFAAPAYER[[#This Row],[ ]]="Payé",PMKAFAAPAYER[[#This Row],[08.10.2025]],0)</f>
        <v>0</v>
      </c>
      <c r="DE340" s="161"/>
      <c r="DF340" s="166">
        <f>IF(PMKAFAAPAYER[[#This Row],[ ]]="Payé",PMKAFAAPAYER[[#This Row],[15.10.2025]],0)</f>
        <v>0</v>
      </c>
      <c r="DG340" s="161"/>
      <c r="DH340" s="166">
        <f>IF(PMKAFAAPAYER[[#This Row],[ ]]="Payé",PMKAFAAPAYER[[#This Row],[22.10.2025]],0)</f>
        <v>0</v>
      </c>
      <c r="DI340" s="161"/>
      <c r="DJ340" s="176">
        <f>IF(PMKAFAAPAYER[[#This Row],[ ]]="Payé",PMKAFAAPAYER[[#This Row],[29.10.2025]],0)</f>
        <v>0</v>
      </c>
      <c r="DK340" s="18">
        <f t="shared" si="90"/>
        <v>0</v>
      </c>
      <c r="DL340" s="162"/>
      <c r="DM340" s="166">
        <f>IF(PMKAFAAPAYER[[#This Row],[ ]]="Payé",PMKAFAAPAYER[[#This Row],[05.11.2025]],0)</f>
        <v>0</v>
      </c>
      <c r="DN340" s="161"/>
      <c r="DO340" s="166">
        <f>IF(PMKAFAAPAYER[[#This Row],[ ]]="Payé",PMKAFAAPAYER[[#This Row],[12.11.2025]],0)</f>
        <v>0</v>
      </c>
      <c r="DP340" s="161"/>
      <c r="DQ340" s="166">
        <f>IF(PMKAFAAPAYER[[#This Row],[ ]]="Payé",PMKAFAAPAYER[[#This Row],[19.11.2025]],0)</f>
        <v>0</v>
      </c>
      <c r="DR340" s="161"/>
      <c r="DS340" s="176">
        <f>IF(PMKAFAAPAYER[[#This Row],[ ]]="Payé",PMKAFAAPAYER[[#This Row],[26.11.2025]],0)</f>
        <v>0</v>
      </c>
      <c r="DT340" s="17">
        <f t="shared" si="91"/>
        <v>0</v>
      </c>
      <c r="DU340" s="162"/>
      <c r="DV340" s="166">
        <f>IF(PMKAFAAPAYER[[#This Row],[ ]]="Payé",PMKAFAAPAYER[[#This Row],[03.12.2025]],0)</f>
        <v>0</v>
      </c>
      <c r="DW340" s="161"/>
      <c r="DX340" s="166">
        <f>IF(PMKAFAAPAYER[[#This Row],[ ]]="Payé",PMKAFAAPAYER[[#This Row],[10.12.2025]],0)</f>
        <v>0</v>
      </c>
      <c r="DY340" s="161"/>
      <c r="DZ340" s="166">
        <f>IF(PMKAFAAPAYER[[#This Row],[ ]]="Payé",PMKAFAAPAYER[[#This Row],[17.12.2025]],0)</f>
        <v>0</v>
      </c>
      <c r="EA340" s="161"/>
      <c r="EB340" s="166">
        <f>IF(PMKAFAAPAYER[[#This Row],[ ]]="Payé",PMKAFAAPAYER[[#This Row],[24.12.2025]],0)</f>
        <v>0</v>
      </c>
      <c r="EC340" s="161"/>
      <c r="ED340" s="176">
        <f>IF(PMKAFAAPAYER[[#This Row],[ ]]="Payé",PMKAFAAPAYER[[#This Row],[31.12.2025]],0)</f>
        <v>0</v>
      </c>
      <c r="EE340" s="18">
        <f t="shared" si="92"/>
        <v>0</v>
      </c>
      <c r="EF340" s="11">
        <f t="shared" si="93"/>
        <v>0</v>
      </c>
      <c r="EG340" s="16">
        <f>+PMKAFAAPAYER[[#This Row],[CHF]]-PMKAFAAPAYER[[#This Row],[T2025]]</f>
        <v>0</v>
      </c>
    </row>
    <row r="341" spans="1:137" x14ac:dyDescent="0.3">
      <c r="A341" s="9">
        <f t="shared" si="94"/>
        <v>336</v>
      </c>
      <c r="B341" s="250"/>
      <c r="C341" s="251"/>
      <c r="D341" s="252"/>
      <c r="E341" s="253"/>
      <c r="F341" s="265">
        <f t="shared" si="80"/>
        <v>0</v>
      </c>
      <c r="G341" s="254"/>
      <c r="H341" s="255"/>
      <c r="I341" s="256"/>
      <c r="J341" s="14"/>
      <c r="K341" s="14"/>
      <c r="L341" s="14"/>
      <c r="N341" s="15"/>
      <c r="P341" s="258"/>
      <c r="Q341" s="259"/>
      <c r="R341" s="260"/>
      <c r="S341" s="166">
        <f>IF(PMKAFAAPAYER[[#This Row],[ ]]="Payé",PMKAFAAPAYER[[#This Row],[02.01.2025]],0)</f>
        <v>0</v>
      </c>
      <c r="T341" s="234"/>
      <c r="U341" s="166">
        <f>IF(PMKAFAAPAYER[[#This Row],[ ]]="Payé",PMKAFAAPAYER[[#This Row],[09.01.2025]],0)</f>
        <v>0</v>
      </c>
      <c r="V341" s="234"/>
      <c r="W341" s="166">
        <f>IF(PMKAFAAPAYER[[#This Row],[ ]]="Payé",PMKAFAAPAYER[[#This Row],[16.01.2025]],0)</f>
        <v>0</v>
      </c>
      <c r="X341" s="234"/>
      <c r="Y341" s="166">
        <f>IF(PMKAFAAPAYER[[#This Row],[ ]]="Payé",PMKAFAAPAYER[[#This Row],[23.01.2025]],0)</f>
        <v>0</v>
      </c>
      <c r="Z341" s="234"/>
      <c r="AA341" s="176">
        <f>IF(PMKAFAAPAYER[[#This Row],[ ]]="Payé",PMKAFAAPAYER[[#This Row],[30.01.2025]],0)</f>
        <v>0</v>
      </c>
      <c r="AB341" s="32">
        <f t="shared" si="81"/>
        <v>0</v>
      </c>
      <c r="AC341" s="234"/>
      <c r="AD341" s="166">
        <f>IF(PMKAFAAPAYER[[#This Row],[ ]]="Payé",PMKAFAAPAYER[[#This Row],[06.02.2025]],0)</f>
        <v>0</v>
      </c>
      <c r="AE341" s="234"/>
      <c r="AF341" s="166">
        <f>IF(PMKAFAAPAYER[[#This Row],[ ]]="Payé",PMKAFAAPAYER[[#This Row],[13.02.2025]],0)</f>
        <v>0</v>
      </c>
      <c r="AG341" s="234"/>
      <c r="AH341" s="166">
        <f>IF(PMKAFAAPAYER[[#This Row],[ ]]="Payé",PMKAFAAPAYER[[#This Row],[20.02.2025]],0)</f>
        <v>0</v>
      </c>
      <c r="AI341" s="234"/>
      <c r="AJ341" s="176">
        <f>IF(PMKAFAAPAYER[[#This Row],[ ]]="Payé",PMKAFAAPAYER[[#This Row],[27.02.2025]],0)</f>
        <v>0</v>
      </c>
      <c r="AK341" s="47">
        <f t="shared" si="82"/>
        <v>0</v>
      </c>
      <c r="AL341" s="162"/>
      <c r="AM341" s="166">
        <f>IF(PMKAFAAPAYER[[#This Row],[ ]]="Payé",PMKAFAAPAYER[[#This Row],[05.03.2025]],0)</f>
        <v>0</v>
      </c>
      <c r="AN341" s="161"/>
      <c r="AO341" s="166">
        <f>IF(PMKAFAAPAYER[[#This Row],[ ]]="Payé",PMKAFAAPAYER[[#This Row],[12.03.2025]],0)</f>
        <v>0</v>
      </c>
      <c r="AP341" s="161"/>
      <c r="AQ341" s="166">
        <f>IF(PMKAFAAPAYER[[#This Row],[ ]]="Payé",PMKAFAAPAYER[[#This Row],[19.03.2025]],0)</f>
        <v>0</v>
      </c>
      <c r="AR341" s="161"/>
      <c r="AS341" s="176">
        <f>IF(PMKAFAAPAYER[[#This Row],[ ]]="Payé",PMKAFAAPAYER[[#This Row],[26.03.2025]],0)</f>
        <v>0</v>
      </c>
      <c r="AT341" s="17">
        <f t="shared" si="83"/>
        <v>0</v>
      </c>
      <c r="AU341" s="162"/>
      <c r="AV341" s="166">
        <f>IF(PMKAFAAPAYER[[#This Row],[ ]]="Payé",PMKAFAAPAYER[[#This Row],[02.04.2025]],0)</f>
        <v>0</v>
      </c>
      <c r="AW341" s="161"/>
      <c r="AX341" s="166">
        <f>IF(PMKAFAAPAYER[[#This Row],[ ]]="Payé",PMKAFAAPAYER[[#This Row],[09.04.2025]],0)</f>
        <v>0</v>
      </c>
      <c r="AY341" s="161"/>
      <c r="AZ341" s="166">
        <f>IF(PMKAFAAPAYER[[#This Row],[ ]]="Payé",PMKAFAAPAYER[[#This Row],[16.04.2025]],0)</f>
        <v>0</v>
      </c>
      <c r="BA341" s="161"/>
      <c r="BB341" s="166">
        <f>IF(PMKAFAAPAYER[[#This Row],[ ]]="Payé",PMKAFAAPAYER[[#This Row],[23.04.2025]],0)</f>
        <v>0</v>
      </c>
      <c r="BC341" s="161"/>
      <c r="BD341" s="176">
        <f>IF(PMKAFAAPAYER[[#This Row],[ ]]="Payé",PMKAFAAPAYER[[#This Row],[30.04.2025]],0)</f>
        <v>0</v>
      </c>
      <c r="BE341" s="18">
        <f t="shared" si="84"/>
        <v>0</v>
      </c>
      <c r="BF341" s="162"/>
      <c r="BG341" s="166">
        <f>IF(PMKAFAAPAYER[[#This Row],[ ]]="Payé",PMKAFAAPAYER[[#This Row],[07.05.2025]],0)</f>
        <v>0</v>
      </c>
      <c r="BH341" s="161"/>
      <c r="BI341" s="166">
        <f>IF(PMKAFAAPAYER[[#This Row],[ ]]="Payé",PMKAFAAPAYER[[#This Row],[14.05.2025]],0)</f>
        <v>0</v>
      </c>
      <c r="BJ341" s="161"/>
      <c r="BK341" s="166">
        <f>IF(PMKAFAAPAYER[[#This Row],[ ]]="Payé",PMKAFAAPAYER[[#This Row],[21.05.2025]],0)</f>
        <v>0</v>
      </c>
      <c r="BL341" s="161"/>
      <c r="BM341" s="176">
        <f>IF(PMKAFAAPAYER[[#This Row],[ ]]="Payé",PMKAFAAPAYER[[#This Row],[28.05.2025]],0)</f>
        <v>0</v>
      </c>
      <c r="BN341" s="17">
        <f t="shared" si="85"/>
        <v>0</v>
      </c>
      <c r="BO341" s="162"/>
      <c r="BP341" s="166">
        <f>IF(PMKAFAAPAYER[[#This Row],[ ]]="Payé",PMKAFAAPAYER[[#This Row],[04.06.2025]],0)</f>
        <v>0</v>
      </c>
      <c r="BQ341" s="161"/>
      <c r="BR341" s="166">
        <f>IF(PMKAFAAPAYER[[#This Row],[ ]]="Payé",PMKAFAAPAYER[[#This Row],[11.06.2025]],0)</f>
        <v>0</v>
      </c>
      <c r="BS341" s="161"/>
      <c r="BT341" s="166">
        <f>IF(PMKAFAAPAYER[[#This Row],[ ]]="Payé",PMKAFAAPAYER[[#This Row],[18.06.2025]],0)</f>
        <v>0</v>
      </c>
      <c r="BU341" s="161"/>
      <c r="BV341" s="176">
        <f>IF(PMKAFAAPAYER[[#This Row],[ ]]="Payé",PMKAFAAPAYER[[#This Row],[25.06.2025]],0)</f>
        <v>0</v>
      </c>
      <c r="BW341" s="18">
        <f t="shared" si="86"/>
        <v>0</v>
      </c>
      <c r="BX341" s="162"/>
      <c r="BY341" s="166">
        <f>IF(PMKAFAAPAYER[[#This Row],[ ]]="Payé",PMKAFAAPAYER[[#This Row],[02.07.2025]],0)</f>
        <v>0</v>
      </c>
      <c r="BZ341" s="161"/>
      <c r="CA341" s="166">
        <f>IF(PMKAFAAPAYER[[#This Row],[ ]]="Payé",PMKAFAAPAYER[[#This Row],[09.07.2025]],0)</f>
        <v>0</v>
      </c>
      <c r="CB341" s="161"/>
      <c r="CC341" s="166">
        <f>IF(PMKAFAAPAYER[[#This Row],[ ]]="Payé",PMKAFAAPAYER[[#This Row],[16.07.2025]],0)</f>
        <v>0</v>
      </c>
      <c r="CD341" s="161"/>
      <c r="CE341" s="166">
        <f>IF(PMKAFAAPAYER[[#This Row],[ ]]="Payé",PMKAFAAPAYER[[#This Row],[23.07.2025]],0)</f>
        <v>0</v>
      </c>
      <c r="CF341" s="161"/>
      <c r="CG341" s="176">
        <f>IF(PMKAFAAPAYER[[#This Row],[ ]]="Payé",PMKAFAAPAYER[[#This Row],[30.07.2025]],0)</f>
        <v>0</v>
      </c>
      <c r="CH341" s="17">
        <f t="shared" si="87"/>
        <v>0</v>
      </c>
      <c r="CI341" s="162"/>
      <c r="CJ341" s="166">
        <f>IF(PMKAFAAPAYER[[#This Row],[ ]]="Payé",PMKAFAAPAYER[[#This Row],[06.08.2025]],0)</f>
        <v>0</v>
      </c>
      <c r="CK341" s="161"/>
      <c r="CL341" s="166">
        <f>IF(PMKAFAAPAYER[[#This Row],[ ]]="Payé",PMKAFAAPAYER[[#This Row],[13.08.2025]],0)</f>
        <v>0</v>
      </c>
      <c r="CM341" s="161"/>
      <c r="CN341" s="166">
        <f>IF(PMKAFAAPAYER[[#This Row],[ ]]="Payé",PMKAFAAPAYER[[#This Row],[20.08.2025]],0)</f>
        <v>0</v>
      </c>
      <c r="CO341" s="161"/>
      <c r="CP341" s="176">
        <f>IF(PMKAFAAPAYER[[#This Row],[ ]]="Payé",PMKAFAAPAYER[[#This Row],[27.08.2025]],0)</f>
        <v>0</v>
      </c>
      <c r="CQ341" s="18">
        <f t="shared" si="88"/>
        <v>0</v>
      </c>
      <c r="CR341" s="162"/>
      <c r="CS341" s="166">
        <f>IF(PMKAFAAPAYER[[#This Row],[ ]]="Payé",PMKAFAAPAYER[[#This Row],[03.09.2025]],0)</f>
        <v>0</v>
      </c>
      <c r="CT341" s="161"/>
      <c r="CU341" s="166">
        <f>IF(PMKAFAAPAYER[[#This Row],[ ]]="Payé",PMKAFAAPAYER[[#This Row],[10.09.2025]],0)</f>
        <v>0</v>
      </c>
      <c r="CV341" s="161"/>
      <c r="CW341" s="166">
        <f>IF(PMKAFAAPAYER[[#This Row],[ ]]="Payé",PMKAFAAPAYER[[#This Row],[17.09.2025]],0)</f>
        <v>0</v>
      </c>
      <c r="CX341" s="161"/>
      <c r="CY341" s="176">
        <f>IF(PMKAFAAPAYER[[#This Row],[ ]]="Payé",PMKAFAAPAYER[[#This Row],[24.09.2025]],0)</f>
        <v>0</v>
      </c>
      <c r="CZ341" s="17">
        <f t="shared" si="89"/>
        <v>0</v>
      </c>
      <c r="DA341" s="162"/>
      <c r="DB341" s="166">
        <f>IF(PMKAFAAPAYER[[#This Row],[ ]]="Payé",PMKAFAAPAYER[[#This Row],[01.10.2025]],0)</f>
        <v>0</v>
      </c>
      <c r="DC341" s="161"/>
      <c r="DD341" s="166">
        <f>IF(PMKAFAAPAYER[[#This Row],[ ]]="Payé",PMKAFAAPAYER[[#This Row],[08.10.2025]],0)</f>
        <v>0</v>
      </c>
      <c r="DE341" s="161"/>
      <c r="DF341" s="166">
        <f>IF(PMKAFAAPAYER[[#This Row],[ ]]="Payé",PMKAFAAPAYER[[#This Row],[15.10.2025]],0)</f>
        <v>0</v>
      </c>
      <c r="DG341" s="161"/>
      <c r="DH341" s="166">
        <f>IF(PMKAFAAPAYER[[#This Row],[ ]]="Payé",PMKAFAAPAYER[[#This Row],[22.10.2025]],0)</f>
        <v>0</v>
      </c>
      <c r="DI341" s="161"/>
      <c r="DJ341" s="176">
        <f>IF(PMKAFAAPAYER[[#This Row],[ ]]="Payé",PMKAFAAPAYER[[#This Row],[29.10.2025]],0)</f>
        <v>0</v>
      </c>
      <c r="DK341" s="18">
        <f t="shared" si="90"/>
        <v>0</v>
      </c>
      <c r="DL341" s="162"/>
      <c r="DM341" s="166">
        <f>IF(PMKAFAAPAYER[[#This Row],[ ]]="Payé",PMKAFAAPAYER[[#This Row],[05.11.2025]],0)</f>
        <v>0</v>
      </c>
      <c r="DN341" s="161"/>
      <c r="DO341" s="166">
        <f>IF(PMKAFAAPAYER[[#This Row],[ ]]="Payé",PMKAFAAPAYER[[#This Row],[12.11.2025]],0)</f>
        <v>0</v>
      </c>
      <c r="DP341" s="161"/>
      <c r="DQ341" s="166">
        <f>IF(PMKAFAAPAYER[[#This Row],[ ]]="Payé",PMKAFAAPAYER[[#This Row],[19.11.2025]],0)</f>
        <v>0</v>
      </c>
      <c r="DR341" s="161"/>
      <c r="DS341" s="176">
        <f>IF(PMKAFAAPAYER[[#This Row],[ ]]="Payé",PMKAFAAPAYER[[#This Row],[26.11.2025]],0)</f>
        <v>0</v>
      </c>
      <c r="DT341" s="17">
        <f t="shared" si="91"/>
        <v>0</v>
      </c>
      <c r="DU341" s="162"/>
      <c r="DV341" s="166">
        <f>IF(PMKAFAAPAYER[[#This Row],[ ]]="Payé",PMKAFAAPAYER[[#This Row],[03.12.2025]],0)</f>
        <v>0</v>
      </c>
      <c r="DW341" s="161"/>
      <c r="DX341" s="166">
        <f>IF(PMKAFAAPAYER[[#This Row],[ ]]="Payé",PMKAFAAPAYER[[#This Row],[10.12.2025]],0)</f>
        <v>0</v>
      </c>
      <c r="DY341" s="161"/>
      <c r="DZ341" s="166">
        <f>IF(PMKAFAAPAYER[[#This Row],[ ]]="Payé",PMKAFAAPAYER[[#This Row],[17.12.2025]],0)</f>
        <v>0</v>
      </c>
      <c r="EA341" s="161"/>
      <c r="EB341" s="166">
        <f>IF(PMKAFAAPAYER[[#This Row],[ ]]="Payé",PMKAFAAPAYER[[#This Row],[24.12.2025]],0)</f>
        <v>0</v>
      </c>
      <c r="EC341" s="161"/>
      <c r="ED341" s="176">
        <f>IF(PMKAFAAPAYER[[#This Row],[ ]]="Payé",PMKAFAAPAYER[[#This Row],[31.12.2025]],0)</f>
        <v>0</v>
      </c>
      <c r="EE341" s="18">
        <f t="shared" si="92"/>
        <v>0</v>
      </c>
      <c r="EF341" s="11">
        <f t="shared" si="93"/>
        <v>0</v>
      </c>
      <c r="EG341" s="16">
        <f>+PMKAFAAPAYER[[#This Row],[CHF]]-PMKAFAAPAYER[[#This Row],[T2025]]</f>
        <v>0</v>
      </c>
    </row>
    <row r="342" spans="1:137" x14ac:dyDescent="0.3">
      <c r="A342" s="9">
        <f t="shared" si="94"/>
        <v>337</v>
      </c>
      <c r="B342" s="250"/>
      <c r="C342" s="251"/>
      <c r="D342" s="252"/>
      <c r="E342" s="253"/>
      <c r="F342" s="265">
        <f t="shared" si="80"/>
        <v>0</v>
      </c>
      <c r="G342" s="254"/>
      <c r="H342" s="255"/>
      <c r="I342" s="256"/>
      <c r="J342" s="14"/>
      <c r="K342" s="14"/>
      <c r="L342" s="14"/>
      <c r="N342" s="15"/>
      <c r="P342" s="258"/>
      <c r="Q342" s="259"/>
      <c r="R342" s="260"/>
      <c r="S342" s="166">
        <f>IF(PMKAFAAPAYER[[#This Row],[ ]]="Payé",PMKAFAAPAYER[[#This Row],[02.01.2025]],0)</f>
        <v>0</v>
      </c>
      <c r="T342" s="234"/>
      <c r="U342" s="166">
        <f>IF(PMKAFAAPAYER[[#This Row],[ ]]="Payé",PMKAFAAPAYER[[#This Row],[09.01.2025]],0)</f>
        <v>0</v>
      </c>
      <c r="V342" s="234"/>
      <c r="W342" s="166">
        <f>IF(PMKAFAAPAYER[[#This Row],[ ]]="Payé",PMKAFAAPAYER[[#This Row],[16.01.2025]],0)</f>
        <v>0</v>
      </c>
      <c r="X342" s="234"/>
      <c r="Y342" s="166">
        <f>IF(PMKAFAAPAYER[[#This Row],[ ]]="Payé",PMKAFAAPAYER[[#This Row],[23.01.2025]],0)</f>
        <v>0</v>
      </c>
      <c r="Z342" s="234"/>
      <c r="AA342" s="176">
        <f>IF(PMKAFAAPAYER[[#This Row],[ ]]="Payé",PMKAFAAPAYER[[#This Row],[30.01.2025]],0)</f>
        <v>0</v>
      </c>
      <c r="AB342" s="32">
        <f t="shared" si="81"/>
        <v>0</v>
      </c>
      <c r="AC342" s="234"/>
      <c r="AD342" s="166">
        <f>IF(PMKAFAAPAYER[[#This Row],[ ]]="Payé",PMKAFAAPAYER[[#This Row],[06.02.2025]],0)</f>
        <v>0</v>
      </c>
      <c r="AE342" s="234"/>
      <c r="AF342" s="166">
        <f>IF(PMKAFAAPAYER[[#This Row],[ ]]="Payé",PMKAFAAPAYER[[#This Row],[13.02.2025]],0)</f>
        <v>0</v>
      </c>
      <c r="AG342" s="234"/>
      <c r="AH342" s="166">
        <f>IF(PMKAFAAPAYER[[#This Row],[ ]]="Payé",PMKAFAAPAYER[[#This Row],[20.02.2025]],0)</f>
        <v>0</v>
      </c>
      <c r="AI342" s="234"/>
      <c r="AJ342" s="176">
        <f>IF(PMKAFAAPAYER[[#This Row],[ ]]="Payé",PMKAFAAPAYER[[#This Row],[27.02.2025]],0)</f>
        <v>0</v>
      </c>
      <c r="AK342" s="47">
        <f t="shared" si="82"/>
        <v>0</v>
      </c>
      <c r="AL342" s="162"/>
      <c r="AM342" s="166">
        <f>IF(PMKAFAAPAYER[[#This Row],[ ]]="Payé",PMKAFAAPAYER[[#This Row],[05.03.2025]],0)</f>
        <v>0</v>
      </c>
      <c r="AN342" s="161"/>
      <c r="AO342" s="166">
        <f>IF(PMKAFAAPAYER[[#This Row],[ ]]="Payé",PMKAFAAPAYER[[#This Row],[12.03.2025]],0)</f>
        <v>0</v>
      </c>
      <c r="AP342" s="161"/>
      <c r="AQ342" s="166">
        <f>IF(PMKAFAAPAYER[[#This Row],[ ]]="Payé",PMKAFAAPAYER[[#This Row],[19.03.2025]],0)</f>
        <v>0</v>
      </c>
      <c r="AR342" s="161"/>
      <c r="AS342" s="176">
        <f>IF(PMKAFAAPAYER[[#This Row],[ ]]="Payé",PMKAFAAPAYER[[#This Row],[26.03.2025]],0)</f>
        <v>0</v>
      </c>
      <c r="AT342" s="17">
        <f t="shared" si="83"/>
        <v>0</v>
      </c>
      <c r="AU342" s="162"/>
      <c r="AV342" s="166">
        <f>IF(PMKAFAAPAYER[[#This Row],[ ]]="Payé",PMKAFAAPAYER[[#This Row],[02.04.2025]],0)</f>
        <v>0</v>
      </c>
      <c r="AW342" s="161"/>
      <c r="AX342" s="166">
        <f>IF(PMKAFAAPAYER[[#This Row],[ ]]="Payé",PMKAFAAPAYER[[#This Row],[09.04.2025]],0)</f>
        <v>0</v>
      </c>
      <c r="AY342" s="161"/>
      <c r="AZ342" s="166">
        <f>IF(PMKAFAAPAYER[[#This Row],[ ]]="Payé",PMKAFAAPAYER[[#This Row],[16.04.2025]],0)</f>
        <v>0</v>
      </c>
      <c r="BA342" s="161"/>
      <c r="BB342" s="166">
        <f>IF(PMKAFAAPAYER[[#This Row],[ ]]="Payé",PMKAFAAPAYER[[#This Row],[23.04.2025]],0)</f>
        <v>0</v>
      </c>
      <c r="BC342" s="161"/>
      <c r="BD342" s="176">
        <f>IF(PMKAFAAPAYER[[#This Row],[ ]]="Payé",PMKAFAAPAYER[[#This Row],[30.04.2025]],0)</f>
        <v>0</v>
      </c>
      <c r="BE342" s="18">
        <f t="shared" si="84"/>
        <v>0</v>
      </c>
      <c r="BF342" s="162"/>
      <c r="BG342" s="166">
        <f>IF(PMKAFAAPAYER[[#This Row],[ ]]="Payé",PMKAFAAPAYER[[#This Row],[07.05.2025]],0)</f>
        <v>0</v>
      </c>
      <c r="BH342" s="161"/>
      <c r="BI342" s="166">
        <f>IF(PMKAFAAPAYER[[#This Row],[ ]]="Payé",PMKAFAAPAYER[[#This Row],[14.05.2025]],0)</f>
        <v>0</v>
      </c>
      <c r="BJ342" s="161"/>
      <c r="BK342" s="166">
        <f>IF(PMKAFAAPAYER[[#This Row],[ ]]="Payé",PMKAFAAPAYER[[#This Row],[21.05.2025]],0)</f>
        <v>0</v>
      </c>
      <c r="BL342" s="161"/>
      <c r="BM342" s="176">
        <f>IF(PMKAFAAPAYER[[#This Row],[ ]]="Payé",PMKAFAAPAYER[[#This Row],[28.05.2025]],0)</f>
        <v>0</v>
      </c>
      <c r="BN342" s="17">
        <f t="shared" si="85"/>
        <v>0</v>
      </c>
      <c r="BO342" s="162"/>
      <c r="BP342" s="166">
        <f>IF(PMKAFAAPAYER[[#This Row],[ ]]="Payé",PMKAFAAPAYER[[#This Row],[04.06.2025]],0)</f>
        <v>0</v>
      </c>
      <c r="BQ342" s="161"/>
      <c r="BR342" s="166">
        <f>IF(PMKAFAAPAYER[[#This Row],[ ]]="Payé",PMKAFAAPAYER[[#This Row],[11.06.2025]],0)</f>
        <v>0</v>
      </c>
      <c r="BS342" s="161"/>
      <c r="BT342" s="166">
        <f>IF(PMKAFAAPAYER[[#This Row],[ ]]="Payé",PMKAFAAPAYER[[#This Row],[18.06.2025]],0)</f>
        <v>0</v>
      </c>
      <c r="BU342" s="161"/>
      <c r="BV342" s="176">
        <f>IF(PMKAFAAPAYER[[#This Row],[ ]]="Payé",PMKAFAAPAYER[[#This Row],[25.06.2025]],0)</f>
        <v>0</v>
      </c>
      <c r="BW342" s="18">
        <f t="shared" si="86"/>
        <v>0</v>
      </c>
      <c r="BX342" s="162"/>
      <c r="BY342" s="166">
        <f>IF(PMKAFAAPAYER[[#This Row],[ ]]="Payé",PMKAFAAPAYER[[#This Row],[02.07.2025]],0)</f>
        <v>0</v>
      </c>
      <c r="BZ342" s="161"/>
      <c r="CA342" s="166">
        <f>IF(PMKAFAAPAYER[[#This Row],[ ]]="Payé",PMKAFAAPAYER[[#This Row],[09.07.2025]],0)</f>
        <v>0</v>
      </c>
      <c r="CB342" s="161"/>
      <c r="CC342" s="166">
        <f>IF(PMKAFAAPAYER[[#This Row],[ ]]="Payé",PMKAFAAPAYER[[#This Row],[16.07.2025]],0)</f>
        <v>0</v>
      </c>
      <c r="CD342" s="161"/>
      <c r="CE342" s="166">
        <f>IF(PMKAFAAPAYER[[#This Row],[ ]]="Payé",PMKAFAAPAYER[[#This Row],[23.07.2025]],0)</f>
        <v>0</v>
      </c>
      <c r="CF342" s="161"/>
      <c r="CG342" s="176">
        <f>IF(PMKAFAAPAYER[[#This Row],[ ]]="Payé",PMKAFAAPAYER[[#This Row],[30.07.2025]],0)</f>
        <v>0</v>
      </c>
      <c r="CH342" s="17">
        <f t="shared" si="87"/>
        <v>0</v>
      </c>
      <c r="CI342" s="162"/>
      <c r="CJ342" s="166">
        <f>IF(PMKAFAAPAYER[[#This Row],[ ]]="Payé",PMKAFAAPAYER[[#This Row],[06.08.2025]],0)</f>
        <v>0</v>
      </c>
      <c r="CK342" s="161"/>
      <c r="CL342" s="166">
        <f>IF(PMKAFAAPAYER[[#This Row],[ ]]="Payé",PMKAFAAPAYER[[#This Row],[13.08.2025]],0)</f>
        <v>0</v>
      </c>
      <c r="CM342" s="161"/>
      <c r="CN342" s="166">
        <f>IF(PMKAFAAPAYER[[#This Row],[ ]]="Payé",PMKAFAAPAYER[[#This Row],[20.08.2025]],0)</f>
        <v>0</v>
      </c>
      <c r="CO342" s="161"/>
      <c r="CP342" s="176">
        <f>IF(PMKAFAAPAYER[[#This Row],[ ]]="Payé",PMKAFAAPAYER[[#This Row],[27.08.2025]],0)</f>
        <v>0</v>
      </c>
      <c r="CQ342" s="18">
        <f t="shared" si="88"/>
        <v>0</v>
      </c>
      <c r="CR342" s="162"/>
      <c r="CS342" s="166">
        <f>IF(PMKAFAAPAYER[[#This Row],[ ]]="Payé",PMKAFAAPAYER[[#This Row],[03.09.2025]],0)</f>
        <v>0</v>
      </c>
      <c r="CT342" s="161"/>
      <c r="CU342" s="166">
        <f>IF(PMKAFAAPAYER[[#This Row],[ ]]="Payé",PMKAFAAPAYER[[#This Row],[10.09.2025]],0)</f>
        <v>0</v>
      </c>
      <c r="CV342" s="161"/>
      <c r="CW342" s="166">
        <f>IF(PMKAFAAPAYER[[#This Row],[ ]]="Payé",PMKAFAAPAYER[[#This Row],[17.09.2025]],0)</f>
        <v>0</v>
      </c>
      <c r="CX342" s="161"/>
      <c r="CY342" s="176">
        <f>IF(PMKAFAAPAYER[[#This Row],[ ]]="Payé",PMKAFAAPAYER[[#This Row],[24.09.2025]],0)</f>
        <v>0</v>
      </c>
      <c r="CZ342" s="17">
        <f t="shared" si="89"/>
        <v>0</v>
      </c>
      <c r="DA342" s="162"/>
      <c r="DB342" s="166">
        <f>IF(PMKAFAAPAYER[[#This Row],[ ]]="Payé",PMKAFAAPAYER[[#This Row],[01.10.2025]],0)</f>
        <v>0</v>
      </c>
      <c r="DC342" s="161"/>
      <c r="DD342" s="166">
        <f>IF(PMKAFAAPAYER[[#This Row],[ ]]="Payé",PMKAFAAPAYER[[#This Row],[08.10.2025]],0)</f>
        <v>0</v>
      </c>
      <c r="DE342" s="161"/>
      <c r="DF342" s="166">
        <f>IF(PMKAFAAPAYER[[#This Row],[ ]]="Payé",PMKAFAAPAYER[[#This Row],[15.10.2025]],0)</f>
        <v>0</v>
      </c>
      <c r="DG342" s="161"/>
      <c r="DH342" s="166">
        <f>IF(PMKAFAAPAYER[[#This Row],[ ]]="Payé",PMKAFAAPAYER[[#This Row],[22.10.2025]],0)</f>
        <v>0</v>
      </c>
      <c r="DI342" s="161"/>
      <c r="DJ342" s="176">
        <f>IF(PMKAFAAPAYER[[#This Row],[ ]]="Payé",PMKAFAAPAYER[[#This Row],[29.10.2025]],0)</f>
        <v>0</v>
      </c>
      <c r="DK342" s="18">
        <f t="shared" si="90"/>
        <v>0</v>
      </c>
      <c r="DL342" s="162"/>
      <c r="DM342" s="166">
        <f>IF(PMKAFAAPAYER[[#This Row],[ ]]="Payé",PMKAFAAPAYER[[#This Row],[05.11.2025]],0)</f>
        <v>0</v>
      </c>
      <c r="DN342" s="161"/>
      <c r="DO342" s="166">
        <f>IF(PMKAFAAPAYER[[#This Row],[ ]]="Payé",PMKAFAAPAYER[[#This Row],[12.11.2025]],0)</f>
        <v>0</v>
      </c>
      <c r="DP342" s="161"/>
      <c r="DQ342" s="166">
        <f>IF(PMKAFAAPAYER[[#This Row],[ ]]="Payé",PMKAFAAPAYER[[#This Row],[19.11.2025]],0)</f>
        <v>0</v>
      </c>
      <c r="DR342" s="161"/>
      <c r="DS342" s="176">
        <f>IF(PMKAFAAPAYER[[#This Row],[ ]]="Payé",PMKAFAAPAYER[[#This Row],[26.11.2025]],0)</f>
        <v>0</v>
      </c>
      <c r="DT342" s="17">
        <f t="shared" si="91"/>
        <v>0</v>
      </c>
      <c r="DU342" s="162"/>
      <c r="DV342" s="166">
        <f>IF(PMKAFAAPAYER[[#This Row],[ ]]="Payé",PMKAFAAPAYER[[#This Row],[03.12.2025]],0)</f>
        <v>0</v>
      </c>
      <c r="DW342" s="161"/>
      <c r="DX342" s="166">
        <f>IF(PMKAFAAPAYER[[#This Row],[ ]]="Payé",PMKAFAAPAYER[[#This Row],[10.12.2025]],0)</f>
        <v>0</v>
      </c>
      <c r="DY342" s="161"/>
      <c r="DZ342" s="166">
        <f>IF(PMKAFAAPAYER[[#This Row],[ ]]="Payé",PMKAFAAPAYER[[#This Row],[17.12.2025]],0)</f>
        <v>0</v>
      </c>
      <c r="EA342" s="161"/>
      <c r="EB342" s="166">
        <f>IF(PMKAFAAPAYER[[#This Row],[ ]]="Payé",PMKAFAAPAYER[[#This Row],[24.12.2025]],0)</f>
        <v>0</v>
      </c>
      <c r="EC342" s="161"/>
      <c r="ED342" s="176">
        <f>IF(PMKAFAAPAYER[[#This Row],[ ]]="Payé",PMKAFAAPAYER[[#This Row],[31.12.2025]],0)</f>
        <v>0</v>
      </c>
      <c r="EE342" s="18">
        <f t="shared" si="92"/>
        <v>0</v>
      </c>
      <c r="EF342" s="11">
        <f t="shared" si="93"/>
        <v>0</v>
      </c>
      <c r="EG342" s="16">
        <f>+PMKAFAAPAYER[[#This Row],[CHF]]-PMKAFAAPAYER[[#This Row],[T2025]]</f>
        <v>0</v>
      </c>
    </row>
    <row r="343" spans="1:137" x14ac:dyDescent="0.3">
      <c r="A343" s="9">
        <f t="shared" si="94"/>
        <v>338</v>
      </c>
      <c r="B343" s="250"/>
      <c r="C343" s="251"/>
      <c r="D343" s="252"/>
      <c r="E343" s="253"/>
      <c r="F343" s="265">
        <f t="shared" si="80"/>
        <v>0</v>
      </c>
      <c r="G343" s="254"/>
      <c r="H343" s="255"/>
      <c r="I343" s="256"/>
      <c r="J343" s="14"/>
      <c r="K343" s="14"/>
      <c r="L343" s="14"/>
      <c r="N343" s="15"/>
      <c r="P343" s="258"/>
      <c r="Q343" s="259"/>
      <c r="R343" s="260"/>
      <c r="S343" s="166">
        <f>IF(PMKAFAAPAYER[[#This Row],[ ]]="Payé",PMKAFAAPAYER[[#This Row],[02.01.2025]],0)</f>
        <v>0</v>
      </c>
      <c r="T343" s="234"/>
      <c r="U343" s="166">
        <f>IF(PMKAFAAPAYER[[#This Row],[ ]]="Payé",PMKAFAAPAYER[[#This Row],[09.01.2025]],0)</f>
        <v>0</v>
      </c>
      <c r="V343" s="234"/>
      <c r="W343" s="166">
        <f>IF(PMKAFAAPAYER[[#This Row],[ ]]="Payé",PMKAFAAPAYER[[#This Row],[16.01.2025]],0)</f>
        <v>0</v>
      </c>
      <c r="X343" s="234"/>
      <c r="Y343" s="166">
        <f>IF(PMKAFAAPAYER[[#This Row],[ ]]="Payé",PMKAFAAPAYER[[#This Row],[23.01.2025]],0)</f>
        <v>0</v>
      </c>
      <c r="Z343" s="234"/>
      <c r="AA343" s="176">
        <f>IF(PMKAFAAPAYER[[#This Row],[ ]]="Payé",PMKAFAAPAYER[[#This Row],[30.01.2025]],0)</f>
        <v>0</v>
      </c>
      <c r="AB343" s="32">
        <f t="shared" si="81"/>
        <v>0</v>
      </c>
      <c r="AC343" s="234"/>
      <c r="AD343" s="166">
        <f>IF(PMKAFAAPAYER[[#This Row],[ ]]="Payé",PMKAFAAPAYER[[#This Row],[06.02.2025]],0)</f>
        <v>0</v>
      </c>
      <c r="AE343" s="234"/>
      <c r="AF343" s="166">
        <f>IF(PMKAFAAPAYER[[#This Row],[ ]]="Payé",PMKAFAAPAYER[[#This Row],[13.02.2025]],0)</f>
        <v>0</v>
      </c>
      <c r="AG343" s="234"/>
      <c r="AH343" s="166">
        <f>IF(PMKAFAAPAYER[[#This Row],[ ]]="Payé",PMKAFAAPAYER[[#This Row],[20.02.2025]],0)</f>
        <v>0</v>
      </c>
      <c r="AI343" s="234"/>
      <c r="AJ343" s="176">
        <f>IF(PMKAFAAPAYER[[#This Row],[ ]]="Payé",PMKAFAAPAYER[[#This Row],[27.02.2025]],0)</f>
        <v>0</v>
      </c>
      <c r="AK343" s="47">
        <f t="shared" si="82"/>
        <v>0</v>
      </c>
      <c r="AL343" s="162"/>
      <c r="AM343" s="166">
        <f>IF(PMKAFAAPAYER[[#This Row],[ ]]="Payé",PMKAFAAPAYER[[#This Row],[05.03.2025]],0)</f>
        <v>0</v>
      </c>
      <c r="AN343" s="161"/>
      <c r="AO343" s="166">
        <f>IF(PMKAFAAPAYER[[#This Row],[ ]]="Payé",PMKAFAAPAYER[[#This Row],[12.03.2025]],0)</f>
        <v>0</v>
      </c>
      <c r="AP343" s="161"/>
      <c r="AQ343" s="166">
        <f>IF(PMKAFAAPAYER[[#This Row],[ ]]="Payé",PMKAFAAPAYER[[#This Row],[19.03.2025]],0)</f>
        <v>0</v>
      </c>
      <c r="AR343" s="161"/>
      <c r="AS343" s="176">
        <f>IF(PMKAFAAPAYER[[#This Row],[ ]]="Payé",PMKAFAAPAYER[[#This Row],[26.03.2025]],0)</f>
        <v>0</v>
      </c>
      <c r="AT343" s="17">
        <f t="shared" si="83"/>
        <v>0</v>
      </c>
      <c r="AU343" s="162"/>
      <c r="AV343" s="166">
        <f>IF(PMKAFAAPAYER[[#This Row],[ ]]="Payé",PMKAFAAPAYER[[#This Row],[02.04.2025]],0)</f>
        <v>0</v>
      </c>
      <c r="AW343" s="161"/>
      <c r="AX343" s="166">
        <f>IF(PMKAFAAPAYER[[#This Row],[ ]]="Payé",PMKAFAAPAYER[[#This Row],[09.04.2025]],0)</f>
        <v>0</v>
      </c>
      <c r="AY343" s="161"/>
      <c r="AZ343" s="166">
        <f>IF(PMKAFAAPAYER[[#This Row],[ ]]="Payé",PMKAFAAPAYER[[#This Row],[16.04.2025]],0)</f>
        <v>0</v>
      </c>
      <c r="BA343" s="161"/>
      <c r="BB343" s="166">
        <f>IF(PMKAFAAPAYER[[#This Row],[ ]]="Payé",PMKAFAAPAYER[[#This Row],[23.04.2025]],0)</f>
        <v>0</v>
      </c>
      <c r="BC343" s="161"/>
      <c r="BD343" s="176">
        <f>IF(PMKAFAAPAYER[[#This Row],[ ]]="Payé",PMKAFAAPAYER[[#This Row],[30.04.2025]],0)</f>
        <v>0</v>
      </c>
      <c r="BE343" s="18">
        <f t="shared" si="84"/>
        <v>0</v>
      </c>
      <c r="BF343" s="162"/>
      <c r="BG343" s="166">
        <f>IF(PMKAFAAPAYER[[#This Row],[ ]]="Payé",PMKAFAAPAYER[[#This Row],[07.05.2025]],0)</f>
        <v>0</v>
      </c>
      <c r="BH343" s="161"/>
      <c r="BI343" s="166">
        <f>IF(PMKAFAAPAYER[[#This Row],[ ]]="Payé",PMKAFAAPAYER[[#This Row],[14.05.2025]],0)</f>
        <v>0</v>
      </c>
      <c r="BJ343" s="161"/>
      <c r="BK343" s="166">
        <f>IF(PMKAFAAPAYER[[#This Row],[ ]]="Payé",PMKAFAAPAYER[[#This Row],[21.05.2025]],0)</f>
        <v>0</v>
      </c>
      <c r="BL343" s="161"/>
      <c r="BM343" s="176">
        <f>IF(PMKAFAAPAYER[[#This Row],[ ]]="Payé",PMKAFAAPAYER[[#This Row],[28.05.2025]],0)</f>
        <v>0</v>
      </c>
      <c r="BN343" s="17">
        <f t="shared" si="85"/>
        <v>0</v>
      </c>
      <c r="BO343" s="162"/>
      <c r="BP343" s="166">
        <f>IF(PMKAFAAPAYER[[#This Row],[ ]]="Payé",PMKAFAAPAYER[[#This Row],[04.06.2025]],0)</f>
        <v>0</v>
      </c>
      <c r="BQ343" s="161"/>
      <c r="BR343" s="166">
        <f>IF(PMKAFAAPAYER[[#This Row],[ ]]="Payé",PMKAFAAPAYER[[#This Row],[11.06.2025]],0)</f>
        <v>0</v>
      </c>
      <c r="BS343" s="161"/>
      <c r="BT343" s="166">
        <f>IF(PMKAFAAPAYER[[#This Row],[ ]]="Payé",PMKAFAAPAYER[[#This Row],[18.06.2025]],0)</f>
        <v>0</v>
      </c>
      <c r="BU343" s="161"/>
      <c r="BV343" s="176">
        <f>IF(PMKAFAAPAYER[[#This Row],[ ]]="Payé",PMKAFAAPAYER[[#This Row],[25.06.2025]],0)</f>
        <v>0</v>
      </c>
      <c r="BW343" s="18">
        <f t="shared" si="86"/>
        <v>0</v>
      </c>
      <c r="BX343" s="162"/>
      <c r="BY343" s="166">
        <f>IF(PMKAFAAPAYER[[#This Row],[ ]]="Payé",PMKAFAAPAYER[[#This Row],[02.07.2025]],0)</f>
        <v>0</v>
      </c>
      <c r="BZ343" s="161"/>
      <c r="CA343" s="166">
        <f>IF(PMKAFAAPAYER[[#This Row],[ ]]="Payé",PMKAFAAPAYER[[#This Row],[09.07.2025]],0)</f>
        <v>0</v>
      </c>
      <c r="CB343" s="161"/>
      <c r="CC343" s="166">
        <f>IF(PMKAFAAPAYER[[#This Row],[ ]]="Payé",PMKAFAAPAYER[[#This Row],[16.07.2025]],0)</f>
        <v>0</v>
      </c>
      <c r="CD343" s="161"/>
      <c r="CE343" s="166">
        <f>IF(PMKAFAAPAYER[[#This Row],[ ]]="Payé",PMKAFAAPAYER[[#This Row],[23.07.2025]],0)</f>
        <v>0</v>
      </c>
      <c r="CF343" s="161"/>
      <c r="CG343" s="176">
        <f>IF(PMKAFAAPAYER[[#This Row],[ ]]="Payé",PMKAFAAPAYER[[#This Row],[30.07.2025]],0)</f>
        <v>0</v>
      </c>
      <c r="CH343" s="17">
        <f t="shared" si="87"/>
        <v>0</v>
      </c>
      <c r="CI343" s="162"/>
      <c r="CJ343" s="166">
        <f>IF(PMKAFAAPAYER[[#This Row],[ ]]="Payé",PMKAFAAPAYER[[#This Row],[06.08.2025]],0)</f>
        <v>0</v>
      </c>
      <c r="CK343" s="161"/>
      <c r="CL343" s="166">
        <f>IF(PMKAFAAPAYER[[#This Row],[ ]]="Payé",PMKAFAAPAYER[[#This Row],[13.08.2025]],0)</f>
        <v>0</v>
      </c>
      <c r="CM343" s="161"/>
      <c r="CN343" s="166">
        <f>IF(PMKAFAAPAYER[[#This Row],[ ]]="Payé",PMKAFAAPAYER[[#This Row],[20.08.2025]],0)</f>
        <v>0</v>
      </c>
      <c r="CO343" s="161"/>
      <c r="CP343" s="176">
        <f>IF(PMKAFAAPAYER[[#This Row],[ ]]="Payé",PMKAFAAPAYER[[#This Row],[27.08.2025]],0)</f>
        <v>0</v>
      </c>
      <c r="CQ343" s="18">
        <f t="shared" si="88"/>
        <v>0</v>
      </c>
      <c r="CR343" s="162"/>
      <c r="CS343" s="166">
        <f>IF(PMKAFAAPAYER[[#This Row],[ ]]="Payé",PMKAFAAPAYER[[#This Row],[03.09.2025]],0)</f>
        <v>0</v>
      </c>
      <c r="CT343" s="161"/>
      <c r="CU343" s="166">
        <f>IF(PMKAFAAPAYER[[#This Row],[ ]]="Payé",PMKAFAAPAYER[[#This Row],[10.09.2025]],0)</f>
        <v>0</v>
      </c>
      <c r="CV343" s="161"/>
      <c r="CW343" s="166">
        <f>IF(PMKAFAAPAYER[[#This Row],[ ]]="Payé",PMKAFAAPAYER[[#This Row],[17.09.2025]],0)</f>
        <v>0</v>
      </c>
      <c r="CX343" s="161"/>
      <c r="CY343" s="176">
        <f>IF(PMKAFAAPAYER[[#This Row],[ ]]="Payé",PMKAFAAPAYER[[#This Row],[24.09.2025]],0)</f>
        <v>0</v>
      </c>
      <c r="CZ343" s="17">
        <f t="shared" si="89"/>
        <v>0</v>
      </c>
      <c r="DA343" s="162"/>
      <c r="DB343" s="166">
        <f>IF(PMKAFAAPAYER[[#This Row],[ ]]="Payé",PMKAFAAPAYER[[#This Row],[01.10.2025]],0)</f>
        <v>0</v>
      </c>
      <c r="DC343" s="161"/>
      <c r="DD343" s="166">
        <f>IF(PMKAFAAPAYER[[#This Row],[ ]]="Payé",PMKAFAAPAYER[[#This Row],[08.10.2025]],0)</f>
        <v>0</v>
      </c>
      <c r="DE343" s="161"/>
      <c r="DF343" s="166">
        <f>IF(PMKAFAAPAYER[[#This Row],[ ]]="Payé",PMKAFAAPAYER[[#This Row],[15.10.2025]],0)</f>
        <v>0</v>
      </c>
      <c r="DG343" s="161"/>
      <c r="DH343" s="166">
        <f>IF(PMKAFAAPAYER[[#This Row],[ ]]="Payé",PMKAFAAPAYER[[#This Row],[22.10.2025]],0)</f>
        <v>0</v>
      </c>
      <c r="DI343" s="161"/>
      <c r="DJ343" s="176">
        <f>IF(PMKAFAAPAYER[[#This Row],[ ]]="Payé",PMKAFAAPAYER[[#This Row],[29.10.2025]],0)</f>
        <v>0</v>
      </c>
      <c r="DK343" s="18">
        <f t="shared" si="90"/>
        <v>0</v>
      </c>
      <c r="DL343" s="162"/>
      <c r="DM343" s="166">
        <f>IF(PMKAFAAPAYER[[#This Row],[ ]]="Payé",PMKAFAAPAYER[[#This Row],[05.11.2025]],0)</f>
        <v>0</v>
      </c>
      <c r="DN343" s="161"/>
      <c r="DO343" s="166">
        <f>IF(PMKAFAAPAYER[[#This Row],[ ]]="Payé",PMKAFAAPAYER[[#This Row],[12.11.2025]],0)</f>
        <v>0</v>
      </c>
      <c r="DP343" s="161"/>
      <c r="DQ343" s="166">
        <f>IF(PMKAFAAPAYER[[#This Row],[ ]]="Payé",PMKAFAAPAYER[[#This Row],[19.11.2025]],0)</f>
        <v>0</v>
      </c>
      <c r="DR343" s="161"/>
      <c r="DS343" s="176">
        <f>IF(PMKAFAAPAYER[[#This Row],[ ]]="Payé",PMKAFAAPAYER[[#This Row],[26.11.2025]],0)</f>
        <v>0</v>
      </c>
      <c r="DT343" s="17">
        <f t="shared" si="91"/>
        <v>0</v>
      </c>
      <c r="DU343" s="162"/>
      <c r="DV343" s="166">
        <f>IF(PMKAFAAPAYER[[#This Row],[ ]]="Payé",PMKAFAAPAYER[[#This Row],[03.12.2025]],0)</f>
        <v>0</v>
      </c>
      <c r="DW343" s="161"/>
      <c r="DX343" s="166">
        <f>IF(PMKAFAAPAYER[[#This Row],[ ]]="Payé",PMKAFAAPAYER[[#This Row],[10.12.2025]],0)</f>
        <v>0</v>
      </c>
      <c r="DY343" s="161"/>
      <c r="DZ343" s="166">
        <f>IF(PMKAFAAPAYER[[#This Row],[ ]]="Payé",PMKAFAAPAYER[[#This Row],[17.12.2025]],0)</f>
        <v>0</v>
      </c>
      <c r="EA343" s="161"/>
      <c r="EB343" s="166">
        <f>IF(PMKAFAAPAYER[[#This Row],[ ]]="Payé",PMKAFAAPAYER[[#This Row],[24.12.2025]],0)</f>
        <v>0</v>
      </c>
      <c r="EC343" s="161"/>
      <c r="ED343" s="176">
        <f>IF(PMKAFAAPAYER[[#This Row],[ ]]="Payé",PMKAFAAPAYER[[#This Row],[31.12.2025]],0)</f>
        <v>0</v>
      </c>
      <c r="EE343" s="18">
        <f t="shared" si="92"/>
        <v>0</v>
      </c>
      <c r="EF343" s="11">
        <f t="shared" si="93"/>
        <v>0</v>
      </c>
      <c r="EG343" s="16">
        <f>+PMKAFAAPAYER[[#This Row],[CHF]]-PMKAFAAPAYER[[#This Row],[T2025]]</f>
        <v>0</v>
      </c>
    </row>
    <row r="344" spans="1:137" x14ac:dyDescent="0.3">
      <c r="A344" s="9">
        <f t="shared" si="94"/>
        <v>339</v>
      </c>
      <c r="B344" s="250"/>
      <c r="C344" s="251"/>
      <c r="D344" s="252"/>
      <c r="E344" s="253"/>
      <c r="F344" s="265">
        <f t="shared" si="80"/>
        <v>0</v>
      </c>
      <c r="G344" s="254"/>
      <c r="H344" s="255"/>
      <c r="I344" s="256"/>
      <c r="J344" s="14"/>
      <c r="K344" s="14"/>
      <c r="L344" s="14"/>
      <c r="N344" s="15"/>
      <c r="P344" s="258"/>
      <c r="Q344" s="259"/>
      <c r="R344" s="260"/>
      <c r="S344" s="166">
        <f>IF(PMKAFAAPAYER[[#This Row],[ ]]="Payé",PMKAFAAPAYER[[#This Row],[02.01.2025]],0)</f>
        <v>0</v>
      </c>
      <c r="T344" s="234"/>
      <c r="U344" s="166">
        <f>IF(PMKAFAAPAYER[[#This Row],[ ]]="Payé",PMKAFAAPAYER[[#This Row],[09.01.2025]],0)</f>
        <v>0</v>
      </c>
      <c r="V344" s="234"/>
      <c r="W344" s="166">
        <f>IF(PMKAFAAPAYER[[#This Row],[ ]]="Payé",PMKAFAAPAYER[[#This Row],[16.01.2025]],0)</f>
        <v>0</v>
      </c>
      <c r="X344" s="234"/>
      <c r="Y344" s="166">
        <f>IF(PMKAFAAPAYER[[#This Row],[ ]]="Payé",PMKAFAAPAYER[[#This Row],[23.01.2025]],0)</f>
        <v>0</v>
      </c>
      <c r="Z344" s="234"/>
      <c r="AA344" s="176">
        <f>IF(PMKAFAAPAYER[[#This Row],[ ]]="Payé",PMKAFAAPAYER[[#This Row],[30.01.2025]],0)</f>
        <v>0</v>
      </c>
      <c r="AB344" s="32">
        <f t="shared" si="81"/>
        <v>0</v>
      </c>
      <c r="AC344" s="234"/>
      <c r="AD344" s="166">
        <f>IF(PMKAFAAPAYER[[#This Row],[ ]]="Payé",PMKAFAAPAYER[[#This Row],[06.02.2025]],0)</f>
        <v>0</v>
      </c>
      <c r="AE344" s="234"/>
      <c r="AF344" s="166">
        <f>IF(PMKAFAAPAYER[[#This Row],[ ]]="Payé",PMKAFAAPAYER[[#This Row],[13.02.2025]],0)</f>
        <v>0</v>
      </c>
      <c r="AG344" s="234"/>
      <c r="AH344" s="166">
        <f>IF(PMKAFAAPAYER[[#This Row],[ ]]="Payé",PMKAFAAPAYER[[#This Row],[20.02.2025]],0)</f>
        <v>0</v>
      </c>
      <c r="AI344" s="234"/>
      <c r="AJ344" s="176">
        <f>IF(PMKAFAAPAYER[[#This Row],[ ]]="Payé",PMKAFAAPAYER[[#This Row],[27.02.2025]],0)</f>
        <v>0</v>
      </c>
      <c r="AK344" s="47">
        <f t="shared" si="82"/>
        <v>0</v>
      </c>
      <c r="AL344" s="162"/>
      <c r="AM344" s="166">
        <f>IF(PMKAFAAPAYER[[#This Row],[ ]]="Payé",PMKAFAAPAYER[[#This Row],[05.03.2025]],0)</f>
        <v>0</v>
      </c>
      <c r="AN344" s="161"/>
      <c r="AO344" s="166">
        <f>IF(PMKAFAAPAYER[[#This Row],[ ]]="Payé",PMKAFAAPAYER[[#This Row],[12.03.2025]],0)</f>
        <v>0</v>
      </c>
      <c r="AP344" s="161"/>
      <c r="AQ344" s="166">
        <f>IF(PMKAFAAPAYER[[#This Row],[ ]]="Payé",PMKAFAAPAYER[[#This Row],[19.03.2025]],0)</f>
        <v>0</v>
      </c>
      <c r="AR344" s="161"/>
      <c r="AS344" s="176">
        <f>IF(PMKAFAAPAYER[[#This Row],[ ]]="Payé",PMKAFAAPAYER[[#This Row],[26.03.2025]],0)</f>
        <v>0</v>
      </c>
      <c r="AT344" s="17">
        <f t="shared" si="83"/>
        <v>0</v>
      </c>
      <c r="AU344" s="162"/>
      <c r="AV344" s="166">
        <f>IF(PMKAFAAPAYER[[#This Row],[ ]]="Payé",PMKAFAAPAYER[[#This Row],[02.04.2025]],0)</f>
        <v>0</v>
      </c>
      <c r="AW344" s="161"/>
      <c r="AX344" s="166">
        <f>IF(PMKAFAAPAYER[[#This Row],[ ]]="Payé",PMKAFAAPAYER[[#This Row],[09.04.2025]],0)</f>
        <v>0</v>
      </c>
      <c r="AY344" s="161"/>
      <c r="AZ344" s="166">
        <f>IF(PMKAFAAPAYER[[#This Row],[ ]]="Payé",PMKAFAAPAYER[[#This Row],[16.04.2025]],0)</f>
        <v>0</v>
      </c>
      <c r="BA344" s="161"/>
      <c r="BB344" s="166">
        <f>IF(PMKAFAAPAYER[[#This Row],[ ]]="Payé",PMKAFAAPAYER[[#This Row],[23.04.2025]],0)</f>
        <v>0</v>
      </c>
      <c r="BC344" s="161"/>
      <c r="BD344" s="176">
        <f>IF(PMKAFAAPAYER[[#This Row],[ ]]="Payé",PMKAFAAPAYER[[#This Row],[30.04.2025]],0)</f>
        <v>0</v>
      </c>
      <c r="BE344" s="18">
        <f t="shared" si="84"/>
        <v>0</v>
      </c>
      <c r="BF344" s="162"/>
      <c r="BG344" s="166">
        <f>IF(PMKAFAAPAYER[[#This Row],[ ]]="Payé",PMKAFAAPAYER[[#This Row],[07.05.2025]],0)</f>
        <v>0</v>
      </c>
      <c r="BH344" s="161"/>
      <c r="BI344" s="166">
        <f>IF(PMKAFAAPAYER[[#This Row],[ ]]="Payé",PMKAFAAPAYER[[#This Row],[14.05.2025]],0)</f>
        <v>0</v>
      </c>
      <c r="BJ344" s="161"/>
      <c r="BK344" s="166">
        <f>IF(PMKAFAAPAYER[[#This Row],[ ]]="Payé",PMKAFAAPAYER[[#This Row],[21.05.2025]],0)</f>
        <v>0</v>
      </c>
      <c r="BL344" s="161"/>
      <c r="BM344" s="176">
        <f>IF(PMKAFAAPAYER[[#This Row],[ ]]="Payé",PMKAFAAPAYER[[#This Row],[28.05.2025]],0)</f>
        <v>0</v>
      </c>
      <c r="BN344" s="17">
        <f t="shared" si="85"/>
        <v>0</v>
      </c>
      <c r="BO344" s="162"/>
      <c r="BP344" s="166">
        <f>IF(PMKAFAAPAYER[[#This Row],[ ]]="Payé",PMKAFAAPAYER[[#This Row],[04.06.2025]],0)</f>
        <v>0</v>
      </c>
      <c r="BQ344" s="161"/>
      <c r="BR344" s="166">
        <f>IF(PMKAFAAPAYER[[#This Row],[ ]]="Payé",PMKAFAAPAYER[[#This Row],[11.06.2025]],0)</f>
        <v>0</v>
      </c>
      <c r="BS344" s="161"/>
      <c r="BT344" s="166">
        <f>IF(PMKAFAAPAYER[[#This Row],[ ]]="Payé",PMKAFAAPAYER[[#This Row],[18.06.2025]],0)</f>
        <v>0</v>
      </c>
      <c r="BU344" s="161"/>
      <c r="BV344" s="176">
        <f>IF(PMKAFAAPAYER[[#This Row],[ ]]="Payé",PMKAFAAPAYER[[#This Row],[25.06.2025]],0)</f>
        <v>0</v>
      </c>
      <c r="BW344" s="18">
        <f t="shared" si="86"/>
        <v>0</v>
      </c>
      <c r="BX344" s="162"/>
      <c r="BY344" s="166">
        <f>IF(PMKAFAAPAYER[[#This Row],[ ]]="Payé",PMKAFAAPAYER[[#This Row],[02.07.2025]],0)</f>
        <v>0</v>
      </c>
      <c r="BZ344" s="161"/>
      <c r="CA344" s="166">
        <f>IF(PMKAFAAPAYER[[#This Row],[ ]]="Payé",PMKAFAAPAYER[[#This Row],[09.07.2025]],0)</f>
        <v>0</v>
      </c>
      <c r="CB344" s="161"/>
      <c r="CC344" s="166">
        <f>IF(PMKAFAAPAYER[[#This Row],[ ]]="Payé",PMKAFAAPAYER[[#This Row],[16.07.2025]],0)</f>
        <v>0</v>
      </c>
      <c r="CD344" s="161"/>
      <c r="CE344" s="166">
        <f>IF(PMKAFAAPAYER[[#This Row],[ ]]="Payé",PMKAFAAPAYER[[#This Row],[23.07.2025]],0)</f>
        <v>0</v>
      </c>
      <c r="CF344" s="161"/>
      <c r="CG344" s="176">
        <f>IF(PMKAFAAPAYER[[#This Row],[ ]]="Payé",PMKAFAAPAYER[[#This Row],[30.07.2025]],0)</f>
        <v>0</v>
      </c>
      <c r="CH344" s="17">
        <f t="shared" si="87"/>
        <v>0</v>
      </c>
      <c r="CI344" s="162"/>
      <c r="CJ344" s="166">
        <f>IF(PMKAFAAPAYER[[#This Row],[ ]]="Payé",PMKAFAAPAYER[[#This Row],[06.08.2025]],0)</f>
        <v>0</v>
      </c>
      <c r="CK344" s="161"/>
      <c r="CL344" s="166">
        <f>IF(PMKAFAAPAYER[[#This Row],[ ]]="Payé",PMKAFAAPAYER[[#This Row],[13.08.2025]],0)</f>
        <v>0</v>
      </c>
      <c r="CM344" s="161"/>
      <c r="CN344" s="166">
        <f>IF(PMKAFAAPAYER[[#This Row],[ ]]="Payé",PMKAFAAPAYER[[#This Row],[20.08.2025]],0)</f>
        <v>0</v>
      </c>
      <c r="CO344" s="161"/>
      <c r="CP344" s="176">
        <f>IF(PMKAFAAPAYER[[#This Row],[ ]]="Payé",PMKAFAAPAYER[[#This Row],[27.08.2025]],0)</f>
        <v>0</v>
      </c>
      <c r="CQ344" s="18">
        <f t="shared" si="88"/>
        <v>0</v>
      </c>
      <c r="CR344" s="162"/>
      <c r="CS344" s="166">
        <f>IF(PMKAFAAPAYER[[#This Row],[ ]]="Payé",PMKAFAAPAYER[[#This Row],[03.09.2025]],0)</f>
        <v>0</v>
      </c>
      <c r="CT344" s="161"/>
      <c r="CU344" s="166">
        <f>IF(PMKAFAAPAYER[[#This Row],[ ]]="Payé",PMKAFAAPAYER[[#This Row],[10.09.2025]],0)</f>
        <v>0</v>
      </c>
      <c r="CV344" s="161"/>
      <c r="CW344" s="166">
        <f>IF(PMKAFAAPAYER[[#This Row],[ ]]="Payé",PMKAFAAPAYER[[#This Row],[17.09.2025]],0)</f>
        <v>0</v>
      </c>
      <c r="CX344" s="161"/>
      <c r="CY344" s="176">
        <f>IF(PMKAFAAPAYER[[#This Row],[ ]]="Payé",PMKAFAAPAYER[[#This Row],[24.09.2025]],0)</f>
        <v>0</v>
      </c>
      <c r="CZ344" s="17">
        <f t="shared" si="89"/>
        <v>0</v>
      </c>
      <c r="DA344" s="162"/>
      <c r="DB344" s="166">
        <f>IF(PMKAFAAPAYER[[#This Row],[ ]]="Payé",PMKAFAAPAYER[[#This Row],[01.10.2025]],0)</f>
        <v>0</v>
      </c>
      <c r="DC344" s="161"/>
      <c r="DD344" s="166">
        <f>IF(PMKAFAAPAYER[[#This Row],[ ]]="Payé",PMKAFAAPAYER[[#This Row],[08.10.2025]],0)</f>
        <v>0</v>
      </c>
      <c r="DE344" s="161"/>
      <c r="DF344" s="166">
        <f>IF(PMKAFAAPAYER[[#This Row],[ ]]="Payé",PMKAFAAPAYER[[#This Row],[15.10.2025]],0)</f>
        <v>0</v>
      </c>
      <c r="DG344" s="161"/>
      <c r="DH344" s="166">
        <f>IF(PMKAFAAPAYER[[#This Row],[ ]]="Payé",PMKAFAAPAYER[[#This Row],[22.10.2025]],0)</f>
        <v>0</v>
      </c>
      <c r="DI344" s="161"/>
      <c r="DJ344" s="176">
        <f>IF(PMKAFAAPAYER[[#This Row],[ ]]="Payé",PMKAFAAPAYER[[#This Row],[29.10.2025]],0)</f>
        <v>0</v>
      </c>
      <c r="DK344" s="18">
        <f t="shared" si="90"/>
        <v>0</v>
      </c>
      <c r="DL344" s="162"/>
      <c r="DM344" s="166">
        <f>IF(PMKAFAAPAYER[[#This Row],[ ]]="Payé",PMKAFAAPAYER[[#This Row],[05.11.2025]],0)</f>
        <v>0</v>
      </c>
      <c r="DN344" s="161"/>
      <c r="DO344" s="166">
        <f>IF(PMKAFAAPAYER[[#This Row],[ ]]="Payé",PMKAFAAPAYER[[#This Row],[12.11.2025]],0)</f>
        <v>0</v>
      </c>
      <c r="DP344" s="161"/>
      <c r="DQ344" s="166">
        <f>IF(PMKAFAAPAYER[[#This Row],[ ]]="Payé",PMKAFAAPAYER[[#This Row],[19.11.2025]],0)</f>
        <v>0</v>
      </c>
      <c r="DR344" s="161"/>
      <c r="DS344" s="176">
        <f>IF(PMKAFAAPAYER[[#This Row],[ ]]="Payé",PMKAFAAPAYER[[#This Row],[26.11.2025]],0)</f>
        <v>0</v>
      </c>
      <c r="DT344" s="17">
        <f t="shared" si="91"/>
        <v>0</v>
      </c>
      <c r="DU344" s="162"/>
      <c r="DV344" s="166">
        <f>IF(PMKAFAAPAYER[[#This Row],[ ]]="Payé",PMKAFAAPAYER[[#This Row],[03.12.2025]],0)</f>
        <v>0</v>
      </c>
      <c r="DW344" s="161"/>
      <c r="DX344" s="166">
        <f>IF(PMKAFAAPAYER[[#This Row],[ ]]="Payé",PMKAFAAPAYER[[#This Row],[10.12.2025]],0)</f>
        <v>0</v>
      </c>
      <c r="DY344" s="161"/>
      <c r="DZ344" s="166">
        <f>IF(PMKAFAAPAYER[[#This Row],[ ]]="Payé",PMKAFAAPAYER[[#This Row],[17.12.2025]],0)</f>
        <v>0</v>
      </c>
      <c r="EA344" s="161"/>
      <c r="EB344" s="166">
        <f>IF(PMKAFAAPAYER[[#This Row],[ ]]="Payé",PMKAFAAPAYER[[#This Row],[24.12.2025]],0)</f>
        <v>0</v>
      </c>
      <c r="EC344" s="161"/>
      <c r="ED344" s="176">
        <f>IF(PMKAFAAPAYER[[#This Row],[ ]]="Payé",PMKAFAAPAYER[[#This Row],[31.12.2025]],0)</f>
        <v>0</v>
      </c>
      <c r="EE344" s="18">
        <f t="shared" si="92"/>
        <v>0</v>
      </c>
      <c r="EF344" s="11">
        <f t="shared" si="93"/>
        <v>0</v>
      </c>
      <c r="EG344" s="16">
        <f>+PMKAFAAPAYER[[#This Row],[CHF]]-PMKAFAAPAYER[[#This Row],[T2025]]</f>
        <v>0</v>
      </c>
    </row>
    <row r="345" spans="1:137" x14ac:dyDescent="0.3">
      <c r="A345" s="9">
        <f t="shared" si="94"/>
        <v>340</v>
      </c>
      <c r="B345" s="250"/>
      <c r="C345" s="251"/>
      <c r="D345" s="252"/>
      <c r="E345" s="253"/>
      <c r="F345" s="265">
        <f t="shared" si="80"/>
        <v>0</v>
      </c>
      <c r="G345" s="254"/>
      <c r="H345" s="255"/>
      <c r="I345" s="256"/>
      <c r="J345" s="14"/>
      <c r="K345" s="14"/>
      <c r="L345" s="14"/>
      <c r="N345" s="15"/>
      <c r="P345" s="258"/>
      <c r="Q345" s="259"/>
      <c r="R345" s="260"/>
      <c r="S345" s="166">
        <f>IF(PMKAFAAPAYER[[#This Row],[ ]]="Payé",PMKAFAAPAYER[[#This Row],[02.01.2025]],0)</f>
        <v>0</v>
      </c>
      <c r="T345" s="234"/>
      <c r="U345" s="166">
        <f>IF(PMKAFAAPAYER[[#This Row],[ ]]="Payé",PMKAFAAPAYER[[#This Row],[09.01.2025]],0)</f>
        <v>0</v>
      </c>
      <c r="V345" s="234"/>
      <c r="W345" s="166">
        <f>IF(PMKAFAAPAYER[[#This Row],[ ]]="Payé",PMKAFAAPAYER[[#This Row],[16.01.2025]],0)</f>
        <v>0</v>
      </c>
      <c r="X345" s="234"/>
      <c r="Y345" s="166">
        <f>IF(PMKAFAAPAYER[[#This Row],[ ]]="Payé",PMKAFAAPAYER[[#This Row],[23.01.2025]],0)</f>
        <v>0</v>
      </c>
      <c r="Z345" s="234"/>
      <c r="AA345" s="176">
        <f>IF(PMKAFAAPAYER[[#This Row],[ ]]="Payé",PMKAFAAPAYER[[#This Row],[30.01.2025]],0)</f>
        <v>0</v>
      </c>
      <c r="AB345" s="32">
        <f t="shared" si="81"/>
        <v>0</v>
      </c>
      <c r="AC345" s="234"/>
      <c r="AD345" s="166">
        <f>IF(PMKAFAAPAYER[[#This Row],[ ]]="Payé",PMKAFAAPAYER[[#This Row],[06.02.2025]],0)</f>
        <v>0</v>
      </c>
      <c r="AE345" s="234"/>
      <c r="AF345" s="166">
        <f>IF(PMKAFAAPAYER[[#This Row],[ ]]="Payé",PMKAFAAPAYER[[#This Row],[13.02.2025]],0)</f>
        <v>0</v>
      </c>
      <c r="AG345" s="234"/>
      <c r="AH345" s="166">
        <f>IF(PMKAFAAPAYER[[#This Row],[ ]]="Payé",PMKAFAAPAYER[[#This Row],[20.02.2025]],0)</f>
        <v>0</v>
      </c>
      <c r="AI345" s="234"/>
      <c r="AJ345" s="176">
        <f>IF(PMKAFAAPAYER[[#This Row],[ ]]="Payé",PMKAFAAPAYER[[#This Row],[27.02.2025]],0)</f>
        <v>0</v>
      </c>
      <c r="AK345" s="47">
        <f t="shared" si="82"/>
        <v>0</v>
      </c>
      <c r="AL345" s="162"/>
      <c r="AM345" s="166">
        <f>IF(PMKAFAAPAYER[[#This Row],[ ]]="Payé",PMKAFAAPAYER[[#This Row],[05.03.2025]],0)</f>
        <v>0</v>
      </c>
      <c r="AN345" s="161"/>
      <c r="AO345" s="166">
        <f>IF(PMKAFAAPAYER[[#This Row],[ ]]="Payé",PMKAFAAPAYER[[#This Row],[12.03.2025]],0)</f>
        <v>0</v>
      </c>
      <c r="AP345" s="161"/>
      <c r="AQ345" s="166">
        <f>IF(PMKAFAAPAYER[[#This Row],[ ]]="Payé",PMKAFAAPAYER[[#This Row],[19.03.2025]],0)</f>
        <v>0</v>
      </c>
      <c r="AR345" s="161"/>
      <c r="AS345" s="176">
        <f>IF(PMKAFAAPAYER[[#This Row],[ ]]="Payé",PMKAFAAPAYER[[#This Row],[26.03.2025]],0)</f>
        <v>0</v>
      </c>
      <c r="AT345" s="17">
        <f t="shared" si="83"/>
        <v>0</v>
      </c>
      <c r="AU345" s="162"/>
      <c r="AV345" s="166">
        <f>IF(PMKAFAAPAYER[[#This Row],[ ]]="Payé",PMKAFAAPAYER[[#This Row],[02.04.2025]],0)</f>
        <v>0</v>
      </c>
      <c r="AW345" s="161"/>
      <c r="AX345" s="166">
        <f>IF(PMKAFAAPAYER[[#This Row],[ ]]="Payé",PMKAFAAPAYER[[#This Row],[09.04.2025]],0)</f>
        <v>0</v>
      </c>
      <c r="AY345" s="161"/>
      <c r="AZ345" s="166">
        <f>IF(PMKAFAAPAYER[[#This Row],[ ]]="Payé",PMKAFAAPAYER[[#This Row],[16.04.2025]],0)</f>
        <v>0</v>
      </c>
      <c r="BA345" s="161"/>
      <c r="BB345" s="166">
        <f>IF(PMKAFAAPAYER[[#This Row],[ ]]="Payé",PMKAFAAPAYER[[#This Row],[23.04.2025]],0)</f>
        <v>0</v>
      </c>
      <c r="BC345" s="161"/>
      <c r="BD345" s="176">
        <f>IF(PMKAFAAPAYER[[#This Row],[ ]]="Payé",PMKAFAAPAYER[[#This Row],[30.04.2025]],0)</f>
        <v>0</v>
      </c>
      <c r="BE345" s="18">
        <f t="shared" si="84"/>
        <v>0</v>
      </c>
      <c r="BF345" s="162"/>
      <c r="BG345" s="166">
        <f>IF(PMKAFAAPAYER[[#This Row],[ ]]="Payé",PMKAFAAPAYER[[#This Row],[07.05.2025]],0)</f>
        <v>0</v>
      </c>
      <c r="BH345" s="161"/>
      <c r="BI345" s="166">
        <f>IF(PMKAFAAPAYER[[#This Row],[ ]]="Payé",PMKAFAAPAYER[[#This Row],[14.05.2025]],0)</f>
        <v>0</v>
      </c>
      <c r="BJ345" s="161"/>
      <c r="BK345" s="166">
        <f>IF(PMKAFAAPAYER[[#This Row],[ ]]="Payé",PMKAFAAPAYER[[#This Row],[21.05.2025]],0)</f>
        <v>0</v>
      </c>
      <c r="BL345" s="161"/>
      <c r="BM345" s="176">
        <f>IF(PMKAFAAPAYER[[#This Row],[ ]]="Payé",PMKAFAAPAYER[[#This Row],[28.05.2025]],0)</f>
        <v>0</v>
      </c>
      <c r="BN345" s="17">
        <f t="shared" si="85"/>
        <v>0</v>
      </c>
      <c r="BO345" s="162"/>
      <c r="BP345" s="166">
        <f>IF(PMKAFAAPAYER[[#This Row],[ ]]="Payé",PMKAFAAPAYER[[#This Row],[04.06.2025]],0)</f>
        <v>0</v>
      </c>
      <c r="BQ345" s="161"/>
      <c r="BR345" s="166">
        <f>IF(PMKAFAAPAYER[[#This Row],[ ]]="Payé",PMKAFAAPAYER[[#This Row],[11.06.2025]],0)</f>
        <v>0</v>
      </c>
      <c r="BS345" s="161"/>
      <c r="BT345" s="166">
        <f>IF(PMKAFAAPAYER[[#This Row],[ ]]="Payé",PMKAFAAPAYER[[#This Row],[18.06.2025]],0)</f>
        <v>0</v>
      </c>
      <c r="BU345" s="161"/>
      <c r="BV345" s="176">
        <f>IF(PMKAFAAPAYER[[#This Row],[ ]]="Payé",PMKAFAAPAYER[[#This Row],[25.06.2025]],0)</f>
        <v>0</v>
      </c>
      <c r="BW345" s="18">
        <f t="shared" si="86"/>
        <v>0</v>
      </c>
      <c r="BX345" s="162"/>
      <c r="BY345" s="166">
        <f>IF(PMKAFAAPAYER[[#This Row],[ ]]="Payé",PMKAFAAPAYER[[#This Row],[02.07.2025]],0)</f>
        <v>0</v>
      </c>
      <c r="BZ345" s="161"/>
      <c r="CA345" s="166">
        <f>IF(PMKAFAAPAYER[[#This Row],[ ]]="Payé",PMKAFAAPAYER[[#This Row],[09.07.2025]],0)</f>
        <v>0</v>
      </c>
      <c r="CB345" s="161"/>
      <c r="CC345" s="166">
        <f>IF(PMKAFAAPAYER[[#This Row],[ ]]="Payé",PMKAFAAPAYER[[#This Row],[16.07.2025]],0)</f>
        <v>0</v>
      </c>
      <c r="CD345" s="161"/>
      <c r="CE345" s="166">
        <f>IF(PMKAFAAPAYER[[#This Row],[ ]]="Payé",PMKAFAAPAYER[[#This Row],[23.07.2025]],0)</f>
        <v>0</v>
      </c>
      <c r="CF345" s="161"/>
      <c r="CG345" s="176">
        <f>IF(PMKAFAAPAYER[[#This Row],[ ]]="Payé",PMKAFAAPAYER[[#This Row],[30.07.2025]],0)</f>
        <v>0</v>
      </c>
      <c r="CH345" s="17">
        <f t="shared" si="87"/>
        <v>0</v>
      </c>
      <c r="CI345" s="162"/>
      <c r="CJ345" s="166">
        <f>IF(PMKAFAAPAYER[[#This Row],[ ]]="Payé",PMKAFAAPAYER[[#This Row],[06.08.2025]],0)</f>
        <v>0</v>
      </c>
      <c r="CK345" s="161"/>
      <c r="CL345" s="166">
        <f>IF(PMKAFAAPAYER[[#This Row],[ ]]="Payé",PMKAFAAPAYER[[#This Row],[13.08.2025]],0)</f>
        <v>0</v>
      </c>
      <c r="CM345" s="161"/>
      <c r="CN345" s="166">
        <f>IF(PMKAFAAPAYER[[#This Row],[ ]]="Payé",PMKAFAAPAYER[[#This Row],[20.08.2025]],0)</f>
        <v>0</v>
      </c>
      <c r="CO345" s="161"/>
      <c r="CP345" s="176">
        <f>IF(PMKAFAAPAYER[[#This Row],[ ]]="Payé",PMKAFAAPAYER[[#This Row],[27.08.2025]],0)</f>
        <v>0</v>
      </c>
      <c r="CQ345" s="18">
        <f t="shared" si="88"/>
        <v>0</v>
      </c>
      <c r="CR345" s="162"/>
      <c r="CS345" s="166">
        <f>IF(PMKAFAAPAYER[[#This Row],[ ]]="Payé",PMKAFAAPAYER[[#This Row],[03.09.2025]],0)</f>
        <v>0</v>
      </c>
      <c r="CT345" s="161"/>
      <c r="CU345" s="166">
        <f>IF(PMKAFAAPAYER[[#This Row],[ ]]="Payé",PMKAFAAPAYER[[#This Row],[10.09.2025]],0)</f>
        <v>0</v>
      </c>
      <c r="CV345" s="161"/>
      <c r="CW345" s="166">
        <f>IF(PMKAFAAPAYER[[#This Row],[ ]]="Payé",PMKAFAAPAYER[[#This Row],[17.09.2025]],0)</f>
        <v>0</v>
      </c>
      <c r="CX345" s="161"/>
      <c r="CY345" s="176">
        <f>IF(PMKAFAAPAYER[[#This Row],[ ]]="Payé",PMKAFAAPAYER[[#This Row],[24.09.2025]],0)</f>
        <v>0</v>
      </c>
      <c r="CZ345" s="17">
        <f t="shared" si="89"/>
        <v>0</v>
      </c>
      <c r="DA345" s="162"/>
      <c r="DB345" s="166">
        <f>IF(PMKAFAAPAYER[[#This Row],[ ]]="Payé",PMKAFAAPAYER[[#This Row],[01.10.2025]],0)</f>
        <v>0</v>
      </c>
      <c r="DC345" s="161"/>
      <c r="DD345" s="166">
        <f>IF(PMKAFAAPAYER[[#This Row],[ ]]="Payé",PMKAFAAPAYER[[#This Row],[08.10.2025]],0)</f>
        <v>0</v>
      </c>
      <c r="DE345" s="161"/>
      <c r="DF345" s="166">
        <f>IF(PMKAFAAPAYER[[#This Row],[ ]]="Payé",PMKAFAAPAYER[[#This Row],[15.10.2025]],0)</f>
        <v>0</v>
      </c>
      <c r="DG345" s="161"/>
      <c r="DH345" s="166">
        <f>IF(PMKAFAAPAYER[[#This Row],[ ]]="Payé",PMKAFAAPAYER[[#This Row],[22.10.2025]],0)</f>
        <v>0</v>
      </c>
      <c r="DI345" s="161"/>
      <c r="DJ345" s="176">
        <f>IF(PMKAFAAPAYER[[#This Row],[ ]]="Payé",PMKAFAAPAYER[[#This Row],[29.10.2025]],0)</f>
        <v>0</v>
      </c>
      <c r="DK345" s="18">
        <f t="shared" si="90"/>
        <v>0</v>
      </c>
      <c r="DL345" s="162"/>
      <c r="DM345" s="166">
        <f>IF(PMKAFAAPAYER[[#This Row],[ ]]="Payé",PMKAFAAPAYER[[#This Row],[05.11.2025]],0)</f>
        <v>0</v>
      </c>
      <c r="DN345" s="161"/>
      <c r="DO345" s="166">
        <f>IF(PMKAFAAPAYER[[#This Row],[ ]]="Payé",PMKAFAAPAYER[[#This Row],[12.11.2025]],0)</f>
        <v>0</v>
      </c>
      <c r="DP345" s="161"/>
      <c r="DQ345" s="166">
        <f>IF(PMKAFAAPAYER[[#This Row],[ ]]="Payé",PMKAFAAPAYER[[#This Row],[19.11.2025]],0)</f>
        <v>0</v>
      </c>
      <c r="DR345" s="161"/>
      <c r="DS345" s="176">
        <f>IF(PMKAFAAPAYER[[#This Row],[ ]]="Payé",PMKAFAAPAYER[[#This Row],[26.11.2025]],0)</f>
        <v>0</v>
      </c>
      <c r="DT345" s="17">
        <f t="shared" si="91"/>
        <v>0</v>
      </c>
      <c r="DU345" s="162"/>
      <c r="DV345" s="166">
        <f>IF(PMKAFAAPAYER[[#This Row],[ ]]="Payé",PMKAFAAPAYER[[#This Row],[03.12.2025]],0)</f>
        <v>0</v>
      </c>
      <c r="DW345" s="161"/>
      <c r="DX345" s="166">
        <f>IF(PMKAFAAPAYER[[#This Row],[ ]]="Payé",PMKAFAAPAYER[[#This Row],[10.12.2025]],0)</f>
        <v>0</v>
      </c>
      <c r="DY345" s="161"/>
      <c r="DZ345" s="166">
        <f>IF(PMKAFAAPAYER[[#This Row],[ ]]="Payé",PMKAFAAPAYER[[#This Row],[17.12.2025]],0)</f>
        <v>0</v>
      </c>
      <c r="EA345" s="161"/>
      <c r="EB345" s="166">
        <f>IF(PMKAFAAPAYER[[#This Row],[ ]]="Payé",PMKAFAAPAYER[[#This Row],[24.12.2025]],0)</f>
        <v>0</v>
      </c>
      <c r="EC345" s="161"/>
      <c r="ED345" s="176">
        <f>IF(PMKAFAAPAYER[[#This Row],[ ]]="Payé",PMKAFAAPAYER[[#This Row],[31.12.2025]],0)</f>
        <v>0</v>
      </c>
      <c r="EE345" s="18">
        <f t="shared" si="92"/>
        <v>0</v>
      </c>
      <c r="EF345" s="11">
        <f t="shared" si="93"/>
        <v>0</v>
      </c>
      <c r="EG345" s="16">
        <f>+PMKAFAAPAYER[[#This Row],[CHF]]-PMKAFAAPAYER[[#This Row],[T2025]]</f>
        <v>0</v>
      </c>
    </row>
    <row r="346" spans="1:137" x14ac:dyDescent="0.3">
      <c r="A346" s="9">
        <f t="shared" si="94"/>
        <v>341</v>
      </c>
      <c r="B346" s="250"/>
      <c r="C346" s="251"/>
      <c r="D346" s="252"/>
      <c r="E346" s="253"/>
      <c r="F346" s="265">
        <f t="shared" si="80"/>
        <v>0</v>
      </c>
      <c r="G346" s="254"/>
      <c r="H346" s="255"/>
      <c r="I346" s="256"/>
      <c r="J346" s="14"/>
      <c r="K346" s="14"/>
      <c r="L346" s="14"/>
      <c r="N346" s="15"/>
      <c r="P346" s="258"/>
      <c r="Q346" s="259"/>
      <c r="R346" s="260"/>
      <c r="S346" s="166">
        <f>IF(PMKAFAAPAYER[[#This Row],[ ]]="Payé",PMKAFAAPAYER[[#This Row],[02.01.2025]],0)</f>
        <v>0</v>
      </c>
      <c r="T346" s="234"/>
      <c r="U346" s="166">
        <f>IF(PMKAFAAPAYER[[#This Row],[ ]]="Payé",PMKAFAAPAYER[[#This Row],[09.01.2025]],0)</f>
        <v>0</v>
      </c>
      <c r="V346" s="234"/>
      <c r="W346" s="166">
        <f>IF(PMKAFAAPAYER[[#This Row],[ ]]="Payé",PMKAFAAPAYER[[#This Row],[16.01.2025]],0)</f>
        <v>0</v>
      </c>
      <c r="X346" s="234"/>
      <c r="Y346" s="166">
        <f>IF(PMKAFAAPAYER[[#This Row],[ ]]="Payé",PMKAFAAPAYER[[#This Row],[23.01.2025]],0)</f>
        <v>0</v>
      </c>
      <c r="Z346" s="234"/>
      <c r="AA346" s="176">
        <f>IF(PMKAFAAPAYER[[#This Row],[ ]]="Payé",PMKAFAAPAYER[[#This Row],[30.01.2025]],0)</f>
        <v>0</v>
      </c>
      <c r="AB346" s="32">
        <f t="shared" si="81"/>
        <v>0</v>
      </c>
      <c r="AC346" s="234"/>
      <c r="AD346" s="166">
        <f>IF(PMKAFAAPAYER[[#This Row],[ ]]="Payé",PMKAFAAPAYER[[#This Row],[06.02.2025]],0)</f>
        <v>0</v>
      </c>
      <c r="AE346" s="234"/>
      <c r="AF346" s="166">
        <f>IF(PMKAFAAPAYER[[#This Row],[ ]]="Payé",PMKAFAAPAYER[[#This Row],[13.02.2025]],0)</f>
        <v>0</v>
      </c>
      <c r="AG346" s="234"/>
      <c r="AH346" s="166">
        <f>IF(PMKAFAAPAYER[[#This Row],[ ]]="Payé",PMKAFAAPAYER[[#This Row],[20.02.2025]],0)</f>
        <v>0</v>
      </c>
      <c r="AI346" s="234"/>
      <c r="AJ346" s="176">
        <f>IF(PMKAFAAPAYER[[#This Row],[ ]]="Payé",PMKAFAAPAYER[[#This Row],[27.02.2025]],0)</f>
        <v>0</v>
      </c>
      <c r="AK346" s="47">
        <f t="shared" si="82"/>
        <v>0</v>
      </c>
      <c r="AL346" s="162"/>
      <c r="AM346" s="166">
        <f>IF(PMKAFAAPAYER[[#This Row],[ ]]="Payé",PMKAFAAPAYER[[#This Row],[05.03.2025]],0)</f>
        <v>0</v>
      </c>
      <c r="AN346" s="161"/>
      <c r="AO346" s="166">
        <f>IF(PMKAFAAPAYER[[#This Row],[ ]]="Payé",PMKAFAAPAYER[[#This Row],[12.03.2025]],0)</f>
        <v>0</v>
      </c>
      <c r="AP346" s="161"/>
      <c r="AQ346" s="166">
        <f>IF(PMKAFAAPAYER[[#This Row],[ ]]="Payé",PMKAFAAPAYER[[#This Row],[19.03.2025]],0)</f>
        <v>0</v>
      </c>
      <c r="AR346" s="161"/>
      <c r="AS346" s="176">
        <f>IF(PMKAFAAPAYER[[#This Row],[ ]]="Payé",PMKAFAAPAYER[[#This Row],[26.03.2025]],0)</f>
        <v>0</v>
      </c>
      <c r="AT346" s="17">
        <f t="shared" si="83"/>
        <v>0</v>
      </c>
      <c r="AU346" s="162"/>
      <c r="AV346" s="166">
        <f>IF(PMKAFAAPAYER[[#This Row],[ ]]="Payé",PMKAFAAPAYER[[#This Row],[02.04.2025]],0)</f>
        <v>0</v>
      </c>
      <c r="AW346" s="161"/>
      <c r="AX346" s="166">
        <f>IF(PMKAFAAPAYER[[#This Row],[ ]]="Payé",PMKAFAAPAYER[[#This Row],[09.04.2025]],0)</f>
        <v>0</v>
      </c>
      <c r="AY346" s="161"/>
      <c r="AZ346" s="166">
        <f>IF(PMKAFAAPAYER[[#This Row],[ ]]="Payé",PMKAFAAPAYER[[#This Row],[16.04.2025]],0)</f>
        <v>0</v>
      </c>
      <c r="BA346" s="161"/>
      <c r="BB346" s="166">
        <f>IF(PMKAFAAPAYER[[#This Row],[ ]]="Payé",PMKAFAAPAYER[[#This Row],[23.04.2025]],0)</f>
        <v>0</v>
      </c>
      <c r="BC346" s="161"/>
      <c r="BD346" s="176">
        <f>IF(PMKAFAAPAYER[[#This Row],[ ]]="Payé",PMKAFAAPAYER[[#This Row],[30.04.2025]],0)</f>
        <v>0</v>
      </c>
      <c r="BE346" s="18">
        <f t="shared" si="84"/>
        <v>0</v>
      </c>
      <c r="BF346" s="162"/>
      <c r="BG346" s="166">
        <f>IF(PMKAFAAPAYER[[#This Row],[ ]]="Payé",PMKAFAAPAYER[[#This Row],[07.05.2025]],0)</f>
        <v>0</v>
      </c>
      <c r="BH346" s="161"/>
      <c r="BI346" s="166">
        <f>IF(PMKAFAAPAYER[[#This Row],[ ]]="Payé",PMKAFAAPAYER[[#This Row],[14.05.2025]],0)</f>
        <v>0</v>
      </c>
      <c r="BJ346" s="161"/>
      <c r="BK346" s="166">
        <f>IF(PMKAFAAPAYER[[#This Row],[ ]]="Payé",PMKAFAAPAYER[[#This Row],[21.05.2025]],0)</f>
        <v>0</v>
      </c>
      <c r="BL346" s="161"/>
      <c r="BM346" s="176">
        <f>IF(PMKAFAAPAYER[[#This Row],[ ]]="Payé",PMKAFAAPAYER[[#This Row],[28.05.2025]],0)</f>
        <v>0</v>
      </c>
      <c r="BN346" s="17">
        <f t="shared" si="85"/>
        <v>0</v>
      </c>
      <c r="BO346" s="162"/>
      <c r="BP346" s="166">
        <f>IF(PMKAFAAPAYER[[#This Row],[ ]]="Payé",PMKAFAAPAYER[[#This Row],[04.06.2025]],0)</f>
        <v>0</v>
      </c>
      <c r="BQ346" s="161"/>
      <c r="BR346" s="166">
        <f>IF(PMKAFAAPAYER[[#This Row],[ ]]="Payé",PMKAFAAPAYER[[#This Row],[11.06.2025]],0)</f>
        <v>0</v>
      </c>
      <c r="BS346" s="161"/>
      <c r="BT346" s="166">
        <f>IF(PMKAFAAPAYER[[#This Row],[ ]]="Payé",PMKAFAAPAYER[[#This Row],[18.06.2025]],0)</f>
        <v>0</v>
      </c>
      <c r="BU346" s="161"/>
      <c r="BV346" s="176">
        <f>IF(PMKAFAAPAYER[[#This Row],[ ]]="Payé",PMKAFAAPAYER[[#This Row],[25.06.2025]],0)</f>
        <v>0</v>
      </c>
      <c r="BW346" s="18">
        <f t="shared" si="86"/>
        <v>0</v>
      </c>
      <c r="BX346" s="162"/>
      <c r="BY346" s="166">
        <f>IF(PMKAFAAPAYER[[#This Row],[ ]]="Payé",PMKAFAAPAYER[[#This Row],[02.07.2025]],0)</f>
        <v>0</v>
      </c>
      <c r="BZ346" s="161"/>
      <c r="CA346" s="166">
        <f>IF(PMKAFAAPAYER[[#This Row],[ ]]="Payé",PMKAFAAPAYER[[#This Row],[09.07.2025]],0)</f>
        <v>0</v>
      </c>
      <c r="CB346" s="161"/>
      <c r="CC346" s="166">
        <f>IF(PMKAFAAPAYER[[#This Row],[ ]]="Payé",PMKAFAAPAYER[[#This Row],[16.07.2025]],0)</f>
        <v>0</v>
      </c>
      <c r="CD346" s="161"/>
      <c r="CE346" s="166">
        <f>IF(PMKAFAAPAYER[[#This Row],[ ]]="Payé",PMKAFAAPAYER[[#This Row],[23.07.2025]],0)</f>
        <v>0</v>
      </c>
      <c r="CF346" s="161"/>
      <c r="CG346" s="176">
        <f>IF(PMKAFAAPAYER[[#This Row],[ ]]="Payé",PMKAFAAPAYER[[#This Row],[30.07.2025]],0)</f>
        <v>0</v>
      </c>
      <c r="CH346" s="17">
        <f t="shared" si="87"/>
        <v>0</v>
      </c>
      <c r="CI346" s="162"/>
      <c r="CJ346" s="166">
        <f>IF(PMKAFAAPAYER[[#This Row],[ ]]="Payé",PMKAFAAPAYER[[#This Row],[06.08.2025]],0)</f>
        <v>0</v>
      </c>
      <c r="CK346" s="161"/>
      <c r="CL346" s="166">
        <f>IF(PMKAFAAPAYER[[#This Row],[ ]]="Payé",PMKAFAAPAYER[[#This Row],[13.08.2025]],0)</f>
        <v>0</v>
      </c>
      <c r="CM346" s="161"/>
      <c r="CN346" s="166">
        <f>IF(PMKAFAAPAYER[[#This Row],[ ]]="Payé",PMKAFAAPAYER[[#This Row],[20.08.2025]],0)</f>
        <v>0</v>
      </c>
      <c r="CO346" s="161"/>
      <c r="CP346" s="176">
        <f>IF(PMKAFAAPAYER[[#This Row],[ ]]="Payé",PMKAFAAPAYER[[#This Row],[27.08.2025]],0)</f>
        <v>0</v>
      </c>
      <c r="CQ346" s="18">
        <f t="shared" si="88"/>
        <v>0</v>
      </c>
      <c r="CR346" s="162"/>
      <c r="CS346" s="166">
        <f>IF(PMKAFAAPAYER[[#This Row],[ ]]="Payé",PMKAFAAPAYER[[#This Row],[03.09.2025]],0)</f>
        <v>0</v>
      </c>
      <c r="CT346" s="161"/>
      <c r="CU346" s="166">
        <f>IF(PMKAFAAPAYER[[#This Row],[ ]]="Payé",PMKAFAAPAYER[[#This Row],[10.09.2025]],0)</f>
        <v>0</v>
      </c>
      <c r="CV346" s="161"/>
      <c r="CW346" s="166">
        <f>IF(PMKAFAAPAYER[[#This Row],[ ]]="Payé",PMKAFAAPAYER[[#This Row],[17.09.2025]],0)</f>
        <v>0</v>
      </c>
      <c r="CX346" s="161"/>
      <c r="CY346" s="176">
        <f>IF(PMKAFAAPAYER[[#This Row],[ ]]="Payé",PMKAFAAPAYER[[#This Row],[24.09.2025]],0)</f>
        <v>0</v>
      </c>
      <c r="CZ346" s="17">
        <f t="shared" si="89"/>
        <v>0</v>
      </c>
      <c r="DA346" s="162"/>
      <c r="DB346" s="166">
        <f>IF(PMKAFAAPAYER[[#This Row],[ ]]="Payé",PMKAFAAPAYER[[#This Row],[01.10.2025]],0)</f>
        <v>0</v>
      </c>
      <c r="DC346" s="161"/>
      <c r="DD346" s="166">
        <f>IF(PMKAFAAPAYER[[#This Row],[ ]]="Payé",PMKAFAAPAYER[[#This Row],[08.10.2025]],0)</f>
        <v>0</v>
      </c>
      <c r="DE346" s="161"/>
      <c r="DF346" s="166">
        <f>IF(PMKAFAAPAYER[[#This Row],[ ]]="Payé",PMKAFAAPAYER[[#This Row],[15.10.2025]],0)</f>
        <v>0</v>
      </c>
      <c r="DG346" s="161"/>
      <c r="DH346" s="166">
        <f>IF(PMKAFAAPAYER[[#This Row],[ ]]="Payé",PMKAFAAPAYER[[#This Row],[22.10.2025]],0)</f>
        <v>0</v>
      </c>
      <c r="DI346" s="161"/>
      <c r="DJ346" s="176">
        <f>IF(PMKAFAAPAYER[[#This Row],[ ]]="Payé",PMKAFAAPAYER[[#This Row],[29.10.2025]],0)</f>
        <v>0</v>
      </c>
      <c r="DK346" s="18">
        <f t="shared" si="90"/>
        <v>0</v>
      </c>
      <c r="DL346" s="162"/>
      <c r="DM346" s="166">
        <f>IF(PMKAFAAPAYER[[#This Row],[ ]]="Payé",PMKAFAAPAYER[[#This Row],[05.11.2025]],0)</f>
        <v>0</v>
      </c>
      <c r="DN346" s="161"/>
      <c r="DO346" s="166">
        <f>IF(PMKAFAAPAYER[[#This Row],[ ]]="Payé",PMKAFAAPAYER[[#This Row],[12.11.2025]],0)</f>
        <v>0</v>
      </c>
      <c r="DP346" s="161"/>
      <c r="DQ346" s="166">
        <f>IF(PMKAFAAPAYER[[#This Row],[ ]]="Payé",PMKAFAAPAYER[[#This Row],[19.11.2025]],0)</f>
        <v>0</v>
      </c>
      <c r="DR346" s="161"/>
      <c r="DS346" s="176">
        <f>IF(PMKAFAAPAYER[[#This Row],[ ]]="Payé",PMKAFAAPAYER[[#This Row],[26.11.2025]],0)</f>
        <v>0</v>
      </c>
      <c r="DT346" s="17">
        <f t="shared" si="91"/>
        <v>0</v>
      </c>
      <c r="DU346" s="162"/>
      <c r="DV346" s="166">
        <f>IF(PMKAFAAPAYER[[#This Row],[ ]]="Payé",PMKAFAAPAYER[[#This Row],[03.12.2025]],0)</f>
        <v>0</v>
      </c>
      <c r="DW346" s="161"/>
      <c r="DX346" s="166">
        <f>IF(PMKAFAAPAYER[[#This Row],[ ]]="Payé",PMKAFAAPAYER[[#This Row],[10.12.2025]],0)</f>
        <v>0</v>
      </c>
      <c r="DY346" s="161"/>
      <c r="DZ346" s="166">
        <f>IF(PMKAFAAPAYER[[#This Row],[ ]]="Payé",PMKAFAAPAYER[[#This Row],[17.12.2025]],0)</f>
        <v>0</v>
      </c>
      <c r="EA346" s="161"/>
      <c r="EB346" s="166">
        <f>IF(PMKAFAAPAYER[[#This Row],[ ]]="Payé",PMKAFAAPAYER[[#This Row],[24.12.2025]],0)</f>
        <v>0</v>
      </c>
      <c r="EC346" s="161"/>
      <c r="ED346" s="176">
        <f>IF(PMKAFAAPAYER[[#This Row],[ ]]="Payé",PMKAFAAPAYER[[#This Row],[31.12.2025]],0)</f>
        <v>0</v>
      </c>
      <c r="EE346" s="18">
        <f t="shared" si="92"/>
        <v>0</v>
      </c>
      <c r="EF346" s="11">
        <f t="shared" si="93"/>
        <v>0</v>
      </c>
      <c r="EG346" s="16">
        <f>+PMKAFAAPAYER[[#This Row],[CHF]]-PMKAFAAPAYER[[#This Row],[T2025]]</f>
        <v>0</v>
      </c>
    </row>
    <row r="347" spans="1:137" x14ac:dyDescent="0.3">
      <c r="A347" s="9">
        <f t="shared" si="94"/>
        <v>342</v>
      </c>
      <c r="B347" s="250"/>
      <c r="C347" s="251"/>
      <c r="D347" s="252"/>
      <c r="E347" s="253"/>
      <c r="F347" s="265">
        <f t="shared" si="80"/>
        <v>0</v>
      </c>
      <c r="G347" s="254"/>
      <c r="H347" s="255"/>
      <c r="I347" s="256"/>
      <c r="J347" s="14"/>
      <c r="K347" s="14"/>
      <c r="L347" s="14"/>
      <c r="N347" s="15"/>
      <c r="P347" s="258"/>
      <c r="Q347" s="259"/>
      <c r="R347" s="260"/>
      <c r="S347" s="166">
        <f>IF(PMKAFAAPAYER[[#This Row],[ ]]="Payé",PMKAFAAPAYER[[#This Row],[02.01.2025]],0)</f>
        <v>0</v>
      </c>
      <c r="T347" s="234"/>
      <c r="U347" s="166">
        <f>IF(PMKAFAAPAYER[[#This Row],[ ]]="Payé",PMKAFAAPAYER[[#This Row],[09.01.2025]],0)</f>
        <v>0</v>
      </c>
      <c r="V347" s="234"/>
      <c r="W347" s="166">
        <f>IF(PMKAFAAPAYER[[#This Row],[ ]]="Payé",PMKAFAAPAYER[[#This Row],[16.01.2025]],0)</f>
        <v>0</v>
      </c>
      <c r="X347" s="234"/>
      <c r="Y347" s="166">
        <f>IF(PMKAFAAPAYER[[#This Row],[ ]]="Payé",PMKAFAAPAYER[[#This Row],[23.01.2025]],0)</f>
        <v>0</v>
      </c>
      <c r="Z347" s="234"/>
      <c r="AA347" s="176">
        <f>IF(PMKAFAAPAYER[[#This Row],[ ]]="Payé",PMKAFAAPAYER[[#This Row],[30.01.2025]],0)</f>
        <v>0</v>
      </c>
      <c r="AB347" s="32">
        <f t="shared" si="81"/>
        <v>0</v>
      </c>
      <c r="AC347" s="234"/>
      <c r="AD347" s="166">
        <f>IF(PMKAFAAPAYER[[#This Row],[ ]]="Payé",PMKAFAAPAYER[[#This Row],[06.02.2025]],0)</f>
        <v>0</v>
      </c>
      <c r="AE347" s="234"/>
      <c r="AF347" s="166">
        <f>IF(PMKAFAAPAYER[[#This Row],[ ]]="Payé",PMKAFAAPAYER[[#This Row],[13.02.2025]],0)</f>
        <v>0</v>
      </c>
      <c r="AG347" s="234"/>
      <c r="AH347" s="166">
        <f>IF(PMKAFAAPAYER[[#This Row],[ ]]="Payé",PMKAFAAPAYER[[#This Row],[20.02.2025]],0)</f>
        <v>0</v>
      </c>
      <c r="AI347" s="234"/>
      <c r="AJ347" s="176">
        <f>IF(PMKAFAAPAYER[[#This Row],[ ]]="Payé",PMKAFAAPAYER[[#This Row],[27.02.2025]],0)</f>
        <v>0</v>
      </c>
      <c r="AK347" s="47">
        <f t="shared" si="82"/>
        <v>0</v>
      </c>
      <c r="AL347" s="162"/>
      <c r="AM347" s="166">
        <f>IF(PMKAFAAPAYER[[#This Row],[ ]]="Payé",PMKAFAAPAYER[[#This Row],[05.03.2025]],0)</f>
        <v>0</v>
      </c>
      <c r="AN347" s="161"/>
      <c r="AO347" s="166">
        <f>IF(PMKAFAAPAYER[[#This Row],[ ]]="Payé",PMKAFAAPAYER[[#This Row],[12.03.2025]],0)</f>
        <v>0</v>
      </c>
      <c r="AP347" s="161"/>
      <c r="AQ347" s="166">
        <f>IF(PMKAFAAPAYER[[#This Row],[ ]]="Payé",PMKAFAAPAYER[[#This Row],[19.03.2025]],0)</f>
        <v>0</v>
      </c>
      <c r="AR347" s="161"/>
      <c r="AS347" s="176">
        <f>IF(PMKAFAAPAYER[[#This Row],[ ]]="Payé",PMKAFAAPAYER[[#This Row],[26.03.2025]],0)</f>
        <v>0</v>
      </c>
      <c r="AT347" s="17">
        <f t="shared" si="83"/>
        <v>0</v>
      </c>
      <c r="AU347" s="162"/>
      <c r="AV347" s="166">
        <f>IF(PMKAFAAPAYER[[#This Row],[ ]]="Payé",PMKAFAAPAYER[[#This Row],[02.04.2025]],0)</f>
        <v>0</v>
      </c>
      <c r="AW347" s="161"/>
      <c r="AX347" s="166">
        <f>IF(PMKAFAAPAYER[[#This Row],[ ]]="Payé",PMKAFAAPAYER[[#This Row],[09.04.2025]],0)</f>
        <v>0</v>
      </c>
      <c r="AY347" s="161"/>
      <c r="AZ347" s="166">
        <f>IF(PMKAFAAPAYER[[#This Row],[ ]]="Payé",PMKAFAAPAYER[[#This Row],[16.04.2025]],0)</f>
        <v>0</v>
      </c>
      <c r="BA347" s="161"/>
      <c r="BB347" s="166">
        <f>IF(PMKAFAAPAYER[[#This Row],[ ]]="Payé",PMKAFAAPAYER[[#This Row],[23.04.2025]],0)</f>
        <v>0</v>
      </c>
      <c r="BC347" s="161"/>
      <c r="BD347" s="176">
        <f>IF(PMKAFAAPAYER[[#This Row],[ ]]="Payé",PMKAFAAPAYER[[#This Row],[30.04.2025]],0)</f>
        <v>0</v>
      </c>
      <c r="BE347" s="18">
        <f t="shared" si="84"/>
        <v>0</v>
      </c>
      <c r="BF347" s="162"/>
      <c r="BG347" s="166">
        <f>IF(PMKAFAAPAYER[[#This Row],[ ]]="Payé",PMKAFAAPAYER[[#This Row],[07.05.2025]],0)</f>
        <v>0</v>
      </c>
      <c r="BH347" s="161"/>
      <c r="BI347" s="166">
        <f>IF(PMKAFAAPAYER[[#This Row],[ ]]="Payé",PMKAFAAPAYER[[#This Row],[14.05.2025]],0)</f>
        <v>0</v>
      </c>
      <c r="BJ347" s="161"/>
      <c r="BK347" s="166">
        <f>IF(PMKAFAAPAYER[[#This Row],[ ]]="Payé",PMKAFAAPAYER[[#This Row],[21.05.2025]],0)</f>
        <v>0</v>
      </c>
      <c r="BL347" s="161"/>
      <c r="BM347" s="176">
        <f>IF(PMKAFAAPAYER[[#This Row],[ ]]="Payé",PMKAFAAPAYER[[#This Row],[28.05.2025]],0)</f>
        <v>0</v>
      </c>
      <c r="BN347" s="17">
        <f t="shared" si="85"/>
        <v>0</v>
      </c>
      <c r="BO347" s="162"/>
      <c r="BP347" s="166">
        <f>IF(PMKAFAAPAYER[[#This Row],[ ]]="Payé",PMKAFAAPAYER[[#This Row],[04.06.2025]],0)</f>
        <v>0</v>
      </c>
      <c r="BQ347" s="161"/>
      <c r="BR347" s="166">
        <f>IF(PMKAFAAPAYER[[#This Row],[ ]]="Payé",PMKAFAAPAYER[[#This Row],[11.06.2025]],0)</f>
        <v>0</v>
      </c>
      <c r="BS347" s="161"/>
      <c r="BT347" s="166">
        <f>IF(PMKAFAAPAYER[[#This Row],[ ]]="Payé",PMKAFAAPAYER[[#This Row],[18.06.2025]],0)</f>
        <v>0</v>
      </c>
      <c r="BU347" s="161"/>
      <c r="BV347" s="176">
        <f>IF(PMKAFAAPAYER[[#This Row],[ ]]="Payé",PMKAFAAPAYER[[#This Row],[25.06.2025]],0)</f>
        <v>0</v>
      </c>
      <c r="BW347" s="18">
        <f t="shared" si="86"/>
        <v>0</v>
      </c>
      <c r="BX347" s="162"/>
      <c r="BY347" s="166">
        <f>IF(PMKAFAAPAYER[[#This Row],[ ]]="Payé",PMKAFAAPAYER[[#This Row],[02.07.2025]],0)</f>
        <v>0</v>
      </c>
      <c r="BZ347" s="161"/>
      <c r="CA347" s="166">
        <f>IF(PMKAFAAPAYER[[#This Row],[ ]]="Payé",PMKAFAAPAYER[[#This Row],[09.07.2025]],0)</f>
        <v>0</v>
      </c>
      <c r="CB347" s="161"/>
      <c r="CC347" s="166">
        <f>IF(PMKAFAAPAYER[[#This Row],[ ]]="Payé",PMKAFAAPAYER[[#This Row],[16.07.2025]],0)</f>
        <v>0</v>
      </c>
      <c r="CD347" s="161"/>
      <c r="CE347" s="166">
        <f>IF(PMKAFAAPAYER[[#This Row],[ ]]="Payé",PMKAFAAPAYER[[#This Row],[23.07.2025]],0)</f>
        <v>0</v>
      </c>
      <c r="CF347" s="161"/>
      <c r="CG347" s="176">
        <f>IF(PMKAFAAPAYER[[#This Row],[ ]]="Payé",PMKAFAAPAYER[[#This Row],[30.07.2025]],0)</f>
        <v>0</v>
      </c>
      <c r="CH347" s="17">
        <f t="shared" si="87"/>
        <v>0</v>
      </c>
      <c r="CI347" s="162"/>
      <c r="CJ347" s="166">
        <f>IF(PMKAFAAPAYER[[#This Row],[ ]]="Payé",PMKAFAAPAYER[[#This Row],[06.08.2025]],0)</f>
        <v>0</v>
      </c>
      <c r="CK347" s="161"/>
      <c r="CL347" s="166">
        <f>IF(PMKAFAAPAYER[[#This Row],[ ]]="Payé",PMKAFAAPAYER[[#This Row],[13.08.2025]],0)</f>
        <v>0</v>
      </c>
      <c r="CM347" s="161"/>
      <c r="CN347" s="166">
        <f>IF(PMKAFAAPAYER[[#This Row],[ ]]="Payé",PMKAFAAPAYER[[#This Row],[20.08.2025]],0)</f>
        <v>0</v>
      </c>
      <c r="CO347" s="161"/>
      <c r="CP347" s="176">
        <f>IF(PMKAFAAPAYER[[#This Row],[ ]]="Payé",PMKAFAAPAYER[[#This Row],[27.08.2025]],0)</f>
        <v>0</v>
      </c>
      <c r="CQ347" s="18">
        <f t="shared" si="88"/>
        <v>0</v>
      </c>
      <c r="CR347" s="162"/>
      <c r="CS347" s="166">
        <f>IF(PMKAFAAPAYER[[#This Row],[ ]]="Payé",PMKAFAAPAYER[[#This Row],[03.09.2025]],0)</f>
        <v>0</v>
      </c>
      <c r="CT347" s="161"/>
      <c r="CU347" s="166">
        <f>IF(PMKAFAAPAYER[[#This Row],[ ]]="Payé",PMKAFAAPAYER[[#This Row],[10.09.2025]],0)</f>
        <v>0</v>
      </c>
      <c r="CV347" s="161"/>
      <c r="CW347" s="166">
        <f>IF(PMKAFAAPAYER[[#This Row],[ ]]="Payé",PMKAFAAPAYER[[#This Row],[17.09.2025]],0)</f>
        <v>0</v>
      </c>
      <c r="CX347" s="161"/>
      <c r="CY347" s="176">
        <f>IF(PMKAFAAPAYER[[#This Row],[ ]]="Payé",PMKAFAAPAYER[[#This Row],[24.09.2025]],0)</f>
        <v>0</v>
      </c>
      <c r="CZ347" s="17">
        <f t="shared" si="89"/>
        <v>0</v>
      </c>
      <c r="DA347" s="162"/>
      <c r="DB347" s="166">
        <f>IF(PMKAFAAPAYER[[#This Row],[ ]]="Payé",PMKAFAAPAYER[[#This Row],[01.10.2025]],0)</f>
        <v>0</v>
      </c>
      <c r="DC347" s="161"/>
      <c r="DD347" s="166">
        <f>IF(PMKAFAAPAYER[[#This Row],[ ]]="Payé",PMKAFAAPAYER[[#This Row],[08.10.2025]],0)</f>
        <v>0</v>
      </c>
      <c r="DE347" s="161"/>
      <c r="DF347" s="166">
        <f>IF(PMKAFAAPAYER[[#This Row],[ ]]="Payé",PMKAFAAPAYER[[#This Row],[15.10.2025]],0)</f>
        <v>0</v>
      </c>
      <c r="DG347" s="161"/>
      <c r="DH347" s="166">
        <f>IF(PMKAFAAPAYER[[#This Row],[ ]]="Payé",PMKAFAAPAYER[[#This Row],[22.10.2025]],0)</f>
        <v>0</v>
      </c>
      <c r="DI347" s="161"/>
      <c r="DJ347" s="176">
        <f>IF(PMKAFAAPAYER[[#This Row],[ ]]="Payé",PMKAFAAPAYER[[#This Row],[29.10.2025]],0)</f>
        <v>0</v>
      </c>
      <c r="DK347" s="18">
        <f t="shared" si="90"/>
        <v>0</v>
      </c>
      <c r="DL347" s="162"/>
      <c r="DM347" s="166">
        <f>IF(PMKAFAAPAYER[[#This Row],[ ]]="Payé",PMKAFAAPAYER[[#This Row],[05.11.2025]],0)</f>
        <v>0</v>
      </c>
      <c r="DN347" s="161"/>
      <c r="DO347" s="166">
        <f>IF(PMKAFAAPAYER[[#This Row],[ ]]="Payé",PMKAFAAPAYER[[#This Row],[12.11.2025]],0)</f>
        <v>0</v>
      </c>
      <c r="DP347" s="161"/>
      <c r="DQ347" s="166">
        <f>IF(PMKAFAAPAYER[[#This Row],[ ]]="Payé",PMKAFAAPAYER[[#This Row],[19.11.2025]],0)</f>
        <v>0</v>
      </c>
      <c r="DR347" s="161"/>
      <c r="DS347" s="176">
        <f>IF(PMKAFAAPAYER[[#This Row],[ ]]="Payé",PMKAFAAPAYER[[#This Row],[26.11.2025]],0)</f>
        <v>0</v>
      </c>
      <c r="DT347" s="17">
        <f t="shared" si="91"/>
        <v>0</v>
      </c>
      <c r="DU347" s="162"/>
      <c r="DV347" s="166">
        <f>IF(PMKAFAAPAYER[[#This Row],[ ]]="Payé",PMKAFAAPAYER[[#This Row],[03.12.2025]],0)</f>
        <v>0</v>
      </c>
      <c r="DW347" s="161"/>
      <c r="DX347" s="166">
        <f>IF(PMKAFAAPAYER[[#This Row],[ ]]="Payé",PMKAFAAPAYER[[#This Row],[10.12.2025]],0)</f>
        <v>0</v>
      </c>
      <c r="DY347" s="161"/>
      <c r="DZ347" s="166">
        <f>IF(PMKAFAAPAYER[[#This Row],[ ]]="Payé",PMKAFAAPAYER[[#This Row],[17.12.2025]],0)</f>
        <v>0</v>
      </c>
      <c r="EA347" s="161"/>
      <c r="EB347" s="166">
        <f>IF(PMKAFAAPAYER[[#This Row],[ ]]="Payé",PMKAFAAPAYER[[#This Row],[24.12.2025]],0)</f>
        <v>0</v>
      </c>
      <c r="EC347" s="161"/>
      <c r="ED347" s="176">
        <f>IF(PMKAFAAPAYER[[#This Row],[ ]]="Payé",PMKAFAAPAYER[[#This Row],[31.12.2025]],0)</f>
        <v>0</v>
      </c>
      <c r="EE347" s="18">
        <f t="shared" si="92"/>
        <v>0</v>
      </c>
      <c r="EF347" s="11">
        <f t="shared" si="93"/>
        <v>0</v>
      </c>
      <c r="EG347" s="16">
        <f>+PMKAFAAPAYER[[#This Row],[CHF]]-PMKAFAAPAYER[[#This Row],[T2025]]</f>
        <v>0</v>
      </c>
    </row>
    <row r="348" spans="1:137" x14ac:dyDescent="0.3">
      <c r="A348" s="9">
        <f t="shared" si="94"/>
        <v>343</v>
      </c>
      <c r="B348" s="250"/>
      <c r="C348" s="251"/>
      <c r="D348" s="252"/>
      <c r="E348" s="253"/>
      <c r="F348" s="265">
        <f t="shared" si="80"/>
        <v>0</v>
      </c>
      <c r="G348" s="254"/>
      <c r="H348" s="255"/>
      <c r="I348" s="256"/>
      <c r="J348" s="14"/>
      <c r="K348" s="14"/>
      <c r="L348" s="14"/>
      <c r="N348" s="15"/>
      <c r="P348" s="258"/>
      <c r="Q348" s="259"/>
      <c r="R348" s="260"/>
      <c r="S348" s="166">
        <f>IF(PMKAFAAPAYER[[#This Row],[ ]]="Payé",PMKAFAAPAYER[[#This Row],[02.01.2025]],0)</f>
        <v>0</v>
      </c>
      <c r="T348" s="234"/>
      <c r="U348" s="166">
        <f>IF(PMKAFAAPAYER[[#This Row],[ ]]="Payé",PMKAFAAPAYER[[#This Row],[09.01.2025]],0)</f>
        <v>0</v>
      </c>
      <c r="V348" s="234"/>
      <c r="W348" s="166">
        <f>IF(PMKAFAAPAYER[[#This Row],[ ]]="Payé",PMKAFAAPAYER[[#This Row],[16.01.2025]],0)</f>
        <v>0</v>
      </c>
      <c r="X348" s="234"/>
      <c r="Y348" s="166">
        <f>IF(PMKAFAAPAYER[[#This Row],[ ]]="Payé",PMKAFAAPAYER[[#This Row],[23.01.2025]],0)</f>
        <v>0</v>
      </c>
      <c r="Z348" s="234"/>
      <c r="AA348" s="176">
        <f>IF(PMKAFAAPAYER[[#This Row],[ ]]="Payé",PMKAFAAPAYER[[#This Row],[30.01.2025]],0)</f>
        <v>0</v>
      </c>
      <c r="AB348" s="32">
        <f t="shared" si="81"/>
        <v>0</v>
      </c>
      <c r="AC348" s="234"/>
      <c r="AD348" s="166">
        <f>IF(PMKAFAAPAYER[[#This Row],[ ]]="Payé",PMKAFAAPAYER[[#This Row],[06.02.2025]],0)</f>
        <v>0</v>
      </c>
      <c r="AE348" s="234"/>
      <c r="AF348" s="166">
        <f>IF(PMKAFAAPAYER[[#This Row],[ ]]="Payé",PMKAFAAPAYER[[#This Row],[13.02.2025]],0)</f>
        <v>0</v>
      </c>
      <c r="AG348" s="234"/>
      <c r="AH348" s="166">
        <f>IF(PMKAFAAPAYER[[#This Row],[ ]]="Payé",PMKAFAAPAYER[[#This Row],[20.02.2025]],0)</f>
        <v>0</v>
      </c>
      <c r="AI348" s="234"/>
      <c r="AJ348" s="176">
        <f>IF(PMKAFAAPAYER[[#This Row],[ ]]="Payé",PMKAFAAPAYER[[#This Row],[27.02.2025]],0)</f>
        <v>0</v>
      </c>
      <c r="AK348" s="47">
        <f t="shared" si="82"/>
        <v>0</v>
      </c>
      <c r="AL348" s="162"/>
      <c r="AM348" s="166">
        <f>IF(PMKAFAAPAYER[[#This Row],[ ]]="Payé",PMKAFAAPAYER[[#This Row],[05.03.2025]],0)</f>
        <v>0</v>
      </c>
      <c r="AN348" s="161"/>
      <c r="AO348" s="166">
        <f>IF(PMKAFAAPAYER[[#This Row],[ ]]="Payé",PMKAFAAPAYER[[#This Row],[12.03.2025]],0)</f>
        <v>0</v>
      </c>
      <c r="AP348" s="161"/>
      <c r="AQ348" s="166">
        <f>IF(PMKAFAAPAYER[[#This Row],[ ]]="Payé",PMKAFAAPAYER[[#This Row],[19.03.2025]],0)</f>
        <v>0</v>
      </c>
      <c r="AR348" s="161"/>
      <c r="AS348" s="176">
        <f>IF(PMKAFAAPAYER[[#This Row],[ ]]="Payé",PMKAFAAPAYER[[#This Row],[26.03.2025]],0)</f>
        <v>0</v>
      </c>
      <c r="AT348" s="17">
        <f t="shared" si="83"/>
        <v>0</v>
      </c>
      <c r="AU348" s="162"/>
      <c r="AV348" s="166">
        <f>IF(PMKAFAAPAYER[[#This Row],[ ]]="Payé",PMKAFAAPAYER[[#This Row],[02.04.2025]],0)</f>
        <v>0</v>
      </c>
      <c r="AW348" s="161"/>
      <c r="AX348" s="166">
        <f>IF(PMKAFAAPAYER[[#This Row],[ ]]="Payé",PMKAFAAPAYER[[#This Row],[09.04.2025]],0)</f>
        <v>0</v>
      </c>
      <c r="AY348" s="161"/>
      <c r="AZ348" s="166">
        <f>IF(PMKAFAAPAYER[[#This Row],[ ]]="Payé",PMKAFAAPAYER[[#This Row],[16.04.2025]],0)</f>
        <v>0</v>
      </c>
      <c r="BA348" s="161"/>
      <c r="BB348" s="166">
        <f>IF(PMKAFAAPAYER[[#This Row],[ ]]="Payé",PMKAFAAPAYER[[#This Row],[23.04.2025]],0)</f>
        <v>0</v>
      </c>
      <c r="BC348" s="161"/>
      <c r="BD348" s="176">
        <f>IF(PMKAFAAPAYER[[#This Row],[ ]]="Payé",PMKAFAAPAYER[[#This Row],[30.04.2025]],0)</f>
        <v>0</v>
      </c>
      <c r="BE348" s="18">
        <f t="shared" si="84"/>
        <v>0</v>
      </c>
      <c r="BF348" s="162"/>
      <c r="BG348" s="166">
        <f>IF(PMKAFAAPAYER[[#This Row],[ ]]="Payé",PMKAFAAPAYER[[#This Row],[07.05.2025]],0)</f>
        <v>0</v>
      </c>
      <c r="BH348" s="161"/>
      <c r="BI348" s="166">
        <f>IF(PMKAFAAPAYER[[#This Row],[ ]]="Payé",PMKAFAAPAYER[[#This Row],[14.05.2025]],0)</f>
        <v>0</v>
      </c>
      <c r="BJ348" s="161"/>
      <c r="BK348" s="166">
        <f>IF(PMKAFAAPAYER[[#This Row],[ ]]="Payé",PMKAFAAPAYER[[#This Row],[21.05.2025]],0)</f>
        <v>0</v>
      </c>
      <c r="BL348" s="161"/>
      <c r="BM348" s="176">
        <f>IF(PMKAFAAPAYER[[#This Row],[ ]]="Payé",PMKAFAAPAYER[[#This Row],[28.05.2025]],0)</f>
        <v>0</v>
      </c>
      <c r="BN348" s="17">
        <f t="shared" si="85"/>
        <v>0</v>
      </c>
      <c r="BO348" s="162"/>
      <c r="BP348" s="166">
        <f>IF(PMKAFAAPAYER[[#This Row],[ ]]="Payé",PMKAFAAPAYER[[#This Row],[04.06.2025]],0)</f>
        <v>0</v>
      </c>
      <c r="BQ348" s="161"/>
      <c r="BR348" s="166">
        <f>IF(PMKAFAAPAYER[[#This Row],[ ]]="Payé",PMKAFAAPAYER[[#This Row],[11.06.2025]],0)</f>
        <v>0</v>
      </c>
      <c r="BS348" s="161"/>
      <c r="BT348" s="166">
        <f>IF(PMKAFAAPAYER[[#This Row],[ ]]="Payé",PMKAFAAPAYER[[#This Row],[18.06.2025]],0)</f>
        <v>0</v>
      </c>
      <c r="BU348" s="161"/>
      <c r="BV348" s="176">
        <f>IF(PMKAFAAPAYER[[#This Row],[ ]]="Payé",PMKAFAAPAYER[[#This Row],[25.06.2025]],0)</f>
        <v>0</v>
      </c>
      <c r="BW348" s="18">
        <f t="shared" si="86"/>
        <v>0</v>
      </c>
      <c r="BX348" s="162"/>
      <c r="BY348" s="166">
        <f>IF(PMKAFAAPAYER[[#This Row],[ ]]="Payé",PMKAFAAPAYER[[#This Row],[02.07.2025]],0)</f>
        <v>0</v>
      </c>
      <c r="BZ348" s="161"/>
      <c r="CA348" s="166">
        <f>IF(PMKAFAAPAYER[[#This Row],[ ]]="Payé",PMKAFAAPAYER[[#This Row],[09.07.2025]],0)</f>
        <v>0</v>
      </c>
      <c r="CB348" s="161"/>
      <c r="CC348" s="166">
        <f>IF(PMKAFAAPAYER[[#This Row],[ ]]="Payé",PMKAFAAPAYER[[#This Row],[16.07.2025]],0)</f>
        <v>0</v>
      </c>
      <c r="CD348" s="161"/>
      <c r="CE348" s="166">
        <f>IF(PMKAFAAPAYER[[#This Row],[ ]]="Payé",PMKAFAAPAYER[[#This Row],[23.07.2025]],0)</f>
        <v>0</v>
      </c>
      <c r="CF348" s="161"/>
      <c r="CG348" s="176">
        <f>IF(PMKAFAAPAYER[[#This Row],[ ]]="Payé",PMKAFAAPAYER[[#This Row],[30.07.2025]],0)</f>
        <v>0</v>
      </c>
      <c r="CH348" s="17">
        <f t="shared" si="87"/>
        <v>0</v>
      </c>
      <c r="CI348" s="162"/>
      <c r="CJ348" s="166">
        <f>IF(PMKAFAAPAYER[[#This Row],[ ]]="Payé",PMKAFAAPAYER[[#This Row],[06.08.2025]],0)</f>
        <v>0</v>
      </c>
      <c r="CK348" s="161"/>
      <c r="CL348" s="166">
        <f>IF(PMKAFAAPAYER[[#This Row],[ ]]="Payé",PMKAFAAPAYER[[#This Row],[13.08.2025]],0)</f>
        <v>0</v>
      </c>
      <c r="CM348" s="161"/>
      <c r="CN348" s="166">
        <f>IF(PMKAFAAPAYER[[#This Row],[ ]]="Payé",PMKAFAAPAYER[[#This Row],[20.08.2025]],0)</f>
        <v>0</v>
      </c>
      <c r="CO348" s="161"/>
      <c r="CP348" s="176">
        <f>IF(PMKAFAAPAYER[[#This Row],[ ]]="Payé",PMKAFAAPAYER[[#This Row],[27.08.2025]],0)</f>
        <v>0</v>
      </c>
      <c r="CQ348" s="18">
        <f t="shared" si="88"/>
        <v>0</v>
      </c>
      <c r="CR348" s="162"/>
      <c r="CS348" s="166">
        <f>IF(PMKAFAAPAYER[[#This Row],[ ]]="Payé",PMKAFAAPAYER[[#This Row],[03.09.2025]],0)</f>
        <v>0</v>
      </c>
      <c r="CT348" s="161"/>
      <c r="CU348" s="166">
        <f>IF(PMKAFAAPAYER[[#This Row],[ ]]="Payé",PMKAFAAPAYER[[#This Row],[10.09.2025]],0)</f>
        <v>0</v>
      </c>
      <c r="CV348" s="161"/>
      <c r="CW348" s="166">
        <f>IF(PMKAFAAPAYER[[#This Row],[ ]]="Payé",PMKAFAAPAYER[[#This Row],[17.09.2025]],0)</f>
        <v>0</v>
      </c>
      <c r="CX348" s="161"/>
      <c r="CY348" s="176">
        <f>IF(PMKAFAAPAYER[[#This Row],[ ]]="Payé",PMKAFAAPAYER[[#This Row],[24.09.2025]],0)</f>
        <v>0</v>
      </c>
      <c r="CZ348" s="17">
        <f t="shared" si="89"/>
        <v>0</v>
      </c>
      <c r="DA348" s="162"/>
      <c r="DB348" s="166">
        <f>IF(PMKAFAAPAYER[[#This Row],[ ]]="Payé",PMKAFAAPAYER[[#This Row],[01.10.2025]],0)</f>
        <v>0</v>
      </c>
      <c r="DC348" s="161"/>
      <c r="DD348" s="166">
        <f>IF(PMKAFAAPAYER[[#This Row],[ ]]="Payé",PMKAFAAPAYER[[#This Row],[08.10.2025]],0)</f>
        <v>0</v>
      </c>
      <c r="DE348" s="161"/>
      <c r="DF348" s="166">
        <f>IF(PMKAFAAPAYER[[#This Row],[ ]]="Payé",PMKAFAAPAYER[[#This Row],[15.10.2025]],0)</f>
        <v>0</v>
      </c>
      <c r="DG348" s="161"/>
      <c r="DH348" s="166">
        <f>IF(PMKAFAAPAYER[[#This Row],[ ]]="Payé",PMKAFAAPAYER[[#This Row],[22.10.2025]],0)</f>
        <v>0</v>
      </c>
      <c r="DI348" s="161"/>
      <c r="DJ348" s="176">
        <f>IF(PMKAFAAPAYER[[#This Row],[ ]]="Payé",PMKAFAAPAYER[[#This Row],[29.10.2025]],0)</f>
        <v>0</v>
      </c>
      <c r="DK348" s="18">
        <f t="shared" si="90"/>
        <v>0</v>
      </c>
      <c r="DL348" s="162"/>
      <c r="DM348" s="166">
        <f>IF(PMKAFAAPAYER[[#This Row],[ ]]="Payé",PMKAFAAPAYER[[#This Row],[05.11.2025]],0)</f>
        <v>0</v>
      </c>
      <c r="DN348" s="161"/>
      <c r="DO348" s="166">
        <f>IF(PMKAFAAPAYER[[#This Row],[ ]]="Payé",PMKAFAAPAYER[[#This Row],[12.11.2025]],0)</f>
        <v>0</v>
      </c>
      <c r="DP348" s="161"/>
      <c r="DQ348" s="166">
        <f>IF(PMKAFAAPAYER[[#This Row],[ ]]="Payé",PMKAFAAPAYER[[#This Row],[19.11.2025]],0)</f>
        <v>0</v>
      </c>
      <c r="DR348" s="161"/>
      <c r="DS348" s="176">
        <f>IF(PMKAFAAPAYER[[#This Row],[ ]]="Payé",PMKAFAAPAYER[[#This Row],[26.11.2025]],0)</f>
        <v>0</v>
      </c>
      <c r="DT348" s="17">
        <f t="shared" si="91"/>
        <v>0</v>
      </c>
      <c r="DU348" s="162"/>
      <c r="DV348" s="166">
        <f>IF(PMKAFAAPAYER[[#This Row],[ ]]="Payé",PMKAFAAPAYER[[#This Row],[03.12.2025]],0)</f>
        <v>0</v>
      </c>
      <c r="DW348" s="161"/>
      <c r="DX348" s="166">
        <f>IF(PMKAFAAPAYER[[#This Row],[ ]]="Payé",PMKAFAAPAYER[[#This Row],[10.12.2025]],0)</f>
        <v>0</v>
      </c>
      <c r="DY348" s="161"/>
      <c r="DZ348" s="166">
        <f>IF(PMKAFAAPAYER[[#This Row],[ ]]="Payé",PMKAFAAPAYER[[#This Row],[17.12.2025]],0)</f>
        <v>0</v>
      </c>
      <c r="EA348" s="161"/>
      <c r="EB348" s="166">
        <f>IF(PMKAFAAPAYER[[#This Row],[ ]]="Payé",PMKAFAAPAYER[[#This Row],[24.12.2025]],0)</f>
        <v>0</v>
      </c>
      <c r="EC348" s="161"/>
      <c r="ED348" s="176">
        <f>IF(PMKAFAAPAYER[[#This Row],[ ]]="Payé",PMKAFAAPAYER[[#This Row],[31.12.2025]],0)</f>
        <v>0</v>
      </c>
      <c r="EE348" s="18">
        <f t="shared" si="92"/>
        <v>0</v>
      </c>
      <c r="EF348" s="11">
        <f t="shared" si="93"/>
        <v>0</v>
      </c>
      <c r="EG348" s="16">
        <f>+PMKAFAAPAYER[[#This Row],[CHF]]-PMKAFAAPAYER[[#This Row],[T2025]]</f>
        <v>0</v>
      </c>
    </row>
    <row r="349" spans="1:137" x14ac:dyDescent="0.3">
      <c r="A349" s="9">
        <f t="shared" si="94"/>
        <v>344</v>
      </c>
      <c r="B349" s="250"/>
      <c r="C349" s="251"/>
      <c r="D349" s="252"/>
      <c r="E349" s="253"/>
      <c r="F349" s="265">
        <f t="shared" si="80"/>
        <v>0</v>
      </c>
      <c r="G349" s="254"/>
      <c r="H349" s="255"/>
      <c r="I349" s="256"/>
      <c r="J349" s="14"/>
      <c r="K349" s="14"/>
      <c r="L349" s="14"/>
      <c r="N349" s="15"/>
      <c r="P349" s="258"/>
      <c r="Q349" s="259"/>
      <c r="R349" s="260"/>
      <c r="S349" s="166">
        <f>IF(PMKAFAAPAYER[[#This Row],[ ]]="Payé",PMKAFAAPAYER[[#This Row],[02.01.2025]],0)</f>
        <v>0</v>
      </c>
      <c r="T349" s="234"/>
      <c r="U349" s="166">
        <f>IF(PMKAFAAPAYER[[#This Row],[ ]]="Payé",PMKAFAAPAYER[[#This Row],[09.01.2025]],0)</f>
        <v>0</v>
      </c>
      <c r="V349" s="234"/>
      <c r="W349" s="166">
        <f>IF(PMKAFAAPAYER[[#This Row],[ ]]="Payé",PMKAFAAPAYER[[#This Row],[16.01.2025]],0)</f>
        <v>0</v>
      </c>
      <c r="X349" s="234"/>
      <c r="Y349" s="166">
        <f>IF(PMKAFAAPAYER[[#This Row],[ ]]="Payé",PMKAFAAPAYER[[#This Row],[23.01.2025]],0)</f>
        <v>0</v>
      </c>
      <c r="Z349" s="234"/>
      <c r="AA349" s="176">
        <f>IF(PMKAFAAPAYER[[#This Row],[ ]]="Payé",PMKAFAAPAYER[[#This Row],[30.01.2025]],0)</f>
        <v>0</v>
      </c>
      <c r="AB349" s="32">
        <f t="shared" si="81"/>
        <v>0</v>
      </c>
      <c r="AC349" s="234"/>
      <c r="AD349" s="166">
        <f>IF(PMKAFAAPAYER[[#This Row],[ ]]="Payé",PMKAFAAPAYER[[#This Row],[06.02.2025]],0)</f>
        <v>0</v>
      </c>
      <c r="AE349" s="234"/>
      <c r="AF349" s="166">
        <f>IF(PMKAFAAPAYER[[#This Row],[ ]]="Payé",PMKAFAAPAYER[[#This Row],[13.02.2025]],0)</f>
        <v>0</v>
      </c>
      <c r="AG349" s="234"/>
      <c r="AH349" s="166">
        <f>IF(PMKAFAAPAYER[[#This Row],[ ]]="Payé",PMKAFAAPAYER[[#This Row],[20.02.2025]],0)</f>
        <v>0</v>
      </c>
      <c r="AI349" s="234"/>
      <c r="AJ349" s="176">
        <f>IF(PMKAFAAPAYER[[#This Row],[ ]]="Payé",PMKAFAAPAYER[[#This Row],[27.02.2025]],0)</f>
        <v>0</v>
      </c>
      <c r="AK349" s="47">
        <f t="shared" si="82"/>
        <v>0</v>
      </c>
      <c r="AL349" s="162"/>
      <c r="AM349" s="166">
        <f>IF(PMKAFAAPAYER[[#This Row],[ ]]="Payé",PMKAFAAPAYER[[#This Row],[05.03.2025]],0)</f>
        <v>0</v>
      </c>
      <c r="AN349" s="161"/>
      <c r="AO349" s="166">
        <f>IF(PMKAFAAPAYER[[#This Row],[ ]]="Payé",PMKAFAAPAYER[[#This Row],[12.03.2025]],0)</f>
        <v>0</v>
      </c>
      <c r="AP349" s="161"/>
      <c r="AQ349" s="166">
        <f>IF(PMKAFAAPAYER[[#This Row],[ ]]="Payé",PMKAFAAPAYER[[#This Row],[19.03.2025]],0)</f>
        <v>0</v>
      </c>
      <c r="AR349" s="161"/>
      <c r="AS349" s="176">
        <f>IF(PMKAFAAPAYER[[#This Row],[ ]]="Payé",PMKAFAAPAYER[[#This Row],[26.03.2025]],0)</f>
        <v>0</v>
      </c>
      <c r="AT349" s="17">
        <f t="shared" si="83"/>
        <v>0</v>
      </c>
      <c r="AU349" s="162"/>
      <c r="AV349" s="166">
        <f>IF(PMKAFAAPAYER[[#This Row],[ ]]="Payé",PMKAFAAPAYER[[#This Row],[02.04.2025]],0)</f>
        <v>0</v>
      </c>
      <c r="AW349" s="161"/>
      <c r="AX349" s="166">
        <f>IF(PMKAFAAPAYER[[#This Row],[ ]]="Payé",PMKAFAAPAYER[[#This Row],[09.04.2025]],0)</f>
        <v>0</v>
      </c>
      <c r="AY349" s="161"/>
      <c r="AZ349" s="166">
        <f>IF(PMKAFAAPAYER[[#This Row],[ ]]="Payé",PMKAFAAPAYER[[#This Row],[16.04.2025]],0)</f>
        <v>0</v>
      </c>
      <c r="BA349" s="161"/>
      <c r="BB349" s="166">
        <f>IF(PMKAFAAPAYER[[#This Row],[ ]]="Payé",PMKAFAAPAYER[[#This Row],[23.04.2025]],0)</f>
        <v>0</v>
      </c>
      <c r="BC349" s="161"/>
      <c r="BD349" s="176">
        <f>IF(PMKAFAAPAYER[[#This Row],[ ]]="Payé",PMKAFAAPAYER[[#This Row],[30.04.2025]],0)</f>
        <v>0</v>
      </c>
      <c r="BE349" s="18">
        <f t="shared" si="84"/>
        <v>0</v>
      </c>
      <c r="BF349" s="162"/>
      <c r="BG349" s="166">
        <f>IF(PMKAFAAPAYER[[#This Row],[ ]]="Payé",PMKAFAAPAYER[[#This Row],[07.05.2025]],0)</f>
        <v>0</v>
      </c>
      <c r="BH349" s="161"/>
      <c r="BI349" s="166">
        <f>IF(PMKAFAAPAYER[[#This Row],[ ]]="Payé",PMKAFAAPAYER[[#This Row],[14.05.2025]],0)</f>
        <v>0</v>
      </c>
      <c r="BJ349" s="161"/>
      <c r="BK349" s="166">
        <f>IF(PMKAFAAPAYER[[#This Row],[ ]]="Payé",PMKAFAAPAYER[[#This Row],[21.05.2025]],0)</f>
        <v>0</v>
      </c>
      <c r="BL349" s="161"/>
      <c r="BM349" s="176">
        <f>IF(PMKAFAAPAYER[[#This Row],[ ]]="Payé",PMKAFAAPAYER[[#This Row],[28.05.2025]],0)</f>
        <v>0</v>
      </c>
      <c r="BN349" s="17">
        <f t="shared" si="85"/>
        <v>0</v>
      </c>
      <c r="BO349" s="162"/>
      <c r="BP349" s="166">
        <f>IF(PMKAFAAPAYER[[#This Row],[ ]]="Payé",PMKAFAAPAYER[[#This Row],[04.06.2025]],0)</f>
        <v>0</v>
      </c>
      <c r="BQ349" s="161"/>
      <c r="BR349" s="166">
        <f>IF(PMKAFAAPAYER[[#This Row],[ ]]="Payé",PMKAFAAPAYER[[#This Row],[11.06.2025]],0)</f>
        <v>0</v>
      </c>
      <c r="BS349" s="161"/>
      <c r="BT349" s="166">
        <f>IF(PMKAFAAPAYER[[#This Row],[ ]]="Payé",PMKAFAAPAYER[[#This Row],[18.06.2025]],0)</f>
        <v>0</v>
      </c>
      <c r="BU349" s="161"/>
      <c r="BV349" s="176">
        <f>IF(PMKAFAAPAYER[[#This Row],[ ]]="Payé",PMKAFAAPAYER[[#This Row],[25.06.2025]],0)</f>
        <v>0</v>
      </c>
      <c r="BW349" s="18">
        <f t="shared" si="86"/>
        <v>0</v>
      </c>
      <c r="BX349" s="162"/>
      <c r="BY349" s="166">
        <f>IF(PMKAFAAPAYER[[#This Row],[ ]]="Payé",PMKAFAAPAYER[[#This Row],[02.07.2025]],0)</f>
        <v>0</v>
      </c>
      <c r="BZ349" s="161"/>
      <c r="CA349" s="166">
        <f>IF(PMKAFAAPAYER[[#This Row],[ ]]="Payé",PMKAFAAPAYER[[#This Row],[09.07.2025]],0)</f>
        <v>0</v>
      </c>
      <c r="CB349" s="161"/>
      <c r="CC349" s="166">
        <f>IF(PMKAFAAPAYER[[#This Row],[ ]]="Payé",PMKAFAAPAYER[[#This Row],[16.07.2025]],0)</f>
        <v>0</v>
      </c>
      <c r="CD349" s="161"/>
      <c r="CE349" s="166">
        <f>IF(PMKAFAAPAYER[[#This Row],[ ]]="Payé",PMKAFAAPAYER[[#This Row],[23.07.2025]],0)</f>
        <v>0</v>
      </c>
      <c r="CF349" s="161"/>
      <c r="CG349" s="176">
        <f>IF(PMKAFAAPAYER[[#This Row],[ ]]="Payé",PMKAFAAPAYER[[#This Row],[30.07.2025]],0)</f>
        <v>0</v>
      </c>
      <c r="CH349" s="17">
        <f t="shared" si="87"/>
        <v>0</v>
      </c>
      <c r="CI349" s="162"/>
      <c r="CJ349" s="166">
        <f>IF(PMKAFAAPAYER[[#This Row],[ ]]="Payé",PMKAFAAPAYER[[#This Row],[06.08.2025]],0)</f>
        <v>0</v>
      </c>
      <c r="CK349" s="161"/>
      <c r="CL349" s="166">
        <f>IF(PMKAFAAPAYER[[#This Row],[ ]]="Payé",PMKAFAAPAYER[[#This Row],[13.08.2025]],0)</f>
        <v>0</v>
      </c>
      <c r="CM349" s="161"/>
      <c r="CN349" s="166">
        <f>IF(PMKAFAAPAYER[[#This Row],[ ]]="Payé",PMKAFAAPAYER[[#This Row],[20.08.2025]],0)</f>
        <v>0</v>
      </c>
      <c r="CO349" s="161"/>
      <c r="CP349" s="176">
        <f>IF(PMKAFAAPAYER[[#This Row],[ ]]="Payé",PMKAFAAPAYER[[#This Row],[27.08.2025]],0)</f>
        <v>0</v>
      </c>
      <c r="CQ349" s="18">
        <f t="shared" si="88"/>
        <v>0</v>
      </c>
      <c r="CR349" s="162"/>
      <c r="CS349" s="166">
        <f>IF(PMKAFAAPAYER[[#This Row],[ ]]="Payé",PMKAFAAPAYER[[#This Row],[03.09.2025]],0)</f>
        <v>0</v>
      </c>
      <c r="CT349" s="161"/>
      <c r="CU349" s="166">
        <f>IF(PMKAFAAPAYER[[#This Row],[ ]]="Payé",PMKAFAAPAYER[[#This Row],[10.09.2025]],0)</f>
        <v>0</v>
      </c>
      <c r="CV349" s="161"/>
      <c r="CW349" s="166">
        <f>IF(PMKAFAAPAYER[[#This Row],[ ]]="Payé",PMKAFAAPAYER[[#This Row],[17.09.2025]],0)</f>
        <v>0</v>
      </c>
      <c r="CX349" s="161"/>
      <c r="CY349" s="176">
        <f>IF(PMKAFAAPAYER[[#This Row],[ ]]="Payé",PMKAFAAPAYER[[#This Row],[24.09.2025]],0)</f>
        <v>0</v>
      </c>
      <c r="CZ349" s="17">
        <f t="shared" si="89"/>
        <v>0</v>
      </c>
      <c r="DA349" s="162"/>
      <c r="DB349" s="166">
        <f>IF(PMKAFAAPAYER[[#This Row],[ ]]="Payé",PMKAFAAPAYER[[#This Row],[01.10.2025]],0)</f>
        <v>0</v>
      </c>
      <c r="DC349" s="161"/>
      <c r="DD349" s="166">
        <f>IF(PMKAFAAPAYER[[#This Row],[ ]]="Payé",PMKAFAAPAYER[[#This Row],[08.10.2025]],0)</f>
        <v>0</v>
      </c>
      <c r="DE349" s="161"/>
      <c r="DF349" s="166">
        <f>IF(PMKAFAAPAYER[[#This Row],[ ]]="Payé",PMKAFAAPAYER[[#This Row],[15.10.2025]],0)</f>
        <v>0</v>
      </c>
      <c r="DG349" s="161"/>
      <c r="DH349" s="166">
        <f>IF(PMKAFAAPAYER[[#This Row],[ ]]="Payé",PMKAFAAPAYER[[#This Row],[22.10.2025]],0)</f>
        <v>0</v>
      </c>
      <c r="DI349" s="161"/>
      <c r="DJ349" s="176">
        <f>IF(PMKAFAAPAYER[[#This Row],[ ]]="Payé",PMKAFAAPAYER[[#This Row],[29.10.2025]],0)</f>
        <v>0</v>
      </c>
      <c r="DK349" s="18">
        <f t="shared" si="90"/>
        <v>0</v>
      </c>
      <c r="DL349" s="162"/>
      <c r="DM349" s="166">
        <f>IF(PMKAFAAPAYER[[#This Row],[ ]]="Payé",PMKAFAAPAYER[[#This Row],[05.11.2025]],0)</f>
        <v>0</v>
      </c>
      <c r="DN349" s="161"/>
      <c r="DO349" s="166">
        <f>IF(PMKAFAAPAYER[[#This Row],[ ]]="Payé",PMKAFAAPAYER[[#This Row],[12.11.2025]],0)</f>
        <v>0</v>
      </c>
      <c r="DP349" s="161"/>
      <c r="DQ349" s="166">
        <f>IF(PMKAFAAPAYER[[#This Row],[ ]]="Payé",PMKAFAAPAYER[[#This Row],[19.11.2025]],0)</f>
        <v>0</v>
      </c>
      <c r="DR349" s="161"/>
      <c r="DS349" s="176">
        <f>IF(PMKAFAAPAYER[[#This Row],[ ]]="Payé",PMKAFAAPAYER[[#This Row],[26.11.2025]],0)</f>
        <v>0</v>
      </c>
      <c r="DT349" s="17">
        <f t="shared" si="91"/>
        <v>0</v>
      </c>
      <c r="DU349" s="162"/>
      <c r="DV349" s="166">
        <f>IF(PMKAFAAPAYER[[#This Row],[ ]]="Payé",PMKAFAAPAYER[[#This Row],[03.12.2025]],0)</f>
        <v>0</v>
      </c>
      <c r="DW349" s="161"/>
      <c r="DX349" s="166">
        <f>IF(PMKAFAAPAYER[[#This Row],[ ]]="Payé",PMKAFAAPAYER[[#This Row],[10.12.2025]],0)</f>
        <v>0</v>
      </c>
      <c r="DY349" s="161"/>
      <c r="DZ349" s="166">
        <f>IF(PMKAFAAPAYER[[#This Row],[ ]]="Payé",PMKAFAAPAYER[[#This Row],[17.12.2025]],0)</f>
        <v>0</v>
      </c>
      <c r="EA349" s="161"/>
      <c r="EB349" s="166">
        <f>IF(PMKAFAAPAYER[[#This Row],[ ]]="Payé",PMKAFAAPAYER[[#This Row],[24.12.2025]],0)</f>
        <v>0</v>
      </c>
      <c r="EC349" s="161"/>
      <c r="ED349" s="176">
        <f>IF(PMKAFAAPAYER[[#This Row],[ ]]="Payé",PMKAFAAPAYER[[#This Row],[31.12.2025]],0)</f>
        <v>0</v>
      </c>
      <c r="EE349" s="18">
        <f t="shared" si="92"/>
        <v>0</v>
      </c>
      <c r="EF349" s="11">
        <f t="shared" si="93"/>
        <v>0</v>
      </c>
      <c r="EG349" s="16">
        <f>+PMKAFAAPAYER[[#This Row],[CHF]]-PMKAFAAPAYER[[#This Row],[T2025]]</f>
        <v>0</v>
      </c>
    </row>
    <row r="350" spans="1:137" x14ac:dyDescent="0.3">
      <c r="A350" s="9">
        <f t="shared" si="94"/>
        <v>345</v>
      </c>
      <c r="B350" s="250"/>
      <c r="C350" s="251"/>
      <c r="D350" s="252"/>
      <c r="E350" s="253"/>
      <c r="F350" s="265">
        <f t="shared" si="80"/>
        <v>0</v>
      </c>
      <c r="G350" s="254"/>
      <c r="H350" s="255"/>
      <c r="I350" s="256"/>
      <c r="J350" s="14"/>
      <c r="K350" s="14"/>
      <c r="L350" s="14"/>
      <c r="N350" s="15"/>
      <c r="P350" s="258"/>
      <c r="Q350" s="259"/>
      <c r="R350" s="260"/>
      <c r="S350" s="166">
        <f>IF(PMKAFAAPAYER[[#This Row],[ ]]="Payé",PMKAFAAPAYER[[#This Row],[02.01.2025]],0)</f>
        <v>0</v>
      </c>
      <c r="T350" s="234"/>
      <c r="U350" s="166">
        <f>IF(PMKAFAAPAYER[[#This Row],[ ]]="Payé",PMKAFAAPAYER[[#This Row],[09.01.2025]],0)</f>
        <v>0</v>
      </c>
      <c r="V350" s="234"/>
      <c r="W350" s="166">
        <f>IF(PMKAFAAPAYER[[#This Row],[ ]]="Payé",PMKAFAAPAYER[[#This Row],[16.01.2025]],0)</f>
        <v>0</v>
      </c>
      <c r="X350" s="234"/>
      <c r="Y350" s="166">
        <f>IF(PMKAFAAPAYER[[#This Row],[ ]]="Payé",PMKAFAAPAYER[[#This Row],[23.01.2025]],0)</f>
        <v>0</v>
      </c>
      <c r="Z350" s="234"/>
      <c r="AA350" s="176">
        <f>IF(PMKAFAAPAYER[[#This Row],[ ]]="Payé",PMKAFAAPAYER[[#This Row],[30.01.2025]],0)</f>
        <v>0</v>
      </c>
      <c r="AB350" s="32">
        <f t="shared" si="81"/>
        <v>0</v>
      </c>
      <c r="AC350" s="234"/>
      <c r="AD350" s="166">
        <f>IF(PMKAFAAPAYER[[#This Row],[ ]]="Payé",PMKAFAAPAYER[[#This Row],[06.02.2025]],0)</f>
        <v>0</v>
      </c>
      <c r="AE350" s="234"/>
      <c r="AF350" s="166">
        <f>IF(PMKAFAAPAYER[[#This Row],[ ]]="Payé",PMKAFAAPAYER[[#This Row],[13.02.2025]],0)</f>
        <v>0</v>
      </c>
      <c r="AG350" s="234"/>
      <c r="AH350" s="166">
        <f>IF(PMKAFAAPAYER[[#This Row],[ ]]="Payé",PMKAFAAPAYER[[#This Row],[20.02.2025]],0)</f>
        <v>0</v>
      </c>
      <c r="AI350" s="234"/>
      <c r="AJ350" s="176">
        <f>IF(PMKAFAAPAYER[[#This Row],[ ]]="Payé",PMKAFAAPAYER[[#This Row],[27.02.2025]],0)</f>
        <v>0</v>
      </c>
      <c r="AK350" s="47">
        <f t="shared" si="82"/>
        <v>0</v>
      </c>
      <c r="AL350" s="162"/>
      <c r="AM350" s="166">
        <f>IF(PMKAFAAPAYER[[#This Row],[ ]]="Payé",PMKAFAAPAYER[[#This Row],[05.03.2025]],0)</f>
        <v>0</v>
      </c>
      <c r="AN350" s="161"/>
      <c r="AO350" s="166">
        <f>IF(PMKAFAAPAYER[[#This Row],[ ]]="Payé",PMKAFAAPAYER[[#This Row],[12.03.2025]],0)</f>
        <v>0</v>
      </c>
      <c r="AP350" s="161"/>
      <c r="AQ350" s="166">
        <f>IF(PMKAFAAPAYER[[#This Row],[ ]]="Payé",PMKAFAAPAYER[[#This Row],[19.03.2025]],0)</f>
        <v>0</v>
      </c>
      <c r="AR350" s="161"/>
      <c r="AS350" s="176">
        <f>IF(PMKAFAAPAYER[[#This Row],[ ]]="Payé",PMKAFAAPAYER[[#This Row],[26.03.2025]],0)</f>
        <v>0</v>
      </c>
      <c r="AT350" s="17">
        <f t="shared" si="83"/>
        <v>0</v>
      </c>
      <c r="AU350" s="162"/>
      <c r="AV350" s="166">
        <f>IF(PMKAFAAPAYER[[#This Row],[ ]]="Payé",PMKAFAAPAYER[[#This Row],[02.04.2025]],0)</f>
        <v>0</v>
      </c>
      <c r="AW350" s="161"/>
      <c r="AX350" s="166">
        <f>IF(PMKAFAAPAYER[[#This Row],[ ]]="Payé",PMKAFAAPAYER[[#This Row],[09.04.2025]],0)</f>
        <v>0</v>
      </c>
      <c r="AY350" s="161"/>
      <c r="AZ350" s="166">
        <f>IF(PMKAFAAPAYER[[#This Row],[ ]]="Payé",PMKAFAAPAYER[[#This Row],[16.04.2025]],0)</f>
        <v>0</v>
      </c>
      <c r="BA350" s="161"/>
      <c r="BB350" s="166">
        <f>IF(PMKAFAAPAYER[[#This Row],[ ]]="Payé",PMKAFAAPAYER[[#This Row],[23.04.2025]],0)</f>
        <v>0</v>
      </c>
      <c r="BC350" s="161"/>
      <c r="BD350" s="176">
        <f>IF(PMKAFAAPAYER[[#This Row],[ ]]="Payé",PMKAFAAPAYER[[#This Row],[30.04.2025]],0)</f>
        <v>0</v>
      </c>
      <c r="BE350" s="18">
        <f t="shared" si="84"/>
        <v>0</v>
      </c>
      <c r="BF350" s="162"/>
      <c r="BG350" s="166">
        <f>IF(PMKAFAAPAYER[[#This Row],[ ]]="Payé",PMKAFAAPAYER[[#This Row],[07.05.2025]],0)</f>
        <v>0</v>
      </c>
      <c r="BH350" s="161"/>
      <c r="BI350" s="166">
        <f>IF(PMKAFAAPAYER[[#This Row],[ ]]="Payé",PMKAFAAPAYER[[#This Row],[14.05.2025]],0)</f>
        <v>0</v>
      </c>
      <c r="BJ350" s="161"/>
      <c r="BK350" s="166">
        <f>IF(PMKAFAAPAYER[[#This Row],[ ]]="Payé",PMKAFAAPAYER[[#This Row],[21.05.2025]],0)</f>
        <v>0</v>
      </c>
      <c r="BL350" s="161"/>
      <c r="BM350" s="176">
        <f>IF(PMKAFAAPAYER[[#This Row],[ ]]="Payé",PMKAFAAPAYER[[#This Row],[28.05.2025]],0)</f>
        <v>0</v>
      </c>
      <c r="BN350" s="17">
        <f t="shared" si="85"/>
        <v>0</v>
      </c>
      <c r="BO350" s="162"/>
      <c r="BP350" s="166">
        <f>IF(PMKAFAAPAYER[[#This Row],[ ]]="Payé",PMKAFAAPAYER[[#This Row],[04.06.2025]],0)</f>
        <v>0</v>
      </c>
      <c r="BQ350" s="161"/>
      <c r="BR350" s="166">
        <f>IF(PMKAFAAPAYER[[#This Row],[ ]]="Payé",PMKAFAAPAYER[[#This Row],[11.06.2025]],0)</f>
        <v>0</v>
      </c>
      <c r="BS350" s="161"/>
      <c r="BT350" s="166">
        <f>IF(PMKAFAAPAYER[[#This Row],[ ]]="Payé",PMKAFAAPAYER[[#This Row],[18.06.2025]],0)</f>
        <v>0</v>
      </c>
      <c r="BU350" s="161"/>
      <c r="BV350" s="176">
        <f>IF(PMKAFAAPAYER[[#This Row],[ ]]="Payé",PMKAFAAPAYER[[#This Row],[25.06.2025]],0)</f>
        <v>0</v>
      </c>
      <c r="BW350" s="18">
        <f t="shared" si="86"/>
        <v>0</v>
      </c>
      <c r="BX350" s="162"/>
      <c r="BY350" s="166">
        <f>IF(PMKAFAAPAYER[[#This Row],[ ]]="Payé",PMKAFAAPAYER[[#This Row],[02.07.2025]],0)</f>
        <v>0</v>
      </c>
      <c r="BZ350" s="161"/>
      <c r="CA350" s="166">
        <f>IF(PMKAFAAPAYER[[#This Row],[ ]]="Payé",PMKAFAAPAYER[[#This Row],[09.07.2025]],0)</f>
        <v>0</v>
      </c>
      <c r="CB350" s="161"/>
      <c r="CC350" s="166">
        <f>IF(PMKAFAAPAYER[[#This Row],[ ]]="Payé",PMKAFAAPAYER[[#This Row],[16.07.2025]],0)</f>
        <v>0</v>
      </c>
      <c r="CD350" s="161"/>
      <c r="CE350" s="166">
        <f>IF(PMKAFAAPAYER[[#This Row],[ ]]="Payé",PMKAFAAPAYER[[#This Row],[23.07.2025]],0)</f>
        <v>0</v>
      </c>
      <c r="CF350" s="161"/>
      <c r="CG350" s="176">
        <f>IF(PMKAFAAPAYER[[#This Row],[ ]]="Payé",PMKAFAAPAYER[[#This Row],[30.07.2025]],0)</f>
        <v>0</v>
      </c>
      <c r="CH350" s="17">
        <f t="shared" si="87"/>
        <v>0</v>
      </c>
      <c r="CI350" s="162"/>
      <c r="CJ350" s="166">
        <f>IF(PMKAFAAPAYER[[#This Row],[ ]]="Payé",PMKAFAAPAYER[[#This Row],[06.08.2025]],0)</f>
        <v>0</v>
      </c>
      <c r="CK350" s="161"/>
      <c r="CL350" s="166">
        <f>IF(PMKAFAAPAYER[[#This Row],[ ]]="Payé",PMKAFAAPAYER[[#This Row],[13.08.2025]],0)</f>
        <v>0</v>
      </c>
      <c r="CM350" s="161"/>
      <c r="CN350" s="166">
        <f>IF(PMKAFAAPAYER[[#This Row],[ ]]="Payé",PMKAFAAPAYER[[#This Row],[20.08.2025]],0)</f>
        <v>0</v>
      </c>
      <c r="CO350" s="161"/>
      <c r="CP350" s="176">
        <f>IF(PMKAFAAPAYER[[#This Row],[ ]]="Payé",PMKAFAAPAYER[[#This Row],[27.08.2025]],0)</f>
        <v>0</v>
      </c>
      <c r="CQ350" s="18">
        <f t="shared" si="88"/>
        <v>0</v>
      </c>
      <c r="CR350" s="162"/>
      <c r="CS350" s="166">
        <f>IF(PMKAFAAPAYER[[#This Row],[ ]]="Payé",PMKAFAAPAYER[[#This Row],[03.09.2025]],0)</f>
        <v>0</v>
      </c>
      <c r="CT350" s="161"/>
      <c r="CU350" s="166">
        <f>IF(PMKAFAAPAYER[[#This Row],[ ]]="Payé",PMKAFAAPAYER[[#This Row],[10.09.2025]],0)</f>
        <v>0</v>
      </c>
      <c r="CV350" s="161"/>
      <c r="CW350" s="166">
        <f>IF(PMKAFAAPAYER[[#This Row],[ ]]="Payé",PMKAFAAPAYER[[#This Row],[17.09.2025]],0)</f>
        <v>0</v>
      </c>
      <c r="CX350" s="161"/>
      <c r="CY350" s="176">
        <f>IF(PMKAFAAPAYER[[#This Row],[ ]]="Payé",PMKAFAAPAYER[[#This Row],[24.09.2025]],0)</f>
        <v>0</v>
      </c>
      <c r="CZ350" s="17">
        <f t="shared" si="89"/>
        <v>0</v>
      </c>
      <c r="DA350" s="162"/>
      <c r="DB350" s="166">
        <f>IF(PMKAFAAPAYER[[#This Row],[ ]]="Payé",PMKAFAAPAYER[[#This Row],[01.10.2025]],0)</f>
        <v>0</v>
      </c>
      <c r="DC350" s="161"/>
      <c r="DD350" s="166">
        <f>IF(PMKAFAAPAYER[[#This Row],[ ]]="Payé",PMKAFAAPAYER[[#This Row],[08.10.2025]],0)</f>
        <v>0</v>
      </c>
      <c r="DE350" s="161"/>
      <c r="DF350" s="166">
        <f>IF(PMKAFAAPAYER[[#This Row],[ ]]="Payé",PMKAFAAPAYER[[#This Row],[15.10.2025]],0)</f>
        <v>0</v>
      </c>
      <c r="DG350" s="161"/>
      <c r="DH350" s="166">
        <f>IF(PMKAFAAPAYER[[#This Row],[ ]]="Payé",PMKAFAAPAYER[[#This Row],[22.10.2025]],0)</f>
        <v>0</v>
      </c>
      <c r="DI350" s="161"/>
      <c r="DJ350" s="176">
        <f>IF(PMKAFAAPAYER[[#This Row],[ ]]="Payé",PMKAFAAPAYER[[#This Row],[29.10.2025]],0)</f>
        <v>0</v>
      </c>
      <c r="DK350" s="18">
        <f t="shared" si="90"/>
        <v>0</v>
      </c>
      <c r="DL350" s="162"/>
      <c r="DM350" s="166">
        <f>IF(PMKAFAAPAYER[[#This Row],[ ]]="Payé",PMKAFAAPAYER[[#This Row],[05.11.2025]],0)</f>
        <v>0</v>
      </c>
      <c r="DN350" s="161"/>
      <c r="DO350" s="166">
        <f>IF(PMKAFAAPAYER[[#This Row],[ ]]="Payé",PMKAFAAPAYER[[#This Row],[12.11.2025]],0)</f>
        <v>0</v>
      </c>
      <c r="DP350" s="161"/>
      <c r="DQ350" s="166">
        <f>IF(PMKAFAAPAYER[[#This Row],[ ]]="Payé",PMKAFAAPAYER[[#This Row],[19.11.2025]],0)</f>
        <v>0</v>
      </c>
      <c r="DR350" s="161"/>
      <c r="DS350" s="176">
        <f>IF(PMKAFAAPAYER[[#This Row],[ ]]="Payé",PMKAFAAPAYER[[#This Row],[26.11.2025]],0)</f>
        <v>0</v>
      </c>
      <c r="DT350" s="17">
        <f t="shared" si="91"/>
        <v>0</v>
      </c>
      <c r="DU350" s="162"/>
      <c r="DV350" s="166">
        <f>IF(PMKAFAAPAYER[[#This Row],[ ]]="Payé",PMKAFAAPAYER[[#This Row],[03.12.2025]],0)</f>
        <v>0</v>
      </c>
      <c r="DW350" s="161"/>
      <c r="DX350" s="166">
        <f>IF(PMKAFAAPAYER[[#This Row],[ ]]="Payé",PMKAFAAPAYER[[#This Row],[10.12.2025]],0)</f>
        <v>0</v>
      </c>
      <c r="DY350" s="161"/>
      <c r="DZ350" s="166">
        <f>IF(PMKAFAAPAYER[[#This Row],[ ]]="Payé",PMKAFAAPAYER[[#This Row],[17.12.2025]],0)</f>
        <v>0</v>
      </c>
      <c r="EA350" s="161"/>
      <c r="EB350" s="166">
        <f>IF(PMKAFAAPAYER[[#This Row],[ ]]="Payé",PMKAFAAPAYER[[#This Row],[24.12.2025]],0)</f>
        <v>0</v>
      </c>
      <c r="EC350" s="161"/>
      <c r="ED350" s="176">
        <f>IF(PMKAFAAPAYER[[#This Row],[ ]]="Payé",PMKAFAAPAYER[[#This Row],[31.12.2025]],0)</f>
        <v>0</v>
      </c>
      <c r="EE350" s="18">
        <f t="shared" si="92"/>
        <v>0</v>
      </c>
      <c r="EF350" s="11">
        <f t="shared" si="93"/>
        <v>0</v>
      </c>
      <c r="EG350" s="16">
        <f>+PMKAFAAPAYER[[#This Row],[CHF]]-PMKAFAAPAYER[[#This Row],[T2025]]</f>
        <v>0</v>
      </c>
    </row>
    <row r="351" spans="1:137" x14ac:dyDescent="0.3">
      <c r="A351" s="9">
        <f t="shared" si="94"/>
        <v>346</v>
      </c>
      <c r="B351" s="250"/>
      <c r="C351" s="251"/>
      <c r="D351" s="252"/>
      <c r="E351" s="253"/>
      <c r="F351" s="265">
        <f t="shared" si="80"/>
        <v>0</v>
      </c>
      <c r="G351" s="254"/>
      <c r="H351" s="255"/>
      <c r="I351" s="256"/>
      <c r="J351" s="14"/>
      <c r="K351" s="14"/>
      <c r="L351" s="14"/>
      <c r="N351" s="15"/>
      <c r="P351" s="258"/>
      <c r="Q351" s="259"/>
      <c r="R351" s="260"/>
      <c r="S351" s="166">
        <f>IF(PMKAFAAPAYER[[#This Row],[ ]]="Payé",PMKAFAAPAYER[[#This Row],[02.01.2025]],0)</f>
        <v>0</v>
      </c>
      <c r="T351" s="234"/>
      <c r="U351" s="166">
        <f>IF(PMKAFAAPAYER[[#This Row],[ ]]="Payé",PMKAFAAPAYER[[#This Row],[09.01.2025]],0)</f>
        <v>0</v>
      </c>
      <c r="V351" s="234"/>
      <c r="W351" s="166">
        <f>IF(PMKAFAAPAYER[[#This Row],[ ]]="Payé",PMKAFAAPAYER[[#This Row],[16.01.2025]],0)</f>
        <v>0</v>
      </c>
      <c r="X351" s="234"/>
      <c r="Y351" s="166">
        <f>IF(PMKAFAAPAYER[[#This Row],[ ]]="Payé",PMKAFAAPAYER[[#This Row],[23.01.2025]],0)</f>
        <v>0</v>
      </c>
      <c r="Z351" s="234"/>
      <c r="AA351" s="176">
        <f>IF(PMKAFAAPAYER[[#This Row],[ ]]="Payé",PMKAFAAPAYER[[#This Row],[30.01.2025]],0)</f>
        <v>0</v>
      </c>
      <c r="AB351" s="32">
        <f t="shared" si="81"/>
        <v>0</v>
      </c>
      <c r="AC351" s="234"/>
      <c r="AD351" s="166">
        <f>IF(PMKAFAAPAYER[[#This Row],[ ]]="Payé",PMKAFAAPAYER[[#This Row],[06.02.2025]],0)</f>
        <v>0</v>
      </c>
      <c r="AE351" s="234"/>
      <c r="AF351" s="166">
        <f>IF(PMKAFAAPAYER[[#This Row],[ ]]="Payé",PMKAFAAPAYER[[#This Row],[13.02.2025]],0)</f>
        <v>0</v>
      </c>
      <c r="AG351" s="234"/>
      <c r="AH351" s="166">
        <f>IF(PMKAFAAPAYER[[#This Row],[ ]]="Payé",PMKAFAAPAYER[[#This Row],[20.02.2025]],0)</f>
        <v>0</v>
      </c>
      <c r="AI351" s="234"/>
      <c r="AJ351" s="176">
        <f>IF(PMKAFAAPAYER[[#This Row],[ ]]="Payé",PMKAFAAPAYER[[#This Row],[27.02.2025]],0)</f>
        <v>0</v>
      </c>
      <c r="AK351" s="47">
        <f t="shared" si="82"/>
        <v>0</v>
      </c>
      <c r="AL351" s="162"/>
      <c r="AM351" s="166">
        <f>IF(PMKAFAAPAYER[[#This Row],[ ]]="Payé",PMKAFAAPAYER[[#This Row],[05.03.2025]],0)</f>
        <v>0</v>
      </c>
      <c r="AN351" s="161"/>
      <c r="AO351" s="166">
        <f>IF(PMKAFAAPAYER[[#This Row],[ ]]="Payé",PMKAFAAPAYER[[#This Row],[12.03.2025]],0)</f>
        <v>0</v>
      </c>
      <c r="AP351" s="161"/>
      <c r="AQ351" s="166">
        <f>IF(PMKAFAAPAYER[[#This Row],[ ]]="Payé",PMKAFAAPAYER[[#This Row],[19.03.2025]],0)</f>
        <v>0</v>
      </c>
      <c r="AR351" s="161"/>
      <c r="AS351" s="176">
        <f>IF(PMKAFAAPAYER[[#This Row],[ ]]="Payé",PMKAFAAPAYER[[#This Row],[26.03.2025]],0)</f>
        <v>0</v>
      </c>
      <c r="AT351" s="17">
        <f t="shared" si="83"/>
        <v>0</v>
      </c>
      <c r="AU351" s="162"/>
      <c r="AV351" s="166">
        <f>IF(PMKAFAAPAYER[[#This Row],[ ]]="Payé",PMKAFAAPAYER[[#This Row],[02.04.2025]],0)</f>
        <v>0</v>
      </c>
      <c r="AW351" s="161"/>
      <c r="AX351" s="166">
        <f>IF(PMKAFAAPAYER[[#This Row],[ ]]="Payé",PMKAFAAPAYER[[#This Row],[09.04.2025]],0)</f>
        <v>0</v>
      </c>
      <c r="AY351" s="161"/>
      <c r="AZ351" s="166">
        <f>IF(PMKAFAAPAYER[[#This Row],[ ]]="Payé",PMKAFAAPAYER[[#This Row],[16.04.2025]],0)</f>
        <v>0</v>
      </c>
      <c r="BA351" s="161"/>
      <c r="BB351" s="166">
        <f>IF(PMKAFAAPAYER[[#This Row],[ ]]="Payé",PMKAFAAPAYER[[#This Row],[23.04.2025]],0)</f>
        <v>0</v>
      </c>
      <c r="BC351" s="161"/>
      <c r="BD351" s="176">
        <f>IF(PMKAFAAPAYER[[#This Row],[ ]]="Payé",PMKAFAAPAYER[[#This Row],[30.04.2025]],0)</f>
        <v>0</v>
      </c>
      <c r="BE351" s="18">
        <f t="shared" si="84"/>
        <v>0</v>
      </c>
      <c r="BF351" s="162"/>
      <c r="BG351" s="166">
        <f>IF(PMKAFAAPAYER[[#This Row],[ ]]="Payé",PMKAFAAPAYER[[#This Row],[07.05.2025]],0)</f>
        <v>0</v>
      </c>
      <c r="BH351" s="161"/>
      <c r="BI351" s="166">
        <f>IF(PMKAFAAPAYER[[#This Row],[ ]]="Payé",PMKAFAAPAYER[[#This Row],[14.05.2025]],0)</f>
        <v>0</v>
      </c>
      <c r="BJ351" s="161"/>
      <c r="BK351" s="166">
        <f>IF(PMKAFAAPAYER[[#This Row],[ ]]="Payé",PMKAFAAPAYER[[#This Row],[21.05.2025]],0)</f>
        <v>0</v>
      </c>
      <c r="BL351" s="161"/>
      <c r="BM351" s="176">
        <f>IF(PMKAFAAPAYER[[#This Row],[ ]]="Payé",PMKAFAAPAYER[[#This Row],[28.05.2025]],0)</f>
        <v>0</v>
      </c>
      <c r="BN351" s="17">
        <f t="shared" si="85"/>
        <v>0</v>
      </c>
      <c r="BO351" s="162"/>
      <c r="BP351" s="166">
        <f>IF(PMKAFAAPAYER[[#This Row],[ ]]="Payé",PMKAFAAPAYER[[#This Row],[04.06.2025]],0)</f>
        <v>0</v>
      </c>
      <c r="BQ351" s="161"/>
      <c r="BR351" s="166">
        <f>IF(PMKAFAAPAYER[[#This Row],[ ]]="Payé",PMKAFAAPAYER[[#This Row],[11.06.2025]],0)</f>
        <v>0</v>
      </c>
      <c r="BS351" s="161"/>
      <c r="BT351" s="166">
        <f>IF(PMKAFAAPAYER[[#This Row],[ ]]="Payé",PMKAFAAPAYER[[#This Row],[18.06.2025]],0)</f>
        <v>0</v>
      </c>
      <c r="BU351" s="161"/>
      <c r="BV351" s="176">
        <f>IF(PMKAFAAPAYER[[#This Row],[ ]]="Payé",PMKAFAAPAYER[[#This Row],[25.06.2025]],0)</f>
        <v>0</v>
      </c>
      <c r="BW351" s="18">
        <f t="shared" si="86"/>
        <v>0</v>
      </c>
      <c r="BX351" s="162"/>
      <c r="BY351" s="166">
        <f>IF(PMKAFAAPAYER[[#This Row],[ ]]="Payé",PMKAFAAPAYER[[#This Row],[02.07.2025]],0)</f>
        <v>0</v>
      </c>
      <c r="BZ351" s="161"/>
      <c r="CA351" s="166">
        <f>IF(PMKAFAAPAYER[[#This Row],[ ]]="Payé",PMKAFAAPAYER[[#This Row],[09.07.2025]],0)</f>
        <v>0</v>
      </c>
      <c r="CB351" s="161"/>
      <c r="CC351" s="166">
        <f>IF(PMKAFAAPAYER[[#This Row],[ ]]="Payé",PMKAFAAPAYER[[#This Row],[16.07.2025]],0)</f>
        <v>0</v>
      </c>
      <c r="CD351" s="161"/>
      <c r="CE351" s="166">
        <f>IF(PMKAFAAPAYER[[#This Row],[ ]]="Payé",PMKAFAAPAYER[[#This Row],[23.07.2025]],0)</f>
        <v>0</v>
      </c>
      <c r="CF351" s="161"/>
      <c r="CG351" s="176">
        <f>IF(PMKAFAAPAYER[[#This Row],[ ]]="Payé",PMKAFAAPAYER[[#This Row],[30.07.2025]],0)</f>
        <v>0</v>
      </c>
      <c r="CH351" s="17">
        <f t="shared" si="87"/>
        <v>0</v>
      </c>
      <c r="CI351" s="162"/>
      <c r="CJ351" s="166">
        <f>IF(PMKAFAAPAYER[[#This Row],[ ]]="Payé",PMKAFAAPAYER[[#This Row],[06.08.2025]],0)</f>
        <v>0</v>
      </c>
      <c r="CK351" s="161"/>
      <c r="CL351" s="166">
        <f>IF(PMKAFAAPAYER[[#This Row],[ ]]="Payé",PMKAFAAPAYER[[#This Row],[13.08.2025]],0)</f>
        <v>0</v>
      </c>
      <c r="CM351" s="161"/>
      <c r="CN351" s="166">
        <f>IF(PMKAFAAPAYER[[#This Row],[ ]]="Payé",PMKAFAAPAYER[[#This Row],[20.08.2025]],0)</f>
        <v>0</v>
      </c>
      <c r="CO351" s="161"/>
      <c r="CP351" s="176">
        <f>IF(PMKAFAAPAYER[[#This Row],[ ]]="Payé",PMKAFAAPAYER[[#This Row],[27.08.2025]],0)</f>
        <v>0</v>
      </c>
      <c r="CQ351" s="18">
        <f t="shared" si="88"/>
        <v>0</v>
      </c>
      <c r="CR351" s="162"/>
      <c r="CS351" s="166">
        <f>IF(PMKAFAAPAYER[[#This Row],[ ]]="Payé",PMKAFAAPAYER[[#This Row],[03.09.2025]],0)</f>
        <v>0</v>
      </c>
      <c r="CT351" s="161"/>
      <c r="CU351" s="166">
        <f>IF(PMKAFAAPAYER[[#This Row],[ ]]="Payé",PMKAFAAPAYER[[#This Row],[10.09.2025]],0)</f>
        <v>0</v>
      </c>
      <c r="CV351" s="161"/>
      <c r="CW351" s="166">
        <f>IF(PMKAFAAPAYER[[#This Row],[ ]]="Payé",PMKAFAAPAYER[[#This Row],[17.09.2025]],0)</f>
        <v>0</v>
      </c>
      <c r="CX351" s="161"/>
      <c r="CY351" s="176">
        <f>IF(PMKAFAAPAYER[[#This Row],[ ]]="Payé",PMKAFAAPAYER[[#This Row],[24.09.2025]],0)</f>
        <v>0</v>
      </c>
      <c r="CZ351" s="17">
        <f t="shared" si="89"/>
        <v>0</v>
      </c>
      <c r="DA351" s="162"/>
      <c r="DB351" s="166">
        <f>IF(PMKAFAAPAYER[[#This Row],[ ]]="Payé",PMKAFAAPAYER[[#This Row],[01.10.2025]],0)</f>
        <v>0</v>
      </c>
      <c r="DC351" s="161"/>
      <c r="DD351" s="166">
        <f>IF(PMKAFAAPAYER[[#This Row],[ ]]="Payé",PMKAFAAPAYER[[#This Row],[08.10.2025]],0)</f>
        <v>0</v>
      </c>
      <c r="DE351" s="161"/>
      <c r="DF351" s="166">
        <f>IF(PMKAFAAPAYER[[#This Row],[ ]]="Payé",PMKAFAAPAYER[[#This Row],[15.10.2025]],0)</f>
        <v>0</v>
      </c>
      <c r="DG351" s="161"/>
      <c r="DH351" s="166">
        <f>IF(PMKAFAAPAYER[[#This Row],[ ]]="Payé",PMKAFAAPAYER[[#This Row],[22.10.2025]],0)</f>
        <v>0</v>
      </c>
      <c r="DI351" s="161"/>
      <c r="DJ351" s="176">
        <f>IF(PMKAFAAPAYER[[#This Row],[ ]]="Payé",PMKAFAAPAYER[[#This Row],[29.10.2025]],0)</f>
        <v>0</v>
      </c>
      <c r="DK351" s="18">
        <f t="shared" si="90"/>
        <v>0</v>
      </c>
      <c r="DL351" s="162"/>
      <c r="DM351" s="166">
        <f>IF(PMKAFAAPAYER[[#This Row],[ ]]="Payé",PMKAFAAPAYER[[#This Row],[05.11.2025]],0)</f>
        <v>0</v>
      </c>
      <c r="DN351" s="161"/>
      <c r="DO351" s="166">
        <f>IF(PMKAFAAPAYER[[#This Row],[ ]]="Payé",PMKAFAAPAYER[[#This Row],[12.11.2025]],0)</f>
        <v>0</v>
      </c>
      <c r="DP351" s="161"/>
      <c r="DQ351" s="166">
        <f>IF(PMKAFAAPAYER[[#This Row],[ ]]="Payé",PMKAFAAPAYER[[#This Row],[19.11.2025]],0)</f>
        <v>0</v>
      </c>
      <c r="DR351" s="161"/>
      <c r="DS351" s="176">
        <f>IF(PMKAFAAPAYER[[#This Row],[ ]]="Payé",PMKAFAAPAYER[[#This Row],[26.11.2025]],0)</f>
        <v>0</v>
      </c>
      <c r="DT351" s="17">
        <f t="shared" si="91"/>
        <v>0</v>
      </c>
      <c r="DU351" s="162"/>
      <c r="DV351" s="166">
        <f>IF(PMKAFAAPAYER[[#This Row],[ ]]="Payé",PMKAFAAPAYER[[#This Row],[03.12.2025]],0)</f>
        <v>0</v>
      </c>
      <c r="DW351" s="161"/>
      <c r="DX351" s="166">
        <f>IF(PMKAFAAPAYER[[#This Row],[ ]]="Payé",PMKAFAAPAYER[[#This Row],[10.12.2025]],0)</f>
        <v>0</v>
      </c>
      <c r="DY351" s="161"/>
      <c r="DZ351" s="166">
        <f>IF(PMKAFAAPAYER[[#This Row],[ ]]="Payé",PMKAFAAPAYER[[#This Row],[17.12.2025]],0)</f>
        <v>0</v>
      </c>
      <c r="EA351" s="161"/>
      <c r="EB351" s="166">
        <f>IF(PMKAFAAPAYER[[#This Row],[ ]]="Payé",PMKAFAAPAYER[[#This Row],[24.12.2025]],0)</f>
        <v>0</v>
      </c>
      <c r="EC351" s="161"/>
      <c r="ED351" s="176">
        <f>IF(PMKAFAAPAYER[[#This Row],[ ]]="Payé",PMKAFAAPAYER[[#This Row],[31.12.2025]],0)</f>
        <v>0</v>
      </c>
      <c r="EE351" s="18">
        <f t="shared" si="92"/>
        <v>0</v>
      </c>
      <c r="EF351" s="11">
        <f t="shared" si="93"/>
        <v>0</v>
      </c>
      <c r="EG351" s="16">
        <f>+PMKAFAAPAYER[[#This Row],[CHF]]-PMKAFAAPAYER[[#This Row],[T2025]]</f>
        <v>0</v>
      </c>
    </row>
    <row r="352" spans="1:137" x14ac:dyDescent="0.3">
      <c r="A352" s="9">
        <f t="shared" si="94"/>
        <v>347</v>
      </c>
      <c r="B352" s="250"/>
      <c r="C352" s="251"/>
      <c r="D352" s="252"/>
      <c r="E352" s="253"/>
      <c r="F352" s="265">
        <f t="shared" si="80"/>
        <v>0</v>
      </c>
      <c r="G352" s="254"/>
      <c r="H352" s="255"/>
      <c r="I352" s="256"/>
      <c r="J352" s="14"/>
      <c r="K352" s="14"/>
      <c r="L352" s="14"/>
      <c r="N352" s="15"/>
      <c r="P352" s="258"/>
      <c r="Q352" s="259"/>
      <c r="R352" s="260"/>
      <c r="S352" s="166">
        <f>IF(PMKAFAAPAYER[[#This Row],[ ]]="Payé",PMKAFAAPAYER[[#This Row],[02.01.2025]],0)</f>
        <v>0</v>
      </c>
      <c r="T352" s="234"/>
      <c r="U352" s="166">
        <f>IF(PMKAFAAPAYER[[#This Row],[ ]]="Payé",PMKAFAAPAYER[[#This Row],[09.01.2025]],0)</f>
        <v>0</v>
      </c>
      <c r="V352" s="234"/>
      <c r="W352" s="166">
        <f>IF(PMKAFAAPAYER[[#This Row],[ ]]="Payé",PMKAFAAPAYER[[#This Row],[16.01.2025]],0)</f>
        <v>0</v>
      </c>
      <c r="X352" s="234"/>
      <c r="Y352" s="166">
        <f>IF(PMKAFAAPAYER[[#This Row],[ ]]="Payé",PMKAFAAPAYER[[#This Row],[23.01.2025]],0)</f>
        <v>0</v>
      </c>
      <c r="Z352" s="234"/>
      <c r="AA352" s="176">
        <f>IF(PMKAFAAPAYER[[#This Row],[ ]]="Payé",PMKAFAAPAYER[[#This Row],[30.01.2025]],0)</f>
        <v>0</v>
      </c>
      <c r="AB352" s="32">
        <f t="shared" si="81"/>
        <v>0</v>
      </c>
      <c r="AC352" s="234"/>
      <c r="AD352" s="166">
        <f>IF(PMKAFAAPAYER[[#This Row],[ ]]="Payé",PMKAFAAPAYER[[#This Row],[06.02.2025]],0)</f>
        <v>0</v>
      </c>
      <c r="AE352" s="234"/>
      <c r="AF352" s="166">
        <f>IF(PMKAFAAPAYER[[#This Row],[ ]]="Payé",PMKAFAAPAYER[[#This Row],[13.02.2025]],0)</f>
        <v>0</v>
      </c>
      <c r="AG352" s="234"/>
      <c r="AH352" s="166">
        <f>IF(PMKAFAAPAYER[[#This Row],[ ]]="Payé",PMKAFAAPAYER[[#This Row],[20.02.2025]],0)</f>
        <v>0</v>
      </c>
      <c r="AI352" s="234"/>
      <c r="AJ352" s="176">
        <f>IF(PMKAFAAPAYER[[#This Row],[ ]]="Payé",PMKAFAAPAYER[[#This Row],[27.02.2025]],0)</f>
        <v>0</v>
      </c>
      <c r="AK352" s="47">
        <f t="shared" si="82"/>
        <v>0</v>
      </c>
      <c r="AL352" s="162"/>
      <c r="AM352" s="166">
        <f>IF(PMKAFAAPAYER[[#This Row],[ ]]="Payé",PMKAFAAPAYER[[#This Row],[05.03.2025]],0)</f>
        <v>0</v>
      </c>
      <c r="AN352" s="161"/>
      <c r="AO352" s="166">
        <f>IF(PMKAFAAPAYER[[#This Row],[ ]]="Payé",PMKAFAAPAYER[[#This Row],[12.03.2025]],0)</f>
        <v>0</v>
      </c>
      <c r="AP352" s="161"/>
      <c r="AQ352" s="166">
        <f>IF(PMKAFAAPAYER[[#This Row],[ ]]="Payé",PMKAFAAPAYER[[#This Row],[19.03.2025]],0)</f>
        <v>0</v>
      </c>
      <c r="AR352" s="161"/>
      <c r="AS352" s="176">
        <f>IF(PMKAFAAPAYER[[#This Row],[ ]]="Payé",PMKAFAAPAYER[[#This Row],[26.03.2025]],0)</f>
        <v>0</v>
      </c>
      <c r="AT352" s="17">
        <f t="shared" si="83"/>
        <v>0</v>
      </c>
      <c r="AU352" s="162"/>
      <c r="AV352" s="166">
        <f>IF(PMKAFAAPAYER[[#This Row],[ ]]="Payé",PMKAFAAPAYER[[#This Row],[02.04.2025]],0)</f>
        <v>0</v>
      </c>
      <c r="AW352" s="161"/>
      <c r="AX352" s="166">
        <f>IF(PMKAFAAPAYER[[#This Row],[ ]]="Payé",PMKAFAAPAYER[[#This Row],[09.04.2025]],0)</f>
        <v>0</v>
      </c>
      <c r="AY352" s="161"/>
      <c r="AZ352" s="166">
        <f>IF(PMKAFAAPAYER[[#This Row],[ ]]="Payé",PMKAFAAPAYER[[#This Row],[16.04.2025]],0)</f>
        <v>0</v>
      </c>
      <c r="BA352" s="161"/>
      <c r="BB352" s="166">
        <f>IF(PMKAFAAPAYER[[#This Row],[ ]]="Payé",PMKAFAAPAYER[[#This Row],[23.04.2025]],0)</f>
        <v>0</v>
      </c>
      <c r="BC352" s="161"/>
      <c r="BD352" s="176">
        <f>IF(PMKAFAAPAYER[[#This Row],[ ]]="Payé",PMKAFAAPAYER[[#This Row],[30.04.2025]],0)</f>
        <v>0</v>
      </c>
      <c r="BE352" s="18">
        <f t="shared" si="84"/>
        <v>0</v>
      </c>
      <c r="BF352" s="162"/>
      <c r="BG352" s="166">
        <f>IF(PMKAFAAPAYER[[#This Row],[ ]]="Payé",PMKAFAAPAYER[[#This Row],[07.05.2025]],0)</f>
        <v>0</v>
      </c>
      <c r="BH352" s="161"/>
      <c r="BI352" s="166">
        <f>IF(PMKAFAAPAYER[[#This Row],[ ]]="Payé",PMKAFAAPAYER[[#This Row],[14.05.2025]],0)</f>
        <v>0</v>
      </c>
      <c r="BJ352" s="161"/>
      <c r="BK352" s="166">
        <f>IF(PMKAFAAPAYER[[#This Row],[ ]]="Payé",PMKAFAAPAYER[[#This Row],[21.05.2025]],0)</f>
        <v>0</v>
      </c>
      <c r="BL352" s="161"/>
      <c r="BM352" s="176">
        <f>IF(PMKAFAAPAYER[[#This Row],[ ]]="Payé",PMKAFAAPAYER[[#This Row],[28.05.2025]],0)</f>
        <v>0</v>
      </c>
      <c r="BN352" s="17">
        <f t="shared" si="85"/>
        <v>0</v>
      </c>
      <c r="BO352" s="162"/>
      <c r="BP352" s="166">
        <f>IF(PMKAFAAPAYER[[#This Row],[ ]]="Payé",PMKAFAAPAYER[[#This Row],[04.06.2025]],0)</f>
        <v>0</v>
      </c>
      <c r="BQ352" s="161"/>
      <c r="BR352" s="166">
        <f>IF(PMKAFAAPAYER[[#This Row],[ ]]="Payé",PMKAFAAPAYER[[#This Row],[11.06.2025]],0)</f>
        <v>0</v>
      </c>
      <c r="BS352" s="161"/>
      <c r="BT352" s="166">
        <f>IF(PMKAFAAPAYER[[#This Row],[ ]]="Payé",PMKAFAAPAYER[[#This Row],[18.06.2025]],0)</f>
        <v>0</v>
      </c>
      <c r="BU352" s="161"/>
      <c r="BV352" s="176">
        <f>IF(PMKAFAAPAYER[[#This Row],[ ]]="Payé",PMKAFAAPAYER[[#This Row],[25.06.2025]],0)</f>
        <v>0</v>
      </c>
      <c r="BW352" s="18">
        <f t="shared" si="86"/>
        <v>0</v>
      </c>
      <c r="BX352" s="162"/>
      <c r="BY352" s="166">
        <f>IF(PMKAFAAPAYER[[#This Row],[ ]]="Payé",PMKAFAAPAYER[[#This Row],[02.07.2025]],0)</f>
        <v>0</v>
      </c>
      <c r="BZ352" s="161"/>
      <c r="CA352" s="166">
        <f>IF(PMKAFAAPAYER[[#This Row],[ ]]="Payé",PMKAFAAPAYER[[#This Row],[09.07.2025]],0)</f>
        <v>0</v>
      </c>
      <c r="CB352" s="161"/>
      <c r="CC352" s="166">
        <f>IF(PMKAFAAPAYER[[#This Row],[ ]]="Payé",PMKAFAAPAYER[[#This Row],[16.07.2025]],0)</f>
        <v>0</v>
      </c>
      <c r="CD352" s="161"/>
      <c r="CE352" s="166">
        <f>IF(PMKAFAAPAYER[[#This Row],[ ]]="Payé",PMKAFAAPAYER[[#This Row],[23.07.2025]],0)</f>
        <v>0</v>
      </c>
      <c r="CF352" s="161"/>
      <c r="CG352" s="176">
        <f>IF(PMKAFAAPAYER[[#This Row],[ ]]="Payé",PMKAFAAPAYER[[#This Row],[30.07.2025]],0)</f>
        <v>0</v>
      </c>
      <c r="CH352" s="17">
        <f t="shared" si="87"/>
        <v>0</v>
      </c>
      <c r="CI352" s="162"/>
      <c r="CJ352" s="166">
        <f>IF(PMKAFAAPAYER[[#This Row],[ ]]="Payé",PMKAFAAPAYER[[#This Row],[06.08.2025]],0)</f>
        <v>0</v>
      </c>
      <c r="CK352" s="161"/>
      <c r="CL352" s="166">
        <f>IF(PMKAFAAPAYER[[#This Row],[ ]]="Payé",PMKAFAAPAYER[[#This Row],[13.08.2025]],0)</f>
        <v>0</v>
      </c>
      <c r="CM352" s="161"/>
      <c r="CN352" s="166">
        <f>IF(PMKAFAAPAYER[[#This Row],[ ]]="Payé",PMKAFAAPAYER[[#This Row],[20.08.2025]],0)</f>
        <v>0</v>
      </c>
      <c r="CO352" s="161"/>
      <c r="CP352" s="176">
        <f>IF(PMKAFAAPAYER[[#This Row],[ ]]="Payé",PMKAFAAPAYER[[#This Row],[27.08.2025]],0)</f>
        <v>0</v>
      </c>
      <c r="CQ352" s="18">
        <f t="shared" si="88"/>
        <v>0</v>
      </c>
      <c r="CR352" s="162"/>
      <c r="CS352" s="166">
        <f>IF(PMKAFAAPAYER[[#This Row],[ ]]="Payé",PMKAFAAPAYER[[#This Row],[03.09.2025]],0)</f>
        <v>0</v>
      </c>
      <c r="CT352" s="161"/>
      <c r="CU352" s="166">
        <f>IF(PMKAFAAPAYER[[#This Row],[ ]]="Payé",PMKAFAAPAYER[[#This Row],[10.09.2025]],0)</f>
        <v>0</v>
      </c>
      <c r="CV352" s="161"/>
      <c r="CW352" s="166">
        <f>IF(PMKAFAAPAYER[[#This Row],[ ]]="Payé",PMKAFAAPAYER[[#This Row],[17.09.2025]],0)</f>
        <v>0</v>
      </c>
      <c r="CX352" s="161"/>
      <c r="CY352" s="176">
        <f>IF(PMKAFAAPAYER[[#This Row],[ ]]="Payé",PMKAFAAPAYER[[#This Row],[24.09.2025]],0)</f>
        <v>0</v>
      </c>
      <c r="CZ352" s="17">
        <f t="shared" si="89"/>
        <v>0</v>
      </c>
      <c r="DA352" s="162"/>
      <c r="DB352" s="166">
        <f>IF(PMKAFAAPAYER[[#This Row],[ ]]="Payé",PMKAFAAPAYER[[#This Row],[01.10.2025]],0)</f>
        <v>0</v>
      </c>
      <c r="DC352" s="161"/>
      <c r="DD352" s="166">
        <f>IF(PMKAFAAPAYER[[#This Row],[ ]]="Payé",PMKAFAAPAYER[[#This Row],[08.10.2025]],0)</f>
        <v>0</v>
      </c>
      <c r="DE352" s="161"/>
      <c r="DF352" s="166">
        <f>IF(PMKAFAAPAYER[[#This Row],[ ]]="Payé",PMKAFAAPAYER[[#This Row],[15.10.2025]],0)</f>
        <v>0</v>
      </c>
      <c r="DG352" s="161"/>
      <c r="DH352" s="166">
        <f>IF(PMKAFAAPAYER[[#This Row],[ ]]="Payé",PMKAFAAPAYER[[#This Row],[22.10.2025]],0)</f>
        <v>0</v>
      </c>
      <c r="DI352" s="161"/>
      <c r="DJ352" s="176">
        <f>IF(PMKAFAAPAYER[[#This Row],[ ]]="Payé",PMKAFAAPAYER[[#This Row],[29.10.2025]],0)</f>
        <v>0</v>
      </c>
      <c r="DK352" s="18">
        <f t="shared" si="90"/>
        <v>0</v>
      </c>
      <c r="DL352" s="162"/>
      <c r="DM352" s="166">
        <f>IF(PMKAFAAPAYER[[#This Row],[ ]]="Payé",PMKAFAAPAYER[[#This Row],[05.11.2025]],0)</f>
        <v>0</v>
      </c>
      <c r="DN352" s="161"/>
      <c r="DO352" s="166">
        <f>IF(PMKAFAAPAYER[[#This Row],[ ]]="Payé",PMKAFAAPAYER[[#This Row],[12.11.2025]],0)</f>
        <v>0</v>
      </c>
      <c r="DP352" s="161"/>
      <c r="DQ352" s="166">
        <f>IF(PMKAFAAPAYER[[#This Row],[ ]]="Payé",PMKAFAAPAYER[[#This Row],[19.11.2025]],0)</f>
        <v>0</v>
      </c>
      <c r="DR352" s="161"/>
      <c r="DS352" s="176">
        <f>IF(PMKAFAAPAYER[[#This Row],[ ]]="Payé",PMKAFAAPAYER[[#This Row],[26.11.2025]],0)</f>
        <v>0</v>
      </c>
      <c r="DT352" s="17">
        <f t="shared" si="91"/>
        <v>0</v>
      </c>
      <c r="DU352" s="162"/>
      <c r="DV352" s="166">
        <f>IF(PMKAFAAPAYER[[#This Row],[ ]]="Payé",PMKAFAAPAYER[[#This Row],[03.12.2025]],0)</f>
        <v>0</v>
      </c>
      <c r="DW352" s="161"/>
      <c r="DX352" s="166">
        <f>IF(PMKAFAAPAYER[[#This Row],[ ]]="Payé",PMKAFAAPAYER[[#This Row],[10.12.2025]],0)</f>
        <v>0</v>
      </c>
      <c r="DY352" s="161"/>
      <c r="DZ352" s="166">
        <f>IF(PMKAFAAPAYER[[#This Row],[ ]]="Payé",PMKAFAAPAYER[[#This Row],[17.12.2025]],0)</f>
        <v>0</v>
      </c>
      <c r="EA352" s="161"/>
      <c r="EB352" s="166">
        <f>IF(PMKAFAAPAYER[[#This Row],[ ]]="Payé",PMKAFAAPAYER[[#This Row],[24.12.2025]],0)</f>
        <v>0</v>
      </c>
      <c r="EC352" s="161"/>
      <c r="ED352" s="176">
        <f>IF(PMKAFAAPAYER[[#This Row],[ ]]="Payé",PMKAFAAPAYER[[#This Row],[31.12.2025]],0)</f>
        <v>0</v>
      </c>
      <c r="EE352" s="18">
        <f t="shared" si="92"/>
        <v>0</v>
      </c>
      <c r="EF352" s="11">
        <f t="shared" si="93"/>
        <v>0</v>
      </c>
      <c r="EG352" s="16">
        <f>+PMKAFAAPAYER[[#This Row],[CHF]]-PMKAFAAPAYER[[#This Row],[T2025]]</f>
        <v>0</v>
      </c>
    </row>
    <row r="353" spans="1:137" x14ac:dyDescent="0.3">
      <c r="A353" s="9">
        <f t="shared" si="94"/>
        <v>348</v>
      </c>
      <c r="B353" s="250"/>
      <c r="C353" s="251"/>
      <c r="D353" s="252"/>
      <c r="E353" s="253"/>
      <c r="F353" s="265">
        <f t="shared" si="80"/>
        <v>0</v>
      </c>
      <c r="G353" s="254"/>
      <c r="H353" s="255"/>
      <c r="I353" s="256"/>
      <c r="J353" s="14"/>
      <c r="K353" s="14"/>
      <c r="L353" s="14"/>
      <c r="N353" s="15"/>
      <c r="P353" s="258"/>
      <c r="Q353" s="259"/>
      <c r="R353" s="260"/>
      <c r="S353" s="166">
        <f>IF(PMKAFAAPAYER[[#This Row],[ ]]="Payé",PMKAFAAPAYER[[#This Row],[02.01.2025]],0)</f>
        <v>0</v>
      </c>
      <c r="T353" s="234"/>
      <c r="U353" s="166">
        <f>IF(PMKAFAAPAYER[[#This Row],[ ]]="Payé",PMKAFAAPAYER[[#This Row],[09.01.2025]],0)</f>
        <v>0</v>
      </c>
      <c r="V353" s="234"/>
      <c r="W353" s="166">
        <f>IF(PMKAFAAPAYER[[#This Row],[ ]]="Payé",PMKAFAAPAYER[[#This Row],[16.01.2025]],0)</f>
        <v>0</v>
      </c>
      <c r="X353" s="234"/>
      <c r="Y353" s="166">
        <f>IF(PMKAFAAPAYER[[#This Row],[ ]]="Payé",PMKAFAAPAYER[[#This Row],[23.01.2025]],0)</f>
        <v>0</v>
      </c>
      <c r="Z353" s="234"/>
      <c r="AA353" s="176">
        <f>IF(PMKAFAAPAYER[[#This Row],[ ]]="Payé",PMKAFAAPAYER[[#This Row],[30.01.2025]],0)</f>
        <v>0</v>
      </c>
      <c r="AB353" s="32">
        <f t="shared" si="81"/>
        <v>0</v>
      </c>
      <c r="AC353" s="234"/>
      <c r="AD353" s="166">
        <f>IF(PMKAFAAPAYER[[#This Row],[ ]]="Payé",PMKAFAAPAYER[[#This Row],[06.02.2025]],0)</f>
        <v>0</v>
      </c>
      <c r="AE353" s="234"/>
      <c r="AF353" s="166">
        <f>IF(PMKAFAAPAYER[[#This Row],[ ]]="Payé",PMKAFAAPAYER[[#This Row],[13.02.2025]],0)</f>
        <v>0</v>
      </c>
      <c r="AG353" s="234"/>
      <c r="AH353" s="166">
        <f>IF(PMKAFAAPAYER[[#This Row],[ ]]="Payé",PMKAFAAPAYER[[#This Row],[20.02.2025]],0)</f>
        <v>0</v>
      </c>
      <c r="AI353" s="234"/>
      <c r="AJ353" s="176">
        <f>IF(PMKAFAAPAYER[[#This Row],[ ]]="Payé",PMKAFAAPAYER[[#This Row],[27.02.2025]],0)</f>
        <v>0</v>
      </c>
      <c r="AK353" s="47">
        <f t="shared" si="82"/>
        <v>0</v>
      </c>
      <c r="AL353" s="162"/>
      <c r="AM353" s="166">
        <f>IF(PMKAFAAPAYER[[#This Row],[ ]]="Payé",PMKAFAAPAYER[[#This Row],[05.03.2025]],0)</f>
        <v>0</v>
      </c>
      <c r="AN353" s="161"/>
      <c r="AO353" s="166">
        <f>IF(PMKAFAAPAYER[[#This Row],[ ]]="Payé",PMKAFAAPAYER[[#This Row],[12.03.2025]],0)</f>
        <v>0</v>
      </c>
      <c r="AP353" s="161"/>
      <c r="AQ353" s="166">
        <f>IF(PMKAFAAPAYER[[#This Row],[ ]]="Payé",PMKAFAAPAYER[[#This Row],[19.03.2025]],0)</f>
        <v>0</v>
      </c>
      <c r="AR353" s="161"/>
      <c r="AS353" s="176">
        <f>IF(PMKAFAAPAYER[[#This Row],[ ]]="Payé",PMKAFAAPAYER[[#This Row],[26.03.2025]],0)</f>
        <v>0</v>
      </c>
      <c r="AT353" s="17">
        <f t="shared" si="83"/>
        <v>0</v>
      </c>
      <c r="AU353" s="162"/>
      <c r="AV353" s="166">
        <f>IF(PMKAFAAPAYER[[#This Row],[ ]]="Payé",PMKAFAAPAYER[[#This Row],[02.04.2025]],0)</f>
        <v>0</v>
      </c>
      <c r="AW353" s="161"/>
      <c r="AX353" s="166">
        <f>IF(PMKAFAAPAYER[[#This Row],[ ]]="Payé",PMKAFAAPAYER[[#This Row],[09.04.2025]],0)</f>
        <v>0</v>
      </c>
      <c r="AY353" s="161"/>
      <c r="AZ353" s="166">
        <f>IF(PMKAFAAPAYER[[#This Row],[ ]]="Payé",PMKAFAAPAYER[[#This Row],[16.04.2025]],0)</f>
        <v>0</v>
      </c>
      <c r="BA353" s="161"/>
      <c r="BB353" s="166">
        <f>IF(PMKAFAAPAYER[[#This Row],[ ]]="Payé",PMKAFAAPAYER[[#This Row],[23.04.2025]],0)</f>
        <v>0</v>
      </c>
      <c r="BC353" s="161"/>
      <c r="BD353" s="176">
        <f>IF(PMKAFAAPAYER[[#This Row],[ ]]="Payé",PMKAFAAPAYER[[#This Row],[30.04.2025]],0)</f>
        <v>0</v>
      </c>
      <c r="BE353" s="18">
        <f t="shared" si="84"/>
        <v>0</v>
      </c>
      <c r="BF353" s="162"/>
      <c r="BG353" s="166">
        <f>IF(PMKAFAAPAYER[[#This Row],[ ]]="Payé",PMKAFAAPAYER[[#This Row],[07.05.2025]],0)</f>
        <v>0</v>
      </c>
      <c r="BH353" s="161"/>
      <c r="BI353" s="166">
        <f>IF(PMKAFAAPAYER[[#This Row],[ ]]="Payé",PMKAFAAPAYER[[#This Row],[14.05.2025]],0)</f>
        <v>0</v>
      </c>
      <c r="BJ353" s="161"/>
      <c r="BK353" s="166">
        <f>IF(PMKAFAAPAYER[[#This Row],[ ]]="Payé",PMKAFAAPAYER[[#This Row],[21.05.2025]],0)</f>
        <v>0</v>
      </c>
      <c r="BL353" s="161"/>
      <c r="BM353" s="176">
        <f>IF(PMKAFAAPAYER[[#This Row],[ ]]="Payé",PMKAFAAPAYER[[#This Row],[28.05.2025]],0)</f>
        <v>0</v>
      </c>
      <c r="BN353" s="17">
        <f t="shared" si="85"/>
        <v>0</v>
      </c>
      <c r="BO353" s="162"/>
      <c r="BP353" s="166">
        <f>IF(PMKAFAAPAYER[[#This Row],[ ]]="Payé",PMKAFAAPAYER[[#This Row],[04.06.2025]],0)</f>
        <v>0</v>
      </c>
      <c r="BQ353" s="161"/>
      <c r="BR353" s="166">
        <f>IF(PMKAFAAPAYER[[#This Row],[ ]]="Payé",PMKAFAAPAYER[[#This Row],[11.06.2025]],0)</f>
        <v>0</v>
      </c>
      <c r="BS353" s="161"/>
      <c r="BT353" s="166">
        <f>IF(PMKAFAAPAYER[[#This Row],[ ]]="Payé",PMKAFAAPAYER[[#This Row],[18.06.2025]],0)</f>
        <v>0</v>
      </c>
      <c r="BU353" s="161"/>
      <c r="BV353" s="176">
        <f>IF(PMKAFAAPAYER[[#This Row],[ ]]="Payé",PMKAFAAPAYER[[#This Row],[25.06.2025]],0)</f>
        <v>0</v>
      </c>
      <c r="BW353" s="18">
        <f t="shared" si="86"/>
        <v>0</v>
      </c>
      <c r="BX353" s="162"/>
      <c r="BY353" s="166">
        <f>IF(PMKAFAAPAYER[[#This Row],[ ]]="Payé",PMKAFAAPAYER[[#This Row],[02.07.2025]],0)</f>
        <v>0</v>
      </c>
      <c r="BZ353" s="161"/>
      <c r="CA353" s="166">
        <f>IF(PMKAFAAPAYER[[#This Row],[ ]]="Payé",PMKAFAAPAYER[[#This Row],[09.07.2025]],0)</f>
        <v>0</v>
      </c>
      <c r="CB353" s="161"/>
      <c r="CC353" s="166">
        <f>IF(PMKAFAAPAYER[[#This Row],[ ]]="Payé",PMKAFAAPAYER[[#This Row],[16.07.2025]],0)</f>
        <v>0</v>
      </c>
      <c r="CD353" s="161"/>
      <c r="CE353" s="166">
        <f>IF(PMKAFAAPAYER[[#This Row],[ ]]="Payé",PMKAFAAPAYER[[#This Row],[23.07.2025]],0)</f>
        <v>0</v>
      </c>
      <c r="CF353" s="161"/>
      <c r="CG353" s="176">
        <f>IF(PMKAFAAPAYER[[#This Row],[ ]]="Payé",PMKAFAAPAYER[[#This Row],[30.07.2025]],0)</f>
        <v>0</v>
      </c>
      <c r="CH353" s="17">
        <f t="shared" si="87"/>
        <v>0</v>
      </c>
      <c r="CI353" s="162"/>
      <c r="CJ353" s="166">
        <f>IF(PMKAFAAPAYER[[#This Row],[ ]]="Payé",PMKAFAAPAYER[[#This Row],[06.08.2025]],0)</f>
        <v>0</v>
      </c>
      <c r="CK353" s="161"/>
      <c r="CL353" s="166">
        <f>IF(PMKAFAAPAYER[[#This Row],[ ]]="Payé",PMKAFAAPAYER[[#This Row],[13.08.2025]],0)</f>
        <v>0</v>
      </c>
      <c r="CM353" s="161"/>
      <c r="CN353" s="166">
        <f>IF(PMKAFAAPAYER[[#This Row],[ ]]="Payé",PMKAFAAPAYER[[#This Row],[20.08.2025]],0)</f>
        <v>0</v>
      </c>
      <c r="CO353" s="161"/>
      <c r="CP353" s="176">
        <f>IF(PMKAFAAPAYER[[#This Row],[ ]]="Payé",PMKAFAAPAYER[[#This Row],[27.08.2025]],0)</f>
        <v>0</v>
      </c>
      <c r="CQ353" s="18">
        <f t="shared" si="88"/>
        <v>0</v>
      </c>
      <c r="CR353" s="162"/>
      <c r="CS353" s="166">
        <f>IF(PMKAFAAPAYER[[#This Row],[ ]]="Payé",PMKAFAAPAYER[[#This Row],[03.09.2025]],0)</f>
        <v>0</v>
      </c>
      <c r="CT353" s="161"/>
      <c r="CU353" s="166">
        <f>IF(PMKAFAAPAYER[[#This Row],[ ]]="Payé",PMKAFAAPAYER[[#This Row],[10.09.2025]],0)</f>
        <v>0</v>
      </c>
      <c r="CV353" s="161"/>
      <c r="CW353" s="166">
        <f>IF(PMKAFAAPAYER[[#This Row],[ ]]="Payé",PMKAFAAPAYER[[#This Row],[17.09.2025]],0)</f>
        <v>0</v>
      </c>
      <c r="CX353" s="161"/>
      <c r="CY353" s="176">
        <f>IF(PMKAFAAPAYER[[#This Row],[ ]]="Payé",PMKAFAAPAYER[[#This Row],[24.09.2025]],0)</f>
        <v>0</v>
      </c>
      <c r="CZ353" s="17">
        <f t="shared" si="89"/>
        <v>0</v>
      </c>
      <c r="DA353" s="162"/>
      <c r="DB353" s="166">
        <f>IF(PMKAFAAPAYER[[#This Row],[ ]]="Payé",PMKAFAAPAYER[[#This Row],[01.10.2025]],0)</f>
        <v>0</v>
      </c>
      <c r="DC353" s="161"/>
      <c r="DD353" s="166">
        <f>IF(PMKAFAAPAYER[[#This Row],[ ]]="Payé",PMKAFAAPAYER[[#This Row],[08.10.2025]],0)</f>
        <v>0</v>
      </c>
      <c r="DE353" s="161"/>
      <c r="DF353" s="166">
        <f>IF(PMKAFAAPAYER[[#This Row],[ ]]="Payé",PMKAFAAPAYER[[#This Row],[15.10.2025]],0)</f>
        <v>0</v>
      </c>
      <c r="DG353" s="161"/>
      <c r="DH353" s="166">
        <f>IF(PMKAFAAPAYER[[#This Row],[ ]]="Payé",PMKAFAAPAYER[[#This Row],[22.10.2025]],0)</f>
        <v>0</v>
      </c>
      <c r="DI353" s="161"/>
      <c r="DJ353" s="176">
        <f>IF(PMKAFAAPAYER[[#This Row],[ ]]="Payé",PMKAFAAPAYER[[#This Row],[29.10.2025]],0)</f>
        <v>0</v>
      </c>
      <c r="DK353" s="18">
        <f t="shared" si="90"/>
        <v>0</v>
      </c>
      <c r="DL353" s="162"/>
      <c r="DM353" s="166">
        <f>IF(PMKAFAAPAYER[[#This Row],[ ]]="Payé",PMKAFAAPAYER[[#This Row],[05.11.2025]],0)</f>
        <v>0</v>
      </c>
      <c r="DN353" s="161"/>
      <c r="DO353" s="166">
        <f>IF(PMKAFAAPAYER[[#This Row],[ ]]="Payé",PMKAFAAPAYER[[#This Row],[12.11.2025]],0)</f>
        <v>0</v>
      </c>
      <c r="DP353" s="161"/>
      <c r="DQ353" s="166">
        <f>IF(PMKAFAAPAYER[[#This Row],[ ]]="Payé",PMKAFAAPAYER[[#This Row],[19.11.2025]],0)</f>
        <v>0</v>
      </c>
      <c r="DR353" s="161"/>
      <c r="DS353" s="176">
        <f>IF(PMKAFAAPAYER[[#This Row],[ ]]="Payé",PMKAFAAPAYER[[#This Row],[26.11.2025]],0)</f>
        <v>0</v>
      </c>
      <c r="DT353" s="17">
        <f t="shared" si="91"/>
        <v>0</v>
      </c>
      <c r="DU353" s="162"/>
      <c r="DV353" s="166">
        <f>IF(PMKAFAAPAYER[[#This Row],[ ]]="Payé",PMKAFAAPAYER[[#This Row],[03.12.2025]],0)</f>
        <v>0</v>
      </c>
      <c r="DW353" s="161"/>
      <c r="DX353" s="166">
        <f>IF(PMKAFAAPAYER[[#This Row],[ ]]="Payé",PMKAFAAPAYER[[#This Row],[10.12.2025]],0)</f>
        <v>0</v>
      </c>
      <c r="DY353" s="161"/>
      <c r="DZ353" s="166">
        <f>IF(PMKAFAAPAYER[[#This Row],[ ]]="Payé",PMKAFAAPAYER[[#This Row],[17.12.2025]],0)</f>
        <v>0</v>
      </c>
      <c r="EA353" s="161"/>
      <c r="EB353" s="166">
        <f>IF(PMKAFAAPAYER[[#This Row],[ ]]="Payé",PMKAFAAPAYER[[#This Row],[24.12.2025]],0)</f>
        <v>0</v>
      </c>
      <c r="EC353" s="161"/>
      <c r="ED353" s="176">
        <f>IF(PMKAFAAPAYER[[#This Row],[ ]]="Payé",PMKAFAAPAYER[[#This Row],[31.12.2025]],0)</f>
        <v>0</v>
      </c>
      <c r="EE353" s="18">
        <f t="shared" si="92"/>
        <v>0</v>
      </c>
      <c r="EF353" s="11">
        <f t="shared" si="93"/>
        <v>0</v>
      </c>
      <c r="EG353" s="16">
        <f>+PMKAFAAPAYER[[#This Row],[CHF]]-PMKAFAAPAYER[[#This Row],[T2025]]</f>
        <v>0</v>
      </c>
    </row>
    <row r="354" spans="1:137" x14ac:dyDescent="0.3">
      <c r="A354" s="9">
        <f t="shared" si="94"/>
        <v>349</v>
      </c>
      <c r="B354" s="250"/>
      <c r="C354" s="251"/>
      <c r="D354" s="252"/>
      <c r="E354" s="253"/>
      <c r="F354" s="265">
        <f t="shared" si="80"/>
        <v>0</v>
      </c>
      <c r="G354" s="254"/>
      <c r="H354" s="255"/>
      <c r="I354" s="256"/>
      <c r="J354" s="14"/>
      <c r="K354" s="14"/>
      <c r="L354" s="14"/>
      <c r="N354" s="15"/>
      <c r="P354" s="258"/>
      <c r="Q354" s="259"/>
      <c r="R354" s="260"/>
      <c r="S354" s="166">
        <f>IF(PMKAFAAPAYER[[#This Row],[ ]]="Payé",PMKAFAAPAYER[[#This Row],[02.01.2025]],0)</f>
        <v>0</v>
      </c>
      <c r="T354" s="234"/>
      <c r="U354" s="166">
        <f>IF(PMKAFAAPAYER[[#This Row],[ ]]="Payé",PMKAFAAPAYER[[#This Row],[09.01.2025]],0)</f>
        <v>0</v>
      </c>
      <c r="V354" s="234"/>
      <c r="W354" s="166">
        <f>IF(PMKAFAAPAYER[[#This Row],[ ]]="Payé",PMKAFAAPAYER[[#This Row],[16.01.2025]],0)</f>
        <v>0</v>
      </c>
      <c r="X354" s="234"/>
      <c r="Y354" s="166">
        <f>IF(PMKAFAAPAYER[[#This Row],[ ]]="Payé",PMKAFAAPAYER[[#This Row],[23.01.2025]],0)</f>
        <v>0</v>
      </c>
      <c r="Z354" s="234"/>
      <c r="AA354" s="176">
        <f>IF(PMKAFAAPAYER[[#This Row],[ ]]="Payé",PMKAFAAPAYER[[#This Row],[30.01.2025]],0)</f>
        <v>0</v>
      </c>
      <c r="AB354" s="32">
        <f t="shared" si="81"/>
        <v>0</v>
      </c>
      <c r="AC354" s="234"/>
      <c r="AD354" s="166">
        <f>IF(PMKAFAAPAYER[[#This Row],[ ]]="Payé",PMKAFAAPAYER[[#This Row],[06.02.2025]],0)</f>
        <v>0</v>
      </c>
      <c r="AE354" s="234"/>
      <c r="AF354" s="166">
        <f>IF(PMKAFAAPAYER[[#This Row],[ ]]="Payé",PMKAFAAPAYER[[#This Row],[13.02.2025]],0)</f>
        <v>0</v>
      </c>
      <c r="AG354" s="234"/>
      <c r="AH354" s="166">
        <f>IF(PMKAFAAPAYER[[#This Row],[ ]]="Payé",PMKAFAAPAYER[[#This Row],[20.02.2025]],0)</f>
        <v>0</v>
      </c>
      <c r="AI354" s="234"/>
      <c r="AJ354" s="176">
        <f>IF(PMKAFAAPAYER[[#This Row],[ ]]="Payé",PMKAFAAPAYER[[#This Row],[27.02.2025]],0)</f>
        <v>0</v>
      </c>
      <c r="AK354" s="47">
        <f t="shared" si="82"/>
        <v>0</v>
      </c>
      <c r="AL354" s="162"/>
      <c r="AM354" s="166">
        <f>IF(PMKAFAAPAYER[[#This Row],[ ]]="Payé",PMKAFAAPAYER[[#This Row],[05.03.2025]],0)</f>
        <v>0</v>
      </c>
      <c r="AN354" s="161"/>
      <c r="AO354" s="166">
        <f>IF(PMKAFAAPAYER[[#This Row],[ ]]="Payé",PMKAFAAPAYER[[#This Row],[12.03.2025]],0)</f>
        <v>0</v>
      </c>
      <c r="AP354" s="161"/>
      <c r="AQ354" s="166">
        <f>IF(PMKAFAAPAYER[[#This Row],[ ]]="Payé",PMKAFAAPAYER[[#This Row],[19.03.2025]],0)</f>
        <v>0</v>
      </c>
      <c r="AR354" s="161"/>
      <c r="AS354" s="176">
        <f>IF(PMKAFAAPAYER[[#This Row],[ ]]="Payé",PMKAFAAPAYER[[#This Row],[26.03.2025]],0)</f>
        <v>0</v>
      </c>
      <c r="AT354" s="17">
        <f t="shared" si="83"/>
        <v>0</v>
      </c>
      <c r="AU354" s="162"/>
      <c r="AV354" s="166">
        <f>IF(PMKAFAAPAYER[[#This Row],[ ]]="Payé",PMKAFAAPAYER[[#This Row],[02.04.2025]],0)</f>
        <v>0</v>
      </c>
      <c r="AW354" s="161"/>
      <c r="AX354" s="166">
        <f>IF(PMKAFAAPAYER[[#This Row],[ ]]="Payé",PMKAFAAPAYER[[#This Row],[09.04.2025]],0)</f>
        <v>0</v>
      </c>
      <c r="AY354" s="161"/>
      <c r="AZ354" s="166">
        <f>IF(PMKAFAAPAYER[[#This Row],[ ]]="Payé",PMKAFAAPAYER[[#This Row],[16.04.2025]],0)</f>
        <v>0</v>
      </c>
      <c r="BA354" s="161"/>
      <c r="BB354" s="166">
        <f>IF(PMKAFAAPAYER[[#This Row],[ ]]="Payé",PMKAFAAPAYER[[#This Row],[23.04.2025]],0)</f>
        <v>0</v>
      </c>
      <c r="BC354" s="161"/>
      <c r="BD354" s="176">
        <f>IF(PMKAFAAPAYER[[#This Row],[ ]]="Payé",PMKAFAAPAYER[[#This Row],[30.04.2025]],0)</f>
        <v>0</v>
      </c>
      <c r="BE354" s="18">
        <f t="shared" si="84"/>
        <v>0</v>
      </c>
      <c r="BF354" s="162"/>
      <c r="BG354" s="166">
        <f>IF(PMKAFAAPAYER[[#This Row],[ ]]="Payé",PMKAFAAPAYER[[#This Row],[07.05.2025]],0)</f>
        <v>0</v>
      </c>
      <c r="BH354" s="161"/>
      <c r="BI354" s="166">
        <f>IF(PMKAFAAPAYER[[#This Row],[ ]]="Payé",PMKAFAAPAYER[[#This Row],[14.05.2025]],0)</f>
        <v>0</v>
      </c>
      <c r="BJ354" s="161"/>
      <c r="BK354" s="166">
        <f>IF(PMKAFAAPAYER[[#This Row],[ ]]="Payé",PMKAFAAPAYER[[#This Row],[21.05.2025]],0)</f>
        <v>0</v>
      </c>
      <c r="BL354" s="161"/>
      <c r="BM354" s="176">
        <f>IF(PMKAFAAPAYER[[#This Row],[ ]]="Payé",PMKAFAAPAYER[[#This Row],[28.05.2025]],0)</f>
        <v>0</v>
      </c>
      <c r="BN354" s="17">
        <f t="shared" si="85"/>
        <v>0</v>
      </c>
      <c r="BO354" s="162"/>
      <c r="BP354" s="166">
        <f>IF(PMKAFAAPAYER[[#This Row],[ ]]="Payé",PMKAFAAPAYER[[#This Row],[04.06.2025]],0)</f>
        <v>0</v>
      </c>
      <c r="BQ354" s="161"/>
      <c r="BR354" s="166">
        <f>IF(PMKAFAAPAYER[[#This Row],[ ]]="Payé",PMKAFAAPAYER[[#This Row],[11.06.2025]],0)</f>
        <v>0</v>
      </c>
      <c r="BS354" s="161"/>
      <c r="BT354" s="166">
        <f>IF(PMKAFAAPAYER[[#This Row],[ ]]="Payé",PMKAFAAPAYER[[#This Row],[18.06.2025]],0)</f>
        <v>0</v>
      </c>
      <c r="BU354" s="161"/>
      <c r="BV354" s="176">
        <f>IF(PMKAFAAPAYER[[#This Row],[ ]]="Payé",PMKAFAAPAYER[[#This Row],[25.06.2025]],0)</f>
        <v>0</v>
      </c>
      <c r="BW354" s="18">
        <f t="shared" si="86"/>
        <v>0</v>
      </c>
      <c r="BX354" s="162"/>
      <c r="BY354" s="166">
        <f>IF(PMKAFAAPAYER[[#This Row],[ ]]="Payé",PMKAFAAPAYER[[#This Row],[02.07.2025]],0)</f>
        <v>0</v>
      </c>
      <c r="BZ354" s="161"/>
      <c r="CA354" s="166">
        <f>IF(PMKAFAAPAYER[[#This Row],[ ]]="Payé",PMKAFAAPAYER[[#This Row],[09.07.2025]],0)</f>
        <v>0</v>
      </c>
      <c r="CB354" s="161"/>
      <c r="CC354" s="166">
        <f>IF(PMKAFAAPAYER[[#This Row],[ ]]="Payé",PMKAFAAPAYER[[#This Row],[16.07.2025]],0)</f>
        <v>0</v>
      </c>
      <c r="CD354" s="161"/>
      <c r="CE354" s="166">
        <f>IF(PMKAFAAPAYER[[#This Row],[ ]]="Payé",PMKAFAAPAYER[[#This Row],[23.07.2025]],0)</f>
        <v>0</v>
      </c>
      <c r="CF354" s="161"/>
      <c r="CG354" s="176">
        <f>IF(PMKAFAAPAYER[[#This Row],[ ]]="Payé",PMKAFAAPAYER[[#This Row],[30.07.2025]],0)</f>
        <v>0</v>
      </c>
      <c r="CH354" s="17">
        <f t="shared" si="87"/>
        <v>0</v>
      </c>
      <c r="CI354" s="162"/>
      <c r="CJ354" s="166">
        <f>IF(PMKAFAAPAYER[[#This Row],[ ]]="Payé",PMKAFAAPAYER[[#This Row],[06.08.2025]],0)</f>
        <v>0</v>
      </c>
      <c r="CK354" s="161"/>
      <c r="CL354" s="166">
        <f>IF(PMKAFAAPAYER[[#This Row],[ ]]="Payé",PMKAFAAPAYER[[#This Row],[13.08.2025]],0)</f>
        <v>0</v>
      </c>
      <c r="CM354" s="161"/>
      <c r="CN354" s="166">
        <f>IF(PMKAFAAPAYER[[#This Row],[ ]]="Payé",PMKAFAAPAYER[[#This Row],[20.08.2025]],0)</f>
        <v>0</v>
      </c>
      <c r="CO354" s="161"/>
      <c r="CP354" s="176">
        <f>IF(PMKAFAAPAYER[[#This Row],[ ]]="Payé",PMKAFAAPAYER[[#This Row],[27.08.2025]],0)</f>
        <v>0</v>
      </c>
      <c r="CQ354" s="18">
        <f t="shared" si="88"/>
        <v>0</v>
      </c>
      <c r="CR354" s="162"/>
      <c r="CS354" s="166">
        <f>IF(PMKAFAAPAYER[[#This Row],[ ]]="Payé",PMKAFAAPAYER[[#This Row],[03.09.2025]],0)</f>
        <v>0</v>
      </c>
      <c r="CT354" s="161"/>
      <c r="CU354" s="166">
        <f>IF(PMKAFAAPAYER[[#This Row],[ ]]="Payé",PMKAFAAPAYER[[#This Row],[10.09.2025]],0)</f>
        <v>0</v>
      </c>
      <c r="CV354" s="161"/>
      <c r="CW354" s="166">
        <f>IF(PMKAFAAPAYER[[#This Row],[ ]]="Payé",PMKAFAAPAYER[[#This Row],[17.09.2025]],0)</f>
        <v>0</v>
      </c>
      <c r="CX354" s="161"/>
      <c r="CY354" s="176">
        <f>IF(PMKAFAAPAYER[[#This Row],[ ]]="Payé",PMKAFAAPAYER[[#This Row],[24.09.2025]],0)</f>
        <v>0</v>
      </c>
      <c r="CZ354" s="17">
        <f t="shared" si="89"/>
        <v>0</v>
      </c>
      <c r="DA354" s="162"/>
      <c r="DB354" s="166">
        <f>IF(PMKAFAAPAYER[[#This Row],[ ]]="Payé",PMKAFAAPAYER[[#This Row],[01.10.2025]],0)</f>
        <v>0</v>
      </c>
      <c r="DC354" s="161"/>
      <c r="DD354" s="166">
        <f>IF(PMKAFAAPAYER[[#This Row],[ ]]="Payé",PMKAFAAPAYER[[#This Row],[08.10.2025]],0)</f>
        <v>0</v>
      </c>
      <c r="DE354" s="161"/>
      <c r="DF354" s="166">
        <f>IF(PMKAFAAPAYER[[#This Row],[ ]]="Payé",PMKAFAAPAYER[[#This Row],[15.10.2025]],0)</f>
        <v>0</v>
      </c>
      <c r="DG354" s="161"/>
      <c r="DH354" s="166">
        <f>IF(PMKAFAAPAYER[[#This Row],[ ]]="Payé",PMKAFAAPAYER[[#This Row],[22.10.2025]],0)</f>
        <v>0</v>
      </c>
      <c r="DI354" s="161"/>
      <c r="DJ354" s="176">
        <f>IF(PMKAFAAPAYER[[#This Row],[ ]]="Payé",PMKAFAAPAYER[[#This Row],[29.10.2025]],0)</f>
        <v>0</v>
      </c>
      <c r="DK354" s="18">
        <f t="shared" si="90"/>
        <v>0</v>
      </c>
      <c r="DL354" s="162"/>
      <c r="DM354" s="166">
        <f>IF(PMKAFAAPAYER[[#This Row],[ ]]="Payé",PMKAFAAPAYER[[#This Row],[05.11.2025]],0)</f>
        <v>0</v>
      </c>
      <c r="DN354" s="161"/>
      <c r="DO354" s="166">
        <f>IF(PMKAFAAPAYER[[#This Row],[ ]]="Payé",PMKAFAAPAYER[[#This Row],[12.11.2025]],0)</f>
        <v>0</v>
      </c>
      <c r="DP354" s="161"/>
      <c r="DQ354" s="166">
        <f>IF(PMKAFAAPAYER[[#This Row],[ ]]="Payé",PMKAFAAPAYER[[#This Row],[19.11.2025]],0)</f>
        <v>0</v>
      </c>
      <c r="DR354" s="161"/>
      <c r="DS354" s="176">
        <f>IF(PMKAFAAPAYER[[#This Row],[ ]]="Payé",PMKAFAAPAYER[[#This Row],[26.11.2025]],0)</f>
        <v>0</v>
      </c>
      <c r="DT354" s="17">
        <f t="shared" si="91"/>
        <v>0</v>
      </c>
      <c r="DU354" s="162"/>
      <c r="DV354" s="166">
        <f>IF(PMKAFAAPAYER[[#This Row],[ ]]="Payé",PMKAFAAPAYER[[#This Row],[03.12.2025]],0)</f>
        <v>0</v>
      </c>
      <c r="DW354" s="161"/>
      <c r="DX354" s="166">
        <f>IF(PMKAFAAPAYER[[#This Row],[ ]]="Payé",PMKAFAAPAYER[[#This Row],[10.12.2025]],0)</f>
        <v>0</v>
      </c>
      <c r="DY354" s="161"/>
      <c r="DZ354" s="166">
        <f>IF(PMKAFAAPAYER[[#This Row],[ ]]="Payé",PMKAFAAPAYER[[#This Row],[17.12.2025]],0)</f>
        <v>0</v>
      </c>
      <c r="EA354" s="161"/>
      <c r="EB354" s="166">
        <f>IF(PMKAFAAPAYER[[#This Row],[ ]]="Payé",PMKAFAAPAYER[[#This Row],[24.12.2025]],0)</f>
        <v>0</v>
      </c>
      <c r="EC354" s="161"/>
      <c r="ED354" s="176">
        <f>IF(PMKAFAAPAYER[[#This Row],[ ]]="Payé",PMKAFAAPAYER[[#This Row],[31.12.2025]],0)</f>
        <v>0</v>
      </c>
      <c r="EE354" s="18">
        <f t="shared" si="92"/>
        <v>0</v>
      </c>
      <c r="EF354" s="11">
        <f t="shared" si="93"/>
        <v>0</v>
      </c>
      <c r="EG354" s="16">
        <f>+PMKAFAAPAYER[[#This Row],[CHF]]-PMKAFAAPAYER[[#This Row],[T2025]]</f>
        <v>0</v>
      </c>
    </row>
    <row r="355" spans="1:137" x14ac:dyDescent="0.3">
      <c r="A355" s="9">
        <f t="shared" si="94"/>
        <v>350</v>
      </c>
      <c r="B355" s="250"/>
      <c r="C355" s="251"/>
      <c r="D355" s="252"/>
      <c r="E355" s="253"/>
      <c r="F355" s="265">
        <f t="shared" si="80"/>
        <v>0</v>
      </c>
      <c r="G355" s="254"/>
      <c r="H355" s="255"/>
      <c r="I355" s="256"/>
      <c r="J355" s="14"/>
      <c r="K355" s="14"/>
      <c r="L355" s="14"/>
      <c r="N355" s="15"/>
      <c r="P355" s="258"/>
      <c r="Q355" s="259"/>
      <c r="R355" s="260"/>
      <c r="S355" s="166">
        <f>IF(PMKAFAAPAYER[[#This Row],[ ]]="Payé",PMKAFAAPAYER[[#This Row],[02.01.2025]],0)</f>
        <v>0</v>
      </c>
      <c r="T355" s="234"/>
      <c r="U355" s="166">
        <f>IF(PMKAFAAPAYER[[#This Row],[ ]]="Payé",PMKAFAAPAYER[[#This Row],[09.01.2025]],0)</f>
        <v>0</v>
      </c>
      <c r="V355" s="234"/>
      <c r="W355" s="166">
        <f>IF(PMKAFAAPAYER[[#This Row],[ ]]="Payé",PMKAFAAPAYER[[#This Row],[16.01.2025]],0)</f>
        <v>0</v>
      </c>
      <c r="X355" s="234"/>
      <c r="Y355" s="166">
        <f>IF(PMKAFAAPAYER[[#This Row],[ ]]="Payé",PMKAFAAPAYER[[#This Row],[23.01.2025]],0)</f>
        <v>0</v>
      </c>
      <c r="Z355" s="234"/>
      <c r="AA355" s="176">
        <f>IF(PMKAFAAPAYER[[#This Row],[ ]]="Payé",PMKAFAAPAYER[[#This Row],[30.01.2025]],0)</f>
        <v>0</v>
      </c>
      <c r="AB355" s="32">
        <f t="shared" si="81"/>
        <v>0</v>
      </c>
      <c r="AC355" s="234"/>
      <c r="AD355" s="166">
        <f>IF(PMKAFAAPAYER[[#This Row],[ ]]="Payé",PMKAFAAPAYER[[#This Row],[06.02.2025]],0)</f>
        <v>0</v>
      </c>
      <c r="AE355" s="234"/>
      <c r="AF355" s="166">
        <f>IF(PMKAFAAPAYER[[#This Row],[ ]]="Payé",PMKAFAAPAYER[[#This Row],[13.02.2025]],0)</f>
        <v>0</v>
      </c>
      <c r="AG355" s="234"/>
      <c r="AH355" s="166">
        <f>IF(PMKAFAAPAYER[[#This Row],[ ]]="Payé",PMKAFAAPAYER[[#This Row],[20.02.2025]],0)</f>
        <v>0</v>
      </c>
      <c r="AI355" s="234"/>
      <c r="AJ355" s="176">
        <f>IF(PMKAFAAPAYER[[#This Row],[ ]]="Payé",PMKAFAAPAYER[[#This Row],[27.02.2025]],0)</f>
        <v>0</v>
      </c>
      <c r="AK355" s="47">
        <f t="shared" si="82"/>
        <v>0</v>
      </c>
      <c r="AL355" s="162"/>
      <c r="AM355" s="166">
        <f>IF(PMKAFAAPAYER[[#This Row],[ ]]="Payé",PMKAFAAPAYER[[#This Row],[05.03.2025]],0)</f>
        <v>0</v>
      </c>
      <c r="AN355" s="161"/>
      <c r="AO355" s="166">
        <f>IF(PMKAFAAPAYER[[#This Row],[ ]]="Payé",PMKAFAAPAYER[[#This Row],[12.03.2025]],0)</f>
        <v>0</v>
      </c>
      <c r="AP355" s="161"/>
      <c r="AQ355" s="166">
        <f>IF(PMKAFAAPAYER[[#This Row],[ ]]="Payé",PMKAFAAPAYER[[#This Row],[19.03.2025]],0)</f>
        <v>0</v>
      </c>
      <c r="AR355" s="161"/>
      <c r="AS355" s="176">
        <f>IF(PMKAFAAPAYER[[#This Row],[ ]]="Payé",PMKAFAAPAYER[[#This Row],[26.03.2025]],0)</f>
        <v>0</v>
      </c>
      <c r="AT355" s="17">
        <f t="shared" si="83"/>
        <v>0</v>
      </c>
      <c r="AU355" s="162"/>
      <c r="AV355" s="166">
        <f>IF(PMKAFAAPAYER[[#This Row],[ ]]="Payé",PMKAFAAPAYER[[#This Row],[02.04.2025]],0)</f>
        <v>0</v>
      </c>
      <c r="AW355" s="161"/>
      <c r="AX355" s="166">
        <f>IF(PMKAFAAPAYER[[#This Row],[ ]]="Payé",PMKAFAAPAYER[[#This Row],[09.04.2025]],0)</f>
        <v>0</v>
      </c>
      <c r="AY355" s="161"/>
      <c r="AZ355" s="166">
        <f>IF(PMKAFAAPAYER[[#This Row],[ ]]="Payé",PMKAFAAPAYER[[#This Row],[16.04.2025]],0)</f>
        <v>0</v>
      </c>
      <c r="BA355" s="161"/>
      <c r="BB355" s="166">
        <f>IF(PMKAFAAPAYER[[#This Row],[ ]]="Payé",PMKAFAAPAYER[[#This Row],[23.04.2025]],0)</f>
        <v>0</v>
      </c>
      <c r="BC355" s="161"/>
      <c r="BD355" s="176">
        <f>IF(PMKAFAAPAYER[[#This Row],[ ]]="Payé",PMKAFAAPAYER[[#This Row],[30.04.2025]],0)</f>
        <v>0</v>
      </c>
      <c r="BE355" s="18">
        <f t="shared" si="84"/>
        <v>0</v>
      </c>
      <c r="BF355" s="162"/>
      <c r="BG355" s="166">
        <f>IF(PMKAFAAPAYER[[#This Row],[ ]]="Payé",PMKAFAAPAYER[[#This Row],[07.05.2025]],0)</f>
        <v>0</v>
      </c>
      <c r="BH355" s="161"/>
      <c r="BI355" s="166">
        <f>IF(PMKAFAAPAYER[[#This Row],[ ]]="Payé",PMKAFAAPAYER[[#This Row],[14.05.2025]],0)</f>
        <v>0</v>
      </c>
      <c r="BJ355" s="161"/>
      <c r="BK355" s="166">
        <f>IF(PMKAFAAPAYER[[#This Row],[ ]]="Payé",PMKAFAAPAYER[[#This Row],[21.05.2025]],0)</f>
        <v>0</v>
      </c>
      <c r="BL355" s="161"/>
      <c r="BM355" s="176">
        <f>IF(PMKAFAAPAYER[[#This Row],[ ]]="Payé",PMKAFAAPAYER[[#This Row],[28.05.2025]],0)</f>
        <v>0</v>
      </c>
      <c r="BN355" s="17">
        <f t="shared" si="85"/>
        <v>0</v>
      </c>
      <c r="BO355" s="162"/>
      <c r="BP355" s="166">
        <f>IF(PMKAFAAPAYER[[#This Row],[ ]]="Payé",PMKAFAAPAYER[[#This Row],[04.06.2025]],0)</f>
        <v>0</v>
      </c>
      <c r="BQ355" s="161"/>
      <c r="BR355" s="166">
        <f>IF(PMKAFAAPAYER[[#This Row],[ ]]="Payé",PMKAFAAPAYER[[#This Row],[11.06.2025]],0)</f>
        <v>0</v>
      </c>
      <c r="BS355" s="161"/>
      <c r="BT355" s="166">
        <f>IF(PMKAFAAPAYER[[#This Row],[ ]]="Payé",PMKAFAAPAYER[[#This Row],[18.06.2025]],0)</f>
        <v>0</v>
      </c>
      <c r="BU355" s="161"/>
      <c r="BV355" s="176">
        <f>IF(PMKAFAAPAYER[[#This Row],[ ]]="Payé",PMKAFAAPAYER[[#This Row],[25.06.2025]],0)</f>
        <v>0</v>
      </c>
      <c r="BW355" s="18">
        <f t="shared" si="86"/>
        <v>0</v>
      </c>
      <c r="BX355" s="162"/>
      <c r="BY355" s="166">
        <f>IF(PMKAFAAPAYER[[#This Row],[ ]]="Payé",PMKAFAAPAYER[[#This Row],[02.07.2025]],0)</f>
        <v>0</v>
      </c>
      <c r="BZ355" s="161"/>
      <c r="CA355" s="166">
        <f>IF(PMKAFAAPAYER[[#This Row],[ ]]="Payé",PMKAFAAPAYER[[#This Row],[09.07.2025]],0)</f>
        <v>0</v>
      </c>
      <c r="CB355" s="161"/>
      <c r="CC355" s="166">
        <f>IF(PMKAFAAPAYER[[#This Row],[ ]]="Payé",PMKAFAAPAYER[[#This Row],[16.07.2025]],0)</f>
        <v>0</v>
      </c>
      <c r="CD355" s="161"/>
      <c r="CE355" s="166">
        <f>IF(PMKAFAAPAYER[[#This Row],[ ]]="Payé",PMKAFAAPAYER[[#This Row],[23.07.2025]],0)</f>
        <v>0</v>
      </c>
      <c r="CF355" s="161"/>
      <c r="CG355" s="176">
        <f>IF(PMKAFAAPAYER[[#This Row],[ ]]="Payé",PMKAFAAPAYER[[#This Row],[30.07.2025]],0)</f>
        <v>0</v>
      </c>
      <c r="CH355" s="17">
        <f t="shared" si="87"/>
        <v>0</v>
      </c>
      <c r="CI355" s="162"/>
      <c r="CJ355" s="166">
        <f>IF(PMKAFAAPAYER[[#This Row],[ ]]="Payé",PMKAFAAPAYER[[#This Row],[06.08.2025]],0)</f>
        <v>0</v>
      </c>
      <c r="CK355" s="161"/>
      <c r="CL355" s="166">
        <f>IF(PMKAFAAPAYER[[#This Row],[ ]]="Payé",PMKAFAAPAYER[[#This Row],[13.08.2025]],0)</f>
        <v>0</v>
      </c>
      <c r="CM355" s="161"/>
      <c r="CN355" s="166">
        <f>IF(PMKAFAAPAYER[[#This Row],[ ]]="Payé",PMKAFAAPAYER[[#This Row],[20.08.2025]],0)</f>
        <v>0</v>
      </c>
      <c r="CO355" s="161"/>
      <c r="CP355" s="176">
        <f>IF(PMKAFAAPAYER[[#This Row],[ ]]="Payé",PMKAFAAPAYER[[#This Row],[27.08.2025]],0)</f>
        <v>0</v>
      </c>
      <c r="CQ355" s="18">
        <f t="shared" si="88"/>
        <v>0</v>
      </c>
      <c r="CR355" s="162"/>
      <c r="CS355" s="166">
        <f>IF(PMKAFAAPAYER[[#This Row],[ ]]="Payé",PMKAFAAPAYER[[#This Row],[03.09.2025]],0)</f>
        <v>0</v>
      </c>
      <c r="CT355" s="161"/>
      <c r="CU355" s="166">
        <f>IF(PMKAFAAPAYER[[#This Row],[ ]]="Payé",PMKAFAAPAYER[[#This Row],[10.09.2025]],0)</f>
        <v>0</v>
      </c>
      <c r="CV355" s="161"/>
      <c r="CW355" s="166">
        <f>IF(PMKAFAAPAYER[[#This Row],[ ]]="Payé",PMKAFAAPAYER[[#This Row],[17.09.2025]],0)</f>
        <v>0</v>
      </c>
      <c r="CX355" s="161"/>
      <c r="CY355" s="176">
        <f>IF(PMKAFAAPAYER[[#This Row],[ ]]="Payé",PMKAFAAPAYER[[#This Row],[24.09.2025]],0)</f>
        <v>0</v>
      </c>
      <c r="CZ355" s="17">
        <f t="shared" si="89"/>
        <v>0</v>
      </c>
      <c r="DA355" s="162"/>
      <c r="DB355" s="166">
        <f>IF(PMKAFAAPAYER[[#This Row],[ ]]="Payé",PMKAFAAPAYER[[#This Row],[01.10.2025]],0)</f>
        <v>0</v>
      </c>
      <c r="DC355" s="161"/>
      <c r="DD355" s="166">
        <f>IF(PMKAFAAPAYER[[#This Row],[ ]]="Payé",PMKAFAAPAYER[[#This Row],[08.10.2025]],0)</f>
        <v>0</v>
      </c>
      <c r="DE355" s="161"/>
      <c r="DF355" s="166">
        <f>IF(PMKAFAAPAYER[[#This Row],[ ]]="Payé",PMKAFAAPAYER[[#This Row],[15.10.2025]],0)</f>
        <v>0</v>
      </c>
      <c r="DG355" s="161"/>
      <c r="DH355" s="166">
        <f>IF(PMKAFAAPAYER[[#This Row],[ ]]="Payé",PMKAFAAPAYER[[#This Row],[22.10.2025]],0)</f>
        <v>0</v>
      </c>
      <c r="DI355" s="161"/>
      <c r="DJ355" s="176">
        <f>IF(PMKAFAAPAYER[[#This Row],[ ]]="Payé",PMKAFAAPAYER[[#This Row],[29.10.2025]],0)</f>
        <v>0</v>
      </c>
      <c r="DK355" s="18">
        <f t="shared" si="90"/>
        <v>0</v>
      </c>
      <c r="DL355" s="162"/>
      <c r="DM355" s="166">
        <f>IF(PMKAFAAPAYER[[#This Row],[ ]]="Payé",PMKAFAAPAYER[[#This Row],[05.11.2025]],0)</f>
        <v>0</v>
      </c>
      <c r="DN355" s="161"/>
      <c r="DO355" s="166">
        <f>IF(PMKAFAAPAYER[[#This Row],[ ]]="Payé",PMKAFAAPAYER[[#This Row],[12.11.2025]],0)</f>
        <v>0</v>
      </c>
      <c r="DP355" s="161"/>
      <c r="DQ355" s="166">
        <f>IF(PMKAFAAPAYER[[#This Row],[ ]]="Payé",PMKAFAAPAYER[[#This Row],[19.11.2025]],0)</f>
        <v>0</v>
      </c>
      <c r="DR355" s="161"/>
      <c r="DS355" s="176">
        <f>IF(PMKAFAAPAYER[[#This Row],[ ]]="Payé",PMKAFAAPAYER[[#This Row],[26.11.2025]],0)</f>
        <v>0</v>
      </c>
      <c r="DT355" s="17">
        <f t="shared" si="91"/>
        <v>0</v>
      </c>
      <c r="DU355" s="162"/>
      <c r="DV355" s="166">
        <f>IF(PMKAFAAPAYER[[#This Row],[ ]]="Payé",PMKAFAAPAYER[[#This Row],[03.12.2025]],0)</f>
        <v>0</v>
      </c>
      <c r="DW355" s="161"/>
      <c r="DX355" s="166">
        <f>IF(PMKAFAAPAYER[[#This Row],[ ]]="Payé",PMKAFAAPAYER[[#This Row],[10.12.2025]],0)</f>
        <v>0</v>
      </c>
      <c r="DY355" s="161"/>
      <c r="DZ355" s="166">
        <f>IF(PMKAFAAPAYER[[#This Row],[ ]]="Payé",PMKAFAAPAYER[[#This Row],[17.12.2025]],0)</f>
        <v>0</v>
      </c>
      <c r="EA355" s="161"/>
      <c r="EB355" s="166">
        <f>IF(PMKAFAAPAYER[[#This Row],[ ]]="Payé",PMKAFAAPAYER[[#This Row],[24.12.2025]],0)</f>
        <v>0</v>
      </c>
      <c r="EC355" s="161"/>
      <c r="ED355" s="176">
        <f>IF(PMKAFAAPAYER[[#This Row],[ ]]="Payé",PMKAFAAPAYER[[#This Row],[31.12.2025]],0)</f>
        <v>0</v>
      </c>
      <c r="EE355" s="18">
        <f t="shared" si="92"/>
        <v>0</v>
      </c>
      <c r="EF355" s="11">
        <f t="shared" si="93"/>
        <v>0</v>
      </c>
      <c r="EG355" s="16">
        <f>+PMKAFAAPAYER[[#This Row],[CHF]]-PMKAFAAPAYER[[#This Row],[T2025]]</f>
        <v>0</v>
      </c>
    </row>
    <row r="356" spans="1:137" x14ac:dyDescent="0.3">
      <c r="A356" s="9">
        <f t="shared" si="94"/>
        <v>351</v>
      </c>
      <c r="B356" s="250"/>
      <c r="C356" s="251"/>
      <c r="D356" s="252"/>
      <c r="E356" s="253"/>
      <c r="F356" s="265">
        <f t="shared" si="80"/>
        <v>0</v>
      </c>
      <c r="G356" s="254"/>
      <c r="H356" s="255"/>
      <c r="I356" s="256"/>
      <c r="J356" s="14"/>
      <c r="K356" s="14"/>
      <c r="L356" s="14"/>
      <c r="N356" s="15"/>
      <c r="P356" s="258"/>
      <c r="Q356" s="259"/>
      <c r="R356" s="260"/>
      <c r="S356" s="166">
        <f>IF(PMKAFAAPAYER[[#This Row],[ ]]="Payé",PMKAFAAPAYER[[#This Row],[02.01.2025]],0)</f>
        <v>0</v>
      </c>
      <c r="T356" s="234"/>
      <c r="U356" s="166">
        <f>IF(PMKAFAAPAYER[[#This Row],[ ]]="Payé",PMKAFAAPAYER[[#This Row],[09.01.2025]],0)</f>
        <v>0</v>
      </c>
      <c r="V356" s="234"/>
      <c r="W356" s="166">
        <f>IF(PMKAFAAPAYER[[#This Row],[ ]]="Payé",PMKAFAAPAYER[[#This Row],[16.01.2025]],0)</f>
        <v>0</v>
      </c>
      <c r="X356" s="234"/>
      <c r="Y356" s="166">
        <f>IF(PMKAFAAPAYER[[#This Row],[ ]]="Payé",PMKAFAAPAYER[[#This Row],[23.01.2025]],0)</f>
        <v>0</v>
      </c>
      <c r="Z356" s="234"/>
      <c r="AA356" s="176">
        <f>IF(PMKAFAAPAYER[[#This Row],[ ]]="Payé",PMKAFAAPAYER[[#This Row],[30.01.2025]],0)</f>
        <v>0</v>
      </c>
      <c r="AB356" s="32">
        <f t="shared" si="81"/>
        <v>0</v>
      </c>
      <c r="AC356" s="234"/>
      <c r="AD356" s="166">
        <f>IF(PMKAFAAPAYER[[#This Row],[ ]]="Payé",PMKAFAAPAYER[[#This Row],[06.02.2025]],0)</f>
        <v>0</v>
      </c>
      <c r="AE356" s="234"/>
      <c r="AF356" s="166">
        <f>IF(PMKAFAAPAYER[[#This Row],[ ]]="Payé",PMKAFAAPAYER[[#This Row],[13.02.2025]],0)</f>
        <v>0</v>
      </c>
      <c r="AG356" s="234"/>
      <c r="AH356" s="166">
        <f>IF(PMKAFAAPAYER[[#This Row],[ ]]="Payé",PMKAFAAPAYER[[#This Row],[20.02.2025]],0)</f>
        <v>0</v>
      </c>
      <c r="AI356" s="234"/>
      <c r="AJ356" s="176">
        <f>IF(PMKAFAAPAYER[[#This Row],[ ]]="Payé",PMKAFAAPAYER[[#This Row],[27.02.2025]],0)</f>
        <v>0</v>
      </c>
      <c r="AK356" s="47">
        <f t="shared" si="82"/>
        <v>0</v>
      </c>
      <c r="AL356" s="162"/>
      <c r="AM356" s="166">
        <f>IF(PMKAFAAPAYER[[#This Row],[ ]]="Payé",PMKAFAAPAYER[[#This Row],[05.03.2025]],0)</f>
        <v>0</v>
      </c>
      <c r="AN356" s="161"/>
      <c r="AO356" s="166">
        <f>IF(PMKAFAAPAYER[[#This Row],[ ]]="Payé",PMKAFAAPAYER[[#This Row],[12.03.2025]],0)</f>
        <v>0</v>
      </c>
      <c r="AP356" s="161"/>
      <c r="AQ356" s="166">
        <f>IF(PMKAFAAPAYER[[#This Row],[ ]]="Payé",PMKAFAAPAYER[[#This Row],[19.03.2025]],0)</f>
        <v>0</v>
      </c>
      <c r="AR356" s="161"/>
      <c r="AS356" s="176">
        <f>IF(PMKAFAAPAYER[[#This Row],[ ]]="Payé",PMKAFAAPAYER[[#This Row],[26.03.2025]],0)</f>
        <v>0</v>
      </c>
      <c r="AT356" s="17">
        <f t="shared" si="83"/>
        <v>0</v>
      </c>
      <c r="AU356" s="162"/>
      <c r="AV356" s="166">
        <f>IF(PMKAFAAPAYER[[#This Row],[ ]]="Payé",PMKAFAAPAYER[[#This Row],[02.04.2025]],0)</f>
        <v>0</v>
      </c>
      <c r="AW356" s="161"/>
      <c r="AX356" s="166">
        <f>IF(PMKAFAAPAYER[[#This Row],[ ]]="Payé",PMKAFAAPAYER[[#This Row],[09.04.2025]],0)</f>
        <v>0</v>
      </c>
      <c r="AY356" s="161"/>
      <c r="AZ356" s="166">
        <f>IF(PMKAFAAPAYER[[#This Row],[ ]]="Payé",PMKAFAAPAYER[[#This Row],[16.04.2025]],0)</f>
        <v>0</v>
      </c>
      <c r="BA356" s="161"/>
      <c r="BB356" s="166">
        <f>IF(PMKAFAAPAYER[[#This Row],[ ]]="Payé",PMKAFAAPAYER[[#This Row],[23.04.2025]],0)</f>
        <v>0</v>
      </c>
      <c r="BC356" s="161"/>
      <c r="BD356" s="176">
        <f>IF(PMKAFAAPAYER[[#This Row],[ ]]="Payé",PMKAFAAPAYER[[#This Row],[30.04.2025]],0)</f>
        <v>0</v>
      </c>
      <c r="BE356" s="18">
        <f t="shared" si="84"/>
        <v>0</v>
      </c>
      <c r="BF356" s="162"/>
      <c r="BG356" s="166">
        <f>IF(PMKAFAAPAYER[[#This Row],[ ]]="Payé",PMKAFAAPAYER[[#This Row],[07.05.2025]],0)</f>
        <v>0</v>
      </c>
      <c r="BH356" s="161"/>
      <c r="BI356" s="166">
        <f>IF(PMKAFAAPAYER[[#This Row],[ ]]="Payé",PMKAFAAPAYER[[#This Row],[14.05.2025]],0)</f>
        <v>0</v>
      </c>
      <c r="BJ356" s="161"/>
      <c r="BK356" s="166">
        <f>IF(PMKAFAAPAYER[[#This Row],[ ]]="Payé",PMKAFAAPAYER[[#This Row],[21.05.2025]],0)</f>
        <v>0</v>
      </c>
      <c r="BL356" s="161"/>
      <c r="BM356" s="176">
        <f>IF(PMKAFAAPAYER[[#This Row],[ ]]="Payé",PMKAFAAPAYER[[#This Row],[28.05.2025]],0)</f>
        <v>0</v>
      </c>
      <c r="BN356" s="17">
        <f t="shared" si="85"/>
        <v>0</v>
      </c>
      <c r="BO356" s="162"/>
      <c r="BP356" s="166">
        <f>IF(PMKAFAAPAYER[[#This Row],[ ]]="Payé",PMKAFAAPAYER[[#This Row],[04.06.2025]],0)</f>
        <v>0</v>
      </c>
      <c r="BQ356" s="161"/>
      <c r="BR356" s="166">
        <f>IF(PMKAFAAPAYER[[#This Row],[ ]]="Payé",PMKAFAAPAYER[[#This Row],[11.06.2025]],0)</f>
        <v>0</v>
      </c>
      <c r="BS356" s="161"/>
      <c r="BT356" s="166">
        <f>IF(PMKAFAAPAYER[[#This Row],[ ]]="Payé",PMKAFAAPAYER[[#This Row],[18.06.2025]],0)</f>
        <v>0</v>
      </c>
      <c r="BU356" s="161"/>
      <c r="BV356" s="176">
        <f>IF(PMKAFAAPAYER[[#This Row],[ ]]="Payé",PMKAFAAPAYER[[#This Row],[25.06.2025]],0)</f>
        <v>0</v>
      </c>
      <c r="BW356" s="18">
        <f t="shared" si="86"/>
        <v>0</v>
      </c>
      <c r="BX356" s="162"/>
      <c r="BY356" s="166">
        <f>IF(PMKAFAAPAYER[[#This Row],[ ]]="Payé",PMKAFAAPAYER[[#This Row],[02.07.2025]],0)</f>
        <v>0</v>
      </c>
      <c r="BZ356" s="161"/>
      <c r="CA356" s="166">
        <f>IF(PMKAFAAPAYER[[#This Row],[ ]]="Payé",PMKAFAAPAYER[[#This Row],[09.07.2025]],0)</f>
        <v>0</v>
      </c>
      <c r="CB356" s="161"/>
      <c r="CC356" s="166">
        <f>IF(PMKAFAAPAYER[[#This Row],[ ]]="Payé",PMKAFAAPAYER[[#This Row],[16.07.2025]],0)</f>
        <v>0</v>
      </c>
      <c r="CD356" s="161"/>
      <c r="CE356" s="166">
        <f>IF(PMKAFAAPAYER[[#This Row],[ ]]="Payé",PMKAFAAPAYER[[#This Row],[23.07.2025]],0)</f>
        <v>0</v>
      </c>
      <c r="CF356" s="161"/>
      <c r="CG356" s="176">
        <f>IF(PMKAFAAPAYER[[#This Row],[ ]]="Payé",PMKAFAAPAYER[[#This Row],[30.07.2025]],0)</f>
        <v>0</v>
      </c>
      <c r="CH356" s="17">
        <f t="shared" si="87"/>
        <v>0</v>
      </c>
      <c r="CI356" s="162"/>
      <c r="CJ356" s="166">
        <f>IF(PMKAFAAPAYER[[#This Row],[ ]]="Payé",PMKAFAAPAYER[[#This Row],[06.08.2025]],0)</f>
        <v>0</v>
      </c>
      <c r="CK356" s="161"/>
      <c r="CL356" s="166">
        <f>IF(PMKAFAAPAYER[[#This Row],[ ]]="Payé",PMKAFAAPAYER[[#This Row],[13.08.2025]],0)</f>
        <v>0</v>
      </c>
      <c r="CM356" s="161"/>
      <c r="CN356" s="166">
        <f>IF(PMKAFAAPAYER[[#This Row],[ ]]="Payé",PMKAFAAPAYER[[#This Row],[20.08.2025]],0)</f>
        <v>0</v>
      </c>
      <c r="CO356" s="161"/>
      <c r="CP356" s="176">
        <f>IF(PMKAFAAPAYER[[#This Row],[ ]]="Payé",PMKAFAAPAYER[[#This Row],[27.08.2025]],0)</f>
        <v>0</v>
      </c>
      <c r="CQ356" s="18">
        <f t="shared" si="88"/>
        <v>0</v>
      </c>
      <c r="CR356" s="162"/>
      <c r="CS356" s="166">
        <f>IF(PMKAFAAPAYER[[#This Row],[ ]]="Payé",PMKAFAAPAYER[[#This Row],[03.09.2025]],0)</f>
        <v>0</v>
      </c>
      <c r="CT356" s="161"/>
      <c r="CU356" s="166">
        <f>IF(PMKAFAAPAYER[[#This Row],[ ]]="Payé",PMKAFAAPAYER[[#This Row],[10.09.2025]],0)</f>
        <v>0</v>
      </c>
      <c r="CV356" s="161"/>
      <c r="CW356" s="166">
        <f>IF(PMKAFAAPAYER[[#This Row],[ ]]="Payé",PMKAFAAPAYER[[#This Row],[17.09.2025]],0)</f>
        <v>0</v>
      </c>
      <c r="CX356" s="161"/>
      <c r="CY356" s="176">
        <f>IF(PMKAFAAPAYER[[#This Row],[ ]]="Payé",PMKAFAAPAYER[[#This Row],[24.09.2025]],0)</f>
        <v>0</v>
      </c>
      <c r="CZ356" s="17">
        <f t="shared" si="89"/>
        <v>0</v>
      </c>
      <c r="DA356" s="162"/>
      <c r="DB356" s="166">
        <f>IF(PMKAFAAPAYER[[#This Row],[ ]]="Payé",PMKAFAAPAYER[[#This Row],[01.10.2025]],0)</f>
        <v>0</v>
      </c>
      <c r="DC356" s="161"/>
      <c r="DD356" s="166">
        <f>IF(PMKAFAAPAYER[[#This Row],[ ]]="Payé",PMKAFAAPAYER[[#This Row],[08.10.2025]],0)</f>
        <v>0</v>
      </c>
      <c r="DE356" s="161"/>
      <c r="DF356" s="166">
        <f>IF(PMKAFAAPAYER[[#This Row],[ ]]="Payé",PMKAFAAPAYER[[#This Row],[15.10.2025]],0)</f>
        <v>0</v>
      </c>
      <c r="DG356" s="161"/>
      <c r="DH356" s="166">
        <f>IF(PMKAFAAPAYER[[#This Row],[ ]]="Payé",PMKAFAAPAYER[[#This Row],[22.10.2025]],0)</f>
        <v>0</v>
      </c>
      <c r="DI356" s="161"/>
      <c r="DJ356" s="176">
        <f>IF(PMKAFAAPAYER[[#This Row],[ ]]="Payé",PMKAFAAPAYER[[#This Row],[29.10.2025]],0)</f>
        <v>0</v>
      </c>
      <c r="DK356" s="18">
        <f t="shared" si="90"/>
        <v>0</v>
      </c>
      <c r="DL356" s="162"/>
      <c r="DM356" s="166">
        <f>IF(PMKAFAAPAYER[[#This Row],[ ]]="Payé",PMKAFAAPAYER[[#This Row],[05.11.2025]],0)</f>
        <v>0</v>
      </c>
      <c r="DN356" s="161"/>
      <c r="DO356" s="166">
        <f>IF(PMKAFAAPAYER[[#This Row],[ ]]="Payé",PMKAFAAPAYER[[#This Row],[12.11.2025]],0)</f>
        <v>0</v>
      </c>
      <c r="DP356" s="161"/>
      <c r="DQ356" s="166">
        <f>IF(PMKAFAAPAYER[[#This Row],[ ]]="Payé",PMKAFAAPAYER[[#This Row],[19.11.2025]],0)</f>
        <v>0</v>
      </c>
      <c r="DR356" s="161"/>
      <c r="DS356" s="176">
        <f>IF(PMKAFAAPAYER[[#This Row],[ ]]="Payé",PMKAFAAPAYER[[#This Row],[26.11.2025]],0)</f>
        <v>0</v>
      </c>
      <c r="DT356" s="17">
        <f t="shared" si="91"/>
        <v>0</v>
      </c>
      <c r="DU356" s="162"/>
      <c r="DV356" s="166">
        <f>IF(PMKAFAAPAYER[[#This Row],[ ]]="Payé",PMKAFAAPAYER[[#This Row],[03.12.2025]],0)</f>
        <v>0</v>
      </c>
      <c r="DW356" s="161"/>
      <c r="DX356" s="166">
        <f>IF(PMKAFAAPAYER[[#This Row],[ ]]="Payé",PMKAFAAPAYER[[#This Row],[10.12.2025]],0)</f>
        <v>0</v>
      </c>
      <c r="DY356" s="161"/>
      <c r="DZ356" s="166">
        <f>IF(PMKAFAAPAYER[[#This Row],[ ]]="Payé",PMKAFAAPAYER[[#This Row],[17.12.2025]],0)</f>
        <v>0</v>
      </c>
      <c r="EA356" s="161"/>
      <c r="EB356" s="166">
        <f>IF(PMKAFAAPAYER[[#This Row],[ ]]="Payé",PMKAFAAPAYER[[#This Row],[24.12.2025]],0)</f>
        <v>0</v>
      </c>
      <c r="EC356" s="161"/>
      <c r="ED356" s="176">
        <f>IF(PMKAFAAPAYER[[#This Row],[ ]]="Payé",PMKAFAAPAYER[[#This Row],[31.12.2025]],0)</f>
        <v>0</v>
      </c>
      <c r="EE356" s="18">
        <f t="shared" si="92"/>
        <v>0</v>
      </c>
      <c r="EF356" s="11">
        <f t="shared" si="93"/>
        <v>0</v>
      </c>
      <c r="EG356" s="16">
        <f>+PMKAFAAPAYER[[#This Row],[CHF]]-PMKAFAAPAYER[[#This Row],[T2025]]</f>
        <v>0</v>
      </c>
    </row>
    <row r="357" spans="1:137" x14ac:dyDescent="0.3">
      <c r="A357" s="9">
        <f t="shared" si="94"/>
        <v>352</v>
      </c>
      <c r="B357" s="250"/>
      <c r="C357" s="251"/>
      <c r="D357" s="252"/>
      <c r="E357" s="253"/>
      <c r="F357" s="265">
        <f t="shared" si="80"/>
        <v>0</v>
      </c>
      <c r="G357" s="254"/>
      <c r="H357" s="255"/>
      <c r="I357" s="256"/>
      <c r="J357" s="14"/>
      <c r="K357" s="14"/>
      <c r="L357" s="14"/>
      <c r="N357" s="15"/>
      <c r="P357" s="258"/>
      <c r="Q357" s="259"/>
      <c r="R357" s="260"/>
      <c r="S357" s="166">
        <f>IF(PMKAFAAPAYER[[#This Row],[ ]]="Payé",PMKAFAAPAYER[[#This Row],[02.01.2025]],0)</f>
        <v>0</v>
      </c>
      <c r="T357" s="234"/>
      <c r="U357" s="166">
        <f>IF(PMKAFAAPAYER[[#This Row],[ ]]="Payé",PMKAFAAPAYER[[#This Row],[09.01.2025]],0)</f>
        <v>0</v>
      </c>
      <c r="V357" s="234"/>
      <c r="W357" s="166">
        <f>IF(PMKAFAAPAYER[[#This Row],[ ]]="Payé",PMKAFAAPAYER[[#This Row],[16.01.2025]],0)</f>
        <v>0</v>
      </c>
      <c r="X357" s="234"/>
      <c r="Y357" s="166">
        <f>IF(PMKAFAAPAYER[[#This Row],[ ]]="Payé",PMKAFAAPAYER[[#This Row],[23.01.2025]],0)</f>
        <v>0</v>
      </c>
      <c r="Z357" s="234"/>
      <c r="AA357" s="176">
        <f>IF(PMKAFAAPAYER[[#This Row],[ ]]="Payé",PMKAFAAPAYER[[#This Row],[30.01.2025]],0)</f>
        <v>0</v>
      </c>
      <c r="AB357" s="32">
        <f t="shared" si="81"/>
        <v>0</v>
      </c>
      <c r="AC357" s="234"/>
      <c r="AD357" s="166">
        <f>IF(PMKAFAAPAYER[[#This Row],[ ]]="Payé",PMKAFAAPAYER[[#This Row],[06.02.2025]],0)</f>
        <v>0</v>
      </c>
      <c r="AE357" s="234"/>
      <c r="AF357" s="166">
        <f>IF(PMKAFAAPAYER[[#This Row],[ ]]="Payé",PMKAFAAPAYER[[#This Row],[13.02.2025]],0)</f>
        <v>0</v>
      </c>
      <c r="AG357" s="234"/>
      <c r="AH357" s="166">
        <f>IF(PMKAFAAPAYER[[#This Row],[ ]]="Payé",PMKAFAAPAYER[[#This Row],[20.02.2025]],0)</f>
        <v>0</v>
      </c>
      <c r="AI357" s="234"/>
      <c r="AJ357" s="176">
        <f>IF(PMKAFAAPAYER[[#This Row],[ ]]="Payé",PMKAFAAPAYER[[#This Row],[27.02.2025]],0)</f>
        <v>0</v>
      </c>
      <c r="AK357" s="47">
        <f t="shared" si="82"/>
        <v>0</v>
      </c>
      <c r="AL357" s="162"/>
      <c r="AM357" s="166">
        <f>IF(PMKAFAAPAYER[[#This Row],[ ]]="Payé",PMKAFAAPAYER[[#This Row],[05.03.2025]],0)</f>
        <v>0</v>
      </c>
      <c r="AN357" s="161"/>
      <c r="AO357" s="166">
        <f>IF(PMKAFAAPAYER[[#This Row],[ ]]="Payé",PMKAFAAPAYER[[#This Row],[12.03.2025]],0)</f>
        <v>0</v>
      </c>
      <c r="AP357" s="161"/>
      <c r="AQ357" s="166">
        <f>IF(PMKAFAAPAYER[[#This Row],[ ]]="Payé",PMKAFAAPAYER[[#This Row],[19.03.2025]],0)</f>
        <v>0</v>
      </c>
      <c r="AR357" s="161"/>
      <c r="AS357" s="176">
        <f>IF(PMKAFAAPAYER[[#This Row],[ ]]="Payé",PMKAFAAPAYER[[#This Row],[26.03.2025]],0)</f>
        <v>0</v>
      </c>
      <c r="AT357" s="17">
        <f t="shared" si="83"/>
        <v>0</v>
      </c>
      <c r="AU357" s="162"/>
      <c r="AV357" s="166">
        <f>IF(PMKAFAAPAYER[[#This Row],[ ]]="Payé",PMKAFAAPAYER[[#This Row],[02.04.2025]],0)</f>
        <v>0</v>
      </c>
      <c r="AW357" s="161"/>
      <c r="AX357" s="166">
        <f>IF(PMKAFAAPAYER[[#This Row],[ ]]="Payé",PMKAFAAPAYER[[#This Row],[09.04.2025]],0)</f>
        <v>0</v>
      </c>
      <c r="AY357" s="161"/>
      <c r="AZ357" s="166">
        <f>IF(PMKAFAAPAYER[[#This Row],[ ]]="Payé",PMKAFAAPAYER[[#This Row],[16.04.2025]],0)</f>
        <v>0</v>
      </c>
      <c r="BA357" s="161"/>
      <c r="BB357" s="166">
        <f>IF(PMKAFAAPAYER[[#This Row],[ ]]="Payé",PMKAFAAPAYER[[#This Row],[23.04.2025]],0)</f>
        <v>0</v>
      </c>
      <c r="BC357" s="161"/>
      <c r="BD357" s="176">
        <f>IF(PMKAFAAPAYER[[#This Row],[ ]]="Payé",PMKAFAAPAYER[[#This Row],[30.04.2025]],0)</f>
        <v>0</v>
      </c>
      <c r="BE357" s="18">
        <f t="shared" si="84"/>
        <v>0</v>
      </c>
      <c r="BF357" s="162"/>
      <c r="BG357" s="166">
        <f>IF(PMKAFAAPAYER[[#This Row],[ ]]="Payé",PMKAFAAPAYER[[#This Row],[07.05.2025]],0)</f>
        <v>0</v>
      </c>
      <c r="BH357" s="161"/>
      <c r="BI357" s="166">
        <f>IF(PMKAFAAPAYER[[#This Row],[ ]]="Payé",PMKAFAAPAYER[[#This Row],[14.05.2025]],0)</f>
        <v>0</v>
      </c>
      <c r="BJ357" s="161"/>
      <c r="BK357" s="166">
        <f>IF(PMKAFAAPAYER[[#This Row],[ ]]="Payé",PMKAFAAPAYER[[#This Row],[21.05.2025]],0)</f>
        <v>0</v>
      </c>
      <c r="BL357" s="161"/>
      <c r="BM357" s="176">
        <f>IF(PMKAFAAPAYER[[#This Row],[ ]]="Payé",PMKAFAAPAYER[[#This Row],[28.05.2025]],0)</f>
        <v>0</v>
      </c>
      <c r="BN357" s="17">
        <f t="shared" si="85"/>
        <v>0</v>
      </c>
      <c r="BO357" s="162"/>
      <c r="BP357" s="166">
        <f>IF(PMKAFAAPAYER[[#This Row],[ ]]="Payé",PMKAFAAPAYER[[#This Row],[04.06.2025]],0)</f>
        <v>0</v>
      </c>
      <c r="BQ357" s="161"/>
      <c r="BR357" s="166">
        <f>IF(PMKAFAAPAYER[[#This Row],[ ]]="Payé",PMKAFAAPAYER[[#This Row],[11.06.2025]],0)</f>
        <v>0</v>
      </c>
      <c r="BS357" s="161"/>
      <c r="BT357" s="166">
        <f>IF(PMKAFAAPAYER[[#This Row],[ ]]="Payé",PMKAFAAPAYER[[#This Row],[18.06.2025]],0)</f>
        <v>0</v>
      </c>
      <c r="BU357" s="161"/>
      <c r="BV357" s="176">
        <f>IF(PMKAFAAPAYER[[#This Row],[ ]]="Payé",PMKAFAAPAYER[[#This Row],[25.06.2025]],0)</f>
        <v>0</v>
      </c>
      <c r="BW357" s="18">
        <f t="shared" si="86"/>
        <v>0</v>
      </c>
      <c r="BX357" s="162"/>
      <c r="BY357" s="166">
        <f>IF(PMKAFAAPAYER[[#This Row],[ ]]="Payé",PMKAFAAPAYER[[#This Row],[02.07.2025]],0)</f>
        <v>0</v>
      </c>
      <c r="BZ357" s="161"/>
      <c r="CA357" s="166">
        <f>IF(PMKAFAAPAYER[[#This Row],[ ]]="Payé",PMKAFAAPAYER[[#This Row],[09.07.2025]],0)</f>
        <v>0</v>
      </c>
      <c r="CB357" s="161"/>
      <c r="CC357" s="166">
        <f>IF(PMKAFAAPAYER[[#This Row],[ ]]="Payé",PMKAFAAPAYER[[#This Row],[16.07.2025]],0)</f>
        <v>0</v>
      </c>
      <c r="CD357" s="161"/>
      <c r="CE357" s="166">
        <f>IF(PMKAFAAPAYER[[#This Row],[ ]]="Payé",PMKAFAAPAYER[[#This Row],[23.07.2025]],0)</f>
        <v>0</v>
      </c>
      <c r="CF357" s="161"/>
      <c r="CG357" s="176">
        <f>IF(PMKAFAAPAYER[[#This Row],[ ]]="Payé",PMKAFAAPAYER[[#This Row],[30.07.2025]],0)</f>
        <v>0</v>
      </c>
      <c r="CH357" s="17">
        <f t="shared" si="87"/>
        <v>0</v>
      </c>
      <c r="CI357" s="162"/>
      <c r="CJ357" s="166">
        <f>IF(PMKAFAAPAYER[[#This Row],[ ]]="Payé",PMKAFAAPAYER[[#This Row],[06.08.2025]],0)</f>
        <v>0</v>
      </c>
      <c r="CK357" s="161"/>
      <c r="CL357" s="166">
        <f>IF(PMKAFAAPAYER[[#This Row],[ ]]="Payé",PMKAFAAPAYER[[#This Row],[13.08.2025]],0)</f>
        <v>0</v>
      </c>
      <c r="CM357" s="161"/>
      <c r="CN357" s="166">
        <f>IF(PMKAFAAPAYER[[#This Row],[ ]]="Payé",PMKAFAAPAYER[[#This Row],[20.08.2025]],0)</f>
        <v>0</v>
      </c>
      <c r="CO357" s="161"/>
      <c r="CP357" s="176">
        <f>IF(PMKAFAAPAYER[[#This Row],[ ]]="Payé",PMKAFAAPAYER[[#This Row],[27.08.2025]],0)</f>
        <v>0</v>
      </c>
      <c r="CQ357" s="18">
        <f t="shared" si="88"/>
        <v>0</v>
      </c>
      <c r="CR357" s="162"/>
      <c r="CS357" s="166">
        <f>IF(PMKAFAAPAYER[[#This Row],[ ]]="Payé",PMKAFAAPAYER[[#This Row],[03.09.2025]],0)</f>
        <v>0</v>
      </c>
      <c r="CT357" s="161"/>
      <c r="CU357" s="166">
        <f>IF(PMKAFAAPAYER[[#This Row],[ ]]="Payé",PMKAFAAPAYER[[#This Row],[10.09.2025]],0)</f>
        <v>0</v>
      </c>
      <c r="CV357" s="161"/>
      <c r="CW357" s="166">
        <f>IF(PMKAFAAPAYER[[#This Row],[ ]]="Payé",PMKAFAAPAYER[[#This Row],[17.09.2025]],0)</f>
        <v>0</v>
      </c>
      <c r="CX357" s="161"/>
      <c r="CY357" s="176">
        <f>IF(PMKAFAAPAYER[[#This Row],[ ]]="Payé",PMKAFAAPAYER[[#This Row],[24.09.2025]],0)</f>
        <v>0</v>
      </c>
      <c r="CZ357" s="17">
        <f t="shared" si="89"/>
        <v>0</v>
      </c>
      <c r="DA357" s="162"/>
      <c r="DB357" s="166">
        <f>IF(PMKAFAAPAYER[[#This Row],[ ]]="Payé",PMKAFAAPAYER[[#This Row],[01.10.2025]],0)</f>
        <v>0</v>
      </c>
      <c r="DC357" s="161"/>
      <c r="DD357" s="166">
        <f>IF(PMKAFAAPAYER[[#This Row],[ ]]="Payé",PMKAFAAPAYER[[#This Row],[08.10.2025]],0)</f>
        <v>0</v>
      </c>
      <c r="DE357" s="161"/>
      <c r="DF357" s="166">
        <f>IF(PMKAFAAPAYER[[#This Row],[ ]]="Payé",PMKAFAAPAYER[[#This Row],[15.10.2025]],0)</f>
        <v>0</v>
      </c>
      <c r="DG357" s="161"/>
      <c r="DH357" s="166">
        <f>IF(PMKAFAAPAYER[[#This Row],[ ]]="Payé",PMKAFAAPAYER[[#This Row],[22.10.2025]],0)</f>
        <v>0</v>
      </c>
      <c r="DI357" s="161"/>
      <c r="DJ357" s="176">
        <f>IF(PMKAFAAPAYER[[#This Row],[ ]]="Payé",PMKAFAAPAYER[[#This Row],[29.10.2025]],0)</f>
        <v>0</v>
      </c>
      <c r="DK357" s="18">
        <f t="shared" si="90"/>
        <v>0</v>
      </c>
      <c r="DL357" s="162"/>
      <c r="DM357" s="166">
        <f>IF(PMKAFAAPAYER[[#This Row],[ ]]="Payé",PMKAFAAPAYER[[#This Row],[05.11.2025]],0)</f>
        <v>0</v>
      </c>
      <c r="DN357" s="161"/>
      <c r="DO357" s="166">
        <f>IF(PMKAFAAPAYER[[#This Row],[ ]]="Payé",PMKAFAAPAYER[[#This Row],[12.11.2025]],0)</f>
        <v>0</v>
      </c>
      <c r="DP357" s="161"/>
      <c r="DQ357" s="166">
        <f>IF(PMKAFAAPAYER[[#This Row],[ ]]="Payé",PMKAFAAPAYER[[#This Row],[19.11.2025]],0)</f>
        <v>0</v>
      </c>
      <c r="DR357" s="161"/>
      <c r="DS357" s="176">
        <f>IF(PMKAFAAPAYER[[#This Row],[ ]]="Payé",PMKAFAAPAYER[[#This Row],[26.11.2025]],0)</f>
        <v>0</v>
      </c>
      <c r="DT357" s="17">
        <f t="shared" si="91"/>
        <v>0</v>
      </c>
      <c r="DU357" s="162"/>
      <c r="DV357" s="166">
        <f>IF(PMKAFAAPAYER[[#This Row],[ ]]="Payé",PMKAFAAPAYER[[#This Row],[03.12.2025]],0)</f>
        <v>0</v>
      </c>
      <c r="DW357" s="161"/>
      <c r="DX357" s="166">
        <f>IF(PMKAFAAPAYER[[#This Row],[ ]]="Payé",PMKAFAAPAYER[[#This Row],[10.12.2025]],0)</f>
        <v>0</v>
      </c>
      <c r="DY357" s="161"/>
      <c r="DZ357" s="166">
        <f>IF(PMKAFAAPAYER[[#This Row],[ ]]="Payé",PMKAFAAPAYER[[#This Row],[17.12.2025]],0)</f>
        <v>0</v>
      </c>
      <c r="EA357" s="161"/>
      <c r="EB357" s="166">
        <f>IF(PMKAFAAPAYER[[#This Row],[ ]]="Payé",PMKAFAAPAYER[[#This Row],[24.12.2025]],0)</f>
        <v>0</v>
      </c>
      <c r="EC357" s="161"/>
      <c r="ED357" s="176">
        <f>IF(PMKAFAAPAYER[[#This Row],[ ]]="Payé",PMKAFAAPAYER[[#This Row],[31.12.2025]],0)</f>
        <v>0</v>
      </c>
      <c r="EE357" s="18">
        <f t="shared" si="92"/>
        <v>0</v>
      </c>
      <c r="EF357" s="11">
        <f t="shared" si="93"/>
        <v>0</v>
      </c>
      <c r="EG357" s="16">
        <f>+PMKAFAAPAYER[[#This Row],[CHF]]-PMKAFAAPAYER[[#This Row],[T2025]]</f>
        <v>0</v>
      </c>
    </row>
    <row r="358" spans="1:137" x14ac:dyDescent="0.3">
      <c r="A358" s="9">
        <f t="shared" si="94"/>
        <v>353</v>
      </c>
      <c r="B358" s="250"/>
      <c r="C358" s="251"/>
      <c r="D358" s="252"/>
      <c r="E358" s="253"/>
      <c r="F358" s="265">
        <f t="shared" si="80"/>
        <v>0</v>
      </c>
      <c r="G358" s="254"/>
      <c r="H358" s="255"/>
      <c r="I358" s="256"/>
      <c r="J358" s="14"/>
      <c r="K358" s="14"/>
      <c r="L358" s="14"/>
      <c r="N358" s="15"/>
      <c r="P358" s="258"/>
      <c r="Q358" s="259"/>
      <c r="R358" s="260"/>
      <c r="S358" s="166">
        <f>IF(PMKAFAAPAYER[[#This Row],[ ]]="Payé",PMKAFAAPAYER[[#This Row],[02.01.2025]],0)</f>
        <v>0</v>
      </c>
      <c r="T358" s="234"/>
      <c r="U358" s="166">
        <f>IF(PMKAFAAPAYER[[#This Row],[ ]]="Payé",PMKAFAAPAYER[[#This Row],[09.01.2025]],0)</f>
        <v>0</v>
      </c>
      <c r="V358" s="234"/>
      <c r="W358" s="166">
        <f>IF(PMKAFAAPAYER[[#This Row],[ ]]="Payé",PMKAFAAPAYER[[#This Row],[16.01.2025]],0)</f>
        <v>0</v>
      </c>
      <c r="X358" s="234"/>
      <c r="Y358" s="166">
        <f>IF(PMKAFAAPAYER[[#This Row],[ ]]="Payé",PMKAFAAPAYER[[#This Row],[23.01.2025]],0)</f>
        <v>0</v>
      </c>
      <c r="Z358" s="234"/>
      <c r="AA358" s="176">
        <f>IF(PMKAFAAPAYER[[#This Row],[ ]]="Payé",PMKAFAAPAYER[[#This Row],[30.01.2025]],0)</f>
        <v>0</v>
      </c>
      <c r="AB358" s="32">
        <f t="shared" si="81"/>
        <v>0</v>
      </c>
      <c r="AC358" s="234"/>
      <c r="AD358" s="166">
        <f>IF(PMKAFAAPAYER[[#This Row],[ ]]="Payé",PMKAFAAPAYER[[#This Row],[06.02.2025]],0)</f>
        <v>0</v>
      </c>
      <c r="AE358" s="234"/>
      <c r="AF358" s="166">
        <f>IF(PMKAFAAPAYER[[#This Row],[ ]]="Payé",PMKAFAAPAYER[[#This Row],[13.02.2025]],0)</f>
        <v>0</v>
      </c>
      <c r="AG358" s="234"/>
      <c r="AH358" s="166">
        <f>IF(PMKAFAAPAYER[[#This Row],[ ]]="Payé",PMKAFAAPAYER[[#This Row],[20.02.2025]],0)</f>
        <v>0</v>
      </c>
      <c r="AI358" s="234"/>
      <c r="AJ358" s="176">
        <f>IF(PMKAFAAPAYER[[#This Row],[ ]]="Payé",PMKAFAAPAYER[[#This Row],[27.02.2025]],0)</f>
        <v>0</v>
      </c>
      <c r="AK358" s="47">
        <f t="shared" si="82"/>
        <v>0</v>
      </c>
      <c r="AL358" s="162"/>
      <c r="AM358" s="166">
        <f>IF(PMKAFAAPAYER[[#This Row],[ ]]="Payé",PMKAFAAPAYER[[#This Row],[05.03.2025]],0)</f>
        <v>0</v>
      </c>
      <c r="AN358" s="161"/>
      <c r="AO358" s="166">
        <f>IF(PMKAFAAPAYER[[#This Row],[ ]]="Payé",PMKAFAAPAYER[[#This Row],[12.03.2025]],0)</f>
        <v>0</v>
      </c>
      <c r="AP358" s="161"/>
      <c r="AQ358" s="166">
        <f>IF(PMKAFAAPAYER[[#This Row],[ ]]="Payé",PMKAFAAPAYER[[#This Row],[19.03.2025]],0)</f>
        <v>0</v>
      </c>
      <c r="AR358" s="161"/>
      <c r="AS358" s="176">
        <f>IF(PMKAFAAPAYER[[#This Row],[ ]]="Payé",PMKAFAAPAYER[[#This Row],[26.03.2025]],0)</f>
        <v>0</v>
      </c>
      <c r="AT358" s="17">
        <f t="shared" si="83"/>
        <v>0</v>
      </c>
      <c r="AU358" s="162"/>
      <c r="AV358" s="166">
        <f>IF(PMKAFAAPAYER[[#This Row],[ ]]="Payé",PMKAFAAPAYER[[#This Row],[02.04.2025]],0)</f>
        <v>0</v>
      </c>
      <c r="AW358" s="161"/>
      <c r="AX358" s="166">
        <f>IF(PMKAFAAPAYER[[#This Row],[ ]]="Payé",PMKAFAAPAYER[[#This Row],[09.04.2025]],0)</f>
        <v>0</v>
      </c>
      <c r="AY358" s="161"/>
      <c r="AZ358" s="166">
        <f>IF(PMKAFAAPAYER[[#This Row],[ ]]="Payé",PMKAFAAPAYER[[#This Row],[16.04.2025]],0)</f>
        <v>0</v>
      </c>
      <c r="BA358" s="161"/>
      <c r="BB358" s="166">
        <f>IF(PMKAFAAPAYER[[#This Row],[ ]]="Payé",PMKAFAAPAYER[[#This Row],[23.04.2025]],0)</f>
        <v>0</v>
      </c>
      <c r="BC358" s="161"/>
      <c r="BD358" s="176">
        <f>IF(PMKAFAAPAYER[[#This Row],[ ]]="Payé",PMKAFAAPAYER[[#This Row],[30.04.2025]],0)</f>
        <v>0</v>
      </c>
      <c r="BE358" s="18">
        <f t="shared" si="84"/>
        <v>0</v>
      </c>
      <c r="BF358" s="162"/>
      <c r="BG358" s="166">
        <f>IF(PMKAFAAPAYER[[#This Row],[ ]]="Payé",PMKAFAAPAYER[[#This Row],[07.05.2025]],0)</f>
        <v>0</v>
      </c>
      <c r="BH358" s="161"/>
      <c r="BI358" s="166">
        <f>IF(PMKAFAAPAYER[[#This Row],[ ]]="Payé",PMKAFAAPAYER[[#This Row],[14.05.2025]],0)</f>
        <v>0</v>
      </c>
      <c r="BJ358" s="161"/>
      <c r="BK358" s="166">
        <f>IF(PMKAFAAPAYER[[#This Row],[ ]]="Payé",PMKAFAAPAYER[[#This Row],[21.05.2025]],0)</f>
        <v>0</v>
      </c>
      <c r="BL358" s="161"/>
      <c r="BM358" s="176">
        <f>IF(PMKAFAAPAYER[[#This Row],[ ]]="Payé",PMKAFAAPAYER[[#This Row],[28.05.2025]],0)</f>
        <v>0</v>
      </c>
      <c r="BN358" s="17">
        <f t="shared" si="85"/>
        <v>0</v>
      </c>
      <c r="BO358" s="162"/>
      <c r="BP358" s="166">
        <f>IF(PMKAFAAPAYER[[#This Row],[ ]]="Payé",PMKAFAAPAYER[[#This Row],[04.06.2025]],0)</f>
        <v>0</v>
      </c>
      <c r="BQ358" s="161"/>
      <c r="BR358" s="166">
        <f>IF(PMKAFAAPAYER[[#This Row],[ ]]="Payé",PMKAFAAPAYER[[#This Row],[11.06.2025]],0)</f>
        <v>0</v>
      </c>
      <c r="BS358" s="161"/>
      <c r="BT358" s="166">
        <f>IF(PMKAFAAPAYER[[#This Row],[ ]]="Payé",PMKAFAAPAYER[[#This Row],[18.06.2025]],0)</f>
        <v>0</v>
      </c>
      <c r="BU358" s="161"/>
      <c r="BV358" s="176">
        <f>IF(PMKAFAAPAYER[[#This Row],[ ]]="Payé",PMKAFAAPAYER[[#This Row],[25.06.2025]],0)</f>
        <v>0</v>
      </c>
      <c r="BW358" s="18">
        <f t="shared" si="86"/>
        <v>0</v>
      </c>
      <c r="BX358" s="162"/>
      <c r="BY358" s="166">
        <f>IF(PMKAFAAPAYER[[#This Row],[ ]]="Payé",PMKAFAAPAYER[[#This Row],[02.07.2025]],0)</f>
        <v>0</v>
      </c>
      <c r="BZ358" s="161"/>
      <c r="CA358" s="166">
        <f>IF(PMKAFAAPAYER[[#This Row],[ ]]="Payé",PMKAFAAPAYER[[#This Row],[09.07.2025]],0)</f>
        <v>0</v>
      </c>
      <c r="CB358" s="161"/>
      <c r="CC358" s="166">
        <f>IF(PMKAFAAPAYER[[#This Row],[ ]]="Payé",PMKAFAAPAYER[[#This Row],[16.07.2025]],0)</f>
        <v>0</v>
      </c>
      <c r="CD358" s="161"/>
      <c r="CE358" s="166">
        <f>IF(PMKAFAAPAYER[[#This Row],[ ]]="Payé",PMKAFAAPAYER[[#This Row],[23.07.2025]],0)</f>
        <v>0</v>
      </c>
      <c r="CF358" s="161"/>
      <c r="CG358" s="176">
        <f>IF(PMKAFAAPAYER[[#This Row],[ ]]="Payé",PMKAFAAPAYER[[#This Row],[30.07.2025]],0)</f>
        <v>0</v>
      </c>
      <c r="CH358" s="17">
        <f t="shared" si="87"/>
        <v>0</v>
      </c>
      <c r="CI358" s="162"/>
      <c r="CJ358" s="166">
        <f>IF(PMKAFAAPAYER[[#This Row],[ ]]="Payé",PMKAFAAPAYER[[#This Row],[06.08.2025]],0)</f>
        <v>0</v>
      </c>
      <c r="CK358" s="161"/>
      <c r="CL358" s="166">
        <f>IF(PMKAFAAPAYER[[#This Row],[ ]]="Payé",PMKAFAAPAYER[[#This Row],[13.08.2025]],0)</f>
        <v>0</v>
      </c>
      <c r="CM358" s="161"/>
      <c r="CN358" s="166">
        <f>IF(PMKAFAAPAYER[[#This Row],[ ]]="Payé",PMKAFAAPAYER[[#This Row],[20.08.2025]],0)</f>
        <v>0</v>
      </c>
      <c r="CO358" s="161"/>
      <c r="CP358" s="176">
        <f>IF(PMKAFAAPAYER[[#This Row],[ ]]="Payé",PMKAFAAPAYER[[#This Row],[27.08.2025]],0)</f>
        <v>0</v>
      </c>
      <c r="CQ358" s="18">
        <f t="shared" si="88"/>
        <v>0</v>
      </c>
      <c r="CR358" s="162"/>
      <c r="CS358" s="166">
        <f>IF(PMKAFAAPAYER[[#This Row],[ ]]="Payé",PMKAFAAPAYER[[#This Row],[03.09.2025]],0)</f>
        <v>0</v>
      </c>
      <c r="CT358" s="161"/>
      <c r="CU358" s="166">
        <f>IF(PMKAFAAPAYER[[#This Row],[ ]]="Payé",PMKAFAAPAYER[[#This Row],[10.09.2025]],0)</f>
        <v>0</v>
      </c>
      <c r="CV358" s="161"/>
      <c r="CW358" s="166">
        <f>IF(PMKAFAAPAYER[[#This Row],[ ]]="Payé",PMKAFAAPAYER[[#This Row],[17.09.2025]],0)</f>
        <v>0</v>
      </c>
      <c r="CX358" s="161"/>
      <c r="CY358" s="176">
        <f>IF(PMKAFAAPAYER[[#This Row],[ ]]="Payé",PMKAFAAPAYER[[#This Row],[24.09.2025]],0)</f>
        <v>0</v>
      </c>
      <c r="CZ358" s="17">
        <f t="shared" si="89"/>
        <v>0</v>
      </c>
      <c r="DA358" s="162"/>
      <c r="DB358" s="166">
        <f>IF(PMKAFAAPAYER[[#This Row],[ ]]="Payé",PMKAFAAPAYER[[#This Row],[01.10.2025]],0)</f>
        <v>0</v>
      </c>
      <c r="DC358" s="161"/>
      <c r="DD358" s="166">
        <f>IF(PMKAFAAPAYER[[#This Row],[ ]]="Payé",PMKAFAAPAYER[[#This Row],[08.10.2025]],0)</f>
        <v>0</v>
      </c>
      <c r="DE358" s="161"/>
      <c r="DF358" s="166">
        <f>IF(PMKAFAAPAYER[[#This Row],[ ]]="Payé",PMKAFAAPAYER[[#This Row],[15.10.2025]],0)</f>
        <v>0</v>
      </c>
      <c r="DG358" s="161"/>
      <c r="DH358" s="166">
        <f>IF(PMKAFAAPAYER[[#This Row],[ ]]="Payé",PMKAFAAPAYER[[#This Row],[22.10.2025]],0)</f>
        <v>0</v>
      </c>
      <c r="DI358" s="161"/>
      <c r="DJ358" s="176">
        <f>IF(PMKAFAAPAYER[[#This Row],[ ]]="Payé",PMKAFAAPAYER[[#This Row],[29.10.2025]],0)</f>
        <v>0</v>
      </c>
      <c r="DK358" s="18">
        <f t="shared" si="90"/>
        <v>0</v>
      </c>
      <c r="DL358" s="162"/>
      <c r="DM358" s="166">
        <f>IF(PMKAFAAPAYER[[#This Row],[ ]]="Payé",PMKAFAAPAYER[[#This Row],[05.11.2025]],0)</f>
        <v>0</v>
      </c>
      <c r="DN358" s="161"/>
      <c r="DO358" s="166">
        <f>IF(PMKAFAAPAYER[[#This Row],[ ]]="Payé",PMKAFAAPAYER[[#This Row],[12.11.2025]],0)</f>
        <v>0</v>
      </c>
      <c r="DP358" s="161"/>
      <c r="DQ358" s="166">
        <f>IF(PMKAFAAPAYER[[#This Row],[ ]]="Payé",PMKAFAAPAYER[[#This Row],[19.11.2025]],0)</f>
        <v>0</v>
      </c>
      <c r="DR358" s="161"/>
      <c r="DS358" s="176">
        <f>IF(PMKAFAAPAYER[[#This Row],[ ]]="Payé",PMKAFAAPAYER[[#This Row],[26.11.2025]],0)</f>
        <v>0</v>
      </c>
      <c r="DT358" s="17">
        <f t="shared" si="91"/>
        <v>0</v>
      </c>
      <c r="DU358" s="162"/>
      <c r="DV358" s="166">
        <f>IF(PMKAFAAPAYER[[#This Row],[ ]]="Payé",PMKAFAAPAYER[[#This Row],[03.12.2025]],0)</f>
        <v>0</v>
      </c>
      <c r="DW358" s="161"/>
      <c r="DX358" s="166">
        <f>IF(PMKAFAAPAYER[[#This Row],[ ]]="Payé",PMKAFAAPAYER[[#This Row],[10.12.2025]],0)</f>
        <v>0</v>
      </c>
      <c r="DY358" s="161"/>
      <c r="DZ358" s="166">
        <f>IF(PMKAFAAPAYER[[#This Row],[ ]]="Payé",PMKAFAAPAYER[[#This Row],[17.12.2025]],0)</f>
        <v>0</v>
      </c>
      <c r="EA358" s="161"/>
      <c r="EB358" s="166">
        <f>IF(PMKAFAAPAYER[[#This Row],[ ]]="Payé",PMKAFAAPAYER[[#This Row],[24.12.2025]],0)</f>
        <v>0</v>
      </c>
      <c r="EC358" s="161"/>
      <c r="ED358" s="176">
        <f>IF(PMKAFAAPAYER[[#This Row],[ ]]="Payé",PMKAFAAPAYER[[#This Row],[31.12.2025]],0)</f>
        <v>0</v>
      </c>
      <c r="EE358" s="18">
        <f t="shared" si="92"/>
        <v>0</v>
      </c>
      <c r="EF358" s="11">
        <f t="shared" si="93"/>
        <v>0</v>
      </c>
      <c r="EG358" s="16">
        <f>+PMKAFAAPAYER[[#This Row],[CHF]]-PMKAFAAPAYER[[#This Row],[T2025]]</f>
        <v>0</v>
      </c>
    </row>
    <row r="359" spans="1:137" x14ac:dyDescent="0.3">
      <c r="A359" s="9">
        <f t="shared" si="94"/>
        <v>354</v>
      </c>
      <c r="B359" s="250"/>
      <c r="C359" s="251"/>
      <c r="D359" s="252"/>
      <c r="E359" s="253"/>
      <c r="F359" s="265">
        <f t="shared" si="80"/>
        <v>0</v>
      </c>
      <c r="G359" s="254"/>
      <c r="H359" s="255"/>
      <c r="I359" s="256"/>
      <c r="J359" s="14"/>
      <c r="K359" s="14"/>
      <c r="L359" s="14"/>
      <c r="N359" s="15"/>
      <c r="P359" s="258"/>
      <c r="Q359" s="259"/>
      <c r="R359" s="260"/>
      <c r="S359" s="166">
        <f>IF(PMKAFAAPAYER[[#This Row],[ ]]="Payé",PMKAFAAPAYER[[#This Row],[02.01.2025]],0)</f>
        <v>0</v>
      </c>
      <c r="T359" s="234"/>
      <c r="U359" s="166">
        <f>IF(PMKAFAAPAYER[[#This Row],[ ]]="Payé",PMKAFAAPAYER[[#This Row],[09.01.2025]],0)</f>
        <v>0</v>
      </c>
      <c r="V359" s="234"/>
      <c r="W359" s="166">
        <f>IF(PMKAFAAPAYER[[#This Row],[ ]]="Payé",PMKAFAAPAYER[[#This Row],[16.01.2025]],0)</f>
        <v>0</v>
      </c>
      <c r="X359" s="234"/>
      <c r="Y359" s="166">
        <f>IF(PMKAFAAPAYER[[#This Row],[ ]]="Payé",PMKAFAAPAYER[[#This Row],[23.01.2025]],0)</f>
        <v>0</v>
      </c>
      <c r="Z359" s="234"/>
      <c r="AA359" s="176">
        <f>IF(PMKAFAAPAYER[[#This Row],[ ]]="Payé",PMKAFAAPAYER[[#This Row],[30.01.2025]],0)</f>
        <v>0</v>
      </c>
      <c r="AB359" s="32">
        <f t="shared" si="81"/>
        <v>0</v>
      </c>
      <c r="AC359" s="234"/>
      <c r="AD359" s="166">
        <f>IF(PMKAFAAPAYER[[#This Row],[ ]]="Payé",PMKAFAAPAYER[[#This Row],[06.02.2025]],0)</f>
        <v>0</v>
      </c>
      <c r="AE359" s="234"/>
      <c r="AF359" s="166">
        <f>IF(PMKAFAAPAYER[[#This Row],[ ]]="Payé",PMKAFAAPAYER[[#This Row],[13.02.2025]],0)</f>
        <v>0</v>
      </c>
      <c r="AG359" s="234"/>
      <c r="AH359" s="166">
        <f>IF(PMKAFAAPAYER[[#This Row],[ ]]="Payé",PMKAFAAPAYER[[#This Row],[20.02.2025]],0)</f>
        <v>0</v>
      </c>
      <c r="AI359" s="234"/>
      <c r="AJ359" s="176">
        <f>IF(PMKAFAAPAYER[[#This Row],[ ]]="Payé",PMKAFAAPAYER[[#This Row],[27.02.2025]],0)</f>
        <v>0</v>
      </c>
      <c r="AK359" s="47">
        <f t="shared" si="82"/>
        <v>0</v>
      </c>
      <c r="AL359" s="162"/>
      <c r="AM359" s="166">
        <f>IF(PMKAFAAPAYER[[#This Row],[ ]]="Payé",PMKAFAAPAYER[[#This Row],[05.03.2025]],0)</f>
        <v>0</v>
      </c>
      <c r="AN359" s="161"/>
      <c r="AO359" s="166">
        <f>IF(PMKAFAAPAYER[[#This Row],[ ]]="Payé",PMKAFAAPAYER[[#This Row],[12.03.2025]],0)</f>
        <v>0</v>
      </c>
      <c r="AP359" s="161"/>
      <c r="AQ359" s="166">
        <f>IF(PMKAFAAPAYER[[#This Row],[ ]]="Payé",PMKAFAAPAYER[[#This Row],[19.03.2025]],0)</f>
        <v>0</v>
      </c>
      <c r="AR359" s="161"/>
      <c r="AS359" s="176">
        <f>IF(PMKAFAAPAYER[[#This Row],[ ]]="Payé",PMKAFAAPAYER[[#This Row],[26.03.2025]],0)</f>
        <v>0</v>
      </c>
      <c r="AT359" s="17">
        <f t="shared" si="83"/>
        <v>0</v>
      </c>
      <c r="AU359" s="162"/>
      <c r="AV359" s="166">
        <f>IF(PMKAFAAPAYER[[#This Row],[ ]]="Payé",PMKAFAAPAYER[[#This Row],[02.04.2025]],0)</f>
        <v>0</v>
      </c>
      <c r="AW359" s="161"/>
      <c r="AX359" s="166">
        <f>IF(PMKAFAAPAYER[[#This Row],[ ]]="Payé",PMKAFAAPAYER[[#This Row],[09.04.2025]],0)</f>
        <v>0</v>
      </c>
      <c r="AY359" s="161"/>
      <c r="AZ359" s="166">
        <f>IF(PMKAFAAPAYER[[#This Row],[ ]]="Payé",PMKAFAAPAYER[[#This Row],[16.04.2025]],0)</f>
        <v>0</v>
      </c>
      <c r="BA359" s="161"/>
      <c r="BB359" s="166">
        <f>IF(PMKAFAAPAYER[[#This Row],[ ]]="Payé",PMKAFAAPAYER[[#This Row],[23.04.2025]],0)</f>
        <v>0</v>
      </c>
      <c r="BC359" s="161"/>
      <c r="BD359" s="176">
        <f>IF(PMKAFAAPAYER[[#This Row],[ ]]="Payé",PMKAFAAPAYER[[#This Row],[30.04.2025]],0)</f>
        <v>0</v>
      </c>
      <c r="BE359" s="18">
        <f t="shared" si="84"/>
        <v>0</v>
      </c>
      <c r="BF359" s="162"/>
      <c r="BG359" s="166">
        <f>IF(PMKAFAAPAYER[[#This Row],[ ]]="Payé",PMKAFAAPAYER[[#This Row],[07.05.2025]],0)</f>
        <v>0</v>
      </c>
      <c r="BH359" s="161"/>
      <c r="BI359" s="166">
        <f>IF(PMKAFAAPAYER[[#This Row],[ ]]="Payé",PMKAFAAPAYER[[#This Row],[14.05.2025]],0)</f>
        <v>0</v>
      </c>
      <c r="BJ359" s="161"/>
      <c r="BK359" s="166">
        <f>IF(PMKAFAAPAYER[[#This Row],[ ]]="Payé",PMKAFAAPAYER[[#This Row],[21.05.2025]],0)</f>
        <v>0</v>
      </c>
      <c r="BL359" s="161"/>
      <c r="BM359" s="176">
        <f>IF(PMKAFAAPAYER[[#This Row],[ ]]="Payé",PMKAFAAPAYER[[#This Row],[28.05.2025]],0)</f>
        <v>0</v>
      </c>
      <c r="BN359" s="17">
        <f t="shared" si="85"/>
        <v>0</v>
      </c>
      <c r="BO359" s="162"/>
      <c r="BP359" s="166">
        <f>IF(PMKAFAAPAYER[[#This Row],[ ]]="Payé",PMKAFAAPAYER[[#This Row],[04.06.2025]],0)</f>
        <v>0</v>
      </c>
      <c r="BQ359" s="161"/>
      <c r="BR359" s="166">
        <f>IF(PMKAFAAPAYER[[#This Row],[ ]]="Payé",PMKAFAAPAYER[[#This Row],[11.06.2025]],0)</f>
        <v>0</v>
      </c>
      <c r="BS359" s="161"/>
      <c r="BT359" s="166">
        <f>IF(PMKAFAAPAYER[[#This Row],[ ]]="Payé",PMKAFAAPAYER[[#This Row],[18.06.2025]],0)</f>
        <v>0</v>
      </c>
      <c r="BU359" s="161"/>
      <c r="BV359" s="176">
        <f>IF(PMKAFAAPAYER[[#This Row],[ ]]="Payé",PMKAFAAPAYER[[#This Row],[25.06.2025]],0)</f>
        <v>0</v>
      </c>
      <c r="BW359" s="18">
        <f t="shared" si="86"/>
        <v>0</v>
      </c>
      <c r="BX359" s="162"/>
      <c r="BY359" s="166">
        <f>IF(PMKAFAAPAYER[[#This Row],[ ]]="Payé",PMKAFAAPAYER[[#This Row],[02.07.2025]],0)</f>
        <v>0</v>
      </c>
      <c r="BZ359" s="161"/>
      <c r="CA359" s="166">
        <f>IF(PMKAFAAPAYER[[#This Row],[ ]]="Payé",PMKAFAAPAYER[[#This Row],[09.07.2025]],0)</f>
        <v>0</v>
      </c>
      <c r="CB359" s="161"/>
      <c r="CC359" s="166">
        <f>IF(PMKAFAAPAYER[[#This Row],[ ]]="Payé",PMKAFAAPAYER[[#This Row],[16.07.2025]],0)</f>
        <v>0</v>
      </c>
      <c r="CD359" s="161"/>
      <c r="CE359" s="166">
        <f>IF(PMKAFAAPAYER[[#This Row],[ ]]="Payé",PMKAFAAPAYER[[#This Row],[23.07.2025]],0)</f>
        <v>0</v>
      </c>
      <c r="CF359" s="161"/>
      <c r="CG359" s="176">
        <f>IF(PMKAFAAPAYER[[#This Row],[ ]]="Payé",PMKAFAAPAYER[[#This Row],[30.07.2025]],0)</f>
        <v>0</v>
      </c>
      <c r="CH359" s="17">
        <f t="shared" si="87"/>
        <v>0</v>
      </c>
      <c r="CI359" s="162"/>
      <c r="CJ359" s="166">
        <f>IF(PMKAFAAPAYER[[#This Row],[ ]]="Payé",PMKAFAAPAYER[[#This Row],[06.08.2025]],0)</f>
        <v>0</v>
      </c>
      <c r="CK359" s="161"/>
      <c r="CL359" s="166">
        <f>IF(PMKAFAAPAYER[[#This Row],[ ]]="Payé",PMKAFAAPAYER[[#This Row],[13.08.2025]],0)</f>
        <v>0</v>
      </c>
      <c r="CM359" s="161"/>
      <c r="CN359" s="166">
        <f>IF(PMKAFAAPAYER[[#This Row],[ ]]="Payé",PMKAFAAPAYER[[#This Row],[20.08.2025]],0)</f>
        <v>0</v>
      </c>
      <c r="CO359" s="161"/>
      <c r="CP359" s="176">
        <f>IF(PMKAFAAPAYER[[#This Row],[ ]]="Payé",PMKAFAAPAYER[[#This Row],[27.08.2025]],0)</f>
        <v>0</v>
      </c>
      <c r="CQ359" s="18">
        <f t="shared" si="88"/>
        <v>0</v>
      </c>
      <c r="CR359" s="162"/>
      <c r="CS359" s="166">
        <f>IF(PMKAFAAPAYER[[#This Row],[ ]]="Payé",PMKAFAAPAYER[[#This Row],[03.09.2025]],0)</f>
        <v>0</v>
      </c>
      <c r="CT359" s="161"/>
      <c r="CU359" s="166">
        <f>IF(PMKAFAAPAYER[[#This Row],[ ]]="Payé",PMKAFAAPAYER[[#This Row],[10.09.2025]],0)</f>
        <v>0</v>
      </c>
      <c r="CV359" s="161"/>
      <c r="CW359" s="166">
        <f>IF(PMKAFAAPAYER[[#This Row],[ ]]="Payé",PMKAFAAPAYER[[#This Row],[17.09.2025]],0)</f>
        <v>0</v>
      </c>
      <c r="CX359" s="161"/>
      <c r="CY359" s="176">
        <f>IF(PMKAFAAPAYER[[#This Row],[ ]]="Payé",PMKAFAAPAYER[[#This Row],[24.09.2025]],0)</f>
        <v>0</v>
      </c>
      <c r="CZ359" s="17">
        <f t="shared" si="89"/>
        <v>0</v>
      </c>
      <c r="DA359" s="162"/>
      <c r="DB359" s="166">
        <f>IF(PMKAFAAPAYER[[#This Row],[ ]]="Payé",PMKAFAAPAYER[[#This Row],[01.10.2025]],0)</f>
        <v>0</v>
      </c>
      <c r="DC359" s="161"/>
      <c r="DD359" s="166">
        <f>IF(PMKAFAAPAYER[[#This Row],[ ]]="Payé",PMKAFAAPAYER[[#This Row],[08.10.2025]],0)</f>
        <v>0</v>
      </c>
      <c r="DE359" s="161"/>
      <c r="DF359" s="166">
        <f>IF(PMKAFAAPAYER[[#This Row],[ ]]="Payé",PMKAFAAPAYER[[#This Row],[15.10.2025]],0)</f>
        <v>0</v>
      </c>
      <c r="DG359" s="161"/>
      <c r="DH359" s="166">
        <f>IF(PMKAFAAPAYER[[#This Row],[ ]]="Payé",PMKAFAAPAYER[[#This Row],[22.10.2025]],0)</f>
        <v>0</v>
      </c>
      <c r="DI359" s="161"/>
      <c r="DJ359" s="176">
        <f>IF(PMKAFAAPAYER[[#This Row],[ ]]="Payé",PMKAFAAPAYER[[#This Row],[29.10.2025]],0)</f>
        <v>0</v>
      </c>
      <c r="DK359" s="18">
        <f t="shared" si="90"/>
        <v>0</v>
      </c>
      <c r="DL359" s="162"/>
      <c r="DM359" s="166">
        <f>IF(PMKAFAAPAYER[[#This Row],[ ]]="Payé",PMKAFAAPAYER[[#This Row],[05.11.2025]],0)</f>
        <v>0</v>
      </c>
      <c r="DN359" s="161"/>
      <c r="DO359" s="166">
        <f>IF(PMKAFAAPAYER[[#This Row],[ ]]="Payé",PMKAFAAPAYER[[#This Row],[12.11.2025]],0)</f>
        <v>0</v>
      </c>
      <c r="DP359" s="161"/>
      <c r="DQ359" s="166">
        <f>IF(PMKAFAAPAYER[[#This Row],[ ]]="Payé",PMKAFAAPAYER[[#This Row],[19.11.2025]],0)</f>
        <v>0</v>
      </c>
      <c r="DR359" s="161"/>
      <c r="DS359" s="176">
        <f>IF(PMKAFAAPAYER[[#This Row],[ ]]="Payé",PMKAFAAPAYER[[#This Row],[26.11.2025]],0)</f>
        <v>0</v>
      </c>
      <c r="DT359" s="17">
        <f t="shared" si="91"/>
        <v>0</v>
      </c>
      <c r="DU359" s="162"/>
      <c r="DV359" s="166">
        <f>IF(PMKAFAAPAYER[[#This Row],[ ]]="Payé",PMKAFAAPAYER[[#This Row],[03.12.2025]],0)</f>
        <v>0</v>
      </c>
      <c r="DW359" s="161"/>
      <c r="DX359" s="166">
        <f>IF(PMKAFAAPAYER[[#This Row],[ ]]="Payé",PMKAFAAPAYER[[#This Row],[10.12.2025]],0)</f>
        <v>0</v>
      </c>
      <c r="DY359" s="161"/>
      <c r="DZ359" s="166">
        <f>IF(PMKAFAAPAYER[[#This Row],[ ]]="Payé",PMKAFAAPAYER[[#This Row],[17.12.2025]],0)</f>
        <v>0</v>
      </c>
      <c r="EA359" s="161"/>
      <c r="EB359" s="166">
        <f>IF(PMKAFAAPAYER[[#This Row],[ ]]="Payé",PMKAFAAPAYER[[#This Row],[24.12.2025]],0)</f>
        <v>0</v>
      </c>
      <c r="EC359" s="161"/>
      <c r="ED359" s="176">
        <f>IF(PMKAFAAPAYER[[#This Row],[ ]]="Payé",PMKAFAAPAYER[[#This Row],[31.12.2025]],0)</f>
        <v>0</v>
      </c>
      <c r="EE359" s="18">
        <f t="shared" si="92"/>
        <v>0</v>
      </c>
      <c r="EF359" s="11">
        <f t="shared" si="93"/>
        <v>0</v>
      </c>
      <c r="EG359" s="16">
        <f>+PMKAFAAPAYER[[#This Row],[CHF]]-PMKAFAAPAYER[[#This Row],[T2025]]</f>
        <v>0</v>
      </c>
    </row>
    <row r="360" spans="1:137" x14ac:dyDescent="0.3">
      <c r="A360" s="9">
        <f t="shared" si="94"/>
        <v>355</v>
      </c>
      <c r="B360" s="250"/>
      <c r="C360" s="251"/>
      <c r="D360" s="252"/>
      <c r="E360" s="253"/>
      <c r="F360" s="265">
        <f t="shared" si="80"/>
        <v>0</v>
      </c>
      <c r="G360" s="254"/>
      <c r="H360" s="255"/>
      <c r="I360" s="256"/>
      <c r="J360" s="14"/>
      <c r="K360" s="14"/>
      <c r="L360" s="14"/>
      <c r="N360" s="15"/>
      <c r="P360" s="258"/>
      <c r="Q360" s="259"/>
      <c r="R360" s="260"/>
      <c r="S360" s="166">
        <f>IF(PMKAFAAPAYER[[#This Row],[ ]]="Payé",PMKAFAAPAYER[[#This Row],[02.01.2025]],0)</f>
        <v>0</v>
      </c>
      <c r="T360" s="234"/>
      <c r="U360" s="166">
        <f>IF(PMKAFAAPAYER[[#This Row],[ ]]="Payé",PMKAFAAPAYER[[#This Row],[09.01.2025]],0)</f>
        <v>0</v>
      </c>
      <c r="V360" s="234"/>
      <c r="W360" s="166">
        <f>IF(PMKAFAAPAYER[[#This Row],[ ]]="Payé",PMKAFAAPAYER[[#This Row],[16.01.2025]],0)</f>
        <v>0</v>
      </c>
      <c r="X360" s="234"/>
      <c r="Y360" s="166">
        <f>IF(PMKAFAAPAYER[[#This Row],[ ]]="Payé",PMKAFAAPAYER[[#This Row],[23.01.2025]],0)</f>
        <v>0</v>
      </c>
      <c r="Z360" s="234"/>
      <c r="AA360" s="176">
        <f>IF(PMKAFAAPAYER[[#This Row],[ ]]="Payé",PMKAFAAPAYER[[#This Row],[30.01.2025]],0)</f>
        <v>0</v>
      </c>
      <c r="AB360" s="32">
        <f t="shared" si="81"/>
        <v>0</v>
      </c>
      <c r="AC360" s="234"/>
      <c r="AD360" s="166">
        <f>IF(PMKAFAAPAYER[[#This Row],[ ]]="Payé",PMKAFAAPAYER[[#This Row],[06.02.2025]],0)</f>
        <v>0</v>
      </c>
      <c r="AE360" s="234"/>
      <c r="AF360" s="166">
        <f>IF(PMKAFAAPAYER[[#This Row],[ ]]="Payé",PMKAFAAPAYER[[#This Row],[13.02.2025]],0)</f>
        <v>0</v>
      </c>
      <c r="AG360" s="234"/>
      <c r="AH360" s="166">
        <f>IF(PMKAFAAPAYER[[#This Row],[ ]]="Payé",PMKAFAAPAYER[[#This Row],[20.02.2025]],0)</f>
        <v>0</v>
      </c>
      <c r="AI360" s="234"/>
      <c r="AJ360" s="176">
        <f>IF(PMKAFAAPAYER[[#This Row],[ ]]="Payé",PMKAFAAPAYER[[#This Row],[27.02.2025]],0)</f>
        <v>0</v>
      </c>
      <c r="AK360" s="47">
        <f t="shared" si="82"/>
        <v>0</v>
      </c>
      <c r="AL360" s="162"/>
      <c r="AM360" s="166">
        <f>IF(PMKAFAAPAYER[[#This Row],[ ]]="Payé",PMKAFAAPAYER[[#This Row],[05.03.2025]],0)</f>
        <v>0</v>
      </c>
      <c r="AN360" s="161"/>
      <c r="AO360" s="166">
        <f>IF(PMKAFAAPAYER[[#This Row],[ ]]="Payé",PMKAFAAPAYER[[#This Row],[12.03.2025]],0)</f>
        <v>0</v>
      </c>
      <c r="AP360" s="161"/>
      <c r="AQ360" s="166">
        <f>IF(PMKAFAAPAYER[[#This Row],[ ]]="Payé",PMKAFAAPAYER[[#This Row],[19.03.2025]],0)</f>
        <v>0</v>
      </c>
      <c r="AR360" s="161"/>
      <c r="AS360" s="176">
        <f>IF(PMKAFAAPAYER[[#This Row],[ ]]="Payé",PMKAFAAPAYER[[#This Row],[26.03.2025]],0)</f>
        <v>0</v>
      </c>
      <c r="AT360" s="17">
        <f t="shared" si="83"/>
        <v>0</v>
      </c>
      <c r="AU360" s="162"/>
      <c r="AV360" s="166">
        <f>IF(PMKAFAAPAYER[[#This Row],[ ]]="Payé",PMKAFAAPAYER[[#This Row],[02.04.2025]],0)</f>
        <v>0</v>
      </c>
      <c r="AW360" s="161"/>
      <c r="AX360" s="166">
        <f>IF(PMKAFAAPAYER[[#This Row],[ ]]="Payé",PMKAFAAPAYER[[#This Row],[09.04.2025]],0)</f>
        <v>0</v>
      </c>
      <c r="AY360" s="161"/>
      <c r="AZ360" s="166">
        <f>IF(PMKAFAAPAYER[[#This Row],[ ]]="Payé",PMKAFAAPAYER[[#This Row],[16.04.2025]],0)</f>
        <v>0</v>
      </c>
      <c r="BA360" s="161"/>
      <c r="BB360" s="166">
        <f>IF(PMKAFAAPAYER[[#This Row],[ ]]="Payé",PMKAFAAPAYER[[#This Row],[23.04.2025]],0)</f>
        <v>0</v>
      </c>
      <c r="BC360" s="161"/>
      <c r="BD360" s="176">
        <f>IF(PMKAFAAPAYER[[#This Row],[ ]]="Payé",PMKAFAAPAYER[[#This Row],[30.04.2025]],0)</f>
        <v>0</v>
      </c>
      <c r="BE360" s="18">
        <f t="shared" si="84"/>
        <v>0</v>
      </c>
      <c r="BF360" s="162"/>
      <c r="BG360" s="166">
        <f>IF(PMKAFAAPAYER[[#This Row],[ ]]="Payé",PMKAFAAPAYER[[#This Row],[07.05.2025]],0)</f>
        <v>0</v>
      </c>
      <c r="BH360" s="161"/>
      <c r="BI360" s="166">
        <f>IF(PMKAFAAPAYER[[#This Row],[ ]]="Payé",PMKAFAAPAYER[[#This Row],[14.05.2025]],0)</f>
        <v>0</v>
      </c>
      <c r="BJ360" s="161"/>
      <c r="BK360" s="166">
        <f>IF(PMKAFAAPAYER[[#This Row],[ ]]="Payé",PMKAFAAPAYER[[#This Row],[21.05.2025]],0)</f>
        <v>0</v>
      </c>
      <c r="BL360" s="161"/>
      <c r="BM360" s="176">
        <f>IF(PMKAFAAPAYER[[#This Row],[ ]]="Payé",PMKAFAAPAYER[[#This Row],[28.05.2025]],0)</f>
        <v>0</v>
      </c>
      <c r="BN360" s="17">
        <f t="shared" si="85"/>
        <v>0</v>
      </c>
      <c r="BO360" s="162"/>
      <c r="BP360" s="166">
        <f>IF(PMKAFAAPAYER[[#This Row],[ ]]="Payé",PMKAFAAPAYER[[#This Row],[04.06.2025]],0)</f>
        <v>0</v>
      </c>
      <c r="BQ360" s="161"/>
      <c r="BR360" s="166">
        <f>IF(PMKAFAAPAYER[[#This Row],[ ]]="Payé",PMKAFAAPAYER[[#This Row],[11.06.2025]],0)</f>
        <v>0</v>
      </c>
      <c r="BS360" s="161"/>
      <c r="BT360" s="166">
        <f>IF(PMKAFAAPAYER[[#This Row],[ ]]="Payé",PMKAFAAPAYER[[#This Row],[18.06.2025]],0)</f>
        <v>0</v>
      </c>
      <c r="BU360" s="161"/>
      <c r="BV360" s="176">
        <f>IF(PMKAFAAPAYER[[#This Row],[ ]]="Payé",PMKAFAAPAYER[[#This Row],[25.06.2025]],0)</f>
        <v>0</v>
      </c>
      <c r="BW360" s="18">
        <f t="shared" si="86"/>
        <v>0</v>
      </c>
      <c r="BX360" s="162"/>
      <c r="BY360" s="166">
        <f>IF(PMKAFAAPAYER[[#This Row],[ ]]="Payé",PMKAFAAPAYER[[#This Row],[02.07.2025]],0)</f>
        <v>0</v>
      </c>
      <c r="BZ360" s="161"/>
      <c r="CA360" s="166">
        <f>IF(PMKAFAAPAYER[[#This Row],[ ]]="Payé",PMKAFAAPAYER[[#This Row],[09.07.2025]],0)</f>
        <v>0</v>
      </c>
      <c r="CB360" s="161"/>
      <c r="CC360" s="166">
        <f>IF(PMKAFAAPAYER[[#This Row],[ ]]="Payé",PMKAFAAPAYER[[#This Row],[16.07.2025]],0)</f>
        <v>0</v>
      </c>
      <c r="CD360" s="161"/>
      <c r="CE360" s="166">
        <f>IF(PMKAFAAPAYER[[#This Row],[ ]]="Payé",PMKAFAAPAYER[[#This Row],[23.07.2025]],0)</f>
        <v>0</v>
      </c>
      <c r="CF360" s="161"/>
      <c r="CG360" s="176">
        <f>IF(PMKAFAAPAYER[[#This Row],[ ]]="Payé",PMKAFAAPAYER[[#This Row],[30.07.2025]],0)</f>
        <v>0</v>
      </c>
      <c r="CH360" s="17">
        <f t="shared" si="87"/>
        <v>0</v>
      </c>
      <c r="CI360" s="162"/>
      <c r="CJ360" s="166">
        <f>IF(PMKAFAAPAYER[[#This Row],[ ]]="Payé",PMKAFAAPAYER[[#This Row],[06.08.2025]],0)</f>
        <v>0</v>
      </c>
      <c r="CK360" s="161"/>
      <c r="CL360" s="166">
        <f>IF(PMKAFAAPAYER[[#This Row],[ ]]="Payé",PMKAFAAPAYER[[#This Row],[13.08.2025]],0)</f>
        <v>0</v>
      </c>
      <c r="CM360" s="161"/>
      <c r="CN360" s="166">
        <f>IF(PMKAFAAPAYER[[#This Row],[ ]]="Payé",PMKAFAAPAYER[[#This Row],[20.08.2025]],0)</f>
        <v>0</v>
      </c>
      <c r="CO360" s="161"/>
      <c r="CP360" s="176">
        <f>IF(PMKAFAAPAYER[[#This Row],[ ]]="Payé",PMKAFAAPAYER[[#This Row],[27.08.2025]],0)</f>
        <v>0</v>
      </c>
      <c r="CQ360" s="18">
        <f t="shared" si="88"/>
        <v>0</v>
      </c>
      <c r="CR360" s="162"/>
      <c r="CS360" s="166">
        <f>IF(PMKAFAAPAYER[[#This Row],[ ]]="Payé",PMKAFAAPAYER[[#This Row],[03.09.2025]],0)</f>
        <v>0</v>
      </c>
      <c r="CT360" s="161"/>
      <c r="CU360" s="166">
        <f>IF(PMKAFAAPAYER[[#This Row],[ ]]="Payé",PMKAFAAPAYER[[#This Row],[10.09.2025]],0)</f>
        <v>0</v>
      </c>
      <c r="CV360" s="161"/>
      <c r="CW360" s="166">
        <f>IF(PMKAFAAPAYER[[#This Row],[ ]]="Payé",PMKAFAAPAYER[[#This Row],[17.09.2025]],0)</f>
        <v>0</v>
      </c>
      <c r="CX360" s="161"/>
      <c r="CY360" s="176">
        <f>IF(PMKAFAAPAYER[[#This Row],[ ]]="Payé",PMKAFAAPAYER[[#This Row],[24.09.2025]],0)</f>
        <v>0</v>
      </c>
      <c r="CZ360" s="17">
        <f t="shared" si="89"/>
        <v>0</v>
      </c>
      <c r="DA360" s="162"/>
      <c r="DB360" s="166">
        <f>IF(PMKAFAAPAYER[[#This Row],[ ]]="Payé",PMKAFAAPAYER[[#This Row],[01.10.2025]],0)</f>
        <v>0</v>
      </c>
      <c r="DC360" s="161"/>
      <c r="DD360" s="166">
        <f>IF(PMKAFAAPAYER[[#This Row],[ ]]="Payé",PMKAFAAPAYER[[#This Row],[08.10.2025]],0)</f>
        <v>0</v>
      </c>
      <c r="DE360" s="161"/>
      <c r="DF360" s="166">
        <f>IF(PMKAFAAPAYER[[#This Row],[ ]]="Payé",PMKAFAAPAYER[[#This Row],[15.10.2025]],0)</f>
        <v>0</v>
      </c>
      <c r="DG360" s="161"/>
      <c r="DH360" s="166">
        <f>IF(PMKAFAAPAYER[[#This Row],[ ]]="Payé",PMKAFAAPAYER[[#This Row],[22.10.2025]],0)</f>
        <v>0</v>
      </c>
      <c r="DI360" s="161"/>
      <c r="DJ360" s="176">
        <f>IF(PMKAFAAPAYER[[#This Row],[ ]]="Payé",PMKAFAAPAYER[[#This Row],[29.10.2025]],0)</f>
        <v>0</v>
      </c>
      <c r="DK360" s="18">
        <f t="shared" si="90"/>
        <v>0</v>
      </c>
      <c r="DL360" s="162"/>
      <c r="DM360" s="166">
        <f>IF(PMKAFAAPAYER[[#This Row],[ ]]="Payé",PMKAFAAPAYER[[#This Row],[05.11.2025]],0)</f>
        <v>0</v>
      </c>
      <c r="DN360" s="161"/>
      <c r="DO360" s="166">
        <f>IF(PMKAFAAPAYER[[#This Row],[ ]]="Payé",PMKAFAAPAYER[[#This Row],[12.11.2025]],0)</f>
        <v>0</v>
      </c>
      <c r="DP360" s="161"/>
      <c r="DQ360" s="166">
        <f>IF(PMKAFAAPAYER[[#This Row],[ ]]="Payé",PMKAFAAPAYER[[#This Row],[19.11.2025]],0)</f>
        <v>0</v>
      </c>
      <c r="DR360" s="161"/>
      <c r="DS360" s="176">
        <f>IF(PMKAFAAPAYER[[#This Row],[ ]]="Payé",PMKAFAAPAYER[[#This Row],[26.11.2025]],0)</f>
        <v>0</v>
      </c>
      <c r="DT360" s="17">
        <f t="shared" si="91"/>
        <v>0</v>
      </c>
      <c r="DU360" s="162"/>
      <c r="DV360" s="166">
        <f>IF(PMKAFAAPAYER[[#This Row],[ ]]="Payé",PMKAFAAPAYER[[#This Row],[03.12.2025]],0)</f>
        <v>0</v>
      </c>
      <c r="DW360" s="161"/>
      <c r="DX360" s="166">
        <f>IF(PMKAFAAPAYER[[#This Row],[ ]]="Payé",PMKAFAAPAYER[[#This Row],[10.12.2025]],0)</f>
        <v>0</v>
      </c>
      <c r="DY360" s="161"/>
      <c r="DZ360" s="166">
        <f>IF(PMKAFAAPAYER[[#This Row],[ ]]="Payé",PMKAFAAPAYER[[#This Row],[17.12.2025]],0)</f>
        <v>0</v>
      </c>
      <c r="EA360" s="161"/>
      <c r="EB360" s="166">
        <f>IF(PMKAFAAPAYER[[#This Row],[ ]]="Payé",PMKAFAAPAYER[[#This Row],[24.12.2025]],0)</f>
        <v>0</v>
      </c>
      <c r="EC360" s="161"/>
      <c r="ED360" s="176">
        <f>IF(PMKAFAAPAYER[[#This Row],[ ]]="Payé",PMKAFAAPAYER[[#This Row],[31.12.2025]],0)</f>
        <v>0</v>
      </c>
      <c r="EE360" s="18">
        <f t="shared" si="92"/>
        <v>0</v>
      </c>
      <c r="EF360" s="11">
        <f t="shared" si="93"/>
        <v>0</v>
      </c>
      <c r="EG360" s="16">
        <f>+PMKAFAAPAYER[[#This Row],[CHF]]-PMKAFAAPAYER[[#This Row],[T2025]]</f>
        <v>0</v>
      </c>
    </row>
    <row r="361" spans="1:137" x14ac:dyDescent="0.3">
      <c r="A361" s="9">
        <f t="shared" si="94"/>
        <v>356</v>
      </c>
      <c r="B361" s="250"/>
      <c r="C361" s="251"/>
      <c r="D361" s="252"/>
      <c r="E361" s="253"/>
      <c r="F361" s="265">
        <f t="shared" si="80"/>
        <v>0</v>
      </c>
      <c r="G361" s="254"/>
      <c r="H361" s="255"/>
      <c r="I361" s="256"/>
      <c r="J361" s="14"/>
      <c r="K361" s="14"/>
      <c r="L361" s="14"/>
      <c r="N361" s="15"/>
      <c r="P361" s="258"/>
      <c r="Q361" s="259"/>
      <c r="R361" s="260"/>
      <c r="S361" s="166">
        <f>IF(PMKAFAAPAYER[[#This Row],[ ]]="Payé",PMKAFAAPAYER[[#This Row],[02.01.2025]],0)</f>
        <v>0</v>
      </c>
      <c r="T361" s="234"/>
      <c r="U361" s="166">
        <f>IF(PMKAFAAPAYER[[#This Row],[ ]]="Payé",PMKAFAAPAYER[[#This Row],[09.01.2025]],0)</f>
        <v>0</v>
      </c>
      <c r="V361" s="234"/>
      <c r="W361" s="166">
        <f>IF(PMKAFAAPAYER[[#This Row],[ ]]="Payé",PMKAFAAPAYER[[#This Row],[16.01.2025]],0)</f>
        <v>0</v>
      </c>
      <c r="X361" s="234"/>
      <c r="Y361" s="166">
        <f>IF(PMKAFAAPAYER[[#This Row],[ ]]="Payé",PMKAFAAPAYER[[#This Row],[23.01.2025]],0)</f>
        <v>0</v>
      </c>
      <c r="Z361" s="234"/>
      <c r="AA361" s="176">
        <f>IF(PMKAFAAPAYER[[#This Row],[ ]]="Payé",PMKAFAAPAYER[[#This Row],[30.01.2025]],0)</f>
        <v>0</v>
      </c>
      <c r="AB361" s="32">
        <f t="shared" si="81"/>
        <v>0</v>
      </c>
      <c r="AC361" s="234"/>
      <c r="AD361" s="166">
        <f>IF(PMKAFAAPAYER[[#This Row],[ ]]="Payé",PMKAFAAPAYER[[#This Row],[06.02.2025]],0)</f>
        <v>0</v>
      </c>
      <c r="AE361" s="234"/>
      <c r="AF361" s="166">
        <f>IF(PMKAFAAPAYER[[#This Row],[ ]]="Payé",PMKAFAAPAYER[[#This Row],[13.02.2025]],0)</f>
        <v>0</v>
      </c>
      <c r="AG361" s="234"/>
      <c r="AH361" s="166">
        <f>IF(PMKAFAAPAYER[[#This Row],[ ]]="Payé",PMKAFAAPAYER[[#This Row],[20.02.2025]],0)</f>
        <v>0</v>
      </c>
      <c r="AI361" s="234"/>
      <c r="AJ361" s="176">
        <f>IF(PMKAFAAPAYER[[#This Row],[ ]]="Payé",PMKAFAAPAYER[[#This Row],[27.02.2025]],0)</f>
        <v>0</v>
      </c>
      <c r="AK361" s="47">
        <f t="shared" si="82"/>
        <v>0</v>
      </c>
      <c r="AL361" s="162"/>
      <c r="AM361" s="166">
        <f>IF(PMKAFAAPAYER[[#This Row],[ ]]="Payé",PMKAFAAPAYER[[#This Row],[05.03.2025]],0)</f>
        <v>0</v>
      </c>
      <c r="AN361" s="161"/>
      <c r="AO361" s="166">
        <f>IF(PMKAFAAPAYER[[#This Row],[ ]]="Payé",PMKAFAAPAYER[[#This Row],[12.03.2025]],0)</f>
        <v>0</v>
      </c>
      <c r="AP361" s="161"/>
      <c r="AQ361" s="166">
        <f>IF(PMKAFAAPAYER[[#This Row],[ ]]="Payé",PMKAFAAPAYER[[#This Row],[19.03.2025]],0)</f>
        <v>0</v>
      </c>
      <c r="AR361" s="161"/>
      <c r="AS361" s="176">
        <f>IF(PMKAFAAPAYER[[#This Row],[ ]]="Payé",PMKAFAAPAYER[[#This Row],[26.03.2025]],0)</f>
        <v>0</v>
      </c>
      <c r="AT361" s="17">
        <f t="shared" si="83"/>
        <v>0</v>
      </c>
      <c r="AU361" s="162"/>
      <c r="AV361" s="166">
        <f>IF(PMKAFAAPAYER[[#This Row],[ ]]="Payé",PMKAFAAPAYER[[#This Row],[02.04.2025]],0)</f>
        <v>0</v>
      </c>
      <c r="AW361" s="161"/>
      <c r="AX361" s="166">
        <f>IF(PMKAFAAPAYER[[#This Row],[ ]]="Payé",PMKAFAAPAYER[[#This Row],[09.04.2025]],0)</f>
        <v>0</v>
      </c>
      <c r="AY361" s="161"/>
      <c r="AZ361" s="166">
        <f>IF(PMKAFAAPAYER[[#This Row],[ ]]="Payé",PMKAFAAPAYER[[#This Row],[16.04.2025]],0)</f>
        <v>0</v>
      </c>
      <c r="BA361" s="161"/>
      <c r="BB361" s="166">
        <f>IF(PMKAFAAPAYER[[#This Row],[ ]]="Payé",PMKAFAAPAYER[[#This Row],[23.04.2025]],0)</f>
        <v>0</v>
      </c>
      <c r="BC361" s="161"/>
      <c r="BD361" s="176">
        <f>IF(PMKAFAAPAYER[[#This Row],[ ]]="Payé",PMKAFAAPAYER[[#This Row],[30.04.2025]],0)</f>
        <v>0</v>
      </c>
      <c r="BE361" s="18">
        <f t="shared" si="84"/>
        <v>0</v>
      </c>
      <c r="BF361" s="162"/>
      <c r="BG361" s="166">
        <f>IF(PMKAFAAPAYER[[#This Row],[ ]]="Payé",PMKAFAAPAYER[[#This Row],[07.05.2025]],0)</f>
        <v>0</v>
      </c>
      <c r="BH361" s="161"/>
      <c r="BI361" s="166">
        <f>IF(PMKAFAAPAYER[[#This Row],[ ]]="Payé",PMKAFAAPAYER[[#This Row],[14.05.2025]],0)</f>
        <v>0</v>
      </c>
      <c r="BJ361" s="161"/>
      <c r="BK361" s="166">
        <f>IF(PMKAFAAPAYER[[#This Row],[ ]]="Payé",PMKAFAAPAYER[[#This Row],[21.05.2025]],0)</f>
        <v>0</v>
      </c>
      <c r="BL361" s="161"/>
      <c r="BM361" s="176">
        <f>IF(PMKAFAAPAYER[[#This Row],[ ]]="Payé",PMKAFAAPAYER[[#This Row],[28.05.2025]],0)</f>
        <v>0</v>
      </c>
      <c r="BN361" s="17">
        <f t="shared" si="85"/>
        <v>0</v>
      </c>
      <c r="BO361" s="162"/>
      <c r="BP361" s="166">
        <f>IF(PMKAFAAPAYER[[#This Row],[ ]]="Payé",PMKAFAAPAYER[[#This Row],[04.06.2025]],0)</f>
        <v>0</v>
      </c>
      <c r="BQ361" s="161"/>
      <c r="BR361" s="166">
        <f>IF(PMKAFAAPAYER[[#This Row],[ ]]="Payé",PMKAFAAPAYER[[#This Row],[11.06.2025]],0)</f>
        <v>0</v>
      </c>
      <c r="BS361" s="161"/>
      <c r="BT361" s="166">
        <f>IF(PMKAFAAPAYER[[#This Row],[ ]]="Payé",PMKAFAAPAYER[[#This Row],[18.06.2025]],0)</f>
        <v>0</v>
      </c>
      <c r="BU361" s="161"/>
      <c r="BV361" s="176">
        <f>IF(PMKAFAAPAYER[[#This Row],[ ]]="Payé",PMKAFAAPAYER[[#This Row],[25.06.2025]],0)</f>
        <v>0</v>
      </c>
      <c r="BW361" s="18">
        <f t="shared" si="86"/>
        <v>0</v>
      </c>
      <c r="BX361" s="162"/>
      <c r="BY361" s="166">
        <f>IF(PMKAFAAPAYER[[#This Row],[ ]]="Payé",PMKAFAAPAYER[[#This Row],[02.07.2025]],0)</f>
        <v>0</v>
      </c>
      <c r="BZ361" s="161"/>
      <c r="CA361" s="166">
        <f>IF(PMKAFAAPAYER[[#This Row],[ ]]="Payé",PMKAFAAPAYER[[#This Row],[09.07.2025]],0)</f>
        <v>0</v>
      </c>
      <c r="CB361" s="161"/>
      <c r="CC361" s="166">
        <f>IF(PMKAFAAPAYER[[#This Row],[ ]]="Payé",PMKAFAAPAYER[[#This Row],[16.07.2025]],0)</f>
        <v>0</v>
      </c>
      <c r="CD361" s="161"/>
      <c r="CE361" s="166">
        <f>IF(PMKAFAAPAYER[[#This Row],[ ]]="Payé",PMKAFAAPAYER[[#This Row],[23.07.2025]],0)</f>
        <v>0</v>
      </c>
      <c r="CF361" s="161"/>
      <c r="CG361" s="176">
        <f>IF(PMKAFAAPAYER[[#This Row],[ ]]="Payé",PMKAFAAPAYER[[#This Row],[30.07.2025]],0)</f>
        <v>0</v>
      </c>
      <c r="CH361" s="17">
        <f t="shared" si="87"/>
        <v>0</v>
      </c>
      <c r="CI361" s="162"/>
      <c r="CJ361" s="166">
        <f>IF(PMKAFAAPAYER[[#This Row],[ ]]="Payé",PMKAFAAPAYER[[#This Row],[06.08.2025]],0)</f>
        <v>0</v>
      </c>
      <c r="CK361" s="161"/>
      <c r="CL361" s="166">
        <f>IF(PMKAFAAPAYER[[#This Row],[ ]]="Payé",PMKAFAAPAYER[[#This Row],[13.08.2025]],0)</f>
        <v>0</v>
      </c>
      <c r="CM361" s="161"/>
      <c r="CN361" s="166">
        <f>IF(PMKAFAAPAYER[[#This Row],[ ]]="Payé",PMKAFAAPAYER[[#This Row],[20.08.2025]],0)</f>
        <v>0</v>
      </c>
      <c r="CO361" s="161"/>
      <c r="CP361" s="176">
        <f>IF(PMKAFAAPAYER[[#This Row],[ ]]="Payé",PMKAFAAPAYER[[#This Row],[27.08.2025]],0)</f>
        <v>0</v>
      </c>
      <c r="CQ361" s="18">
        <f t="shared" si="88"/>
        <v>0</v>
      </c>
      <c r="CR361" s="162"/>
      <c r="CS361" s="166">
        <f>IF(PMKAFAAPAYER[[#This Row],[ ]]="Payé",PMKAFAAPAYER[[#This Row],[03.09.2025]],0)</f>
        <v>0</v>
      </c>
      <c r="CT361" s="161"/>
      <c r="CU361" s="166">
        <f>IF(PMKAFAAPAYER[[#This Row],[ ]]="Payé",PMKAFAAPAYER[[#This Row],[10.09.2025]],0)</f>
        <v>0</v>
      </c>
      <c r="CV361" s="161"/>
      <c r="CW361" s="166">
        <f>IF(PMKAFAAPAYER[[#This Row],[ ]]="Payé",PMKAFAAPAYER[[#This Row],[17.09.2025]],0)</f>
        <v>0</v>
      </c>
      <c r="CX361" s="161"/>
      <c r="CY361" s="176">
        <f>IF(PMKAFAAPAYER[[#This Row],[ ]]="Payé",PMKAFAAPAYER[[#This Row],[24.09.2025]],0)</f>
        <v>0</v>
      </c>
      <c r="CZ361" s="17">
        <f t="shared" si="89"/>
        <v>0</v>
      </c>
      <c r="DA361" s="162"/>
      <c r="DB361" s="166">
        <f>IF(PMKAFAAPAYER[[#This Row],[ ]]="Payé",PMKAFAAPAYER[[#This Row],[01.10.2025]],0)</f>
        <v>0</v>
      </c>
      <c r="DC361" s="161"/>
      <c r="DD361" s="166">
        <f>IF(PMKAFAAPAYER[[#This Row],[ ]]="Payé",PMKAFAAPAYER[[#This Row],[08.10.2025]],0)</f>
        <v>0</v>
      </c>
      <c r="DE361" s="161"/>
      <c r="DF361" s="166">
        <f>IF(PMKAFAAPAYER[[#This Row],[ ]]="Payé",PMKAFAAPAYER[[#This Row],[15.10.2025]],0)</f>
        <v>0</v>
      </c>
      <c r="DG361" s="161"/>
      <c r="DH361" s="166">
        <f>IF(PMKAFAAPAYER[[#This Row],[ ]]="Payé",PMKAFAAPAYER[[#This Row],[22.10.2025]],0)</f>
        <v>0</v>
      </c>
      <c r="DI361" s="161"/>
      <c r="DJ361" s="176">
        <f>IF(PMKAFAAPAYER[[#This Row],[ ]]="Payé",PMKAFAAPAYER[[#This Row],[29.10.2025]],0)</f>
        <v>0</v>
      </c>
      <c r="DK361" s="18">
        <f t="shared" si="90"/>
        <v>0</v>
      </c>
      <c r="DL361" s="162"/>
      <c r="DM361" s="166">
        <f>IF(PMKAFAAPAYER[[#This Row],[ ]]="Payé",PMKAFAAPAYER[[#This Row],[05.11.2025]],0)</f>
        <v>0</v>
      </c>
      <c r="DN361" s="161"/>
      <c r="DO361" s="166">
        <f>IF(PMKAFAAPAYER[[#This Row],[ ]]="Payé",PMKAFAAPAYER[[#This Row],[12.11.2025]],0)</f>
        <v>0</v>
      </c>
      <c r="DP361" s="161"/>
      <c r="DQ361" s="166">
        <f>IF(PMKAFAAPAYER[[#This Row],[ ]]="Payé",PMKAFAAPAYER[[#This Row],[19.11.2025]],0)</f>
        <v>0</v>
      </c>
      <c r="DR361" s="161"/>
      <c r="DS361" s="176">
        <f>IF(PMKAFAAPAYER[[#This Row],[ ]]="Payé",PMKAFAAPAYER[[#This Row],[26.11.2025]],0)</f>
        <v>0</v>
      </c>
      <c r="DT361" s="17">
        <f t="shared" si="91"/>
        <v>0</v>
      </c>
      <c r="DU361" s="162"/>
      <c r="DV361" s="166">
        <f>IF(PMKAFAAPAYER[[#This Row],[ ]]="Payé",PMKAFAAPAYER[[#This Row],[03.12.2025]],0)</f>
        <v>0</v>
      </c>
      <c r="DW361" s="161"/>
      <c r="DX361" s="166">
        <f>IF(PMKAFAAPAYER[[#This Row],[ ]]="Payé",PMKAFAAPAYER[[#This Row],[10.12.2025]],0)</f>
        <v>0</v>
      </c>
      <c r="DY361" s="161"/>
      <c r="DZ361" s="166">
        <f>IF(PMKAFAAPAYER[[#This Row],[ ]]="Payé",PMKAFAAPAYER[[#This Row],[17.12.2025]],0)</f>
        <v>0</v>
      </c>
      <c r="EA361" s="161"/>
      <c r="EB361" s="166">
        <f>IF(PMKAFAAPAYER[[#This Row],[ ]]="Payé",PMKAFAAPAYER[[#This Row],[24.12.2025]],0)</f>
        <v>0</v>
      </c>
      <c r="EC361" s="161"/>
      <c r="ED361" s="176">
        <f>IF(PMKAFAAPAYER[[#This Row],[ ]]="Payé",PMKAFAAPAYER[[#This Row],[31.12.2025]],0)</f>
        <v>0</v>
      </c>
      <c r="EE361" s="18">
        <f t="shared" si="92"/>
        <v>0</v>
      </c>
      <c r="EF361" s="11">
        <f t="shared" si="93"/>
        <v>0</v>
      </c>
      <c r="EG361" s="16">
        <f>+PMKAFAAPAYER[[#This Row],[CHF]]-PMKAFAAPAYER[[#This Row],[T2025]]</f>
        <v>0</v>
      </c>
    </row>
    <row r="362" spans="1:137" x14ac:dyDescent="0.3">
      <c r="A362" s="9">
        <f t="shared" si="94"/>
        <v>357</v>
      </c>
      <c r="B362" s="250"/>
      <c r="C362" s="251"/>
      <c r="D362" s="252"/>
      <c r="E362" s="253"/>
      <c r="F362" s="265">
        <f t="shared" si="80"/>
        <v>0</v>
      </c>
      <c r="G362" s="254"/>
      <c r="H362" s="255"/>
      <c r="I362" s="256"/>
      <c r="J362" s="14"/>
      <c r="K362" s="14"/>
      <c r="L362" s="14"/>
      <c r="N362" s="15"/>
      <c r="P362" s="258"/>
      <c r="Q362" s="259"/>
      <c r="R362" s="260"/>
      <c r="S362" s="166">
        <f>IF(PMKAFAAPAYER[[#This Row],[ ]]="Payé",PMKAFAAPAYER[[#This Row],[02.01.2025]],0)</f>
        <v>0</v>
      </c>
      <c r="T362" s="234"/>
      <c r="U362" s="166">
        <f>IF(PMKAFAAPAYER[[#This Row],[ ]]="Payé",PMKAFAAPAYER[[#This Row],[09.01.2025]],0)</f>
        <v>0</v>
      </c>
      <c r="V362" s="234"/>
      <c r="W362" s="166">
        <f>IF(PMKAFAAPAYER[[#This Row],[ ]]="Payé",PMKAFAAPAYER[[#This Row],[16.01.2025]],0)</f>
        <v>0</v>
      </c>
      <c r="X362" s="234"/>
      <c r="Y362" s="166">
        <f>IF(PMKAFAAPAYER[[#This Row],[ ]]="Payé",PMKAFAAPAYER[[#This Row],[23.01.2025]],0)</f>
        <v>0</v>
      </c>
      <c r="Z362" s="234"/>
      <c r="AA362" s="176">
        <f>IF(PMKAFAAPAYER[[#This Row],[ ]]="Payé",PMKAFAAPAYER[[#This Row],[30.01.2025]],0)</f>
        <v>0</v>
      </c>
      <c r="AB362" s="32">
        <f t="shared" si="81"/>
        <v>0</v>
      </c>
      <c r="AC362" s="234"/>
      <c r="AD362" s="166">
        <f>IF(PMKAFAAPAYER[[#This Row],[ ]]="Payé",PMKAFAAPAYER[[#This Row],[06.02.2025]],0)</f>
        <v>0</v>
      </c>
      <c r="AE362" s="234"/>
      <c r="AF362" s="166">
        <f>IF(PMKAFAAPAYER[[#This Row],[ ]]="Payé",PMKAFAAPAYER[[#This Row],[13.02.2025]],0)</f>
        <v>0</v>
      </c>
      <c r="AG362" s="234"/>
      <c r="AH362" s="166">
        <f>IF(PMKAFAAPAYER[[#This Row],[ ]]="Payé",PMKAFAAPAYER[[#This Row],[20.02.2025]],0)</f>
        <v>0</v>
      </c>
      <c r="AI362" s="234"/>
      <c r="AJ362" s="176">
        <f>IF(PMKAFAAPAYER[[#This Row],[ ]]="Payé",PMKAFAAPAYER[[#This Row],[27.02.2025]],0)</f>
        <v>0</v>
      </c>
      <c r="AK362" s="47">
        <f t="shared" si="82"/>
        <v>0</v>
      </c>
      <c r="AL362" s="162"/>
      <c r="AM362" s="166">
        <f>IF(PMKAFAAPAYER[[#This Row],[ ]]="Payé",PMKAFAAPAYER[[#This Row],[05.03.2025]],0)</f>
        <v>0</v>
      </c>
      <c r="AN362" s="161"/>
      <c r="AO362" s="166">
        <f>IF(PMKAFAAPAYER[[#This Row],[ ]]="Payé",PMKAFAAPAYER[[#This Row],[12.03.2025]],0)</f>
        <v>0</v>
      </c>
      <c r="AP362" s="161"/>
      <c r="AQ362" s="166">
        <f>IF(PMKAFAAPAYER[[#This Row],[ ]]="Payé",PMKAFAAPAYER[[#This Row],[19.03.2025]],0)</f>
        <v>0</v>
      </c>
      <c r="AR362" s="161"/>
      <c r="AS362" s="176">
        <f>IF(PMKAFAAPAYER[[#This Row],[ ]]="Payé",PMKAFAAPAYER[[#This Row],[26.03.2025]],0)</f>
        <v>0</v>
      </c>
      <c r="AT362" s="17">
        <f t="shared" si="83"/>
        <v>0</v>
      </c>
      <c r="AU362" s="162"/>
      <c r="AV362" s="166">
        <f>IF(PMKAFAAPAYER[[#This Row],[ ]]="Payé",PMKAFAAPAYER[[#This Row],[02.04.2025]],0)</f>
        <v>0</v>
      </c>
      <c r="AW362" s="161"/>
      <c r="AX362" s="166">
        <f>IF(PMKAFAAPAYER[[#This Row],[ ]]="Payé",PMKAFAAPAYER[[#This Row],[09.04.2025]],0)</f>
        <v>0</v>
      </c>
      <c r="AY362" s="161"/>
      <c r="AZ362" s="166">
        <f>IF(PMKAFAAPAYER[[#This Row],[ ]]="Payé",PMKAFAAPAYER[[#This Row],[16.04.2025]],0)</f>
        <v>0</v>
      </c>
      <c r="BA362" s="161"/>
      <c r="BB362" s="166">
        <f>IF(PMKAFAAPAYER[[#This Row],[ ]]="Payé",PMKAFAAPAYER[[#This Row],[23.04.2025]],0)</f>
        <v>0</v>
      </c>
      <c r="BC362" s="161"/>
      <c r="BD362" s="176">
        <f>IF(PMKAFAAPAYER[[#This Row],[ ]]="Payé",PMKAFAAPAYER[[#This Row],[30.04.2025]],0)</f>
        <v>0</v>
      </c>
      <c r="BE362" s="18">
        <f t="shared" si="84"/>
        <v>0</v>
      </c>
      <c r="BF362" s="162"/>
      <c r="BG362" s="166">
        <f>IF(PMKAFAAPAYER[[#This Row],[ ]]="Payé",PMKAFAAPAYER[[#This Row],[07.05.2025]],0)</f>
        <v>0</v>
      </c>
      <c r="BH362" s="161"/>
      <c r="BI362" s="166">
        <f>IF(PMKAFAAPAYER[[#This Row],[ ]]="Payé",PMKAFAAPAYER[[#This Row],[14.05.2025]],0)</f>
        <v>0</v>
      </c>
      <c r="BJ362" s="161"/>
      <c r="BK362" s="166">
        <f>IF(PMKAFAAPAYER[[#This Row],[ ]]="Payé",PMKAFAAPAYER[[#This Row],[21.05.2025]],0)</f>
        <v>0</v>
      </c>
      <c r="BL362" s="161"/>
      <c r="BM362" s="176">
        <f>IF(PMKAFAAPAYER[[#This Row],[ ]]="Payé",PMKAFAAPAYER[[#This Row],[28.05.2025]],0)</f>
        <v>0</v>
      </c>
      <c r="BN362" s="17">
        <f t="shared" si="85"/>
        <v>0</v>
      </c>
      <c r="BO362" s="162"/>
      <c r="BP362" s="166">
        <f>IF(PMKAFAAPAYER[[#This Row],[ ]]="Payé",PMKAFAAPAYER[[#This Row],[04.06.2025]],0)</f>
        <v>0</v>
      </c>
      <c r="BQ362" s="161"/>
      <c r="BR362" s="166">
        <f>IF(PMKAFAAPAYER[[#This Row],[ ]]="Payé",PMKAFAAPAYER[[#This Row],[11.06.2025]],0)</f>
        <v>0</v>
      </c>
      <c r="BS362" s="161"/>
      <c r="BT362" s="166">
        <f>IF(PMKAFAAPAYER[[#This Row],[ ]]="Payé",PMKAFAAPAYER[[#This Row],[18.06.2025]],0)</f>
        <v>0</v>
      </c>
      <c r="BU362" s="161"/>
      <c r="BV362" s="176">
        <f>IF(PMKAFAAPAYER[[#This Row],[ ]]="Payé",PMKAFAAPAYER[[#This Row],[25.06.2025]],0)</f>
        <v>0</v>
      </c>
      <c r="BW362" s="18">
        <f t="shared" si="86"/>
        <v>0</v>
      </c>
      <c r="BX362" s="162"/>
      <c r="BY362" s="166">
        <f>IF(PMKAFAAPAYER[[#This Row],[ ]]="Payé",PMKAFAAPAYER[[#This Row],[02.07.2025]],0)</f>
        <v>0</v>
      </c>
      <c r="BZ362" s="161"/>
      <c r="CA362" s="166">
        <f>IF(PMKAFAAPAYER[[#This Row],[ ]]="Payé",PMKAFAAPAYER[[#This Row],[09.07.2025]],0)</f>
        <v>0</v>
      </c>
      <c r="CB362" s="161"/>
      <c r="CC362" s="166">
        <f>IF(PMKAFAAPAYER[[#This Row],[ ]]="Payé",PMKAFAAPAYER[[#This Row],[16.07.2025]],0)</f>
        <v>0</v>
      </c>
      <c r="CD362" s="161"/>
      <c r="CE362" s="166">
        <f>IF(PMKAFAAPAYER[[#This Row],[ ]]="Payé",PMKAFAAPAYER[[#This Row],[23.07.2025]],0)</f>
        <v>0</v>
      </c>
      <c r="CF362" s="161"/>
      <c r="CG362" s="176">
        <f>IF(PMKAFAAPAYER[[#This Row],[ ]]="Payé",PMKAFAAPAYER[[#This Row],[30.07.2025]],0)</f>
        <v>0</v>
      </c>
      <c r="CH362" s="17">
        <f t="shared" si="87"/>
        <v>0</v>
      </c>
      <c r="CI362" s="162"/>
      <c r="CJ362" s="166">
        <f>IF(PMKAFAAPAYER[[#This Row],[ ]]="Payé",PMKAFAAPAYER[[#This Row],[06.08.2025]],0)</f>
        <v>0</v>
      </c>
      <c r="CK362" s="161"/>
      <c r="CL362" s="166">
        <f>IF(PMKAFAAPAYER[[#This Row],[ ]]="Payé",PMKAFAAPAYER[[#This Row],[13.08.2025]],0)</f>
        <v>0</v>
      </c>
      <c r="CM362" s="161"/>
      <c r="CN362" s="166">
        <f>IF(PMKAFAAPAYER[[#This Row],[ ]]="Payé",PMKAFAAPAYER[[#This Row],[20.08.2025]],0)</f>
        <v>0</v>
      </c>
      <c r="CO362" s="161"/>
      <c r="CP362" s="176">
        <f>IF(PMKAFAAPAYER[[#This Row],[ ]]="Payé",PMKAFAAPAYER[[#This Row],[27.08.2025]],0)</f>
        <v>0</v>
      </c>
      <c r="CQ362" s="18">
        <f t="shared" si="88"/>
        <v>0</v>
      </c>
      <c r="CR362" s="162"/>
      <c r="CS362" s="166">
        <f>IF(PMKAFAAPAYER[[#This Row],[ ]]="Payé",PMKAFAAPAYER[[#This Row],[03.09.2025]],0)</f>
        <v>0</v>
      </c>
      <c r="CT362" s="161"/>
      <c r="CU362" s="166">
        <f>IF(PMKAFAAPAYER[[#This Row],[ ]]="Payé",PMKAFAAPAYER[[#This Row],[10.09.2025]],0)</f>
        <v>0</v>
      </c>
      <c r="CV362" s="161"/>
      <c r="CW362" s="166">
        <f>IF(PMKAFAAPAYER[[#This Row],[ ]]="Payé",PMKAFAAPAYER[[#This Row],[17.09.2025]],0)</f>
        <v>0</v>
      </c>
      <c r="CX362" s="161"/>
      <c r="CY362" s="176">
        <f>IF(PMKAFAAPAYER[[#This Row],[ ]]="Payé",PMKAFAAPAYER[[#This Row],[24.09.2025]],0)</f>
        <v>0</v>
      </c>
      <c r="CZ362" s="17">
        <f t="shared" si="89"/>
        <v>0</v>
      </c>
      <c r="DA362" s="162"/>
      <c r="DB362" s="166">
        <f>IF(PMKAFAAPAYER[[#This Row],[ ]]="Payé",PMKAFAAPAYER[[#This Row],[01.10.2025]],0)</f>
        <v>0</v>
      </c>
      <c r="DC362" s="161"/>
      <c r="DD362" s="166">
        <f>IF(PMKAFAAPAYER[[#This Row],[ ]]="Payé",PMKAFAAPAYER[[#This Row],[08.10.2025]],0)</f>
        <v>0</v>
      </c>
      <c r="DE362" s="161"/>
      <c r="DF362" s="166">
        <f>IF(PMKAFAAPAYER[[#This Row],[ ]]="Payé",PMKAFAAPAYER[[#This Row],[15.10.2025]],0)</f>
        <v>0</v>
      </c>
      <c r="DG362" s="161"/>
      <c r="DH362" s="166">
        <f>IF(PMKAFAAPAYER[[#This Row],[ ]]="Payé",PMKAFAAPAYER[[#This Row],[22.10.2025]],0)</f>
        <v>0</v>
      </c>
      <c r="DI362" s="161"/>
      <c r="DJ362" s="176">
        <f>IF(PMKAFAAPAYER[[#This Row],[ ]]="Payé",PMKAFAAPAYER[[#This Row],[29.10.2025]],0)</f>
        <v>0</v>
      </c>
      <c r="DK362" s="18">
        <f t="shared" si="90"/>
        <v>0</v>
      </c>
      <c r="DL362" s="162"/>
      <c r="DM362" s="166">
        <f>IF(PMKAFAAPAYER[[#This Row],[ ]]="Payé",PMKAFAAPAYER[[#This Row],[05.11.2025]],0)</f>
        <v>0</v>
      </c>
      <c r="DN362" s="161"/>
      <c r="DO362" s="166">
        <f>IF(PMKAFAAPAYER[[#This Row],[ ]]="Payé",PMKAFAAPAYER[[#This Row],[12.11.2025]],0)</f>
        <v>0</v>
      </c>
      <c r="DP362" s="161"/>
      <c r="DQ362" s="166">
        <f>IF(PMKAFAAPAYER[[#This Row],[ ]]="Payé",PMKAFAAPAYER[[#This Row],[19.11.2025]],0)</f>
        <v>0</v>
      </c>
      <c r="DR362" s="161"/>
      <c r="DS362" s="176">
        <f>IF(PMKAFAAPAYER[[#This Row],[ ]]="Payé",PMKAFAAPAYER[[#This Row],[26.11.2025]],0)</f>
        <v>0</v>
      </c>
      <c r="DT362" s="17">
        <f t="shared" si="91"/>
        <v>0</v>
      </c>
      <c r="DU362" s="162"/>
      <c r="DV362" s="166">
        <f>IF(PMKAFAAPAYER[[#This Row],[ ]]="Payé",PMKAFAAPAYER[[#This Row],[03.12.2025]],0)</f>
        <v>0</v>
      </c>
      <c r="DW362" s="161"/>
      <c r="DX362" s="166">
        <f>IF(PMKAFAAPAYER[[#This Row],[ ]]="Payé",PMKAFAAPAYER[[#This Row],[10.12.2025]],0)</f>
        <v>0</v>
      </c>
      <c r="DY362" s="161"/>
      <c r="DZ362" s="166">
        <f>IF(PMKAFAAPAYER[[#This Row],[ ]]="Payé",PMKAFAAPAYER[[#This Row],[17.12.2025]],0)</f>
        <v>0</v>
      </c>
      <c r="EA362" s="161"/>
      <c r="EB362" s="166">
        <f>IF(PMKAFAAPAYER[[#This Row],[ ]]="Payé",PMKAFAAPAYER[[#This Row],[24.12.2025]],0)</f>
        <v>0</v>
      </c>
      <c r="EC362" s="161"/>
      <c r="ED362" s="176">
        <f>IF(PMKAFAAPAYER[[#This Row],[ ]]="Payé",PMKAFAAPAYER[[#This Row],[31.12.2025]],0)</f>
        <v>0</v>
      </c>
      <c r="EE362" s="18">
        <f t="shared" si="92"/>
        <v>0</v>
      </c>
      <c r="EF362" s="11">
        <f t="shared" si="93"/>
        <v>0</v>
      </c>
      <c r="EG362" s="16">
        <f>+PMKAFAAPAYER[[#This Row],[CHF]]-PMKAFAAPAYER[[#This Row],[T2025]]</f>
        <v>0</v>
      </c>
    </row>
    <row r="363" spans="1:137" x14ac:dyDescent="0.3">
      <c r="A363" s="9">
        <f t="shared" si="94"/>
        <v>358</v>
      </c>
      <c r="B363" s="250"/>
      <c r="C363" s="251"/>
      <c r="D363" s="252"/>
      <c r="E363" s="253"/>
      <c r="F363" s="265">
        <f t="shared" si="80"/>
        <v>0</v>
      </c>
      <c r="G363" s="254"/>
      <c r="H363" s="255"/>
      <c r="I363" s="256"/>
      <c r="J363" s="14"/>
      <c r="K363" s="14"/>
      <c r="L363" s="14"/>
      <c r="N363" s="15"/>
      <c r="P363" s="258"/>
      <c r="Q363" s="259"/>
      <c r="R363" s="260"/>
      <c r="S363" s="166">
        <f>IF(PMKAFAAPAYER[[#This Row],[ ]]="Payé",PMKAFAAPAYER[[#This Row],[02.01.2025]],0)</f>
        <v>0</v>
      </c>
      <c r="T363" s="234"/>
      <c r="U363" s="166">
        <f>IF(PMKAFAAPAYER[[#This Row],[ ]]="Payé",PMKAFAAPAYER[[#This Row],[09.01.2025]],0)</f>
        <v>0</v>
      </c>
      <c r="V363" s="234"/>
      <c r="W363" s="166">
        <f>IF(PMKAFAAPAYER[[#This Row],[ ]]="Payé",PMKAFAAPAYER[[#This Row],[16.01.2025]],0)</f>
        <v>0</v>
      </c>
      <c r="X363" s="234"/>
      <c r="Y363" s="166">
        <f>IF(PMKAFAAPAYER[[#This Row],[ ]]="Payé",PMKAFAAPAYER[[#This Row],[23.01.2025]],0)</f>
        <v>0</v>
      </c>
      <c r="Z363" s="234"/>
      <c r="AA363" s="176">
        <f>IF(PMKAFAAPAYER[[#This Row],[ ]]="Payé",PMKAFAAPAYER[[#This Row],[30.01.2025]],0)</f>
        <v>0</v>
      </c>
      <c r="AB363" s="32">
        <f t="shared" si="81"/>
        <v>0</v>
      </c>
      <c r="AC363" s="234"/>
      <c r="AD363" s="166">
        <f>IF(PMKAFAAPAYER[[#This Row],[ ]]="Payé",PMKAFAAPAYER[[#This Row],[06.02.2025]],0)</f>
        <v>0</v>
      </c>
      <c r="AE363" s="234"/>
      <c r="AF363" s="166">
        <f>IF(PMKAFAAPAYER[[#This Row],[ ]]="Payé",PMKAFAAPAYER[[#This Row],[13.02.2025]],0)</f>
        <v>0</v>
      </c>
      <c r="AG363" s="234"/>
      <c r="AH363" s="166">
        <f>IF(PMKAFAAPAYER[[#This Row],[ ]]="Payé",PMKAFAAPAYER[[#This Row],[20.02.2025]],0)</f>
        <v>0</v>
      </c>
      <c r="AI363" s="234"/>
      <c r="AJ363" s="176">
        <f>IF(PMKAFAAPAYER[[#This Row],[ ]]="Payé",PMKAFAAPAYER[[#This Row],[27.02.2025]],0)</f>
        <v>0</v>
      </c>
      <c r="AK363" s="47">
        <f t="shared" si="82"/>
        <v>0</v>
      </c>
      <c r="AL363" s="162"/>
      <c r="AM363" s="166">
        <f>IF(PMKAFAAPAYER[[#This Row],[ ]]="Payé",PMKAFAAPAYER[[#This Row],[05.03.2025]],0)</f>
        <v>0</v>
      </c>
      <c r="AN363" s="161"/>
      <c r="AO363" s="166">
        <f>IF(PMKAFAAPAYER[[#This Row],[ ]]="Payé",PMKAFAAPAYER[[#This Row],[12.03.2025]],0)</f>
        <v>0</v>
      </c>
      <c r="AP363" s="161"/>
      <c r="AQ363" s="166">
        <f>IF(PMKAFAAPAYER[[#This Row],[ ]]="Payé",PMKAFAAPAYER[[#This Row],[19.03.2025]],0)</f>
        <v>0</v>
      </c>
      <c r="AR363" s="161"/>
      <c r="AS363" s="176">
        <f>IF(PMKAFAAPAYER[[#This Row],[ ]]="Payé",PMKAFAAPAYER[[#This Row],[26.03.2025]],0)</f>
        <v>0</v>
      </c>
      <c r="AT363" s="17">
        <f t="shared" si="83"/>
        <v>0</v>
      </c>
      <c r="AU363" s="162"/>
      <c r="AV363" s="166">
        <f>IF(PMKAFAAPAYER[[#This Row],[ ]]="Payé",PMKAFAAPAYER[[#This Row],[02.04.2025]],0)</f>
        <v>0</v>
      </c>
      <c r="AW363" s="161"/>
      <c r="AX363" s="166">
        <f>IF(PMKAFAAPAYER[[#This Row],[ ]]="Payé",PMKAFAAPAYER[[#This Row],[09.04.2025]],0)</f>
        <v>0</v>
      </c>
      <c r="AY363" s="161"/>
      <c r="AZ363" s="166">
        <f>IF(PMKAFAAPAYER[[#This Row],[ ]]="Payé",PMKAFAAPAYER[[#This Row],[16.04.2025]],0)</f>
        <v>0</v>
      </c>
      <c r="BA363" s="161"/>
      <c r="BB363" s="166">
        <f>IF(PMKAFAAPAYER[[#This Row],[ ]]="Payé",PMKAFAAPAYER[[#This Row],[23.04.2025]],0)</f>
        <v>0</v>
      </c>
      <c r="BC363" s="161"/>
      <c r="BD363" s="176">
        <f>IF(PMKAFAAPAYER[[#This Row],[ ]]="Payé",PMKAFAAPAYER[[#This Row],[30.04.2025]],0)</f>
        <v>0</v>
      </c>
      <c r="BE363" s="18">
        <f t="shared" si="84"/>
        <v>0</v>
      </c>
      <c r="BF363" s="162"/>
      <c r="BG363" s="166">
        <f>IF(PMKAFAAPAYER[[#This Row],[ ]]="Payé",PMKAFAAPAYER[[#This Row],[07.05.2025]],0)</f>
        <v>0</v>
      </c>
      <c r="BH363" s="161"/>
      <c r="BI363" s="166">
        <f>IF(PMKAFAAPAYER[[#This Row],[ ]]="Payé",PMKAFAAPAYER[[#This Row],[14.05.2025]],0)</f>
        <v>0</v>
      </c>
      <c r="BJ363" s="161"/>
      <c r="BK363" s="166">
        <f>IF(PMKAFAAPAYER[[#This Row],[ ]]="Payé",PMKAFAAPAYER[[#This Row],[21.05.2025]],0)</f>
        <v>0</v>
      </c>
      <c r="BL363" s="161"/>
      <c r="BM363" s="176">
        <f>IF(PMKAFAAPAYER[[#This Row],[ ]]="Payé",PMKAFAAPAYER[[#This Row],[28.05.2025]],0)</f>
        <v>0</v>
      </c>
      <c r="BN363" s="17">
        <f t="shared" si="85"/>
        <v>0</v>
      </c>
      <c r="BO363" s="162"/>
      <c r="BP363" s="166">
        <f>IF(PMKAFAAPAYER[[#This Row],[ ]]="Payé",PMKAFAAPAYER[[#This Row],[04.06.2025]],0)</f>
        <v>0</v>
      </c>
      <c r="BQ363" s="161"/>
      <c r="BR363" s="166">
        <f>IF(PMKAFAAPAYER[[#This Row],[ ]]="Payé",PMKAFAAPAYER[[#This Row],[11.06.2025]],0)</f>
        <v>0</v>
      </c>
      <c r="BS363" s="161"/>
      <c r="BT363" s="166">
        <f>IF(PMKAFAAPAYER[[#This Row],[ ]]="Payé",PMKAFAAPAYER[[#This Row],[18.06.2025]],0)</f>
        <v>0</v>
      </c>
      <c r="BU363" s="161"/>
      <c r="BV363" s="176">
        <f>IF(PMKAFAAPAYER[[#This Row],[ ]]="Payé",PMKAFAAPAYER[[#This Row],[25.06.2025]],0)</f>
        <v>0</v>
      </c>
      <c r="BW363" s="18">
        <f t="shared" si="86"/>
        <v>0</v>
      </c>
      <c r="BX363" s="162"/>
      <c r="BY363" s="166">
        <f>IF(PMKAFAAPAYER[[#This Row],[ ]]="Payé",PMKAFAAPAYER[[#This Row],[02.07.2025]],0)</f>
        <v>0</v>
      </c>
      <c r="BZ363" s="161"/>
      <c r="CA363" s="166">
        <f>IF(PMKAFAAPAYER[[#This Row],[ ]]="Payé",PMKAFAAPAYER[[#This Row],[09.07.2025]],0)</f>
        <v>0</v>
      </c>
      <c r="CB363" s="161"/>
      <c r="CC363" s="166">
        <f>IF(PMKAFAAPAYER[[#This Row],[ ]]="Payé",PMKAFAAPAYER[[#This Row],[16.07.2025]],0)</f>
        <v>0</v>
      </c>
      <c r="CD363" s="161"/>
      <c r="CE363" s="166">
        <f>IF(PMKAFAAPAYER[[#This Row],[ ]]="Payé",PMKAFAAPAYER[[#This Row],[23.07.2025]],0)</f>
        <v>0</v>
      </c>
      <c r="CF363" s="161"/>
      <c r="CG363" s="176">
        <f>IF(PMKAFAAPAYER[[#This Row],[ ]]="Payé",PMKAFAAPAYER[[#This Row],[30.07.2025]],0)</f>
        <v>0</v>
      </c>
      <c r="CH363" s="17">
        <f t="shared" si="87"/>
        <v>0</v>
      </c>
      <c r="CI363" s="162"/>
      <c r="CJ363" s="166">
        <f>IF(PMKAFAAPAYER[[#This Row],[ ]]="Payé",PMKAFAAPAYER[[#This Row],[06.08.2025]],0)</f>
        <v>0</v>
      </c>
      <c r="CK363" s="161"/>
      <c r="CL363" s="166">
        <f>IF(PMKAFAAPAYER[[#This Row],[ ]]="Payé",PMKAFAAPAYER[[#This Row],[13.08.2025]],0)</f>
        <v>0</v>
      </c>
      <c r="CM363" s="161"/>
      <c r="CN363" s="166">
        <f>IF(PMKAFAAPAYER[[#This Row],[ ]]="Payé",PMKAFAAPAYER[[#This Row],[20.08.2025]],0)</f>
        <v>0</v>
      </c>
      <c r="CO363" s="161"/>
      <c r="CP363" s="176">
        <f>IF(PMKAFAAPAYER[[#This Row],[ ]]="Payé",PMKAFAAPAYER[[#This Row],[27.08.2025]],0)</f>
        <v>0</v>
      </c>
      <c r="CQ363" s="18">
        <f t="shared" si="88"/>
        <v>0</v>
      </c>
      <c r="CR363" s="162"/>
      <c r="CS363" s="166">
        <f>IF(PMKAFAAPAYER[[#This Row],[ ]]="Payé",PMKAFAAPAYER[[#This Row],[03.09.2025]],0)</f>
        <v>0</v>
      </c>
      <c r="CT363" s="161"/>
      <c r="CU363" s="166">
        <f>IF(PMKAFAAPAYER[[#This Row],[ ]]="Payé",PMKAFAAPAYER[[#This Row],[10.09.2025]],0)</f>
        <v>0</v>
      </c>
      <c r="CV363" s="161"/>
      <c r="CW363" s="166">
        <f>IF(PMKAFAAPAYER[[#This Row],[ ]]="Payé",PMKAFAAPAYER[[#This Row],[17.09.2025]],0)</f>
        <v>0</v>
      </c>
      <c r="CX363" s="161"/>
      <c r="CY363" s="176">
        <f>IF(PMKAFAAPAYER[[#This Row],[ ]]="Payé",PMKAFAAPAYER[[#This Row],[24.09.2025]],0)</f>
        <v>0</v>
      </c>
      <c r="CZ363" s="17">
        <f t="shared" si="89"/>
        <v>0</v>
      </c>
      <c r="DA363" s="162"/>
      <c r="DB363" s="166">
        <f>IF(PMKAFAAPAYER[[#This Row],[ ]]="Payé",PMKAFAAPAYER[[#This Row],[01.10.2025]],0)</f>
        <v>0</v>
      </c>
      <c r="DC363" s="161"/>
      <c r="DD363" s="166">
        <f>IF(PMKAFAAPAYER[[#This Row],[ ]]="Payé",PMKAFAAPAYER[[#This Row],[08.10.2025]],0)</f>
        <v>0</v>
      </c>
      <c r="DE363" s="161"/>
      <c r="DF363" s="166">
        <f>IF(PMKAFAAPAYER[[#This Row],[ ]]="Payé",PMKAFAAPAYER[[#This Row],[15.10.2025]],0)</f>
        <v>0</v>
      </c>
      <c r="DG363" s="161"/>
      <c r="DH363" s="166">
        <f>IF(PMKAFAAPAYER[[#This Row],[ ]]="Payé",PMKAFAAPAYER[[#This Row],[22.10.2025]],0)</f>
        <v>0</v>
      </c>
      <c r="DI363" s="161"/>
      <c r="DJ363" s="176">
        <f>IF(PMKAFAAPAYER[[#This Row],[ ]]="Payé",PMKAFAAPAYER[[#This Row],[29.10.2025]],0)</f>
        <v>0</v>
      </c>
      <c r="DK363" s="18">
        <f t="shared" si="90"/>
        <v>0</v>
      </c>
      <c r="DL363" s="162"/>
      <c r="DM363" s="166">
        <f>IF(PMKAFAAPAYER[[#This Row],[ ]]="Payé",PMKAFAAPAYER[[#This Row],[05.11.2025]],0)</f>
        <v>0</v>
      </c>
      <c r="DN363" s="161"/>
      <c r="DO363" s="166">
        <f>IF(PMKAFAAPAYER[[#This Row],[ ]]="Payé",PMKAFAAPAYER[[#This Row],[12.11.2025]],0)</f>
        <v>0</v>
      </c>
      <c r="DP363" s="161"/>
      <c r="DQ363" s="166">
        <f>IF(PMKAFAAPAYER[[#This Row],[ ]]="Payé",PMKAFAAPAYER[[#This Row],[19.11.2025]],0)</f>
        <v>0</v>
      </c>
      <c r="DR363" s="161"/>
      <c r="DS363" s="176">
        <f>IF(PMKAFAAPAYER[[#This Row],[ ]]="Payé",PMKAFAAPAYER[[#This Row],[26.11.2025]],0)</f>
        <v>0</v>
      </c>
      <c r="DT363" s="17">
        <f t="shared" si="91"/>
        <v>0</v>
      </c>
      <c r="DU363" s="162"/>
      <c r="DV363" s="166">
        <f>IF(PMKAFAAPAYER[[#This Row],[ ]]="Payé",PMKAFAAPAYER[[#This Row],[03.12.2025]],0)</f>
        <v>0</v>
      </c>
      <c r="DW363" s="161"/>
      <c r="DX363" s="166">
        <f>IF(PMKAFAAPAYER[[#This Row],[ ]]="Payé",PMKAFAAPAYER[[#This Row],[10.12.2025]],0)</f>
        <v>0</v>
      </c>
      <c r="DY363" s="161"/>
      <c r="DZ363" s="166">
        <f>IF(PMKAFAAPAYER[[#This Row],[ ]]="Payé",PMKAFAAPAYER[[#This Row],[17.12.2025]],0)</f>
        <v>0</v>
      </c>
      <c r="EA363" s="161"/>
      <c r="EB363" s="166">
        <f>IF(PMKAFAAPAYER[[#This Row],[ ]]="Payé",PMKAFAAPAYER[[#This Row],[24.12.2025]],0)</f>
        <v>0</v>
      </c>
      <c r="EC363" s="161"/>
      <c r="ED363" s="176">
        <f>IF(PMKAFAAPAYER[[#This Row],[ ]]="Payé",PMKAFAAPAYER[[#This Row],[31.12.2025]],0)</f>
        <v>0</v>
      </c>
      <c r="EE363" s="18">
        <f t="shared" si="92"/>
        <v>0</v>
      </c>
      <c r="EF363" s="11">
        <f t="shared" si="93"/>
        <v>0</v>
      </c>
      <c r="EG363" s="16">
        <f>+PMKAFAAPAYER[[#This Row],[CHF]]-PMKAFAAPAYER[[#This Row],[T2025]]</f>
        <v>0</v>
      </c>
    </row>
    <row r="364" spans="1:137" x14ac:dyDescent="0.3">
      <c r="A364" s="9">
        <f t="shared" si="94"/>
        <v>359</v>
      </c>
      <c r="B364" s="250"/>
      <c r="C364" s="251"/>
      <c r="D364" s="252"/>
      <c r="E364" s="253"/>
      <c r="F364" s="265">
        <f t="shared" si="80"/>
        <v>0</v>
      </c>
      <c r="G364" s="254"/>
      <c r="H364" s="255"/>
      <c r="I364" s="256"/>
      <c r="J364" s="14"/>
      <c r="K364" s="14"/>
      <c r="L364" s="14"/>
      <c r="N364" s="15"/>
      <c r="P364" s="258"/>
      <c r="Q364" s="259"/>
      <c r="R364" s="260"/>
      <c r="S364" s="166">
        <f>IF(PMKAFAAPAYER[[#This Row],[ ]]="Payé",PMKAFAAPAYER[[#This Row],[02.01.2025]],0)</f>
        <v>0</v>
      </c>
      <c r="T364" s="234"/>
      <c r="U364" s="166">
        <f>IF(PMKAFAAPAYER[[#This Row],[ ]]="Payé",PMKAFAAPAYER[[#This Row],[09.01.2025]],0)</f>
        <v>0</v>
      </c>
      <c r="V364" s="234"/>
      <c r="W364" s="166">
        <f>IF(PMKAFAAPAYER[[#This Row],[ ]]="Payé",PMKAFAAPAYER[[#This Row],[16.01.2025]],0)</f>
        <v>0</v>
      </c>
      <c r="X364" s="234"/>
      <c r="Y364" s="166">
        <f>IF(PMKAFAAPAYER[[#This Row],[ ]]="Payé",PMKAFAAPAYER[[#This Row],[23.01.2025]],0)</f>
        <v>0</v>
      </c>
      <c r="Z364" s="234"/>
      <c r="AA364" s="176">
        <f>IF(PMKAFAAPAYER[[#This Row],[ ]]="Payé",PMKAFAAPAYER[[#This Row],[30.01.2025]],0)</f>
        <v>0</v>
      </c>
      <c r="AB364" s="32">
        <f t="shared" si="81"/>
        <v>0</v>
      </c>
      <c r="AC364" s="234"/>
      <c r="AD364" s="166">
        <f>IF(PMKAFAAPAYER[[#This Row],[ ]]="Payé",PMKAFAAPAYER[[#This Row],[06.02.2025]],0)</f>
        <v>0</v>
      </c>
      <c r="AE364" s="234"/>
      <c r="AF364" s="166">
        <f>IF(PMKAFAAPAYER[[#This Row],[ ]]="Payé",PMKAFAAPAYER[[#This Row],[13.02.2025]],0)</f>
        <v>0</v>
      </c>
      <c r="AG364" s="234"/>
      <c r="AH364" s="166">
        <f>IF(PMKAFAAPAYER[[#This Row],[ ]]="Payé",PMKAFAAPAYER[[#This Row],[20.02.2025]],0)</f>
        <v>0</v>
      </c>
      <c r="AI364" s="234"/>
      <c r="AJ364" s="176">
        <f>IF(PMKAFAAPAYER[[#This Row],[ ]]="Payé",PMKAFAAPAYER[[#This Row],[27.02.2025]],0)</f>
        <v>0</v>
      </c>
      <c r="AK364" s="47">
        <f t="shared" si="82"/>
        <v>0</v>
      </c>
      <c r="AL364" s="162"/>
      <c r="AM364" s="166">
        <f>IF(PMKAFAAPAYER[[#This Row],[ ]]="Payé",PMKAFAAPAYER[[#This Row],[05.03.2025]],0)</f>
        <v>0</v>
      </c>
      <c r="AN364" s="161"/>
      <c r="AO364" s="166">
        <f>IF(PMKAFAAPAYER[[#This Row],[ ]]="Payé",PMKAFAAPAYER[[#This Row],[12.03.2025]],0)</f>
        <v>0</v>
      </c>
      <c r="AP364" s="161"/>
      <c r="AQ364" s="166">
        <f>IF(PMKAFAAPAYER[[#This Row],[ ]]="Payé",PMKAFAAPAYER[[#This Row],[19.03.2025]],0)</f>
        <v>0</v>
      </c>
      <c r="AR364" s="161"/>
      <c r="AS364" s="176">
        <f>IF(PMKAFAAPAYER[[#This Row],[ ]]="Payé",PMKAFAAPAYER[[#This Row],[26.03.2025]],0)</f>
        <v>0</v>
      </c>
      <c r="AT364" s="17">
        <f t="shared" si="83"/>
        <v>0</v>
      </c>
      <c r="AU364" s="162"/>
      <c r="AV364" s="166">
        <f>IF(PMKAFAAPAYER[[#This Row],[ ]]="Payé",PMKAFAAPAYER[[#This Row],[02.04.2025]],0)</f>
        <v>0</v>
      </c>
      <c r="AW364" s="161"/>
      <c r="AX364" s="166">
        <f>IF(PMKAFAAPAYER[[#This Row],[ ]]="Payé",PMKAFAAPAYER[[#This Row],[09.04.2025]],0)</f>
        <v>0</v>
      </c>
      <c r="AY364" s="161"/>
      <c r="AZ364" s="166">
        <f>IF(PMKAFAAPAYER[[#This Row],[ ]]="Payé",PMKAFAAPAYER[[#This Row],[16.04.2025]],0)</f>
        <v>0</v>
      </c>
      <c r="BA364" s="161"/>
      <c r="BB364" s="166">
        <f>IF(PMKAFAAPAYER[[#This Row],[ ]]="Payé",PMKAFAAPAYER[[#This Row],[23.04.2025]],0)</f>
        <v>0</v>
      </c>
      <c r="BC364" s="161"/>
      <c r="BD364" s="176">
        <f>IF(PMKAFAAPAYER[[#This Row],[ ]]="Payé",PMKAFAAPAYER[[#This Row],[30.04.2025]],0)</f>
        <v>0</v>
      </c>
      <c r="BE364" s="18">
        <f t="shared" si="84"/>
        <v>0</v>
      </c>
      <c r="BF364" s="162"/>
      <c r="BG364" s="166">
        <f>IF(PMKAFAAPAYER[[#This Row],[ ]]="Payé",PMKAFAAPAYER[[#This Row],[07.05.2025]],0)</f>
        <v>0</v>
      </c>
      <c r="BH364" s="161"/>
      <c r="BI364" s="166">
        <f>IF(PMKAFAAPAYER[[#This Row],[ ]]="Payé",PMKAFAAPAYER[[#This Row],[14.05.2025]],0)</f>
        <v>0</v>
      </c>
      <c r="BJ364" s="161"/>
      <c r="BK364" s="166">
        <f>IF(PMKAFAAPAYER[[#This Row],[ ]]="Payé",PMKAFAAPAYER[[#This Row],[21.05.2025]],0)</f>
        <v>0</v>
      </c>
      <c r="BL364" s="161"/>
      <c r="BM364" s="176">
        <f>IF(PMKAFAAPAYER[[#This Row],[ ]]="Payé",PMKAFAAPAYER[[#This Row],[28.05.2025]],0)</f>
        <v>0</v>
      </c>
      <c r="BN364" s="17">
        <f t="shared" si="85"/>
        <v>0</v>
      </c>
      <c r="BO364" s="162"/>
      <c r="BP364" s="166">
        <f>IF(PMKAFAAPAYER[[#This Row],[ ]]="Payé",PMKAFAAPAYER[[#This Row],[04.06.2025]],0)</f>
        <v>0</v>
      </c>
      <c r="BQ364" s="161"/>
      <c r="BR364" s="166">
        <f>IF(PMKAFAAPAYER[[#This Row],[ ]]="Payé",PMKAFAAPAYER[[#This Row],[11.06.2025]],0)</f>
        <v>0</v>
      </c>
      <c r="BS364" s="161"/>
      <c r="BT364" s="166">
        <f>IF(PMKAFAAPAYER[[#This Row],[ ]]="Payé",PMKAFAAPAYER[[#This Row],[18.06.2025]],0)</f>
        <v>0</v>
      </c>
      <c r="BU364" s="161"/>
      <c r="BV364" s="176">
        <f>IF(PMKAFAAPAYER[[#This Row],[ ]]="Payé",PMKAFAAPAYER[[#This Row],[25.06.2025]],0)</f>
        <v>0</v>
      </c>
      <c r="BW364" s="18">
        <f t="shared" si="86"/>
        <v>0</v>
      </c>
      <c r="BX364" s="162"/>
      <c r="BY364" s="166">
        <f>IF(PMKAFAAPAYER[[#This Row],[ ]]="Payé",PMKAFAAPAYER[[#This Row],[02.07.2025]],0)</f>
        <v>0</v>
      </c>
      <c r="BZ364" s="161"/>
      <c r="CA364" s="166">
        <f>IF(PMKAFAAPAYER[[#This Row],[ ]]="Payé",PMKAFAAPAYER[[#This Row],[09.07.2025]],0)</f>
        <v>0</v>
      </c>
      <c r="CB364" s="161"/>
      <c r="CC364" s="166">
        <f>IF(PMKAFAAPAYER[[#This Row],[ ]]="Payé",PMKAFAAPAYER[[#This Row],[16.07.2025]],0)</f>
        <v>0</v>
      </c>
      <c r="CD364" s="161"/>
      <c r="CE364" s="166">
        <f>IF(PMKAFAAPAYER[[#This Row],[ ]]="Payé",PMKAFAAPAYER[[#This Row],[23.07.2025]],0)</f>
        <v>0</v>
      </c>
      <c r="CF364" s="161"/>
      <c r="CG364" s="176">
        <f>IF(PMKAFAAPAYER[[#This Row],[ ]]="Payé",PMKAFAAPAYER[[#This Row],[30.07.2025]],0)</f>
        <v>0</v>
      </c>
      <c r="CH364" s="17">
        <f t="shared" si="87"/>
        <v>0</v>
      </c>
      <c r="CI364" s="162"/>
      <c r="CJ364" s="166">
        <f>IF(PMKAFAAPAYER[[#This Row],[ ]]="Payé",PMKAFAAPAYER[[#This Row],[06.08.2025]],0)</f>
        <v>0</v>
      </c>
      <c r="CK364" s="161"/>
      <c r="CL364" s="166">
        <f>IF(PMKAFAAPAYER[[#This Row],[ ]]="Payé",PMKAFAAPAYER[[#This Row],[13.08.2025]],0)</f>
        <v>0</v>
      </c>
      <c r="CM364" s="161"/>
      <c r="CN364" s="166">
        <f>IF(PMKAFAAPAYER[[#This Row],[ ]]="Payé",PMKAFAAPAYER[[#This Row],[20.08.2025]],0)</f>
        <v>0</v>
      </c>
      <c r="CO364" s="161"/>
      <c r="CP364" s="176">
        <f>IF(PMKAFAAPAYER[[#This Row],[ ]]="Payé",PMKAFAAPAYER[[#This Row],[27.08.2025]],0)</f>
        <v>0</v>
      </c>
      <c r="CQ364" s="18">
        <f t="shared" si="88"/>
        <v>0</v>
      </c>
      <c r="CR364" s="162"/>
      <c r="CS364" s="166">
        <f>IF(PMKAFAAPAYER[[#This Row],[ ]]="Payé",PMKAFAAPAYER[[#This Row],[03.09.2025]],0)</f>
        <v>0</v>
      </c>
      <c r="CT364" s="161"/>
      <c r="CU364" s="166">
        <f>IF(PMKAFAAPAYER[[#This Row],[ ]]="Payé",PMKAFAAPAYER[[#This Row],[10.09.2025]],0)</f>
        <v>0</v>
      </c>
      <c r="CV364" s="161"/>
      <c r="CW364" s="166">
        <f>IF(PMKAFAAPAYER[[#This Row],[ ]]="Payé",PMKAFAAPAYER[[#This Row],[17.09.2025]],0)</f>
        <v>0</v>
      </c>
      <c r="CX364" s="161"/>
      <c r="CY364" s="176">
        <f>IF(PMKAFAAPAYER[[#This Row],[ ]]="Payé",PMKAFAAPAYER[[#This Row],[24.09.2025]],0)</f>
        <v>0</v>
      </c>
      <c r="CZ364" s="17">
        <f t="shared" si="89"/>
        <v>0</v>
      </c>
      <c r="DA364" s="162"/>
      <c r="DB364" s="166">
        <f>IF(PMKAFAAPAYER[[#This Row],[ ]]="Payé",PMKAFAAPAYER[[#This Row],[01.10.2025]],0)</f>
        <v>0</v>
      </c>
      <c r="DC364" s="161"/>
      <c r="DD364" s="166">
        <f>IF(PMKAFAAPAYER[[#This Row],[ ]]="Payé",PMKAFAAPAYER[[#This Row],[08.10.2025]],0)</f>
        <v>0</v>
      </c>
      <c r="DE364" s="161"/>
      <c r="DF364" s="166">
        <f>IF(PMKAFAAPAYER[[#This Row],[ ]]="Payé",PMKAFAAPAYER[[#This Row],[15.10.2025]],0)</f>
        <v>0</v>
      </c>
      <c r="DG364" s="161"/>
      <c r="DH364" s="166">
        <f>IF(PMKAFAAPAYER[[#This Row],[ ]]="Payé",PMKAFAAPAYER[[#This Row],[22.10.2025]],0)</f>
        <v>0</v>
      </c>
      <c r="DI364" s="161"/>
      <c r="DJ364" s="176">
        <f>IF(PMKAFAAPAYER[[#This Row],[ ]]="Payé",PMKAFAAPAYER[[#This Row],[29.10.2025]],0)</f>
        <v>0</v>
      </c>
      <c r="DK364" s="18">
        <f t="shared" si="90"/>
        <v>0</v>
      </c>
      <c r="DL364" s="162"/>
      <c r="DM364" s="166">
        <f>IF(PMKAFAAPAYER[[#This Row],[ ]]="Payé",PMKAFAAPAYER[[#This Row],[05.11.2025]],0)</f>
        <v>0</v>
      </c>
      <c r="DN364" s="161"/>
      <c r="DO364" s="166">
        <f>IF(PMKAFAAPAYER[[#This Row],[ ]]="Payé",PMKAFAAPAYER[[#This Row],[12.11.2025]],0)</f>
        <v>0</v>
      </c>
      <c r="DP364" s="161"/>
      <c r="DQ364" s="166">
        <f>IF(PMKAFAAPAYER[[#This Row],[ ]]="Payé",PMKAFAAPAYER[[#This Row],[19.11.2025]],0)</f>
        <v>0</v>
      </c>
      <c r="DR364" s="161"/>
      <c r="DS364" s="176">
        <f>IF(PMKAFAAPAYER[[#This Row],[ ]]="Payé",PMKAFAAPAYER[[#This Row],[26.11.2025]],0)</f>
        <v>0</v>
      </c>
      <c r="DT364" s="17">
        <f t="shared" si="91"/>
        <v>0</v>
      </c>
      <c r="DU364" s="162"/>
      <c r="DV364" s="166">
        <f>IF(PMKAFAAPAYER[[#This Row],[ ]]="Payé",PMKAFAAPAYER[[#This Row],[03.12.2025]],0)</f>
        <v>0</v>
      </c>
      <c r="DW364" s="161"/>
      <c r="DX364" s="166">
        <f>IF(PMKAFAAPAYER[[#This Row],[ ]]="Payé",PMKAFAAPAYER[[#This Row],[10.12.2025]],0)</f>
        <v>0</v>
      </c>
      <c r="DY364" s="161"/>
      <c r="DZ364" s="166">
        <f>IF(PMKAFAAPAYER[[#This Row],[ ]]="Payé",PMKAFAAPAYER[[#This Row],[17.12.2025]],0)</f>
        <v>0</v>
      </c>
      <c r="EA364" s="161"/>
      <c r="EB364" s="166">
        <f>IF(PMKAFAAPAYER[[#This Row],[ ]]="Payé",PMKAFAAPAYER[[#This Row],[24.12.2025]],0)</f>
        <v>0</v>
      </c>
      <c r="EC364" s="161"/>
      <c r="ED364" s="176">
        <f>IF(PMKAFAAPAYER[[#This Row],[ ]]="Payé",PMKAFAAPAYER[[#This Row],[31.12.2025]],0)</f>
        <v>0</v>
      </c>
      <c r="EE364" s="18">
        <f t="shared" si="92"/>
        <v>0</v>
      </c>
      <c r="EF364" s="11">
        <f t="shared" si="93"/>
        <v>0</v>
      </c>
      <c r="EG364" s="16">
        <f>+PMKAFAAPAYER[[#This Row],[CHF]]-PMKAFAAPAYER[[#This Row],[T2025]]</f>
        <v>0</v>
      </c>
    </row>
    <row r="365" spans="1:137" x14ac:dyDescent="0.3">
      <c r="A365" s="9">
        <f t="shared" si="94"/>
        <v>360</v>
      </c>
      <c r="B365" s="250"/>
      <c r="C365" s="251"/>
      <c r="D365" s="252"/>
      <c r="E365" s="253"/>
      <c r="F365" s="265">
        <f t="shared" ref="F365:F428" si="95">+D365+E365</f>
        <v>0</v>
      </c>
      <c r="G365" s="254"/>
      <c r="H365" s="255"/>
      <c r="I365" s="256"/>
      <c r="J365" s="14"/>
      <c r="K365" s="14"/>
      <c r="L365" s="14"/>
      <c r="N365" s="15"/>
      <c r="P365" s="258"/>
      <c r="Q365" s="259"/>
      <c r="R365" s="260"/>
      <c r="S365" s="166">
        <f>IF(PMKAFAAPAYER[[#This Row],[ ]]="Payé",PMKAFAAPAYER[[#This Row],[02.01.2025]],0)</f>
        <v>0</v>
      </c>
      <c r="T365" s="234"/>
      <c r="U365" s="166">
        <f>IF(PMKAFAAPAYER[[#This Row],[ ]]="Payé",PMKAFAAPAYER[[#This Row],[09.01.2025]],0)</f>
        <v>0</v>
      </c>
      <c r="V365" s="234"/>
      <c r="W365" s="166">
        <f>IF(PMKAFAAPAYER[[#This Row],[ ]]="Payé",PMKAFAAPAYER[[#This Row],[16.01.2025]],0)</f>
        <v>0</v>
      </c>
      <c r="X365" s="234"/>
      <c r="Y365" s="166">
        <f>IF(PMKAFAAPAYER[[#This Row],[ ]]="Payé",PMKAFAAPAYER[[#This Row],[23.01.2025]],0)</f>
        <v>0</v>
      </c>
      <c r="Z365" s="234"/>
      <c r="AA365" s="176">
        <f>IF(PMKAFAAPAYER[[#This Row],[ ]]="Payé",PMKAFAAPAYER[[#This Row],[30.01.2025]],0)</f>
        <v>0</v>
      </c>
      <c r="AB365" s="32">
        <f t="shared" si="81"/>
        <v>0</v>
      </c>
      <c r="AC365" s="234"/>
      <c r="AD365" s="166">
        <f>IF(PMKAFAAPAYER[[#This Row],[ ]]="Payé",PMKAFAAPAYER[[#This Row],[06.02.2025]],0)</f>
        <v>0</v>
      </c>
      <c r="AE365" s="234"/>
      <c r="AF365" s="166">
        <f>IF(PMKAFAAPAYER[[#This Row],[ ]]="Payé",PMKAFAAPAYER[[#This Row],[13.02.2025]],0)</f>
        <v>0</v>
      </c>
      <c r="AG365" s="234"/>
      <c r="AH365" s="166">
        <f>IF(PMKAFAAPAYER[[#This Row],[ ]]="Payé",PMKAFAAPAYER[[#This Row],[20.02.2025]],0)</f>
        <v>0</v>
      </c>
      <c r="AI365" s="234"/>
      <c r="AJ365" s="176">
        <f>IF(PMKAFAAPAYER[[#This Row],[ ]]="Payé",PMKAFAAPAYER[[#This Row],[27.02.2025]],0)</f>
        <v>0</v>
      </c>
      <c r="AK365" s="47">
        <f t="shared" si="82"/>
        <v>0</v>
      </c>
      <c r="AL365" s="162"/>
      <c r="AM365" s="166">
        <f>IF(PMKAFAAPAYER[[#This Row],[ ]]="Payé",PMKAFAAPAYER[[#This Row],[05.03.2025]],0)</f>
        <v>0</v>
      </c>
      <c r="AN365" s="161"/>
      <c r="AO365" s="166">
        <f>IF(PMKAFAAPAYER[[#This Row],[ ]]="Payé",PMKAFAAPAYER[[#This Row],[12.03.2025]],0)</f>
        <v>0</v>
      </c>
      <c r="AP365" s="161"/>
      <c r="AQ365" s="166">
        <f>IF(PMKAFAAPAYER[[#This Row],[ ]]="Payé",PMKAFAAPAYER[[#This Row],[19.03.2025]],0)</f>
        <v>0</v>
      </c>
      <c r="AR365" s="161"/>
      <c r="AS365" s="176">
        <f>IF(PMKAFAAPAYER[[#This Row],[ ]]="Payé",PMKAFAAPAYER[[#This Row],[26.03.2025]],0)</f>
        <v>0</v>
      </c>
      <c r="AT365" s="17">
        <f t="shared" si="83"/>
        <v>0</v>
      </c>
      <c r="AU365" s="162"/>
      <c r="AV365" s="166">
        <f>IF(PMKAFAAPAYER[[#This Row],[ ]]="Payé",PMKAFAAPAYER[[#This Row],[02.04.2025]],0)</f>
        <v>0</v>
      </c>
      <c r="AW365" s="161"/>
      <c r="AX365" s="166">
        <f>IF(PMKAFAAPAYER[[#This Row],[ ]]="Payé",PMKAFAAPAYER[[#This Row],[09.04.2025]],0)</f>
        <v>0</v>
      </c>
      <c r="AY365" s="161"/>
      <c r="AZ365" s="166">
        <f>IF(PMKAFAAPAYER[[#This Row],[ ]]="Payé",PMKAFAAPAYER[[#This Row],[16.04.2025]],0)</f>
        <v>0</v>
      </c>
      <c r="BA365" s="161"/>
      <c r="BB365" s="166">
        <f>IF(PMKAFAAPAYER[[#This Row],[ ]]="Payé",PMKAFAAPAYER[[#This Row],[23.04.2025]],0)</f>
        <v>0</v>
      </c>
      <c r="BC365" s="161"/>
      <c r="BD365" s="176">
        <f>IF(PMKAFAAPAYER[[#This Row],[ ]]="Payé",PMKAFAAPAYER[[#This Row],[30.04.2025]],0)</f>
        <v>0</v>
      </c>
      <c r="BE365" s="18">
        <f t="shared" si="84"/>
        <v>0</v>
      </c>
      <c r="BF365" s="162"/>
      <c r="BG365" s="166">
        <f>IF(PMKAFAAPAYER[[#This Row],[ ]]="Payé",PMKAFAAPAYER[[#This Row],[07.05.2025]],0)</f>
        <v>0</v>
      </c>
      <c r="BH365" s="161"/>
      <c r="BI365" s="166">
        <f>IF(PMKAFAAPAYER[[#This Row],[ ]]="Payé",PMKAFAAPAYER[[#This Row],[14.05.2025]],0)</f>
        <v>0</v>
      </c>
      <c r="BJ365" s="161"/>
      <c r="BK365" s="166">
        <f>IF(PMKAFAAPAYER[[#This Row],[ ]]="Payé",PMKAFAAPAYER[[#This Row],[21.05.2025]],0)</f>
        <v>0</v>
      </c>
      <c r="BL365" s="161"/>
      <c r="BM365" s="176">
        <f>IF(PMKAFAAPAYER[[#This Row],[ ]]="Payé",PMKAFAAPAYER[[#This Row],[28.05.2025]],0)</f>
        <v>0</v>
      </c>
      <c r="BN365" s="17">
        <f t="shared" si="85"/>
        <v>0</v>
      </c>
      <c r="BO365" s="162"/>
      <c r="BP365" s="166">
        <f>IF(PMKAFAAPAYER[[#This Row],[ ]]="Payé",PMKAFAAPAYER[[#This Row],[04.06.2025]],0)</f>
        <v>0</v>
      </c>
      <c r="BQ365" s="161"/>
      <c r="BR365" s="166">
        <f>IF(PMKAFAAPAYER[[#This Row],[ ]]="Payé",PMKAFAAPAYER[[#This Row],[11.06.2025]],0)</f>
        <v>0</v>
      </c>
      <c r="BS365" s="161"/>
      <c r="BT365" s="166">
        <f>IF(PMKAFAAPAYER[[#This Row],[ ]]="Payé",PMKAFAAPAYER[[#This Row],[18.06.2025]],0)</f>
        <v>0</v>
      </c>
      <c r="BU365" s="161"/>
      <c r="BV365" s="176">
        <f>IF(PMKAFAAPAYER[[#This Row],[ ]]="Payé",PMKAFAAPAYER[[#This Row],[25.06.2025]],0)</f>
        <v>0</v>
      </c>
      <c r="BW365" s="18">
        <f t="shared" si="86"/>
        <v>0</v>
      </c>
      <c r="BX365" s="162"/>
      <c r="BY365" s="166">
        <f>IF(PMKAFAAPAYER[[#This Row],[ ]]="Payé",PMKAFAAPAYER[[#This Row],[02.07.2025]],0)</f>
        <v>0</v>
      </c>
      <c r="BZ365" s="161"/>
      <c r="CA365" s="166">
        <f>IF(PMKAFAAPAYER[[#This Row],[ ]]="Payé",PMKAFAAPAYER[[#This Row],[09.07.2025]],0)</f>
        <v>0</v>
      </c>
      <c r="CB365" s="161"/>
      <c r="CC365" s="166">
        <f>IF(PMKAFAAPAYER[[#This Row],[ ]]="Payé",PMKAFAAPAYER[[#This Row],[16.07.2025]],0)</f>
        <v>0</v>
      </c>
      <c r="CD365" s="161"/>
      <c r="CE365" s="166">
        <f>IF(PMKAFAAPAYER[[#This Row],[ ]]="Payé",PMKAFAAPAYER[[#This Row],[23.07.2025]],0)</f>
        <v>0</v>
      </c>
      <c r="CF365" s="161"/>
      <c r="CG365" s="176">
        <f>IF(PMKAFAAPAYER[[#This Row],[ ]]="Payé",PMKAFAAPAYER[[#This Row],[30.07.2025]],0)</f>
        <v>0</v>
      </c>
      <c r="CH365" s="17">
        <f t="shared" si="87"/>
        <v>0</v>
      </c>
      <c r="CI365" s="162"/>
      <c r="CJ365" s="166">
        <f>IF(PMKAFAAPAYER[[#This Row],[ ]]="Payé",PMKAFAAPAYER[[#This Row],[06.08.2025]],0)</f>
        <v>0</v>
      </c>
      <c r="CK365" s="161"/>
      <c r="CL365" s="166">
        <f>IF(PMKAFAAPAYER[[#This Row],[ ]]="Payé",PMKAFAAPAYER[[#This Row],[13.08.2025]],0)</f>
        <v>0</v>
      </c>
      <c r="CM365" s="161"/>
      <c r="CN365" s="166">
        <f>IF(PMKAFAAPAYER[[#This Row],[ ]]="Payé",PMKAFAAPAYER[[#This Row],[20.08.2025]],0)</f>
        <v>0</v>
      </c>
      <c r="CO365" s="161"/>
      <c r="CP365" s="176">
        <f>IF(PMKAFAAPAYER[[#This Row],[ ]]="Payé",PMKAFAAPAYER[[#This Row],[27.08.2025]],0)</f>
        <v>0</v>
      </c>
      <c r="CQ365" s="18">
        <f t="shared" si="88"/>
        <v>0</v>
      </c>
      <c r="CR365" s="162"/>
      <c r="CS365" s="166">
        <f>IF(PMKAFAAPAYER[[#This Row],[ ]]="Payé",PMKAFAAPAYER[[#This Row],[03.09.2025]],0)</f>
        <v>0</v>
      </c>
      <c r="CT365" s="161"/>
      <c r="CU365" s="166">
        <f>IF(PMKAFAAPAYER[[#This Row],[ ]]="Payé",PMKAFAAPAYER[[#This Row],[10.09.2025]],0)</f>
        <v>0</v>
      </c>
      <c r="CV365" s="161"/>
      <c r="CW365" s="166">
        <f>IF(PMKAFAAPAYER[[#This Row],[ ]]="Payé",PMKAFAAPAYER[[#This Row],[17.09.2025]],0)</f>
        <v>0</v>
      </c>
      <c r="CX365" s="161"/>
      <c r="CY365" s="176">
        <f>IF(PMKAFAAPAYER[[#This Row],[ ]]="Payé",PMKAFAAPAYER[[#This Row],[24.09.2025]],0)</f>
        <v>0</v>
      </c>
      <c r="CZ365" s="17">
        <f t="shared" si="89"/>
        <v>0</v>
      </c>
      <c r="DA365" s="162"/>
      <c r="DB365" s="166">
        <f>IF(PMKAFAAPAYER[[#This Row],[ ]]="Payé",PMKAFAAPAYER[[#This Row],[01.10.2025]],0)</f>
        <v>0</v>
      </c>
      <c r="DC365" s="161"/>
      <c r="DD365" s="166">
        <f>IF(PMKAFAAPAYER[[#This Row],[ ]]="Payé",PMKAFAAPAYER[[#This Row],[08.10.2025]],0)</f>
        <v>0</v>
      </c>
      <c r="DE365" s="161"/>
      <c r="DF365" s="166">
        <f>IF(PMKAFAAPAYER[[#This Row],[ ]]="Payé",PMKAFAAPAYER[[#This Row],[15.10.2025]],0)</f>
        <v>0</v>
      </c>
      <c r="DG365" s="161"/>
      <c r="DH365" s="166">
        <f>IF(PMKAFAAPAYER[[#This Row],[ ]]="Payé",PMKAFAAPAYER[[#This Row],[22.10.2025]],0)</f>
        <v>0</v>
      </c>
      <c r="DI365" s="161"/>
      <c r="DJ365" s="176">
        <f>IF(PMKAFAAPAYER[[#This Row],[ ]]="Payé",PMKAFAAPAYER[[#This Row],[29.10.2025]],0)</f>
        <v>0</v>
      </c>
      <c r="DK365" s="18">
        <f t="shared" si="90"/>
        <v>0</v>
      </c>
      <c r="DL365" s="162"/>
      <c r="DM365" s="166">
        <f>IF(PMKAFAAPAYER[[#This Row],[ ]]="Payé",PMKAFAAPAYER[[#This Row],[05.11.2025]],0)</f>
        <v>0</v>
      </c>
      <c r="DN365" s="161"/>
      <c r="DO365" s="166">
        <f>IF(PMKAFAAPAYER[[#This Row],[ ]]="Payé",PMKAFAAPAYER[[#This Row],[12.11.2025]],0)</f>
        <v>0</v>
      </c>
      <c r="DP365" s="161"/>
      <c r="DQ365" s="166">
        <f>IF(PMKAFAAPAYER[[#This Row],[ ]]="Payé",PMKAFAAPAYER[[#This Row],[19.11.2025]],0)</f>
        <v>0</v>
      </c>
      <c r="DR365" s="161"/>
      <c r="DS365" s="176">
        <f>IF(PMKAFAAPAYER[[#This Row],[ ]]="Payé",PMKAFAAPAYER[[#This Row],[26.11.2025]],0)</f>
        <v>0</v>
      </c>
      <c r="DT365" s="17">
        <f t="shared" si="91"/>
        <v>0</v>
      </c>
      <c r="DU365" s="162"/>
      <c r="DV365" s="166">
        <f>IF(PMKAFAAPAYER[[#This Row],[ ]]="Payé",PMKAFAAPAYER[[#This Row],[03.12.2025]],0)</f>
        <v>0</v>
      </c>
      <c r="DW365" s="161"/>
      <c r="DX365" s="166">
        <f>IF(PMKAFAAPAYER[[#This Row],[ ]]="Payé",PMKAFAAPAYER[[#This Row],[10.12.2025]],0)</f>
        <v>0</v>
      </c>
      <c r="DY365" s="161"/>
      <c r="DZ365" s="166">
        <f>IF(PMKAFAAPAYER[[#This Row],[ ]]="Payé",PMKAFAAPAYER[[#This Row],[17.12.2025]],0)</f>
        <v>0</v>
      </c>
      <c r="EA365" s="161"/>
      <c r="EB365" s="166">
        <f>IF(PMKAFAAPAYER[[#This Row],[ ]]="Payé",PMKAFAAPAYER[[#This Row],[24.12.2025]],0)</f>
        <v>0</v>
      </c>
      <c r="EC365" s="161"/>
      <c r="ED365" s="176">
        <f>IF(PMKAFAAPAYER[[#This Row],[ ]]="Payé",PMKAFAAPAYER[[#This Row],[31.12.2025]],0)</f>
        <v>0</v>
      </c>
      <c r="EE365" s="18">
        <f t="shared" si="92"/>
        <v>0</v>
      </c>
      <c r="EF365" s="11">
        <f t="shared" si="93"/>
        <v>0</v>
      </c>
      <c r="EG365" s="16">
        <f>+PMKAFAAPAYER[[#This Row],[CHF]]-PMKAFAAPAYER[[#This Row],[T2025]]</f>
        <v>0</v>
      </c>
    </row>
    <row r="366" spans="1:137" x14ac:dyDescent="0.3">
      <c r="A366" s="9">
        <f t="shared" si="94"/>
        <v>361</v>
      </c>
      <c r="B366" s="250"/>
      <c r="C366" s="251"/>
      <c r="D366" s="252"/>
      <c r="E366" s="253"/>
      <c r="F366" s="265">
        <f t="shared" si="95"/>
        <v>0</v>
      </c>
      <c r="G366" s="254"/>
      <c r="H366" s="255"/>
      <c r="I366" s="256"/>
      <c r="J366" s="14"/>
      <c r="K366" s="14"/>
      <c r="L366" s="14"/>
      <c r="N366" s="15"/>
      <c r="P366" s="258"/>
      <c r="Q366" s="259"/>
      <c r="R366" s="260"/>
      <c r="S366" s="166">
        <f>IF(PMKAFAAPAYER[[#This Row],[ ]]="Payé",PMKAFAAPAYER[[#This Row],[02.01.2025]],0)</f>
        <v>0</v>
      </c>
      <c r="T366" s="234"/>
      <c r="U366" s="166">
        <f>IF(PMKAFAAPAYER[[#This Row],[ ]]="Payé",PMKAFAAPAYER[[#This Row],[09.01.2025]],0)</f>
        <v>0</v>
      </c>
      <c r="V366" s="234"/>
      <c r="W366" s="166">
        <f>IF(PMKAFAAPAYER[[#This Row],[ ]]="Payé",PMKAFAAPAYER[[#This Row],[16.01.2025]],0)</f>
        <v>0</v>
      </c>
      <c r="X366" s="234"/>
      <c r="Y366" s="166">
        <f>IF(PMKAFAAPAYER[[#This Row],[ ]]="Payé",PMKAFAAPAYER[[#This Row],[23.01.2025]],0)</f>
        <v>0</v>
      </c>
      <c r="Z366" s="234"/>
      <c r="AA366" s="176">
        <f>IF(PMKAFAAPAYER[[#This Row],[ ]]="Payé",PMKAFAAPAYER[[#This Row],[30.01.2025]],0)</f>
        <v>0</v>
      </c>
      <c r="AB366" s="32">
        <f t="shared" si="81"/>
        <v>0</v>
      </c>
      <c r="AC366" s="234"/>
      <c r="AD366" s="166">
        <f>IF(PMKAFAAPAYER[[#This Row],[ ]]="Payé",PMKAFAAPAYER[[#This Row],[06.02.2025]],0)</f>
        <v>0</v>
      </c>
      <c r="AE366" s="234"/>
      <c r="AF366" s="166">
        <f>IF(PMKAFAAPAYER[[#This Row],[ ]]="Payé",PMKAFAAPAYER[[#This Row],[13.02.2025]],0)</f>
        <v>0</v>
      </c>
      <c r="AG366" s="234"/>
      <c r="AH366" s="166">
        <f>IF(PMKAFAAPAYER[[#This Row],[ ]]="Payé",PMKAFAAPAYER[[#This Row],[20.02.2025]],0)</f>
        <v>0</v>
      </c>
      <c r="AI366" s="234"/>
      <c r="AJ366" s="176">
        <f>IF(PMKAFAAPAYER[[#This Row],[ ]]="Payé",PMKAFAAPAYER[[#This Row],[27.02.2025]],0)</f>
        <v>0</v>
      </c>
      <c r="AK366" s="47">
        <f t="shared" si="82"/>
        <v>0</v>
      </c>
      <c r="AL366" s="162"/>
      <c r="AM366" s="166">
        <f>IF(PMKAFAAPAYER[[#This Row],[ ]]="Payé",PMKAFAAPAYER[[#This Row],[05.03.2025]],0)</f>
        <v>0</v>
      </c>
      <c r="AN366" s="161"/>
      <c r="AO366" s="166">
        <f>IF(PMKAFAAPAYER[[#This Row],[ ]]="Payé",PMKAFAAPAYER[[#This Row],[12.03.2025]],0)</f>
        <v>0</v>
      </c>
      <c r="AP366" s="161"/>
      <c r="AQ366" s="166">
        <f>IF(PMKAFAAPAYER[[#This Row],[ ]]="Payé",PMKAFAAPAYER[[#This Row],[19.03.2025]],0)</f>
        <v>0</v>
      </c>
      <c r="AR366" s="161"/>
      <c r="AS366" s="176">
        <f>IF(PMKAFAAPAYER[[#This Row],[ ]]="Payé",PMKAFAAPAYER[[#This Row],[26.03.2025]],0)</f>
        <v>0</v>
      </c>
      <c r="AT366" s="17">
        <f t="shared" si="83"/>
        <v>0</v>
      </c>
      <c r="AU366" s="162"/>
      <c r="AV366" s="166">
        <f>IF(PMKAFAAPAYER[[#This Row],[ ]]="Payé",PMKAFAAPAYER[[#This Row],[02.04.2025]],0)</f>
        <v>0</v>
      </c>
      <c r="AW366" s="161"/>
      <c r="AX366" s="166">
        <f>IF(PMKAFAAPAYER[[#This Row],[ ]]="Payé",PMKAFAAPAYER[[#This Row],[09.04.2025]],0)</f>
        <v>0</v>
      </c>
      <c r="AY366" s="161"/>
      <c r="AZ366" s="166">
        <f>IF(PMKAFAAPAYER[[#This Row],[ ]]="Payé",PMKAFAAPAYER[[#This Row],[16.04.2025]],0)</f>
        <v>0</v>
      </c>
      <c r="BA366" s="161"/>
      <c r="BB366" s="166">
        <f>IF(PMKAFAAPAYER[[#This Row],[ ]]="Payé",PMKAFAAPAYER[[#This Row],[23.04.2025]],0)</f>
        <v>0</v>
      </c>
      <c r="BC366" s="161"/>
      <c r="BD366" s="176">
        <f>IF(PMKAFAAPAYER[[#This Row],[ ]]="Payé",PMKAFAAPAYER[[#This Row],[30.04.2025]],0)</f>
        <v>0</v>
      </c>
      <c r="BE366" s="18">
        <f t="shared" si="84"/>
        <v>0</v>
      </c>
      <c r="BF366" s="162"/>
      <c r="BG366" s="166">
        <f>IF(PMKAFAAPAYER[[#This Row],[ ]]="Payé",PMKAFAAPAYER[[#This Row],[07.05.2025]],0)</f>
        <v>0</v>
      </c>
      <c r="BH366" s="161"/>
      <c r="BI366" s="166">
        <f>IF(PMKAFAAPAYER[[#This Row],[ ]]="Payé",PMKAFAAPAYER[[#This Row],[14.05.2025]],0)</f>
        <v>0</v>
      </c>
      <c r="BJ366" s="161"/>
      <c r="BK366" s="166">
        <f>IF(PMKAFAAPAYER[[#This Row],[ ]]="Payé",PMKAFAAPAYER[[#This Row],[21.05.2025]],0)</f>
        <v>0</v>
      </c>
      <c r="BL366" s="161"/>
      <c r="BM366" s="176">
        <f>IF(PMKAFAAPAYER[[#This Row],[ ]]="Payé",PMKAFAAPAYER[[#This Row],[28.05.2025]],0)</f>
        <v>0</v>
      </c>
      <c r="BN366" s="17">
        <f t="shared" si="85"/>
        <v>0</v>
      </c>
      <c r="BO366" s="162"/>
      <c r="BP366" s="166">
        <f>IF(PMKAFAAPAYER[[#This Row],[ ]]="Payé",PMKAFAAPAYER[[#This Row],[04.06.2025]],0)</f>
        <v>0</v>
      </c>
      <c r="BQ366" s="161"/>
      <c r="BR366" s="166">
        <f>IF(PMKAFAAPAYER[[#This Row],[ ]]="Payé",PMKAFAAPAYER[[#This Row],[11.06.2025]],0)</f>
        <v>0</v>
      </c>
      <c r="BS366" s="161"/>
      <c r="BT366" s="166">
        <f>IF(PMKAFAAPAYER[[#This Row],[ ]]="Payé",PMKAFAAPAYER[[#This Row],[18.06.2025]],0)</f>
        <v>0</v>
      </c>
      <c r="BU366" s="161"/>
      <c r="BV366" s="176">
        <f>IF(PMKAFAAPAYER[[#This Row],[ ]]="Payé",PMKAFAAPAYER[[#This Row],[25.06.2025]],0)</f>
        <v>0</v>
      </c>
      <c r="BW366" s="18">
        <f t="shared" si="86"/>
        <v>0</v>
      </c>
      <c r="BX366" s="162"/>
      <c r="BY366" s="166">
        <f>IF(PMKAFAAPAYER[[#This Row],[ ]]="Payé",PMKAFAAPAYER[[#This Row],[02.07.2025]],0)</f>
        <v>0</v>
      </c>
      <c r="BZ366" s="161"/>
      <c r="CA366" s="166">
        <f>IF(PMKAFAAPAYER[[#This Row],[ ]]="Payé",PMKAFAAPAYER[[#This Row],[09.07.2025]],0)</f>
        <v>0</v>
      </c>
      <c r="CB366" s="161"/>
      <c r="CC366" s="166">
        <f>IF(PMKAFAAPAYER[[#This Row],[ ]]="Payé",PMKAFAAPAYER[[#This Row],[16.07.2025]],0)</f>
        <v>0</v>
      </c>
      <c r="CD366" s="161"/>
      <c r="CE366" s="166">
        <f>IF(PMKAFAAPAYER[[#This Row],[ ]]="Payé",PMKAFAAPAYER[[#This Row],[23.07.2025]],0)</f>
        <v>0</v>
      </c>
      <c r="CF366" s="161"/>
      <c r="CG366" s="176">
        <f>IF(PMKAFAAPAYER[[#This Row],[ ]]="Payé",PMKAFAAPAYER[[#This Row],[30.07.2025]],0)</f>
        <v>0</v>
      </c>
      <c r="CH366" s="17">
        <f t="shared" si="87"/>
        <v>0</v>
      </c>
      <c r="CI366" s="162"/>
      <c r="CJ366" s="166">
        <f>IF(PMKAFAAPAYER[[#This Row],[ ]]="Payé",PMKAFAAPAYER[[#This Row],[06.08.2025]],0)</f>
        <v>0</v>
      </c>
      <c r="CK366" s="161"/>
      <c r="CL366" s="166">
        <f>IF(PMKAFAAPAYER[[#This Row],[ ]]="Payé",PMKAFAAPAYER[[#This Row],[13.08.2025]],0)</f>
        <v>0</v>
      </c>
      <c r="CM366" s="161"/>
      <c r="CN366" s="166">
        <f>IF(PMKAFAAPAYER[[#This Row],[ ]]="Payé",PMKAFAAPAYER[[#This Row],[20.08.2025]],0)</f>
        <v>0</v>
      </c>
      <c r="CO366" s="161"/>
      <c r="CP366" s="176">
        <f>IF(PMKAFAAPAYER[[#This Row],[ ]]="Payé",PMKAFAAPAYER[[#This Row],[27.08.2025]],0)</f>
        <v>0</v>
      </c>
      <c r="CQ366" s="18">
        <f t="shared" si="88"/>
        <v>0</v>
      </c>
      <c r="CR366" s="162"/>
      <c r="CS366" s="166">
        <f>IF(PMKAFAAPAYER[[#This Row],[ ]]="Payé",PMKAFAAPAYER[[#This Row],[03.09.2025]],0)</f>
        <v>0</v>
      </c>
      <c r="CT366" s="161"/>
      <c r="CU366" s="166">
        <f>IF(PMKAFAAPAYER[[#This Row],[ ]]="Payé",PMKAFAAPAYER[[#This Row],[10.09.2025]],0)</f>
        <v>0</v>
      </c>
      <c r="CV366" s="161"/>
      <c r="CW366" s="166">
        <f>IF(PMKAFAAPAYER[[#This Row],[ ]]="Payé",PMKAFAAPAYER[[#This Row],[17.09.2025]],0)</f>
        <v>0</v>
      </c>
      <c r="CX366" s="161"/>
      <c r="CY366" s="176">
        <f>IF(PMKAFAAPAYER[[#This Row],[ ]]="Payé",PMKAFAAPAYER[[#This Row],[24.09.2025]],0)</f>
        <v>0</v>
      </c>
      <c r="CZ366" s="17">
        <f t="shared" si="89"/>
        <v>0</v>
      </c>
      <c r="DA366" s="162"/>
      <c r="DB366" s="166">
        <f>IF(PMKAFAAPAYER[[#This Row],[ ]]="Payé",PMKAFAAPAYER[[#This Row],[01.10.2025]],0)</f>
        <v>0</v>
      </c>
      <c r="DC366" s="161"/>
      <c r="DD366" s="166">
        <f>IF(PMKAFAAPAYER[[#This Row],[ ]]="Payé",PMKAFAAPAYER[[#This Row],[08.10.2025]],0)</f>
        <v>0</v>
      </c>
      <c r="DE366" s="161"/>
      <c r="DF366" s="166">
        <f>IF(PMKAFAAPAYER[[#This Row],[ ]]="Payé",PMKAFAAPAYER[[#This Row],[15.10.2025]],0)</f>
        <v>0</v>
      </c>
      <c r="DG366" s="161"/>
      <c r="DH366" s="166">
        <f>IF(PMKAFAAPAYER[[#This Row],[ ]]="Payé",PMKAFAAPAYER[[#This Row],[22.10.2025]],0)</f>
        <v>0</v>
      </c>
      <c r="DI366" s="161"/>
      <c r="DJ366" s="176">
        <f>IF(PMKAFAAPAYER[[#This Row],[ ]]="Payé",PMKAFAAPAYER[[#This Row],[29.10.2025]],0)</f>
        <v>0</v>
      </c>
      <c r="DK366" s="18">
        <f t="shared" si="90"/>
        <v>0</v>
      </c>
      <c r="DL366" s="162"/>
      <c r="DM366" s="166">
        <f>IF(PMKAFAAPAYER[[#This Row],[ ]]="Payé",PMKAFAAPAYER[[#This Row],[05.11.2025]],0)</f>
        <v>0</v>
      </c>
      <c r="DN366" s="161"/>
      <c r="DO366" s="166">
        <f>IF(PMKAFAAPAYER[[#This Row],[ ]]="Payé",PMKAFAAPAYER[[#This Row],[12.11.2025]],0)</f>
        <v>0</v>
      </c>
      <c r="DP366" s="161"/>
      <c r="DQ366" s="166">
        <f>IF(PMKAFAAPAYER[[#This Row],[ ]]="Payé",PMKAFAAPAYER[[#This Row],[19.11.2025]],0)</f>
        <v>0</v>
      </c>
      <c r="DR366" s="161"/>
      <c r="DS366" s="176">
        <f>IF(PMKAFAAPAYER[[#This Row],[ ]]="Payé",PMKAFAAPAYER[[#This Row],[26.11.2025]],0)</f>
        <v>0</v>
      </c>
      <c r="DT366" s="17">
        <f t="shared" si="91"/>
        <v>0</v>
      </c>
      <c r="DU366" s="162"/>
      <c r="DV366" s="166">
        <f>IF(PMKAFAAPAYER[[#This Row],[ ]]="Payé",PMKAFAAPAYER[[#This Row],[03.12.2025]],0)</f>
        <v>0</v>
      </c>
      <c r="DW366" s="161"/>
      <c r="DX366" s="166">
        <f>IF(PMKAFAAPAYER[[#This Row],[ ]]="Payé",PMKAFAAPAYER[[#This Row],[10.12.2025]],0)</f>
        <v>0</v>
      </c>
      <c r="DY366" s="161"/>
      <c r="DZ366" s="166">
        <f>IF(PMKAFAAPAYER[[#This Row],[ ]]="Payé",PMKAFAAPAYER[[#This Row],[17.12.2025]],0)</f>
        <v>0</v>
      </c>
      <c r="EA366" s="161"/>
      <c r="EB366" s="166">
        <f>IF(PMKAFAAPAYER[[#This Row],[ ]]="Payé",PMKAFAAPAYER[[#This Row],[24.12.2025]],0)</f>
        <v>0</v>
      </c>
      <c r="EC366" s="161"/>
      <c r="ED366" s="176">
        <f>IF(PMKAFAAPAYER[[#This Row],[ ]]="Payé",PMKAFAAPAYER[[#This Row],[31.12.2025]],0)</f>
        <v>0</v>
      </c>
      <c r="EE366" s="18">
        <f t="shared" si="92"/>
        <v>0</v>
      </c>
      <c r="EF366" s="11">
        <f t="shared" si="93"/>
        <v>0</v>
      </c>
      <c r="EG366" s="16">
        <f>+PMKAFAAPAYER[[#This Row],[CHF]]-PMKAFAAPAYER[[#This Row],[T2025]]</f>
        <v>0</v>
      </c>
    </row>
    <row r="367" spans="1:137" x14ac:dyDescent="0.3">
      <c r="A367" s="9">
        <f t="shared" si="94"/>
        <v>362</v>
      </c>
      <c r="B367" s="250"/>
      <c r="C367" s="251"/>
      <c r="D367" s="252"/>
      <c r="E367" s="253"/>
      <c r="F367" s="265">
        <f t="shared" si="95"/>
        <v>0</v>
      </c>
      <c r="G367" s="254"/>
      <c r="H367" s="255"/>
      <c r="I367" s="256"/>
      <c r="J367" s="14"/>
      <c r="K367" s="14"/>
      <c r="L367" s="14"/>
      <c r="N367" s="15"/>
      <c r="P367" s="258"/>
      <c r="Q367" s="259"/>
      <c r="R367" s="260"/>
      <c r="S367" s="166">
        <f>IF(PMKAFAAPAYER[[#This Row],[ ]]="Payé",PMKAFAAPAYER[[#This Row],[02.01.2025]],0)</f>
        <v>0</v>
      </c>
      <c r="T367" s="234"/>
      <c r="U367" s="166">
        <f>IF(PMKAFAAPAYER[[#This Row],[ ]]="Payé",PMKAFAAPAYER[[#This Row],[09.01.2025]],0)</f>
        <v>0</v>
      </c>
      <c r="V367" s="234"/>
      <c r="W367" s="166">
        <f>IF(PMKAFAAPAYER[[#This Row],[ ]]="Payé",PMKAFAAPAYER[[#This Row],[16.01.2025]],0)</f>
        <v>0</v>
      </c>
      <c r="X367" s="234"/>
      <c r="Y367" s="166">
        <f>IF(PMKAFAAPAYER[[#This Row],[ ]]="Payé",PMKAFAAPAYER[[#This Row],[23.01.2025]],0)</f>
        <v>0</v>
      </c>
      <c r="Z367" s="234"/>
      <c r="AA367" s="176">
        <f>IF(PMKAFAAPAYER[[#This Row],[ ]]="Payé",PMKAFAAPAYER[[#This Row],[30.01.2025]],0)</f>
        <v>0</v>
      </c>
      <c r="AB367" s="32">
        <f t="shared" si="81"/>
        <v>0</v>
      </c>
      <c r="AC367" s="234"/>
      <c r="AD367" s="166">
        <f>IF(PMKAFAAPAYER[[#This Row],[ ]]="Payé",PMKAFAAPAYER[[#This Row],[06.02.2025]],0)</f>
        <v>0</v>
      </c>
      <c r="AE367" s="234"/>
      <c r="AF367" s="166">
        <f>IF(PMKAFAAPAYER[[#This Row],[ ]]="Payé",PMKAFAAPAYER[[#This Row],[13.02.2025]],0)</f>
        <v>0</v>
      </c>
      <c r="AG367" s="234"/>
      <c r="AH367" s="166">
        <f>IF(PMKAFAAPAYER[[#This Row],[ ]]="Payé",PMKAFAAPAYER[[#This Row],[20.02.2025]],0)</f>
        <v>0</v>
      </c>
      <c r="AI367" s="234"/>
      <c r="AJ367" s="176">
        <f>IF(PMKAFAAPAYER[[#This Row],[ ]]="Payé",PMKAFAAPAYER[[#This Row],[27.02.2025]],0)</f>
        <v>0</v>
      </c>
      <c r="AK367" s="47">
        <f t="shared" si="82"/>
        <v>0</v>
      </c>
      <c r="AL367" s="162"/>
      <c r="AM367" s="166">
        <f>IF(PMKAFAAPAYER[[#This Row],[ ]]="Payé",PMKAFAAPAYER[[#This Row],[05.03.2025]],0)</f>
        <v>0</v>
      </c>
      <c r="AN367" s="161"/>
      <c r="AO367" s="166">
        <f>IF(PMKAFAAPAYER[[#This Row],[ ]]="Payé",PMKAFAAPAYER[[#This Row],[12.03.2025]],0)</f>
        <v>0</v>
      </c>
      <c r="AP367" s="161"/>
      <c r="AQ367" s="166">
        <f>IF(PMKAFAAPAYER[[#This Row],[ ]]="Payé",PMKAFAAPAYER[[#This Row],[19.03.2025]],0)</f>
        <v>0</v>
      </c>
      <c r="AR367" s="161"/>
      <c r="AS367" s="176">
        <f>IF(PMKAFAAPAYER[[#This Row],[ ]]="Payé",PMKAFAAPAYER[[#This Row],[26.03.2025]],0)</f>
        <v>0</v>
      </c>
      <c r="AT367" s="17">
        <f t="shared" si="83"/>
        <v>0</v>
      </c>
      <c r="AU367" s="162"/>
      <c r="AV367" s="166">
        <f>IF(PMKAFAAPAYER[[#This Row],[ ]]="Payé",PMKAFAAPAYER[[#This Row],[02.04.2025]],0)</f>
        <v>0</v>
      </c>
      <c r="AW367" s="161"/>
      <c r="AX367" s="166">
        <f>IF(PMKAFAAPAYER[[#This Row],[ ]]="Payé",PMKAFAAPAYER[[#This Row],[09.04.2025]],0)</f>
        <v>0</v>
      </c>
      <c r="AY367" s="161"/>
      <c r="AZ367" s="166">
        <f>IF(PMKAFAAPAYER[[#This Row],[ ]]="Payé",PMKAFAAPAYER[[#This Row],[16.04.2025]],0)</f>
        <v>0</v>
      </c>
      <c r="BA367" s="161"/>
      <c r="BB367" s="166">
        <f>IF(PMKAFAAPAYER[[#This Row],[ ]]="Payé",PMKAFAAPAYER[[#This Row],[23.04.2025]],0)</f>
        <v>0</v>
      </c>
      <c r="BC367" s="161"/>
      <c r="BD367" s="176">
        <f>IF(PMKAFAAPAYER[[#This Row],[ ]]="Payé",PMKAFAAPAYER[[#This Row],[30.04.2025]],0)</f>
        <v>0</v>
      </c>
      <c r="BE367" s="18">
        <f t="shared" si="84"/>
        <v>0</v>
      </c>
      <c r="BF367" s="162"/>
      <c r="BG367" s="166">
        <f>IF(PMKAFAAPAYER[[#This Row],[ ]]="Payé",PMKAFAAPAYER[[#This Row],[07.05.2025]],0)</f>
        <v>0</v>
      </c>
      <c r="BH367" s="161"/>
      <c r="BI367" s="166">
        <f>IF(PMKAFAAPAYER[[#This Row],[ ]]="Payé",PMKAFAAPAYER[[#This Row],[14.05.2025]],0)</f>
        <v>0</v>
      </c>
      <c r="BJ367" s="161"/>
      <c r="BK367" s="166">
        <f>IF(PMKAFAAPAYER[[#This Row],[ ]]="Payé",PMKAFAAPAYER[[#This Row],[21.05.2025]],0)</f>
        <v>0</v>
      </c>
      <c r="BL367" s="161"/>
      <c r="BM367" s="176">
        <f>IF(PMKAFAAPAYER[[#This Row],[ ]]="Payé",PMKAFAAPAYER[[#This Row],[28.05.2025]],0)</f>
        <v>0</v>
      </c>
      <c r="BN367" s="17">
        <f t="shared" si="85"/>
        <v>0</v>
      </c>
      <c r="BO367" s="162"/>
      <c r="BP367" s="166">
        <f>IF(PMKAFAAPAYER[[#This Row],[ ]]="Payé",PMKAFAAPAYER[[#This Row],[04.06.2025]],0)</f>
        <v>0</v>
      </c>
      <c r="BQ367" s="161"/>
      <c r="BR367" s="166">
        <f>IF(PMKAFAAPAYER[[#This Row],[ ]]="Payé",PMKAFAAPAYER[[#This Row],[11.06.2025]],0)</f>
        <v>0</v>
      </c>
      <c r="BS367" s="161"/>
      <c r="BT367" s="166">
        <f>IF(PMKAFAAPAYER[[#This Row],[ ]]="Payé",PMKAFAAPAYER[[#This Row],[18.06.2025]],0)</f>
        <v>0</v>
      </c>
      <c r="BU367" s="161"/>
      <c r="BV367" s="176">
        <f>IF(PMKAFAAPAYER[[#This Row],[ ]]="Payé",PMKAFAAPAYER[[#This Row],[25.06.2025]],0)</f>
        <v>0</v>
      </c>
      <c r="BW367" s="18">
        <f t="shared" si="86"/>
        <v>0</v>
      </c>
      <c r="BX367" s="162"/>
      <c r="BY367" s="166">
        <f>IF(PMKAFAAPAYER[[#This Row],[ ]]="Payé",PMKAFAAPAYER[[#This Row],[02.07.2025]],0)</f>
        <v>0</v>
      </c>
      <c r="BZ367" s="161"/>
      <c r="CA367" s="166">
        <f>IF(PMKAFAAPAYER[[#This Row],[ ]]="Payé",PMKAFAAPAYER[[#This Row],[09.07.2025]],0)</f>
        <v>0</v>
      </c>
      <c r="CB367" s="161"/>
      <c r="CC367" s="166">
        <f>IF(PMKAFAAPAYER[[#This Row],[ ]]="Payé",PMKAFAAPAYER[[#This Row],[16.07.2025]],0)</f>
        <v>0</v>
      </c>
      <c r="CD367" s="161"/>
      <c r="CE367" s="166">
        <f>IF(PMKAFAAPAYER[[#This Row],[ ]]="Payé",PMKAFAAPAYER[[#This Row],[23.07.2025]],0)</f>
        <v>0</v>
      </c>
      <c r="CF367" s="161"/>
      <c r="CG367" s="176">
        <f>IF(PMKAFAAPAYER[[#This Row],[ ]]="Payé",PMKAFAAPAYER[[#This Row],[30.07.2025]],0)</f>
        <v>0</v>
      </c>
      <c r="CH367" s="17">
        <f t="shared" si="87"/>
        <v>0</v>
      </c>
      <c r="CI367" s="162"/>
      <c r="CJ367" s="166">
        <f>IF(PMKAFAAPAYER[[#This Row],[ ]]="Payé",PMKAFAAPAYER[[#This Row],[06.08.2025]],0)</f>
        <v>0</v>
      </c>
      <c r="CK367" s="161"/>
      <c r="CL367" s="166">
        <f>IF(PMKAFAAPAYER[[#This Row],[ ]]="Payé",PMKAFAAPAYER[[#This Row],[13.08.2025]],0)</f>
        <v>0</v>
      </c>
      <c r="CM367" s="161"/>
      <c r="CN367" s="166">
        <f>IF(PMKAFAAPAYER[[#This Row],[ ]]="Payé",PMKAFAAPAYER[[#This Row],[20.08.2025]],0)</f>
        <v>0</v>
      </c>
      <c r="CO367" s="161"/>
      <c r="CP367" s="176">
        <f>IF(PMKAFAAPAYER[[#This Row],[ ]]="Payé",PMKAFAAPAYER[[#This Row],[27.08.2025]],0)</f>
        <v>0</v>
      </c>
      <c r="CQ367" s="18">
        <f t="shared" si="88"/>
        <v>0</v>
      </c>
      <c r="CR367" s="162"/>
      <c r="CS367" s="166">
        <f>IF(PMKAFAAPAYER[[#This Row],[ ]]="Payé",PMKAFAAPAYER[[#This Row],[03.09.2025]],0)</f>
        <v>0</v>
      </c>
      <c r="CT367" s="161"/>
      <c r="CU367" s="166">
        <f>IF(PMKAFAAPAYER[[#This Row],[ ]]="Payé",PMKAFAAPAYER[[#This Row],[10.09.2025]],0)</f>
        <v>0</v>
      </c>
      <c r="CV367" s="161"/>
      <c r="CW367" s="166">
        <f>IF(PMKAFAAPAYER[[#This Row],[ ]]="Payé",PMKAFAAPAYER[[#This Row],[17.09.2025]],0)</f>
        <v>0</v>
      </c>
      <c r="CX367" s="161"/>
      <c r="CY367" s="176">
        <f>IF(PMKAFAAPAYER[[#This Row],[ ]]="Payé",PMKAFAAPAYER[[#This Row],[24.09.2025]],0)</f>
        <v>0</v>
      </c>
      <c r="CZ367" s="17">
        <f t="shared" si="89"/>
        <v>0</v>
      </c>
      <c r="DA367" s="162"/>
      <c r="DB367" s="166">
        <f>IF(PMKAFAAPAYER[[#This Row],[ ]]="Payé",PMKAFAAPAYER[[#This Row],[01.10.2025]],0)</f>
        <v>0</v>
      </c>
      <c r="DC367" s="161"/>
      <c r="DD367" s="166">
        <f>IF(PMKAFAAPAYER[[#This Row],[ ]]="Payé",PMKAFAAPAYER[[#This Row],[08.10.2025]],0)</f>
        <v>0</v>
      </c>
      <c r="DE367" s="161"/>
      <c r="DF367" s="166">
        <f>IF(PMKAFAAPAYER[[#This Row],[ ]]="Payé",PMKAFAAPAYER[[#This Row],[15.10.2025]],0)</f>
        <v>0</v>
      </c>
      <c r="DG367" s="161"/>
      <c r="DH367" s="166">
        <f>IF(PMKAFAAPAYER[[#This Row],[ ]]="Payé",PMKAFAAPAYER[[#This Row],[22.10.2025]],0)</f>
        <v>0</v>
      </c>
      <c r="DI367" s="161"/>
      <c r="DJ367" s="176">
        <f>IF(PMKAFAAPAYER[[#This Row],[ ]]="Payé",PMKAFAAPAYER[[#This Row],[29.10.2025]],0)</f>
        <v>0</v>
      </c>
      <c r="DK367" s="18">
        <f t="shared" si="90"/>
        <v>0</v>
      </c>
      <c r="DL367" s="162"/>
      <c r="DM367" s="166">
        <f>IF(PMKAFAAPAYER[[#This Row],[ ]]="Payé",PMKAFAAPAYER[[#This Row],[05.11.2025]],0)</f>
        <v>0</v>
      </c>
      <c r="DN367" s="161"/>
      <c r="DO367" s="166">
        <f>IF(PMKAFAAPAYER[[#This Row],[ ]]="Payé",PMKAFAAPAYER[[#This Row],[12.11.2025]],0)</f>
        <v>0</v>
      </c>
      <c r="DP367" s="161"/>
      <c r="DQ367" s="166">
        <f>IF(PMKAFAAPAYER[[#This Row],[ ]]="Payé",PMKAFAAPAYER[[#This Row],[19.11.2025]],0)</f>
        <v>0</v>
      </c>
      <c r="DR367" s="161"/>
      <c r="DS367" s="176">
        <f>IF(PMKAFAAPAYER[[#This Row],[ ]]="Payé",PMKAFAAPAYER[[#This Row],[26.11.2025]],0)</f>
        <v>0</v>
      </c>
      <c r="DT367" s="17">
        <f t="shared" si="91"/>
        <v>0</v>
      </c>
      <c r="DU367" s="162"/>
      <c r="DV367" s="166">
        <f>IF(PMKAFAAPAYER[[#This Row],[ ]]="Payé",PMKAFAAPAYER[[#This Row],[03.12.2025]],0)</f>
        <v>0</v>
      </c>
      <c r="DW367" s="161"/>
      <c r="DX367" s="166">
        <f>IF(PMKAFAAPAYER[[#This Row],[ ]]="Payé",PMKAFAAPAYER[[#This Row],[10.12.2025]],0)</f>
        <v>0</v>
      </c>
      <c r="DY367" s="161"/>
      <c r="DZ367" s="166">
        <f>IF(PMKAFAAPAYER[[#This Row],[ ]]="Payé",PMKAFAAPAYER[[#This Row],[17.12.2025]],0)</f>
        <v>0</v>
      </c>
      <c r="EA367" s="161"/>
      <c r="EB367" s="166">
        <f>IF(PMKAFAAPAYER[[#This Row],[ ]]="Payé",PMKAFAAPAYER[[#This Row],[24.12.2025]],0)</f>
        <v>0</v>
      </c>
      <c r="EC367" s="161"/>
      <c r="ED367" s="176">
        <f>IF(PMKAFAAPAYER[[#This Row],[ ]]="Payé",PMKAFAAPAYER[[#This Row],[31.12.2025]],0)</f>
        <v>0</v>
      </c>
      <c r="EE367" s="18">
        <f t="shared" si="92"/>
        <v>0</v>
      </c>
      <c r="EF367" s="11">
        <f t="shared" si="93"/>
        <v>0</v>
      </c>
      <c r="EG367" s="16">
        <f>+PMKAFAAPAYER[[#This Row],[CHF]]-PMKAFAAPAYER[[#This Row],[T2025]]</f>
        <v>0</v>
      </c>
    </row>
    <row r="368" spans="1:137" x14ac:dyDescent="0.3">
      <c r="A368" s="9">
        <f t="shared" si="94"/>
        <v>363</v>
      </c>
      <c r="B368" s="250"/>
      <c r="C368" s="251"/>
      <c r="D368" s="252"/>
      <c r="E368" s="253"/>
      <c r="F368" s="265">
        <f t="shared" si="95"/>
        <v>0</v>
      </c>
      <c r="G368" s="254"/>
      <c r="H368" s="255"/>
      <c r="I368" s="256"/>
      <c r="J368" s="14"/>
      <c r="K368" s="14"/>
      <c r="L368" s="14"/>
      <c r="N368" s="15"/>
      <c r="P368" s="258"/>
      <c r="Q368" s="259"/>
      <c r="R368" s="260"/>
      <c r="S368" s="166">
        <f>IF(PMKAFAAPAYER[[#This Row],[ ]]="Payé",PMKAFAAPAYER[[#This Row],[02.01.2025]],0)</f>
        <v>0</v>
      </c>
      <c r="T368" s="234"/>
      <c r="U368" s="166">
        <f>IF(PMKAFAAPAYER[[#This Row],[ ]]="Payé",PMKAFAAPAYER[[#This Row],[09.01.2025]],0)</f>
        <v>0</v>
      </c>
      <c r="V368" s="234"/>
      <c r="W368" s="166">
        <f>IF(PMKAFAAPAYER[[#This Row],[ ]]="Payé",PMKAFAAPAYER[[#This Row],[16.01.2025]],0)</f>
        <v>0</v>
      </c>
      <c r="X368" s="234"/>
      <c r="Y368" s="166">
        <f>IF(PMKAFAAPAYER[[#This Row],[ ]]="Payé",PMKAFAAPAYER[[#This Row],[23.01.2025]],0)</f>
        <v>0</v>
      </c>
      <c r="Z368" s="234"/>
      <c r="AA368" s="176">
        <f>IF(PMKAFAAPAYER[[#This Row],[ ]]="Payé",PMKAFAAPAYER[[#This Row],[30.01.2025]],0)</f>
        <v>0</v>
      </c>
      <c r="AB368" s="32">
        <f t="shared" si="81"/>
        <v>0</v>
      </c>
      <c r="AC368" s="234"/>
      <c r="AD368" s="166">
        <f>IF(PMKAFAAPAYER[[#This Row],[ ]]="Payé",PMKAFAAPAYER[[#This Row],[06.02.2025]],0)</f>
        <v>0</v>
      </c>
      <c r="AE368" s="234"/>
      <c r="AF368" s="166">
        <f>IF(PMKAFAAPAYER[[#This Row],[ ]]="Payé",PMKAFAAPAYER[[#This Row],[13.02.2025]],0)</f>
        <v>0</v>
      </c>
      <c r="AG368" s="234"/>
      <c r="AH368" s="166">
        <f>IF(PMKAFAAPAYER[[#This Row],[ ]]="Payé",PMKAFAAPAYER[[#This Row],[20.02.2025]],0)</f>
        <v>0</v>
      </c>
      <c r="AI368" s="234"/>
      <c r="AJ368" s="176">
        <f>IF(PMKAFAAPAYER[[#This Row],[ ]]="Payé",PMKAFAAPAYER[[#This Row],[27.02.2025]],0)</f>
        <v>0</v>
      </c>
      <c r="AK368" s="47">
        <f t="shared" si="82"/>
        <v>0</v>
      </c>
      <c r="AL368" s="162"/>
      <c r="AM368" s="166">
        <f>IF(PMKAFAAPAYER[[#This Row],[ ]]="Payé",PMKAFAAPAYER[[#This Row],[05.03.2025]],0)</f>
        <v>0</v>
      </c>
      <c r="AN368" s="161"/>
      <c r="AO368" s="166">
        <f>IF(PMKAFAAPAYER[[#This Row],[ ]]="Payé",PMKAFAAPAYER[[#This Row],[12.03.2025]],0)</f>
        <v>0</v>
      </c>
      <c r="AP368" s="161"/>
      <c r="AQ368" s="166">
        <f>IF(PMKAFAAPAYER[[#This Row],[ ]]="Payé",PMKAFAAPAYER[[#This Row],[19.03.2025]],0)</f>
        <v>0</v>
      </c>
      <c r="AR368" s="161"/>
      <c r="AS368" s="176">
        <f>IF(PMKAFAAPAYER[[#This Row],[ ]]="Payé",PMKAFAAPAYER[[#This Row],[26.03.2025]],0)</f>
        <v>0</v>
      </c>
      <c r="AT368" s="17">
        <f t="shared" si="83"/>
        <v>0</v>
      </c>
      <c r="AU368" s="162"/>
      <c r="AV368" s="166">
        <f>IF(PMKAFAAPAYER[[#This Row],[ ]]="Payé",PMKAFAAPAYER[[#This Row],[02.04.2025]],0)</f>
        <v>0</v>
      </c>
      <c r="AW368" s="161"/>
      <c r="AX368" s="166">
        <f>IF(PMKAFAAPAYER[[#This Row],[ ]]="Payé",PMKAFAAPAYER[[#This Row],[09.04.2025]],0)</f>
        <v>0</v>
      </c>
      <c r="AY368" s="161"/>
      <c r="AZ368" s="166">
        <f>IF(PMKAFAAPAYER[[#This Row],[ ]]="Payé",PMKAFAAPAYER[[#This Row],[16.04.2025]],0)</f>
        <v>0</v>
      </c>
      <c r="BA368" s="161"/>
      <c r="BB368" s="166">
        <f>IF(PMKAFAAPAYER[[#This Row],[ ]]="Payé",PMKAFAAPAYER[[#This Row],[23.04.2025]],0)</f>
        <v>0</v>
      </c>
      <c r="BC368" s="161"/>
      <c r="BD368" s="176">
        <f>IF(PMKAFAAPAYER[[#This Row],[ ]]="Payé",PMKAFAAPAYER[[#This Row],[30.04.2025]],0)</f>
        <v>0</v>
      </c>
      <c r="BE368" s="18">
        <f t="shared" si="84"/>
        <v>0</v>
      </c>
      <c r="BF368" s="162"/>
      <c r="BG368" s="166">
        <f>IF(PMKAFAAPAYER[[#This Row],[ ]]="Payé",PMKAFAAPAYER[[#This Row],[07.05.2025]],0)</f>
        <v>0</v>
      </c>
      <c r="BH368" s="161"/>
      <c r="BI368" s="166">
        <f>IF(PMKAFAAPAYER[[#This Row],[ ]]="Payé",PMKAFAAPAYER[[#This Row],[14.05.2025]],0)</f>
        <v>0</v>
      </c>
      <c r="BJ368" s="161"/>
      <c r="BK368" s="166">
        <f>IF(PMKAFAAPAYER[[#This Row],[ ]]="Payé",PMKAFAAPAYER[[#This Row],[21.05.2025]],0)</f>
        <v>0</v>
      </c>
      <c r="BL368" s="161"/>
      <c r="BM368" s="176">
        <f>IF(PMKAFAAPAYER[[#This Row],[ ]]="Payé",PMKAFAAPAYER[[#This Row],[28.05.2025]],0)</f>
        <v>0</v>
      </c>
      <c r="BN368" s="17">
        <f t="shared" si="85"/>
        <v>0</v>
      </c>
      <c r="BO368" s="162"/>
      <c r="BP368" s="166">
        <f>IF(PMKAFAAPAYER[[#This Row],[ ]]="Payé",PMKAFAAPAYER[[#This Row],[04.06.2025]],0)</f>
        <v>0</v>
      </c>
      <c r="BQ368" s="161"/>
      <c r="BR368" s="166">
        <f>IF(PMKAFAAPAYER[[#This Row],[ ]]="Payé",PMKAFAAPAYER[[#This Row],[11.06.2025]],0)</f>
        <v>0</v>
      </c>
      <c r="BS368" s="161"/>
      <c r="BT368" s="166">
        <f>IF(PMKAFAAPAYER[[#This Row],[ ]]="Payé",PMKAFAAPAYER[[#This Row],[18.06.2025]],0)</f>
        <v>0</v>
      </c>
      <c r="BU368" s="161"/>
      <c r="BV368" s="176">
        <f>IF(PMKAFAAPAYER[[#This Row],[ ]]="Payé",PMKAFAAPAYER[[#This Row],[25.06.2025]],0)</f>
        <v>0</v>
      </c>
      <c r="BW368" s="18">
        <f t="shared" si="86"/>
        <v>0</v>
      </c>
      <c r="BX368" s="162"/>
      <c r="BY368" s="166">
        <f>IF(PMKAFAAPAYER[[#This Row],[ ]]="Payé",PMKAFAAPAYER[[#This Row],[02.07.2025]],0)</f>
        <v>0</v>
      </c>
      <c r="BZ368" s="161"/>
      <c r="CA368" s="166">
        <f>IF(PMKAFAAPAYER[[#This Row],[ ]]="Payé",PMKAFAAPAYER[[#This Row],[09.07.2025]],0)</f>
        <v>0</v>
      </c>
      <c r="CB368" s="161"/>
      <c r="CC368" s="166">
        <f>IF(PMKAFAAPAYER[[#This Row],[ ]]="Payé",PMKAFAAPAYER[[#This Row],[16.07.2025]],0)</f>
        <v>0</v>
      </c>
      <c r="CD368" s="161"/>
      <c r="CE368" s="166">
        <f>IF(PMKAFAAPAYER[[#This Row],[ ]]="Payé",PMKAFAAPAYER[[#This Row],[23.07.2025]],0)</f>
        <v>0</v>
      </c>
      <c r="CF368" s="161"/>
      <c r="CG368" s="176">
        <f>IF(PMKAFAAPAYER[[#This Row],[ ]]="Payé",PMKAFAAPAYER[[#This Row],[30.07.2025]],0)</f>
        <v>0</v>
      </c>
      <c r="CH368" s="17">
        <f t="shared" si="87"/>
        <v>0</v>
      </c>
      <c r="CI368" s="162"/>
      <c r="CJ368" s="166">
        <f>IF(PMKAFAAPAYER[[#This Row],[ ]]="Payé",PMKAFAAPAYER[[#This Row],[06.08.2025]],0)</f>
        <v>0</v>
      </c>
      <c r="CK368" s="161"/>
      <c r="CL368" s="166">
        <f>IF(PMKAFAAPAYER[[#This Row],[ ]]="Payé",PMKAFAAPAYER[[#This Row],[13.08.2025]],0)</f>
        <v>0</v>
      </c>
      <c r="CM368" s="161"/>
      <c r="CN368" s="166">
        <f>IF(PMKAFAAPAYER[[#This Row],[ ]]="Payé",PMKAFAAPAYER[[#This Row],[20.08.2025]],0)</f>
        <v>0</v>
      </c>
      <c r="CO368" s="161"/>
      <c r="CP368" s="176">
        <f>IF(PMKAFAAPAYER[[#This Row],[ ]]="Payé",PMKAFAAPAYER[[#This Row],[27.08.2025]],0)</f>
        <v>0</v>
      </c>
      <c r="CQ368" s="18">
        <f t="shared" si="88"/>
        <v>0</v>
      </c>
      <c r="CR368" s="162"/>
      <c r="CS368" s="166">
        <f>IF(PMKAFAAPAYER[[#This Row],[ ]]="Payé",PMKAFAAPAYER[[#This Row],[03.09.2025]],0)</f>
        <v>0</v>
      </c>
      <c r="CT368" s="161"/>
      <c r="CU368" s="166">
        <f>IF(PMKAFAAPAYER[[#This Row],[ ]]="Payé",PMKAFAAPAYER[[#This Row],[10.09.2025]],0)</f>
        <v>0</v>
      </c>
      <c r="CV368" s="161"/>
      <c r="CW368" s="166">
        <f>IF(PMKAFAAPAYER[[#This Row],[ ]]="Payé",PMKAFAAPAYER[[#This Row],[17.09.2025]],0)</f>
        <v>0</v>
      </c>
      <c r="CX368" s="161"/>
      <c r="CY368" s="176">
        <f>IF(PMKAFAAPAYER[[#This Row],[ ]]="Payé",PMKAFAAPAYER[[#This Row],[24.09.2025]],0)</f>
        <v>0</v>
      </c>
      <c r="CZ368" s="17">
        <f t="shared" si="89"/>
        <v>0</v>
      </c>
      <c r="DA368" s="162"/>
      <c r="DB368" s="166">
        <f>IF(PMKAFAAPAYER[[#This Row],[ ]]="Payé",PMKAFAAPAYER[[#This Row],[01.10.2025]],0)</f>
        <v>0</v>
      </c>
      <c r="DC368" s="161"/>
      <c r="DD368" s="166">
        <f>IF(PMKAFAAPAYER[[#This Row],[ ]]="Payé",PMKAFAAPAYER[[#This Row],[08.10.2025]],0)</f>
        <v>0</v>
      </c>
      <c r="DE368" s="161"/>
      <c r="DF368" s="166">
        <f>IF(PMKAFAAPAYER[[#This Row],[ ]]="Payé",PMKAFAAPAYER[[#This Row],[15.10.2025]],0)</f>
        <v>0</v>
      </c>
      <c r="DG368" s="161"/>
      <c r="DH368" s="166">
        <f>IF(PMKAFAAPAYER[[#This Row],[ ]]="Payé",PMKAFAAPAYER[[#This Row],[22.10.2025]],0)</f>
        <v>0</v>
      </c>
      <c r="DI368" s="161"/>
      <c r="DJ368" s="176">
        <f>IF(PMKAFAAPAYER[[#This Row],[ ]]="Payé",PMKAFAAPAYER[[#This Row],[29.10.2025]],0)</f>
        <v>0</v>
      </c>
      <c r="DK368" s="18">
        <f t="shared" si="90"/>
        <v>0</v>
      </c>
      <c r="DL368" s="162"/>
      <c r="DM368" s="166">
        <f>IF(PMKAFAAPAYER[[#This Row],[ ]]="Payé",PMKAFAAPAYER[[#This Row],[05.11.2025]],0)</f>
        <v>0</v>
      </c>
      <c r="DN368" s="161"/>
      <c r="DO368" s="166">
        <f>IF(PMKAFAAPAYER[[#This Row],[ ]]="Payé",PMKAFAAPAYER[[#This Row],[12.11.2025]],0)</f>
        <v>0</v>
      </c>
      <c r="DP368" s="161"/>
      <c r="DQ368" s="166">
        <f>IF(PMKAFAAPAYER[[#This Row],[ ]]="Payé",PMKAFAAPAYER[[#This Row],[19.11.2025]],0)</f>
        <v>0</v>
      </c>
      <c r="DR368" s="161"/>
      <c r="DS368" s="176">
        <f>IF(PMKAFAAPAYER[[#This Row],[ ]]="Payé",PMKAFAAPAYER[[#This Row],[26.11.2025]],0)</f>
        <v>0</v>
      </c>
      <c r="DT368" s="17">
        <f t="shared" si="91"/>
        <v>0</v>
      </c>
      <c r="DU368" s="162"/>
      <c r="DV368" s="166">
        <f>IF(PMKAFAAPAYER[[#This Row],[ ]]="Payé",PMKAFAAPAYER[[#This Row],[03.12.2025]],0)</f>
        <v>0</v>
      </c>
      <c r="DW368" s="161"/>
      <c r="DX368" s="166">
        <f>IF(PMKAFAAPAYER[[#This Row],[ ]]="Payé",PMKAFAAPAYER[[#This Row],[10.12.2025]],0)</f>
        <v>0</v>
      </c>
      <c r="DY368" s="161"/>
      <c r="DZ368" s="166">
        <f>IF(PMKAFAAPAYER[[#This Row],[ ]]="Payé",PMKAFAAPAYER[[#This Row],[17.12.2025]],0)</f>
        <v>0</v>
      </c>
      <c r="EA368" s="161"/>
      <c r="EB368" s="166">
        <f>IF(PMKAFAAPAYER[[#This Row],[ ]]="Payé",PMKAFAAPAYER[[#This Row],[24.12.2025]],0)</f>
        <v>0</v>
      </c>
      <c r="EC368" s="161"/>
      <c r="ED368" s="176">
        <f>IF(PMKAFAAPAYER[[#This Row],[ ]]="Payé",PMKAFAAPAYER[[#This Row],[31.12.2025]],0)</f>
        <v>0</v>
      </c>
      <c r="EE368" s="18">
        <f t="shared" si="92"/>
        <v>0</v>
      </c>
      <c r="EF368" s="11">
        <f t="shared" si="93"/>
        <v>0</v>
      </c>
      <c r="EG368" s="16">
        <f>+PMKAFAAPAYER[[#This Row],[CHF]]-PMKAFAAPAYER[[#This Row],[T2025]]</f>
        <v>0</v>
      </c>
    </row>
    <row r="369" spans="1:137" x14ac:dyDescent="0.3">
      <c r="A369" s="9">
        <f t="shared" si="94"/>
        <v>364</v>
      </c>
      <c r="B369" s="250"/>
      <c r="C369" s="251"/>
      <c r="D369" s="252"/>
      <c r="E369" s="253"/>
      <c r="F369" s="265">
        <f t="shared" si="95"/>
        <v>0</v>
      </c>
      <c r="G369" s="254"/>
      <c r="H369" s="255"/>
      <c r="I369" s="256"/>
      <c r="J369" s="14"/>
      <c r="K369" s="14"/>
      <c r="L369" s="14"/>
      <c r="N369" s="15"/>
      <c r="P369" s="258"/>
      <c r="Q369" s="259"/>
      <c r="R369" s="260"/>
      <c r="S369" s="166">
        <f>IF(PMKAFAAPAYER[[#This Row],[ ]]="Payé",PMKAFAAPAYER[[#This Row],[02.01.2025]],0)</f>
        <v>0</v>
      </c>
      <c r="T369" s="234"/>
      <c r="U369" s="166">
        <f>IF(PMKAFAAPAYER[[#This Row],[ ]]="Payé",PMKAFAAPAYER[[#This Row],[09.01.2025]],0)</f>
        <v>0</v>
      </c>
      <c r="V369" s="234"/>
      <c r="W369" s="166">
        <f>IF(PMKAFAAPAYER[[#This Row],[ ]]="Payé",PMKAFAAPAYER[[#This Row],[16.01.2025]],0)</f>
        <v>0</v>
      </c>
      <c r="X369" s="234"/>
      <c r="Y369" s="166">
        <f>IF(PMKAFAAPAYER[[#This Row],[ ]]="Payé",PMKAFAAPAYER[[#This Row],[23.01.2025]],0)</f>
        <v>0</v>
      </c>
      <c r="Z369" s="234"/>
      <c r="AA369" s="176">
        <f>IF(PMKAFAAPAYER[[#This Row],[ ]]="Payé",PMKAFAAPAYER[[#This Row],[30.01.2025]],0)</f>
        <v>0</v>
      </c>
      <c r="AB369" s="32">
        <f t="shared" si="81"/>
        <v>0</v>
      </c>
      <c r="AC369" s="234"/>
      <c r="AD369" s="166">
        <f>IF(PMKAFAAPAYER[[#This Row],[ ]]="Payé",PMKAFAAPAYER[[#This Row],[06.02.2025]],0)</f>
        <v>0</v>
      </c>
      <c r="AE369" s="234"/>
      <c r="AF369" s="166">
        <f>IF(PMKAFAAPAYER[[#This Row],[ ]]="Payé",PMKAFAAPAYER[[#This Row],[13.02.2025]],0)</f>
        <v>0</v>
      </c>
      <c r="AG369" s="234"/>
      <c r="AH369" s="166">
        <f>IF(PMKAFAAPAYER[[#This Row],[ ]]="Payé",PMKAFAAPAYER[[#This Row],[20.02.2025]],0)</f>
        <v>0</v>
      </c>
      <c r="AI369" s="234"/>
      <c r="AJ369" s="176">
        <f>IF(PMKAFAAPAYER[[#This Row],[ ]]="Payé",PMKAFAAPAYER[[#This Row],[27.02.2025]],0)</f>
        <v>0</v>
      </c>
      <c r="AK369" s="47">
        <f t="shared" si="82"/>
        <v>0</v>
      </c>
      <c r="AL369" s="162"/>
      <c r="AM369" s="166">
        <f>IF(PMKAFAAPAYER[[#This Row],[ ]]="Payé",PMKAFAAPAYER[[#This Row],[05.03.2025]],0)</f>
        <v>0</v>
      </c>
      <c r="AN369" s="161"/>
      <c r="AO369" s="166">
        <f>IF(PMKAFAAPAYER[[#This Row],[ ]]="Payé",PMKAFAAPAYER[[#This Row],[12.03.2025]],0)</f>
        <v>0</v>
      </c>
      <c r="AP369" s="161"/>
      <c r="AQ369" s="166">
        <f>IF(PMKAFAAPAYER[[#This Row],[ ]]="Payé",PMKAFAAPAYER[[#This Row],[19.03.2025]],0)</f>
        <v>0</v>
      </c>
      <c r="AR369" s="161"/>
      <c r="AS369" s="176">
        <f>IF(PMKAFAAPAYER[[#This Row],[ ]]="Payé",PMKAFAAPAYER[[#This Row],[26.03.2025]],0)</f>
        <v>0</v>
      </c>
      <c r="AT369" s="17">
        <f t="shared" si="83"/>
        <v>0</v>
      </c>
      <c r="AU369" s="162"/>
      <c r="AV369" s="166">
        <f>IF(PMKAFAAPAYER[[#This Row],[ ]]="Payé",PMKAFAAPAYER[[#This Row],[02.04.2025]],0)</f>
        <v>0</v>
      </c>
      <c r="AW369" s="161"/>
      <c r="AX369" s="166">
        <f>IF(PMKAFAAPAYER[[#This Row],[ ]]="Payé",PMKAFAAPAYER[[#This Row],[09.04.2025]],0)</f>
        <v>0</v>
      </c>
      <c r="AY369" s="161"/>
      <c r="AZ369" s="166">
        <f>IF(PMKAFAAPAYER[[#This Row],[ ]]="Payé",PMKAFAAPAYER[[#This Row],[16.04.2025]],0)</f>
        <v>0</v>
      </c>
      <c r="BA369" s="161"/>
      <c r="BB369" s="166">
        <f>IF(PMKAFAAPAYER[[#This Row],[ ]]="Payé",PMKAFAAPAYER[[#This Row],[23.04.2025]],0)</f>
        <v>0</v>
      </c>
      <c r="BC369" s="161"/>
      <c r="BD369" s="176">
        <f>IF(PMKAFAAPAYER[[#This Row],[ ]]="Payé",PMKAFAAPAYER[[#This Row],[30.04.2025]],0)</f>
        <v>0</v>
      </c>
      <c r="BE369" s="18">
        <f t="shared" si="84"/>
        <v>0</v>
      </c>
      <c r="BF369" s="162"/>
      <c r="BG369" s="166">
        <f>IF(PMKAFAAPAYER[[#This Row],[ ]]="Payé",PMKAFAAPAYER[[#This Row],[07.05.2025]],0)</f>
        <v>0</v>
      </c>
      <c r="BH369" s="161"/>
      <c r="BI369" s="166">
        <f>IF(PMKAFAAPAYER[[#This Row],[ ]]="Payé",PMKAFAAPAYER[[#This Row],[14.05.2025]],0)</f>
        <v>0</v>
      </c>
      <c r="BJ369" s="161"/>
      <c r="BK369" s="166">
        <f>IF(PMKAFAAPAYER[[#This Row],[ ]]="Payé",PMKAFAAPAYER[[#This Row],[21.05.2025]],0)</f>
        <v>0</v>
      </c>
      <c r="BL369" s="161"/>
      <c r="BM369" s="176">
        <f>IF(PMKAFAAPAYER[[#This Row],[ ]]="Payé",PMKAFAAPAYER[[#This Row],[28.05.2025]],0)</f>
        <v>0</v>
      </c>
      <c r="BN369" s="17">
        <f t="shared" si="85"/>
        <v>0</v>
      </c>
      <c r="BO369" s="162"/>
      <c r="BP369" s="166">
        <f>IF(PMKAFAAPAYER[[#This Row],[ ]]="Payé",PMKAFAAPAYER[[#This Row],[04.06.2025]],0)</f>
        <v>0</v>
      </c>
      <c r="BQ369" s="161"/>
      <c r="BR369" s="166">
        <f>IF(PMKAFAAPAYER[[#This Row],[ ]]="Payé",PMKAFAAPAYER[[#This Row],[11.06.2025]],0)</f>
        <v>0</v>
      </c>
      <c r="BS369" s="161"/>
      <c r="BT369" s="166">
        <f>IF(PMKAFAAPAYER[[#This Row],[ ]]="Payé",PMKAFAAPAYER[[#This Row],[18.06.2025]],0)</f>
        <v>0</v>
      </c>
      <c r="BU369" s="161"/>
      <c r="BV369" s="176">
        <f>IF(PMKAFAAPAYER[[#This Row],[ ]]="Payé",PMKAFAAPAYER[[#This Row],[25.06.2025]],0)</f>
        <v>0</v>
      </c>
      <c r="BW369" s="18">
        <f t="shared" si="86"/>
        <v>0</v>
      </c>
      <c r="BX369" s="162"/>
      <c r="BY369" s="166">
        <f>IF(PMKAFAAPAYER[[#This Row],[ ]]="Payé",PMKAFAAPAYER[[#This Row],[02.07.2025]],0)</f>
        <v>0</v>
      </c>
      <c r="BZ369" s="161"/>
      <c r="CA369" s="166">
        <f>IF(PMKAFAAPAYER[[#This Row],[ ]]="Payé",PMKAFAAPAYER[[#This Row],[09.07.2025]],0)</f>
        <v>0</v>
      </c>
      <c r="CB369" s="161"/>
      <c r="CC369" s="166">
        <f>IF(PMKAFAAPAYER[[#This Row],[ ]]="Payé",PMKAFAAPAYER[[#This Row],[16.07.2025]],0)</f>
        <v>0</v>
      </c>
      <c r="CD369" s="161"/>
      <c r="CE369" s="166">
        <f>IF(PMKAFAAPAYER[[#This Row],[ ]]="Payé",PMKAFAAPAYER[[#This Row],[23.07.2025]],0)</f>
        <v>0</v>
      </c>
      <c r="CF369" s="161"/>
      <c r="CG369" s="176">
        <f>IF(PMKAFAAPAYER[[#This Row],[ ]]="Payé",PMKAFAAPAYER[[#This Row],[30.07.2025]],0)</f>
        <v>0</v>
      </c>
      <c r="CH369" s="17">
        <f t="shared" si="87"/>
        <v>0</v>
      </c>
      <c r="CI369" s="162"/>
      <c r="CJ369" s="166">
        <f>IF(PMKAFAAPAYER[[#This Row],[ ]]="Payé",PMKAFAAPAYER[[#This Row],[06.08.2025]],0)</f>
        <v>0</v>
      </c>
      <c r="CK369" s="161"/>
      <c r="CL369" s="166">
        <f>IF(PMKAFAAPAYER[[#This Row],[ ]]="Payé",PMKAFAAPAYER[[#This Row],[13.08.2025]],0)</f>
        <v>0</v>
      </c>
      <c r="CM369" s="161"/>
      <c r="CN369" s="166">
        <f>IF(PMKAFAAPAYER[[#This Row],[ ]]="Payé",PMKAFAAPAYER[[#This Row],[20.08.2025]],0)</f>
        <v>0</v>
      </c>
      <c r="CO369" s="161"/>
      <c r="CP369" s="176">
        <f>IF(PMKAFAAPAYER[[#This Row],[ ]]="Payé",PMKAFAAPAYER[[#This Row],[27.08.2025]],0)</f>
        <v>0</v>
      </c>
      <c r="CQ369" s="18">
        <f t="shared" si="88"/>
        <v>0</v>
      </c>
      <c r="CR369" s="162"/>
      <c r="CS369" s="166">
        <f>IF(PMKAFAAPAYER[[#This Row],[ ]]="Payé",PMKAFAAPAYER[[#This Row],[03.09.2025]],0)</f>
        <v>0</v>
      </c>
      <c r="CT369" s="161"/>
      <c r="CU369" s="166">
        <f>IF(PMKAFAAPAYER[[#This Row],[ ]]="Payé",PMKAFAAPAYER[[#This Row],[10.09.2025]],0)</f>
        <v>0</v>
      </c>
      <c r="CV369" s="161"/>
      <c r="CW369" s="166">
        <f>IF(PMKAFAAPAYER[[#This Row],[ ]]="Payé",PMKAFAAPAYER[[#This Row],[17.09.2025]],0)</f>
        <v>0</v>
      </c>
      <c r="CX369" s="161"/>
      <c r="CY369" s="176">
        <f>IF(PMKAFAAPAYER[[#This Row],[ ]]="Payé",PMKAFAAPAYER[[#This Row],[24.09.2025]],0)</f>
        <v>0</v>
      </c>
      <c r="CZ369" s="17">
        <f t="shared" si="89"/>
        <v>0</v>
      </c>
      <c r="DA369" s="162"/>
      <c r="DB369" s="166">
        <f>IF(PMKAFAAPAYER[[#This Row],[ ]]="Payé",PMKAFAAPAYER[[#This Row],[01.10.2025]],0)</f>
        <v>0</v>
      </c>
      <c r="DC369" s="161"/>
      <c r="DD369" s="166">
        <f>IF(PMKAFAAPAYER[[#This Row],[ ]]="Payé",PMKAFAAPAYER[[#This Row],[08.10.2025]],0)</f>
        <v>0</v>
      </c>
      <c r="DE369" s="161"/>
      <c r="DF369" s="166">
        <f>IF(PMKAFAAPAYER[[#This Row],[ ]]="Payé",PMKAFAAPAYER[[#This Row],[15.10.2025]],0)</f>
        <v>0</v>
      </c>
      <c r="DG369" s="161"/>
      <c r="DH369" s="166">
        <f>IF(PMKAFAAPAYER[[#This Row],[ ]]="Payé",PMKAFAAPAYER[[#This Row],[22.10.2025]],0)</f>
        <v>0</v>
      </c>
      <c r="DI369" s="161"/>
      <c r="DJ369" s="176">
        <f>IF(PMKAFAAPAYER[[#This Row],[ ]]="Payé",PMKAFAAPAYER[[#This Row],[29.10.2025]],0)</f>
        <v>0</v>
      </c>
      <c r="DK369" s="18">
        <f t="shared" si="90"/>
        <v>0</v>
      </c>
      <c r="DL369" s="162"/>
      <c r="DM369" s="166">
        <f>IF(PMKAFAAPAYER[[#This Row],[ ]]="Payé",PMKAFAAPAYER[[#This Row],[05.11.2025]],0)</f>
        <v>0</v>
      </c>
      <c r="DN369" s="161"/>
      <c r="DO369" s="166">
        <f>IF(PMKAFAAPAYER[[#This Row],[ ]]="Payé",PMKAFAAPAYER[[#This Row],[12.11.2025]],0)</f>
        <v>0</v>
      </c>
      <c r="DP369" s="161"/>
      <c r="DQ369" s="166">
        <f>IF(PMKAFAAPAYER[[#This Row],[ ]]="Payé",PMKAFAAPAYER[[#This Row],[19.11.2025]],0)</f>
        <v>0</v>
      </c>
      <c r="DR369" s="161"/>
      <c r="DS369" s="176">
        <f>IF(PMKAFAAPAYER[[#This Row],[ ]]="Payé",PMKAFAAPAYER[[#This Row],[26.11.2025]],0)</f>
        <v>0</v>
      </c>
      <c r="DT369" s="17">
        <f t="shared" si="91"/>
        <v>0</v>
      </c>
      <c r="DU369" s="162"/>
      <c r="DV369" s="166">
        <f>IF(PMKAFAAPAYER[[#This Row],[ ]]="Payé",PMKAFAAPAYER[[#This Row],[03.12.2025]],0)</f>
        <v>0</v>
      </c>
      <c r="DW369" s="161"/>
      <c r="DX369" s="166">
        <f>IF(PMKAFAAPAYER[[#This Row],[ ]]="Payé",PMKAFAAPAYER[[#This Row],[10.12.2025]],0)</f>
        <v>0</v>
      </c>
      <c r="DY369" s="161"/>
      <c r="DZ369" s="166">
        <f>IF(PMKAFAAPAYER[[#This Row],[ ]]="Payé",PMKAFAAPAYER[[#This Row],[17.12.2025]],0)</f>
        <v>0</v>
      </c>
      <c r="EA369" s="161"/>
      <c r="EB369" s="166">
        <f>IF(PMKAFAAPAYER[[#This Row],[ ]]="Payé",PMKAFAAPAYER[[#This Row],[24.12.2025]],0)</f>
        <v>0</v>
      </c>
      <c r="EC369" s="161"/>
      <c r="ED369" s="176">
        <f>IF(PMKAFAAPAYER[[#This Row],[ ]]="Payé",PMKAFAAPAYER[[#This Row],[31.12.2025]],0)</f>
        <v>0</v>
      </c>
      <c r="EE369" s="18">
        <f t="shared" si="92"/>
        <v>0</v>
      </c>
      <c r="EF369" s="11">
        <f t="shared" si="93"/>
        <v>0</v>
      </c>
      <c r="EG369" s="16">
        <f>+PMKAFAAPAYER[[#This Row],[CHF]]-PMKAFAAPAYER[[#This Row],[T2025]]</f>
        <v>0</v>
      </c>
    </row>
    <row r="370" spans="1:137" x14ac:dyDescent="0.3">
      <c r="A370" s="9">
        <f t="shared" si="94"/>
        <v>365</v>
      </c>
      <c r="B370" s="250"/>
      <c r="C370" s="251"/>
      <c r="D370" s="252"/>
      <c r="E370" s="253"/>
      <c r="F370" s="265">
        <f t="shared" si="95"/>
        <v>0</v>
      </c>
      <c r="G370" s="254"/>
      <c r="H370" s="255"/>
      <c r="I370" s="256"/>
      <c r="J370" s="14"/>
      <c r="K370" s="14"/>
      <c r="L370" s="14"/>
      <c r="N370" s="15"/>
      <c r="P370" s="258"/>
      <c r="Q370" s="259"/>
      <c r="R370" s="260"/>
      <c r="S370" s="166">
        <f>IF(PMKAFAAPAYER[[#This Row],[ ]]="Payé",PMKAFAAPAYER[[#This Row],[02.01.2025]],0)</f>
        <v>0</v>
      </c>
      <c r="T370" s="234"/>
      <c r="U370" s="166">
        <f>IF(PMKAFAAPAYER[[#This Row],[ ]]="Payé",PMKAFAAPAYER[[#This Row],[09.01.2025]],0)</f>
        <v>0</v>
      </c>
      <c r="V370" s="234"/>
      <c r="W370" s="166">
        <f>IF(PMKAFAAPAYER[[#This Row],[ ]]="Payé",PMKAFAAPAYER[[#This Row],[16.01.2025]],0)</f>
        <v>0</v>
      </c>
      <c r="X370" s="234"/>
      <c r="Y370" s="166">
        <f>IF(PMKAFAAPAYER[[#This Row],[ ]]="Payé",PMKAFAAPAYER[[#This Row],[23.01.2025]],0)</f>
        <v>0</v>
      </c>
      <c r="Z370" s="234"/>
      <c r="AA370" s="176">
        <f>IF(PMKAFAAPAYER[[#This Row],[ ]]="Payé",PMKAFAAPAYER[[#This Row],[30.01.2025]],0)</f>
        <v>0</v>
      </c>
      <c r="AB370" s="32">
        <f t="shared" si="81"/>
        <v>0</v>
      </c>
      <c r="AC370" s="234"/>
      <c r="AD370" s="166">
        <f>IF(PMKAFAAPAYER[[#This Row],[ ]]="Payé",PMKAFAAPAYER[[#This Row],[06.02.2025]],0)</f>
        <v>0</v>
      </c>
      <c r="AE370" s="234"/>
      <c r="AF370" s="166">
        <f>IF(PMKAFAAPAYER[[#This Row],[ ]]="Payé",PMKAFAAPAYER[[#This Row],[13.02.2025]],0)</f>
        <v>0</v>
      </c>
      <c r="AG370" s="234"/>
      <c r="AH370" s="166">
        <f>IF(PMKAFAAPAYER[[#This Row],[ ]]="Payé",PMKAFAAPAYER[[#This Row],[20.02.2025]],0)</f>
        <v>0</v>
      </c>
      <c r="AI370" s="234"/>
      <c r="AJ370" s="176">
        <f>IF(PMKAFAAPAYER[[#This Row],[ ]]="Payé",PMKAFAAPAYER[[#This Row],[27.02.2025]],0)</f>
        <v>0</v>
      </c>
      <c r="AK370" s="47">
        <f t="shared" si="82"/>
        <v>0</v>
      </c>
      <c r="AL370" s="162"/>
      <c r="AM370" s="166">
        <f>IF(PMKAFAAPAYER[[#This Row],[ ]]="Payé",PMKAFAAPAYER[[#This Row],[05.03.2025]],0)</f>
        <v>0</v>
      </c>
      <c r="AN370" s="161"/>
      <c r="AO370" s="166">
        <f>IF(PMKAFAAPAYER[[#This Row],[ ]]="Payé",PMKAFAAPAYER[[#This Row],[12.03.2025]],0)</f>
        <v>0</v>
      </c>
      <c r="AP370" s="161"/>
      <c r="AQ370" s="166">
        <f>IF(PMKAFAAPAYER[[#This Row],[ ]]="Payé",PMKAFAAPAYER[[#This Row],[19.03.2025]],0)</f>
        <v>0</v>
      </c>
      <c r="AR370" s="161"/>
      <c r="AS370" s="176">
        <f>IF(PMKAFAAPAYER[[#This Row],[ ]]="Payé",PMKAFAAPAYER[[#This Row],[26.03.2025]],0)</f>
        <v>0</v>
      </c>
      <c r="AT370" s="17">
        <f t="shared" si="83"/>
        <v>0</v>
      </c>
      <c r="AU370" s="162"/>
      <c r="AV370" s="166">
        <f>IF(PMKAFAAPAYER[[#This Row],[ ]]="Payé",PMKAFAAPAYER[[#This Row],[02.04.2025]],0)</f>
        <v>0</v>
      </c>
      <c r="AW370" s="161"/>
      <c r="AX370" s="166">
        <f>IF(PMKAFAAPAYER[[#This Row],[ ]]="Payé",PMKAFAAPAYER[[#This Row],[09.04.2025]],0)</f>
        <v>0</v>
      </c>
      <c r="AY370" s="161"/>
      <c r="AZ370" s="166">
        <f>IF(PMKAFAAPAYER[[#This Row],[ ]]="Payé",PMKAFAAPAYER[[#This Row],[16.04.2025]],0)</f>
        <v>0</v>
      </c>
      <c r="BA370" s="161"/>
      <c r="BB370" s="166">
        <f>IF(PMKAFAAPAYER[[#This Row],[ ]]="Payé",PMKAFAAPAYER[[#This Row],[23.04.2025]],0)</f>
        <v>0</v>
      </c>
      <c r="BC370" s="161"/>
      <c r="BD370" s="176">
        <f>IF(PMKAFAAPAYER[[#This Row],[ ]]="Payé",PMKAFAAPAYER[[#This Row],[30.04.2025]],0)</f>
        <v>0</v>
      </c>
      <c r="BE370" s="18">
        <f t="shared" si="84"/>
        <v>0</v>
      </c>
      <c r="BF370" s="162"/>
      <c r="BG370" s="166">
        <f>IF(PMKAFAAPAYER[[#This Row],[ ]]="Payé",PMKAFAAPAYER[[#This Row],[07.05.2025]],0)</f>
        <v>0</v>
      </c>
      <c r="BH370" s="161"/>
      <c r="BI370" s="166">
        <f>IF(PMKAFAAPAYER[[#This Row],[ ]]="Payé",PMKAFAAPAYER[[#This Row],[14.05.2025]],0)</f>
        <v>0</v>
      </c>
      <c r="BJ370" s="161"/>
      <c r="BK370" s="166">
        <f>IF(PMKAFAAPAYER[[#This Row],[ ]]="Payé",PMKAFAAPAYER[[#This Row],[21.05.2025]],0)</f>
        <v>0</v>
      </c>
      <c r="BL370" s="161"/>
      <c r="BM370" s="176">
        <f>IF(PMKAFAAPAYER[[#This Row],[ ]]="Payé",PMKAFAAPAYER[[#This Row],[28.05.2025]],0)</f>
        <v>0</v>
      </c>
      <c r="BN370" s="17">
        <f t="shared" si="85"/>
        <v>0</v>
      </c>
      <c r="BO370" s="162"/>
      <c r="BP370" s="166">
        <f>IF(PMKAFAAPAYER[[#This Row],[ ]]="Payé",PMKAFAAPAYER[[#This Row],[04.06.2025]],0)</f>
        <v>0</v>
      </c>
      <c r="BQ370" s="161"/>
      <c r="BR370" s="166">
        <f>IF(PMKAFAAPAYER[[#This Row],[ ]]="Payé",PMKAFAAPAYER[[#This Row],[11.06.2025]],0)</f>
        <v>0</v>
      </c>
      <c r="BS370" s="161"/>
      <c r="BT370" s="166">
        <f>IF(PMKAFAAPAYER[[#This Row],[ ]]="Payé",PMKAFAAPAYER[[#This Row],[18.06.2025]],0)</f>
        <v>0</v>
      </c>
      <c r="BU370" s="161"/>
      <c r="BV370" s="176">
        <f>IF(PMKAFAAPAYER[[#This Row],[ ]]="Payé",PMKAFAAPAYER[[#This Row],[25.06.2025]],0)</f>
        <v>0</v>
      </c>
      <c r="BW370" s="18">
        <f t="shared" si="86"/>
        <v>0</v>
      </c>
      <c r="BX370" s="162"/>
      <c r="BY370" s="166">
        <f>IF(PMKAFAAPAYER[[#This Row],[ ]]="Payé",PMKAFAAPAYER[[#This Row],[02.07.2025]],0)</f>
        <v>0</v>
      </c>
      <c r="BZ370" s="161"/>
      <c r="CA370" s="166">
        <f>IF(PMKAFAAPAYER[[#This Row],[ ]]="Payé",PMKAFAAPAYER[[#This Row],[09.07.2025]],0)</f>
        <v>0</v>
      </c>
      <c r="CB370" s="161"/>
      <c r="CC370" s="166">
        <f>IF(PMKAFAAPAYER[[#This Row],[ ]]="Payé",PMKAFAAPAYER[[#This Row],[16.07.2025]],0)</f>
        <v>0</v>
      </c>
      <c r="CD370" s="161"/>
      <c r="CE370" s="166">
        <f>IF(PMKAFAAPAYER[[#This Row],[ ]]="Payé",PMKAFAAPAYER[[#This Row],[23.07.2025]],0)</f>
        <v>0</v>
      </c>
      <c r="CF370" s="161"/>
      <c r="CG370" s="176">
        <f>IF(PMKAFAAPAYER[[#This Row],[ ]]="Payé",PMKAFAAPAYER[[#This Row],[30.07.2025]],0)</f>
        <v>0</v>
      </c>
      <c r="CH370" s="17">
        <f t="shared" si="87"/>
        <v>0</v>
      </c>
      <c r="CI370" s="162"/>
      <c r="CJ370" s="166">
        <f>IF(PMKAFAAPAYER[[#This Row],[ ]]="Payé",PMKAFAAPAYER[[#This Row],[06.08.2025]],0)</f>
        <v>0</v>
      </c>
      <c r="CK370" s="161"/>
      <c r="CL370" s="166">
        <f>IF(PMKAFAAPAYER[[#This Row],[ ]]="Payé",PMKAFAAPAYER[[#This Row],[13.08.2025]],0)</f>
        <v>0</v>
      </c>
      <c r="CM370" s="161"/>
      <c r="CN370" s="166">
        <f>IF(PMKAFAAPAYER[[#This Row],[ ]]="Payé",PMKAFAAPAYER[[#This Row],[20.08.2025]],0)</f>
        <v>0</v>
      </c>
      <c r="CO370" s="161"/>
      <c r="CP370" s="176">
        <f>IF(PMKAFAAPAYER[[#This Row],[ ]]="Payé",PMKAFAAPAYER[[#This Row],[27.08.2025]],0)</f>
        <v>0</v>
      </c>
      <c r="CQ370" s="18">
        <f t="shared" si="88"/>
        <v>0</v>
      </c>
      <c r="CR370" s="162"/>
      <c r="CS370" s="166">
        <f>IF(PMKAFAAPAYER[[#This Row],[ ]]="Payé",PMKAFAAPAYER[[#This Row],[03.09.2025]],0)</f>
        <v>0</v>
      </c>
      <c r="CT370" s="161"/>
      <c r="CU370" s="166">
        <f>IF(PMKAFAAPAYER[[#This Row],[ ]]="Payé",PMKAFAAPAYER[[#This Row],[10.09.2025]],0)</f>
        <v>0</v>
      </c>
      <c r="CV370" s="161"/>
      <c r="CW370" s="166">
        <f>IF(PMKAFAAPAYER[[#This Row],[ ]]="Payé",PMKAFAAPAYER[[#This Row],[17.09.2025]],0)</f>
        <v>0</v>
      </c>
      <c r="CX370" s="161"/>
      <c r="CY370" s="176">
        <f>IF(PMKAFAAPAYER[[#This Row],[ ]]="Payé",PMKAFAAPAYER[[#This Row],[24.09.2025]],0)</f>
        <v>0</v>
      </c>
      <c r="CZ370" s="17">
        <f t="shared" si="89"/>
        <v>0</v>
      </c>
      <c r="DA370" s="162"/>
      <c r="DB370" s="166">
        <f>IF(PMKAFAAPAYER[[#This Row],[ ]]="Payé",PMKAFAAPAYER[[#This Row],[01.10.2025]],0)</f>
        <v>0</v>
      </c>
      <c r="DC370" s="161"/>
      <c r="DD370" s="166">
        <f>IF(PMKAFAAPAYER[[#This Row],[ ]]="Payé",PMKAFAAPAYER[[#This Row],[08.10.2025]],0)</f>
        <v>0</v>
      </c>
      <c r="DE370" s="161"/>
      <c r="DF370" s="166">
        <f>IF(PMKAFAAPAYER[[#This Row],[ ]]="Payé",PMKAFAAPAYER[[#This Row],[15.10.2025]],0)</f>
        <v>0</v>
      </c>
      <c r="DG370" s="161"/>
      <c r="DH370" s="166">
        <f>IF(PMKAFAAPAYER[[#This Row],[ ]]="Payé",PMKAFAAPAYER[[#This Row],[22.10.2025]],0)</f>
        <v>0</v>
      </c>
      <c r="DI370" s="161"/>
      <c r="DJ370" s="176">
        <f>IF(PMKAFAAPAYER[[#This Row],[ ]]="Payé",PMKAFAAPAYER[[#This Row],[29.10.2025]],0)</f>
        <v>0</v>
      </c>
      <c r="DK370" s="18">
        <f t="shared" si="90"/>
        <v>0</v>
      </c>
      <c r="DL370" s="162"/>
      <c r="DM370" s="166">
        <f>IF(PMKAFAAPAYER[[#This Row],[ ]]="Payé",PMKAFAAPAYER[[#This Row],[05.11.2025]],0)</f>
        <v>0</v>
      </c>
      <c r="DN370" s="161"/>
      <c r="DO370" s="166">
        <f>IF(PMKAFAAPAYER[[#This Row],[ ]]="Payé",PMKAFAAPAYER[[#This Row],[12.11.2025]],0)</f>
        <v>0</v>
      </c>
      <c r="DP370" s="161"/>
      <c r="DQ370" s="166">
        <f>IF(PMKAFAAPAYER[[#This Row],[ ]]="Payé",PMKAFAAPAYER[[#This Row],[19.11.2025]],0)</f>
        <v>0</v>
      </c>
      <c r="DR370" s="161"/>
      <c r="DS370" s="176">
        <f>IF(PMKAFAAPAYER[[#This Row],[ ]]="Payé",PMKAFAAPAYER[[#This Row],[26.11.2025]],0)</f>
        <v>0</v>
      </c>
      <c r="DT370" s="17">
        <f t="shared" si="91"/>
        <v>0</v>
      </c>
      <c r="DU370" s="162"/>
      <c r="DV370" s="166">
        <f>IF(PMKAFAAPAYER[[#This Row],[ ]]="Payé",PMKAFAAPAYER[[#This Row],[03.12.2025]],0)</f>
        <v>0</v>
      </c>
      <c r="DW370" s="161"/>
      <c r="DX370" s="166">
        <f>IF(PMKAFAAPAYER[[#This Row],[ ]]="Payé",PMKAFAAPAYER[[#This Row],[10.12.2025]],0)</f>
        <v>0</v>
      </c>
      <c r="DY370" s="161"/>
      <c r="DZ370" s="166">
        <f>IF(PMKAFAAPAYER[[#This Row],[ ]]="Payé",PMKAFAAPAYER[[#This Row],[17.12.2025]],0)</f>
        <v>0</v>
      </c>
      <c r="EA370" s="161"/>
      <c r="EB370" s="166">
        <f>IF(PMKAFAAPAYER[[#This Row],[ ]]="Payé",PMKAFAAPAYER[[#This Row],[24.12.2025]],0)</f>
        <v>0</v>
      </c>
      <c r="EC370" s="161"/>
      <c r="ED370" s="176">
        <f>IF(PMKAFAAPAYER[[#This Row],[ ]]="Payé",PMKAFAAPAYER[[#This Row],[31.12.2025]],0)</f>
        <v>0</v>
      </c>
      <c r="EE370" s="18">
        <f t="shared" si="92"/>
        <v>0</v>
      </c>
      <c r="EF370" s="11">
        <f t="shared" si="93"/>
        <v>0</v>
      </c>
      <c r="EG370" s="16">
        <f>+PMKAFAAPAYER[[#This Row],[CHF]]-PMKAFAAPAYER[[#This Row],[T2025]]</f>
        <v>0</v>
      </c>
    </row>
    <row r="371" spans="1:137" x14ac:dyDescent="0.3">
      <c r="A371" s="9">
        <f t="shared" si="94"/>
        <v>366</v>
      </c>
      <c r="B371" s="250"/>
      <c r="C371" s="251"/>
      <c r="D371" s="252"/>
      <c r="E371" s="253"/>
      <c r="F371" s="265">
        <f t="shared" si="95"/>
        <v>0</v>
      </c>
      <c r="G371" s="254"/>
      <c r="H371" s="255"/>
      <c r="I371" s="256"/>
      <c r="J371" s="14"/>
      <c r="K371" s="14"/>
      <c r="L371" s="14"/>
      <c r="N371" s="15"/>
      <c r="P371" s="258"/>
      <c r="Q371" s="259"/>
      <c r="R371" s="260"/>
      <c r="S371" s="166">
        <f>IF(PMKAFAAPAYER[[#This Row],[ ]]="Payé",PMKAFAAPAYER[[#This Row],[02.01.2025]],0)</f>
        <v>0</v>
      </c>
      <c r="T371" s="234"/>
      <c r="U371" s="166">
        <f>IF(PMKAFAAPAYER[[#This Row],[ ]]="Payé",PMKAFAAPAYER[[#This Row],[09.01.2025]],0)</f>
        <v>0</v>
      </c>
      <c r="V371" s="234"/>
      <c r="W371" s="166">
        <f>IF(PMKAFAAPAYER[[#This Row],[ ]]="Payé",PMKAFAAPAYER[[#This Row],[16.01.2025]],0)</f>
        <v>0</v>
      </c>
      <c r="X371" s="234"/>
      <c r="Y371" s="166">
        <f>IF(PMKAFAAPAYER[[#This Row],[ ]]="Payé",PMKAFAAPAYER[[#This Row],[23.01.2025]],0)</f>
        <v>0</v>
      </c>
      <c r="Z371" s="234"/>
      <c r="AA371" s="176">
        <f>IF(PMKAFAAPAYER[[#This Row],[ ]]="Payé",PMKAFAAPAYER[[#This Row],[30.01.2025]],0)</f>
        <v>0</v>
      </c>
      <c r="AB371" s="32">
        <f t="shared" si="81"/>
        <v>0</v>
      </c>
      <c r="AC371" s="234"/>
      <c r="AD371" s="166">
        <f>IF(PMKAFAAPAYER[[#This Row],[ ]]="Payé",PMKAFAAPAYER[[#This Row],[06.02.2025]],0)</f>
        <v>0</v>
      </c>
      <c r="AE371" s="234"/>
      <c r="AF371" s="166">
        <f>IF(PMKAFAAPAYER[[#This Row],[ ]]="Payé",PMKAFAAPAYER[[#This Row],[13.02.2025]],0)</f>
        <v>0</v>
      </c>
      <c r="AG371" s="234"/>
      <c r="AH371" s="166">
        <f>IF(PMKAFAAPAYER[[#This Row],[ ]]="Payé",PMKAFAAPAYER[[#This Row],[20.02.2025]],0)</f>
        <v>0</v>
      </c>
      <c r="AI371" s="234"/>
      <c r="AJ371" s="176">
        <f>IF(PMKAFAAPAYER[[#This Row],[ ]]="Payé",PMKAFAAPAYER[[#This Row],[27.02.2025]],0)</f>
        <v>0</v>
      </c>
      <c r="AK371" s="47">
        <f t="shared" si="82"/>
        <v>0</v>
      </c>
      <c r="AL371" s="162"/>
      <c r="AM371" s="166">
        <f>IF(PMKAFAAPAYER[[#This Row],[ ]]="Payé",PMKAFAAPAYER[[#This Row],[05.03.2025]],0)</f>
        <v>0</v>
      </c>
      <c r="AN371" s="161"/>
      <c r="AO371" s="166">
        <f>IF(PMKAFAAPAYER[[#This Row],[ ]]="Payé",PMKAFAAPAYER[[#This Row],[12.03.2025]],0)</f>
        <v>0</v>
      </c>
      <c r="AP371" s="161"/>
      <c r="AQ371" s="166">
        <f>IF(PMKAFAAPAYER[[#This Row],[ ]]="Payé",PMKAFAAPAYER[[#This Row],[19.03.2025]],0)</f>
        <v>0</v>
      </c>
      <c r="AR371" s="161"/>
      <c r="AS371" s="176">
        <f>IF(PMKAFAAPAYER[[#This Row],[ ]]="Payé",PMKAFAAPAYER[[#This Row],[26.03.2025]],0)</f>
        <v>0</v>
      </c>
      <c r="AT371" s="17">
        <f t="shared" si="83"/>
        <v>0</v>
      </c>
      <c r="AU371" s="162"/>
      <c r="AV371" s="166">
        <f>IF(PMKAFAAPAYER[[#This Row],[ ]]="Payé",PMKAFAAPAYER[[#This Row],[02.04.2025]],0)</f>
        <v>0</v>
      </c>
      <c r="AW371" s="161"/>
      <c r="AX371" s="166">
        <f>IF(PMKAFAAPAYER[[#This Row],[ ]]="Payé",PMKAFAAPAYER[[#This Row],[09.04.2025]],0)</f>
        <v>0</v>
      </c>
      <c r="AY371" s="161"/>
      <c r="AZ371" s="166">
        <f>IF(PMKAFAAPAYER[[#This Row],[ ]]="Payé",PMKAFAAPAYER[[#This Row],[16.04.2025]],0)</f>
        <v>0</v>
      </c>
      <c r="BA371" s="161"/>
      <c r="BB371" s="166">
        <f>IF(PMKAFAAPAYER[[#This Row],[ ]]="Payé",PMKAFAAPAYER[[#This Row],[23.04.2025]],0)</f>
        <v>0</v>
      </c>
      <c r="BC371" s="161"/>
      <c r="BD371" s="176">
        <f>IF(PMKAFAAPAYER[[#This Row],[ ]]="Payé",PMKAFAAPAYER[[#This Row],[30.04.2025]],0)</f>
        <v>0</v>
      </c>
      <c r="BE371" s="18">
        <f t="shared" si="84"/>
        <v>0</v>
      </c>
      <c r="BF371" s="162"/>
      <c r="BG371" s="166">
        <f>IF(PMKAFAAPAYER[[#This Row],[ ]]="Payé",PMKAFAAPAYER[[#This Row],[07.05.2025]],0)</f>
        <v>0</v>
      </c>
      <c r="BH371" s="161"/>
      <c r="BI371" s="166">
        <f>IF(PMKAFAAPAYER[[#This Row],[ ]]="Payé",PMKAFAAPAYER[[#This Row],[14.05.2025]],0)</f>
        <v>0</v>
      </c>
      <c r="BJ371" s="161"/>
      <c r="BK371" s="166">
        <f>IF(PMKAFAAPAYER[[#This Row],[ ]]="Payé",PMKAFAAPAYER[[#This Row],[21.05.2025]],0)</f>
        <v>0</v>
      </c>
      <c r="BL371" s="161"/>
      <c r="BM371" s="176">
        <f>IF(PMKAFAAPAYER[[#This Row],[ ]]="Payé",PMKAFAAPAYER[[#This Row],[28.05.2025]],0)</f>
        <v>0</v>
      </c>
      <c r="BN371" s="17">
        <f t="shared" si="85"/>
        <v>0</v>
      </c>
      <c r="BO371" s="162"/>
      <c r="BP371" s="166">
        <f>IF(PMKAFAAPAYER[[#This Row],[ ]]="Payé",PMKAFAAPAYER[[#This Row],[04.06.2025]],0)</f>
        <v>0</v>
      </c>
      <c r="BQ371" s="161"/>
      <c r="BR371" s="166">
        <f>IF(PMKAFAAPAYER[[#This Row],[ ]]="Payé",PMKAFAAPAYER[[#This Row],[11.06.2025]],0)</f>
        <v>0</v>
      </c>
      <c r="BS371" s="161"/>
      <c r="BT371" s="166">
        <f>IF(PMKAFAAPAYER[[#This Row],[ ]]="Payé",PMKAFAAPAYER[[#This Row],[18.06.2025]],0)</f>
        <v>0</v>
      </c>
      <c r="BU371" s="161"/>
      <c r="BV371" s="176">
        <f>IF(PMKAFAAPAYER[[#This Row],[ ]]="Payé",PMKAFAAPAYER[[#This Row],[25.06.2025]],0)</f>
        <v>0</v>
      </c>
      <c r="BW371" s="18">
        <f t="shared" si="86"/>
        <v>0</v>
      </c>
      <c r="BX371" s="162"/>
      <c r="BY371" s="166">
        <f>IF(PMKAFAAPAYER[[#This Row],[ ]]="Payé",PMKAFAAPAYER[[#This Row],[02.07.2025]],0)</f>
        <v>0</v>
      </c>
      <c r="BZ371" s="161"/>
      <c r="CA371" s="166">
        <f>IF(PMKAFAAPAYER[[#This Row],[ ]]="Payé",PMKAFAAPAYER[[#This Row],[09.07.2025]],0)</f>
        <v>0</v>
      </c>
      <c r="CB371" s="161"/>
      <c r="CC371" s="166">
        <f>IF(PMKAFAAPAYER[[#This Row],[ ]]="Payé",PMKAFAAPAYER[[#This Row],[16.07.2025]],0)</f>
        <v>0</v>
      </c>
      <c r="CD371" s="161"/>
      <c r="CE371" s="166">
        <f>IF(PMKAFAAPAYER[[#This Row],[ ]]="Payé",PMKAFAAPAYER[[#This Row],[23.07.2025]],0)</f>
        <v>0</v>
      </c>
      <c r="CF371" s="161"/>
      <c r="CG371" s="176">
        <f>IF(PMKAFAAPAYER[[#This Row],[ ]]="Payé",PMKAFAAPAYER[[#This Row],[30.07.2025]],0)</f>
        <v>0</v>
      </c>
      <c r="CH371" s="17">
        <f t="shared" si="87"/>
        <v>0</v>
      </c>
      <c r="CI371" s="162"/>
      <c r="CJ371" s="166">
        <f>IF(PMKAFAAPAYER[[#This Row],[ ]]="Payé",PMKAFAAPAYER[[#This Row],[06.08.2025]],0)</f>
        <v>0</v>
      </c>
      <c r="CK371" s="161"/>
      <c r="CL371" s="166">
        <f>IF(PMKAFAAPAYER[[#This Row],[ ]]="Payé",PMKAFAAPAYER[[#This Row],[13.08.2025]],0)</f>
        <v>0</v>
      </c>
      <c r="CM371" s="161"/>
      <c r="CN371" s="166">
        <f>IF(PMKAFAAPAYER[[#This Row],[ ]]="Payé",PMKAFAAPAYER[[#This Row],[20.08.2025]],0)</f>
        <v>0</v>
      </c>
      <c r="CO371" s="161"/>
      <c r="CP371" s="176">
        <f>IF(PMKAFAAPAYER[[#This Row],[ ]]="Payé",PMKAFAAPAYER[[#This Row],[27.08.2025]],0)</f>
        <v>0</v>
      </c>
      <c r="CQ371" s="18">
        <f t="shared" si="88"/>
        <v>0</v>
      </c>
      <c r="CR371" s="162"/>
      <c r="CS371" s="166">
        <f>IF(PMKAFAAPAYER[[#This Row],[ ]]="Payé",PMKAFAAPAYER[[#This Row],[03.09.2025]],0)</f>
        <v>0</v>
      </c>
      <c r="CT371" s="161"/>
      <c r="CU371" s="166">
        <f>IF(PMKAFAAPAYER[[#This Row],[ ]]="Payé",PMKAFAAPAYER[[#This Row],[10.09.2025]],0)</f>
        <v>0</v>
      </c>
      <c r="CV371" s="161"/>
      <c r="CW371" s="166">
        <f>IF(PMKAFAAPAYER[[#This Row],[ ]]="Payé",PMKAFAAPAYER[[#This Row],[17.09.2025]],0)</f>
        <v>0</v>
      </c>
      <c r="CX371" s="161"/>
      <c r="CY371" s="176">
        <f>IF(PMKAFAAPAYER[[#This Row],[ ]]="Payé",PMKAFAAPAYER[[#This Row],[24.09.2025]],0)</f>
        <v>0</v>
      </c>
      <c r="CZ371" s="17">
        <f t="shared" si="89"/>
        <v>0</v>
      </c>
      <c r="DA371" s="162"/>
      <c r="DB371" s="166">
        <f>IF(PMKAFAAPAYER[[#This Row],[ ]]="Payé",PMKAFAAPAYER[[#This Row],[01.10.2025]],0)</f>
        <v>0</v>
      </c>
      <c r="DC371" s="161"/>
      <c r="DD371" s="166">
        <f>IF(PMKAFAAPAYER[[#This Row],[ ]]="Payé",PMKAFAAPAYER[[#This Row],[08.10.2025]],0)</f>
        <v>0</v>
      </c>
      <c r="DE371" s="161"/>
      <c r="DF371" s="166">
        <f>IF(PMKAFAAPAYER[[#This Row],[ ]]="Payé",PMKAFAAPAYER[[#This Row],[15.10.2025]],0)</f>
        <v>0</v>
      </c>
      <c r="DG371" s="161"/>
      <c r="DH371" s="166">
        <f>IF(PMKAFAAPAYER[[#This Row],[ ]]="Payé",PMKAFAAPAYER[[#This Row],[22.10.2025]],0)</f>
        <v>0</v>
      </c>
      <c r="DI371" s="161"/>
      <c r="DJ371" s="176">
        <f>IF(PMKAFAAPAYER[[#This Row],[ ]]="Payé",PMKAFAAPAYER[[#This Row],[29.10.2025]],0)</f>
        <v>0</v>
      </c>
      <c r="DK371" s="18">
        <f t="shared" si="90"/>
        <v>0</v>
      </c>
      <c r="DL371" s="162"/>
      <c r="DM371" s="166">
        <f>IF(PMKAFAAPAYER[[#This Row],[ ]]="Payé",PMKAFAAPAYER[[#This Row],[05.11.2025]],0)</f>
        <v>0</v>
      </c>
      <c r="DN371" s="161"/>
      <c r="DO371" s="166">
        <f>IF(PMKAFAAPAYER[[#This Row],[ ]]="Payé",PMKAFAAPAYER[[#This Row],[12.11.2025]],0)</f>
        <v>0</v>
      </c>
      <c r="DP371" s="161"/>
      <c r="DQ371" s="166">
        <f>IF(PMKAFAAPAYER[[#This Row],[ ]]="Payé",PMKAFAAPAYER[[#This Row],[19.11.2025]],0)</f>
        <v>0</v>
      </c>
      <c r="DR371" s="161"/>
      <c r="DS371" s="176">
        <f>IF(PMKAFAAPAYER[[#This Row],[ ]]="Payé",PMKAFAAPAYER[[#This Row],[26.11.2025]],0)</f>
        <v>0</v>
      </c>
      <c r="DT371" s="17">
        <f t="shared" si="91"/>
        <v>0</v>
      </c>
      <c r="DU371" s="162"/>
      <c r="DV371" s="166">
        <f>IF(PMKAFAAPAYER[[#This Row],[ ]]="Payé",PMKAFAAPAYER[[#This Row],[03.12.2025]],0)</f>
        <v>0</v>
      </c>
      <c r="DW371" s="161"/>
      <c r="DX371" s="166">
        <f>IF(PMKAFAAPAYER[[#This Row],[ ]]="Payé",PMKAFAAPAYER[[#This Row],[10.12.2025]],0)</f>
        <v>0</v>
      </c>
      <c r="DY371" s="161"/>
      <c r="DZ371" s="166">
        <f>IF(PMKAFAAPAYER[[#This Row],[ ]]="Payé",PMKAFAAPAYER[[#This Row],[17.12.2025]],0)</f>
        <v>0</v>
      </c>
      <c r="EA371" s="161"/>
      <c r="EB371" s="166">
        <f>IF(PMKAFAAPAYER[[#This Row],[ ]]="Payé",PMKAFAAPAYER[[#This Row],[24.12.2025]],0)</f>
        <v>0</v>
      </c>
      <c r="EC371" s="161"/>
      <c r="ED371" s="176">
        <f>IF(PMKAFAAPAYER[[#This Row],[ ]]="Payé",PMKAFAAPAYER[[#This Row],[31.12.2025]],0)</f>
        <v>0</v>
      </c>
      <c r="EE371" s="18">
        <f t="shared" si="92"/>
        <v>0</v>
      </c>
      <c r="EF371" s="11">
        <f t="shared" si="93"/>
        <v>0</v>
      </c>
      <c r="EG371" s="16">
        <f>+PMKAFAAPAYER[[#This Row],[CHF]]-PMKAFAAPAYER[[#This Row],[T2025]]</f>
        <v>0</v>
      </c>
    </row>
    <row r="372" spans="1:137" x14ac:dyDescent="0.3">
      <c r="A372" s="9">
        <f t="shared" si="94"/>
        <v>367</v>
      </c>
      <c r="B372" s="250"/>
      <c r="C372" s="251"/>
      <c r="D372" s="252"/>
      <c r="E372" s="253"/>
      <c r="F372" s="265">
        <f t="shared" si="95"/>
        <v>0</v>
      </c>
      <c r="G372" s="254"/>
      <c r="H372" s="255"/>
      <c r="I372" s="256"/>
      <c r="J372" s="14"/>
      <c r="K372" s="14"/>
      <c r="L372" s="14"/>
      <c r="N372" s="15"/>
      <c r="P372" s="258"/>
      <c r="Q372" s="259"/>
      <c r="R372" s="260"/>
      <c r="S372" s="166">
        <f>IF(PMKAFAAPAYER[[#This Row],[ ]]="Payé",PMKAFAAPAYER[[#This Row],[02.01.2025]],0)</f>
        <v>0</v>
      </c>
      <c r="T372" s="234"/>
      <c r="U372" s="166">
        <f>IF(PMKAFAAPAYER[[#This Row],[ ]]="Payé",PMKAFAAPAYER[[#This Row],[09.01.2025]],0)</f>
        <v>0</v>
      </c>
      <c r="V372" s="234"/>
      <c r="W372" s="166">
        <f>IF(PMKAFAAPAYER[[#This Row],[ ]]="Payé",PMKAFAAPAYER[[#This Row],[16.01.2025]],0)</f>
        <v>0</v>
      </c>
      <c r="X372" s="234"/>
      <c r="Y372" s="166">
        <f>IF(PMKAFAAPAYER[[#This Row],[ ]]="Payé",PMKAFAAPAYER[[#This Row],[23.01.2025]],0)</f>
        <v>0</v>
      </c>
      <c r="Z372" s="234"/>
      <c r="AA372" s="176">
        <f>IF(PMKAFAAPAYER[[#This Row],[ ]]="Payé",PMKAFAAPAYER[[#This Row],[30.01.2025]],0)</f>
        <v>0</v>
      </c>
      <c r="AB372" s="32">
        <f t="shared" si="81"/>
        <v>0</v>
      </c>
      <c r="AC372" s="234"/>
      <c r="AD372" s="166">
        <f>IF(PMKAFAAPAYER[[#This Row],[ ]]="Payé",PMKAFAAPAYER[[#This Row],[06.02.2025]],0)</f>
        <v>0</v>
      </c>
      <c r="AE372" s="234"/>
      <c r="AF372" s="166">
        <f>IF(PMKAFAAPAYER[[#This Row],[ ]]="Payé",PMKAFAAPAYER[[#This Row],[13.02.2025]],0)</f>
        <v>0</v>
      </c>
      <c r="AG372" s="234"/>
      <c r="AH372" s="166">
        <f>IF(PMKAFAAPAYER[[#This Row],[ ]]="Payé",PMKAFAAPAYER[[#This Row],[20.02.2025]],0)</f>
        <v>0</v>
      </c>
      <c r="AI372" s="234"/>
      <c r="AJ372" s="176">
        <f>IF(PMKAFAAPAYER[[#This Row],[ ]]="Payé",PMKAFAAPAYER[[#This Row],[27.02.2025]],0)</f>
        <v>0</v>
      </c>
      <c r="AK372" s="47">
        <f t="shared" si="82"/>
        <v>0</v>
      </c>
      <c r="AL372" s="162"/>
      <c r="AM372" s="166">
        <f>IF(PMKAFAAPAYER[[#This Row],[ ]]="Payé",PMKAFAAPAYER[[#This Row],[05.03.2025]],0)</f>
        <v>0</v>
      </c>
      <c r="AN372" s="161"/>
      <c r="AO372" s="166">
        <f>IF(PMKAFAAPAYER[[#This Row],[ ]]="Payé",PMKAFAAPAYER[[#This Row],[12.03.2025]],0)</f>
        <v>0</v>
      </c>
      <c r="AP372" s="161"/>
      <c r="AQ372" s="166">
        <f>IF(PMKAFAAPAYER[[#This Row],[ ]]="Payé",PMKAFAAPAYER[[#This Row],[19.03.2025]],0)</f>
        <v>0</v>
      </c>
      <c r="AR372" s="161"/>
      <c r="AS372" s="176">
        <f>IF(PMKAFAAPAYER[[#This Row],[ ]]="Payé",PMKAFAAPAYER[[#This Row],[26.03.2025]],0)</f>
        <v>0</v>
      </c>
      <c r="AT372" s="17">
        <f t="shared" si="83"/>
        <v>0</v>
      </c>
      <c r="AU372" s="162"/>
      <c r="AV372" s="166">
        <f>IF(PMKAFAAPAYER[[#This Row],[ ]]="Payé",PMKAFAAPAYER[[#This Row],[02.04.2025]],0)</f>
        <v>0</v>
      </c>
      <c r="AW372" s="161"/>
      <c r="AX372" s="166">
        <f>IF(PMKAFAAPAYER[[#This Row],[ ]]="Payé",PMKAFAAPAYER[[#This Row],[09.04.2025]],0)</f>
        <v>0</v>
      </c>
      <c r="AY372" s="161"/>
      <c r="AZ372" s="166">
        <f>IF(PMKAFAAPAYER[[#This Row],[ ]]="Payé",PMKAFAAPAYER[[#This Row],[16.04.2025]],0)</f>
        <v>0</v>
      </c>
      <c r="BA372" s="161"/>
      <c r="BB372" s="166">
        <f>IF(PMKAFAAPAYER[[#This Row],[ ]]="Payé",PMKAFAAPAYER[[#This Row],[23.04.2025]],0)</f>
        <v>0</v>
      </c>
      <c r="BC372" s="161"/>
      <c r="BD372" s="176">
        <f>IF(PMKAFAAPAYER[[#This Row],[ ]]="Payé",PMKAFAAPAYER[[#This Row],[30.04.2025]],0)</f>
        <v>0</v>
      </c>
      <c r="BE372" s="18">
        <f t="shared" si="84"/>
        <v>0</v>
      </c>
      <c r="BF372" s="162"/>
      <c r="BG372" s="166">
        <f>IF(PMKAFAAPAYER[[#This Row],[ ]]="Payé",PMKAFAAPAYER[[#This Row],[07.05.2025]],0)</f>
        <v>0</v>
      </c>
      <c r="BH372" s="161"/>
      <c r="BI372" s="166">
        <f>IF(PMKAFAAPAYER[[#This Row],[ ]]="Payé",PMKAFAAPAYER[[#This Row],[14.05.2025]],0)</f>
        <v>0</v>
      </c>
      <c r="BJ372" s="161"/>
      <c r="BK372" s="166">
        <f>IF(PMKAFAAPAYER[[#This Row],[ ]]="Payé",PMKAFAAPAYER[[#This Row],[21.05.2025]],0)</f>
        <v>0</v>
      </c>
      <c r="BL372" s="161"/>
      <c r="BM372" s="176">
        <f>IF(PMKAFAAPAYER[[#This Row],[ ]]="Payé",PMKAFAAPAYER[[#This Row],[28.05.2025]],0)</f>
        <v>0</v>
      </c>
      <c r="BN372" s="17">
        <f t="shared" si="85"/>
        <v>0</v>
      </c>
      <c r="BO372" s="162"/>
      <c r="BP372" s="166">
        <f>IF(PMKAFAAPAYER[[#This Row],[ ]]="Payé",PMKAFAAPAYER[[#This Row],[04.06.2025]],0)</f>
        <v>0</v>
      </c>
      <c r="BQ372" s="161"/>
      <c r="BR372" s="166">
        <f>IF(PMKAFAAPAYER[[#This Row],[ ]]="Payé",PMKAFAAPAYER[[#This Row],[11.06.2025]],0)</f>
        <v>0</v>
      </c>
      <c r="BS372" s="161"/>
      <c r="BT372" s="166">
        <f>IF(PMKAFAAPAYER[[#This Row],[ ]]="Payé",PMKAFAAPAYER[[#This Row],[18.06.2025]],0)</f>
        <v>0</v>
      </c>
      <c r="BU372" s="161"/>
      <c r="BV372" s="176">
        <f>IF(PMKAFAAPAYER[[#This Row],[ ]]="Payé",PMKAFAAPAYER[[#This Row],[25.06.2025]],0)</f>
        <v>0</v>
      </c>
      <c r="BW372" s="18">
        <f t="shared" si="86"/>
        <v>0</v>
      </c>
      <c r="BX372" s="162"/>
      <c r="BY372" s="166">
        <f>IF(PMKAFAAPAYER[[#This Row],[ ]]="Payé",PMKAFAAPAYER[[#This Row],[02.07.2025]],0)</f>
        <v>0</v>
      </c>
      <c r="BZ372" s="161"/>
      <c r="CA372" s="166">
        <f>IF(PMKAFAAPAYER[[#This Row],[ ]]="Payé",PMKAFAAPAYER[[#This Row],[09.07.2025]],0)</f>
        <v>0</v>
      </c>
      <c r="CB372" s="161"/>
      <c r="CC372" s="166">
        <f>IF(PMKAFAAPAYER[[#This Row],[ ]]="Payé",PMKAFAAPAYER[[#This Row],[16.07.2025]],0)</f>
        <v>0</v>
      </c>
      <c r="CD372" s="161"/>
      <c r="CE372" s="166">
        <f>IF(PMKAFAAPAYER[[#This Row],[ ]]="Payé",PMKAFAAPAYER[[#This Row],[23.07.2025]],0)</f>
        <v>0</v>
      </c>
      <c r="CF372" s="161"/>
      <c r="CG372" s="176">
        <f>IF(PMKAFAAPAYER[[#This Row],[ ]]="Payé",PMKAFAAPAYER[[#This Row],[30.07.2025]],0)</f>
        <v>0</v>
      </c>
      <c r="CH372" s="17">
        <f t="shared" si="87"/>
        <v>0</v>
      </c>
      <c r="CI372" s="162"/>
      <c r="CJ372" s="166">
        <f>IF(PMKAFAAPAYER[[#This Row],[ ]]="Payé",PMKAFAAPAYER[[#This Row],[06.08.2025]],0)</f>
        <v>0</v>
      </c>
      <c r="CK372" s="161"/>
      <c r="CL372" s="166">
        <f>IF(PMKAFAAPAYER[[#This Row],[ ]]="Payé",PMKAFAAPAYER[[#This Row],[13.08.2025]],0)</f>
        <v>0</v>
      </c>
      <c r="CM372" s="161"/>
      <c r="CN372" s="166">
        <f>IF(PMKAFAAPAYER[[#This Row],[ ]]="Payé",PMKAFAAPAYER[[#This Row],[20.08.2025]],0)</f>
        <v>0</v>
      </c>
      <c r="CO372" s="161"/>
      <c r="CP372" s="176">
        <f>IF(PMKAFAAPAYER[[#This Row],[ ]]="Payé",PMKAFAAPAYER[[#This Row],[27.08.2025]],0)</f>
        <v>0</v>
      </c>
      <c r="CQ372" s="18">
        <f t="shared" si="88"/>
        <v>0</v>
      </c>
      <c r="CR372" s="162"/>
      <c r="CS372" s="166">
        <f>IF(PMKAFAAPAYER[[#This Row],[ ]]="Payé",PMKAFAAPAYER[[#This Row],[03.09.2025]],0)</f>
        <v>0</v>
      </c>
      <c r="CT372" s="161"/>
      <c r="CU372" s="166">
        <f>IF(PMKAFAAPAYER[[#This Row],[ ]]="Payé",PMKAFAAPAYER[[#This Row],[10.09.2025]],0)</f>
        <v>0</v>
      </c>
      <c r="CV372" s="161"/>
      <c r="CW372" s="166">
        <f>IF(PMKAFAAPAYER[[#This Row],[ ]]="Payé",PMKAFAAPAYER[[#This Row],[17.09.2025]],0)</f>
        <v>0</v>
      </c>
      <c r="CX372" s="161"/>
      <c r="CY372" s="176">
        <f>IF(PMKAFAAPAYER[[#This Row],[ ]]="Payé",PMKAFAAPAYER[[#This Row],[24.09.2025]],0)</f>
        <v>0</v>
      </c>
      <c r="CZ372" s="17">
        <f t="shared" si="89"/>
        <v>0</v>
      </c>
      <c r="DA372" s="162"/>
      <c r="DB372" s="166">
        <f>IF(PMKAFAAPAYER[[#This Row],[ ]]="Payé",PMKAFAAPAYER[[#This Row],[01.10.2025]],0)</f>
        <v>0</v>
      </c>
      <c r="DC372" s="161"/>
      <c r="DD372" s="166">
        <f>IF(PMKAFAAPAYER[[#This Row],[ ]]="Payé",PMKAFAAPAYER[[#This Row],[08.10.2025]],0)</f>
        <v>0</v>
      </c>
      <c r="DE372" s="161"/>
      <c r="DF372" s="166">
        <f>IF(PMKAFAAPAYER[[#This Row],[ ]]="Payé",PMKAFAAPAYER[[#This Row],[15.10.2025]],0)</f>
        <v>0</v>
      </c>
      <c r="DG372" s="161"/>
      <c r="DH372" s="166">
        <f>IF(PMKAFAAPAYER[[#This Row],[ ]]="Payé",PMKAFAAPAYER[[#This Row],[22.10.2025]],0)</f>
        <v>0</v>
      </c>
      <c r="DI372" s="161"/>
      <c r="DJ372" s="176">
        <f>IF(PMKAFAAPAYER[[#This Row],[ ]]="Payé",PMKAFAAPAYER[[#This Row],[29.10.2025]],0)</f>
        <v>0</v>
      </c>
      <c r="DK372" s="18">
        <f t="shared" si="90"/>
        <v>0</v>
      </c>
      <c r="DL372" s="162"/>
      <c r="DM372" s="166">
        <f>IF(PMKAFAAPAYER[[#This Row],[ ]]="Payé",PMKAFAAPAYER[[#This Row],[05.11.2025]],0)</f>
        <v>0</v>
      </c>
      <c r="DN372" s="161"/>
      <c r="DO372" s="166">
        <f>IF(PMKAFAAPAYER[[#This Row],[ ]]="Payé",PMKAFAAPAYER[[#This Row],[12.11.2025]],0)</f>
        <v>0</v>
      </c>
      <c r="DP372" s="161"/>
      <c r="DQ372" s="166">
        <f>IF(PMKAFAAPAYER[[#This Row],[ ]]="Payé",PMKAFAAPAYER[[#This Row],[19.11.2025]],0)</f>
        <v>0</v>
      </c>
      <c r="DR372" s="161"/>
      <c r="DS372" s="176">
        <f>IF(PMKAFAAPAYER[[#This Row],[ ]]="Payé",PMKAFAAPAYER[[#This Row],[26.11.2025]],0)</f>
        <v>0</v>
      </c>
      <c r="DT372" s="17">
        <f t="shared" si="91"/>
        <v>0</v>
      </c>
      <c r="DU372" s="162"/>
      <c r="DV372" s="166">
        <f>IF(PMKAFAAPAYER[[#This Row],[ ]]="Payé",PMKAFAAPAYER[[#This Row],[03.12.2025]],0)</f>
        <v>0</v>
      </c>
      <c r="DW372" s="161"/>
      <c r="DX372" s="166">
        <f>IF(PMKAFAAPAYER[[#This Row],[ ]]="Payé",PMKAFAAPAYER[[#This Row],[10.12.2025]],0)</f>
        <v>0</v>
      </c>
      <c r="DY372" s="161"/>
      <c r="DZ372" s="166">
        <f>IF(PMKAFAAPAYER[[#This Row],[ ]]="Payé",PMKAFAAPAYER[[#This Row],[17.12.2025]],0)</f>
        <v>0</v>
      </c>
      <c r="EA372" s="161"/>
      <c r="EB372" s="166">
        <f>IF(PMKAFAAPAYER[[#This Row],[ ]]="Payé",PMKAFAAPAYER[[#This Row],[24.12.2025]],0)</f>
        <v>0</v>
      </c>
      <c r="EC372" s="161"/>
      <c r="ED372" s="176">
        <f>IF(PMKAFAAPAYER[[#This Row],[ ]]="Payé",PMKAFAAPAYER[[#This Row],[31.12.2025]],0)</f>
        <v>0</v>
      </c>
      <c r="EE372" s="18">
        <f t="shared" si="92"/>
        <v>0</v>
      </c>
      <c r="EF372" s="11">
        <f t="shared" si="93"/>
        <v>0</v>
      </c>
      <c r="EG372" s="16">
        <f>+PMKAFAAPAYER[[#This Row],[CHF]]-PMKAFAAPAYER[[#This Row],[T2025]]</f>
        <v>0</v>
      </c>
    </row>
    <row r="373" spans="1:137" x14ac:dyDescent="0.3">
      <c r="A373" s="9">
        <f t="shared" si="94"/>
        <v>368</v>
      </c>
      <c r="B373" s="250"/>
      <c r="C373" s="251"/>
      <c r="D373" s="252"/>
      <c r="E373" s="253"/>
      <c r="F373" s="265">
        <f t="shared" si="95"/>
        <v>0</v>
      </c>
      <c r="G373" s="254"/>
      <c r="H373" s="255"/>
      <c r="I373" s="256"/>
      <c r="J373" s="14"/>
      <c r="K373" s="14"/>
      <c r="L373" s="14"/>
      <c r="N373" s="15"/>
      <c r="P373" s="258"/>
      <c r="Q373" s="259"/>
      <c r="R373" s="260"/>
      <c r="S373" s="166">
        <f>IF(PMKAFAAPAYER[[#This Row],[ ]]="Payé",PMKAFAAPAYER[[#This Row],[02.01.2025]],0)</f>
        <v>0</v>
      </c>
      <c r="T373" s="234"/>
      <c r="U373" s="166">
        <f>IF(PMKAFAAPAYER[[#This Row],[ ]]="Payé",PMKAFAAPAYER[[#This Row],[09.01.2025]],0)</f>
        <v>0</v>
      </c>
      <c r="V373" s="234"/>
      <c r="W373" s="166">
        <f>IF(PMKAFAAPAYER[[#This Row],[ ]]="Payé",PMKAFAAPAYER[[#This Row],[16.01.2025]],0)</f>
        <v>0</v>
      </c>
      <c r="X373" s="234"/>
      <c r="Y373" s="166">
        <f>IF(PMKAFAAPAYER[[#This Row],[ ]]="Payé",PMKAFAAPAYER[[#This Row],[23.01.2025]],0)</f>
        <v>0</v>
      </c>
      <c r="Z373" s="234"/>
      <c r="AA373" s="176">
        <f>IF(PMKAFAAPAYER[[#This Row],[ ]]="Payé",PMKAFAAPAYER[[#This Row],[30.01.2025]],0)</f>
        <v>0</v>
      </c>
      <c r="AB373" s="32">
        <f t="shared" si="81"/>
        <v>0</v>
      </c>
      <c r="AC373" s="234"/>
      <c r="AD373" s="166">
        <f>IF(PMKAFAAPAYER[[#This Row],[ ]]="Payé",PMKAFAAPAYER[[#This Row],[06.02.2025]],0)</f>
        <v>0</v>
      </c>
      <c r="AE373" s="234"/>
      <c r="AF373" s="166">
        <f>IF(PMKAFAAPAYER[[#This Row],[ ]]="Payé",PMKAFAAPAYER[[#This Row],[13.02.2025]],0)</f>
        <v>0</v>
      </c>
      <c r="AG373" s="234"/>
      <c r="AH373" s="166">
        <f>IF(PMKAFAAPAYER[[#This Row],[ ]]="Payé",PMKAFAAPAYER[[#This Row],[20.02.2025]],0)</f>
        <v>0</v>
      </c>
      <c r="AI373" s="234"/>
      <c r="AJ373" s="176">
        <f>IF(PMKAFAAPAYER[[#This Row],[ ]]="Payé",PMKAFAAPAYER[[#This Row],[27.02.2025]],0)</f>
        <v>0</v>
      </c>
      <c r="AK373" s="47">
        <f t="shared" si="82"/>
        <v>0</v>
      </c>
      <c r="AL373" s="162"/>
      <c r="AM373" s="166">
        <f>IF(PMKAFAAPAYER[[#This Row],[ ]]="Payé",PMKAFAAPAYER[[#This Row],[05.03.2025]],0)</f>
        <v>0</v>
      </c>
      <c r="AN373" s="161"/>
      <c r="AO373" s="166">
        <f>IF(PMKAFAAPAYER[[#This Row],[ ]]="Payé",PMKAFAAPAYER[[#This Row],[12.03.2025]],0)</f>
        <v>0</v>
      </c>
      <c r="AP373" s="161"/>
      <c r="AQ373" s="166">
        <f>IF(PMKAFAAPAYER[[#This Row],[ ]]="Payé",PMKAFAAPAYER[[#This Row],[19.03.2025]],0)</f>
        <v>0</v>
      </c>
      <c r="AR373" s="161"/>
      <c r="AS373" s="176">
        <f>IF(PMKAFAAPAYER[[#This Row],[ ]]="Payé",PMKAFAAPAYER[[#This Row],[26.03.2025]],0)</f>
        <v>0</v>
      </c>
      <c r="AT373" s="17">
        <f t="shared" si="83"/>
        <v>0</v>
      </c>
      <c r="AU373" s="162"/>
      <c r="AV373" s="166">
        <f>IF(PMKAFAAPAYER[[#This Row],[ ]]="Payé",PMKAFAAPAYER[[#This Row],[02.04.2025]],0)</f>
        <v>0</v>
      </c>
      <c r="AW373" s="161"/>
      <c r="AX373" s="166">
        <f>IF(PMKAFAAPAYER[[#This Row],[ ]]="Payé",PMKAFAAPAYER[[#This Row],[09.04.2025]],0)</f>
        <v>0</v>
      </c>
      <c r="AY373" s="161"/>
      <c r="AZ373" s="166">
        <f>IF(PMKAFAAPAYER[[#This Row],[ ]]="Payé",PMKAFAAPAYER[[#This Row],[16.04.2025]],0)</f>
        <v>0</v>
      </c>
      <c r="BA373" s="161"/>
      <c r="BB373" s="166">
        <f>IF(PMKAFAAPAYER[[#This Row],[ ]]="Payé",PMKAFAAPAYER[[#This Row],[23.04.2025]],0)</f>
        <v>0</v>
      </c>
      <c r="BC373" s="161"/>
      <c r="BD373" s="176">
        <f>IF(PMKAFAAPAYER[[#This Row],[ ]]="Payé",PMKAFAAPAYER[[#This Row],[30.04.2025]],0)</f>
        <v>0</v>
      </c>
      <c r="BE373" s="18">
        <f t="shared" si="84"/>
        <v>0</v>
      </c>
      <c r="BF373" s="162"/>
      <c r="BG373" s="166">
        <f>IF(PMKAFAAPAYER[[#This Row],[ ]]="Payé",PMKAFAAPAYER[[#This Row],[07.05.2025]],0)</f>
        <v>0</v>
      </c>
      <c r="BH373" s="161"/>
      <c r="BI373" s="166">
        <f>IF(PMKAFAAPAYER[[#This Row],[ ]]="Payé",PMKAFAAPAYER[[#This Row],[14.05.2025]],0)</f>
        <v>0</v>
      </c>
      <c r="BJ373" s="161"/>
      <c r="BK373" s="166">
        <f>IF(PMKAFAAPAYER[[#This Row],[ ]]="Payé",PMKAFAAPAYER[[#This Row],[21.05.2025]],0)</f>
        <v>0</v>
      </c>
      <c r="BL373" s="161"/>
      <c r="BM373" s="176">
        <f>IF(PMKAFAAPAYER[[#This Row],[ ]]="Payé",PMKAFAAPAYER[[#This Row],[28.05.2025]],0)</f>
        <v>0</v>
      </c>
      <c r="BN373" s="17">
        <f t="shared" si="85"/>
        <v>0</v>
      </c>
      <c r="BO373" s="162"/>
      <c r="BP373" s="166">
        <f>IF(PMKAFAAPAYER[[#This Row],[ ]]="Payé",PMKAFAAPAYER[[#This Row],[04.06.2025]],0)</f>
        <v>0</v>
      </c>
      <c r="BQ373" s="161"/>
      <c r="BR373" s="166">
        <f>IF(PMKAFAAPAYER[[#This Row],[ ]]="Payé",PMKAFAAPAYER[[#This Row],[11.06.2025]],0)</f>
        <v>0</v>
      </c>
      <c r="BS373" s="161"/>
      <c r="BT373" s="166">
        <f>IF(PMKAFAAPAYER[[#This Row],[ ]]="Payé",PMKAFAAPAYER[[#This Row],[18.06.2025]],0)</f>
        <v>0</v>
      </c>
      <c r="BU373" s="161"/>
      <c r="BV373" s="176">
        <f>IF(PMKAFAAPAYER[[#This Row],[ ]]="Payé",PMKAFAAPAYER[[#This Row],[25.06.2025]],0)</f>
        <v>0</v>
      </c>
      <c r="BW373" s="18">
        <f t="shared" si="86"/>
        <v>0</v>
      </c>
      <c r="BX373" s="162"/>
      <c r="BY373" s="166">
        <f>IF(PMKAFAAPAYER[[#This Row],[ ]]="Payé",PMKAFAAPAYER[[#This Row],[02.07.2025]],0)</f>
        <v>0</v>
      </c>
      <c r="BZ373" s="161"/>
      <c r="CA373" s="166">
        <f>IF(PMKAFAAPAYER[[#This Row],[ ]]="Payé",PMKAFAAPAYER[[#This Row],[09.07.2025]],0)</f>
        <v>0</v>
      </c>
      <c r="CB373" s="161"/>
      <c r="CC373" s="166">
        <f>IF(PMKAFAAPAYER[[#This Row],[ ]]="Payé",PMKAFAAPAYER[[#This Row],[16.07.2025]],0)</f>
        <v>0</v>
      </c>
      <c r="CD373" s="161"/>
      <c r="CE373" s="166">
        <f>IF(PMKAFAAPAYER[[#This Row],[ ]]="Payé",PMKAFAAPAYER[[#This Row],[23.07.2025]],0)</f>
        <v>0</v>
      </c>
      <c r="CF373" s="161"/>
      <c r="CG373" s="176">
        <f>IF(PMKAFAAPAYER[[#This Row],[ ]]="Payé",PMKAFAAPAYER[[#This Row],[30.07.2025]],0)</f>
        <v>0</v>
      </c>
      <c r="CH373" s="17">
        <f t="shared" si="87"/>
        <v>0</v>
      </c>
      <c r="CI373" s="162"/>
      <c r="CJ373" s="166">
        <f>IF(PMKAFAAPAYER[[#This Row],[ ]]="Payé",PMKAFAAPAYER[[#This Row],[06.08.2025]],0)</f>
        <v>0</v>
      </c>
      <c r="CK373" s="161"/>
      <c r="CL373" s="166">
        <f>IF(PMKAFAAPAYER[[#This Row],[ ]]="Payé",PMKAFAAPAYER[[#This Row],[13.08.2025]],0)</f>
        <v>0</v>
      </c>
      <c r="CM373" s="161"/>
      <c r="CN373" s="166">
        <f>IF(PMKAFAAPAYER[[#This Row],[ ]]="Payé",PMKAFAAPAYER[[#This Row],[20.08.2025]],0)</f>
        <v>0</v>
      </c>
      <c r="CO373" s="161"/>
      <c r="CP373" s="176">
        <f>IF(PMKAFAAPAYER[[#This Row],[ ]]="Payé",PMKAFAAPAYER[[#This Row],[27.08.2025]],0)</f>
        <v>0</v>
      </c>
      <c r="CQ373" s="18">
        <f t="shared" si="88"/>
        <v>0</v>
      </c>
      <c r="CR373" s="162"/>
      <c r="CS373" s="166">
        <f>IF(PMKAFAAPAYER[[#This Row],[ ]]="Payé",PMKAFAAPAYER[[#This Row],[03.09.2025]],0)</f>
        <v>0</v>
      </c>
      <c r="CT373" s="161"/>
      <c r="CU373" s="166">
        <f>IF(PMKAFAAPAYER[[#This Row],[ ]]="Payé",PMKAFAAPAYER[[#This Row],[10.09.2025]],0)</f>
        <v>0</v>
      </c>
      <c r="CV373" s="161"/>
      <c r="CW373" s="166">
        <f>IF(PMKAFAAPAYER[[#This Row],[ ]]="Payé",PMKAFAAPAYER[[#This Row],[17.09.2025]],0)</f>
        <v>0</v>
      </c>
      <c r="CX373" s="161"/>
      <c r="CY373" s="176">
        <f>IF(PMKAFAAPAYER[[#This Row],[ ]]="Payé",PMKAFAAPAYER[[#This Row],[24.09.2025]],0)</f>
        <v>0</v>
      </c>
      <c r="CZ373" s="17">
        <f t="shared" si="89"/>
        <v>0</v>
      </c>
      <c r="DA373" s="162"/>
      <c r="DB373" s="166">
        <f>IF(PMKAFAAPAYER[[#This Row],[ ]]="Payé",PMKAFAAPAYER[[#This Row],[01.10.2025]],0)</f>
        <v>0</v>
      </c>
      <c r="DC373" s="161"/>
      <c r="DD373" s="166">
        <f>IF(PMKAFAAPAYER[[#This Row],[ ]]="Payé",PMKAFAAPAYER[[#This Row],[08.10.2025]],0)</f>
        <v>0</v>
      </c>
      <c r="DE373" s="161"/>
      <c r="DF373" s="166">
        <f>IF(PMKAFAAPAYER[[#This Row],[ ]]="Payé",PMKAFAAPAYER[[#This Row],[15.10.2025]],0)</f>
        <v>0</v>
      </c>
      <c r="DG373" s="161"/>
      <c r="DH373" s="166">
        <f>IF(PMKAFAAPAYER[[#This Row],[ ]]="Payé",PMKAFAAPAYER[[#This Row],[22.10.2025]],0)</f>
        <v>0</v>
      </c>
      <c r="DI373" s="161"/>
      <c r="DJ373" s="176">
        <f>IF(PMKAFAAPAYER[[#This Row],[ ]]="Payé",PMKAFAAPAYER[[#This Row],[29.10.2025]],0)</f>
        <v>0</v>
      </c>
      <c r="DK373" s="18">
        <f t="shared" si="90"/>
        <v>0</v>
      </c>
      <c r="DL373" s="162"/>
      <c r="DM373" s="166">
        <f>IF(PMKAFAAPAYER[[#This Row],[ ]]="Payé",PMKAFAAPAYER[[#This Row],[05.11.2025]],0)</f>
        <v>0</v>
      </c>
      <c r="DN373" s="161"/>
      <c r="DO373" s="166">
        <f>IF(PMKAFAAPAYER[[#This Row],[ ]]="Payé",PMKAFAAPAYER[[#This Row],[12.11.2025]],0)</f>
        <v>0</v>
      </c>
      <c r="DP373" s="161"/>
      <c r="DQ373" s="166">
        <f>IF(PMKAFAAPAYER[[#This Row],[ ]]="Payé",PMKAFAAPAYER[[#This Row],[19.11.2025]],0)</f>
        <v>0</v>
      </c>
      <c r="DR373" s="161"/>
      <c r="DS373" s="176">
        <f>IF(PMKAFAAPAYER[[#This Row],[ ]]="Payé",PMKAFAAPAYER[[#This Row],[26.11.2025]],0)</f>
        <v>0</v>
      </c>
      <c r="DT373" s="17">
        <f t="shared" si="91"/>
        <v>0</v>
      </c>
      <c r="DU373" s="162"/>
      <c r="DV373" s="166">
        <f>IF(PMKAFAAPAYER[[#This Row],[ ]]="Payé",PMKAFAAPAYER[[#This Row],[03.12.2025]],0)</f>
        <v>0</v>
      </c>
      <c r="DW373" s="161"/>
      <c r="DX373" s="166">
        <f>IF(PMKAFAAPAYER[[#This Row],[ ]]="Payé",PMKAFAAPAYER[[#This Row],[10.12.2025]],0)</f>
        <v>0</v>
      </c>
      <c r="DY373" s="161"/>
      <c r="DZ373" s="166">
        <f>IF(PMKAFAAPAYER[[#This Row],[ ]]="Payé",PMKAFAAPAYER[[#This Row],[17.12.2025]],0)</f>
        <v>0</v>
      </c>
      <c r="EA373" s="161"/>
      <c r="EB373" s="166">
        <f>IF(PMKAFAAPAYER[[#This Row],[ ]]="Payé",PMKAFAAPAYER[[#This Row],[24.12.2025]],0)</f>
        <v>0</v>
      </c>
      <c r="EC373" s="161"/>
      <c r="ED373" s="176">
        <f>IF(PMKAFAAPAYER[[#This Row],[ ]]="Payé",PMKAFAAPAYER[[#This Row],[31.12.2025]],0)</f>
        <v>0</v>
      </c>
      <c r="EE373" s="18">
        <f t="shared" si="92"/>
        <v>0</v>
      </c>
      <c r="EF373" s="11">
        <f t="shared" si="93"/>
        <v>0</v>
      </c>
      <c r="EG373" s="16">
        <f>+PMKAFAAPAYER[[#This Row],[CHF]]-PMKAFAAPAYER[[#This Row],[T2025]]</f>
        <v>0</v>
      </c>
    </row>
    <row r="374" spans="1:137" x14ac:dyDescent="0.3">
      <c r="A374" s="9">
        <f t="shared" si="94"/>
        <v>369</v>
      </c>
      <c r="B374" s="250"/>
      <c r="C374" s="251"/>
      <c r="D374" s="252"/>
      <c r="E374" s="253"/>
      <c r="F374" s="265">
        <f t="shared" si="95"/>
        <v>0</v>
      </c>
      <c r="G374" s="254"/>
      <c r="H374" s="255"/>
      <c r="I374" s="256"/>
      <c r="J374" s="14"/>
      <c r="K374" s="14"/>
      <c r="L374" s="14"/>
      <c r="N374" s="15"/>
      <c r="P374" s="258"/>
      <c r="Q374" s="259"/>
      <c r="R374" s="260"/>
      <c r="S374" s="166">
        <f>IF(PMKAFAAPAYER[[#This Row],[ ]]="Payé",PMKAFAAPAYER[[#This Row],[02.01.2025]],0)</f>
        <v>0</v>
      </c>
      <c r="T374" s="234"/>
      <c r="U374" s="166">
        <f>IF(PMKAFAAPAYER[[#This Row],[ ]]="Payé",PMKAFAAPAYER[[#This Row],[09.01.2025]],0)</f>
        <v>0</v>
      </c>
      <c r="V374" s="234"/>
      <c r="W374" s="166">
        <f>IF(PMKAFAAPAYER[[#This Row],[ ]]="Payé",PMKAFAAPAYER[[#This Row],[16.01.2025]],0)</f>
        <v>0</v>
      </c>
      <c r="X374" s="234"/>
      <c r="Y374" s="166">
        <f>IF(PMKAFAAPAYER[[#This Row],[ ]]="Payé",PMKAFAAPAYER[[#This Row],[23.01.2025]],0)</f>
        <v>0</v>
      </c>
      <c r="Z374" s="234"/>
      <c r="AA374" s="176">
        <f>IF(PMKAFAAPAYER[[#This Row],[ ]]="Payé",PMKAFAAPAYER[[#This Row],[30.01.2025]],0)</f>
        <v>0</v>
      </c>
      <c r="AB374" s="32">
        <f t="shared" si="81"/>
        <v>0</v>
      </c>
      <c r="AC374" s="234"/>
      <c r="AD374" s="166">
        <f>IF(PMKAFAAPAYER[[#This Row],[ ]]="Payé",PMKAFAAPAYER[[#This Row],[06.02.2025]],0)</f>
        <v>0</v>
      </c>
      <c r="AE374" s="234"/>
      <c r="AF374" s="166">
        <f>IF(PMKAFAAPAYER[[#This Row],[ ]]="Payé",PMKAFAAPAYER[[#This Row],[13.02.2025]],0)</f>
        <v>0</v>
      </c>
      <c r="AG374" s="234"/>
      <c r="AH374" s="166">
        <f>IF(PMKAFAAPAYER[[#This Row],[ ]]="Payé",PMKAFAAPAYER[[#This Row],[20.02.2025]],0)</f>
        <v>0</v>
      </c>
      <c r="AI374" s="234"/>
      <c r="AJ374" s="176">
        <f>IF(PMKAFAAPAYER[[#This Row],[ ]]="Payé",PMKAFAAPAYER[[#This Row],[27.02.2025]],0)</f>
        <v>0</v>
      </c>
      <c r="AK374" s="47">
        <f t="shared" si="82"/>
        <v>0</v>
      </c>
      <c r="AL374" s="162"/>
      <c r="AM374" s="166">
        <f>IF(PMKAFAAPAYER[[#This Row],[ ]]="Payé",PMKAFAAPAYER[[#This Row],[05.03.2025]],0)</f>
        <v>0</v>
      </c>
      <c r="AN374" s="161"/>
      <c r="AO374" s="166">
        <f>IF(PMKAFAAPAYER[[#This Row],[ ]]="Payé",PMKAFAAPAYER[[#This Row],[12.03.2025]],0)</f>
        <v>0</v>
      </c>
      <c r="AP374" s="161"/>
      <c r="AQ374" s="166">
        <f>IF(PMKAFAAPAYER[[#This Row],[ ]]="Payé",PMKAFAAPAYER[[#This Row],[19.03.2025]],0)</f>
        <v>0</v>
      </c>
      <c r="AR374" s="161"/>
      <c r="AS374" s="176">
        <f>IF(PMKAFAAPAYER[[#This Row],[ ]]="Payé",PMKAFAAPAYER[[#This Row],[26.03.2025]],0)</f>
        <v>0</v>
      </c>
      <c r="AT374" s="17">
        <f t="shared" si="83"/>
        <v>0</v>
      </c>
      <c r="AU374" s="162"/>
      <c r="AV374" s="166">
        <f>IF(PMKAFAAPAYER[[#This Row],[ ]]="Payé",PMKAFAAPAYER[[#This Row],[02.04.2025]],0)</f>
        <v>0</v>
      </c>
      <c r="AW374" s="161"/>
      <c r="AX374" s="166">
        <f>IF(PMKAFAAPAYER[[#This Row],[ ]]="Payé",PMKAFAAPAYER[[#This Row],[09.04.2025]],0)</f>
        <v>0</v>
      </c>
      <c r="AY374" s="161"/>
      <c r="AZ374" s="166">
        <f>IF(PMKAFAAPAYER[[#This Row],[ ]]="Payé",PMKAFAAPAYER[[#This Row],[16.04.2025]],0)</f>
        <v>0</v>
      </c>
      <c r="BA374" s="161"/>
      <c r="BB374" s="166">
        <f>IF(PMKAFAAPAYER[[#This Row],[ ]]="Payé",PMKAFAAPAYER[[#This Row],[23.04.2025]],0)</f>
        <v>0</v>
      </c>
      <c r="BC374" s="161"/>
      <c r="BD374" s="176">
        <f>IF(PMKAFAAPAYER[[#This Row],[ ]]="Payé",PMKAFAAPAYER[[#This Row],[30.04.2025]],0)</f>
        <v>0</v>
      </c>
      <c r="BE374" s="18">
        <f t="shared" si="84"/>
        <v>0</v>
      </c>
      <c r="BF374" s="162"/>
      <c r="BG374" s="166">
        <f>IF(PMKAFAAPAYER[[#This Row],[ ]]="Payé",PMKAFAAPAYER[[#This Row],[07.05.2025]],0)</f>
        <v>0</v>
      </c>
      <c r="BH374" s="161"/>
      <c r="BI374" s="166">
        <f>IF(PMKAFAAPAYER[[#This Row],[ ]]="Payé",PMKAFAAPAYER[[#This Row],[14.05.2025]],0)</f>
        <v>0</v>
      </c>
      <c r="BJ374" s="161"/>
      <c r="BK374" s="166">
        <f>IF(PMKAFAAPAYER[[#This Row],[ ]]="Payé",PMKAFAAPAYER[[#This Row],[21.05.2025]],0)</f>
        <v>0</v>
      </c>
      <c r="BL374" s="161"/>
      <c r="BM374" s="176">
        <f>IF(PMKAFAAPAYER[[#This Row],[ ]]="Payé",PMKAFAAPAYER[[#This Row],[28.05.2025]],0)</f>
        <v>0</v>
      </c>
      <c r="BN374" s="17">
        <f t="shared" si="85"/>
        <v>0</v>
      </c>
      <c r="BO374" s="162"/>
      <c r="BP374" s="166">
        <f>IF(PMKAFAAPAYER[[#This Row],[ ]]="Payé",PMKAFAAPAYER[[#This Row],[04.06.2025]],0)</f>
        <v>0</v>
      </c>
      <c r="BQ374" s="161"/>
      <c r="BR374" s="166">
        <f>IF(PMKAFAAPAYER[[#This Row],[ ]]="Payé",PMKAFAAPAYER[[#This Row],[11.06.2025]],0)</f>
        <v>0</v>
      </c>
      <c r="BS374" s="161"/>
      <c r="BT374" s="166">
        <f>IF(PMKAFAAPAYER[[#This Row],[ ]]="Payé",PMKAFAAPAYER[[#This Row],[18.06.2025]],0)</f>
        <v>0</v>
      </c>
      <c r="BU374" s="161"/>
      <c r="BV374" s="176">
        <f>IF(PMKAFAAPAYER[[#This Row],[ ]]="Payé",PMKAFAAPAYER[[#This Row],[25.06.2025]],0)</f>
        <v>0</v>
      </c>
      <c r="BW374" s="18">
        <f t="shared" si="86"/>
        <v>0</v>
      </c>
      <c r="BX374" s="162"/>
      <c r="BY374" s="166">
        <f>IF(PMKAFAAPAYER[[#This Row],[ ]]="Payé",PMKAFAAPAYER[[#This Row],[02.07.2025]],0)</f>
        <v>0</v>
      </c>
      <c r="BZ374" s="161"/>
      <c r="CA374" s="166">
        <f>IF(PMKAFAAPAYER[[#This Row],[ ]]="Payé",PMKAFAAPAYER[[#This Row],[09.07.2025]],0)</f>
        <v>0</v>
      </c>
      <c r="CB374" s="161"/>
      <c r="CC374" s="166">
        <f>IF(PMKAFAAPAYER[[#This Row],[ ]]="Payé",PMKAFAAPAYER[[#This Row],[16.07.2025]],0)</f>
        <v>0</v>
      </c>
      <c r="CD374" s="161"/>
      <c r="CE374" s="166">
        <f>IF(PMKAFAAPAYER[[#This Row],[ ]]="Payé",PMKAFAAPAYER[[#This Row],[23.07.2025]],0)</f>
        <v>0</v>
      </c>
      <c r="CF374" s="161"/>
      <c r="CG374" s="176">
        <f>IF(PMKAFAAPAYER[[#This Row],[ ]]="Payé",PMKAFAAPAYER[[#This Row],[30.07.2025]],0)</f>
        <v>0</v>
      </c>
      <c r="CH374" s="17">
        <f t="shared" si="87"/>
        <v>0</v>
      </c>
      <c r="CI374" s="162"/>
      <c r="CJ374" s="166">
        <f>IF(PMKAFAAPAYER[[#This Row],[ ]]="Payé",PMKAFAAPAYER[[#This Row],[06.08.2025]],0)</f>
        <v>0</v>
      </c>
      <c r="CK374" s="161"/>
      <c r="CL374" s="166">
        <f>IF(PMKAFAAPAYER[[#This Row],[ ]]="Payé",PMKAFAAPAYER[[#This Row],[13.08.2025]],0)</f>
        <v>0</v>
      </c>
      <c r="CM374" s="161"/>
      <c r="CN374" s="166">
        <f>IF(PMKAFAAPAYER[[#This Row],[ ]]="Payé",PMKAFAAPAYER[[#This Row],[20.08.2025]],0)</f>
        <v>0</v>
      </c>
      <c r="CO374" s="161"/>
      <c r="CP374" s="176">
        <f>IF(PMKAFAAPAYER[[#This Row],[ ]]="Payé",PMKAFAAPAYER[[#This Row],[27.08.2025]],0)</f>
        <v>0</v>
      </c>
      <c r="CQ374" s="18">
        <f t="shared" si="88"/>
        <v>0</v>
      </c>
      <c r="CR374" s="162"/>
      <c r="CS374" s="166">
        <f>IF(PMKAFAAPAYER[[#This Row],[ ]]="Payé",PMKAFAAPAYER[[#This Row],[03.09.2025]],0)</f>
        <v>0</v>
      </c>
      <c r="CT374" s="161"/>
      <c r="CU374" s="166">
        <f>IF(PMKAFAAPAYER[[#This Row],[ ]]="Payé",PMKAFAAPAYER[[#This Row],[10.09.2025]],0)</f>
        <v>0</v>
      </c>
      <c r="CV374" s="161"/>
      <c r="CW374" s="166">
        <f>IF(PMKAFAAPAYER[[#This Row],[ ]]="Payé",PMKAFAAPAYER[[#This Row],[17.09.2025]],0)</f>
        <v>0</v>
      </c>
      <c r="CX374" s="161"/>
      <c r="CY374" s="176">
        <f>IF(PMKAFAAPAYER[[#This Row],[ ]]="Payé",PMKAFAAPAYER[[#This Row],[24.09.2025]],0)</f>
        <v>0</v>
      </c>
      <c r="CZ374" s="17">
        <f t="shared" si="89"/>
        <v>0</v>
      </c>
      <c r="DA374" s="162"/>
      <c r="DB374" s="166">
        <f>IF(PMKAFAAPAYER[[#This Row],[ ]]="Payé",PMKAFAAPAYER[[#This Row],[01.10.2025]],0)</f>
        <v>0</v>
      </c>
      <c r="DC374" s="161"/>
      <c r="DD374" s="166">
        <f>IF(PMKAFAAPAYER[[#This Row],[ ]]="Payé",PMKAFAAPAYER[[#This Row],[08.10.2025]],0)</f>
        <v>0</v>
      </c>
      <c r="DE374" s="161"/>
      <c r="DF374" s="166">
        <f>IF(PMKAFAAPAYER[[#This Row],[ ]]="Payé",PMKAFAAPAYER[[#This Row],[15.10.2025]],0)</f>
        <v>0</v>
      </c>
      <c r="DG374" s="161"/>
      <c r="DH374" s="166">
        <f>IF(PMKAFAAPAYER[[#This Row],[ ]]="Payé",PMKAFAAPAYER[[#This Row],[22.10.2025]],0)</f>
        <v>0</v>
      </c>
      <c r="DI374" s="161"/>
      <c r="DJ374" s="176">
        <f>IF(PMKAFAAPAYER[[#This Row],[ ]]="Payé",PMKAFAAPAYER[[#This Row],[29.10.2025]],0)</f>
        <v>0</v>
      </c>
      <c r="DK374" s="18">
        <f t="shared" si="90"/>
        <v>0</v>
      </c>
      <c r="DL374" s="162"/>
      <c r="DM374" s="166">
        <f>IF(PMKAFAAPAYER[[#This Row],[ ]]="Payé",PMKAFAAPAYER[[#This Row],[05.11.2025]],0)</f>
        <v>0</v>
      </c>
      <c r="DN374" s="161"/>
      <c r="DO374" s="166">
        <f>IF(PMKAFAAPAYER[[#This Row],[ ]]="Payé",PMKAFAAPAYER[[#This Row],[12.11.2025]],0)</f>
        <v>0</v>
      </c>
      <c r="DP374" s="161"/>
      <c r="DQ374" s="166">
        <f>IF(PMKAFAAPAYER[[#This Row],[ ]]="Payé",PMKAFAAPAYER[[#This Row],[19.11.2025]],0)</f>
        <v>0</v>
      </c>
      <c r="DR374" s="161"/>
      <c r="DS374" s="176">
        <f>IF(PMKAFAAPAYER[[#This Row],[ ]]="Payé",PMKAFAAPAYER[[#This Row],[26.11.2025]],0)</f>
        <v>0</v>
      </c>
      <c r="DT374" s="17">
        <f t="shared" si="91"/>
        <v>0</v>
      </c>
      <c r="DU374" s="162"/>
      <c r="DV374" s="166">
        <f>IF(PMKAFAAPAYER[[#This Row],[ ]]="Payé",PMKAFAAPAYER[[#This Row],[03.12.2025]],0)</f>
        <v>0</v>
      </c>
      <c r="DW374" s="161"/>
      <c r="DX374" s="166">
        <f>IF(PMKAFAAPAYER[[#This Row],[ ]]="Payé",PMKAFAAPAYER[[#This Row],[10.12.2025]],0)</f>
        <v>0</v>
      </c>
      <c r="DY374" s="161"/>
      <c r="DZ374" s="166">
        <f>IF(PMKAFAAPAYER[[#This Row],[ ]]="Payé",PMKAFAAPAYER[[#This Row],[17.12.2025]],0)</f>
        <v>0</v>
      </c>
      <c r="EA374" s="161"/>
      <c r="EB374" s="166">
        <f>IF(PMKAFAAPAYER[[#This Row],[ ]]="Payé",PMKAFAAPAYER[[#This Row],[24.12.2025]],0)</f>
        <v>0</v>
      </c>
      <c r="EC374" s="161"/>
      <c r="ED374" s="176">
        <f>IF(PMKAFAAPAYER[[#This Row],[ ]]="Payé",PMKAFAAPAYER[[#This Row],[31.12.2025]],0)</f>
        <v>0</v>
      </c>
      <c r="EE374" s="18">
        <f t="shared" si="92"/>
        <v>0</v>
      </c>
      <c r="EF374" s="11">
        <f t="shared" si="93"/>
        <v>0</v>
      </c>
      <c r="EG374" s="16">
        <f>+PMKAFAAPAYER[[#This Row],[CHF]]-PMKAFAAPAYER[[#This Row],[T2025]]</f>
        <v>0</v>
      </c>
    </row>
    <row r="375" spans="1:137" x14ac:dyDescent="0.3">
      <c r="A375" s="9">
        <f t="shared" si="94"/>
        <v>370</v>
      </c>
      <c r="B375" s="250"/>
      <c r="C375" s="251"/>
      <c r="D375" s="252"/>
      <c r="E375" s="253"/>
      <c r="F375" s="265">
        <f t="shared" si="95"/>
        <v>0</v>
      </c>
      <c r="G375" s="254"/>
      <c r="H375" s="255"/>
      <c r="I375" s="256"/>
      <c r="J375" s="14"/>
      <c r="K375" s="14"/>
      <c r="L375" s="14"/>
      <c r="N375" s="15"/>
      <c r="P375" s="258"/>
      <c r="Q375" s="259"/>
      <c r="R375" s="260"/>
      <c r="S375" s="166">
        <f>IF(PMKAFAAPAYER[[#This Row],[ ]]="Payé",PMKAFAAPAYER[[#This Row],[02.01.2025]],0)</f>
        <v>0</v>
      </c>
      <c r="T375" s="234"/>
      <c r="U375" s="166">
        <f>IF(PMKAFAAPAYER[[#This Row],[ ]]="Payé",PMKAFAAPAYER[[#This Row],[09.01.2025]],0)</f>
        <v>0</v>
      </c>
      <c r="V375" s="234"/>
      <c r="W375" s="166">
        <f>IF(PMKAFAAPAYER[[#This Row],[ ]]="Payé",PMKAFAAPAYER[[#This Row],[16.01.2025]],0)</f>
        <v>0</v>
      </c>
      <c r="X375" s="234"/>
      <c r="Y375" s="166">
        <f>IF(PMKAFAAPAYER[[#This Row],[ ]]="Payé",PMKAFAAPAYER[[#This Row],[23.01.2025]],0)</f>
        <v>0</v>
      </c>
      <c r="Z375" s="234"/>
      <c r="AA375" s="176">
        <f>IF(PMKAFAAPAYER[[#This Row],[ ]]="Payé",PMKAFAAPAYER[[#This Row],[30.01.2025]],0)</f>
        <v>0</v>
      </c>
      <c r="AB375" s="32">
        <f t="shared" si="81"/>
        <v>0</v>
      </c>
      <c r="AC375" s="234"/>
      <c r="AD375" s="166">
        <f>IF(PMKAFAAPAYER[[#This Row],[ ]]="Payé",PMKAFAAPAYER[[#This Row],[06.02.2025]],0)</f>
        <v>0</v>
      </c>
      <c r="AE375" s="234"/>
      <c r="AF375" s="166">
        <f>IF(PMKAFAAPAYER[[#This Row],[ ]]="Payé",PMKAFAAPAYER[[#This Row],[13.02.2025]],0)</f>
        <v>0</v>
      </c>
      <c r="AG375" s="234"/>
      <c r="AH375" s="166">
        <f>IF(PMKAFAAPAYER[[#This Row],[ ]]="Payé",PMKAFAAPAYER[[#This Row],[20.02.2025]],0)</f>
        <v>0</v>
      </c>
      <c r="AI375" s="234"/>
      <c r="AJ375" s="176">
        <f>IF(PMKAFAAPAYER[[#This Row],[ ]]="Payé",PMKAFAAPAYER[[#This Row],[27.02.2025]],0)</f>
        <v>0</v>
      </c>
      <c r="AK375" s="47">
        <f t="shared" si="82"/>
        <v>0</v>
      </c>
      <c r="AL375" s="162"/>
      <c r="AM375" s="166">
        <f>IF(PMKAFAAPAYER[[#This Row],[ ]]="Payé",PMKAFAAPAYER[[#This Row],[05.03.2025]],0)</f>
        <v>0</v>
      </c>
      <c r="AN375" s="161"/>
      <c r="AO375" s="166">
        <f>IF(PMKAFAAPAYER[[#This Row],[ ]]="Payé",PMKAFAAPAYER[[#This Row],[12.03.2025]],0)</f>
        <v>0</v>
      </c>
      <c r="AP375" s="161"/>
      <c r="AQ375" s="166">
        <f>IF(PMKAFAAPAYER[[#This Row],[ ]]="Payé",PMKAFAAPAYER[[#This Row],[19.03.2025]],0)</f>
        <v>0</v>
      </c>
      <c r="AR375" s="161"/>
      <c r="AS375" s="176">
        <f>IF(PMKAFAAPAYER[[#This Row],[ ]]="Payé",PMKAFAAPAYER[[#This Row],[26.03.2025]],0)</f>
        <v>0</v>
      </c>
      <c r="AT375" s="17">
        <f t="shared" si="83"/>
        <v>0</v>
      </c>
      <c r="AU375" s="162"/>
      <c r="AV375" s="166">
        <f>IF(PMKAFAAPAYER[[#This Row],[ ]]="Payé",PMKAFAAPAYER[[#This Row],[02.04.2025]],0)</f>
        <v>0</v>
      </c>
      <c r="AW375" s="161"/>
      <c r="AX375" s="166">
        <f>IF(PMKAFAAPAYER[[#This Row],[ ]]="Payé",PMKAFAAPAYER[[#This Row],[09.04.2025]],0)</f>
        <v>0</v>
      </c>
      <c r="AY375" s="161"/>
      <c r="AZ375" s="166">
        <f>IF(PMKAFAAPAYER[[#This Row],[ ]]="Payé",PMKAFAAPAYER[[#This Row],[16.04.2025]],0)</f>
        <v>0</v>
      </c>
      <c r="BA375" s="161"/>
      <c r="BB375" s="166">
        <f>IF(PMKAFAAPAYER[[#This Row],[ ]]="Payé",PMKAFAAPAYER[[#This Row],[23.04.2025]],0)</f>
        <v>0</v>
      </c>
      <c r="BC375" s="161"/>
      <c r="BD375" s="176">
        <f>IF(PMKAFAAPAYER[[#This Row],[ ]]="Payé",PMKAFAAPAYER[[#This Row],[30.04.2025]],0)</f>
        <v>0</v>
      </c>
      <c r="BE375" s="18">
        <f t="shared" si="84"/>
        <v>0</v>
      </c>
      <c r="BF375" s="162"/>
      <c r="BG375" s="166">
        <f>IF(PMKAFAAPAYER[[#This Row],[ ]]="Payé",PMKAFAAPAYER[[#This Row],[07.05.2025]],0)</f>
        <v>0</v>
      </c>
      <c r="BH375" s="161"/>
      <c r="BI375" s="166">
        <f>IF(PMKAFAAPAYER[[#This Row],[ ]]="Payé",PMKAFAAPAYER[[#This Row],[14.05.2025]],0)</f>
        <v>0</v>
      </c>
      <c r="BJ375" s="161"/>
      <c r="BK375" s="166">
        <f>IF(PMKAFAAPAYER[[#This Row],[ ]]="Payé",PMKAFAAPAYER[[#This Row],[21.05.2025]],0)</f>
        <v>0</v>
      </c>
      <c r="BL375" s="161"/>
      <c r="BM375" s="176">
        <f>IF(PMKAFAAPAYER[[#This Row],[ ]]="Payé",PMKAFAAPAYER[[#This Row],[28.05.2025]],0)</f>
        <v>0</v>
      </c>
      <c r="BN375" s="17">
        <f t="shared" si="85"/>
        <v>0</v>
      </c>
      <c r="BO375" s="162"/>
      <c r="BP375" s="166">
        <f>IF(PMKAFAAPAYER[[#This Row],[ ]]="Payé",PMKAFAAPAYER[[#This Row],[04.06.2025]],0)</f>
        <v>0</v>
      </c>
      <c r="BQ375" s="161"/>
      <c r="BR375" s="166">
        <f>IF(PMKAFAAPAYER[[#This Row],[ ]]="Payé",PMKAFAAPAYER[[#This Row],[11.06.2025]],0)</f>
        <v>0</v>
      </c>
      <c r="BS375" s="161"/>
      <c r="BT375" s="166">
        <f>IF(PMKAFAAPAYER[[#This Row],[ ]]="Payé",PMKAFAAPAYER[[#This Row],[18.06.2025]],0)</f>
        <v>0</v>
      </c>
      <c r="BU375" s="161"/>
      <c r="BV375" s="176">
        <f>IF(PMKAFAAPAYER[[#This Row],[ ]]="Payé",PMKAFAAPAYER[[#This Row],[25.06.2025]],0)</f>
        <v>0</v>
      </c>
      <c r="BW375" s="18">
        <f t="shared" si="86"/>
        <v>0</v>
      </c>
      <c r="BX375" s="162"/>
      <c r="BY375" s="166">
        <f>IF(PMKAFAAPAYER[[#This Row],[ ]]="Payé",PMKAFAAPAYER[[#This Row],[02.07.2025]],0)</f>
        <v>0</v>
      </c>
      <c r="BZ375" s="161"/>
      <c r="CA375" s="166">
        <f>IF(PMKAFAAPAYER[[#This Row],[ ]]="Payé",PMKAFAAPAYER[[#This Row],[09.07.2025]],0)</f>
        <v>0</v>
      </c>
      <c r="CB375" s="161"/>
      <c r="CC375" s="166">
        <f>IF(PMKAFAAPAYER[[#This Row],[ ]]="Payé",PMKAFAAPAYER[[#This Row],[16.07.2025]],0)</f>
        <v>0</v>
      </c>
      <c r="CD375" s="161"/>
      <c r="CE375" s="166">
        <f>IF(PMKAFAAPAYER[[#This Row],[ ]]="Payé",PMKAFAAPAYER[[#This Row],[23.07.2025]],0)</f>
        <v>0</v>
      </c>
      <c r="CF375" s="161"/>
      <c r="CG375" s="176">
        <f>IF(PMKAFAAPAYER[[#This Row],[ ]]="Payé",PMKAFAAPAYER[[#This Row],[30.07.2025]],0)</f>
        <v>0</v>
      </c>
      <c r="CH375" s="17">
        <f t="shared" si="87"/>
        <v>0</v>
      </c>
      <c r="CI375" s="162"/>
      <c r="CJ375" s="166">
        <f>IF(PMKAFAAPAYER[[#This Row],[ ]]="Payé",PMKAFAAPAYER[[#This Row],[06.08.2025]],0)</f>
        <v>0</v>
      </c>
      <c r="CK375" s="161"/>
      <c r="CL375" s="166">
        <f>IF(PMKAFAAPAYER[[#This Row],[ ]]="Payé",PMKAFAAPAYER[[#This Row],[13.08.2025]],0)</f>
        <v>0</v>
      </c>
      <c r="CM375" s="161"/>
      <c r="CN375" s="166">
        <f>IF(PMKAFAAPAYER[[#This Row],[ ]]="Payé",PMKAFAAPAYER[[#This Row],[20.08.2025]],0)</f>
        <v>0</v>
      </c>
      <c r="CO375" s="161"/>
      <c r="CP375" s="176">
        <f>IF(PMKAFAAPAYER[[#This Row],[ ]]="Payé",PMKAFAAPAYER[[#This Row],[27.08.2025]],0)</f>
        <v>0</v>
      </c>
      <c r="CQ375" s="18">
        <f t="shared" si="88"/>
        <v>0</v>
      </c>
      <c r="CR375" s="162"/>
      <c r="CS375" s="166">
        <f>IF(PMKAFAAPAYER[[#This Row],[ ]]="Payé",PMKAFAAPAYER[[#This Row],[03.09.2025]],0)</f>
        <v>0</v>
      </c>
      <c r="CT375" s="161"/>
      <c r="CU375" s="166">
        <f>IF(PMKAFAAPAYER[[#This Row],[ ]]="Payé",PMKAFAAPAYER[[#This Row],[10.09.2025]],0)</f>
        <v>0</v>
      </c>
      <c r="CV375" s="161"/>
      <c r="CW375" s="166">
        <f>IF(PMKAFAAPAYER[[#This Row],[ ]]="Payé",PMKAFAAPAYER[[#This Row],[17.09.2025]],0)</f>
        <v>0</v>
      </c>
      <c r="CX375" s="161"/>
      <c r="CY375" s="176">
        <f>IF(PMKAFAAPAYER[[#This Row],[ ]]="Payé",PMKAFAAPAYER[[#This Row],[24.09.2025]],0)</f>
        <v>0</v>
      </c>
      <c r="CZ375" s="17">
        <f t="shared" si="89"/>
        <v>0</v>
      </c>
      <c r="DA375" s="162"/>
      <c r="DB375" s="166">
        <f>IF(PMKAFAAPAYER[[#This Row],[ ]]="Payé",PMKAFAAPAYER[[#This Row],[01.10.2025]],0)</f>
        <v>0</v>
      </c>
      <c r="DC375" s="161"/>
      <c r="DD375" s="166">
        <f>IF(PMKAFAAPAYER[[#This Row],[ ]]="Payé",PMKAFAAPAYER[[#This Row],[08.10.2025]],0)</f>
        <v>0</v>
      </c>
      <c r="DE375" s="161"/>
      <c r="DF375" s="166">
        <f>IF(PMKAFAAPAYER[[#This Row],[ ]]="Payé",PMKAFAAPAYER[[#This Row],[15.10.2025]],0)</f>
        <v>0</v>
      </c>
      <c r="DG375" s="161"/>
      <c r="DH375" s="166">
        <f>IF(PMKAFAAPAYER[[#This Row],[ ]]="Payé",PMKAFAAPAYER[[#This Row],[22.10.2025]],0)</f>
        <v>0</v>
      </c>
      <c r="DI375" s="161"/>
      <c r="DJ375" s="176">
        <f>IF(PMKAFAAPAYER[[#This Row],[ ]]="Payé",PMKAFAAPAYER[[#This Row],[29.10.2025]],0)</f>
        <v>0</v>
      </c>
      <c r="DK375" s="18">
        <f t="shared" si="90"/>
        <v>0</v>
      </c>
      <c r="DL375" s="162"/>
      <c r="DM375" s="166">
        <f>IF(PMKAFAAPAYER[[#This Row],[ ]]="Payé",PMKAFAAPAYER[[#This Row],[05.11.2025]],0)</f>
        <v>0</v>
      </c>
      <c r="DN375" s="161"/>
      <c r="DO375" s="166">
        <f>IF(PMKAFAAPAYER[[#This Row],[ ]]="Payé",PMKAFAAPAYER[[#This Row],[12.11.2025]],0)</f>
        <v>0</v>
      </c>
      <c r="DP375" s="161"/>
      <c r="DQ375" s="166">
        <f>IF(PMKAFAAPAYER[[#This Row],[ ]]="Payé",PMKAFAAPAYER[[#This Row],[19.11.2025]],0)</f>
        <v>0</v>
      </c>
      <c r="DR375" s="161"/>
      <c r="DS375" s="176">
        <f>IF(PMKAFAAPAYER[[#This Row],[ ]]="Payé",PMKAFAAPAYER[[#This Row],[26.11.2025]],0)</f>
        <v>0</v>
      </c>
      <c r="DT375" s="17">
        <f t="shared" si="91"/>
        <v>0</v>
      </c>
      <c r="DU375" s="162"/>
      <c r="DV375" s="166">
        <f>IF(PMKAFAAPAYER[[#This Row],[ ]]="Payé",PMKAFAAPAYER[[#This Row],[03.12.2025]],0)</f>
        <v>0</v>
      </c>
      <c r="DW375" s="161"/>
      <c r="DX375" s="166">
        <f>IF(PMKAFAAPAYER[[#This Row],[ ]]="Payé",PMKAFAAPAYER[[#This Row],[10.12.2025]],0)</f>
        <v>0</v>
      </c>
      <c r="DY375" s="161"/>
      <c r="DZ375" s="166">
        <f>IF(PMKAFAAPAYER[[#This Row],[ ]]="Payé",PMKAFAAPAYER[[#This Row],[17.12.2025]],0)</f>
        <v>0</v>
      </c>
      <c r="EA375" s="161"/>
      <c r="EB375" s="166">
        <f>IF(PMKAFAAPAYER[[#This Row],[ ]]="Payé",PMKAFAAPAYER[[#This Row],[24.12.2025]],0)</f>
        <v>0</v>
      </c>
      <c r="EC375" s="161"/>
      <c r="ED375" s="176">
        <f>IF(PMKAFAAPAYER[[#This Row],[ ]]="Payé",PMKAFAAPAYER[[#This Row],[31.12.2025]],0)</f>
        <v>0</v>
      </c>
      <c r="EE375" s="18">
        <f t="shared" si="92"/>
        <v>0</v>
      </c>
      <c r="EF375" s="11">
        <f t="shared" si="93"/>
        <v>0</v>
      </c>
      <c r="EG375" s="16">
        <f>+PMKAFAAPAYER[[#This Row],[CHF]]-PMKAFAAPAYER[[#This Row],[T2025]]</f>
        <v>0</v>
      </c>
    </row>
    <row r="376" spans="1:137" x14ac:dyDescent="0.3">
      <c r="A376" s="9">
        <f t="shared" si="94"/>
        <v>371</v>
      </c>
      <c r="B376" s="250"/>
      <c r="C376" s="251"/>
      <c r="D376" s="252"/>
      <c r="E376" s="253"/>
      <c r="F376" s="265">
        <f t="shared" si="95"/>
        <v>0</v>
      </c>
      <c r="G376" s="254"/>
      <c r="H376" s="255"/>
      <c r="I376" s="256"/>
      <c r="J376" s="14"/>
      <c r="K376" s="14"/>
      <c r="L376" s="14"/>
      <c r="N376" s="15"/>
      <c r="P376" s="258"/>
      <c r="Q376" s="259"/>
      <c r="R376" s="260"/>
      <c r="S376" s="166">
        <f>IF(PMKAFAAPAYER[[#This Row],[ ]]="Payé",PMKAFAAPAYER[[#This Row],[02.01.2025]],0)</f>
        <v>0</v>
      </c>
      <c r="T376" s="234"/>
      <c r="U376" s="166">
        <f>IF(PMKAFAAPAYER[[#This Row],[ ]]="Payé",PMKAFAAPAYER[[#This Row],[09.01.2025]],0)</f>
        <v>0</v>
      </c>
      <c r="V376" s="234"/>
      <c r="W376" s="166">
        <f>IF(PMKAFAAPAYER[[#This Row],[ ]]="Payé",PMKAFAAPAYER[[#This Row],[16.01.2025]],0)</f>
        <v>0</v>
      </c>
      <c r="X376" s="234"/>
      <c r="Y376" s="166">
        <f>IF(PMKAFAAPAYER[[#This Row],[ ]]="Payé",PMKAFAAPAYER[[#This Row],[23.01.2025]],0)</f>
        <v>0</v>
      </c>
      <c r="Z376" s="234"/>
      <c r="AA376" s="176">
        <f>IF(PMKAFAAPAYER[[#This Row],[ ]]="Payé",PMKAFAAPAYER[[#This Row],[30.01.2025]],0)</f>
        <v>0</v>
      </c>
      <c r="AB376" s="32">
        <f t="shared" si="81"/>
        <v>0</v>
      </c>
      <c r="AC376" s="234"/>
      <c r="AD376" s="166">
        <f>IF(PMKAFAAPAYER[[#This Row],[ ]]="Payé",PMKAFAAPAYER[[#This Row],[06.02.2025]],0)</f>
        <v>0</v>
      </c>
      <c r="AE376" s="234"/>
      <c r="AF376" s="166">
        <f>IF(PMKAFAAPAYER[[#This Row],[ ]]="Payé",PMKAFAAPAYER[[#This Row],[13.02.2025]],0)</f>
        <v>0</v>
      </c>
      <c r="AG376" s="234"/>
      <c r="AH376" s="166">
        <f>IF(PMKAFAAPAYER[[#This Row],[ ]]="Payé",PMKAFAAPAYER[[#This Row],[20.02.2025]],0)</f>
        <v>0</v>
      </c>
      <c r="AI376" s="234"/>
      <c r="AJ376" s="176">
        <f>IF(PMKAFAAPAYER[[#This Row],[ ]]="Payé",PMKAFAAPAYER[[#This Row],[27.02.2025]],0)</f>
        <v>0</v>
      </c>
      <c r="AK376" s="47">
        <f t="shared" si="82"/>
        <v>0</v>
      </c>
      <c r="AL376" s="162"/>
      <c r="AM376" s="166">
        <f>IF(PMKAFAAPAYER[[#This Row],[ ]]="Payé",PMKAFAAPAYER[[#This Row],[05.03.2025]],0)</f>
        <v>0</v>
      </c>
      <c r="AN376" s="161"/>
      <c r="AO376" s="166">
        <f>IF(PMKAFAAPAYER[[#This Row],[ ]]="Payé",PMKAFAAPAYER[[#This Row],[12.03.2025]],0)</f>
        <v>0</v>
      </c>
      <c r="AP376" s="161"/>
      <c r="AQ376" s="166">
        <f>IF(PMKAFAAPAYER[[#This Row],[ ]]="Payé",PMKAFAAPAYER[[#This Row],[19.03.2025]],0)</f>
        <v>0</v>
      </c>
      <c r="AR376" s="161"/>
      <c r="AS376" s="176">
        <f>IF(PMKAFAAPAYER[[#This Row],[ ]]="Payé",PMKAFAAPAYER[[#This Row],[26.03.2025]],0)</f>
        <v>0</v>
      </c>
      <c r="AT376" s="17">
        <f t="shared" si="83"/>
        <v>0</v>
      </c>
      <c r="AU376" s="162"/>
      <c r="AV376" s="166">
        <f>IF(PMKAFAAPAYER[[#This Row],[ ]]="Payé",PMKAFAAPAYER[[#This Row],[02.04.2025]],0)</f>
        <v>0</v>
      </c>
      <c r="AW376" s="161"/>
      <c r="AX376" s="166">
        <f>IF(PMKAFAAPAYER[[#This Row],[ ]]="Payé",PMKAFAAPAYER[[#This Row],[09.04.2025]],0)</f>
        <v>0</v>
      </c>
      <c r="AY376" s="161"/>
      <c r="AZ376" s="166">
        <f>IF(PMKAFAAPAYER[[#This Row],[ ]]="Payé",PMKAFAAPAYER[[#This Row],[16.04.2025]],0)</f>
        <v>0</v>
      </c>
      <c r="BA376" s="161"/>
      <c r="BB376" s="166">
        <f>IF(PMKAFAAPAYER[[#This Row],[ ]]="Payé",PMKAFAAPAYER[[#This Row],[23.04.2025]],0)</f>
        <v>0</v>
      </c>
      <c r="BC376" s="161"/>
      <c r="BD376" s="176">
        <f>IF(PMKAFAAPAYER[[#This Row],[ ]]="Payé",PMKAFAAPAYER[[#This Row],[30.04.2025]],0)</f>
        <v>0</v>
      </c>
      <c r="BE376" s="18">
        <f t="shared" si="84"/>
        <v>0</v>
      </c>
      <c r="BF376" s="162"/>
      <c r="BG376" s="166">
        <f>IF(PMKAFAAPAYER[[#This Row],[ ]]="Payé",PMKAFAAPAYER[[#This Row],[07.05.2025]],0)</f>
        <v>0</v>
      </c>
      <c r="BH376" s="161"/>
      <c r="BI376" s="166">
        <f>IF(PMKAFAAPAYER[[#This Row],[ ]]="Payé",PMKAFAAPAYER[[#This Row],[14.05.2025]],0)</f>
        <v>0</v>
      </c>
      <c r="BJ376" s="161"/>
      <c r="BK376" s="166">
        <f>IF(PMKAFAAPAYER[[#This Row],[ ]]="Payé",PMKAFAAPAYER[[#This Row],[21.05.2025]],0)</f>
        <v>0</v>
      </c>
      <c r="BL376" s="161"/>
      <c r="BM376" s="176">
        <f>IF(PMKAFAAPAYER[[#This Row],[ ]]="Payé",PMKAFAAPAYER[[#This Row],[28.05.2025]],0)</f>
        <v>0</v>
      </c>
      <c r="BN376" s="17">
        <f t="shared" si="85"/>
        <v>0</v>
      </c>
      <c r="BO376" s="162"/>
      <c r="BP376" s="166">
        <f>IF(PMKAFAAPAYER[[#This Row],[ ]]="Payé",PMKAFAAPAYER[[#This Row],[04.06.2025]],0)</f>
        <v>0</v>
      </c>
      <c r="BQ376" s="161"/>
      <c r="BR376" s="166">
        <f>IF(PMKAFAAPAYER[[#This Row],[ ]]="Payé",PMKAFAAPAYER[[#This Row],[11.06.2025]],0)</f>
        <v>0</v>
      </c>
      <c r="BS376" s="161"/>
      <c r="BT376" s="166">
        <f>IF(PMKAFAAPAYER[[#This Row],[ ]]="Payé",PMKAFAAPAYER[[#This Row],[18.06.2025]],0)</f>
        <v>0</v>
      </c>
      <c r="BU376" s="161"/>
      <c r="BV376" s="176">
        <f>IF(PMKAFAAPAYER[[#This Row],[ ]]="Payé",PMKAFAAPAYER[[#This Row],[25.06.2025]],0)</f>
        <v>0</v>
      </c>
      <c r="BW376" s="18">
        <f t="shared" si="86"/>
        <v>0</v>
      </c>
      <c r="BX376" s="162"/>
      <c r="BY376" s="166">
        <f>IF(PMKAFAAPAYER[[#This Row],[ ]]="Payé",PMKAFAAPAYER[[#This Row],[02.07.2025]],0)</f>
        <v>0</v>
      </c>
      <c r="BZ376" s="161"/>
      <c r="CA376" s="166">
        <f>IF(PMKAFAAPAYER[[#This Row],[ ]]="Payé",PMKAFAAPAYER[[#This Row],[09.07.2025]],0)</f>
        <v>0</v>
      </c>
      <c r="CB376" s="161"/>
      <c r="CC376" s="166">
        <f>IF(PMKAFAAPAYER[[#This Row],[ ]]="Payé",PMKAFAAPAYER[[#This Row],[16.07.2025]],0)</f>
        <v>0</v>
      </c>
      <c r="CD376" s="161"/>
      <c r="CE376" s="166">
        <f>IF(PMKAFAAPAYER[[#This Row],[ ]]="Payé",PMKAFAAPAYER[[#This Row],[23.07.2025]],0)</f>
        <v>0</v>
      </c>
      <c r="CF376" s="161"/>
      <c r="CG376" s="176">
        <f>IF(PMKAFAAPAYER[[#This Row],[ ]]="Payé",PMKAFAAPAYER[[#This Row],[30.07.2025]],0)</f>
        <v>0</v>
      </c>
      <c r="CH376" s="17">
        <f t="shared" si="87"/>
        <v>0</v>
      </c>
      <c r="CI376" s="162"/>
      <c r="CJ376" s="166">
        <f>IF(PMKAFAAPAYER[[#This Row],[ ]]="Payé",PMKAFAAPAYER[[#This Row],[06.08.2025]],0)</f>
        <v>0</v>
      </c>
      <c r="CK376" s="161"/>
      <c r="CL376" s="166">
        <f>IF(PMKAFAAPAYER[[#This Row],[ ]]="Payé",PMKAFAAPAYER[[#This Row],[13.08.2025]],0)</f>
        <v>0</v>
      </c>
      <c r="CM376" s="161"/>
      <c r="CN376" s="166">
        <f>IF(PMKAFAAPAYER[[#This Row],[ ]]="Payé",PMKAFAAPAYER[[#This Row],[20.08.2025]],0)</f>
        <v>0</v>
      </c>
      <c r="CO376" s="161"/>
      <c r="CP376" s="176">
        <f>IF(PMKAFAAPAYER[[#This Row],[ ]]="Payé",PMKAFAAPAYER[[#This Row],[27.08.2025]],0)</f>
        <v>0</v>
      </c>
      <c r="CQ376" s="18">
        <f t="shared" si="88"/>
        <v>0</v>
      </c>
      <c r="CR376" s="162"/>
      <c r="CS376" s="166">
        <f>IF(PMKAFAAPAYER[[#This Row],[ ]]="Payé",PMKAFAAPAYER[[#This Row],[03.09.2025]],0)</f>
        <v>0</v>
      </c>
      <c r="CT376" s="161"/>
      <c r="CU376" s="166">
        <f>IF(PMKAFAAPAYER[[#This Row],[ ]]="Payé",PMKAFAAPAYER[[#This Row],[10.09.2025]],0)</f>
        <v>0</v>
      </c>
      <c r="CV376" s="161"/>
      <c r="CW376" s="166">
        <f>IF(PMKAFAAPAYER[[#This Row],[ ]]="Payé",PMKAFAAPAYER[[#This Row],[17.09.2025]],0)</f>
        <v>0</v>
      </c>
      <c r="CX376" s="161"/>
      <c r="CY376" s="176">
        <f>IF(PMKAFAAPAYER[[#This Row],[ ]]="Payé",PMKAFAAPAYER[[#This Row],[24.09.2025]],0)</f>
        <v>0</v>
      </c>
      <c r="CZ376" s="17">
        <f t="shared" si="89"/>
        <v>0</v>
      </c>
      <c r="DA376" s="162"/>
      <c r="DB376" s="166">
        <f>IF(PMKAFAAPAYER[[#This Row],[ ]]="Payé",PMKAFAAPAYER[[#This Row],[01.10.2025]],0)</f>
        <v>0</v>
      </c>
      <c r="DC376" s="161"/>
      <c r="DD376" s="166">
        <f>IF(PMKAFAAPAYER[[#This Row],[ ]]="Payé",PMKAFAAPAYER[[#This Row],[08.10.2025]],0)</f>
        <v>0</v>
      </c>
      <c r="DE376" s="161"/>
      <c r="DF376" s="166">
        <f>IF(PMKAFAAPAYER[[#This Row],[ ]]="Payé",PMKAFAAPAYER[[#This Row],[15.10.2025]],0)</f>
        <v>0</v>
      </c>
      <c r="DG376" s="161"/>
      <c r="DH376" s="166">
        <f>IF(PMKAFAAPAYER[[#This Row],[ ]]="Payé",PMKAFAAPAYER[[#This Row],[22.10.2025]],0)</f>
        <v>0</v>
      </c>
      <c r="DI376" s="161"/>
      <c r="DJ376" s="176">
        <f>IF(PMKAFAAPAYER[[#This Row],[ ]]="Payé",PMKAFAAPAYER[[#This Row],[29.10.2025]],0)</f>
        <v>0</v>
      </c>
      <c r="DK376" s="18">
        <f t="shared" si="90"/>
        <v>0</v>
      </c>
      <c r="DL376" s="162"/>
      <c r="DM376" s="166">
        <f>IF(PMKAFAAPAYER[[#This Row],[ ]]="Payé",PMKAFAAPAYER[[#This Row],[05.11.2025]],0)</f>
        <v>0</v>
      </c>
      <c r="DN376" s="161"/>
      <c r="DO376" s="166">
        <f>IF(PMKAFAAPAYER[[#This Row],[ ]]="Payé",PMKAFAAPAYER[[#This Row],[12.11.2025]],0)</f>
        <v>0</v>
      </c>
      <c r="DP376" s="161"/>
      <c r="DQ376" s="166">
        <f>IF(PMKAFAAPAYER[[#This Row],[ ]]="Payé",PMKAFAAPAYER[[#This Row],[19.11.2025]],0)</f>
        <v>0</v>
      </c>
      <c r="DR376" s="161"/>
      <c r="DS376" s="176">
        <f>IF(PMKAFAAPAYER[[#This Row],[ ]]="Payé",PMKAFAAPAYER[[#This Row],[26.11.2025]],0)</f>
        <v>0</v>
      </c>
      <c r="DT376" s="17">
        <f t="shared" si="91"/>
        <v>0</v>
      </c>
      <c r="DU376" s="162"/>
      <c r="DV376" s="166">
        <f>IF(PMKAFAAPAYER[[#This Row],[ ]]="Payé",PMKAFAAPAYER[[#This Row],[03.12.2025]],0)</f>
        <v>0</v>
      </c>
      <c r="DW376" s="161"/>
      <c r="DX376" s="166">
        <f>IF(PMKAFAAPAYER[[#This Row],[ ]]="Payé",PMKAFAAPAYER[[#This Row],[10.12.2025]],0)</f>
        <v>0</v>
      </c>
      <c r="DY376" s="161"/>
      <c r="DZ376" s="166">
        <f>IF(PMKAFAAPAYER[[#This Row],[ ]]="Payé",PMKAFAAPAYER[[#This Row],[17.12.2025]],0)</f>
        <v>0</v>
      </c>
      <c r="EA376" s="161"/>
      <c r="EB376" s="166">
        <f>IF(PMKAFAAPAYER[[#This Row],[ ]]="Payé",PMKAFAAPAYER[[#This Row],[24.12.2025]],0)</f>
        <v>0</v>
      </c>
      <c r="EC376" s="161"/>
      <c r="ED376" s="176">
        <f>IF(PMKAFAAPAYER[[#This Row],[ ]]="Payé",PMKAFAAPAYER[[#This Row],[31.12.2025]],0)</f>
        <v>0</v>
      </c>
      <c r="EE376" s="18">
        <f t="shared" si="92"/>
        <v>0</v>
      </c>
      <c r="EF376" s="11">
        <f t="shared" si="93"/>
        <v>0</v>
      </c>
      <c r="EG376" s="16">
        <f>+PMKAFAAPAYER[[#This Row],[CHF]]-PMKAFAAPAYER[[#This Row],[T2025]]</f>
        <v>0</v>
      </c>
    </row>
    <row r="377" spans="1:137" x14ac:dyDescent="0.3">
      <c r="A377" s="9">
        <f t="shared" si="94"/>
        <v>372</v>
      </c>
      <c r="B377" s="250"/>
      <c r="C377" s="251"/>
      <c r="D377" s="252"/>
      <c r="E377" s="253"/>
      <c r="F377" s="265">
        <f t="shared" si="95"/>
        <v>0</v>
      </c>
      <c r="G377" s="254"/>
      <c r="H377" s="255"/>
      <c r="I377" s="256"/>
      <c r="J377" s="14"/>
      <c r="K377" s="14"/>
      <c r="L377" s="14"/>
      <c r="N377" s="15"/>
      <c r="P377" s="258"/>
      <c r="Q377" s="259"/>
      <c r="R377" s="260"/>
      <c r="S377" s="166">
        <f>IF(PMKAFAAPAYER[[#This Row],[ ]]="Payé",PMKAFAAPAYER[[#This Row],[02.01.2025]],0)</f>
        <v>0</v>
      </c>
      <c r="T377" s="234"/>
      <c r="U377" s="166">
        <f>IF(PMKAFAAPAYER[[#This Row],[ ]]="Payé",PMKAFAAPAYER[[#This Row],[09.01.2025]],0)</f>
        <v>0</v>
      </c>
      <c r="V377" s="234"/>
      <c r="W377" s="166">
        <f>IF(PMKAFAAPAYER[[#This Row],[ ]]="Payé",PMKAFAAPAYER[[#This Row],[16.01.2025]],0)</f>
        <v>0</v>
      </c>
      <c r="X377" s="234"/>
      <c r="Y377" s="166">
        <f>IF(PMKAFAAPAYER[[#This Row],[ ]]="Payé",PMKAFAAPAYER[[#This Row],[23.01.2025]],0)</f>
        <v>0</v>
      </c>
      <c r="Z377" s="234"/>
      <c r="AA377" s="176">
        <f>IF(PMKAFAAPAYER[[#This Row],[ ]]="Payé",PMKAFAAPAYER[[#This Row],[30.01.2025]],0)</f>
        <v>0</v>
      </c>
      <c r="AB377" s="32">
        <f t="shared" si="81"/>
        <v>0</v>
      </c>
      <c r="AC377" s="234"/>
      <c r="AD377" s="166">
        <f>IF(PMKAFAAPAYER[[#This Row],[ ]]="Payé",PMKAFAAPAYER[[#This Row],[06.02.2025]],0)</f>
        <v>0</v>
      </c>
      <c r="AE377" s="234"/>
      <c r="AF377" s="166">
        <f>IF(PMKAFAAPAYER[[#This Row],[ ]]="Payé",PMKAFAAPAYER[[#This Row],[13.02.2025]],0)</f>
        <v>0</v>
      </c>
      <c r="AG377" s="234"/>
      <c r="AH377" s="166">
        <f>IF(PMKAFAAPAYER[[#This Row],[ ]]="Payé",PMKAFAAPAYER[[#This Row],[20.02.2025]],0)</f>
        <v>0</v>
      </c>
      <c r="AI377" s="234"/>
      <c r="AJ377" s="176">
        <f>IF(PMKAFAAPAYER[[#This Row],[ ]]="Payé",PMKAFAAPAYER[[#This Row],[27.02.2025]],0)</f>
        <v>0</v>
      </c>
      <c r="AK377" s="47">
        <f t="shared" si="82"/>
        <v>0</v>
      </c>
      <c r="AL377" s="162"/>
      <c r="AM377" s="166">
        <f>IF(PMKAFAAPAYER[[#This Row],[ ]]="Payé",PMKAFAAPAYER[[#This Row],[05.03.2025]],0)</f>
        <v>0</v>
      </c>
      <c r="AN377" s="161"/>
      <c r="AO377" s="166">
        <f>IF(PMKAFAAPAYER[[#This Row],[ ]]="Payé",PMKAFAAPAYER[[#This Row],[12.03.2025]],0)</f>
        <v>0</v>
      </c>
      <c r="AP377" s="161"/>
      <c r="AQ377" s="166">
        <f>IF(PMKAFAAPAYER[[#This Row],[ ]]="Payé",PMKAFAAPAYER[[#This Row],[19.03.2025]],0)</f>
        <v>0</v>
      </c>
      <c r="AR377" s="161"/>
      <c r="AS377" s="176">
        <f>IF(PMKAFAAPAYER[[#This Row],[ ]]="Payé",PMKAFAAPAYER[[#This Row],[26.03.2025]],0)</f>
        <v>0</v>
      </c>
      <c r="AT377" s="17">
        <f t="shared" si="83"/>
        <v>0</v>
      </c>
      <c r="AU377" s="162"/>
      <c r="AV377" s="166">
        <f>IF(PMKAFAAPAYER[[#This Row],[ ]]="Payé",PMKAFAAPAYER[[#This Row],[02.04.2025]],0)</f>
        <v>0</v>
      </c>
      <c r="AW377" s="161"/>
      <c r="AX377" s="166">
        <f>IF(PMKAFAAPAYER[[#This Row],[ ]]="Payé",PMKAFAAPAYER[[#This Row],[09.04.2025]],0)</f>
        <v>0</v>
      </c>
      <c r="AY377" s="161"/>
      <c r="AZ377" s="166">
        <f>IF(PMKAFAAPAYER[[#This Row],[ ]]="Payé",PMKAFAAPAYER[[#This Row],[16.04.2025]],0)</f>
        <v>0</v>
      </c>
      <c r="BA377" s="161"/>
      <c r="BB377" s="166">
        <f>IF(PMKAFAAPAYER[[#This Row],[ ]]="Payé",PMKAFAAPAYER[[#This Row],[23.04.2025]],0)</f>
        <v>0</v>
      </c>
      <c r="BC377" s="161"/>
      <c r="BD377" s="176">
        <f>IF(PMKAFAAPAYER[[#This Row],[ ]]="Payé",PMKAFAAPAYER[[#This Row],[30.04.2025]],0)</f>
        <v>0</v>
      </c>
      <c r="BE377" s="18">
        <f t="shared" si="84"/>
        <v>0</v>
      </c>
      <c r="BF377" s="162"/>
      <c r="BG377" s="166">
        <f>IF(PMKAFAAPAYER[[#This Row],[ ]]="Payé",PMKAFAAPAYER[[#This Row],[07.05.2025]],0)</f>
        <v>0</v>
      </c>
      <c r="BH377" s="161"/>
      <c r="BI377" s="166">
        <f>IF(PMKAFAAPAYER[[#This Row],[ ]]="Payé",PMKAFAAPAYER[[#This Row],[14.05.2025]],0)</f>
        <v>0</v>
      </c>
      <c r="BJ377" s="161"/>
      <c r="BK377" s="166">
        <f>IF(PMKAFAAPAYER[[#This Row],[ ]]="Payé",PMKAFAAPAYER[[#This Row],[21.05.2025]],0)</f>
        <v>0</v>
      </c>
      <c r="BL377" s="161"/>
      <c r="BM377" s="176">
        <f>IF(PMKAFAAPAYER[[#This Row],[ ]]="Payé",PMKAFAAPAYER[[#This Row],[28.05.2025]],0)</f>
        <v>0</v>
      </c>
      <c r="BN377" s="17">
        <f t="shared" si="85"/>
        <v>0</v>
      </c>
      <c r="BO377" s="162"/>
      <c r="BP377" s="166">
        <f>IF(PMKAFAAPAYER[[#This Row],[ ]]="Payé",PMKAFAAPAYER[[#This Row],[04.06.2025]],0)</f>
        <v>0</v>
      </c>
      <c r="BQ377" s="161"/>
      <c r="BR377" s="166">
        <f>IF(PMKAFAAPAYER[[#This Row],[ ]]="Payé",PMKAFAAPAYER[[#This Row],[11.06.2025]],0)</f>
        <v>0</v>
      </c>
      <c r="BS377" s="161"/>
      <c r="BT377" s="166">
        <f>IF(PMKAFAAPAYER[[#This Row],[ ]]="Payé",PMKAFAAPAYER[[#This Row],[18.06.2025]],0)</f>
        <v>0</v>
      </c>
      <c r="BU377" s="161"/>
      <c r="BV377" s="176">
        <f>IF(PMKAFAAPAYER[[#This Row],[ ]]="Payé",PMKAFAAPAYER[[#This Row],[25.06.2025]],0)</f>
        <v>0</v>
      </c>
      <c r="BW377" s="18">
        <f t="shared" si="86"/>
        <v>0</v>
      </c>
      <c r="BX377" s="162"/>
      <c r="BY377" s="166">
        <f>IF(PMKAFAAPAYER[[#This Row],[ ]]="Payé",PMKAFAAPAYER[[#This Row],[02.07.2025]],0)</f>
        <v>0</v>
      </c>
      <c r="BZ377" s="161"/>
      <c r="CA377" s="166">
        <f>IF(PMKAFAAPAYER[[#This Row],[ ]]="Payé",PMKAFAAPAYER[[#This Row],[09.07.2025]],0)</f>
        <v>0</v>
      </c>
      <c r="CB377" s="161"/>
      <c r="CC377" s="166">
        <f>IF(PMKAFAAPAYER[[#This Row],[ ]]="Payé",PMKAFAAPAYER[[#This Row],[16.07.2025]],0)</f>
        <v>0</v>
      </c>
      <c r="CD377" s="161"/>
      <c r="CE377" s="166">
        <f>IF(PMKAFAAPAYER[[#This Row],[ ]]="Payé",PMKAFAAPAYER[[#This Row],[23.07.2025]],0)</f>
        <v>0</v>
      </c>
      <c r="CF377" s="161"/>
      <c r="CG377" s="176">
        <f>IF(PMKAFAAPAYER[[#This Row],[ ]]="Payé",PMKAFAAPAYER[[#This Row],[30.07.2025]],0)</f>
        <v>0</v>
      </c>
      <c r="CH377" s="17">
        <f t="shared" si="87"/>
        <v>0</v>
      </c>
      <c r="CI377" s="162"/>
      <c r="CJ377" s="166">
        <f>IF(PMKAFAAPAYER[[#This Row],[ ]]="Payé",PMKAFAAPAYER[[#This Row],[06.08.2025]],0)</f>
        <v>0</v>
      </c>
      <c r="CK377" s="161"/>
      <c r="CL377" s="166">
        <f>IF(PMKAFAAPAYER[[#This Row],[ ]]="Payé",PMKAFAAPAYER[[#This Row],[13.08.2025]],0)</f>
        <v>0</v>
      </c>
      <c r="CM377" s="161"/>
      <c r="CN377" s="166">
        <f>IF(PMKAFAAPAYER[[#This Row],[ ]]="Payé",PMKAFAAPAYER[[#This Row],[20.08.2025]],0)</f>
        <v>0</v>
      </c>
      <c r="CO377" s="161"/>
      <c r="CP377" s="176">
        <f>IF(PMKAFAAPAYER[[#This Row],[ ]]="Payé",PMKAFAAPAYER[[#This Row],[27.08.2025]],0)</f>
        <v>0</v>
      </c>
      <c r="CQ377" s="18">
        <f t="shared" si="88"/>
        <v>0</v>
      </c>
      <c r="CR377" s="162"/>
      <c r="CS377" s="166">
        <f>IF(PMKAFAAPAYER[[#This Row],[ ]]="Payé",PMKAFAAPAYER[[#This Row],[03.09.2025]],0)</f>
        <v>0</v>
      </c>
      <c r="CT377" s="161"/>
      <c r="CU377" s="166">
        <f>IF(PMKAFAAPAYER[[#This Row],[ ]]="Payé",PMKAFAAPAYER[[#This Row],[10.09.2025]],0)</f>
        <v>0</v>
      </c>
      <c r="CV377" s="161"/>
      <c r="CW377" s="166">
        <f>IF(PMKAFAAPAYER[[#This Row],[ ]]="Payé",PMKAFAAPAYER[[#This Row],[17.09.2025]],0)</f>
        <v>0</v>
      </c>
      <c r="CX377" s="161"/>
      <c r="CY377" s="176">
        <f>IF(PMKAFAAPAYER[[#This Row],[ ]]="Payé",PMKAFAAPAYER[[#This Row],[24.09.2025]],0)</f>
        <v>0</v>
      </c>
      <c r="CZ377" s="17">
        <f t="shared" si="89"/>
        <v>0</v>
      </c>
      <c r="DA377" s="162"/>
      <c r="DB377" s="166">
        <f>IF(PMKAFAAPAYER[[#This Row],[ ]]="Payé",PMKAFAAPAYER[[#This Row],[01.10.2025]],0)</f>
        <v>0</v>
      </c>
      <c r="DC377" s="161"/>
      <c r="DD377" s="166">
        <f>IF(PMKAFAAPAYER[[#This Row],[ ]]="Payé",PMKAFAAPAYER[[#This Row],[08.10.2025]],0)</f>
        <v>0</v>
      </c>
      <c r="DE377" s="161"/>
      <c r="DF377" s="166">
        <f>IF(PMKAFAAPAYER[[#This Row],[ ]]="Payé",PMKAFAAPAYER[[#This Row],[15.10.2025]],0)</f>
        <v>0</v>
      </c>
      <c r="DG377" s="161"/>
      <c r="DH377" s="166">
        <f>IF(PMKAFAAPAYER[[#This Row],[ ]]="Payé",PMKAFAAPAYER[[#This Row],[22.10.2025]],0)</f>
        <v>0</v>
      </c>
      <c r="DI377" s="161"/>
      <c r="DJ377" s="176">
        <f>IF(PMKAFAAPAYER[[#This Row],[ ]]="Payé",PMKAFAAPAYER[[#This Row],[29.10.2025]],0)</f>
        <v>0</v>
      </c>
      <c r="DK377" s="18">
        <f t="shared" si="90"/>
        <v>0</v>
      </c>
      <c r="DL377" s="162"/>
      <c r="DM377" s="166">
        <f>IF(PMKAFAAPAYER[[#This Row],[ ]]="Payé",PMKAFAAPAYER[[#This Row],[05.11.2025]],0)</f>
        <v>0</v>
      </c>
      <c r="DN377" s="161"/>
      <c r="DO377" s="166">
        <f>IF(PMKAFAAPAYER[[#This Row],[ ]]="Payé",PMKAFAAPAYER[[#This Row],[12.11.2025]],0)</f>
        <v>0</v>
      </c>
      <c r="DP377" s="161"/>
      <c r="DQ377" s="166">
        <f>IF(PMKAFAAPAYER[[#This Row],[ ]]="Payé",PMKAFAAPAYER[[#This Row],[19.11.2025]],0)</f>
        <v>0</v>
      </c>
      <c r="DR377" s="161"/>
      <c r="DS377" s="176">
        <f>IF(PMKAFAAPAYER[[#This Row],[ ]]="Payé",PMKAFAAPAYER[[#This Row],[26.11.2025]],0)</f>
        <v>0</v>
      </c>
      <c r="DT377" s="17">
        <f t="shared" si="91"/>
        <v>0</v>
      </c>
      <c r="DU377" s="162"/>
      <c r="DV377" s="166">
        <f>IF(PMKAFAAPAYER[[#This Row],[ ]]="Payé",PMKAFAAPAYER[[#This Row],[03.12.2025]],0)</f>
        <v>0</v>
      </c>
      <c r="DW377" s="161"/>
      <c r="DX377" s="166">
        <f>IF(PMKAFAAPAYER[[#This Row],[ ]]="Payé",PMKAFAAPAYER[[#This Row],[10.12.2025]],0)</f>
        <v>0</v>
      </c>
      <c r="DY377" s="161"/>
      <c r="DZ377" s="166">
        <f>IF(PMKAFAAPAYER[[#This Row],[ ]]="Payé",PMKAFAAPAYER[[#This Row],[17.12.2025]],0)</f>
        <v>0</v>
      </c>
      <c r="EA377" s="161"/>
      <c r="EB377" s="166">
        <f>IF(PMKAFAAPAYER[[#This Row],[ ]]="Payé",PMKAFAAPAYER[[#This Row],[24.12.2025]],0)</f>
        <v>0</v>
      </c>
      <c r="EC377" s="161"/>
      <c r="ED377" s="176">
        <f>IF(PMKAFAAPAYER[[#This Row],[ ]]="Payé",PMKAFAAPAYER[[#This Row],[31.12.2025]],0)</f>
        <v>0</v>
      </c>
      <c r="EE377" s="18">
        <f t="shared" si="92"/>
        <v>0</v>
      </c>
      <c r="EF377" s="11">
        <f t="shared" si="93"/>
        <v>0</v>
      </c>
      <c r="EG377" s="16">
        <f>+PMKAFAAPAYER[[#This Row],[CHF]]-PMKAFAAPAYER[[#This Row],[T2025]]</f>
        <v>0</v>
      </c>
    </row>
    <row r="378" spans="1:137" x14ac:dyDescent="0.3">
      <c r="A378" s="9">
        <f t="shared" si="94"/>
        <v>373</v>
      </c>
      <c r="B378" s="250"/>
      <c r="C378" s="251"/>
      <c r="D378" s="252"/>
      <c r="E378" s="253"/>
      <c r="F378" s="265">
        <f t="shared" si="95"/>
        <v>0</v>
      </c>
      <c r="G378" s="254"/>
      <c r="H378" s="255"/>
      <c r="I378" s="256"/>
      <c r="J378" s="14"/>
      <c r="K378" s="14"/>
      <c r="L378" s="14"/>
      <c r="N378" s="15"/>
      <c r="P378" s="258"/>
      <c r="Q378" s="259"/>
      <c r="R378" s="260"/>
      <c r="S378" s="166">
        <f>IF(PMKAFAAPAYER[[#This Row],[ ]]="Payé",PMKAFAAPAYER[[#This Row],[02.01.2025]],0)</f>
        <v>0</v>
      </c>
      <c r="T378" s="234"/>
      <c r="U378" s="166">
        <f>IF(PMKAFAAPAYER[[#This Row],[ ]]="Payé",PMKAFAAPAYER[[#This Row],[09.01.2025]],0)</f>
        <v>0</v>
      </c>
      <c r="V378" s="234"/>
      <c r="W378" s="166">
        <f>IF(PMKAFAAPAYER[[#This Row],[ ]]="Payé",PMKAFAAPAYER[[#This Row],[16.01.2025]],0)</f>
        <v>0</v>
      </c>
      <c r="X378" s="234"/>
      <c r="Y378" s="166">
        <f>IF(PMKAFAAPAYER[[#This Row],[ ]]="Payé",PMKAFAAPAYER[[#This Row],[23.01.2025]],0)</f>
        <v>0</v>
      </c>
      <c r="Z378" s="234"/>
      <c r="AA378" s="176">
        <f>IF(PMKAFAAPAYER[[#This Row],[ ]]="Payé",PMKAFAAPAYER[[#This Row],[30.01.2025]],0)</f>
        <v>0</v>
      </c>
      <c r="AB378" s="32">
        <f t="shared" si="81"/>
        <v>0</v>
      </c>
      <c r="AC378" s="234"/>
      <c r="AD378" s="166">
        <f>IF(PMKAFAAPAYER[[#This Row],[ ]]="Payé",PMKAFAAPAYER[[#This Row],[06.02.2025]],0)</f>
        <v>0</v>
      </c>
      <c r="AE378" s="234"/>
      <c r="AF378" s="166">
        <f>IF(PMKAFAAPAYER[[#This Row],[ ]]="Payé",PMKAFAAPAYER[[#This Row],[13.02.2025]],0)</f>
        <v>0</v>
      </c>
      <c r="AG378" s="234"/>
      <c r="AH378" s="166">
        <f>IF(PMKAFAAPAYER[[#This Row],[ ]]="Payé",PMKAFAAPAYER[[#This Row],[20.02.2025]],0)</f>
        <v>0</v>
      </c>
      <c r="AI378" s="234"/>
      <c r="AJ378" s="176">
        <f>IF(PMKAFAAPAYER[[#This Row],[ ]]="Payé",PMKAFAAPAYER[[#This Row],[27.02.2025]],0)</f>
        <v>0</v>
      </c>
      <c r="AK378" s="47">
        <f t="shared" si="82"/>
        <v>0</v>
      </c>
      <c r="AL378" s="162"/>
      <c r="AM378" s="166">
        <f>IF(PMKAFAAPAYER[[#This Row],[ ]]="Payé",PMKAFAAPAYER[[#This Row],[05.03.2025]],0)</f>
        <v>0</v>
      </c>
      <c r="AN378" s="161"/>
      <c r="AO378" s="166">
        <f>IF(PMKAFAAPAYER[[#This Row],[ ]]="Payé",PMKAFAAPAYER[[#This Row],[12.03.2025]],0)</f>
        <v>0</v>
      </c>
      <c r="AP378" s="161"/>
      <c r="AQ378" s="166">
        <f>IF(PMKAFAAPAYER[[#This Row],[ ]]="Payé",PMKAFAAPAYER[[#This Row],[19.03.2025]],0)</f>
        <v>0</v>
      </c>
      <c r="AR378" s="161"/>
      <c r="AS378" s="176">
        <f>IF(PMKAFAAPAYER[[#This Row],[ ]]="Payé",PMKAFAAPAYER[[#This Row],[26.03.2025]],0)</f>
        <v>0</v>
      </c>
      <c r="AT378" s="17">
        <f t="shared" si="83"/>
        <v>0</v>
      </c>
      <c r="AU378" s="162"/>
      <c r="AV378" s="166">
        <f>IF(PMKAFAAPAYER[[#This Row],[ ]]="Payé",PMKAFAAPAYER[[#This Row],[02.04.2025]],0)</f>
        <v>0</v>
      </c>
      <c r="AW378" s="161"/>
      <c r="AX378" s="166">
        <f>IF(PMKAFAAPAYER[[#This Row],[ ]]="Payé",PMKAFAAPAYER[[#This Row],[09.04.2025]],0)</f>
        <v>0</v>
      </c>
      <c r="AY378" s="161"/>
      <c r="AZ378" s="166">
        <f>IF(PMKAFAAPAYER[[#This Row],[ ]]="Payé",PMKAFAAPAYER[[#This Row],[16.04.2025]],0)</f>
        <v>0</v>
      </c>
      <c r="BA378" s="161"/>
      <c r="BB378" s="166">
        <f>IF(PMKAFAAPAYER[[#This Row],[ ]]="Payé",PMKAFAAPAYER[[#This Row],[23.04.2025]],0)</f>
        <v>0</v>
      </c>
      <c r="BC378" s="161"/>
      <c r="BD378" s="176">
        <f>IF(PMKAFAAPAYER[[#This Row],[ ]]="Payé",PMKAFAAPAYER[[#This Row],[30.04.2025]],0)</f>
        <v>0</v>
      </c>
      <c r="BE378" s="18">
        <f t="shared" si="84"/>
        <v>0</v>
      </c>
      <c r="BF378" s="162"/>
      <c r="BG378" s="166">
        <f>IF(PMKAFAAPAYER[[#This Row],[ ]]="Payé",PMKAFAAPAYER[[#This Row],[07.05.2025]],0)</f>
        <v>0</v>
      </c>
      <c r="BH378" s="161"/>
      <c r="BI378" s="166">
        <f>IF(PMKAFAAPAYER[[#This Row],[ ]]="Payé",PMKAFAAPAYER[[#This Row],[14.05.2025]],0)</f>
        <v>0</v>
      </c>
      <c r="BJ378" s="161"/>
      <c r="BK378" s="166">
        <f>IF(PMKAFAAPAYER[[#This Row],[ ]]="Payé",PMKAFAAPAYER[[#This Row],[21.05.2025]],0)</f>
        <v>0</v>
      </c>
      <c r="BL378" s="161"/>
      <c r="BM378" s="176">
        <f>IF(PMKAFAAPAYER[[#This Row],[ ]]="Payé",PMKAFAAPAYER[[#This Row],[28.05.2025]],0)</f>
        <v>0</v>
      </c>
      <c r="BN378" s="17">
        <f t="shared" si="85"/>
        <v>0</v>
      </c>
      <c r="BO378" s="162"/>
      <c r="BP378" s="166">
        <f>IF(PMKAFAAPAYER[[#This Row],[ ]]="Payé",PMKAFAAPAYER[[#This Row],[04.06.2025]],0)</f>
        <v>0</v>
      </c>
      <c r="BQ378" s="161"/>
      <c r="BR378" s="166">
        <f>IF(PMKAFAAPAYER[[#This Row],[ ]]="Payé",PMKAFAAPAYER[[#This Row],[11.06.2025]],0)</f>
        <v>0</v>
      </c>
      <c r="BS378" s="161"/>
      <c r="BT378" s="166">
        <f>IF(PMKAFAAPAYER[[#This Row],[ ]]="Payé",PMKAFAAPAYER[[#This Row],[18.06.2025]],0)</f>
        <v>0</v>
      </c>
      <c r="BU378" s="161"/>
      <c r="BV378" s="176">
        <f>IF(PMKAFAAPAYER[[#This Row],[ ]]="Payé",PMKAFAAPAYER[[#This Row],[25.06.2025]],0)</f>
        <v>0</v>
      </c>
      <c r="BW378" s="18">
        <f t="shared" si="86"/>
        <v>0</v>
      </c>
      <c r="BX378" s="162"/>
      <c r="BY378" s="166">
        <f>IF(PMKAFAAPAYER[[#This Row],[ ]]="Payé",PMKAFAAPAYER[[#This Row],[02.07.2025]],0)</f>
        <v>0</v>
      </c>
      <c r="BZ378" s="161"/>
      <c r="CA378" s="166">
        <f>IF(PMKAFAAPAYER[[#This Row],[ ]]="Payé",PMKAFAAPAYER[[#This Row],[09.07.2025]],0)</f>
        <v>0</v>
      </c>
      <c r="CB378" s="161"/>
      <c r="CC378" s="166">
        <f>IF(PMKAFAAPAYER[[#This Row],[ ]]="Payé",PMKAFAAPAYER[[#This Row],[16.07.2025]],0)</f>
        <v>0</v>
      </c>
      <c r="CD378" s="161"/>
      <c r="CE378" s="166">
        <f>IF(PMKAFAAPAYER[[#This Row],[ ]]="Payé",PMKAFAAPAYER[[#This Row],[23.07.2025]],0)</f>
        <v>0</v>
      </c>
      <c r="CF378" s="161"/>
      <c r="CG378" s="176">
        <f>IF(PMKAFAAPAYER[[#This Row],[ ]]="Payé",PMKAFAAPAYER[[#This Row],[30.07.2025]],0)</f>
        <v>0</v>
      </c>
      <c r="CH378" s="17">
        <f t="shared" si="87"/>
        <v>0</v>
      </c>
      <c r="CI378" s="162"/>
      <c r="CJ378" s="166">
        <f>IF(PMKAFAAPAYER[[#This Row],[ ]]="Payé",PMKAFAAPAYER[[#This Row],[06.08.2025]],0)</f>
        <v>0</v>
      </c>
      <c r="CK378" s="161"/>
      <c r="CL378" s="166">
        <f>IF(PMKAFAAPAYER[[#This Row],[ ]]="Payé",PMKAFAAPAYER[[#This Row],[13.08.2025]],0)</f>
        <v>0</v>
      </c>
      <c r="CM378" s="161"/>
      <c r="CN378" s="166">
        <f>IF(PMKAFAAPAYER[[#This Row],[ ]]="Payé",PMKAFAAPAYER[[#This Row],[20.08.2025]],0)</f>
        <v>0</v>
      </c>
      <c r="CO378" s="161"/>
      <c r="CP378" s="176">
        <f>IF(PMKAFAAPAYER[[#This Row],[ ]]="Payé",PMKAFAAPAYER[[#This Row],[27.08.2025]],0)</f>
        <v>0</v>
      </c>
      <c r="CQ378" s="18">
        <f t="shared" si="88"/>
        <v>0</v>
      </c>
      <c r="CR378" s="162"/>
      <c r="CS378" s="166">
        <f>IF(PMKAFAAPAYER[[#This Row],[ ]]="Payé",PMKAFAAPAYER[[#This Row],[03.09.2025]],0)</f>
        <v>0</v>
      </c>
      <c r="CT378" s="161"/>
      <c r="CU378" s="166">
        <f>IF(PMKAFAAPAYER[[#This Row],[ ]]="Payé",PMKAFAAPAYER[[#This Row],[10.09.2025]],0)</f>
        <v>0</v>
      </c>
      <c r="CV378" s="161"/>
      <c r="CW378" s="166">
        <f>IF(PMKAFAAPAYER[[#This Row],[ ]]="Payé",PMKAFAAPAYER[[#This Row],[17.09.2025]],0)</f>
        <v>0</v>
      </c>
      <c r="CX378" s="161"/>
      <c r="CY378" s="176">
        <f>IF(PMKAFAAPAYER[[#This Row],[ ]]="Payé",PMKAFAAPAYER[[#This Row],[24.09.2025]],0)</f>
        <v>0</v>
      </c>
      <c r="CZ378" s="17">
        <f t="shared" si="89"/>
        <v>0</v>
      </c>
      <c r="DA378" s="162"/>
      <c r="DB378" s="166">
        <f>IF(PMKAFAAPAYER[[#This Row],[ ]]="Payé",PMKAFAAPAYER[[#This Row],[01.10.2025]],0)</f>
        <v>0</v>
      </c>
      <c r="DC378" s="161"/>
      <c r="DD378" s="166">
        <f>IF(PMKAFAAPAYER[[#This Row],[ ]]="Payé",PMKAFAAPAYER[[#This Row],[08.10.2025]],0)</f>
        <v>0</v>
      </c>
      <c r="DE378" s="161"/>
      <c r="DF378" s="166">
        <f>IF(PMKAFAAPAYER[[#This Row],[ ]]="Payé",PMKAFAAPAYER[[#This Row],[15.10.2025]],0)</f>
        <v>0</v>
      </c>
      <c r="DG378" s="161"/>
      <c r="DH378" s="166">
        <f>IF(PMKAFAAPAYER[[#This Row],[ ]]="Payé",PMKAFAAPAYER[[#This Row],[22.10.2025]],0)</f>
        <v>0</v>
      </c>
      <c r="DI378" s="161"/>
      <c r="DJ378" s="176">
        <f>IF(PMKAFAAPAYER[[#This Row],[ ]]="Payé",PMKAFAAPAYER[[#This Row],[29.10.2025]],0)</f>
        <v>0</v>
      </c>
      <c r="DK378" s="18">
        <f t="shared" si="90"/>
        <v>0</v>
      </c>
      <c r="DL378" s="162"/>
      <c r="DM378" s="166">
        <f>IF(PMKAFAAPAYER[[#This Row],[ ]]="Payé",PMKAFAAPAYER[[#This Row],[05.11.2025]],0)</f>
        <v>0</v>
      </c>
      <c r="DN378" s="161"/>
      <c r="DO378" s="166">
        <f>IF(PMKAFAAPAYER[[#This Row],[ ]]="Payé",PMKAFAAPAYER[[#This Row],[12.11.2025]],0)</f>
        <v>0</v>
      </c>
      <c r="DP378" s="161"/>
      <c r="DQ378" s="166">
        <f>IF(PMKAFAAPAYER[[#This Row],[ ]]="Payé",PMKAFAAPAYER[[#This Row],[19.11.2025]],0)</f>
        <v>0</v>
      </c>
      <c r="DR378" s="161"/>
      <c r="DS378" s="176">
        <f>IF(PMKAFAAPAYER[[#This Row],[ ]]="Payé",PMKAFAAPAYER[[#This Row],[26.11.2025]],0)</f>
        <v>0</v>
      </c>
      <c r="DT378" s="17">
        <f t="shared" si="91"/>
        <v>0</v>
      </c>
      <c r="DU378" s="162"/>
      <c r="DV378" s="166">
        <f>IF(PMKAFAAPAYER[[#This Row],[ ]]="Payé",PMKAFAAPAYER[[#This Row],[03.12.2025]],0)</f>
        <v>0</v>
      </c>
      <c r="DW378" s="161"/>
      <c r="DX378" s="166">
        <f>IF(PMKAFAAPAYER[[#This Row],[ ]]="Payé",PMKAFAAPAYER[[#This Row],[10.12.2025]],0)</f>
        <v>0</v>
      </c>
      <c r="DY378" s="161"/>
      <c r="DZ378" s="166">
        <f>IF(PMKAFAAPAYER[[#This Row],[ ]]="Payé",PMKAFAAPAYER[[#This Row],[17.12.2025]],0)</f>
        <v>0</v>
      </c>
      <c r="EA378" s="161"/>
      <c r="EB378" s="166">
        <f>IF(PMKAFAAPAYER[[#This Row],[ ]]="Payé",PMKAFAAPAYER[[#This Row],[24.12.2025]],0)</f>
        <v>0</v>
      </c>
      <c r="EC378" s="161"/>
      <c r="ED378" s="176">
        <f>IF(PMKAFAAPAYER[[#This Row],[ ]]="Payé",PMKAFAAPAYER[[#This Row],[31.12.2025]],0)</f>
        <v>0</v>
      </c>
      <c r="EE378" s="18">
        <f t="shared" si="92"/>
        <v>0</v>
      </c>
      <c r="EF378" s="11">
        <f t="shared" si="93"/>
        <v>0</v>
      </c>
      <c r="EG378" s="16">
        <f>+PMKAFAAPAYER[[#This Row],[CHF]]-PMKAFAAPAYER[[#This Row],[T2025]]</f>
        <v>0</v>
      </c>
    </row>
    <row r="379" spans="1:137" x14ac:dyDescent="0.3">
      <c r="A379" s="9">
        <f t="shared" si="94"/>
        <v>374</v>
      </c>
      <c r="B379" s="250"/>
      <c r="C379" s="251"/>
      <c r="D379" s="252"/>
      <c r="E379" s="253"/>
      <c r="F379" s="265">
        <f t="shared" si="95"/>
        <v>0</v>
      </c>
      <c r="G379" s="254"/>
      <c r="H379" s="255"/>
      <c r="I379" s="256"/>
      <c r="J379" s="14"/>
      <c r="K379" s="14"/>
      <c r="L379" s="14"/>
      <c r="N379" s="15"/>
      <c r="P379" s="258"/>
      <c r="Q379" s="259"/>
      <c r="R379" s="260"/>
      <c r="S379" s="166">
        <f>IF(PMKAFAAPAYER[[#This Row],[ ]]="Payé",PMKAFAAPAYER[[#This Row],[02.01.2025]],0)</f>
        <v>0</v>
      </c>
      <c r="T379" s="234"/>
      <c r="U379" s="166">
        <f>IF(PMKAFAAPAYER[[#This Row],[ ]]="Payé",PMKAFAAPAYER[[#This Row],[09.01.2025]],0)</f>
        <v>0</v>
      </c>
      <c r="V379" s="234"/>
      <c r="W379" s="166">
        <f>IF(PMKAFAAPAYER[[#This Row],[ ]]="Payé",PMKAFAAPAYER[[#This Row],[16.01.2025]],0)</f>
        <v>0</v>
      </c>
      <c r="X379" s="234"/>
      <c r="Y379" s="166">
        <f>IF(PMKAFAAPAYER[[#This Row],[ ]]="Payé",PMKAFAAPAYER[[#This Row],[23.01.2025]],0)</f>
        <v>0</v>
      </c>
      <c r="Z379" s="234"/>
      <c r="AA379" s="176">
        <f>IF(PMKAFAAPAYER[[#This Row],[ ]]="Payé",PMKAFAAPAYER[[#This Row],[30.01.2025]],0)</f>
        <v>0</v>
      </c>
      <c r="AB379" s="32">
        <f t="shared" si="81"/>
        <v>0</v>
      </c>
      <c r="AC379" s="234"/>
      <c r="AD379" s="166">
        <f>IF(PMKAFAAPAYER[[#This Row],[ ]]="Payé",PMKAFAAPAYER[[#This Row],[06.02.2025]],0)</f>
        <v>0</v>
      </c>
      <c r="AE379" s="234"/>
      <c r="AF379" s="166">
        <f>IF(PMKAFAAPAYER[[#This Row],[ ]]="Payé",PMKAFAAPAYER[[#This Row],[13.02.2025]],0)</f>
        <v>0</v>
      </c>
      <c r="AG379" s="234"/>
      <c r="AH379" s="166">
        <f>IF(PMKAFAAPAYER[[#This Row],[ ]]="Payé",PMKAFAAPAYER[[#This Row],[20.02.2025]],0)</f>
        <v>0</v>
      </c>
      <c r="AI379" s="234"/>
      <c r="AJ379" s="176">
        <f>IF(PMKAFAAPAYER[[#This Row],[ ]]="Payé",PMKAFAAPAYER[[#This Row],[27.02.2025]],0)</f>
        <v>0</v>
      </c>
      <c r="AK379" s="47">
        <f t="shared" si="82"/>
        <v>0</v>
      </c>
      <c r="AL379" s="162"/>
      <c r="AM379" s="166">
        <f>IF(PMKAFAAPAYER[[#This Row],[ ]]="Payé",PMKAFAAPAYER[[#This Row],[05.03.2025]],0)</f>
        <v>0</v>
      </c>
      <c r="AN379" s="161"/>
      <c r="AO379" s="166">
        <f>IF(PMKAFAAPAYER[[#This Row],[ ]]="Payé",PMKAFAAPAYER[[#This Row],[12.03.2025]],0)</f>
        <v>0</v>
      </c>
      <c r="AP379" s="161"/>
      <c r="AQ379" s="166">
        <f>IF(PMKAFAAPAYER[[#This Row],[ ]]="Payé",PMKAFAAPAYER[[#This Row],[19.03.2025]],0)</f>
        <v>0</v>
      </c>
      <c r="AR379" s="161"/>
      <c r="AS379" s="176">
        <f>IF(PMKAFAAPAYER[[#This Row],[ ]]="Payé",PMKAFAAPAYER[[#This Row],[26.03.2025]],0)</f>
        <v>0</v>
      </c>
      <c r="AT379" s="17">
        <f t="shared" si="83"/>
        <v>0</v>
      </c>
      <c r="AU379" s="162"/>
      <c r="AV379" s="166">
        <f>IF(PMKAFAAPAYER[[#This Row],[ ]]="Payé",PMKAFAAPAYER[[#This Row],[02.04.2025]],0)</f>
        <v>0</v>
      </c>
      <c r="AW379" s="161"/>
      <c r="AX379" s="166">
        <f>IF(PMKAFAAPAYER[[#This Row],[ ]]="Payé",PMKAFAAPAYER[[#This Row],[09.04.2025]],0)</f>
        <v>0</v>
      </c>
      <c r="AY379" s="161"/>
      <c r="AZ379" s="166">
        <f>IF(PMKAFAAPAYER[[#This Row],[ ]]="Payé",PMKAFAAPAYER[[#This Row],[16.04.2025]],0)</f>
        <v>0</v>
      </c>
      <c r="BA379" s="161"/>
      <c r="BB379" s="166">
        <f>IF(PMKAFAAPAYER[[#This Row],[ ]]="Payé",PMKAFAAPAYER[[#This Row],[23.04.2025]],0)</f>
        <v>0</v>
      </c>
      <c r="BC379" s="161"/>
      <c r="BD379" s="176">
        <f>IF(PMKAFAAPAYER[[#This Row],[ ]]="Payé",PMKAFAAPAYER[[#This Row],[30.04.2025]],0)</f>
        <v>0</v>
      </c>
      <c r="BE379" s="18">
        <f t="shared" si="84"/>
        <v>0</v>
      </c>
      <c r="BF379" s="162"/>
      <c r="BG379" s="166">
        <f>IF(PMKAFAAPAYER[[#This Row],[ ]]="Payé",PMKAFAAPAYER[[#This Row],[07.05.2025]],0)</f>
        <v>0</v>
      </c>
      <c r="BH379" s="161"/>
      <c r="BI379" s="166">
        <f>IF(PMKAFAAPAYER[[#This Row],[ ]]="Payé",PMKAFAAPAYER[[#This Row],[14.05.2025]],0)</f>
        <v>0</v>
      </c>
      <c r="BJ379" s="161"/>
      <c r="BK379" s="166">
        <f>IF(PMKAFAAPAYER[[#This Row],[ ]]="Payé",PMKAFAAPAYER[[#This Row],[21.05.2025]],0)</f>
        <v>0</v>
      </c>
      <c r="BL379" s="161"/>
      <c r="BM379" s="176">
        <f>IF(PMKAFAAPAYER[[#This Row],[ ]]="Payé",PMKAFAAPAYER[[#This Row],[28.05.2025]],0)</f>
        <v>0</v>
      </c>
      <c r="BN379" s="17">
        <f t="shared" si="85"/>
        <v>0</v>
      </c>
      <c r="BO379" s="162"/>
      <c r="BP379" s="166">
        <f>IF(PMKAFAAPAYER[[#This Row],[ ]]="Payé",PMKAFAAPAYER[[#This Row],[04.06.2025]],0)</f>
        <v>0</v>
      </c>
      <c r="BQ379" s="161"/>
      <c r="BR379" s="166">
        <f>IF(PMKAFAAPAYER[[#This Row],[ ]]="Payé",PMKAFAAPAYER[[#This Row],[11.06.2025]],0)</f>
        <v>0</v>
      </c>
      <c r="BS379" s="161"/>
      <c r="BT379" s="166">
        <f>IF(PMKAFAAPAYER[[#This Row],[ ]]="Payé",PMKAFAAPAYER[[#This Row],[18.06.2025]],0)</f>
        <v>0</v>
      </c>
      <c r="BU379" s="161"/>
      <c r="BV379" s="176">
        <f>IF(PMKAFAAPAYER[[#This Row],[ ]]="Payé",PMKAFAAPAYER[[#This Row],[25.06.2025]],0)</f>
        <v>0</v>
      </c>
      <c r="BW379" s="18">
        <f t="shared" si="86"/>
        <v>0</v>
      </c>
      <c r="BX379" s="162"/>
      <c r="BY379" s="166">
        <f>IF(PMKAFAAPAYER[[#This Row],[ ]]="Payé",PMKAFAAPAYER[[#This Row],[02.07.2025]],0)</f>
        <v>0</v>
      </c>
      <c r="BZ379" s="161"/>
      <c r="CA379" s="166">
        <f>IF(PMKAFAAPAYER[[#This Row],[ ]]="Payé",PMKAFAAPAYER[[#This Row],[09.07.2025]],0)</f>
        <v>0</v>
      </c>
      <c r="CB379" s="161"/>
      <c r="CC379" s="166">
        <f>IF(PMKAFAAPAYER[[#This Row],[ ]]="Payé",PMKAFAAPAYER[[#This Row],[16.07.2025]],0)</f>
        <v>0</v>
      </c>
      <c r="CD379" s="161"/>
      <c r="CE379" s="166">
        <f>IF(PMKAFAAPAYER[[#This Row],[ ]]="Payé",PMKAFAAPAYER[[#This Row],[23.07.2025]],0)</f>
        <v>0</v>
      </c>
      <c r="CF379" s="161"/>
      <c r="CG379" s="176">
        <f>IF(PMKAFAAPAYER[[#This Row],[ ]]="Payé",PMKAFAAPAYER[[#This Row],[30.07.2025]],0)</f>
        <v>0</v>
      </c>
      <c r="CH379" s="17">
        <f t="shared" si="87"/>
        <v>0</v>
      </c>
      <c r="CI379" s="162"/>
      <c r="CJ379" s="166">
        <f>IF(PMKAFAAPAYER[[#This Row],[ ]]="Payé",PMKAFAAPAYER[[#This Row],[06.08.2025]],0)</f>
        <v>0</v>
      </c>
      <c r="CK379" s="161"/>
      <c r="CL379" s="166">
        <f>IF(PMKAFAAPAYER[[#This Row],[ ]]="Payé",PMKAFAAPAYER[[#This Row],[13.08.2025]],0)</f>
        <v>0</v>
      </c>
      <c r="CM379" s="161"/>
      <c r="CN379" s="166">
        <f>IF(PMKAFAAPAYER[[#This Row],[ ]]="Payé",PMKAFAAPAYER[[#This Row],[20.08.2025]],0)</f>
        <v>0</v>
      </c>
      <c r="CO379" s="161"/>
      <c r="CP379" s="176">
        <f>IF(PMKAFAAPAYER[[#This Row],[ ]]="Payé",PMKAFAAPAYER[[#This Row],[27.08.2025]],0)</f>
        <v>0</v>
      </c>
      <c r="CQ379" s="18">
        <f t="shared" si="88"/>
        <v>0</v>
      </c>
      <c r="CR379" s="162"/>
      <c r="CS379" s="166">
        <f>IF(PMKAFAAPAYER[[#This Row],[ ]]="Payé",PMKAFAAPAYER[[#This Row],[03.09.2025]],0)</f>
        <v>0</v>
      </c>
      <c r="CT379" s="161"/>
      <c r="CU379" s="166">
        <f>IF(PMKAFAAPAYER[[#This Row],[ ]]="Payé",PMKAFAAPAYER[[#This Row],[10.09.2025]],0)</f>
        <v>0</v>
      </c>
      <c r="CV379" s="161"/>
      <c r="CW379" s="166">
        <f>IF(PMKAFAAPAYER[[#This Row],[ ]]="Payé",PMKAFAAPAYER[[#This Row],[17.09.2025]],0)</f>
        <v>0</v>
      </c>
      <c r="CX379" s="161"/>
      <c r="CY379" s="176">
        <f>IF(PMKAFAAPAYER[[#This Row],[ ]]="Payé",PMKAFAAPAYER[[#This Row],[24.09.2025]],0)</f>
        <v>0</v>
      </c>
      <c r="CZ379" s="17">
        <f t="shared" si="89"/>
        <v>0</v>
      </c>
      <c r="DA379" s="162"/>
      <c r="DB379" s="166">
        <f>IF(PMKAFAAPAYER[[#This Row],[ ]]="Payé",PMKAFAAPAYER[[#This Row],[01.10.2025]],0)</f>
        <v>0</v>
      </c>
      <c r="DC379" s="161"/>
      <c r="DD379" s="166">
        <f>IF(PMKAFAAPAYER[[#This Row],[ ]]="Payé",PMKAFAAPAYER[[#This Row],[08.10.2025]],0)</f>
        <v>0</v>
      </c>
      <c r="DE379" s="161"/>
      <c r="DF379" s="166">
        <f>IF(PMKAFAAPAYER[[#This Row],[ ]]="Payé",PMKAFAAPAYER[[#This Row],[15.10.2025]],0)</f>
        <v>0</v>
      </c>
      <c r="DG379" s="161"/>
      <c r="DH379" s="166">
        <f>IF(PMKAFAAPAYER[[#This Row],[ ]]="Payé",PMKAFAAPAYER[[#This Row],[22.10.2025]],0)</f>
        <v>0</v>
      </c>
      <c r="DI379" s="161"/>
      <c r="DJ379" s="176">
        <f>IF(PMKAFAAPAYER[[#This Row],[ ]]="Payé",PMKAFAAPAYER[[#This Row],[29.10.2025]],0)</f>
        <v>0</v>
      </c>
      <c r="DK379" s="18">
        <f t="shared" si="90"/>
        <v>0</v>
      </c>
      <c r="DL379" s="162"/>
      <c r="DM379" s="166">
        <f>IF(PMKAFAAPAYER[[#This Row],[ ]]="Payé",PMKAFAAPAYER[[#This Row],[05.11.2025]],0)</f>
        <v>0</v>
      </c>
      <c r="DN379" s="161"/>
      <c r="DO379" s="166">
        <f>IF(PMKAFAAPAYER[[#This Row],[ ]]="Payé",PMKAFAAPAYER[[#This Row],[12.11.2025]],0)</f>
        <v>0</v>
      </c>
      <c r="DP379" s="161"/>
      <c r="DQ379" s="166">
        <f>IF(PMKAFAAPAYER[[#This Row],[ ]]="Payé",PMKAFAAPAYER[[#This Row],[19.11.2025]],0)</f>
        <v>0</v>
      </c>
      <c r="DR379" s="161"/>
      <c r="DS379" s="176">
        <f>IF(PMKAFAAPAYER[[#This Row],[ ]]="Payé",PMKAFAAPAYER[[#This Row],[26.11.2025]],0)</f>
        <v>0</v>
      </c>
      <c r="DT379" s="17">
        <f t="shared" si="91"/>
        <v>0</v>
      </c>
      <c r="DU379" s="162"/>
      <c r="DV379" s="166">
        <f>IF(PMKAFAAPAYER[[#This Row],[ ]]="Payé",PMKAFAAPAYER[[#This Row],[03.12.2025]],0)</f>
        <v>0</v>
      </c>
      <c r="DW379" s="161"/>
      <c r="DX379" s="166">
        <f>IF(PMKAFAAPAYER[[#This Row],[ ]]="Payé",PMKAFAAPAYER[[#This Row],[10.12.2025]],0)</f>
        <v>0</v>
      </c>
      <c r="DY379" s="161"/>
      <c r="DZ379" s="166">
        <f>IF(PMKAFAAPAYER[[#This Row],[ ]]="Payé",PMKAFAAPAYER[[#This Row],[17.12.2025]],0)</f>
        <v>0</v>
      </c>
      <c r="EA379" s="161"/>
      <c r="EB379" s="166">
        <f>IF(PMKAFAAPAYER[[#This Row],[ ]]="Payé",PMKAFAAPAYER[[#This Row],[24.12.2025]],0)</f>
        <v>0</v>
      </c>
      <c r="EC379" s="161"/>
      <c r="ED379" s="176">
        <f>IF(PMKAFAAPAYER[[#This Row],[ ]]="Payé",PMKAFAAPAYER[[#This Row],[31.12.2025]],0)</f>
        <v>0</v>
      </c>
      <c r="EE379" s="18">
        <f t="shared" si="92"/>
        <v>0</v>
      </c>
      <c r="EF379" s="11">
        <f t="shared" si="93"/>
        <v>0</v>
      </c>
      <c r="EG379" s="16">
        <f>+PMKAFAAPAYER[[#This Row],[CHF]]-PMKAFAAPAYER[[#This Row],[T2025]]</f>
        <v>0</v>
      </c>
    </row>
    <row r="380" spans="1:137" x14ac:dyDescent="0.3">
      <c r="A380" s="9">
        <f t="shared" si="94"/>
        <v>375</v>
      </c>
      <c r="B380" s="250"/>
      <c r="C380" s="251"/>
      <c r="D380" s="252"/>
      <c r="E380" s="253"/>
      <c r="F380" s="265">
        <f t="shared" si="95"/>
        <v>0</v>
      </c>
      <c r="G380" s="254"/>
      <c r="H380" s="255"/>
      <c r="I380" s="256"/>
      <c r="J380" s="14"/>
      <c r="K380" s="14"/>
      <c r="L380" s="14"/>
      <c r="N380" s="15"/>
      <c r="P380" s="258"/>
      <c r="Q380" s="259"/>
      <c r="R380" s="260"/>
      <c r="S380" s="166">
        <f>IF(PMKAFAAPAYER[[#This Row],[ ]]="Payé",PMKAFAAPAYER[[#This Row],[02.01.2025]],0)</f>
        <v>0</v>
      </c>
      <c r="T380" s="234"/>
      <c r="U380" s="166">
        <f>IF(PMKAFAAPAYER[[#This Row],[ ]]="Payé",PMKAFAAPAYER[[#This Row],[09.01.2025]],0)</f>
        <v>0</v>
      </c>
      <c r="V380" s="234"/>
      <c r="W380" s="166">
        <f>IF(PMKAFAAPAYER[[#This Row],[ ]]="Payé",PMKAFAAPAYER[[#This Row],[16.01.2025]],0)</f>
        <v>0</v>
      </c>
      <c r="X380" s="234"/>
      <c r="Y380" s="166">
        <f>IF(PMKAFAAPAYER[[#This Row],[ ]]="Payé",PMKAFAAPAYER[[#This Row],[23.01.2025]],0)</f>
        <v>0</v>
      </c>
      <c r="Z380" s="234"/>
      <c r="AA380" s="176">
        <f>IF(PMKAFAAPAYER[[#This Row],[ ]]="Payé",PMKAFAAPAYER[[#This Row],[30.01.2025]],0)</f>
        <v>0</v>
      </c>
      <c r="AB380" s="32">
        <f t="shared" si="81"/>
        <v>0</v>
      </c>
      <c r="AC380" s="234"/>
      <c r="AD380" s="166">
        <f>IF(PMKAFAAPAYER[[#This Row],[ ]]="Payé",PMKAFAAPAYER[[#This Row],[06.02.2025]],0)</f>
        <v>0</v>
      </c>
      <c r="AE380" s="234"/>
      <c r="AF380" s="166">
        <f>IF(PMKAFAAPAYER[[#This Row],[ ]]="Payé",PMKAFAAPAYER[[#This Row],[13.02.2025]],0)</f>
        <v>0</v>
      </c>
      <c r="AG380" s="234"/>
      <c r="AH380" s="166">
        <f>IF(PMKAFAAPAYER[[#This Row],[ ]]="Payé",PMKAFAAPAYER[[#This Row],[20.02.2025]],0)</f>
        <v>0</v>
      </c>
      <c r="AI380" s="234"/>
      <c r="AJ380" s="176">
        <f>IF(PMKAFAAPAYER[[#This Row],[ ]]="Payé",PMKAFAAPAYER[[#This Row],[27.02.2025]],0)</f>
        <v>0</v>
      </c>
      <c r="AK380" s="47">
        <f t="shared" si="82"/>
        <v>0</v>
      </c>
      <c r="AL380" s="162"/>
      <c r="AM380" s="166">
        <f>IF(PMKAFAAPAYER[[#This Row],[ ]]="Payé",PMKAFAAPAYER[[#This Row],[05.03.2025]],0)</f>
        <v>0</v>
      </c>
      <c r="AN380" s="161"/>
      <c r="AO380" s="166">
        <f>IF(PMKAFAAPAYER[[#This Row],[ ]]="Payé",PMKAFAAPAYER[[#This Row],[12.03.2025]],0)</f>
        <v>0</v>
      </c>
      <c r="AP380" s="161"/>
      <c r="AQ380" s="166">
        <f>IF(PMKAFAAPAYER[[#This Row],[ ]]="Payé",PMKAFAAPAYER[[#This Row],[19.03.2025]],0)</f>
        <v>0</v>
      </c>
      <c r="AR380" s="161"/>
      <c r="AS380" s="176">
        <f>IF(PMKAFAAPAYER[[#This Row],[ ]]="Payé",PMKAFAAPAYER[[#This Row],[26.03.2025]],0)</f>
        <v>0</v>
      </c>
      <c r="AT380" s="17">
        <f t="shared" si="83"/>
        <v>0</v>
      </c>
      <c r="AU380" s="162"/>
      <c r="AV380" s="166">
        <f>IF(PMKAFAAPAYER[[#This Row],[ ]]="Payé",PMKAFAAPAYER[[#This Row],[02.04.2025]],0)</f>
        <v>0</v>
      </c>
      <c r="AW380" s="161"/>
      <c r="AX380" s="166">
        <f>IF(PMKAFAAPAYER[[#This Row],[ ]]="Payé",PMKAFAAPAYER[[#This Row],[09.04.2025]],0)</f>
        <v>0</v>
      </c>
      <c r="AY380" s="161"/>
      <c r="AZ380" s="166">
        <f>IF(PMKAFAAPAYER[[#This Row],[ ]]="Payé",PMKAFAAPAYER[[#This Row],[16.04.2025]],0)</f>
        <v>0</v>
      </c>
      <c r="BA380" s="161"/>
      <c r="BB380" s="166">
        <f>IF(PMKAFAAPAYER[[#This Row],[ ]]="Payé",PMKAFAAPAYER[[#This Row],[23.04.2025]],0)</f>
        <v>0</v>
      </c>
      <c r="BC380" s="161"/>
      <c r="BD380" s="176">
        <f>IF(PMKAFAAPAYER[[#This Row],[ ]]="Payé",PMKAFAAPAYER[[#This Row],[30.04.2025]],0)</f>
        <v>0</v>
      </c>
      <c r="BE380" s="18">
        <f t="shared" si="84"/>
        <v>0</v>
      </c>
      <c r="BF380" s="162"/>
      <c r="BG380" s="166">
        <f>IF(PMKAFAAPAYER[[#This Row],[ ]]="Payé",PMKAFAAPAYER[[#This Row],[07.05.2025]],0)</f>
        <v>0</v>
      </c>
      <c r="BH380" s="161"/>
      <c r="BI380" s="166">
        <f>IF(PMKAFAAPAYER[[#This Row],[ ]]="Payé",PMKAFAAPAYER[[#This Row],[14.05.2025]],0)</f>
        <v>0</v>
      </c>
      <c r="BJ380" s="161"/>
      <c r="BK380" s="166">
        <f>IF(PMKAFAAPAYER[[#This Row],[ ]]="Payé",PMKAFAAPAYER[[#This Row],[21.05.2025]],0)</f>
        <v>0</v>
      </c>
      <c r="BL380" s="161"/>
      <c r="BM380" s="176">
        <f>IF(PMKAFAAPAYER[[#This Row],[ ]]="Payé",PMKAFAAPAYER[[#This Row],[28.05.2025]],0)</f>
        <v>0</v>
      </c>
      <c r="BN380" s="17">
        <f t="shared" si="85"/>
        <v>0</v>
      </c>
      <c r="BO380" s="162"/>
      <c r="BP380" s="166">
        <f>IF(PMKAFAAPAYER[[#This Row],[ ]]="Payé",PMKAFAAPAYER[[#This Row],[04.06.2025]],0)</f>
        <v>0</v>
      </c>
      <c r="BQ380" s="161"/>
      <c r="BR380" s="166">
        <f>IF(PMKAFAAPAYER[[#This Row],[ ]]="Payé",PMKAFAAPAYER[[#This Row],[11.06.2025]],0)</f>
        <v>0</v>
      </c>
      <c r="BS380" s="161"/>
      <c r="BT380" s="166">
        <f>IF(PMKAFAAPAYER[[#This Row],[ ]]="Payé",PMKAFAAPAYER[[#This Row],[18.06.2025]],0)</f>
        <v>0</v>
      </c>
      <c r="BU380" s="161"/>
      <c r="BV380" s="176">
        <f>IF(PMKAFAAPAYER[[#This Row],[ ]]="Payé",PMKAFAAPAYER[[#This Row],[25.06.2025]],0)</f>
        <v>0</v>
      </c>
      <c r="BW380" s="18">
        <f t="shared" si="86"/>
        <v>0</v>
      </c>
      <c r="BX380" s="162"/>
      <c r="BY380" s="166">
        <f>IF(PMKAFAAPAYER[[#This Row],[ ]]="Payé",PMKAFAAPAYER[[#This Row],[02.07.2025]],0)</f>
        <v>0</v>
      </c>
      <c r="BZ380" s="161"/>
      <c r="CA380" s="166">
        <f>IF(PMKAFAAPAYER[[#This Row],[ ]]="Payé",PMKAFAAPAYER[[#This Row],[09.07.2025]],0)</f>
        <v>0</v>
      </c>
      <c r="CB380" s="161"/>
      <c r="CC380" s="166">
        <f>IF(PMKAFAAPAYER[[#This Row],[ ]]="Payé",PMKAFAAPAYER[[#This Row],[16.07.2025]],0)</f>
        <v>0</v>
      </c>
      <c r="CD380" s="161"/>
      <c r="CE380" s="166">
        <f>IF(PMKAFAAPAYER[[#This Row],[ ]]="Payé",PMKAFAAPAYER[[#This Row],[23.07.2025]],0)</f>
        <v>0</v>
      </c>
      <c r="CF380" s="161"/>
      <c r="CG380" s="176">
        <f>IF(PMKAFAAPAYER[[#This Row],[ ]]="Payé",PMKAFAAPAYER[[#This Row],[30.07.2025]],0)</f>
        <v>0</v>
      </c>
      <c r="CH380" s="17">
        <f t="shared" si="87"/>
        <v>0</v>
      </c>
      <c r="CI380" s="162"/>
      <c r="CJ380" s="166">
        <f>IF(PMKAFAAPAYER[[#This Row],[ ]]="Payé",PMKAFAAPAYER[[#This Row],[06.08.2025]],0)</f>
        <v>0</v>
      </c>
      <c r="CK380" s="161"/>
      <c r="CL380" s="166">
        <f>IF(PMKAFAAPAYER[[#This Row],[ ]]="Payé",PMKAFAAPAYER[[#This Row],[13.08.2025]],0)</f>
        <v>0</v>
      </c>
      <c r="CM380" s="161"/>
      <c r="CN380" s="166">
        <f>IF(PMKAFAAPAYER[[#This Row],[ ]]="Payé",PMKAFAAPAYER[[#This Row],[20.08.2025]],0)</f>
        <v>0</v>
      </c>
      <c r="CO380" s="161"/>
      <c r="CP380" s="176">
        <f>IF(PMKAFAAPAYER[[#This Row],[ ]]="Payé",PMKAFAAPAYER[[#This Row],[27.08.2025]],0)</f>
        <v>0</v>
      </c>
      <c r="CQ380" s="18">
        <f t="shared" si="88"/>
        <v>0</v>
      </c>
      <c r="CR380" s="162"/>
      <c r="CS380" s="166">
        <f>IF(PMKAFAAPAYER[[#This Row],[ ]]="Payé",PMKAFAAPAYER[[#This Row],[03.09.2025]],0)</f>
        <v>0</v>
      </c>
      <c r="CT380" s="161"/>
      <c r="CU380" s="166">
        <f>IF(PMKAFAAPAYER[[#This Row],[ ]]="Payé",PMKAFAAPAYER[[#This Row],[10.09.2025]],0)</f>
        <v>0</v>
      </c>
      <c r="CV380" s="161"/>
      <c r="CW380" s="166">
        <f>IF(PMKAFAAPAYER[[#This Row],[ ]]="Payé",PMKAFAAPAYER[[#This Row],[17.09.2025]],0)</f>
        <v>0</v>
      </c>
      <c r="CX380" s="161"/>
      <c r="CY380" s="176">
        <f>IF(PMKAFAAPAYER[[#This Row],[ ]]="Payé",PMKAFAAPAYER[[#This Row],[24.09.2025]],0)</f>
        <v>0</v>
      </c>
      <c r="CZ380" s="17">
        <f t="shared" si="89"/>
        <v>0</v>
      </c>
      <c r="DA380" s="162"/>
      <c r="DB380" s="166">
        <f>IF(PMKAFAAPAYER[[#This Row],[ ]]="Payé",PMKAFAAPAYER[[#This Row],[01.10.2025]],0)</f>
        <v>0</v>
      </c>
      <c r="DC380" s="161"/>
      <c r="DD380" s="166">
        <f>IF(PMKAFAAPAYER[[#This Row],[ ]]="Payé",PMKAFAAPAYER[[#This Row],[08.10.2025]],0)</f>
        <v>0</v>
      </c>
      <c r="DE380" s="161"/>
      <c r="DF380" s="166">
        <f>IF(PMKAFAAPAYER[[#This Row],[ ]]="Payé",PMKAFAAPAYER[[#This Row],[15.10.2025]],0)</f>
        <v>0</v>
      </c>
      <c r="DG380" s="161"/>
      <c r="DH380" s="166">
        <f>IF(PMKAFAAPAYER[[#This Row],[ ]]="Payé",PMKAFAAPAYER[[#This Row],[22.10.2025]],0)</f>
        <v>0</v>
      </c>
      <c r="DI380" s="161"/>
      <c r="DJ380" s="176">
        <f>IF(PMKAFAAPAYER[[#This Row],[ ]]="Payé",PMKAFAAPAYER[[#This Row],[29.10.2025]],0)</f>
        <v>0</v>
      </c>
      <c r="DK380" s="18">
        <f t="shared" si="90"/>
        <v>0</v>
      </c>
      <c r="DL380" s="162"/>
      <c r="DM380" s="166">
        <f>IF(PMKAFAAPAYER[[#This Row],[ ]]="Payé",PMKAFAAPAYER[[#This Row],[05.11.2025]],0)</f>
        <v>0</v>
      </c>
      <c r="DN380" s="161"/>
      <c r="DO380" s="166">
        <f>IF(PMKAFAAPAYER[[#This Row],[ ]]="Payé",PMKAFAAPAYER[[#This Row],[12.11.2025]],0)</f>
        <v>0</v>
      </c>
      <c r="DP380" s="161"/>
      <c r="DQ380" s="166">
        <f>IF(PMKAFAAPAYER[[#This Row],[ ]]="Payé",PMKAFAAPAYER[[#This Row],[19.11.2025]],0)</f>
        <v>0</v>
      </c>
      <c r="DR380" s="161"/>
      <c r="DS380" s="176">
        <f>IF(PMKAFAAPAYER[[#This Row],[ ]]="Payé",PMKAFAAPAYER[[#This Row],[26.11.2025]],0)</f>
        <v>0</v>
      </c>
      <c r="DT380" s="17">
        <f t="shared" si="91"/>
        <v>0</v>
      </c>
      <c r="DU380" s="162"/>
      <c r="DV380" s="166">
        <f>IF(PMKAFAAPAYER[[#This Row],[ ]]="Payé",PMKAFAAPAYER[[#This Row],[03.12.2025]],0)</f>
        <v>0</v>
      </c>
      <c r="DW380" s="161"/>
      <c r="DX380" s="166">
        <f>IF(PMKAFAAPAYER[[#This Row],[ ]]="Payé",PMKAFAAPAYER[[#This Row],[10.12.2025]],0)</f>
        <v>0</v>
      </c>
      <c r="DY380" s="161"/>
      <c r="DZ380" s="166">
        <f>IF(PMKAFAAPAYER[[#This Row],[ ]]="Payé",PMKAFAAPAYER[[#This Row],[17.12.2025]],0)</f>
        <v>0</v>
      </c>
      <c r="EA380" s="161"/>
      <c r="EB380" s="166">
        <f>IF(PMKAFAAPAYER[[#This Row],[ ]]="Payé",PMKAFAAPAYER[[#This Row],[24.12.2025]],0)</f>
        <v>0</v>
      </c>
      <c r="EC380" s="161"/>
      <c r="ED380" s="176">
        <f>IF(PMKAFAAPAYER[[#This Row],[ ]]="Payé",PMKAFAAPAYER[[#This Row],[31.12.2025]],0)</f>
        <v>0</v>
      </c>
      <c r="EE380" s="18">
        <f t="shared" si="92"/>
        <v>0</v>
      </c>
      <c r="EF380" s="11">
        <f t="shared" si="93"/>
        <v>0</v>
      </c>
      <c r="EG380" s="16">
        <f>+PMKAFAAPAYER[[#This Row],[CHF]]-PMKAFAAPAYER[[#This Row],[T2025]]</f>
        <v>0</v>
      </c>
    </row>
    <row r="381" spans="1:137" x14ac:dyDescent="0.3">
      <c r="A381" s="9">
        <f t="shared" si="94"/>
        <v>376</v>
      </c>
      <c r="B381" s="250"/>
      <c r="C381" s="251"/>
      <c r="D381" s="252"/>
      <c r="E381" s="253"/>
      <c r="F381" s="265">
        <f t="shared" si="95"/>
        <v>0</v>
      </c>
      <c r="G381" s="254"/>
      <c r="H381" s="255"/>
      <c r="I381" s="256"/>
      <c r="J381" s="14"/>
      <c r="K381" s="14"/>
      <c r="L381" s="14"/>
      <c r="N381" s="15"/>
      <c r="P381" s="258"/>
      <c r="Q381" s="259"/>
      <c r="R381" s="260"/>
      <c r="S381" s="166">
        <f>IF(PMKAFAAPAYER[[#This Row],[ ]]="Payé",PMKAFAAPAYER[[#This Row],[02.01.2025]],0)</f>
        <v>0</v>
      </c>
      <c r="T381" s="234"/>
      <c r="U381" s="166">
        <f>IF(PMKAFAAPAYER[[#This Row],[ ]]="Payé",PMKAFAAPAYER[[#This Row],[09.01.2025]],0)</f>
        <v>0</v>
      </c>
      <c r="V381" s="234"/>
      <c r="W381" s="166">
        <f>IF(PMKAFAAPAYER[[#This Row],[ ]]="Payé",PMKAFAAPAYER[[#This Row],[16.01.2025]],0)</f>
        <v>0</v>
      </c>
      <c r="X381" s="234"/>
      <c r="Y381" s="166">
        <f>IF(PMKAFAAPAYER[[#This Row],[ ]]="Payé",PMKAFAAPAYER[[#This Row],[23.01.2025]],0)</f>
        <v>0</v>
      </c>
      <c r="Z381" s="234"/>
      <c r="AA381" s="176">
        <f>IF(PMKAFAAPAYER[[#This Row],[ ]]="Payé",PMKAFAAPAYER[[#This Row],[30.01.2025]],0)</f>
        <v>0</v>
      </c>
      <c r="AB381" s="32">
        <f t="shared" si="81"/>
        <v>0</v>
      </c>
      <c r="AC381" s="234"/>
      <c r="AD381" s="166">
        <f>IF(PMKAFAAPAYER[[#This Row],[ ]]="Payé",PMKAFAAPAYER[[#This Row],[06.02.2025]],0)</f>
        <v>0</v>
      </c>
      <c r="AE381" s="234"/>
      <c r="AF381" s="166">
        <f>IF(PMKAFAAPAYER[[#This Row],[ ]]="Payé",PMKAFAAPAYER[[#This Row],[13.02.2025]],0)</f>
        <v>0</v>
      </c>
      <c r="AG381" s="234"/>
      <c r="AH381" s="166">
        <f>IF(PMKAFAAPAYER[[#This Row],[ ]]="Payé",PMKAFAAPAYER[[#This Row],[20.02.2025]],0)</f>
        <v>0</v>
      </c>
      <c r="AI381" s="234"/>
      <c r="AJ381" s="176">
        <f>IF(PMKAFAAPAYER[[#This Row],[ ]]="Payé",PMKAFAAPAYER[[#This Row],[27.02.2025]],0)</f>
        <v>0</v>
      </c>
      <c r="AK381" s="47">
        <f t="shared" si="82"/>
        <v>0</v>
      </c>
      <c r="AL381" s="162"/>
      <c r="AM381" s="166">
        <f>IF(PMKAFAAPAYER[[#This Row],[ ]]="Payé",PMKAFAAPAYER[[#This Row],[05.03.2025]],0)</f>
        <v>0</v>
      </c>
      <c r="AN381" s="161"/>
      <c r="AO381" s="166">
        <f>IF(PMKAFAAPAYER[[#This Row],[ ]]="Payé",PMKAFAAPAYER[[#This Row],[12.03.2025]],0)</f>
        <v>0</v>
      </c>
      <c r="AP381" s="161"/>
      <c r="AQ381" s="166">
        <f>IF(PMKAFAAPAYER[[#This Row],[ ]]="Payé",PMKAFAAPAYER[[#This Row],[19.03.2025]],0)</f>
        <v>0</v>
      </c>
      <c r="AR381" s="161"/>
      <c r="AS381" s="176">
        <f>IF(PMKAFAAPAYER[[#This Row],[ ]]="Payé",PMKAFAAPAYER[[#This Row],[26.03.2025]],0)</f>
        <v>0</v>
      </c>
      <c r="AT381" s="17">
        <f t="shared" si="83"/>
        <v>0</v>
      </c>
      <c r="AU381" s="162"/>
      <c r="AV381" s="166">
        <f>IF(PMKAFAAPAYER[[#This Row],[ ]]="Payé",PMKAFAAPAYER[[#This Row],[02.04.2025]],0)</f>
        <v>0</v>
      </c>
      <c r="AW381" s="161"/>
      <c r="AX381" s="166">
        <f>IF(PMKAFAAPAYER[[#This Row],[ ]]="Payé",PMKAFAAPAYER[[#This Row],[09.04.2025]],0)</f>
        <v>0</v>
      </c>
      <c r="AY381" s="161"/>
      <c r="AZ381" s="166">
        <f>IF(PMKAFAAPAYER[[#This Row],[ ]]="Payé",PMKAFAAPAYER[[#This Row],[16.04.2025]],0)</f>
        <v>0</v>
      </c>
      <c r="BA381" s="161"/>
      <c r="BB381" s="166">
        <f>IF(PMKAFAAPAYER[[#This Row],[ ]]="Payé",PMKAFAAPAYER[[#This Row],[23.04.2025]],0)</f>
        <v>0</v>
      </c>
      <c r="BC381" s="161"/>
      <c r="BD381" s="176">
        <f>IF(PMKAFAAPAYER[[#This Row],[ ]]="Payé",PMKAFAAPAYER[[#This Row],[30.04.2025]],0)</f>
        <v>0</v>
      </c>
      <c r="BE381" s="18">
        <f t="shared" si="84"/>
        <v>0</v>
      </c>
      <c r="BF381" s="162"/>
      <c r="BG381" s="166">
        <f>IF(PMKAFAAPAYER[[#This Row],[ ]]="Payé",PMKAFAAPAYER[[#This Row],[07.05.2025]],0)</f>
        <v>0</v>
      </c>
      <c r="BH381" s="161"/>
      <c r="BI381" s="166">
        <f>IF(PMKAFAAPAYER[[#This Row],[ ]]="Payé",PMKAFAAPAYER[[#This Row],[14.05.2025]],0)</f>
        <v>0</v>
      </c>
      <c r="BJ381" s="161"/>
      <c r="BK381" s="166">
        <f>IF(PMKAFAAPAYER[[#This Row],[ ]]="Payé",PMKAFAAPAYER[[#This Row],[21.05.2025]],0)</f>
        <v>0</v>
      </c>
      <c r="BL381" s="161"/>
      <c r="BM381" s="176">
        <f>IF(PMKAFAAPAYER[[#This Row],[ ]]="Payé",PMKAFAAPAYER[[#This Row],[28.05.2025]],0)</f>
        <v>0</v>
      </c>
      <c r="BN381" s="17">
        <f t="shared" si="85"/>
        <v>0</v>
      </c>
      <c r="BO381" s="162"/>
      <c r="BP381" s="166">
        <f>IF(PMKAFAAPAYER[[#This Row],[ ]]="Payé",PMKAFAAPAYER[[#This Row],[04.06.2025]],0)</f>
        <v>0</v>
      </c>
      <c r="BQ381" s="161"/>
      <c r="BR381" s="166">
        <f>IF(PMKAFAAPAYER[[#This Row],[ ]]="Payé",PMKAFAAPAYER[[#This Row],[11.06.2025]],0)</f>
        <v>0</v>
      </c>
      <c r="BS381" s="161"/>
      <c r="BT381" s="166">
        <f>IF(PMKAFAAPAYER[[#This Row],[ ]]="Payé",PMKAFAAPAYER[[#This Row],[18.06.2025]],0)</f>
        <v>0</v>
      </c>
      <c r="BU381" s="161"/>
      <c r="BV381" s="176">
        <f>IF(PMKAFAAPAYER[[#This Row],[ ]]="Payé",PMKAFAAPAYER[[#This Row],[25.06.2025]],0)</f>
        <v>0</v>
      </c>
      <c r="BW381" s="18">
        <f t="shared" si="86"/>
        <v>0</v>
      </c>
      <c r="BX381" s="162"/>
      <c r="BY381" s="166">
        <f>IF(PMKAFAAPAYER[[#This Row],[ ]]="Payé",PMKAFAAPAYER[[#This Row],[02.07.2025]],0)</f>
        <v>0</v>
      </c>
      <c r="BZ381" s="161"/>
      <c r="CA381" s="166">
        <f>IF(PMKAFAAPAYER[[#This Row],[ ]]="Payé",PMKAFAAPAYER[[#This Row],[09.07.2025]],0)</f>
        <v>0</v>
      </c>
      <c r="CB381" s="161"/>
      <c r="CC381" s="166">
        <f>IF(PMKAFAAPAYER[[#This Row],[ ]]="Payé",PMKAFAAPAYER[[#This Row],[16.07.2025]],0)</f>
        <v>0</v>
      </c>
      <c r="CD381" s="161"/>
      <c r="CE381" s="166">
        <f>IF(PMKAFAAPAYER[[#This Row],[ ]]="Payé",PMKAFAAPAYER[[#This Row],[23.07.2025]],0)</f>
        <v>0</v>
      </c>
      <c r="CF381" s="161"/>
      <c r="CG381" s="176">
        <f>IF(PMKAFAAPAYER[[#This Row],[ ]]="Payé",PMKAFAAPAYER[[#This Row],[30.07.2025]],0)</f>
        <v>0</v>
      </c>
      <c r="CH381" s="17">
        <f t="shared" si="87"/>
        <v>0</v>
      </c>
      <c r="CI381" s="162"/>
      <c r="CJ381" s="166">
        <f>IF(PMKAFAAPAYER[[#This Row],[ ]]="Payé",PMKAFAAPAYER[[#This Row],[06.08.2025]],0)</f>
        <v>0</v>
      </c>
      <c r="CK381" s="161"/>
      <c r="CL381" s="166">
        <f>IF(PMKAFAAPAYER[[#This Row],[ ]]="Payé",PMKAFAAPAYER[[#This Row],[13.08.2025]],0)</f>
        <v>0</v>
      </c>
      <c r="CM381" s="161"/>
      <c r="CN381" s="166">
        <f>IF(PMKAFAAPAYER[[#This Row],[ ]]="Payé",PMKAFAAPAYER[[#This Row],[20.08.2025]],0)</f>
        <v>0</v>
      </c>
      <c r="CO381" s="161"/>
      <c r="CP381" s="176">
        <f>IF(PMKAFAAPAYER[[#This Row],[ ]]="Payé",PMKAFAAPAYER[[#This Row],[27.08.2025]],0)</f>
        <v>0</v>
      </c>
      <c r="CQ381" s="18">
        <f t="shared" si="88"/>
        <v>0</v>
      </c>
      <c r="CR381" s="162"/>
      <c r="CS381" s="166">
        <f>IF(PMKAFAAPAYER[[#This Row],[ ]]="Payé",PMKAFAAPAYER[[#This Row],[03.09.2025]],0)</f>
        <v>0</v>
      </c>
      <c r="CT381" s="161"/>
      <c r="CU381" s="166">
        <f>IF(PMKAFAAPAYER[[#This Row],[ ]]="Payé",PMKAFAAPAYER[[#This Row],[10.09.2025]],0)</f>
        <v>0</v>
      </c>
      <c r="CV381" s="161"/>
      <c r="CW381" s="166">
        <f>IF(PMKAFAAPAYER[[#This Row],[ ]]="Payé",PMKAFAAPAYER[[#This Row],[17.09.2025]],0)</f>
        <v>0</v>
      </c>
      <c r="CX381" s="161"/>
      <c r="CY381" s="176">
        <f>IF(PMKAFAAPAYER[[#This Row],[ ]]="Payé",PMKAFAAPAYER[[#This Row],[24.09.2025]],0)</f>
        <v>0</v>
      </c>
      <c r="CZ381" s="17">
        <f t="shared" si="89"/>
        <v>0</v>
      </c>
      <c r="DA381" s="162"/>
      <c r="DB381" s="166">
        <f>IF(PMKAFAAPAYER[[#This Row],[ ]]="Payé",PMKAFAAPAYER[[#This Row],[01.10.2025]],0)</f>
        <v>0</v>
      </c>
      <c r="DC381" s="161"/>
      <c r="DD381" s="166">
        <f>IF(PMKAFAAPAYER[[#This Row],[ ]]="Payé",PMKAFAAPAYER[[#This Row],[08.10.2025]],0)</f>
        <v>0</v>
      </c>
      <c r="DE381" s="161"/>
      <c r="DF381" s="166">
        <f>IF(PMKAFAAPAYER[[#This Row],[ ]]="Payé",PMKAFAAPAYER[[#This Row],[15.10.2025]],0)</f>
        <v>0</v>
      </c>
      <c r="DG381" s="161"/>
      <c r="DH381" s="166">
        <f>IF(PMKAFAAPAYER[[#This Row],[ ]]="Payé",PMKAFAAPAYER[[#This Row],[22.10.2025]],0)</f>
        <v>0</v>
      </c>
      <c r="DI381" s="161"/>
      <c r="DJ381" s="176">
        <f>IF(PMKAFAAPAYER[[#This Row],[ ]]="Payé",PMKAFAAPAYER[[#This Row],[29.10.2025]],0)</f>
        <v>0</v>
      </c>
      <c r="DK381" s="18">
        <f t="shared" si="90"/>
        <v>0</v>
      </c>
      <c r="DL381" s="162"/>
      <c r="DM381" s="166">
        <f>IF(PMKAFAAPAYER[[#This Row],[ ]]="Payé",PMKAFAAPAYER[[#This Row],[05.11.2025]],0)</f>
        <v>0</v>
      </c>
      <c r="DN381" s="161"/>
      <c r="DO381" s="166">
        <f>IF(PMKAFAAPAYER[[#This Row],[ ]]="Payé",PMKAFAAPAYER[[#This Row],[12.11.2025]],0)</f>
        <v>0</v>
      </c>
      <c r="DP381" s="161"/>
      <c r="DQ381" s="166">
        <f>IF(PMKAFAAPAYER[[#This Row],[ ]]="Payé",PMKAFAAPAYER[[#This Row],[19.11.2025]],0)</f>
        <v>0</v>
      </c>
      <c r="DR381" s="161"/>
      <c r="DS381" s="176">
        <f>IF(PMKAFAAPAYER[[#This Row],[ ]]="Payé",PMKAFAAPAYER[[#This Row],[26.11.2025]],0)</f>
        <v>0</v>
      </c>
      <c r="DT381" s="17">
        <f t="shared" si="91"/>
        <v>0</v>
      </c>
      <c r="DU381" s="162"/>
      <c r="DV381" s="166">
        <f>IF(PMKAFAAPAYER[[#This Row],[ ]]="Payé",PMKAFAAPAYER[[#This Row],[03.12.2025]],0)</f>
        <v>0</v>
      </c>
      <c r="DW381" s="161"/>
      <c r="DX381" s="166">
        <f>IF(PMKAFAAPAYER[[#This Row],[ ]]="Payé",PMKAFAAPAYER[[#This Row],[10.12.2025]],0)</f>
        <v>0</v>
      </c>
      <c r="DY381" s="161"/>
      <c r="DZ381" s="166">
        <f>IF(PMKAFAAPAYER[[#This Row],[ ]]="Payé",PMKAFAAPAYER[[#This Row],[17.12.2025]],0)</f>
        <v>0</v>
      </c>
      <c r="EA381" s="161"/>
      <c r="EB381" s="166">
        <f>IF(PMKAFAAPAYER[[#This Row],[ ]]="Payé",PMKAFAAPAYER[[#This Row],[24.12.2025]],0)</f>
        <v>0</v>
      </c>
      <c r="EC381" s="161"/>
      <c r="ED381" s="176">
        <f>IF(PMKAFAAPAYER[[#This Row],[ ]]="Payé",PMKAFAAPAYER[[#This Row],[31.12.2025]],0)</f>
        <v>0</v>
      </c>
      <c r="EE381" s="18">
        <f t="shared" si="92"/>
        <v>0</v>
      </c>
      <c r="EF381" s="11">
        <f t="shared" si="93"/>
        <v>0</v>
      </c>
      <c r="EG381" s="16">
        <f>+PMKAFAAPAYER[[#This Row],[CHF]]-PMKAFAAPAYER[[#This Row],[T2025]]</f>
        <v>0</v>
      </c>
    </row>
    <row r="382" spans="1:137" x14ac:dyDescent="0.3">
      <c r="A382" s="9">
        <f t="shared" si="94"/>
        <v>377</v>
      </c>
      <c r="B382" s="250"/>
      <c r="C382" s="251"/>
      <c r="D382" s="252"/>
      <c r="E382" s="253"/>
      <c r="F382" s="265">
        <f t="shared" si="95"/>
        <v>0</v>
      </c>
      <c r="G382" s="254"/>
      <c r="H382" s="255"/>
      <c r="I382" s="256"/>
      <c r="J382" s="14"/>
      <c r="K382" s="14"/>
      <c r="L382" s="14"/>
      <c r="N382" s="15"/>
      <c r="P382" s="258"/>
      <c r="Q382" s="259"/>
      <c r="R382" s="260"/>
      <c r="S382" s="166">
        <f>IF(PMKAFAAPAYER[[#This Row],[ ]]="Payé",PMKAFAAPAYER[[#This Row],[02.01.2025]],0)</f>
        <v>0</v>
      </c>
      <c r="T382" s="234"/>
      <c r="U382" s="166">
        <f>IF(PMKAFAAPAYER[[#This Row],[ ]]="Payé",PMKAFAAPAYER[[#This Row],[09.01.2025]],0)</f>
        <v>0</v>
      </c>
      <c r="V382" s="234"/>
      <c r="W382" s="166">
        <f>IF(PMKAFAAPAYER[[#This Row],[ ]]="Payé",PMKAFAAPAYER[[#This Row],[16.01.2025]],0)</f>
        <v>0</v>
      </c>
      <c r="X382" s="234"/>
      <c r="Y382" s="166">
        <f>IF(PMKAFAAPAYER[[#This Row],[ ]]="Payé",PMKAFAAPAYER[[#This Row],[23.01.2025]],0)</f>
        <v>0</v>
      </c>
      <c r="Z382" s="234"/>
      <c r="AA382" s="176">
        <f>IF(PMKAFAAPAYER[[#This Row],[ ]]="Payé",PMKAFAAPAYER[[#This Row],[30.01.2025]],0)</f>
        <v>0</v>
      </c>
      <c r="AB382" s="32">
        <f t="shared" si="81"/>
        <v>0</v>
      </c>
      <c r="AC382" s="234"/>
      <c r="AD382" s="166">
        <f>IF(PMKAFAAPAYER[[#This Row],[ ]]="Payé",PMKAFAAPAYER[[#This Row],[06.02.2025]],0)</f>
        <v>0</v>
      </c>
      <c r="AE382" s="234"/>
      <c r="AF382" s="166">
        <f>IF(PMKAFAAPAYER[[#This Row],[ ]]="Payé",PMKAFAAPAYER[[#This Row],[13.02.2025]],0)</f>
        <v>0</v>
      </c>
      <c r="AG382" s="234"/>
      <c r="AH382" s="166">
        <f>IF(PMKAFAAPAYER[[#This Row],[ ]]="Payé",PMKAFAAPAYER[[#This Row],[20.02.2025]],0)</f>
        <v>0</v>
      </c>
      <c r="AI382" s="234"/>
      <c r="AJ382" s="176">
        <f>IF(PMKAFAAPAYER[[#This Row],[ ]]="Payé",PMKAFAAPAYER[[#This Row],[27.02.2025]],0)</f>
        <v>0</v>
      </c>
      <c r="AK382" s="47">
        <f t="shared" si="82"/>
        <v>0</v>
      </c>
      <c r="AL382" s="162"/>
      <c r="AM382" s="166">
        <f>IF(PMKAFAAPAYER[[#This Row],[ ]]="Payé",PMKAFAAPAYER[[#This Row],[05.03.2025]],0)</f>
        <v>0</v>
      </c>
      <c r="AN382" s="161"/>
      <c r="AO382" s="166">
        <f>IF(PMKAFAAPAYER[[#This Row],[ ]]="Payé",PMKAFAAPAYER[[#This Row],[12.03.2025]],0)</f>
        <v>0</v>
      </c>
      <c r="AP382" s="161"/>
      <c r="AQ382" s="166">
        <f>IF(PMKAFAAPAYER[[#This Row],[ ]]="Payé",PMKAFAAPAYER[[#This Row],[19.03.2025]],0)</f>
        <v>0</v>
      </c>
      <c r="AR382" s="161"/>
      <c r="AS382" s="176">
        <f>IF(PMKAFAAPAYER[[#This Row],[ ]]="Payé",PMKAFAAPAYER[[#This Row],[26.03.2025]],0)</f>
        <v>0</v>
      </c>
      <c r="AT382" s="17">
        <f t="shared" si="83"/>
        <v>0</v>
      </c>
      <c r="AU382" s="162"/>
      <c r="AV382" s="166">
        <f>IF(PMKAFAAPAYER[[#This Row],[ ]]="Payé",PMKAFAAPAYER[[#This Row],[02.04.2025]],0)</f>
        <v>0</v>
      </c>
      <c r="AW382" s="161"/>
      <c r="AX382" s="166">
        <f>IF(PMKAFAAPAYER[[#This Row],[ ]]="Payé",PMKAFAAPAYER[[#This Row],[09.04.2025]],0)</f>
        <v>0</v>
      </c>
      <c r="AY382" s="161"/>
      <c r="AZ382" s="166">
        <f>IF(PMKAFAAPAYER[[#This Row],[ ]]="Payé",PMKAFAAPAYER[[#This Row],[16.04.2025]],0)</f>
        <v>0</v>
      </c>
      <c r="BA382" s="161"/>
      <c r="BB382" s="166">
        <f>IF(PMKAFAAPAYER[[#This Row],[ ]]="Payé",PMKAFAAPAYER[[#This Row],[23.04.2025]],0)</f>
        <v>0</v>
      </c>
      <c r="BC382" s="161"/>
      <c r="BD382" s="176">
        <f>IF(PMKAFAAPAYER[[#This Row],[ ]]="Payé",PMKAFAAPAYER[[#This Row],[30.04.2025]],0)</f>
        <v>0</v>
      </c>
      <c r="BE382" s="18">
        <f t="shared" si="84"/>
        <v>0</v>
      </c>
      <c r="BF382" s="162"/>
      <c r="BG382" s="166">
        <f>IF(PMKAFAAPAYER[[#This Row],[ ]]="Payé",PMKAFAAPAYER[[#This Row],[07.05.2025]],0)</f>
        <v>0</v>
      </c>
      <c r="BH382" s="161"/>
      <c r="BI382" s="166">
        <f>IF(PMKAFAAPAYER[[#This Row],[ ]]="Payé",PMKAFAAPAYER[[#This Row],[14.05.2025]],0)</f>
        <v>0</v>
      </c>
      <c r="BJ382" s="161"/>
      <c r="BK382" s="166">
        <f>IF(PMKAFAAPAYER[[#This Row],[ ]]="Payé",PMKAFAAPAYER[[#This Row],[21.05.2025]],0)</f>
        <v>0</v>
      </c>
      <c r="BL382" s="161"/>
      <c r="BM382" s="176">
        <f>IF(PMKAFAAPAYER[[#This Row],[ ]]="Payé",PMKAFAAPAYER[[#This Row],[28.05.2025]],0)</f>
        <v>0</v>
      </c>
      <c r="BN382" s="17">
        <f t="shared" si="85"/>
        <v>0</v>
      </c>
      <c r="BO382" s="162"/>
      <c r="BP382" s="166">
        <f>IF(PMKAFAAPAYER[[#This Row],[ ]]="Payé",PMKAFAAPAYER[[#This Row],[04.06.2025]],0)</f>
        <v>0</v>
      </c>
      <c r="BQ382" s="161"/>
      <c r="BR382" s="166">
        <f>IF(PMKAFAAPAYER[[#This Row],[ ]]="Payé",PMKAFAAPAYER[[#This Row],[11.06.2025]],0)</f>
        <v>0</v>
      </c>
      <c r="BS382" s="161"/>
      <c r="BT382" s="166">
        <f>IF(PMKAFAAPAYER[[#This Row],[ ]]="Payé",PMKAFAAPAYER[[#This Row],[18.06.2025]],0)</f>
        <v>0</v>
      </c>
      <c r="BU382" s="161"/>
      <c r="BV382" s="176">
        <f>IF(PMKAFAAPAYER[[#This Row],[ ]]="Payé",PMKAFAAPAYER[[#This Row],[25.06.2025]],0)</f>
        <v>0</v>
      </c>
      <c r="BW382" s="18">
        <f t="shared" si="86"/>
        <v>0</v>
      </c>
      <c r="BX382" s="162"/>
      <c r="BY382" s="166">
        <f>IF(PMKAFAAPAYER[[#This Row],[ ]]="Payé",PMKAFAAPAYER[[#This Row],[02.07.2025]],0)</f>
        <v>0</v>
      </c>
      <c r="BZ382" s="161"/>
      <c r="CA382" s="166">
        <f>IF(PMKAFAAPAYER[[#This Row],[ ]]="Payé",PMKAFAAPAYER[[#This Row],[09.07.2025]],0)</f>
        <v>0</v>
      </c>
      <c r="CB382" s="161"/>
      <c r="CC382" s="166">
        <f>IF(PMKAFAAPAYER[[#This Row],[ ]]="Payé",PMKAFAAPAYER[[#This Row],[16.07.2025]],0)</f>
        <v>0</v>
      </c>
      <c r="CD382" s="161"/>
      <c r="CE382" s="166">
        <f>IF(PMKAFAAPAYER[[#This Row],[ ]]="Payé",PMKAFAAPAYER[[#This Row],[23.07.2025]],0)</f>
        <v>0</v>
      </c>
      <c r="CF382" s="161"/>
      <c r="CG382" s="176">
        <f>IF(PMKAFAAPAYER[[#This Row],[ ]]="Payé",PMKAFAAPAYER[[#This Row],[30.07.2025]],0)</f>
        <v>0</v>
      </c>
      <c r="CH382" s="17">
        <f t="shared" si="87"/>
        <v>0</v>
      </c>
      <c r="CI382" s="162"/>
      <c r="CJ382" s="166">
        <f>IF(PMKAFAAPAYER[[#This Row],[ ]]="Payé",PMKAFAAPAYER[[#This Row],[06.08.2025]],0)</f>
        <v>0</v>
      </c>
      <c r="CK382" s="161"/>
      <c r="CL382" s="166">
        <f>IF(PMKAFAAPAYER[[#This Row],[ ]]="Payé",PMKAFAAPAYER[[#This Row],[13.08.2025]],0)</f>
        <v>0</v>
      </c>
      <c r="CM382" s="161"/>
      <c r="CN382" s="166">
        <f>IF(PMKAFAAPAYER[[#This Row],[ ]]="Payé",PMKAFAAPAYER[[#This Row],[20.08.2025]],0)</f>
        <v>0</v>
      </c>
      <c r="CO382" s="161"/>
      <c r="CP382" s="176">
        <f>IF(PMKAFAAPAYER[[#This Row],[ ]]="Payé",PMKAFAAPAYER[[#This Row],[27.08.2025]],0)</f>
        <v>0</v>
      </c>
      <c r="CQ382" s="18">
        <f t="shared" si="88"/>
        <v>0</v>
      </c>
      <c r="CR382" s="162"/>
      <c r="CS382" s="166">
        <f>IF(PMKAFAAPAYER[[#This Row],[ ]]="Payé",PMKAFAAPAYER[[#This Row],[03.09.2025]],0)</f>
        <v>0</v>
      </c>
      <c r="CT382" s="161"/>
      <c r="CU382" s="166">
        <f>IF(PMKAFAAPAYER[[#This Row],[ ]]="Payé",PMKAFAAPAYER[[#This Row],[10.09.2025]],0)</f>
        <v>0</v>
      </c>
      <c r="CV382" s="161"/>
      <c r="CW382" s="166">
        <f>IF(PMKAFAAPAYER[[#This Row],[ ]]="Payé",PMKAFAAPAYER[[#This Row],[17.09.2025]],0)</f>
        <v>0</v>
      </c>
      <c r="CX382" s="161"/>
      <c r="CY382" s="176">
        <f>IF(PMKAFAAPAYER[[#This Row],[ ]]="Payé",PMKAFAAPAYER[[#This Row],[24.09.2025]],0)</f>
        <v>0</v>
      </c>
      <c r="CZ382" s="17">
        <f t="shared" si="89"/>
        <v>0</v>
      </c>
      <c r="DA382" s="162"/>
      <c r="DB382" s="166">
        <f>IF(PMKAFAAPAYER[[#This Row],[ ]]="Payé",PMKAFAAPAYER[[#This Row],[01.10.2025]],0)</f>
        <v>0</v>
      </c>
      <c r="DC382" s="161"/>
      <c r="DD382" s="166">
        <f>IF(PMKAFAAPAYER[[#This Row],[ ]]="Payé",PMKAFAAPAYER[[#This Row],[08.10.2025]],0)</f>
        <v>0</v>
      </c>
      <c r="DE382" s="161"/>
      <c r="DF382" s="166">
        <f>IF(PMKAFAAPAYER[[#This Row],[ ]]="Payé",PMKAFAAPAYER[[#This Row],[15.10.2025]],0)</f>
        <v>0</v>
      </c>
      <c r="DG382" s="161"/>
      <c r="DH382" s="166">
        <f>IF(PMKAFAAPAYER[[#This Row],[ ]]="Payé",PMKAFAAPAYER[[#This Row],[22.10.2025]],0)</f>
        <v>0</v>
      </c>
      <c r="DI382" s="161"/>
      <c r="DJ382" s="176">
        <f>IF(PMKAFAAPAYER[[#This Row],[ ]]="Payé",PMKAFAAPAYER[[#This Row],[29.10.2025]],0)</f>
        <v>0</v>
      </c>
      <c r="DK382" s="18">
        <f t="shared" si="90"/>
        <v>0</v>
      </c>
      <c r="DL382" s="162"/>
      <c r="DM382" s="166">
        <f>IF(PMKAFAAPAYER[[#This Row],[ ]]="Payé",PMKAFAAPAYER[[#This Row],[05.11.2025]],0)</f>
        <v>0</v>
      </c>
      <c r="DN382" s="161"/>
      <c r="DO382" s="166">
        <f>IF(PMKAFAAPAYER[[#This Row],[ ]]="Payé",PMKAFAAPAYER[[#This Row],[12.11.2025]],0)</f>
        <v>0</v>
      </c>
      <c r="DP382" s="161"/>
      <c r="DQ382" s="166">
        <f>IF(PMKAFAAPAYER[[#This Row],[ ]]="Payé",PMKAFAAPAYER[[#This Row],[19.11.2025]],0)</f>
        <v>0</v>
      </c>
      <c r="DR382" s="161"/>
      <c r="DS382" s="176">
        <f>IF(PMKAFAAPAYER[[#This Row],[ ]]="Payé",PMKAFAAPAYER[[#This Row],[26.11.2025]],0)</f>
        <v>0</v>
      </c>
      <c r="DT382" s="17">
        <f t="shared" si="91"/>
        <v>0</v>
      </c>
      <c r="DU382" s="162"/>
      <c r="DV382" s="166">
        <f>IF(PMKAFAAPAYER[[#This Row],[ ]]="Payé",PMKAFAAPAYER[[#This Row],[03.12.2025]],0)</f>
        <v>0</v>
      </c>
      <c r="DW382" s="161"/>
      <c r="DX382" s="166">
        <f>IF(PMKAFAAPAYER[[#This Row],[ ]]="Payé",PMKAFAAPAYER[[#This Row],[10.12.2025]],0)</f>
        <v>0</v>
      </c>
      <c r="DY382" s="161"/>
      <c r="DZ382" s="166">
        <f>IF(PMKAFAAPAYER[[#This Row],[ ]]="Payé",PMKAFAAPAYER[[#This Row],[17.12.2025]],0)</f>
        <v>0</v>
      </c>
      <c r="EA382" s="161"/>
      <c r="EB382" s="166">
        <f>IF(PMKAFAAPAYER[[#This Row],[ ]]="Payé",PMKAFAAPAYER[[#This Row],[24.12.2025]],0)</f>
        <v>0</v>
      </c>
      <c r="EC382" s="161"/>
      <c r="ED382" s="176">
        <f>IF(PMKAFAAPAYER[[#This Row],[ ]]="Payé",PMKAFAAPAYER[[#This Row],[31.12.2025]],0)</f>
        <v>0</v>
      </c>
      <c r="EE382" s="18">
        <f t="shared" si="92"/>
        <v>0</v>
      </c>
      <c r="EF382" s="11">
        <f t="shared" si="93"/>
        <v>0</v>
      </c>
      <c r="EG382" s="16">
        <f>+PMKAFAAPAYER[[#This Row],[CHF]]-PMKAFAAPAYER[[#This Row],[T2025]]</f>
        <v>0</v>
      </c>
    </row>
    <row r="383" spans="1:137" x14ac:dyDescent="0.3">
      <c r="A383" s="9">
        <f t="shared" si="94"/>
        <v>378</v>
      </c>
      <c r="B383" s="250"/>
      <c r="C383" s="251"/>
      <c r="D383" s="252"/>
      <c r="E383" s="253"/>
      <c r="F383" s="265">
        <f t="shared" si="95"/>
        <v>0</v>
      </c>
      <c r="G383" s="254"/>
      <c r="H383" s="255"/>
      <c r="I383" s="256"/>
      <c r="J383" s="14"/>
      <c r="K383" s="14"/>
      <c r="L383" s="14"/>
      <c r="N383" s="15"/>
      <c r="P383" s="258"/>
      <c r="Q383" s="259"/>
      <c r="R383" s="260"/>
      <c r="S383" s="166">
        <f>IF(PMKAFAAPAYER[[#This Row],[ ]]="Payé",PMKAFAAPAYER[[#This Row],[02.01.2025]],0)</f>
        <v>0</v>
      </c>
      <c r="T383" s="234"/>
      <c r="U383" s="166">
        <f>IF(PMKAFAAPAYER[[#This Row],[ ]]="Payé",PMKAFAAPAYER[[#This Row],[09.01.2025]],0)</f>
        <v>0</v>
      </c>
      <c r="V383" s="234"/>
      <c r="W383" s="166">
        <f>IF(PMKAFAAPAYER[[#This Row],[ ]]="Payé",PMKAFAAPAYER[[#This Row],[16.01.2025]],0)</f>
        <v>0</v>
      </c>
      <c r="X383" s="234"/>
      <c r="Y383" s="166">
        <f>IF(PMKAFAAPAYER[[#This Row],[ ]]="Payé",PMKAFAAPAYER[[#This Row],[23.01.2025]],0)</f>
        <v>0</v>
      </c>
      <c r="Z383" s="234"/>
      <c r="AA383" s="176">
        <f>IF(PMKAFAAPAYER[[#This Row],[ ]]="Payé",PMKAFAAPAYER[[#This Row],[30.01.2025]],0)</f>
        <v>0</v>
      </c>
      <c r="AB383" s="32">
        <f t="shared" si="81"/>
        <v>0</v>
      </c>
      <c r="AC383" s="234"/>
      <c r="AD383" s="166">
        <f>IF(PMKAFAAPAYER[[#This Row],[ ]]="Payé",PMKAFAAPAYER[[#This Row],[06.02.2025]],0)</f>
        <v>0</v>
      </c>
      <c r="AE383" s="234"/>
      <c r="AF383" s="166">
        <f>IF(PMKAFAAPAYER[[#This Row],[ ]]="Payé",PMKAFAAPAYER[[#This Row],[13.02.2025]],0)</f>
        <v>0</v>
      </c>
      <c r="AG383" s="234"/>
      <c r="AH383" s="166">
        <f>IF(PMKAFAAPAYER[[#This Row],[ ]]="Payé",PMKAFAAPAYER[[#This Row],[20.02.2025]],0)</f>
        <v>0</v>
      </c>
      <c r="AI383" s="234"/>
      <c r="AJ383" s="176">
        <f>IF(PMKAFAAPAYER[[#This Row],[ ]]="Payé",PMKAFAAPAYER[[#This Row],[27.02.2025]],0)</f>
        <v>0</v>
      </c>
      <c r="AK383" s="47">
        <f t="shared" si="82"/>
        <v>0</v>
      </c>
      <c r="AL383" s="162"/>
      <c r="AM383" s="166">
        <f>IF(PMKAFAAPAYER[[#This Row],[ ]]="Payé",PMKAFAAPAYER[[#This Row],[05.03.2025]],0)</f>
        <v>0</v>
      </c>
      <c r="AN383" s="161"/>
      <c r="AO383" s="166">
        <f>IF(PMKAFAAPAYER[[#This Row],[ ]]="Payé",PMKAFAAPAYER[[#This Row],[12.03.2025]],0)</f>
        <v>0</v>
      </c>
      <c r="AP383" s="161"/>
      <c r="AQ383" s="166">
        <f>IF(PMKAFAAPAYER[[#This Row],[ ]]="Payé",PMKAFAAPAYER[[#This Row],[19.03.2025]],0)</f>
        <v>0</v>
      </c>
      <c r="AR383" s="161"/>
      <c r="AS383" s="176">
        <f>IF(PMKAFAAPAYER[[#This Row],[ ]]="Payé",PMKAFAAPAYER[[#This Row],[26.03.2025]],0)</f>
        <v>0</v>
      </c>
      <c r="AT383" s="17">
        <f t="shared" si="83"/>
        <v>0</v>
      </c>
      <c r="AU383" s="162"/>
      <c r="AV383" s="166">
        <f>IF(PMKAFAAPAYER[[#This Row],[ ]]="Payé",PMKAFAAPAYER[[#This Row],[02.04.2025]],0)</f>
        <v>0</v>
      </c>
      <c r="AW383" s="161"/>
      <c r="AX383" s="166">
        <f>IF(PMKAFAAPAYER[[#This Row],[ ]]="Payé",PMKAFAAPAYER[[#This Row],[09.04.2025]],0)</f>
        <v>0</v>
      </c>
      <c r="AY383" s="161"/>
      <c r="AZ383" s="166">
        <f>IF(PMKAFAAPAYER[[#This Row],[ ]]="Payé",PMKAFAAPAYER[[#This Row],[16.04.2025]],0)</f>
        <v>0</v>
      </c>
      <c r="BA383" s="161"/>
      <c r="BB383" s="166">
        <f>IF(PMKAFAAPAYER[[#This Row],[ ]]="Payé",PMKAFAAPAYER[[#This Row],[23.04.2025]],0)</f>
        <v>0</v>
      </c>
      <c r="BC383" s="161"/>
      <c r="BD383" s="176">
        <f>IF(PMKAFAAPAYER[[#This Row],[ ]]="Payé",PMKAFAAPAYER[[#This Row],[30.04.2025]],0)</f>
        <v>0</v>
      </c>
      <c r="BE383" s="18">
        <f t="shared" si="84"/>
        <v>0</v>
      </c>
      <c r="BF383" s="162"/>
      <c r="BG383" s="166">
        <f>IF(PMKAFAAPAYER[[#This Row],[ ]]="Payé",PMKAFAAPAYER[[#This Row],[07.05.2025]],0)</f>
        <v>0</v>
      </c>
      <c r="BH383" s="161"/>
      <c r="BI383" s="166">
        <f>IF(PMKAFAAPAYER[[#This Row],[ ]]="Payé",PMKAFAAPAYER[[#This Row],[14.05.2025]],0)</f>
        <v>0</v>
      </c>
      <c r="BJ383" s="161"/>
      <c r="BK383" s="166">
        <f>IF(PMKAFAAPAYER[[#This Row],[ ]]="Payé",PMKAFAAPAYER[[#This Row],[21.05.2025]],0)</f>
        <v>0</v>
      </c>
      <c r="BL383" s="161"/>
      <c r="BM383" s="176">
        <f>IF(PMKAFAAPAYER[[#This Row],[ ]]="Payé",PMKAFAAPAYER[[#This Row],[28.05.2025]],0)</f>
        <v>0</v>
      </c>
      <c r="BN383" s="17">
        <f t="shared" si="85"/>
        <v>0</v>
      </c>
      <c r="BO383" s="162"/>
      <c r="BP383" s="166">
        <f>IF(PMKAFAAPAYER[[#This Row],[ ]]="Payé",PMKAFAAPAYER[[#This Row],[04.06.2025]],0)</f>
        <v>0</v>
      </c>
      <c r="BQ383" s="161"/>
      <c r="BR383" s="166">
        <f>IF(PMKAFAAPAYER[[#This Row],[ ]]="Payé",PMKAFAAPAYER[[#This Row],[11.06.2025]],0)</f>
        <v>0</v>
      </c>
      <c r="BS383" s="161"/>
      <c r="BT383" s="166">
        <f>IF(PMKAFAAPAYER[[#This Row],[ ]]="Payé",PMKAFAAPAYER[[#This Row],[18.06.2025]],0)</f>
        <v>0</v>
      </c>
      <c r="BU383" s="161"/>
      <c r="BV383" s="176">
        <f>IF(PMKAFAAPAYER[[#This Row],[ ]]="Payé",PMKAFAAPAYER[[#This Row],[25.06.2025]],0)</f>
        <v>0</v>
      </c>
      <c r="BW383" s="18">
        <f t="shared" si="86"/>
        <v>0</v>
      </c>
      <c r="BX383" s="162"/>
      <c r="BY383" s="166">
        <f>IF(PMKAFAAPAYER[[#This Row],[ ]]="Payé",PMKAFAAPAYER[[#This Row],[02.07.2025]],0)</f>
        <v>0</v>
      </c>
      <c r="BZ383" s="161"/>
      <c r="CA383" s="166">
        <f>IF(PMKAFAAPAYER[[#This Row],[ ]]="Payé",PMKAFAAPAYER[[#This Row],[09.07.2025]],0)</f>
        <v>0</v>
      </c>
      <c r="CB383" s="161"/>
      <c r="CC383" s="166">
        <f>IF(PMKAFAAPAYER[[#This Row],[ ]]="Payé",PMKAFAAPAYER[[#This Row],[16.07.2025]],0)</f>
        <v>0</v>
      </c>
      <c r="CD383" s="161"/>
      <c r="CE383" s="166">
        <f>IF(PMKAFAAPAYER[[#This Row],[ ]]="Payé",PMKAFAAPAYER[[#This Row],[23.07.2025]],0)</f>
        <v>0</v>
      </c>
      <c r="CF383" s="161"/>
      <c r="CG383" s="176">
        <f>IF(PMKAFAAPAYER[[#This Row],[ ]]="Payé",PMKAFAAPAYER[[#This Row],[30.07.2025]],0)</f>
        <v>0</v>
      </c>
      <c r="CH383" s="17">
        <f t="shared" si="87"/>
        <v>0</v>
      </c>
      <c r="CI383" s="162"/>
      <c r="CJ383" s="166">
        <f>IF(PMKAFAAPAYER[[#This Row],[ ]]="Payé",PMKAFAAPAYER[[#This Row],[06.08.2025]],0)</f>
        <v>0</v>
      </c>
      <c r="CK383" s="161"/>
      <c r="CL383" s="166">
        <f>IF(PMKAFAAPAYER[[#This Row],[ ]]="Payé",PMKAFAAPAYER[[#This Row],[13.08.2025]],0)</f>
        <v>0</v>
      </c>
      <c r="CM383" s="161"/>
      <c r="CN383" s="166">
        <f>IF(PMKAFAAPAYER[[#This Row],[ ]]="Payé",PMKAFAAPAYER[[#This Row],[20.08.2025]],0)</f>
        <v>0</v>
      </c>
      <c r="CO383" s="161"/>
      <c r="CP383" s="176">
        <f>IF(PMKAFAAPAYER[[#This Row],[ ]]="Payé",PMKAFAAPAYER[[#This Row],[27.08.2025]],0)</f>
        <v>0</v>
      </c>
      <c r="CQ383" s="18">
        <f t="shared" si="88"/>
        <v>0</v>
      </c>
      <c r="CR383" s="162"/>
      <c r="CS383" s="166">
        <f>IF(PMKAFAAPAYER[[#This Row],[ ]]="Payé",PMKAFAAPAYER[[#This Row],[03.09.2025]],0)</f>
        <v>0</v>
      </c>
      <c r="CT383" s="161"/>
      <c r="CU383" s="166">
        <f>IF(PMKAFAAPAYER[[#This Row],[ ]]="Payé",PMKAFAAPAYER[[#This Row],[10.09.2025]],0)</f>
        <v>0</v>
      </c>
      <c r="CV383" s="161"/>
      <c r="CW383" s="166">
        <f>IF(PMKAFAAPAYER[[#This Row],[ ]]="Payé",PMKAFAAPAYER[[#This Row],[17.09.2025]],0)</f>
        <v>0</v>
      </c>
      <c r="CX383" s="161"/>
      <c r="CY383" s="176">
        <f>IF(PMKAFAAPAYER[[#This Row],[ ]]="Payé",PMKAFAAPAYER[[#This Row],[24.09.2025]],0)</f>
        <v>0</v>
      </c>
      <c r="CZ383" s="17">
        <f t="shared" si="89"/>
        <v>0</v>
      </c>
      <c r="DA383" s="162"/>
      <c r="DB383" s="166">
        <f>IF(PMKAFAAPAYER[[#This Row],[ ]]="Payé",PMKAFAAPAYER[[#This Row],[01.10.2025]],0)</f>
        <v>0</v>
      </c>
      <c r="DC383" s="161"/>
      <c r="DD383" s="166">
        <f>IF(PMKAFAAPAYER[[#This Row],[ ]]="Payé",PMKAFAAPAYER[[#This Row],[08.10.2025]],0)</f>
        <v>0</v>
      </c>
      <c r="DE383" s="161"/>
      <c r="DF383" s="166">
        <f>IF(PMKAFAAPAYER[[#This Row],[ ]]="Payé",PMKAFAAPAYER[[#This Row],[15.10.2025]],0)</f>
        <v>0</v>
      </c>
      <c r="DG383" s="161"/>
      <c r="DH383" s="166">
        <f>IF(PMKAFAAPAYER[[#This Row],[ ]]="Payé",PMKAFAAPAYER[[#This Row],[22.10.2025]],0)</f>
        <v>0</v>
      </c>
      <c r="DI383" s="161"/>
      <c r="DJ383" s="176">
        <f>IF(PMKAFAAPAYER[[#This Row],[ ]]="Payé",PMKAFAAPAYER[[#This Row],[29.10.2025]],0)</f>
        <v>0</v>
      </c>
      <c r="DK383" s="18">
        <f t="shared" si="90"/>
        <v>0</v>
      </c>
      <c r="DL383" s="162"/>
      <c r="DM383" s="166">
        <f>IF(PMKAFAAPAYER[[#This Row],[ ]]="Payé",PMKAFAAPAYER[[#This Row],[05.11.2025]],0)</f>
        <v>0</v>
      </c>
      <c r="DN383" s="161"/>
      <c r="DO383" s="166">
        <f>IF(PMKAFAAPAYER[[#This Row],[ ]]="Payé",PMKAFAAPAYER[[#This Row],[12.11.2025]],0)</f>
        <v>0</v>
      </c>
      <c r="DP383" s="161"/>
      <c r="DQ383" s="166">
        <f>IF(PMKAFAAPAYER[[#This Row],[ ]]="Payé",PMKAFAAPAYER[[#This Row],[19.11.2025]],0)</f>
        <v>0</v>
      </c>
      <c r="DR383" s="161"/>
      <c r="DS383" s="176">
        <f>IF(PMKAFAAPAYER[[#This Row],[ ]]="Payé",PMKAFAAPAYER[[#This Row],[26.11.2025]],0)</f>
        <v>0</v>
      </c>
      <c r="DT383" s="17">
        <f t="shared" si="91"/>
        <v>0</v>
      </c>
      <c r="DU383" s="162"/>
      <c r="DV383" s="166">
        <f>IF(PMKAFAAPAYER[[#This Row],[ ]]="Payé",PMKAFAAPAYER[[#This Row],[03.12.2025]],0)</f>
        <v>0</v>
      </c>
      <c r="DW383" s="161"/>
      <c r="DX383" s="166">
        <f>IF(PMKAFAAPAYER[[#This Row],[ ]]="Payé",PMKAFAAPAYER[[#This Row],[10.12.2025]],0)</f>
        <v>0</v>
      </c>
      <c r="DY383" s="161"/>
      <c r="DZ383" s="166">
        <f>IF(PMKAFAAPAYER[[#This Row],[ ]]="Payé",PMKAFAAPAYER[[#This Row],[17.12.2025]],0)</f>
        <v>0</v>
      </c>
      <c r="EA383" s="161"/>
      <c r="EB383" s="166">
        <f>IF(PMKAFAAPAYER[[#This Row],[ ]]="Payé",PMKAFAAPAYER[[#This Row],[24.12.2025]],0)</f>
        <v>0</v>
      </c>
      <c r="EC383" s="161"/>
      <c r="ED383" s="176">
        <f>IF(PMKAFAAPAYER[[#This Row],[ ]]="Payé",PMKAFAAPAYER[[#This Row],[31.12.2025]],0)</f>
        <v>0</v>
      </c>
      <c r="EE383" s="18">
        <f t="shared" si="92"/>
        <v>0</v>
      </c>
      <c r="EF383" s="11">
        <f t="shared" si="93"/>
        <v>0</v>
      </c>
      <c r="EG383" s="16">
        <f>+PMKAFAAPAYER[[#This Row],[CHF]]-PMKAFAAPAYER[[#This Row],[T2025]]</f>
        <v>0</v>
      </c>
    </row>
    <row r="384" spans="1:137" x14ac:dyDescent="0.3">
      <c r="A384" s="9">
        <f t="shared" si="94"/>
        <v>379</v>
      </c>
      <c r="B384" s="250"/>
      <c r="C384" s="251"/>
      <c r="D384" s="252"/>
      <c r="E384" s="253"/>
      <c r="F384" s="265">
        <f t="shared" si="95"/>
        <v>0</v>
      </c>
      <c r="G384" s="254"/>
      <c r="H384" s="255"/>
      <c r="I384" s="256"/>
      <c r="J384" s="14"/>
      <c r="K384" s="14"/>
      <c r="L384" s="14"/>
      <c r="N384" s="15"/>
      <c r="P384" s="258"/>
      <c r="Q384" s="259"/>
      <c r="R384" s="260"/>
      <c r="S384" s="166">
        <f>IF(PMKAFAAPAYER[[#This Row],[ ]]="Payé",PMKAFAAPAYER[[#This Row],[02.01.2025]],0)</f>
        <v>0</v>
      </c>
      <c r="T384" s="234"/>
      <c r="U384" s="166">
        <f>IF(PMKAFAAPAYER[[#This Row],[ ]]="Payé",PMKAFAAPAYER[[#This Row],[09.01.2025]],0)</f>
        <v>0</v>
      </c>
      <c r="V384" s="234"/>
      <c r="W384" s="166">
        <f>IF(PMKAFAAPAYER[[#This Row],[ ]]="Payé",PMKAFAAPAYER[[#This Row],[16.01.2025]],0)</f>
        <v>0</v>
      </c>
      <c r="X384" s="234"/>
      <c r="Y384" s="166">
        <f>IF(PMKAFAAPAYER[[#This Row],[ ]]="Payé",PMKAFAAPAYER[[#This Row],[23.01.2025]],0)</f>
        <v>0</v>
      </c>
      <c r="Z384" s="234"/>
      <c r="AA384" s="176">
        <f>IF(PMKAFAAPAYER[[#This Row],[ ]]="Payé",PMKAFAAPAYER[[#This Row],[30.01.2025]],0)</f>
        <v>0</v>
      </c>
      <c r="AB384" s="32">
        <f t="shared" si="81"/>
        <v>0</v>
      </c>
      <c r="AC384" s="234"/>
      <c r="AD384" s="166">
        <f>IF(PMKAFAAPAYER[[#This Row],[ ]]="Payé",PMKAFAAPAYER[[#This Row],[06.02.2025]],0)</f>
        <v>0</v>
      </c>
      <c r="AE384" s="234"/>
      <c r="AF384" s="166">
        <f>IF(PMKAFAAPAYER[[#This Row],[ ]]="Payé",PMKAFAAPAYER[[#This Row],[13.02.2025]],0)</f>
        <v>0</v>
      </c>
      <c r="AG384" s="234"/>
      <c r="AH384" s="166">
        <f>IF(PMKAFAAPAYER[[#This Row],[ ]]="Payé",PMKAFAAPAYER[[#This Row],[20.02.2025]],0)</f>
        <v>0</v>
      </c>
      <c r="AI384" s="234"/>
      <c r="AJ384" s="176">
        <f>IF(PMKAFAAPAYER[[#This Row],[ ]]="Payé",PMKAFAAPAYER[[#This Row],[27.02.2025]],0)</f>
        <v>0</v>
      </c>
      <c r="AK384" s="47">
        <f t="shared" si="82"/>
        <v>0</v>
      </c>
      <c r="AL384" s="162"/>
      <c r="AM384" s="166">
        <f>IF(PMKAFAAPAYER[[#This Row],[ ]]="Payé",PMKAFAAPAYER[[#This Row],[05.03.2025]],0)</f>
        <v>0</v>
      </c>
      <c r="AN384" s="161"/>
      <c r="AO384" s="166">
        <f>IF(PMKAFAAPAYER[[#This Row],[ ]]="Payé",PMKAFAAPAYER[[#This Row],[12.03.2025]],0)</f>
        <v>0</v>
      </c>
      <c r="AP384" s="161"/>
      <c r="AQ384" s="166">
        <f>IF(PMKAFAAPAYER[[#This Row],[ ]]="Payé",PMKAFAAPAYER[[#This Row],[19.03.2025]],0)</f>
        <v>0</v>
      </c>
      <c r="AR384" s="161"/>
      <c r="AS384" s="176">
        <f>IF(PMKAFAAPAYER[[#This Row],[ ]]="Payé",PMKAFAAPAYER[[#This Row],[26.03.2025]],0)</f>
        <v>0</v>
      </c>
      <c r="AT384" s="17">
        <f t="shared" si="83"/>
        <v>0</v>
      </c>
      <c r="AU384" s="162"/>
      <c r="AV384" s="166">
        <f>IF(PMKAFAAPAYER[[#This Row],[ ]]="Payé",PMKAFAAPAYER[[#This Row],[02.04.2025]],0)</f>
        <v>0</v>
      </c>
      <c r="AW384" s="161"/>
      <c r="AX384" s="166">
        <f>IF(PMKAFAAPAYER[[#This Row],[ ]]="Payé",PMKAFAAPAYER[[#This Row],[09.04.2025]],0)</f>
        <v>0</v>
      </c>
      <c r="AY384" s="161"/>
      <c r="AZ384" s="166">
        <f>IF(PMKAFAAPAYER[[#This Row],[ ]]="Payé",PMKAFAAPAYER[[#This Row],[16.04.2025]],0)</f>
        <v>0</v>
      </c>
      <c r="BA384" s="161"/>
      <c r="BB384" s="166">
        <f>IF(PMKAFAAPAYER[[#This Row],[ ]]="Payé",PMKAFAAPAYER[[#This Row],[23.04.2025]],0)</f>
        <v>0</v>
      </c>
      <c r="BC384" s="161"/>
      <c r="BD384" s="176">
        <f>IF(PMKAFAAPAYER[[#This Row],[ ]]="Payé",PMKAFAAPAYER[[#This Row],[30.04.2025]],0)</f>
        <v>0</v>
      </c>
      <c r="BE384" s="18">
        <f t="shared" si="84"/>
        <v>0</v>
      </c>
      <c r="BF384" s="162"/>
      <c r="BG384" s="166">
        <f>IF(PMKAFAAPAYER[[#This Row],[ ]]="Payé",PMKAFAAPAYER[[#This Row],[07.05.2025]],0)</f>
        <v>0</v>
      </c>
      <c r="BH384" s="161"/>
      <c r="BI384" s="166">
        <f>IF(PMKAFAAPAYER[[#This Row],[ ]]="Payé",PMKAFAAPAYER[[#This Row],[14.05.2025]],0)</f>
        <v>0</v>
      </c>
      <c r="BJ384" s="161"/>
      <c r="BK384" s="166">
        <f>IF(PMKAFAAPAYER[[#This Row],[ ]]="Payé",PMKAFAAPAYER[[#This Row],[21.05.2025]],0)</f>
        <v>0</v>
      </c>
      <c r="BL384" s="161"/>
      <c r="BM384" s="176">
        <f>IF(PMKAFAAPAYER[[#This Row],[ ]]="Payé",PMKAFAAPAYER[[#This Row],[28.05.2025]],0)</f>
        <v>0</v>
      </c>
      <c r="BN384" s="17">
        <f t="shared" si="85"/>
        <v>0</v>
      </c>
      <c r="BO384" s="162"/>
      <c r="BP384" s="166">
        <f>IF(PMKAFAAPAYER[[#This Row],[ ]]="Payé",PMKAFAAPAYER[[#This Row],[04.06.2025]],0)</f>
        <v>0</v>
      </c>
      <c r="BQ384" s="161"/>
      <c r="BR384" s="166">
        <f>IF(PMKAFAAPAYER[[#This Row],[ ]]="Payé",PMKAFAAPAYER[[#This Row],[11.06.2025]],0)</f>
        <v>0</v>
      </c>
      <c r="BS384" s="161"/>
      <c r="BT384" s="166">
        <f>IF(PMKAFAAPAYER[[#This Row],[ ]]="Payé",PMKAFAAPAYER[[#This Row],[18.06.2025]],0)</f>
        <v>0</v>
      </c>
      <c r="BU384" s="161"/>
      <c r="BV384" s="176">
        <f>IF(PMKAFAAPAYER[[#This Row],[ ]]="Payé",PMKAFAAPAYER[[#This Row],[25.06.2025]],0)</f>
        <v>0</v>
      </c>
      <c r="BW384" s="18">
        <f t="shared" si="86"/>
        <v>0</v>
      </c>
      <c r="BX384" s="162"/>
      <c r="BY384" s="166">
        <f>IF(PMKAFAAPAYER[[#This Row],[ ]]="Payé",PMKAFAAPAYER[[#This Row],[02.07.2025]],0)</f>
        <v>0</v>
      </c>
      <c r="BZ384" s="161"/>
      <c r="CA384" s="166">
        <f>IF(PMKAFAAPAYER[[#This Row],[ ]]="Payé",PMKAFAAPAYER[[#This Row],[09.07.2025]],0)</f>
        <v>0</v>
      </c>
      <c r="CB384" s="161"/>
      <c r="CC384" s="166">
        <f>IF(PMKAFAAPAYER[[#This Row],[ ]]="Payé",PMKAFAAPAYER[[#This Row],[16.07.2025]],0)</f>
        <v>0</v>
      </c>
      <c r="CD384" s="161"/>
      <c r="CE384" s="166">
        <f>IF(PMKAFAAPAYER[[#This Row],[ ]]="Payé",PMKAFAAPAYER[[#This Row],[23.07.2025]],0)</f>
        <v>0</v>
      </c>
      <c r="CF384" s="161"/>
      <c r="CG384" s="176">
        <f>IF(PMKAFAAPAYER[[#This Row],[ ]]="Payé",PMKAFAAPAYER[[#This Row],[30.07.2025]],0)</f>
        <v>0</v>
      </c>
      <c r="CH384" s="17">
        <f t="shared" si="87"/>
        <v>0</v>
      </c>
      <c r="CI384" s="162"/>
      <c r="CJ384" s="166">
        <f>IF(PMKAFAAPAYER[[#This Row],[ ]]="Payé",PMKAFAAPAYER[[#This Row],[06.08.2025]],0)</f>
        <v>0</v>
      </c>
      <c r="CK384" s="161"/>
      <c r="CL384" s="166">
        <f>IF(PMKAFAAPAYER[[#This Row],[ ]]="Payé",PMKAFAAPAYER[[#This Row],[13.08.2025]],0)</f>
        <v>0</v>
      </c>
      <c r="CM384" s="161"/>
      <c r="CN384" s="166">
        <f>IF(PMKAFAAPAYER[[#This Row],[ ]]="Payé",PMKAFAAPAYER[[#This Row],[20.08.2025]],0)</f>
        <v>0</v>
      </c>
      <c r="CO384" s="161"/>
      <c r="CP384" s="176">
        <f>IF(PMKAFAAPAYER[[#This Row],[ ]]="Payé",PMKAFAAPAYER[[#This Row],[27.08.2025]],0)</f>
        <v>0</v>
      </c>
      <c r="CQ384" s="18">
        <f t="shared" si="88"/>
        <v>0</v>
      </c>
      <c r="CR384" s="162"/>
      <c r="CS384" s="166">
        <f>IF(PMKAFAAPAYER[[#This Row],[ ]]="Payé",PMKAFAAPAYER[[#This Row],[03.09.2025]],0)</f>
        <v>0</v>
      </c>
      <c r="CT384" s="161"/>
      <c r="CU384" s="166">
        <f>IF(PMKAFAAPAYER[[#This Row],[ ]]="Payé",PMKAFAAPAYER[[#This Row],[10.09.2025]],0)</f>
        <v>0</v>
      </c>
      <c r="CV384" s="161"/>
      <c r="CW384" s="166">
        <f>IF(PMKAFAAPAYER[[#This Row],[ ]]="Payé",PMKAFAAPAYER[[#This Row],[17.09.2025]],0)</f>
        <v>0</v>
      </c>
      <c r="CX384" s="161"/>
      <c r="CY384" s="176">
        <f>IF(PMKAFAAPAYER[[#This Row],[ ]]="Payé",PMKAFAAPAYER[[#This Row],[24.09.2025]],0)</f>
        <v>0</v>
      </c>
      <c r="CZ384" s="17">
        <f t="shared" si="89"/>
        <v>0</v>
      </c>
      <c r="DA384" s="162"/>
      <c r="DB384" s="166">
        <f>IF(PMKAFAAPAYER[[#This Row],[ ]]="Payé",PMKAFAAPAYER[[#This Row],[01.10.2025]],0)</f>
        <v>0</v>
      </c>
      <c r="DC384" s="161"/>
      <c r="DD384" s="166">
        <f>IF(PMKAFAAPAYER[[#This Row],[ ]]="Payé",PMKAFAAPAYER[[#This Row],[08.10.2025]],0)</f>
        <v>0</v>
      </c>
      <c r="DE384" s="161"/>
      <c r="DF384" s="166">
        <f>IF(PMKAFAAPAYER[[#This Row],[ ]]="Payé",PMKAFAAPAYER[[#This Row],[15.10.2025]],0)</f>
        <v>0</v>
      </c>
      <c r="DG384" s="161"/>
      <c r="DH384" s="166">
        <f>IF(PMKAFAAPAYER[[#This Row],[ ]]="Payé",PMKAFAAPAYER[[#This Row],[22.10.2025]],0)</f>
        <v>0</v>
      </c>
      <c r="DI384" s="161"/>
      <c r="DJ384" s="176">
        <f>IF(PMKAFAAPAYER[[#This Row],[ ]]="Payé",PMKAFAAPAYER[[#This Row],[29.10.2025]],0)</f>
        <v>0</v>
      </c>
      <c r="DK384" s="18">
        <f t="shared" si="90"/>
        <v>0</v>
      </c>
      <c r="DL384" s="162"/>
      <c r="DM384" s="166">
        <f>IF(PMKAFAAPAYER[[#This Row],[ ]]="Payé",PMKAFAAPAYER[[#This Row],[05.11.2025]],0)</f>
        <v>0</v>
      </c>
      <c r="DN384" s="161"/>
      <c r="DO384" s="166">
        <f>IF(PMKAFAAPAYER[[#This Row],[ ]]="Payé",PMKAFAAPAYER[[#This Row],[12.11.2025]],0)</f>
        <v>0</v>
      </c>
      <c r="DP384" s="161"/>
      <c r="DQ384" s="166">
        <f>IF(PMKAFAAPAYER[[#This Row],[ ]]="Payé",PMKAFAAPAYER[[#This Row],[19.11.2025]],0)</f>
        <v>0</v>
      </c>
      <c r="DR384" s="161"/>
      <c r="DS384" s="176">
        <f>IF(PMKAFAAPAYER[[#This Row],[ ]]="Payé",PMKAFAAPAYER[[#This Row],[26.11.2025]],0)</f>
        <v>0</v>
      </c>
      <c r="DT384" s="17">
        <f t="shared" si="91"/>
        <v>0</v>
      </c>
      <c r="DU384" s="162"/>
      <c r="DV384" s="166">
        <f>IF(PMKAFAAPAYER[[#This Row],[ ]]="Payé",PMKAFAAPAYER[[#This Row],[03.12.2025]],0)</f>
        <v>0</v>
      </c>
      <c r="DW384" s="161"/>
      <c r="DX384" s="166">
        <f>IF(PMKAFAAPAYER[[#This Row],[ ]]="Payé",PMKAFAAPAYER[[#This Row],[10.12.2025]],0)</f>
        <v>0</v>
      </c>
      <c r="DY384" s="161"/>
      <c r="DZ384" s="166">
        <f>IF(PMKAFAAPAYER[[#This Row],[ ]]="Payé",PMKAFAAPAYER[[#This Row],[17.12.2025]],0)</f>
        <v>0</v>
      </c>
      <c r="EA384" s="161"/>
      <c r="EB384" s="166">
        <f>IF(PMKAFAAPAYER[[#This Row],[ ]]="Payé",PMKAFAAPAYER[[#This Row],[24.12.2025]],0)</f>
        <v>0</v>
      </c>
      <c r="EC384" s="161"/>
      <c r="ED384" s="176">
        <f>IF(PMKAFAAPAYER[[#This Row],[ ]]="Payé",PMKAFAAPAYER[[#This Row],[31.12.2025]],0)</f>
        <v>0</v>
      </c>
      <c r="EE384" s="18">
        <f t="shared" si="92"/>
        <v>0</v>
      </c>
      <c r="EF384" s="11">
        <f t="shared" si="93"/>
        <v>0</v>
      </c>
      <c r="EG384" s="16">
        <f>+PMKAFAAPAYER[[#This Row],[CHF]]-PMKAFAAPAYER[[#This Row],[T2025]]</f>
        <v>0</v>
      </c>
    </row>
    <row r="385" spans="1:137" x14ac:dyDescent="0.3">
      <c r="A385" s="9">
        <f t="shared" si="94"/>
        <v>380</v>
      </c>
      <c r="B385" s="250"/>
      <c r="C385" s="251"/>
      <c r="D385" s="252"/>
      <c r="E385" s="253"/>
      <c r="F385" s="265">
        <f t="shared" si="95"/>
        <v>0</v>
      </c>
      <c r="G385" s="254"/>
      <c r="H385" s="255"/>
      <c r="I385" s="256"/>
      <c r="J385" s="14"/>
      <c r="K385" s="14"/>
      <c r="L385" s="14"/>
      <c r="N385" s="15"/>
      <c r="P385" s="258"/>
      <c r="Q385" s="259"/>
      <c r="R385" s="260"/>
      <c r="S385" s="166">
        <f>IF(PMKAFAAPAYER[[#This Row],[ ]]="Payé",PMKAFAAPAYER[[#This Row],[02.01.2025]],0)</f>
        <v>0</v>
      </c>
      <c r="T385" s="234"/>
      <c r="U385" s="166">
        <f>IF(PMKAFAAPAYER[[#This Row],[ ]]="Payé",PMKAFAAPAYER[[#This Row],[09.01.2025]],0)</f>
        <v>0</v>
      </c>
      <c r="V385" s="234"/>
      <c r="W385" s="166">
        <f>IF(PMKAFAAPAYER[[#This Row],[ ]]="Payé",PMKAFAAPAYER[[#This Row],[16.01.2025]],0)</f>
        <v>0</v>
      </c>
      <c r="X385" s="234"/>
      <c r="Y385" s="166">
        <f>IF(PMKAFAAPAYER[[#This Row],[ ]]="Payé",PMKAFAAPAYER[[#This Row],[23.01.2025]],0)</f>
        <v>0</v>
      </c>
      <c r="Z385" s="234"/>
      <c r="AA385" s="176">
        <f>IF(PMKAFAAPAYER[[#This Row],[ ]]="Payé",PMKAFAAPAYER[[#This Row],[30.01.2025]],0)</f>
        <v>0</v>
      </c>
      <c r="AB385" s="32">
        <f t="shared" si="81"/>
        <v>0</v>
      </c>
      <c r="AC385" s="234"/>
      <c r="AD385" s="166">
        <f>IF(PMKAFAAPAYER[[#This Row],[ ]]="Payé",PMKAFAAPAYER[[#This Row],[06.02.2025]],0)</f>
        <v>0</v>
      </c>
      <c r="AE385" s="234"/>
      <c r="AF385" s="166">
        <f>IF(PMKAFAAPAYER[[#This Row],[ ]]="Payé",PMKAFAAPAYER[[#This Row],[13.02.2025]],0)</f>
        <v>0</v>
      </c>
      <c r="AG385" s="234"/>
      <c r="AH385" s="166">
        <f>IF(PMKAFAAPAYER[[#This Row],[ ]]="Payé",PMKAFAAPAYER[[#This Row],[20.02.2025]],0)</f>
        <v>0</v>
      </c>
      <c r="AI385" s="234"/>
      <c r="AJ385" s="176">
        <f>IF(PMKAFAAPAYER[[#This Row],[ ]]="Payé",PMKAFAAPAYER[[#This Row],[27.02.2025]],0)</f>
        <v>0</v>
      </c>
      <c r="AK385" s="47">
        <f t="shared" si="82"/>
        <v>0</v>
      </c>
      <c r="AL385" s="162"/>
      <c r="AM385" s="166">
        <f>IF(PMKAFAAPAYER[[#This Row],[ ]]="Payé",PMKAFAAPAYER[[#This Row],[05.03.2025]],0)</f>
        <v>0</v>
      </c>
      <c r="AN385" s="161"/>
      <c r="AO385" s="166">
        <f>IF(PMKAFAAPAYER[[#This Row],[ ]]="Payé",PMKAFAAPAYER[[#This Row],[12.03.2025]],0)</f>
        <v>0</v>
      </c>
      <c r="AP385" s="161"/>
      <c r="AQ385" s="166">
        <f>IF(PMKAFAAPAYER[[#This Row],[ ]]="Payé",PMKAFAAPAYER[[#This Row],[19.03.2025]],0)</f>
        <v>0</v>
      </c>
      <c r="AR385" s="161"/>
      <c r="AS385" s="176">
        <f>IF(PMKAFAAPAYER[[#This Row],[ ]]="Payé",PMKAFAAPAYER[[#This Row],[26.03.2025]],0)</f>
        <v>0</v>
      </c>
      <c r="AT385" s="17">
        <f t="shared" si="83"/>
        <v>0</v>
      </c>
      <c r="AU385" s="162"/>
      <c r="AV385" s="166">
        <f>IF(PMKAFAAPAYER[[#This Row],[ ]]="Payé",PMKAFAAPAYER[[#This Row],[02.04.2025]],0)</f>
        <v>0</v>
      </c>
      <c r="AW385" s="161"/>
      <c r="AX385" s="166">
        <f>IF(PMKAFAAPAYER[[#This Row],[ ]]="Payé",PMKAFAAPAYER[[#This Row],[09.04.2025]],0)</f>
        <v>0</v>
      </c>
      <c r="AY385" s="161"/>
      <c r="AZ385" s="166">
        <f>IF(PMKAFAAPAYER[[#This Row],[ ]]="Payé",PMKAFAAPAYER[[#This Row],[16.04.2025]],0)</f>
        <v>0</v>
      </c>
      <c r="BA385" s="161"/>
      <c r="BB385" s="166">
        <f>IF(PMKAFAAPAYER[[#This Row],[ ]]="Payé",PMKAFAAPAYER[[#This Row],[23.04.2025]],0)</f>
        <v>0</v>
      </c>
      <c r="BC385" s="161"/>
      <c r="BD385" s="176">
        <f>IF(PMKAFAAPAYER[[#This Row],[ ]]="Payé",PMKAFAAPAYER[[#This Row],[30.04.2025]],0)</f>
        <v>0</v>
      </c>
      <c r="BE385" s="18">
        <f t="shared" si="84"/>
        <v>0</v>
      </c>
      <c r="BF385" s="162"/>
      <c r="BG385" s="166">
        <f>IF(PMKAFAAPAYER[[#This Row],[ ]]="Payé",PMKAFAAPAYER[[#This Row],[07.05.2025]],0)</f>
        <v>0</v>
      </c>
      <c r="BH385" s="161"/>
      <c r="BI385" s="166">
        <f>IF(PMKAFAAPAYER[[#This Row],[ ]]="Payé",PMKAFAAPAYER[[#This Row],[14.05.2025]],0)</f>
        <v>0</v>
      </c>
      <c r="BJ385" s="161"/>
      <c r="BK385" s="166">
        <f>IF(PMKAFAAPAYER[[#This Row],[ ]]="Payé",PMKAFAAPAYER[[#This Row],[21.05.2025]],0)</f>
        <v>0</v>
      </c>
      <c r="BL385" s="161"/>
      <c r="BM385" s="176">
        <f>IF(PMKAFAAPAYER[[#This Row],[ ]]="Payé",PMKAFAAPAYER[[#This Row],[28.05.2025]],0)</f>
        <v>0</v>
      </c>
      <c r="BN385" s="17">
        <f t="shared" si="85"/>
        <v>0</v>
      </c>
      <c r="BO385" s="162"/>
      <c r="BP385" s="166">
        <f>IF(PMKAFAAPAYER[[#This Row],[ ]]="Payé",PMKAFAAPAYER[[#This Row],[04.06.2025]],0)</f>
        <v>0</v>
      </c>
      <c r="BQ385" s="161"/>
      <c r="BR385" s="166">
        <f>IF(PMKAFAAPAYER[[#This Row],[ ]]="Payé",PMKAFAAPAYER[[#This Row],[11.06.2025]],0)</f>
        <v>0</v>
      </c>
      <c r="BS385" s="161"/>
      <c r="BT385" s="166">
        <f>IF(PMKAFAAPAYER[[#This Row],[ ]]="Payé",PMKAFAAPAYER[[#This Row],[18.06.2025]],0)</f>
        <v>0</v>
      </c>
      <c r="BU385" s="161"/>
      <c r="BV385" s="176">
        <f>IF(PMKAFAAPAYER[[#This Row],[ ]]="Payé",PMKAFAAPAYER[[#This Row],[25.06.2025]],0)</f>
        <v>0</v>
      </c>
      <c r="BW385" s="18">
        <f t="shared" si="86"/>
        <v>0</v>
      </c>
      <c r="BX385" s="162"/>
      <c r="BY385" s="166">
        <f>IF(PMKAFAAPAYER[[#This Row],[ ]]="Payé",PMKAFAAPAYER[[#This Row],[02.07.2025]],0)</f>
        <v>0</v>
      </c>
      <c r="BZ385" s="161"/>
      <c r="CA385" s="166">
        <f>IF(PMKAFAAPAYER[[#This Row],[ ]]="Payé",PMKAFAAPAYER[[#This Row],[09.07.2025]],0)</f>
        <v>0</v>
      </c>
      <c r="CB385" s="161"/>
      <c r="CC385" s="166">
        <f>IF(PMKAFAAPAYER[[#This Row],[ ]]="Payé",PMKAFAAPAYER[[#This Row],[16.07.2025]],0)</f>
        <v>0</v>
      </c>
      <c r="CD385" s="161"/>
      <c r="CE385" s="166">
        <f>IF(PMKAFAAPAYER[[#This Row],[ ]]="Payé",PMKAFAAPAYER[[#This Row],[23.07.2025]],0)</f>
        <v>0</v>
      </c>
      <c r="CF385" s="161"/>
      <c r="CG385" s="176">
        <f>IF(PMKAFAAPAYER[[#This Row],[ ]]="Payé",PMKAFAAPAYER[[#This Row],[30.07.2025]],0)</f>
        <v>0</v>
      </c>
      <c r="CH385" s="17">
        <f t="shared" si="87"/>
        <v>0</v>
      </c>
      <c r="CI385" s="162"/>
      <c r="CJ385" s="166">
        <f>IF(PMKAFAAPAYER[[#This Row],[ ]]="Payé",PMKAFAAPAYER[[#This Row],[06.08.2025]],0)</f>
        <v>0</v>
      </c>
      <c r="CK385" s="161"/>
      <c r="CL385" s="166">
        <f>IF(PMKAFAAPAYER[[#This Row],[ ]]="Payé",PMKAFAAPAYER[[#This Row],[13.08.2025]],0)</f>
        <v>0</v>
      </c>
      <c r="CM385" s="161"/>
      <c r="CN385" s="166">
        <f>IF(PMKAFAAPAYER[[#This Row],[ ]]="Payé",PMKAFAAPAYER[[#This Row],[20.08.2025]],0)</f>
        <v>0</v>
      </c>
      <c r="CO385" s="161"/>
      <c r="CP385" s="176">
        <f>IF(PMKAFAAPAYER[[#This Row],[ ]]="Payé",PMKAFAAPAYER[[#This Row],[27.08.2025]],0)</f>
        <v>0</v>
      </c>
      <c r="CQ385" s="18">
        <f t="shared" si="88"/>
        <v>0</v>
      </c>
      <c r="CR385" s="162"/>
      <c r="CS385" s="166">
        <f>IF(PMKAFAAPAYER[[#This Row],[ ]]="Payé",PMKAFAAPAYER[[#This Row],[03.09.2025]],0)</f>
        <v>0</v>
      </c>
      <c r="CT385" s="161"/>
      <c r="CU385" s="166">
        <f>IF(PMKAFAAPAYER[[#This Row],[ ]]="Payé",PMKAFAAPAYER[[#This Row],[10.09.2025]],0)</f>
        <v>0</v>
      </c>
      <c r="CV385" s="161"/>
      <c r="CW385" s="166">
        <f>IF(PMKAFAAPAYER[[#This Row],[ ]]="Payé",PMKAFAAPAYER[[#This Row],[17.09.2025]],0)</f>
        <v>0</v>
      </c>
      <c r="CX385" s="161"/>
      <c r="CY385" s="176">
        <f>IF(PMKAFAAPAYER[[#This Row],[ ]]="Payé",PMKAFAAPAYER[[#This Row],[24.09.2025]],0)</f>
        <v>0</v>
      </c>
      <c r="CZ385" s="17">
        <f t="shared" si="89"/>
        <v>0</v>
      </c>
      <c r="DA385" s="162"/>
      <c r="DB385" s="166">
        <f>IF(PMKAFAAPAYER[[#This Row],[ ]]="Payé",PMKAFAAPAYER[[#This Row],[01.10.2025]],0)</f>
        <v>0</v>
      </c>
      <c r="DC385" s="161"/>
      <c r="DD385" s="166">
        <f>IF(PMKAFAAPAYER[[#This Row],[ ]]="Payé",PMKAFAAPAYER[[#This Row],[08.10.2025]],0)</f>
        <v>0</v>
      </c>
      <c r="DE385" s="161"/>
      <c r="DF385" s="166">
        <f>IF(PMKAFAAPAYER[[#This Row],[ ]]="Payé",PMKAFAAPAYER[[#This Row],[15.10.2025]],0)</f>
        <v>0</v>
      </c>
      <c r="DG385" s="161"/>
      <c r="DH385" s="166">
        <f>IF(PMKAFAAPAYER[[#This Row],[ ]]="Payé",PMKAFAAPAYER[[#This Row],[22.10.2025]],0)</f>
        <v>0</v>
      </c>
      <c r="DI385" s="161"/>
      <c r="DJ385" s="176">
        <f>IF(PMKAFAAPAYER[[#This Row],[ ]]="Payé",PMKAFAAPAYER[[#This Row],[29.10.2025]],0)</f>
        <v>0</v>
      </c>
      <c r="DK385" s="18">
        <f t="shared" si="90"/>
        <v>0</v>
      </c>
      <c r="DL385" s="162"/>
      <c r="DM385" s="166">
        <f>IF(PMKAFAAPAYER[[#This Row],[ ]]="Payé",PMKAFAAPAYER[[#This Row],[05.11.2025]],0)</f>
        <v>0</v>
      </c>
      <c r="DN385" s="161"/>
      <c r="DO385" s="166">
        <f>IF(PMKAFAAPAYER[[#This Row],[ ]]="Payé",PMKAFAAPAYER[[#This Row],[12.11.2025]],0)</f>
        <v>0</v>
      </c>
      <c r="DP385" s="161"/>
      <c r="DQ385" s="166">
        <f>IF(PMKAFAAPAYER[[#This Row],[ ]]="Payé",PMKAFAAPAYER[[#This Row],[19.11.2025]],0)</f>
        <v>0</v>
      </c>
      <c r="DR385" s="161"/>
      <c r="DS385" s="176">
        <f>IF(PMKAFAAPAYER[[#This Row],[ ]]="Payé",PMKAFAAPAYER[[#This Row],[26.11.2025]],0)</f>
        <v>0</v>
      </c>
      <c r="DT385" s="17">
        <f t="shared" si="91"/>
        <v>0</v>
      </c>
      <c r="DU385" s="162"/>
      <c r="DV385" s="166">
        <f>IF(PMKAFAAPAYER[[#This Row],[ ]]="Payé",PMKAFAAPAYER[[#This Row],[03.12.2025]],0)</f>
        <v>0</v>
      </c>
      <c r="DW385" s="161"/>
      <c r="DX385" s="166">
        <f>IF(PMKAFAAPAYER[[#This Row],[ ]]="Payé",PMKAFAAPAYER[[#This Row],[10.12.2025]],0)</f>
        <v>0</v>
      </c>
      <c r="DY385" s="161"/>
      <c r="DZ385" s="166">
        <f>IF(PMKAFAAPAYER[[#This Row],[ ]]="Payé",PMKAFAAPAYER[[#This Row],[17.12.2025]],0)</f>
        <v>0</v>
      </c>
      <c r="EA385" s="161"/>
      <c r="EB385" s="166">
        <f>IF(PMKAFAAPAYER[[#This Row],[ ]]="Payé",PMKAFAAPAYER[[#This Row],[24.12.2025]],0)</f>
        <v>0</v>
      </c>
      <c r="EC385" s="161"/>
      <c r="ED385" s="176">
        <f>IF(PMKAFAAPAYER[[#This Row],[ ]]="Payé",PMKAFAAPAYER[[#This Row],[31.12.2025]],0)</f>
        <v>0</v>
      </c>
      <c r="EE385" s="18">
        <f t="shared" si="92"/>
        <v>0</v>
      </c>
      <c r="EF385" s="11">
        <f t="shared" si="93"/>
        <v>0</v>
      </c>
      <c r="EG385" s="16">
        <f>+PMKAFAAPAYER[[#This Row],[CHF]]-PMKAFAAPAYER[[#This Row],[T2025]]</f>
        <v>0</v>
      </c>
    </row>
    <row r="386" spans="1:137" x14ac:dyDescent="0.3">
      <c r="A386" s="9">
        <f t="shared" si="94"/>
        <v>381</v>
      </c>
      <c r="B386" s="250"/>
      <c r="C386" s="251"/>
      <c r="D386" s="252"/>
      <c r="E386" s="253"/>
      <c r="F386" s="265">
        <f t="shared" si="95"/>
        <v>0</v>
      </c>
      <c r="G386" s="254"/>
      <c r="H386" s="255"/>
      <c r="I386" s="256"/>
      <c r="J386" s="14"/>
      <c r="K386" s="14"/>
      <c r="L386" s="14"/>
      <c r="N386" s="15"/>
      <c r="P386" s="258"/>
      <c r="Q386" s="259"/>
      <c r="R386" s="260"/>
      <c r="S386" s="166">
        <f>IF(PMKAFAAPAYER[[#This Row],[ ]]="Payé",PMKAFAAPAYER[[#This Row],[02.01.2025]],0)</f>
        <v>0</v>
      </c>
      <c r="T386" s="234"/>
      <c r="U386" s="166">
        <f>IF(PMKAFAAPAYER[[#This Row],[ ]]="Payé",PMKAFAAPAYER[[#This Row],[09.01.2025]],0)</f>
        <v>0</v>
      </c>
      <c r="V386" s="234"/>
      <c r="W386" s="166">
        <f>IF(PMKAFAAPAYER[[#This Row],[ ]]="Payé",PMKAFAAPAYER[[#This Row],[16.01.2025]],0)</f>
        <v>0</v>
      </c>
      <c r="X386" s="234"/>
      <c r="Y386" s="166">
        <f>IF(PMKAFAAPAYER[[#This Row],[ ]]="Payé",PMKAFAAPAYER[[#This Row],[23.01.2025]],0)</f>
        <v>0</v>
      </c>
      <c r="Z386" s="234"/>
      <c r="AA386" s="176">
        <f>IF(PMKAFAAPAYER[[#This Row],[ ]]="Payé",PMKAFAAPAYER[[#This Row],[30.01.2025]],0)</f>
        <v>0</v>
      </c>
      <c r="AB386" s="32">
        <f t="shared" si="81"/>
        <v>0</v>
      </c>
      <c r="AC386" s="234"/>
      <c r="AD386" s="166">
        <f>IF(PMKAFAAPAYER[[#This Row],[ ]]="Payé",PMKAFAAPAYER[[#This Row],[06.02.2025]],0)</f>
        <v>0</v>
      </c>
      <c r="AE386" s="234"/>
      <c r="AF386" s="166">
        <f>IF(PMKAFAAPAYER[[#This Row],[ ]]="Payé",PMKAFAAPAYER[[#This Row],[13.02.2025]],0)</f>
        <v>0</v>
      </c>
      <c r="AG386" s="234"/>
      <c r="AH386" s="166">
        <f>IF(PMKAFAAPAYER[[#This Row],[ ]]="Payé",PMKAFAAPAYER[[#This Row],[20.02.2025]],0)</f>
        <v>0</v>
      </c>
      <c r="AI386" s="234"/>
      <c r="AJ386" s="176">
        <f>IF(PMKAFAAPAYER[[#This Row],[ ]]="Payé",PMKAFAAPAYER[[#This Row],[27.02.2025]],0)</f>
        <v>0</v>
      </c>
      <c r="AK386" s="47">
        <f t="shared" si="82"/>
        <v>0</v>
      </c>
      <c r="AL386" s="162"/>
      <c r="AM386" s="166">
        <f>IF(PMKAFAAPAYER[[#This Row],[ ]]="Payé",PMKAFAAPAYER[[#This Row],[05.03.2025]],0)</f>
        <v>0</v>
      </c>
      <c r="AN386" s="161"/>
      <c r="AO386" s="166">
        <f>IF(PMKAFAAPAYER[[#This Row],[ ]]="Payé",PMKAFAAPAYER[[#This Row],[12.03.2025]],0)</f>
        <v>0</v>
      </c>
      <c r="AP386" s="161"/>
      <c r="AQ386" s="166">
        <f>IF(PMKAFAAPAYER[[#This Row],[ ]]="Payé",PMKAFAAPAYER[[#This Row],[19.03.2025]],0)</f>
        <v>0</v>
      </c>
      <c r="AR386" s="161"/>
      <c r="AS386" s="176">
        <f>IF(PMKAFAAPAYER[[#This Row],[ ]]="Payé",PMKAFAAPAYER[[#This Row],[26.03.2025]],0)</f>
        <v>0</v>
      </c>
      <c r="AT386" s="17">
        <f t="shared" si="83"/>
        <v>0</v>
      </c>
      <c r="AU386" s="162"/>
      <c r="AV386" s="166">
        <f>IF(PMKAFAAPAYER[[#This Row],[ ]]="Payé",PMKAFAAPAYER[[#This Row],[02.04.2025]],0)</f>
        <v>0</v>
      </c>
      <c r="AW386" s="161"/>
      <c r="AX386" s="166">
        <f>IF(PMKAFAAPAYER[[#This Row],[ ]]="Payé",PMKAFAAPAYER[[#This Row],[09.04.2025]],0)</f>
        <v>0</v>
      </c>
      <c r="AY386" s="161"/>
      <c r="AZ386" s="166">
        <f>IF(PMKAFAAPAYER[[#This Row],[ ]]="Payé",PMKAFAAPAYER[[#This Row],[16.04.2025]],0)</f>
        <v>0</v>
      </c>
      <c r="BA386" s="161"/>
      <c r="BB386" s="166">
        <f>IF(PMKAFAAPAYER[[#This Row],[ ]]="Payé",PMKAFAAPAYER[[#This Row],[23.04.2025]],0)</f>
        <v>0</v>
      </c>
      <c r="BC386" s="161"/>
      <c r="BD386" s="176">
        <f>IF(PMKAFAAPAYER[[#This Row],[ ]]="Payé",PMKAFAAPAYER[[#This Row],[30.04.2025]],0)</f>
        <v>0</v>
      </c>
      <c r="BE386" s="18">
        <f t="shared" si="84"/>
        <v>0</v>
      </c>
      <c r="BF386" s="162"/>
      <c r="BG386" s="166">
        <f>IF(PMKAFAAPAYER[[#This Row],[ ]]="Payé",PMKAFAAPAYER[[#This Row],[07.05.2025]],0)</f>
        <v>0</v>
      </c>
      <c r="BH386" s="161"/>
      <c r="BI386" s="166">
        <f>IF(PMKAFAAPAYER[[#This Row],[ ]]="Payé",PMKAFAAPAYER[[#This Row],[14.05.2025]],0)</f>
        <v>0</v>
      </c>
      <c r="BJ386" s="161"/>
      <c r="BK386" s="166">
        <f>IF(PMKAFAAPAYER[[#This Row],[ ]]="Payé",PMKAFAAPAYER[[#This Row],[21.05.2025]],0)</f>
        <v>0</v>
      </c>
      <c r="BL386" s="161"/>
      <c r="BM386" s="176">
        <f>IF(PMKAFAAPAYER[[#This Row],[ ]]="Payé",PMKAFAAPAYER[[#This Row],[28.05.2025]],0)</f>
        <v>0</v>
      </c>
      <c r="BN386" s="17">
        <f t="shared" si="85"/>
        <v>0</v>
      </c>
      <c r="BO386" s="162"/>
      <c r="BP386" s="166">
        <f>IF(PMKAFAAPAYER[[#This Row],[ ]]="Payé",PMKAFAAPAYER[[#This Row],[04.06.2025]],0)</f>
        <v>0</v>
      </c>
      <c r="BQ386" s="161"/>
      <c r="BR386" s="166">
        <f>IF(PMKAFAAPAYER[[#This Row],[ ]]="Payé",PMKAFAAPAYER[[#This Row],[11.06.2025]],0)</f>
        <v>0</v>
      </c>
      <c r="BS386" s="161"/>
      <c r="BT386" s="166">
        <f>IF(PMKAFAAPAYER[[#This Row],[ ]]="Payé",PMKAFAAPAYER[[#This Row],[18.06.2025]],0)</f>
        <v>0</v>
      </c>
      <c r="BU386" s="161"/>
      <c r="BV386" s="176">
        <f>IF(PMKAFAAPAYER[[#This Row],[ ]]="Payé",PMKAFAAPAYER[[#This Row],[25.06.2025]],0)</f>
        <v>0</v>
      </c>
      <c r="BW386" s="18">
        <f t="shared" si="86"/>
        <v>0</v>
      </c>
      <c r="BX386" s="162"/>
      <c r="BY386" s="166">
        <f>IF(PMKAFAAPAYER[[#This Row],[ ]]="Payé",PMKAFAAPAYER[[#This Row],[02.07.2025]],0)</f>
        <v>0</v>
      </c>
      <c r="BZ386" s="161"/>
      <c r="CA386" s="166">
        <f>IF(PMKAFAAPAYER[[#This Row],[ ]]="Payé",PMKAFAAPAYER[[#This Row],[09.07.2025]],0)</f>
        <v>0</v>
      </c>
      <c r="CB386" s="161"/>
      <c r="CC386" s="166">
        <f>IF(PMKAFAAPAYER[[#This Row],[ ]]="Payé",PMKAFAAPAYER[[#This Row],[16.07.2025]],0)</f>
        <v>0</v>
      </c>
      <c r="CD386" s="161"/>
      <c r="CE386" s="166">
        <f>IF(PMKAFAAPAYER[[#This Row],[ ]]="Payé",PMKAFAAPAYER[[#This Row],[23.07.2025]],0)</f>
        <v>0</v>
      </c>
      <c r="CF386" s="161"/>
      <c r="CG386" s="176">
        <f>IF(PMKAFAAPAYER[[#This Row],[ ]]="Payé",PMKAFAAPAYER[[#This Row],[30.07.2025]],0)</f>
        <v>0</v>
      </c>
      <c r="CH386" s="17">
        <f t="shared" si="87"/>
        <v>0</v>
      </c>
      <c r="CI386" s="162"/>
      <c r="CJ386" s="166">
        <f>IF(PMKAFAAPAYER[[#This Row],[ ]]="Payé",PMKAFAAPAYER[[#This Row],[06.08.2025]],0)</f>
        <v>0</v>
      </c>
      <c r="CK386" s="161"/>
      <c r="CL386" s="166">
        <f>IF(PMKAFAAPAYER[[#This Row],[ ]]="Payé",PMKAFAAPAYER[[#This Row],[13.08.2025]],0)</f>
        <v>0</v>
      </c>
      <c r="CM386" s="161"/>
      <c r="CN386" s="166">
        <f>IF(PMKAFAAPAYER[[#This Row],[ ]]="Payé",PMKAFAAPAYER[[#This Row],[20.08.2025]],0)</f>
        <v>0</v>
      </c>
      <c r="CO386" s="161"/>
      <c r="CP386" s="176">
        <f>IF(PMKAFAAPAYER[[#This Row],[ ]]="Payé",PMKAFAAPAYER[[#This Row],[27.08.2025]],0)</f>
        <v>0</v>
      </c>
      <c r="CQ386" s="18">
        <f t="shared" si="88"/>
        <v>0</v>
      </c>
      <c r="CR386" s="162"/>
      <c r="CS386" s="166">
        <f>IF(PMKAFAAPAYER[[#This Row],[ ]]="Payé",PMKAFAAPAYER[[#This Row],[03.09.2025]],0)</f>
        <v>0</v>
      </c>
      <c r="CT386" s="161"/>
      <c r="CU386" s="166">
        <f>IF(PMKAFAAPAYER[[#This Row],[ ]]="Payé",PMKAFAAPAYER[[#This Row],[10.09.2025]],0)</f>
        <v>0</v>
      </c>
      <c r="CV386" s="161"/>
      <c r="CW386" s="166">
        <f>IF(PMKAFAAPAYER[[#This Row],[ ]]="Payé",PMKAFAAPAYER[[#This Row],[17.09.2025]],0)</f>
        <v>0</v>
      </c>
      <c r="CX386" s="161"/>
      <c r="CY386" s="176">
        <f>IF(PMKAFAAPAYER[[#This Row],[ ]]="Payé",PMKAFAAPAYER[[#This Row],[24.09.2025]],0)</f>
        <v>0</v>
      </c>
      <c r="CZ386" s="17">
        <f t="shared" si="89"/>
        <v>0</v>
      </c>
      <c r="DA386" s="162"/>
      <c r="DB386" s="166">
        <f>IF(PMKAFAAPAYER[[#This Row],[ ]]="Payé",PMKAFAAPAYER[[#This Row],[01.10.2025]],0)</f>
        <v>0</v>
      </c>
      <c r="DC386" s="161"/>
      <c r="DD386" s="166">
        <f>IF(PMKAFAAPAYER[[#This Row],[ ]]="Payé",PMKAFAAPAYER[[#This Row],[08.10.2025]],0)</f>
        <v>0</v>
      </c>
      <c r="DE386" s="161"/>
      <c r="DF386" s="166">
        <f>IF(PMKAFAAPAYER[[#This Row],[ ]]="Payé",PMKAFAAPAYER[[#This Row],[15.10.2025]],0)</f>
        <v>0</v>
      </c>
      <c r="DG386" s="161"/>
      <c r="DH386" s="166">
        <f>IF(PMKAFAAPAYER[[#This Row],[ ]]="Payé",PMKAFAAPAYER[[#This Row],[22.10.2025]],0)</f>
        <v>0</v>
      </c>
      <c r="DI386" s="161"/>
      <c r="DJ386" s="176">
        <f>IF(PMKAFAAPAYER[[#This Row],[ ]]="Payé",PMKAFAAPAYER[[#This Row],[29.10.2025]],0)</f>
        <v>0</v>
      </c>
      <c r="DK386" s="18">
        <f t="shared" si="90"/>
        <v>0</v>
      </c>
      <c r="DL386" s="162"/>
      <c r="DM386" s="166">
        <f>IF(PMKAFAAPAYER[[#This Row],[ ]]="Payé",PMKAFAAPAYER[[#This Row],[05.11.2025]],0)</f>
        <v>0</v>
      </c>
      <c r="DN386" s="161"/>
      <c r="DO386" s="166">
        <f>IF(PMKAFAAPAYER[[#This Row],[ ]]="Payé",PMKAFAAPAYER[[#This Row],[12.11.2025]],0)</f>
        <v>0</v>
      </c>
      <c r="DP386" s="161"/>
      <c r="DQ386" s="166">
        <f>IF(PMKAFAAPAYER[[#This Row],[ ]]="Payé",PMKAFAAPAYER[[#This Row],[19.11.2025]],0)</f>
        <v>0</v>
      </c>
      <c r="DR386" s="161"/>
      <c r="DS386" s="176">
        <f>IF(PMKAFAAPAYER[[#This Row],[ ]]="Payé",PMKAFAAPAYER[[#This Row],[26.11.2025]],0)</f>
        <v>0</v>
      </c>
      <c r="DT386" s="17">
        <f t="shared" si="91"/>
        <v>0</v>
      </c>
      <c r="DU386" s="162"/>
      <c r="DV386" s="166">
        <f>IF(PMKAFAAPAYER[[#This Row],[ ]]="Payé",PMKAFAAPAYER[[#This Row],[03.12.2025]],0)</f>
        <v>0</v>
      </c>
      <c r="DW386" s="161"/>
      <c r="DX386" s="166">
        <f>IF(PMKAFAAPAYER[[#This Row],[ ]]="Payé",PMKAFAAPAYER[[#This Row],[10.12.2025]],0)</f>
        <v>0</v>
      </c>
      <c r="DY386" s="161"/>
      <c r="DZ386" s="166">
        <f>IF(PMKAFAAPAYER[[#This Row],[ ]]="Payé",PMKAFAAPAYER[[#This Row],[17.12.2025]],0)</f>
        <v>0</v>
      </c>
      <c r="EA386" s="161"/>
      <c r="EB386" s="166">
        <f>IF(PMKAFAAPAYER[[#This Row],[ ]]="Payé",PMKAFAAPAYER[[#This Row],[24.12.2025]],0)</f>
        <v>0</v>
      </c>
      <c r="EC386" s="161"/>
      <c r="ED386" s="176">
        <f>IF(PMKAFAAPAYER[[#This Row],[ ]]="Payé",PMKAFAAPAYER[[#This Row],[31.12.2025]],0)</f>
        <v>0</v>
      </c>
      <c r="EE386" s="18">
        <f t="shared" si="92"/>
        <v>0</v>
      </c>
      <c r="EF386" s="11">
        <f t="shared" si="93"/>
        <v>0</v>
      </c>
      <c r="EG386" s="16">
        <f>+PMKAFAAPAYER[[#This Row],[CHF]]-PMKAFAAPAYER[[#This Row],[T2025]]</f>
        <v>0</v>
      </c>
    </row>
    <row r="387" spans="1:137" x14ac:dyDescent="0.3">
      <c r="A387" s="9">
        <f t="shared" si="94"/>
        <v>382</v>
      </c>
      <c r="B387" s="250"/>
      <c r="C387" s="251"/>
      <c r="D387" s="252"/>
      <c r="E387" s="253"/>
      <c r="F387" s="265">
        <f t="shared" si="95"/>
        <v>0</v>
      </c>
      <c r="G387" s="254"/>
      <c r="H387" s="255"/>
      <c r="I387" s="256"/>
      <c r="J387" s="14"/>
      <c r="K387" s="14"/>
      <c r="L387" s="14"/>
      <c r="N387" s="15"/>
      <c r="P387" s="258"/>
      <c r="Q387" s="259"/>
      <c r="R387" s="260"/>
      <c r="S387" s="166">
        <f>IF(PMKAFAAPAYER[[#This Row],[ ]]="Payé",PMKAFAAPAYER[[#This Row],[02.01.2025]],0)</f>
        <v>0</v>
      </c>
      <c r="T387" s="234"/>
      <c r="U387" s="166">
        <f>IF(PMKAFAAPAYER[[#This Row],[ ]]="Payé",PMKAFAAPAYER[[#This Row],[09.01.2025]],0)</f>
        <v>0</v>
      </c>
      <c r="V387" s="234"/>
      <c r="W387" s="166">
        <f>IF(PMKAFAAPAYER[[#This Row],[ ]]="Payé",PMKAFAAPAYER[[#This Row],[16.01.2025]],0)</f>
        <v>0</v>
      </c>
      <c r="X387" s="234"/>
      <c r="Y387" s="166">
        <f>IF(PMKAFAAPAYER[[#This Row],[ ]]="Payé",PMKAFAAPAYER[[#This Row],[23.01.2025]],0)</f>
        <v>0</v>
      </c>
      <c r="Z387" s="234"/>
      <c r="AA387" s="176">
        <f>IF(PMKAFAAPAYER[[#This Row],[ ]]="Payé",PMKAFAAPAYER[[#This Row],[30.01.2025]],0)</f>
        <v>0</v>
      </c>
      <c r="AB387" s="32">
        <f t="shared" si="81"/>
        <v>0</v>
      </c>
      <c r="AC387" s="234"/>
      <c r="AD387" s="166">
        <f>IF(PMKAFAAPAYER[[#This Row],[ ]]="Payé",PMKAFAAPAYER[[#This Row],[06.02.2025]],0)</f>
        <v>0</v>
      </c>
      <c r="AE387" s="234"/>
      <c r="AF387" s="166">
        <f>IF(PMKAFAAPAYER[[#This Row],[ ]]="Payé",PMKAFAAPAYER[[#This Row],[13.02.2025]],0)</f>
        <v>0</v>
      </c>
      <c r="AG387" s="234"/>
      <c r="AH387" s="166">
        <f>IF(PMKAFAAPAYER[[#This Row],[ ]]="Payé",PMKAFAAPAYER[[#This Row],[20.02.2025]],0)</f>
        <v>0</v>
      </c>
      <c r="AI387" s="234"/>
      <c r="AJ387" s="176">
        <f>IF(PMKAFAAPAYER[[#This Row],[ ]]="Payé",PMKAFAAPAYER[[#This Row],[27.02.2025]],0)</f>
        <v>0</v>
      </c>
      <c r="AK387" s="47">
        <f t="shared" si="82"/>
        <v>0</v>
      </c>
      <c r="AL387" s="162"/>
      <c r="AM387" s="166">
        <f>IF(PMKAFAAPAYER[[#This Row],[ ]]="Payé",PMKAFAAPAYER[[#This Row],[05.03.2025]],0)</f>
        <v>0</v>
      </c>
      <c r="AN387" s="161"/>
      <c r="AO387" s="166">
        <f>IF(PMKAFAAPAYER[[#This Row],[ ]]="Payé",PMKAFAAPAYER[[#This Row],[12.03.2025]],0)</f>
        <v>0</v>
      </c>
      <c r="AP387" s="161"/>
      <c r="AQ387" s="166">
        <f>IF(PMKAFAAPAYER[[#This Row],[ ]]="Payé",PMKAFAAPAYER[[#This Row],[19.03.2025]],0)</f>
        <v>0</v>
      </c>
      <c r="AR387" s="161"/>
      <c r="AS387" s="176">
        <f>IF(PMKAFAAPAYER[[#This Row],[ ]]="Payé",PMKAFAAPAYER[[#This Row],[26.03.2025]],0)</f>
        <v>0</v>
      </c>
      <c r="AT387" s="17">
        <f t="shared" si="83"/>
        <v>0</v>
      </c>
      <c r="AU387" s="162"/>
      <c r="AV387" s="166">
        <f>IF(PMKAFAAPAYER[[#This Row],[ ]]="Payé",PMKAFAAPAYER[[#This Row],[02.04.2025]],0)</f>
        <v>0</v>
      </c>
      <c r="AW387" s="161"/>
      <c r="AX387" s="166">
        <f>IF(PMKAFAAPAYER[[#This Row],[ ]]="Payé",PMKAFAAPAYER[[#This Row],[09.04.2025]],0)</f>
        <v>0</v>
      </c>
      <c r="AY387" s="161"/>
      <c r="AZ387" s="166">
        <f>IF(PMKAFAAPAYER[[#This Row],[ ]]="Payé",PMKAFAAPAYER[[#This Row],[16.04.2025]],0)</f>
        <v>0</v>
      </c>
      <c r="BA387" s="161"/>
      <c r="BB387" s="166">
        <f>IF(PMKAFAAPAYER[[#This Row],[ ]]="Payé",PMKAFAAPAYER[[#This Row],[23.04.2025]],0)</f>
        <v>0</v>
      </c>
      <c r="BC387" s="161"/>
      <c r="BD387" s="176">
        <f>IF(PMKAFAAPAYER[[#This Row],[ ]]="Payé",PMKAFAAPAYER[[#This Row],[30.04.2025]],0)</f>
        <v>0</v>
      </c>
      <c r="BE387" s="18">
        <f t="shared" si="84"/>
        <v>0</v>
      </c>
      <c r="BF387" s="162"/>
      <c r="BG387" s="166">
        <f>IF(PMKAFAAPAYER[[#This Row],[ ]]="Payé",PMKAFAAPAYER[[#This Row],[07.05.2025]],0)</f>
        <v>0</v>
      </c>
      <c r="BH387" s="161"/>
      <c r="BI387" s="166">
        <f>IF(PMKAFAAPAYER[[#This Row],[ ]]="Payé",PMKAFAAPAYER[[#This Row],[14.05.2025]],0)</f>
        <v>0</v>
      </c>
      <c r="BJ387" s="161"/>
      <c r="BK387" s="166">
        <f>IF(PMKAFAAPAYER[[#This Row],[ ]]="Payé",PMKAFAAPAYER[[#This Row],[21.05.2025]],0)</f>
        <v>0</v>
      </c>
      <c r="BL387" s="161"/>
      <c r="BM387" s="176">
        <f>IF(PMKAFAAPAYER[[#This Row],[ ]]="Payé",PMKAFAAPAYER[[#This Row],[28.05.2025]],0)</f>
        <v>0</v>
      </c>
      <c r="BN387" s="17">
        <f t="shared" si="85"/>
        <v>0</v>
      </c>
      <c r="BO387" s="162"/>
      <c r="BP387" s="166">
        <f>IF(PMKAFAAPAYER[[#This Row],[ ]]="Payé",PMKAFAAPAYER[[#This Row],[04.06.2025]],0)</f>
        <v>0</v>
      </c>
      <c r="BQ387" s="161"/>
      <c r="BR387" s="166">
        <f>IF(PMKAFAAPAYER[[#This Row],[ ]]="Payé",PMKAFAAPAYER[[#This Row],[11.06.2025]],0)</f>
        <v>0</v>
      </c>
      <c r="BS387" s="161"/>
      <c r="BT387" s="166">
        <f>IF(PMKAFAAPAYER[[#This Row],[ ]]="Payé",PMKAFAAPAYER[[#This Row],[18.06.2025]],0)</f>
        <v>0</v>
      </c>
      <c r="BU387" s="161"/>
      <c r="BV387" s="176">
        <f>IF(PMKAFAAPAYER[[#This Row],[ ]]="Payé",PMKAFAAPAYER[[#This Row],[25.06.2025]],0)</f>
        <v>0</v>
      </c>
      <c r="BW387" s="18">
        <f t="shared" si="86"/>
        <v>0</v>
      </c>
      <c r="BX387" s="162"/>
      <c r="BY387" s="166">
        <f>IF(PMKAFAAPAYER[[#This Row],[ ]]="Payé",PMKAFAAPAYER[[#This Row],[02.07.2025]],0)</f>
        <v>0</v>
      </c>
      <c r="BZ387" s="161"/>
      <c r="CA387" s="166">
        <f>IF(PMKAFAAPAYER[[#This Row],[ ]]="Payé",PMKAFAAPAYER[[#This Row],[09.07.2025]],0)</f>
        <v>0</v>
      </c>
      <c r="CB387" s="161"/>
      <c r="CC387" s="166">
        <f>IF(PMKAFAAPAYER[[#This Row],[ ]]="Payé",PMKAFAAPAYER[[#This Row],[16.07.2025]],0)</f>
        <v>0</v>
      </c>
      <c r="CD387" s="161"/>
      <c r="CE387" s="166">
        <f>IF(PMKAFAAPAYER[[#This Row],[ ]]="Payé",PMKAFAAPAYER[[#This Row],[23.07.2025]],0)</f>
        <v>0</v>
      </c>
      <c r="CF387" s="161"/>
      <c r="CG387" s="176">
        <f>IF(PMKAFAAPAYER[[#This Row],[ ]]="Payé",PMKAFAAPAYER[[#This Row],[30.07.2025]],0)</f>
        <v>0</v>
      </c>
      <c r="CH387" s="17">
        <f t="shared" si="87"/>
        <v>0</v>
      </c>
      <c r="CI387" s="162"/>
      <c r="CJ387" s="166">
        <f>IF(PMKAFAAPAYER[[#This Row],[ ]]="Payé",PMKAFAAPAYER[[#This Row],[06.08.2025]],0)</f>
        <v>0</v>
      </c>
      <c r="CK387" s="161"/>
      <c r="CL387" s="166">
        <f>IF(PMKAFAAPAYER[[#This Row],[ ]]="Payé",PMKAFAAPAYER[[#This Row],[13.08.2025]],0)</f>
        <v>0</v>
      </c>
      <c r="CM387" s="161"/>
      <c r="CN387" s="166">
        <f>IF(PMKAFAAPAYER[[#This Row],[ ]]="Payé",PMKAFAAPAYER[[#This Row],[20.08.2025]],0)</f>
        <v>0</v>
      </c>
      <c r="CO387" s="161"/>
      <c r="CP387" s="176">
        <f>IF(PMKAFAAPAYER[[#This Row],[ ]]="Payé",PMKAFAAPAYER[[#This Row],[27.08.2025]],0)</f>
        <v>0</v>
      </c>
      <c r="CQ387" s="18">
        <f t="shared" si="88"/>
        <v>0</v>
      </c>
      <c r="CR387" s="162"/>
      <c r="CS387" s="166">
        <f>IF(PMKAFAAPAYER[[#This Row],[ ]]="Payé",PMKAFAAPAYER[[#This Row],[03.09.2025]],0)</f>
        <v>0</v>
      </c>
      <c r="CT387" s="161"/>
      <c r="CU387" s="166">
        <f>IF(PMKAFAAPAYER[[#This Row],[ ]]="Payé",PMKAFAAPAYER[[#This Row],[10.09.2025]],0)</f>
        <v>0</v>
      </c>
      <c r="CV387" s="161"/>
      <c r="CW387" s="166">
        <f>IF(PMKAFAAPAYER[[#This Row],[ ]]="Payé",PMKAFAAPAYER[[#This Row],[17.09.2025]],0)</f>
        <v>0</v>
      </c>
      <c r="CX387" s="161"/>
      <c r="CY387" s="176">
        <f>IF(PMKAFAAPAYER[[#This Row],[ ]]="Payé",PMKAFAAPAYER[[#This Row],[24.09.2025]],0)</f>
        <v>0</v>
      </c>
      <c r="CZ387" s="17">
        <f t="shared" si="89"/>
        <v>0</v>
      </c>
      <c r="DA387" s="162"/>
      <c r="DB387" s="166">
        <f>IF(PMKAFAAPAYER[[#This Row],[ ]]="Payé",PMKAFAAPAYER[[#This Row],[01.10.2025]],0)</f>
        <v>0</v>
      </c>
      <c r="DC387" s="161"/>
      <c r="DD387" s="166">
        <f>IF(PMKAFAAPAYER[[#This Row],[ ]]="Payé",PMKAFAAPAYER[[#This Row],[08.10.2025]],0)</f>
        <v>0</v>
      </c>
      <c r="DE387" s="161"/>
      <c r="DF387" s="166">
        <f>IF(PMKAFAAPAYER[[#This Row],[ ]]="Payé",PMKAFAAPAYER[[#This Row],[15.10.2025]],0)</f>
        <v>0</v>
      </c>
      <c r="DG387" s="161"/>
      <c r="DH387" s="166">
        <f>IF(PMKAFAAPAYER[[#This Row],[ ]]="Payé",PMKAFAAPAYER[[#This Row],[22.10.2025]],0)</f>
        <v>0</v>
      </c>
      <c r="DI387" s="161"/>
      <c r="DJ387" s="176">
        <f>IF(PMKAFAAPAYER[[#This Row],[ ]]="Payé",PMKAFAAPAYER[[#This Row],[29.10.2025]],0)</f>
        <v>0</v>
      </c>
      <c r="DK387" s="18">
        <f t="shared" si="90"/>
        <v>0</v>
      </c>
      <c r="DL387" s="162"/>
      <c r="DM387" s="166">
        <f>IF(PMKAFAAPAYER[[#This Row],[ ]]="Payé",PMKAFAAPAYER[[#This Row],[05.11.2025]],0)</f>
        <v>0</v>
      </c>
      <c r="DN387" s="161"/>
      <c r="DO387" s="166">
        <f>IF(PMKAFAAPAYER[[#This Row],[ ]]="Payé",PMKAFAAPAYER[[#This Row],[12.11.2025]],0)</f>
        <v>0</v>
      </c>
      <c r="DP387" s="161"/>
      <c r="DQ387" s="166">
        <f>IF(PMKAFAAPAYER[[#This Row],[ ]]="Payé",PMKAFAAPAYER[[#This Row],[19.11.2025]],0)</f>
        <v>0</v>
      </c>
      <c r="DR387" s="161"/>
      <c r="DS387" s="176">
        <f>IF(PMKAFAAPAYER[[#This Row],[ ]]="Payé",PMKAFAAPAYER[[#This Row],[26.11.2025]],0)</f>
        <v>0</v>
      </c>
      <c r="DT387" s="17">
        <f t="shared" si="91"/>
        <v>0</v>
      </c>
      <c r="DU387" s="162"/>
      <c r="DV387" s="166">
        <f>IF(PMKAFAAPAYER[[#This Row],[ ]]="Payé",PMKAFAAPAYER[[#This Row],[03.12.2025]],0)</f>
        <v>0</v>
      </c>
      <c r="DW387" s="161"/>
      <c r="DX387" s="166">
        <f>IF(PMKAFAAPAYER[[#This Row],[ ]]="Payé",PMKAFAAPAYER[[#This Row],[10.12.2025]],0)</f>
        <v>0</v>
      </c>
      <c r="DY387" s="161"/>
      <c r="DZ387" s="166">
        <f>IF(PMKAFAAPAYER[[#This Row],[ ]]="Payé",PMKAFAAPAYER[[#This Row],[17.12.2025]],0)</f>
        <v>0</v>
      </c>
      <c r="EA387" s="161"/>
      <c r="EB387" s="166">
        <f>IF(PMKAFAAPAYER[[#This Row],[ ]]="Payé",PMKAFAAPAYER[[#This Row],[24.12.2025]],0)</f>
        <v>0</v>
      </c>
      <c r="EC387" s="161"/>
      <c r="ED387" s="176">
        <f>IF(PMKAFAAPAYER[[#This Row],[ ]]="Payé",PMKAFAAPAYER[[#This Row],[31.12.2025]],0)</f>
        <v>0</v>
      </c>
      <c r="EE387" s="18">
        <f t="shared" si="92"/>
        <v>0</v>
      </c>
      <c r="EF387" s="11">
        <f t="shared" si="93"/>
        <v>0</v>
      </c>
      <c r="EG387" s="16">
        <f>+PMKAFAAPAYER[[#This Row],[CHF]]-PMKAFAAPAYER[[#This Row],[T2025]]</f>
        <v>0</v>
      </c>
    </row>
    <row r="388" spans="1:137" x14ac:dyDescent="0.3">
      <c r="A388" s="9">
        <f t="shared" si="94"/>
        <v>383</v>
      </c>
      <c r="B388" s="250"/>
      <c r="C388" s="251"/>
      <c r="D388" s="252"/>
      <c r="E388" s="253"/>
      <c r="F388" s="265">
        <f t="shared" si="95"/>
        <v>0</v>
      </c>
      <c r="G388" s="254"/>
      <c r="H388" s="255"/>
      <c r="I388" s="256"/>
      <c r="J388" s="14"/>
      <c r="K388" s="14"/>
      <c r="L388" s="14"/>
      <c r="N388" s="15"/>
      <c r="P388" s="258"/>
      <c r="Q388" s="259"/>
      <c r="R388" s="260"/>
      <c r="S388" s="166">
        <f>IF(PMKAFAAPAYER[[#This Row],[ ]]="Payé",PMKAFAAPAYER[[#This Row],[02.01.2025]],0)</f>
        <v>0</v>
      </c>
      <c r="T388" s="234"/>
      <c r="U388" s="166">
        <f>IF(PMKAFAAPAYER[[#This Row],[ ]]="Payé",PMKAFAAPAYER[[#This Row],[09.01.2025]],0)</f>
        <v>0</v>
      </c>
      <c r="V388" s="234"/>
      <c r="W388" s="166">
        <f>IF(PMKAFAAPAYER[[#This Row],[ ]]="Payé",PMKAFAAPAYER[[#This Row],[16.01.2025]],0)</f>
        <v>0</v>
      </c>
      <c r="X388" s="234"/>
      <c r="Y388" s="166">
        <f>IF(PMKAFAAPAYER[[#This Row],[ ]]="Payé",PMKAFAAPAYER[[#This Row],[23.01.2025]],0)</f>
        <v>0</v>
      </c>
      <c r="Z388" s="234"/>
      <c r="AA388" s="176">
        <f>IF(PMKAFAAPAYER[[#This Row],[ ]]="Payé",PMKAFAAPAYER[[#This Row],[30.01.2025]],0)</f>
        <v>0</v>
      </c>
      <c r="AB388" s="32">
        <f t="shared" si="81"/>
        <v>0</v>
      </c>
      <c r="AC388" s="234"/>
      <c r="AD388" s="166">
        <f>IF(PMKAFAAPAYER[[#This Row],[ ]]="Payé",PMKAFAAPAYER[[#This Row],[06.02.2025]],0)</f>
        <v>0</v>
      </c>
      <c r="AE388" s="234"/>
      <c r="AF388" s="166">
        <f>IF(PMKAFAAPAYER[[#This Row],[ ]]="Payé",PMKAFAAPAYER[[#This Row],[13.02.2025]],0)</f>
        <v>0</v>
      </c>
      <c r="AG388" s="234"/>
      <c r="AH388" s="166">
        <f>IF(PMKAFAAPAYER[[#This Row],[ ]]="Payé",PMKAFAAPAYER[[#This Row],[20.02.2025]],0)</f>
        <v>0</v>
      </c>
      <c r="AI388" s="234"/>
      <c r="AJ388" s="176">
        <f>IF(PMKAFAAPAYER[[#This Row],[ ]]="Payé",PMKAFAAPAYER[[#This Row],[27.02.2025]],0)</f>
        <v>0</v>
      </c>
      <c r="AK388" s="47">
        <f t="shared" si="82"/>
        <v>0</v>
      </c>
      <c r="AL388" s="162"/>
      <c r="AM388" s="166">
        <f>IF(PMKAFAAPAYER[[#This Row],[ ]]="Payé",PMKAFAAPAYER[[#This Row],[05.03.2025]],0)</f>
        <v>0</v>
      </c>
      <c r="AN388" s="161"/>
      <c r="AO388" s="166">
        <f>IF(PMKAFAAPAYER[[#This Row],[ ]]="Payé",PMKAFAAPAYER[[#This Row],[12.03.2025]],0)</f>
        <v>0</v>
      </c>
      <c r="AP388" s="161"/>
      <c r="AQ388" s="166">
        <f>IF(PMKAFAAPAYER[[#This Row],[ ]]="Payé",PMKAFAAPAYER[[#This Row],[19.03.2025]],0)</f>
        <v>0</v>
      </c>
      <c r="AR388" s="161"/>
      <c r="AS388" s="176">
        <f>IF(PMKAFAAPAYER[[#This Row],[ ]]="Payé",PMKAFAAPAYER[[#This Row],[26.03.2025]],0)</f>
        <v>0</v>
      </c>
      <c r="AT388" s="17">
        <f t="shared" si="83"/>
        <v>0</v>
      </c>
      <c r="AU388" s="162"/>
      <c r="AV388" s="166">
        <f>IF(PMKAFAAPAYER[[#This Row],[ ]]="Payé",PMKAFAAPAYER[[#This Row],[02.04.2025]],0)</f>
        <v>0</v>
      </c>
      <c r="AW388" s="161"/>
      <c r="AX388" s="166">
        <f>IF(PMKAFAAPAYER[[#This Row],[ ]]="Payé",PMKAFAAPAYER[[#This Row],[09.04.2025]],0)</f>
        <v>0</v>
      </c>
      <c r="AY388" s="161"/>
      <c r="AZ388" s="166">
        <f>IF(PMKAFAAPAYER[[#This Row],[ ]]="Payé",PMKAFAAPAYER[[#This Row],[16.04.2025]],0)</f>
        <v>0</v>
      </c>
      <c r="BA388" s="161"/>
      <c r="BB388" s="166">
        <f>IF(PMKAFAAPAYER[[#This Row],[ ]]="Payé",PMKAFAAPAYER[[#This Row],[23.04.2025]],0)</f>
        <v>0</v>
      </c>
      <c r="BC388" s="161"/>
      <c r="BD388" s="176">
        <f>IF(PMKAFAAPAYER[[#This Row],[ ]]="Payé",PMKAFAAPAYER[[#This Row],[30.04.2025]],0)</f>
        <v>0</v>
      </c>
      <c r="BE388" s="18">
        <f t="shared" si="84"/>
        <v>0</v>
      </c>
      <c r="BF388" s="162"/>
      <c r="BG388" s="166">
        <f>IF(PMKAFAAPAYER[[#This Row],[ ]]="Payé",PMKAFAAPAYER[[#This Row],[07.05.2025]],0)</f>
        <v>0</v>
      </c>
      <c r="BH388" s="161"/>
      <c r="BI388" s="166">
        <f>IF(PMKAFAAPAYER[[#This Row],[ ]]="Payé",PMKAFAAPAYER[[#This Row],[14.05.2025]],0)</f>
        <v>0</v>
      </c>
      <c r="BJ388" s="161"/>
      <c r="BK388" s="166">
        <f>IF(PMKAFAAPAYER[[#This Row],[ ]]="Payé",PMKAFAAPAYER[[#This Row],[21.05.2025]],0)</f>
        <v>0</v>
      </c>
      <c r="BL388" s="161"/>
      <c r="BM388" s="176">
        <f>IF(PMKAFAAPAYER[[#This Row],[ ]]="Payé",PMKAFAAPAYER[[#This Row],[28.05.2025]],0)</f>
        <v>0</v>
      </c>
      <c r="BN388" s="17">
        <f t="shared" si="85"/>
        <v>0</v>
      </c>
      <c r="BO388" s="162"/>
      <c r="BP388" s="166">
        <f>IF(PMKAFAAPAYER[[#This Row],[ ]]="Payé",PMKAFAAPAYER[[#This Row],[04.06.2025]],0)</f>
        <v>0</v>
      </c>
      <c r="BQ388" s="161"/>
      <c r="BR388" s="166">
        <f>IF(PMKAFAAPAYER[[#This Row],[ ]]="Payé",PMKAFAAPAYER[[#This Row],[11.06.2025]],0)</f>
        <v>0</v>
      </c>
      <c r="BS388" s="161"/>
      <c r="BT388" s="166">
        <f>IF(PMKAFAAPAYER[[#This Row],[ ]]="Payé",PMKAFAAPAYER[[#This Row],[18.06.2025]],0)</f>
        <v>0</v>
      </c>
      <c r="BU388" s="161"/>
      <c r="BV388" s="176">
        <f>IF(PMKAFAAPAYER[[#This Row],[ ]]="Payé",PMKAFAAPAYER[[#This Row],[25.06.2025]],0)</f>
        <v>0</v>
      </c>
      <c r="BW388" s="18">
        <f t="shared" si="86"/>
        <v>0</v>
      </c>
      <c r="BX388" s="162"/>
      <c r="BY388" s="166">
        <f>IF(PMKAFAAPAYER[[#This Row],[ ]]="Payé",PMKAFAAPAYER[[#This Row],[02.07.2025]],0)</f>
        <v>0</v>
      </c>
      <c r="BZ388" s="161"/>
      <c r="CA388" s="166">
        <f>IF(PMKAFAAPAYER[[#This Row],[ ]]="Payé",PMKAFAAPAYER[[#This Row],[09.07.2025]],0)</f>
        <v>0</v>
      </c>
      <c r="CB388" s="161"/>
      <c r="CC388" s="166">
        <f>IF(PMKAFAAPAYER[[#This Row],[ ]]="Payé",PMKAFAAPAYER[[#This Row],[16.07.2025]],0)</f>
        <v>0</v>
      </c>
      <c r="CD388" s="161"/>
      <c r="CE388" s="166">
        <f>IF(PMKAFAAPAYER[[#This Row],[ ]]="Payé",PMKAFAAPAYER[[#This Row],[23.07.2025]],0)</f>
        <v>0</v>
      </c>
      <c r="CF388" s="161"/>
      <c r="CG388" s="176">
        <f>IF(PMKAFAAPAYER[[#This Row],[ ]]="Payé",PMKAFAAPAYER[[#This Row],[30.07.2025]],0)</f>
        <v>0</v>
      </c>
      <c r="CH388" s="17">
        <f t="shared" si="87"/>
        <v>0</v>
      </c>
      <c r="CI388" s="162"/>
      <c r="CJ388" s="166">
        <f>IF(PMKAFAAPAYER[[#This Row],[ ]]="Payé",PMKAFAAPAYER[[#This Row],[06.08.2025]],0)</f>
        <v>0</v>
      </c>
      <c r="CK388" s="161"/>
      <c r="CL388" s="166">
        <f>IF(PMKAFAAPAYER[[#This Row],[ ]]="Payé",PMKAFAAPAYER[[#This Row],[13.08.2025]],0)</f>
        <v>0</v>
      </c>
      <c r="CM388" s="161"/>
      <c r="CN388" s="166">
        <f>IF(PMKAFAAPAYER[[#This Row],[ ]]="Payé",PMKAFAAPAYER[[#This Row],[20.08.2025]],0)</f>
        <v>0</v>
      </c>
      <c r="CO388" s="161"/>
      <c r="CP388" s="176">
        <f>IF(PMKAFAAPAYER[[#This Row],[ ]]="Payé",PMKAFAAPAYER[[#This Row],[27.08.2025]],0)</f>
        <v>0</v>
      </c>
      <c r="CQ388" s="18">
        <f t="shared" si="88"/>
        <v>0</v>
      </c>
      <c r="CR388" s="162"/>
      <c r="CS388" s="166">
        <f>IF(PMKAFAAPAYER[[#This Row],[ ]]="Payé",PMKAFAAPAYER[[#This Row],[03.09.2025]],0)</f>
        <v>0</v>
      </c>
      <c r="CT388" s="161"/>
      <c r="CU388" s="166">
        <f>IF(PMKAFAAPAYER[[#This Row],[ ]]="Payé",PMKAFAAPAYER[[#This Row],[10.09.2025]],0)</f>
        <v>0</v>
      </c>
      <c r="CV388" s="161"/>
      <c r="CW388" s="166">
        <f>IF(PMKAFAAPAYER[[#This Row],[ ]]="Payé",PMKAFAAPAYER[[#This Row],[17.09.2025]],0)</f>
        <v>0</v>
      </c>
      <c r="CX388" s="161"/>
      <c r="CY388" s="176">
        <f>IF(PMKAFAAPAYER[[#This Row],[ ]]="Payé",PMKAFAAPAYER[[#This Row],[24.09.2025]],0)</f>
        <v>0</v>
      </c>
      <c r="CZ388" s="17">
        <f t="shared" si="89"/>
        <v>0</v>
      </c>
      <c r="DA388" s="162"/>
      <c r="DB388" s="166">
        <f>IF(PMKAFAAPAYER[[#This Row],[ ]]="Payé",PMKAFAAPAYER[[#This Row],[01.10.2025]],0)</f>
        <v>0</v>
      </c>
      <c r="DC388" s="161"/>
      <c r="DD388" s="166">
        <f>IF(PMKAFAAPAYER[[#This Row],[ ]]="Payé",PMKAFAAPAYER[[#This Row],[08.10.2025]],0)</f>
        <v>0</v>
      </c>
      <c r="DE388" s="161"/>
      <c r="DF388" s="166">
        <f>IF(PMKAFAAPAYER[[#This Row],[ ]]="Payé",PMKAFAAPAYER[[#This Row],[15.10.2025]],0)</f>
        <v>0</v>
      </c>
      <c r="DG388" s="161"/>
      <c r="DH388" s="166">
        <f>IF(PMKAFAAPAYER[[#This Row],[ ]]="Payé",PMKAFAAPAYER[[#This Row],[22.10.2025]],0)</f>
        <v>0</v>
      </c>
      <c r="DI388" s="161"/>
      <c r="DJ388" s="176">
        <f>IF(PMKAFAAPAYER[[#This Row],[ ]]="Payé",PMKAFAAPAYER[[#This Row],[29.10.2025]],0)</f>
        <v>0</v>
      </c>
      <c r="DK388" s="18">
        <f t="shared" si="90"/>
        <v>0</v>
      </c>
      <c r="DL388" s="162"/>
      <c r="DM388" s="166">
        <f>IF(PMKAFAAPAYER[[#This Row],[ ]]="Payé",PMKAFAAPAYER[[#This Row],[05.11.2025]],0)</f>
        <v>0</v>
      </c>
      <c r="DN388" s="161"/>
      <c r="DO388" s="166">
        <f>IF(PMKAFAAPAYER[[#This Row],[ ]]="Payé",PMKAFAAPAYER[[#This Row],[12.11.2025]],0)</f>
        <v>0</v>
      </c>
      <c r="DP388" s="161"/>
      <c r="DQ388" s="166">
        <f>IF(PMKAFAAPAYER[[#This Row],[ ]]="Payé",PMKAFAAPAYER[[#This Row],[19.11.2025]],0)</f>
        <v>0</v>
      </c>
      <c r="DR388" s="161"/>
      <c r="DS388" s="176">
        <f>IF(PMKAFAAPAYER[[#This Row],[ ]]="Payé",PMKAFAAPAYER[[#This Row],[26.11.2025]],0)</f>
        <v>0</v>
      </c>
      <c r="DT388" s="17">
        <f t="shared" si="91"/>
        <v>0</v>
      </c>
      <c r="DU388" s="162"/>
      <c r="DV388" s="166">
        <f>IF(PMKAFAAPAYER[[#This Row],[ ]]="Payé",PMKAFAAPAYER[[#This Row],[03.12.2025]],0)</f>
        <v>0</v>
      </c>
      <c r="DW388" s="161"/>
      <c r="DX388" s="166">
        <f>IF(PMKAFAAPAYER[[#This Row],[ ]]="Payé",PMKAFAAPAYER[[#This Row],[10.12.2025]],0)</f>
        <v>0</v>
      </c>
      <c r="DY388" s="161"/>
      <c r="DZ388" s="166">
        <f>IF(PMKAFAAPAYER[[#This Row],[ ]]="Payé",PMKAFAAPAYER[[#This Row],[17.12.2025]],0)</f>
        <v>0</v>
      </c>
      <c r="EA388" s="161"/>
      <c r="EB388" s="166">
        <f>IF(PMKAFAAPAYER[[#This Row],[ ]]="Payé",PMKAFAAPAYER[[#This Row],[24.12.2025]],0)</f>
        <v>0</v>
      </c>
      <c r="EC388" s="161"/>
      <c r="ED388" s="176">
        <f>IF(PMKAFAAPAYER[[#This Row],[ ]]="Payé",PMKAFAAPAYER[[#This Row],[31.12.2025]],0)</f>
        <v>0</v>
      </c>
      <c r="EE388" s="18">
        <f t="shared" si="92"/>
        <v>0</v>
      </c>
      <c r="EF388" s="11">
        <f t="shared" si="93"/>
        <v>0</v>
      </c>
      <c r="EG388" s="16">
        <f>+PMKAFAAPAYER[[#This Row],[CHF]]-PMKAFAAPAYER[[#This Row],[T2025]]</f>
        <v>0</v>
      </c>
    </row>
    <row r="389" spans="1:137" x14ac:dyDescent="0.3">
      <c r="A389" s="9">
        <f t="shared" si="94"/>
        <v>384</v>
      </c>
      <c r="B389" s="250"/>
      <c r="C389" s="251"/>
      <c r="D389" s="252"/>
      <c r="E389" s="253"/>
      <c r="F389" s="265">
        <f t="shared" si="95"/>
        <v>0</v>
      </c>
      <c r="G389" s="254"/>
      <c r="H389" s="255"/>
      <c r="I389" s="256"/>
      <c r="J389" s="14"/>
      <c r="K389" s="14"/>
      <c r="L389" s="14"/>
      <c r="N389" s="15"/>
      <c r="P389" s="258"/>
      <c r="Q389" s="259"/>
      <c r="R389" s="260"/>
      <c r="S389" s="166">
        <f>IF(PMKAFAAPAYER[[#This Row],[ ]]="Payé",PMKAFAAPAYER[[#This Row],[02.01.2025]],0)</f>
        <v>0</v>
      </c>
      <c r="T389" s="234"/>
      <c r="U389" s="166">
        <f>IF(PMKAFAAPAYER[[#This Row],[ ]]="Payé",PMKAFAAPAYER[[#This Row],[09.01.2025]],0)</f>
        <v>0</v>
      </c>
      <c r="V389" s="234"/>
      <c r="W389" s="166">
        <f>IF(PMKAFAAPAYER[[#This Row],[ ]]="Payé",PMKAFAAPAYER[[#This Row],[16.01.2025]],0)</f>
        <v>0</v>
      </c>
      <c r="X389" s="234"/>
      <c r="Y389" s="166">
        <f>IF(PMKAFAAPAYER[[#This Row],[ ]]="Payé",PMKAFAAPAYER[[#This Row],[23.01.2025]],0)</f>
        <v>0</v>
      </c>
      <c r="Z389" s="234"/>
      <c r="AA389" s="176">
        <f>IF(PMKAFAAPAYER[[#This Row],[ ]]="Payé",PMKAFAAPAYER[[#This Row],[30.01.2025]],0)</f>
        <v>0</v>
      </c>
      <c r="AB389" s="32">
        <f t="shared" si="81"/>
        <v>0</v>
      </c>
      <c r="AC389" s="234"/>
      <c r="AD389" s="166">
        <f>IF(PMKAFAAPAYER[[#This Row],[ ]]="Payé",PMKAFAAPAYER[[#This Row],[06.02.2025]],0)</f>
        <v>0</v>
      </c>
      <c r="AE389" s="234"/>
      <c r="AF389" s="166">
        <f>IF(PMKAFAAPAYER[[#This Row],[ ]]="Payé",PMKAFAAPAYER[[#This Row],[13.02.2025]],0)</f>
        <v>0</v>
      </c>
      <c r="AG389" s="234"/>
      <c r="AH389" s="166">
        <f>IF(PMKAFAAPAYER[[#This Row],[ ]]="Payé",PMKAFAAPAYER[[#This Row],[20.02.2025]],0)</f>
        <v>0</v>
      </c>
      <c r="AI389" s="234"/>
      <c r="AJ389" s="176">
        <f>IF(PMKAFAAPAYER[[#This Row],[ ]]="Payé",PMKAFAAPAYER[[#This Row],[27.02.2025]],0)</f>
        <v>0</v>
      </c>
      <c r="AK389" s="47">
        <f t="shared" si="82"/>
        <v>0</v>
      </c>
      <c r="AL389" s="162"/>
      <c r="AM389" s="166">
        <f>IF(PMKAFAAPAYER[[#This Row],[ ]]="Payé",PMKAFAAPAYER[[#This Row],[05.03.2025]],0)</f>
        <v>0</v>
      </c>
      <c r="AN389" s="161"/>
      <c r="AO389" s="166">
        <f>IF(PMKAFAAPAYER[[#This Row],[ ]]="Payé",PMKAFAAPAYER[[#This Row],[12.03.2025]],0)</f>
        <v>0</v>
      </c>
      <c r="AP389" s="161"/>
      <c r="AQ389" s="166">
        <f>IF(PMKAFAAPAYER[[#This Row],[ ]]="Payé",PMKAFAAPAYER[[#This Row],[19.03.2025]],0)</f>
        <v>0</v>
      </c>
      <c r="AR389" s="161"/>
      <c r="AS389" s="176">
        <f>IF(PMKAFAAPAYER[[#This Row],[ ]]="Payé",PMKAFAAPAYER[[#This Row],[26.03.2025]],0)</f>
        <v>0</v>
      </c>
      <c r="AT389" s="17">
        <f t="shared" si="83"/>
        <v>0</v>
      </c>
      <c r="AU389" s="162"/>
      <c r="AV389" s="166">
        <f>IF(PMKAFAAPAYER[[#This Row],[ ]]="Payé",PMKAFAAPAYER[[#This Row],[02.04.2025]],0)</f>
        <v>0</v>
      </c>
      <c r="AW389" s="161"/>
      <c r="AX389" s="166">
        <f>IF(PMKAFAAPAYER[[#This Row],[ ]]="Payé",PMKAFAAPAYER[[#This Row],[09.04.2025]],0)</f>
        <v>0</v>
      </c>
      <c r="AY389" s="161"/>
      <c r="AZ389" s="166">
        <f>IF(PMKAFAAPAYER[[#This Row],[ ]]="Payé",PMKAFAAPAYER[[#This Row],[16.04.2025]],0)</f>
        <v>0</v>
      </c>
      <c r="BA389" s="161"/>
      <c r="BB389" s="166">
        <f>IF(PMKAFAAPAYER[[#This Row],[ ]]="Payé",PMKAFAAPAYER[[#This Row],[23.04.2025]],0)</f>
        <v>0</v>
      </c>
      <c r="BC389" s="161"/>
      <c r="BD389" s="176">
        <f>IF(PMKAFAAPAYER[[#This Row],[ ]]="Payé",PMKAFAAPAYER[[#This Row],[30.04.2025]],0)</f>
        <v>0</v>
      </c>
      <c r="BE389" s="18">
        <f t="shared" si="84"/>
        <v>0</v>
      </c>
      <c r="BF389" s="162"/>
      <c r="BG389" s="166">
        <f>IF(PMKAFAAPAYER[[#This Row],[ ]]="Payé",PMKAFAAPAYER[[#This Row],[07.05.2025]],0)</f>
        <v>0</v>
      </c>
      <c r="BH389" s="161"/>
      <c r="BI389" s="166">
        <f>IF(PMKAFAAPAYER[[#This Row],[ ]]="Payé",PMKAFAAPAYER[[#This Row],[14.05.2025]],0)</f>
        <v>0</v>
      </c>
      <c r="BJ389" s="161"/>
      <c r="BK389" s="166">
        <f>IF(PMKAFAAPAYER[[#This Row],[ ]]="Payé",PMKAFAAPAYER[[#This Row],[21.05.2025]],0)</f>
        <v>0</v>
      </c>
      <c r="BL389" s="161"/>
      <c r="BM389" s="176">
        <f>IF(PMKAFAAPAYER[[#This Row],[ ]]="Payé",PMKAFAAPAYER[[#This Row],[28.05.2025]],0)</f>
        <v>0</v>
      </c>
      <c r="BN389" s="17">
        <f t="shared" si="85"/>
        <v>0</v>
      </c>
      <c r="BO389" s="162"/>
      <c r="BP389" s="166">
        <f>IF(PMKAFAAPAYER[[#This Row],[ ]]="Payé",PMKAFAAPAYER[[#This Row],[04.06.2025]],0)</f>
        <v>0</v>
      </c>
      <c r="BQ389" s="161"/>
      <c r="BR389" s="166">
        <f>IF(PMKAFAAPAYER[[#This Row],[ ]]="Payé",PMKAFAAPAYER[[#This Row],[11.06.2025]],0)</f>
        <v>0</v>
      </c>
      <c r="BS389" s="161"/>
      <c r="BT389" s="166">
        <f>IF(PMKAFAAPAYER[[#This Row],[ ]]="Payé",PMKAFAAPAYER[[#This Row],[18.06.2025]],0)</f>
        <v>0</v>
      </c>
      <c r="BU389" s="161"/>
      <c r="BV389" s="176">
        <f>IF(PMKAFAAPAYER[[#This Row],[ ]]="Payé",PMKAFAAPAYER[[#This Row],[25.06.2025]],0)</f>
        <v>0</v>
      </c>
      <c r="BW389" s="18">
        <f t="shared" si="86"/>
        <v>0</v>
      </c>
      <c r="BX389" s="162"/>
      <c r="BY389" s="166">
        <f>IF(PMKAFAAPAYER[[#This Row],[ ]]="Payé",PMKAFAAPAYER[[#This Row],[02.07.2025]],0)</f>
        <v>0</v>
      </c>
      <c r="BZ389" s="161"/>
      <c r="CA389" s="166">
        <f>IF(PMKAFAAPAYER[[#This Row],[ ]]="Payé",PMKAFAAPAYER[[#This Row],[09.07.2025]],0)</f>
        <v>0</v>
      </c>
      <c r="CB389" s="161"/>
      <c r="CC389" s="166">
        <f>IF(PMKAFAAPAYER[[#This Row],[ ]]="Payé",PMKAFAAPAYER[[#This Row],[16.07.2025]],0)</f>
        <v>0</v>
      </c>
      <c r="CD389" s="161"/>
      <c r="CE389" s="166">
        <f>IF(PMKAFAAPAYER[[#This Row],[ ]]="Payé",PMKAFAAPAYER[[#This Row],[23.07.2025]],0)</f>
        <v>0</v>
      </c>
      <c r="CF389" s="161"/>
      <c r="CG389" s="176">
        <f>IF(PMKAFAAPAYER[[#This Row],[ ]]="Payé",PMKAFAAPAYER[[#This Row],[30.07.2025]],0)</f>
        <v>0</v>
      </c>
      <c r="CH389" s="17">
        <f t="shared" si="87"/>
        <v>0</v>
      </c>
      <c r="CI389" s="162"/>
      <c r="CJ389" s="166">
        <f>IF(PMKAFAAPAYER[[#This Row],[ ]]="Payé",PMKAFAAPAYER[[#This Row],[06.08.2025]],0)</f>
        <v>0</v>
      </c>
      <c r="CK389" s="161"/>
      <c r="CL389" s="166">
        <f>IF(PMKAFAAPAYER[[#This Row],[ ]]="Payé",PMKAFAAPAYER[[#This Row],[13.08.2025]],0)</f>
        <v>0</v>
      </c>
      <c r="CM389" s="161"/>
      <c r="CN389" s="166">
        <f>IF(PMKAFAAPAYER[[#This Row],[ ]]="Payé",PMKAFAAPAYER[[#This Row],[20.08.2025]],0)</f>
        <v>0</v>
      </c>
      <c r="CO389" s="161"/>
      <c r="CP389" s="176">
        <f>IF(PMKAFAAPAYER[[#This Row],[ ]]="Payé",PMKAFAAPAYER[[#This Row],[27.08.2025]],0)</f>
        <v>0</v>
      </c>
      <c r="CQ389" s="18">
        <f t="shared" si="88"/>
        <v>0</v>
      </c>
      <c r="CR389" s="162"/>
      <c r="CS389" s="166">
        <f>IF(PMKAFAAPAYER[[#This Row],[ ]]="Payé",PMKAFAAPAYER[[#This Row],[03.09.2025]],0)</f>
        <v>0</v>
      </c>
      <c r="CT389" s="161"/>
      <c r="CU389" s="166">
        <f>IF(PMKAFAAPAYER[[#This Row],[ ]]="Payé",PMKAFAAPAYER[[#This Row],[10.09.2025]],0)</f>
        <v>0</v>
      </c>
      <c r="CV389" s="161"/>
      <c r="CW389" s="166">
        <f>IF(PMKAFAAPAYER[[#This Row],[ ]]="Payé",PMKAFAAPAYER[[#This Row],[17.09.2025]],0)</f>
        <v>0</v>
      </c>
      <c r="CX389" s="161"/>
      <c r="CY389" s="176">
        <f>IF(PMKAFAAPAYER[[#This Row],[ ]]="Payé",PMKAFAAPAYER[[#This Row],[24.09.2025]],0)</f>
        <v>0</v>
      </c>
      <c r="CZ389" s="17">
        <f t="shared" si="89"/>
        <v>0</v>
      </c>
      <c r="DA389" s="162"/>
      <c r="DB389" s="166">
        <f>IF(PMKAFAAPAYER[[#This Row],[ ]]="Payé",PMKAFAAPAYER[[#This Row],[01.10.2025]],0)</f>
        <v>0</v>
      </c>
      <c r="DC389" s="161"/>
      <c r="DD389" s="166">
        <f>IF(PMKAFAAPAYER[[#This Row],[ ]]="Payé",PMKAFAAPAYER[[#This Row],[08.10.2025]],0)</f>
        <v>0</v>
      </c>
      <c r="DE389" s="161"/>
      <c r="DF389" s="166">
        <f>IF(PMKAFAAPAYER[[#This Row],[ ]]="Payé",PMKAFAAPAYER[[#This Row],[15.10.2025]],0)</f>
        <v>0</v>
      </c>
      <c r="DG389" s="161"/>
      <c r="DH389" s="166">
        <f>IF(PMKAFAAPAYER[[#This Row],[ ]]="Payé",PMKAFAAPAYER[[#This Row],[22.10.2025]],0)</f>
        <v>0</v>
      </c>
      <c r="DI389" s="161"/>
      <c r="DJ389" s="176">
        <f>IF(PMKAFAAPAYER[[#This Row],[ ]]="Payé",PMKAFAAPAYER[[#This Row],[29.10.2025]],0)</f>
        <v>0</v>
      </c>
      <c r="DK389" s="18">
        <f t="shared" si="90"/>
        <v>0</v>
      </c>
      <c r="DL389" s="162"/>
      <c r="DM389" s="166">
        <f>IF(PMKAFAAPAYER[[#This Row],[ ]]="Payé",PMKAFAAPAYER[[#This Row],[05.11.2025]],0)</f>
        <v>0</v>
      </c>
      <c r="DN389" s="161"/>
      <c r="DO389" s="166">
        <f>IF(PMKAFAAPAYER[[#This Row],[ ]]="Payé",PMKAFAAPAYER[[#This Row],[12.11.2025]],0)</f>
        <v>0</v>
      </c>
      <c r="DP389" s="161"/>
      <c r="DQ389" s="166">
        <f>IF(PMKAFAAPAYER[[#This Row],[ ]]="Payé",PMKAFAAPAYER[[#This Row],[19.11.2025]],0)</f>
        <v>0</v>
      </c>
      <c r="DR389" s="161"/>
      <c r="DS389" s="176">
        <f>IF(PMKAFAAPAYER[[#This Row],[ ]]="Payé",PMKAFAAPAYER[[#This Row],[26.11.2025]],0)</f>
        <v>0</v>
      </c>
      <c r="DT389" s="17">
        <f t="shared" si="91"/>
        <v>0</v>
      </c>
      <c r="DU389" s="162"/>
      <c r="DV389" s="166">
        <f>IF(PMKAFAAPAYER[[#This Row],[ ]]="Payé",PMKAFAAPAYER[[#This Row],[03.12.2025]],0)</f>
        <v>0</v>
      </c>
      <c r="DW389" s="161"/>
      <c r="DX389" s="166">
        <f>IF(PMKAFAAPAYER[[#This Row],[ ]]="Payé",PMKAFAAPAYER[[#This Row],[10.12.2025]],0)</f>
        <v>0</v>
      </c>
      <c r="DY389" s="161"/>
      <c r="DZ389" s="166">
        <f>IF(PMKAFAAPAYER[[#This Row],[ ]]="Payé",PMKAFAAPAYER[[#This Row],[17.12.2025]],0)</f>
        <v>0</v>
      </c>
      <c r="EA389" s="161"/>
      <c r="EB389" s="166">
        <f>IF(PMKAFAAPAYER[[#This Row],[ ]]="Payé",PMKAFAAPAYER[[#This Row],[24.12.2025]],0)</f>
        <v>0</v>
      </c>
      <c r="EC389" s="161"/>
      <c r="ED389" s="176">
        <f>IF(PMKAFAAPAYER[[#This Row],[ ]]="Payé",PMKAFAAPAYER[[#This Row],[31.12.2025]],0)</f>
        <v>0</v>
      </c>
      <c r="EE389" s="18">
        <f t="shared" si="92"/>
        <v>0</v>
      </c>
      <c r="EF389" s="11">
        <f t="shared" si="93"/>
        <v>0</v>
      </c>
      <c r="EG389" s="16">
        <f>+PMKAFAAPAYER[[#This Row],[CHF]]-PMKAFAAPAYER[[#This Row],[T2025]]</f>
        <v>0</v>
      </c>
    </row>
    <row r="390" spans="1:137" x14ac:dyDescent="0.3">
      <c r="A390" s="9">
        <f t="shared" si="94"/>
        <v>385</v>
      </c>
      <c r="B390" s="250"/>
      <c r="C390" s="251"/>
      <c r="D390" s="252"/>
      <c r="E390" s="253"/>
      <c r="F390" s="265">
        <f t="shared" si="95"/>
        <v>0</v>
      </c>
      <c r="G390" s="254"/>
      <c r="H390" s="255"/>
      <c r="I390" s="256"/>
      <c r="J390" s="14"/>
      <c r="K390" s="14"/>
      <c r="L390" s="14"/>
      <c r="N390" s="15"/>
      <c r="P390" s="258"/>
      <c r="Q390" s="259"/>
      <c r="R390" s="260"/>
      <c r="S390" s="166">
        <f>IF(PMKAFAAPAYER[[#This Row],[ ]]="Payé",PMKAFAAPAYER[[#This Row],[02.01.2025]],0)</f>
        <v>0</v>
      </c>
      <c r="T390" s="234"/>
      <c r="U390" s="166">
        <f>IF(PMKAFAAPAYER[[#This Row],[ ]]="Payé",PMKAFAAPAYER[[#This Row],[09.01.2025]],0)</f>
        <v>0</v>
      </c>
      <c r="V390" s="234"/>
      <c r="W390" s="166">
        <f>IF(PMKAFAAPAYER[[#This Row],[ ]]="Payé",PMKAFAAPAYER[[#This Row],[16.01.2025]],0)</f>
        <v>0</v>
      </c>
      <c r="X390" s="234"/>
      <c r="Y390" s="166">
        <f>IF(PMKAFAAPAYER[[#This Row],[ ]]="Payé",PMKAFAAPAYER[[#This Row],[23.01.2025]],0)</f>
        <v>0</v>
      </c>
      <c r="Z390" s="234"/>
      <c r="AA390" s="176">
        <f>IF(PMKAFAAPAYER[[#This Row],[ ]]="Payé",PMKAFAAPAYER[[#This Row],[30.01.2025]],0)</f>
        <v>0</v>
      </c>
      <c r="AB390" s="32">
        <f t="shared" ref="AB390:AB453" si="96">SUM(R390,T390,V390,X390,Z390)</f>
        <v>0</v>
      </c>
      <c r="AC390" s="234"/>
      <c r="AD390" s="166">
        <f>IF(PMKAFAAPAYER[[#This Row],[ ]]="Payé",PMKAFAAPAYER[[#This Row],[06.02.2025]],0)</f>
        <v>0</v>
      </c>
      <c r="AE390" s="234"/>
      <c r="AF390" s="166">
        <f>IF(PMKAFAAPAYER[[#This Row],[ ]]="Payé",PMKAFAAPAYER[[#This Row],[13.02.2025]],0)</f>
        <v>0</v>
      </c>
      <c r="AG390" s="234"/>
      <c r="AH390" s="166">
        <f>IF(PMKAFAAPAYER[[#This Row],[ ]]="Payé",PMKAFAAPAYER[[#This Row],[20.02.2025]],0)</f>
        <v>0</v>
      </c>
      <c r="AI390" s="234"/>
      <c r="AJ390" s="176">
        <f>IF(PMKAFAAPAYER[[#This Row],[ ]]="Payé",PMKAFAAPAYER[[#This Row],[27.02.2025]],0)</f>
        <v>0</v>
      </c>
      <c r="AK390" s="47">
        <f t="shared" ref="AK390:AK453" si="97">SUM(AC390,AE390,AG390,AI390)</f>
        <v>0</v>
      </c>
      <c r="AL390" s="162"/>
      <c r="AM390" s="166">
        <f>IF(PMKAFAAPAYER[[#This Row],[ ]]="Payé",PMKAFAAPAYER[[#This Row],[05.03.2025]],0)</f>
        <v>0</v>
      </c>
      <c r="AN390" s="161"/>
      <c r="AO390" s="166">
        <f>IF(PMKAFAAPAYER[[#This Row],[ ]]="Payé",PMKAFAAPAYER[[#This Row],[12.03.2025]],0)</f>
        <v>0</v>
      </c>
      <c r="AP390" s="161"/>
      <c r="AQ390" s="166">
        <f>IF(PMKAFAAPAYER[[#This Row],[ ]]="Payé",PMKAFAAPAYER[[#This Row],[19.03.2025]],0)</f>
        <v>0</v>
      </c>
      <c r="AR390" s="161"/>
      <c r="AS390" s="176">
        <f>IF(PMKAFAAPAYER[[#This Row],[ ]]="Payé",PMKAFAAPAYER[[#This Row],[26.03.2025]],0)</f>
        <v>0</v>
      </c>
      <c r="AT390" s="17">
        <f t="shared" ref="AT390:AT453" si="98">SUM(AL390,AN390,AP390,AR390)</f>
        <v>0</v>
      </c>
      <c r="AU390" s="162"/>
      <c r="AV390" s="166">
        <f>IF(PMKAFAAPAYER[[#This Row],[ ]]="Payé",PMKAFAAPAYER[[#This Row],[02.04.2025]],0)</f>
        <v>0</v>
      </c>
      <c r="AW390" s="161"/>
      <c r="AX390" s="166">
        <f>IF(PMKAFAAPAYER[[#This Row],[ ]]="Payé",PMKAFAAPAYER[[#This Row],[09.04.2025]],0)</f>
        <v>0</v>
      </c>
      <c r="AY390" s="161"/>
      <c r="AZ390" s="166">
        <f>IF(PMKAFAAPAYER[[#This Row],[ ]]="Payé",PMKAFAAPAYER[[#This Row],[16.04.2025]],0)</f>
        <v>0</v>
      </c>
      <c r="BA390" s="161"/>
      <c r="BB390" s="166">
        <f>IF(PMKAFAAPAYER[[#This Row],[ ]]="Payé",PMKAFAAPAYER[[#This Row],[23.04.2025]],0)</f>
        <v>0</v>
      </c>
      <c r="BC390" s="161"/>
      <c r="BD390" s="176">
        <f>IF(PMKAFAAPAYER[[#This Row],[ ]]="Payé",PMKAFAAPAYER[[#This Row],[30.04.2025]],0)</f>
        <v>0</v>
      </c>
      <c r="BE390" s="18">
        <f t="shared" ref="BE390:BE453" si="99">SUM(AU390,AW390,AY390,BA390,BC390)</f>
        <v>0</v>
      </c>
      <c r="BF390" s="162"/>
      <c r="BG390" s="166">
        <f>IF(PMKAFAAPAYER[[#This Row],[ ]]="Payé",PMKAFAAPAYER[[#This Row],[07.05.2025]],0)</f>
        <v>0</v>
      </c>
      <c r="BH390" s="161"/>
      <c r="BI390" s="166">
        <f>IF(PMKAFAAPAYER[[#This Row],[ ]]="Payé",PMKAFAAPAYER[[#This Row],[14.05.2025]],0)</f>
        <v>0</v>
      </c>
      <c r="BJ390" s="161"/>
      <c r="BK390" s="166">
        <f>IF(PMKAFAAPAYER[[#This Row],[ ]]="Payé",PMKAFAAPAYER[[#This Row],[21.05.2025]],0)</f>
        <v>0</v>
      </c>
      <c r="BL390" s="161"/>
      <c r="BM390" s="176">
        <f>IF(PMKAFAAPAYER[[#This Row],[ ]]="Payé",PMKAFAAPAYER[[#This Row],[28.05.2025]],0)</f>
        <v>0</v>
      </c>
      <c r="BN390" s="17">
        <f t="shared" ref="BN390:BN453" si="100">SUM(BF390,BH390,BJ390,BL390)</f>
        <v>0</v>
      </c>
      <c r="BO390" s="162"/>
      <c r="BP390" s="166">
        <f>IF(PMKAFAAPAYER[[#This Row],[ ]]="Payé",PMKAFAAPAYER[[#This Row],[04.06.2025]],0)</f>
        <v>0</v>
      </c>
      <c r="BQ390" s="161"/>
      <c r="BR390" s="166">
        <f>IF(PMKAFAAPAYER[[#This Row],[ ]]="Payé",PMKAFAAPAYER[[#This Row],[11.06.2025]],0)</f>
        <v>0</v>
      </c>
      <c r="BS390" s="161"/>
      <c r="BT390" s="166">
        <f>IF(PMKAFAAPAYER[[#This Row],[ ]]="Payé",PMKAFAAPAYER[[#This Row],[18.06.2025]],0)</f>
        <v>0</v>
      </c>
      <c r="BU390" s="161"/>
      <c r="BV390" s="176">
        <f>IF(PMKAFAAPAYER[[#This Row],[ ]]="Payé",PMKAFAAPAYER[[#This Row],[25.06.2025]],0)</f>
        <v>0</v>
      </c>
      <c r="BW390" s="18">
        <f t="shared" ref="BW390:BW453" si="101">SUM(BO390,BQ390,BS390,BU390)</f>
        <v>0</v>
      </c>
      <c r="BX390" s="162"/>
      <c r="BY390" s="166">
        <f>IF(PMKAFAAPAYER[[#This Row],[ ]]="Payé",PMKAFAAPAYER[[#This Row],[02.07.2025]],0)</f>
        <v>0</v>
      </c>
      <c r="BZ390" s="161"/>
      <c r="CA390" s="166">
        <f>IF(PMKAFAAPAYER[[#This Row],[ ]]="Payé",PMKAFAAPAYER[[#This Row],[09.07.2025]],0)</f>
        <v>0</v>
      </c>
      <c r="CB390" s="161"/>
      <c r="CC390" s="166">
        <f>IF(PMKAFAAPAYER[[#This Row],[ ]]="Payé",PMKAFAAPAYER[[#This Row],[16.07.2025]],0)</f>
        <v>0</v>
      </c>
      <c r="CD390" s="161"/>
      <c r="CE390" s="166">
        <f>IF(PMKAFAAPAYER[[#This Row],[ ]]="Payé",PMKAFAAPAYER[[#This Row],[23.07.2025]],0)</f>
        <v>0</v>
      </c>
      <c r="CF390" s="161"/>
      <c r="CG390" s="176">
        <f>IF(PMKAFAAPAYER[[#This Row],[ ]]="Payé",PMKAFAAPAYER[[#This Row],[30.07.2025]],0)</f>
        <v>0</v>
      </c>
      <c r="CH390" s="17">
        <f t="shared" ref="CH390:CH453" si="102">SUM(BX390,BZ390,CB390,CD390,CF390)</f>
        <v>0</v>
      </c>
      <c r="CI390" s="162"/>
      <c r="CJ390" s="166">
        <f>IF(PMKAFAAPAYER[[#This Row],[ ]]="Payé",PMKAFAAPAYER[[#This Row],[06.08.2025]],0)</f>
        <v>0</v>
      </c>
      <c r="CK390" s="161"/>
      <c r="CL390" s="166">
        <f>IF(PMKAFAAPAYER[[#This Row],[ ]]="Payé",PMKAFAAPAYER[[#This Row],[13.08.2025]],0)</f>
        <v>0</v>
      </c>
      <c r="CM390" s="161"/>
      <c r="CN390" s="166">
        <f>IF(PMKAFAAPAYER[[#This Row],[ ]]="Payé",PMKAFAAPAYER[[#This Row],[20.08.2025]],0)</f>
        <v>0</v>
      </c>
      <c r="CO390" s="161"/>
      <c r="CP390" s="176">
        <f>IF(PMKAFAAPAYER[[#This Row],[ ]]="Payé",PMKAFAAPAYER[[#This Row],[27.08.2025]],0)</f>
        <v>0</v>
      </c>
      <c r="CQ390" s="18">
        <f t="shared" ref="CQ390:CQ453" si="103">SUM(CI390,CK390,CM390,CO390)</f>
        <v>0</v>
      </c>
      <c r="CR390" s="162"/>
      <c r="CS390" s="166">
        <f>IF(PMKAFAAPAYER[[#This Row],[ ]]="Payé",PMKAFAAPAYER[[#This Row],[03.09.2025]],0)</f>
        <v>0</v>
      </c>
      <c r="CT390" s="161"/>
      <c r="CU390" s="166">
        <f>IF(PMKAFAAPAYER[[#This Row],[ ]]="Payé",PMKAFAAPAYER[[#This Row],[10.09.2025]],0)</f>
        <v>0</v>
      </c>
      <c r="CV390" s="161"/>
      <c r="CW390" s="166">
        <f>IF(PMKAFAAPAYER[[#This Row],[ ]]="Payé",PMKAFAAPAYER[[#This Row],[17.09.2025]],0)</f>
        <v>0</v>
      </c>
      <c r="CX390" s="161"/>
      <c r="CY390" s="176">
        <f>IF(PMKAFAAPAYER[[#This Row],[ ]]="Payé",PMKAFAAPAYER[[#This Row],[24.09.2025]],0)</f>
        <v>0</v>
      </c>
      <c r="CZ390" s="17">
        <f t="shared" ref="CZ390:CZ453" si="104">SUM(CR390,CT390,CV390,CX390)</f>
        <v>0</v>
      </c>
      <c r="DA390" s="162"/>
      <c r="DB390" s="166">
        <f>IF(PMKAFAAPAYER[[#This Row],[ ]]="Payé",PMKAFAAPAYER[[#This Row],[01.10.2025]],0)</f>
        <v>0</v>
      </c>
      <c r="DC390" s="161"/>
      <c r="DD390" s="166">
        <f>IF(PMKAFAAPAYER[[#This Row],[ ]]="Payé",PMKAFAAPAYER[[#This Row],[08.10.2025]],0)</f>
        <v>0</v>
      </c>
      <c r="DE390" s="161"/>
      <c r="DF390" s="166">
        <f>IF(PMKAFAAPAYER[[#This Row],[ ]]="Payé",PMKAFAAPAYER[[#This Row],[15.10.2025]],0)</f>
        <v>0</v>
      </c>
      <c r="DG390" s="161"/>
      <c r="DH390" s="166">
        <f>IF(PMKAFAAPAYER[[#This Row],[ ]]="Payé",PMKAFAAPAYER[[#This Row],[22.10.2025]],0)</f>
        <v>0</v>
      </c>
      <c r="DI390" s="161"/>
      <c r="DJ390" s="176">
        <f>IF(PMKAFAAPAYER[[#This Row],[ ]]="Payé",PMKAFAAPAYER[[#This Row],[29.10.2025]],0)</f>
        <v>0</v>
      </c>
      <c r="DK390" s="18">
        <f t="shared" ref="DK390:DK453" si="105">SUM(DA390,DC390,DE390,DG390,DI390)</f>
        <v>0</v>
      </c>
      <c r="DL390" s="162"/>
      <c r="DM390" s="166">
        <f>IF(PMKAFAAPAYER[[#This Row],[ ]]="Payé",PMKAFAAPAYER[[#This Row],[05.11.2025]],0)</f>
        <v>0</v>
      </c>
      <c r="DN390" s="161"/>
      <c r="DO390" s="166">
        <f>IF(PMKAFAAPAYER[[#This Row],[ ]]="Payé",PMKAFAAPAYER[[#This Row],[12.11.2025]],0)</f>
        <v>0</v>
      </c>
      <c r="DP390" s="161"/>
      <c r="DQ390" s="166">
        <f>IF(PMKAFAAPAYER[[#This Row],[ ]]="Payé",PMKAFAAPAYER[[#This Row],[19.11.2025]],0)</f>
        <v>0</v>
      </c>
      <c r="DR390" s="161"/>
      <c r="DS390" s="176">
        <f>IF(PMKAFAAPAYER[[#This Row],[ ]]="Payé",PMKAFAAPAYER[[#This Row],[26.11.2025]],0)</f>
        <v>0</v>
      </c>
      <c r="DT390" s="17">
        <f t="shared" ref="DT390:DT453" si="106">SUM(DL390,DN390,DP390,DR390)</f>
        <v>0</v>
      </c>
      <c r="DU390" s="162"/>
      <c r="DV390" s="166">
        <f>IF(PMKAFAAPAYER[[#This Row],[ ]]="Payé",PMKAFAAPAYER[[#This Row],[03.12.2025]],0)</f>
        <v>0</v>
      </c>
      <c r="DW390" s="161"/>
      <c r="DX390" s="166">
        <f>IF(PMKAFAAPAYER[[#This Row],[ ]]="Payé",PMKAFAAPAYER[[#This Row],[10.12.2025]],0)</f>
        <v>0</v>
      </c>
      <c r="DY390" s="161"/>
      <c r="DZ390" s="166">
        <f>IF(PMKAFAAPAYER[[#This Row],[ ]]="Payé",PMKAFAAPAYER[[#This Row],[17.12.2025]],0)</f>
        <v>0</v>
      </c>
      <c r="EA390" s="161"/>
      <c r="EB390" s="166">
        <f>IF(PMKAFAAPAYER[[#This Row],[ ]]="Payé",PMKAFAAPAYER[[#This Row],[24.12.2025]],0)</f>
        <v>0</v>
      </c>
      <c r="EC390" s="161"/>
      <c r="ED390" s="176">
        <f>IF(PMKAFAAPAYER[[#This Row],[ ]]="Payé",PMKAFAAPAYER[[#This Row],[31.12.2025]],0)</f>
        <v>0</v>
      </c>
      <c r="EE390" s="18">
        <f t="shared" ref="EE390:EE453" si="107">SUM(DU390,DW390,DY390,EA390,EC390)</f>
        <v>0</v>
      </c>
      <c r="EF390" s="11">
        <f t="shared" ref="EF390:EF453" si="108">SUM(AB390,AK390,AT390,BE390,BN390,BW390,CH390,CQ390,CZ390,DK390,DT390,EE390)</f>
        <v>0</v>
      </c>
      <c r="EG390" s="16">
        <f>+PMKAFAAPAYER[[#This Row],[CHF]]-PMKAFAAPAYER[[#This Row],[T2025]]</f>
        <v>0</v>
      </c>
    </row>
    <row r="391" spans="1:137" x14ac:dyDescent="0.3">
      <c r="A391" s="9">
        <f t="shared" ref="A391:A454" si="109">+A390+1</f>
        <v>386</v>
      </c>
      <c r="B391" s="250"/>
      <c r="C391" s="251"/>
      <c r="D391" s="252"/>
      <c r="E391" s="253"/>
      <c r="F391" s="265">
        <f t="shared" si="95"/>
        <v>0</v>
      </c>
      <c r="G391" s="254"/>
      <c r="H391" s="255"/>
      <c r="I391" s="256"/>
      <c r="J391" s="14"/>
      <c r="K391" s="14"/>
      <c r="L391" s="14"/>
      <c r="N391" s="15"/>
      <c r="P391" s="258"/>
      <c r="Q391" s="259"/>
      <c r="R391" s="260"/>
      <c r="S391" s="166">
        <f>IF(PMKAFAAPAYER[[#This Row],[ ]]="Payé",PMKAFAAPAYER[[#This Row],[02.01.2025]],0)</f>
        <v>0</v>
      </c>
      <c r="T391" s="234"/>
      <c r="U391" s="166">
        <f>IF(PMKAFAAPAYER[[#This Row],[ ]]="Payé",PMKAFAAPAYER[[#This Row],[09.01.2025]],0)</f>
        <v>0</v>
      </c>
      <c r="V391" s="234"/>
      <c r="W391" s="166">
        <f>IF(PMKAFAAPAYER[[#This Row],[ ]]="Payé",PMKAFAAPAYER[[#This Row],[16.01.2025]],0)</f>
        <v>0</v>
      </c>
      <c r="X391" s="234"/>
      <c r="Y391" s="166">
        <f>IF(PMKAFAAPAYER[[#This Row],[ ]]="Payé",PMKAFAAPAYER[[#This Row],[23.01.2025]],0)</f>
        <v>0</v>
      </c>
      <c r="Z391" s="234"/>
      <c r="AA391" s="176">
        <f>IF(PMKAFAAPAYER[[#This Row],[ ]]="Payé",PMKAFAAPAYER[[#This Row],[30.01.2025]],0)</f>
        <v>0</v>
      </c>
      <c r="AB391" s="32">
        <f t="shared" si="96"/>
        <v>0</v>
      </c>
      <c r="AC391" s="234"/>
      <c r="AD391" s="166">
        <f>IF(PMKAFAAPAYER[[#This Row],[ ]]="Payé",PMKAFAAPAYER[[#This Row],[06.02.2025]],0)</f>
        <v>0</v>
      </c>
      <c r="AE391" s="234"/>
      <c r="AF391" s="166">
        <f>IF(PMKAFAAPAYER[[#This Row],[ ]]="Payé",PMKAFAAPAYER[[#This Row],[13.02.2025]],0)</f>
        <v>0</v>
      </c>
      <c r="AG391" s="234"/>
      <c r="AH391" s="166">
        <f>IF(PMKAFAAPAYER[[#This Row],[ ]]="Payé",PMKAFAAPAYER[[#This Row],[20.02.2025]],0)</f>
        <v>0</v>
      </c>
      <c r="AI391" s="234"/>
      <c r="AJ391" s="176">
        <f>IF(PMKAFAAPAYER[[#This Row],[ ]]="Payé",PMKAFAAPAYER[[#This Row],[27.02.2025]],0)</f>
        <v>0</v>
      </c>
      <c r="AK391" s="47">
        <f t="shared" si="97"/>
        <v>0</v>
      </c>
      <c r="AL391" s="162"/>
      <c r="AM391" s="166">
        <f>IF(PMKAFAAPAYER[[#This Row],[ ]]="Payé",PMKAFAAPAYER[[#This Row],[05.03.2025]],0)</f>
        <v>0</v>
      </c>
      <c r="AN391" s="161"/>
      <c r="AO391" s="166">
        <f>IF(PMKAFAAPAYER[[#This Row],[ ]]="Payé",PMKAFAAPAYER[[#This Row],[12.03.2025]],0)</f>
        <v>0</v>
      </c>
      <c r="AP391" s="161"/>
      <c r="AQ391" s="166">
        <f>IF(PMKAFAAPAYER[[#This Row],[ ]]="Payé",PMKAFAAPAYER[[#This Row],[19.03.2025]],0)</f>
        <v>0</v>
      </c>
      <c r="AR391" s="161"/>
      <c r="AS391" s="176">
        <f>IF(PMKAFAAPAYER[[#This Row],[ ]]="Payé",PMKAFAAPAYER[[#This Row],[26.03.2025]],0)</f>
        <v>0</v>
      </c>
      <c r="AT391" s="17">
        <f t="shared" si="98"/>
        <v>0</v>
      </c>
      <c r="AU391" s="162"/>
      <c r="AV391" s="166">
        <f>IF(PMKAFAAPAYER[[#This Row],[ ]]="Payé",PMKAFAAPAYER[[#This Row],[02.04.2025]],0)</f>
        <v>0</v>
      </c>
      <c r="AW391" s="161"/>
      <c r="AX391" s="166">
        <f>IF(PMKAFAAPAYER[[#This Row],[ ]]="Payé",PMKAFAAPAYER[[#This Row],[09.04.2025]],0)</f>
        <v>0</v>
      </c>
      <c r="AY391" s="161"/>
      <c r="AZ391" s="166">
        <f>IF(PMKAFAAPAYER[[#This Row],[ ]]="Payé",PMKAFAAPAYER[[#This Row],[16.04.2025]],0)</f>
        <v>0</v>
      </c>
      <c r="BA391" s="161"/>
      <c r="BB391" s="166">
        <f>IF(PMKAFAAPAYER[[#This Row],[ ]]="Payé",PMKAFAAPAYER[[#This Row],[23.04.2025]],0)</f>
        <v>0</v>
      </c>
      <c r="BC391" s="161"/>
      <c r="BD391" s="176">
        <f>IF(PMKAFAAPAYER[[#This Row],[ ]]="Payé",PMKAFAAPAYER[[#This Row],[30.04.2025]],0)</f>
        <v>0</v>
      </c>
      <c r="BE391" s="18">
        <f t="shared" si="99"/>
        <v>0</v>
      </c>
      <c r="BF391" s="162"/>
      <c r="BG391" s="166">
        <f>IF(PMKAFAAPAYER[[#This Row],[ ]]="Payé",PMKAFAAPAYER[[#This Row],[07.05.2025]],0)</f>
        <v>0</v>
      </c>
      <c r="BH391" s="161"/>
      <c r="BI391" s="166">
        <f>IF(PMKAFAAPAYER[[#This Row],[ ]]="Payé",PMKAFAAPAYER[[#This Row],[14.05.2025]],0)</f>
        <v>0</v>
      </c>
      <c r="BJ391" s="161"/>
      <c r="BK391" s="166">
        <f>IF(PMKAFAAPAYER[[#This Row],[ ]]="Payé",PMKAFAAPAYER[[#This Row],[21.05.2025]],0)</f>
        <v>0</v>
      </c>
      <c r="BL391" s="161"/>
      <c r="BM391" s="176">
        <f>IF(PMKAFAAPAYER[[#This Row],[ ]]="Payé",PMKAFAAPAYER[[#This Row],[28.05.2025]],0)</f>
        <v>0</v>
      </c>
      <c r="BN391" s="17">
        <f t="shared" si="100"/>
        <v>0</v>
      </c>
      <c r="BO391" s="162"/>
      <c r="BP391" s="166">
        <f>IF(PMKAFAAPAYER[[#This Row],[ ]]="Payé",PMKAFAAPAYER[[#This Row],[04.06.2025]],0)</f>
        <v>0</v>
      </c>
      <c r="BQ391" s="161"/>
      <c r="BR391" s="166">
        <f>IF(PMKAFAAPAYER[[#This Row],[ ]]="Payé",PMKAFAAPAYER[[#This Row],[11.06.2025]],0)</f>
        <v>0</v>
      </c>
      <c r="BS391" s="161"/>
      <c r="BT391" s="166">
        <f>IF(PMKAFAAPAYER[[#This Row],[ ]]="Payé",PMKAFAAPAYER[[#This Row],[18.06.2025]],0)</f>
        <v>0</v>
      </c>
      <c r="BU391" s="161"/>
      <c r="BV391" s="176">
        <f>IF(PMKAFAAPAYER[[#This Row],[ ]]="Payé",PMKAFAAPAYER[[#This Row],[25.06.2025]],0)</f>
        <v>0</v>
      </c>
      <c r="BW391" s="18">
        <f t="shared" si="101"/>
        <v>0</v>
      </c>
      <c r="BX391" s="162"/>
      <c r="BY391" s="166">
        <f>IF(PMKAFAAPAYER[[#This Row],[ ]]="Payé",PMKAFAAPAYER[[#This Row],[02.07.2025]],0)</f>
        <v>0</v>
      </c>
      <c r="BZ391" s="161"/>
      <c r="CA391" s="166">
        <f>IF(PMKAFAAPAYER[[#This Row],[ ]]="Payé",PMKAFAAPAYER[[#This Row],[09.07.2025]],0)</f>
        <v>0</v>
      </c>
      <c r="CB391" s="161"/>
      <c r="CC391" s="166">
        <f>IF(PMKAFAAPAYER[[#This Row],[ ]]="Payé",PMKAFAAPAYER[[#This Row],[16.07.2025]],0)</f>
        <v>0</v>
      </c>
      <c r="CD391" s="161"/>
      <c r="CE391" s="166">
        <f>IF(PMKAFAAPAYER[[#This Row],[ ]]="Payé",PMKAFAAPAYER[[#This Row],[23.07.2025]],0)</f>
        <v>0</v>
      </c>
      <c r="CF391" s="161"/>
      <c r="CG391" s="176">
        <f>IF(PMKAFAAPAYER[[#This Row],[ ]]="Payé",PMKAFAAPAYER[[#This Row],[30.07.2025]],0)</f>
        <v>0</v>
      </c>
      <c r="CH391" s="17">
        <f t="shared" si="102"/>
        <v>0</v>
      </c>
      <c r="CI391" s="162"/>
      <c r="CJ391" s="166">
        <f>IF(PMKAFAAPAYER[[#This Row],[ ]]="Payé",PMKAFAAPAYER[[#This Row],[06.08.2025]],0)</f>
        <v>0</v>
      </c>
      <c r="CK391" s="161"/>
      <c r="CL391" s="166">
        <f>IF(PMKAFAAPAYER[[#This Row],[ ]]="Payé",PMKAFAAPAYER[[#This Row],[13.08.2025]],0)</f>
        <v>0</v>
      </c>
      <c r="CM391" s="161"/>
      <c r="CN391" s="166">
        <f>IF(PMKAFAAPAYER[[#This Row],[ ]]="Payé",PMKAFAAPAYER[[#This Row],[20.08.2025]],0)</f>
        <v>0</v>
      </c>
      <c r="CO391" s="161"/>
      <c r="CP391" s="176">
        <f>IF(PMKAFAAPAYER[[#This Row],[ ]]="Payé",PMKAFAAPAYER[[#This Row],[27.08.2025]],0)</f>
        <v>0</v>
      </c>
      <c r="CQ391" s="18">
        <f t="shared" si="103"/>
        <v>0</v>
      </c>
      <c r="CR391" s="162"/>
      <c r="CS391" s="166">
        <f>IF(PMKAFAAPAYER[[#This Row],[ ]]="Payé",PMKAFAAPAYER[[#This Row],[03.09.2025]],0)</f>
        <v>0</v>
      </c>
      <c r="CT391" s="161"/>
      <c r="CU391" s="166">
        <f>IF(PMKAFAAPAYER[[#This Row],[ ]]="Payé",PMKAFAAPAYER[[#This Row],[10.09.2025]],0)</f>
        <v>0</v>
      </c>
      <c r="CV391" s="161"/>
      <c r="CW391" s="166">
        <f>IF(PMKAFAAPAYER[[#This Row],[ ]]="Payé",PMKAFAAPAYER[[#This Row],[17.09.2025]],0)</f>
        <v>0</v>
      </c>
      <c r="CX391" s="161"/>
      <c r="CY391" s="176">
        <f>IF(PMKAFAAPAYER[[#This Row],[ ]]="Payé",PMKAFAAPAYER[[#This Row],[24.09.2025]],0)</f>
        <v>0</v>
      </c>
      <c r="CZ391" s="17">
        <f t="shared" si="104"/>
        <v>0</v>
      </c>
      <c r="DA391" s="162"/>
      <c r="DB391" s="166">
        <f>IF(PMKAFAAPAYER[[#This Row],[ ]]="Payé",PMKAFAAPAYER[[#This Row],[01.10.2025]],0)</f>
        <v>0</v>
      </c>
      <c r="DC391" s="161"/>
      <c r="DD391" s="166">
        <f>IF(PMKAFAAPAYER[[#This Row],[ ]]="Payé",PMKAFAAPAYER[[#This Row],[08.10.2025]],0)</f>
        <v>0</v>
      </c>
      <c r="DE391" s="161"/>
      <c r="DF391" s="166">
        <f>IF(PMKAFAAPAYER[[#This Row],[ ]]="Payé",PMKAFAAPAYER[[#This Row],[15.10.2025]],0)</f>
        <v>0</v>
      </c>
      <c r="DG391" s="161"/>
      <c r="DH391" s="166">
        <f>IF(PMKAFAAPAYER[[#This Row],[ ]]="Payé",PMKAFAAPAYER[[#This Row],[22.10.2025]],0)</f>
        <v>0</v>
      </c>
      <c r="DI391" s="161"/>
      <c r="DJ391" s="176">
        <f>IF(PMKAFAAPAYER[[#This Row],[ ]]="Payé",PMKAFAAPAYER[[#This Row],[29.10.2025]],0)</f>
        <v>0</v>
      </c>
      <c r="DK391" s="18">
        <f t="shared" si="105"/>
        <v>0</v>
      </c>
      <c r="DL391" s="162"/>
      <c r="DM391" s="166">
        <f>IF(PMKAFAAPAYER[[#This Row],[ ]]="Payé",PMKAFAAPAYER[[#This Row],[05.11.2025]],0)</f>
        <v>0</v>
      </c>
      <c r="DN391" s="161"/>
      <c r="DO391" s="166">
        <f>IF(PMKAFAAPAYER[[#This Row],[ ]]="Payé",PMKAFAAPAYER[[#This Row],[12.11.2025]],0)</f>
        <v>0</v>
      </c>
      <c r="DP391" s="161"/>
      <c r="DQ391" s="166">
        <f>IF(PMKAFAAPAYER[[#This Row],[ ]]="Payé",PMKAFAAPAYER[[#This Row],[19.11.2025]],0)</f>
        <v>0</v>
      </c>
      <c r="DR391" s="161"/>
      <c r="DS391" s="176">
        <f>IF(PMKAFAAPAYER[[#This Row],[ ]]="Payé",PMKAFAAPAYER[[#This Row],[26.11.2025]],0)</f>
        <v>0</v>
      </c>
      <c r="DT391" s="17">
        <f t="shared" si="106"/>
        <v>0</v>
      </c>
      <c r="DU391" s="162"/>
      <c r="DV391" s="166">
        <f>IF(PMKAFAAPAYER[[#This Row],[ ]]="Payé",PMKAFAAPAYER[[#This Row],[03.12.2025]],0)</f>
        <v>0</v>
      </c>
      <c r="DW391" s="161"/>
      <c r="DX391" s="166">
        <f>IF(PMKAFAAPAYER[[#This Row],[ ]]="Payé",PMKAFAAPAYER[[#This Row],[10.12.2025]],0)</f>
        <v>0</v>
      </c>
      <c r="DY391" s="161"/>
      <c r="DZ391" s="166">
        <f>IF(PMKAFAAPAYER[[#This Row],[ ]]="Payé",PMKAFAAPAYER[[#This Row],[17.12.2025]],0)</f>
        <v>0</v>
      </c>
      <c r="EA391" s="161"/>
      <c r="EB391" s="166">
        <f>IF(PMKAFAAPAYER[[#This Row],[ ]]="Payé",PMKAFAAPAYER[[#This Row],[24.12.2025]],0)</f>
        <v>0</v>
      </c>
      <c r="EC391" s="161"/>
      <c r="ED391" s="176">
        <f>IF(PMKAFAAPAYER[[#This Row],[ ]]="Payé",PMKAFAAPAYER[[#This Row],[31.12.2025]],0)</f>
        <v>0</v>
      </c>
      <c r="EE391" s="18">
        <f t="shared" si="107"/>
        <v>0</v>
      </c>
      <c r="EF391" s="11">
        <f t="shared" si="108"/>
        <v>0</v>
      </c>
      <c r="EG391" s="16">
        <f>+PMKAFAAPAYER[[#This Row],[CHF]]-PMKAFAAPAYER[[#This Row],[T2025]]</f>
        <v>0</v>
      </c>
    </row>
    <row r="392" spans="1:137" x14ac:dyDescent="0.3">
      <c r="A392" s="9">
        <f t="shared" si="109"/>
        <v>387</v>
      </c>
      <c r="B392" s="250"/>
      <c r="C392" s="251"/>
      <c r="D392" s="252"/>
      <c r="E392" s="253"/>
      <c r="F392" s="265">
        <f t="shared" si="95"/>
        <v>0</v>
      </c>
      <c r="G392" s="254"/>
      <c r="H392" s="255"/>
      <c r="I392" s="256"/>
      <c r="J392" s="14"/>
      <c r="K392" s="14"/>
      <c r="L392" s="14"/>
      <c r="N392" s="15"/>
      <c r="P392" s="258"/>
      <c r="Q392" s="259"/>
      <c r="R392" s="260"/>
      <c r="S392" s="166">
        <f>IF(PMKAFAAPAYER[[#This Row],[ ]]="Payé",PMKAFAAPAYER[[#This Row],[02.01.2025]],0)</f>
        <v>0</v>
      </c>
      <c r="T392" s="234"/>
      <c r="U392" s="166">
        <f>IF(PMKAFAAPAYER[[#This Row],[ ]]="Payé",PMKAFAAPAYER[[#This Row],[09.01.2025]],0)</f>
        <v>0</v>
      </c>
      <c r="V392" s="234"/>
      <c r="W392" s="166">
        <f>IF(PMKAFAAPAYER[[#This Row],[ ]]="Payé",PMKAFAAPAYER[[#This Row],[16.01.2025]],0)</f>
        <v>0</v>
      </c>
      <c r="X392" s="234"/>
      <c r="Y392" s="166">
        <f>IF(PMKAFAAPAYER[[#This Row],[ ]]="Payé",PMKAFAAPAYER[[#This Row],[23.01.2025]],0)</f>
        <v>0</v>
      </c>
      <c r="Z392" s="234"/>
      <c r="AA392" s="176">
        <f>IF(PMKAFAAPAYER[[#This Row],[ ]]="Payé",PMKAFAAPAYER[[#This Row],[30.01.2025]],0)</f>
        <v>0</v>
      </c>
      <c r="AB392" s="32">
        <f t="shared" si="96"/>
        <v>0</v>
      </c>
      <c r="AC392" s="234"/>
      <c r="AD392" s="166">
        <f>IF(PMKAFAAPAYER[[#This Row],[ ]]="Payé",PMKAFAAPAYER[[#This Row],[06.02.2025]],0)</f>
        <v>0</v>
      </c>
      <c r="AE392" s="234"/>
      <c r="AF392" s="166">
        <f>IF(PMKAFAAPAYER[[#This Row],[ ]]="Payé",PMKAFAAPAYER[[#This Row],[13.02.2025]],0)</f>
        <v>0</v>
      </c>
      <c r="AG392" s="234"/>
      <c r="AH392" s="166">
        <f>IF(PMKAFAAPAYER[[#This Row],[ ]]="Payé",PMKAFAAPAYER[[#This Row],[20.02.2025]],0)</f>
        <v>0</v>
      </c>
      <c r="AI392" s="234"/>
      <c r="AJ392" s="176">
        <f>IF(PMKAFAAPAYER[[#This Row],[ ]]="Payé",PMKAFAAPAYER[[#This Row],[27.02.2025]],0)</f>
        <v>0</v>
      </c>
      <c r="AK392" s="47">
        <f t="shared" si="97"/>
        <v>0</v>
      </c>
      <c r="AL392" s="162"/>
      <c r="AM392" s="166">
        <f>IF(PMKAFAAPAYER[[#This Row],[ ]]="Payé",PMKAFAAPAYER[[#This Row],[05.03.2025]],0)</f>
        <v>0</v>
      </c>
      <c r="AN392" s="161"/>
      <c r="AO392" s="166">
        <f>IF(PMKAFAAPAYER[[#This Row],[ ]]="Payé",PMKAFAAPAYER[[#This Row],[12.03.2025]],0)</f>
        <v>0</v>
      </c>
      <c r="AP392" s="161"/>
      <c r="AQ392" s="166">
        <f>IF(PMKAFAAPAYER[[#This Row],[ ]]="Payé",PMKAFAAPAYER[[#This Row],[19.03.2025]],0)</f>
        <v>0</v>
      </c>
      <c r="AR392" s="161"/>
      <c r="AS392" s="176">
        <f>IF(PMKAFAAPAYER[[#This Row],[ ]]="Payé",PMKAFAAPAYER[[#This Row],[26.03.2025]],0)</f>
        <v>0</v>
      </c>
      <c r="AT392" s="17">
        <f t="shared" si="98"/>
        <v>0</v>
      </c>
      <c r="AU392" s="162"/>
      <c r="AV392" s="166">
        <f>IF(PMKAFAAPAYER[[#This Row],[ ]]="Payé",PMKAFAAPAYER[[#This Row],[02.04.2025]],0)</f>
        <v>0</v>
      </c>
      <c r="AW392" s="161"/>
      <c r="AX392" s="166">
        <f>IF(PMKAFAAPAYER[[#This Row],[ ]]="Payé",PMKAFAAPAYER[[#This Row],[09.04.2025]],0)</f>
        <v>0</v>
      </c>
      <c r="AY392" s="161"/>
      <c r="AZ392" s="166">
        <f>IF(PMKAFAAPAYER[[#This Row],[ ]]="Payé",PMKAFAAPAYER[[#This Row],[16.04.2025]],0)</f>
        <v>0</v>
      </c>
      <c r="BA392" s="161"/>
      <c r="BB392" s="166">
        <f>IF(PMKAFAAPAYER[[#This Row],[ ]]="Payé",PMKAFAAPAYER[[#This Row],[23.04.2025]],0)</f>
        <v>0</v>
      </c>
      <c r="BC392" s="161"/>
      <c r="BD392" s="176">
        <f>IF(PMKAFAAPAYER[[#This Row],[ ]]="Payé",PMKAFAAPAYER[[#This Row],[30.04.2025]],0)</f>
        <v>0</v>
      </c>
      <c r="BE392" s="18">
        <f t="shared" si="99"/>
        <v>0</v>
      </c>
      <c r="BF392" s="162"/>
      <c r="BG392" s="166">
        <f>IF(PMKAFAAPAYER[[#This Row],[ ]]="Payé",PMKAFAAPAYER[[#This Row],[07.05.2025]],0)</f>
        <v>0</v>
      </c>
      <c r="BH392" s="161"/>
      <c r="BI392" s="166">
        <f>IF(PMKAFAAPAYER[[#This Row],[ ]]="Payé",PMKAFAAPAYER[[#This Row],[14.05.2025]],0)</f>
        <v>0</v>
      </c>
      <c r="BJ392" s="161"/>
      <c r="BK392" s="166">
        <f>IF(PMKAFAAPAYER[[#This Row],[ ]]="Payé",PMKAFAAPAYER[[#This Row],[21.05.2025]],0)</f>
        <v>0</v>
      </c>
      <c r="BL392" s="161"/>
      <c r="BM392" s="176">
        <f>IF(PMKAFAAPAYER[[#This Row],[ ]]="Payé",PMKAFAAPAYER[[#This Row],[28.05.2025]],0)</f>
        <v>0</v>
      </c>
      <c r="BN392" s="17">
        <f t="shared" si="100"/>
        <v>0</v>
      </c>
      <c r="BO392" s="162"/>
      <c r="BP392" s="166">
        <f>IF(PMKAFAAPAYER[[#This Row],[ ]]="Payé",PMKAFAAPAYER[[#This Row],[04.06.2025]],0)</f>
        <v>0</v>
      </c>
      <c r="BQ392" s="161"/>
      <c r="BR392" s="166">
        <f>IF(PMKAFAAPAYER[[#This Row],[ ]]="Payé",PMKAFAAPAYER[[#This Row],[11.06.2025]],0)</f>
        <v>0</v>
      </c>
      <c r="BS392" s="161"/>
      <c r="BT392" s="166">
        <f>IF(PMKAFAAPAYER[[#This Row],[ ]]="Payé",PMKAFAAPAYER[[#This Row],[18.06.2025]],0)</f>
        <v>0</v>
      </c>
      <c r="BU392" s="161"/>
      <c r="BV392" s="176">
        <f>IF(PMKAFAAPAYER[[#This Row],[ ]]="Payé",PMKAFAAPAYER[[#This Row],[25.06.2025]],0)</f>
        <v>0</v>
      </c>
      <c r="BW392" s="18">
        <f t="shared" si="101"/>
        <v>0</v>
      </c>
      <c r="BX392" s="162"/>
      <c r="BY392" s="166">
        <f>IF(PMKAFAAPAYER[[#This Row],[ ]]="Payé",PMKAFAAPAYER[[#This Row],[02.07.2025]],0)</f>
        <v>0</v>
      </c>
      <c r="BZ392" s="161"/>
      <c r="CA392" s="166">
        <f>IF(PMKAFAAPAYER[[#This Row],[ ]]="Payé",PMKAFAAPAYER[[#This Row],[09.07.2025]],0)</f>
        <v>0</v>
      </c>
      <c r="CB392" s="161"/>
      <c r="CC392" s="166">
        <f>IF(PMKAFAAPAYER[[#This Row],[ ]]="Payé",PMKAFAAPAYER[[#This Row],[16.07.2025]],0)</f>
        <v>0</v>
      </c>
      <c r="CD392" s="161"/>
      <c r="CE392" s="166">
        <f>IF(PMKAFAAPAYER[[#This Row],[ ]]="Payé",PMKAFAAPAYER[[#This Row],[23.07.2025]],0)</f>
        <v>0</v>
      </c>
      <c r="CF392" s="161"/>
      <c r="CG392" s="176">
        <f>IF(PMKAFAAPAYER[[#This Row],[ ]]="Payé",PMKAFAAPAYER[[#This Row],[30.07.2025]],0)</f>
        <v>0</v>
      </c>
      <c r="CH392" s="17">
        <f t="shared" si="102"/>
        <v>0</v>
      </c>
      <c r="CI392" s="162"/>
      <c r="CJ392" s="166">
        <f>IF(PMKAFAAPAYER[[#This Row],[ ]]="Payé",PMKAFAAPAYER[[#This Row],[06.08.2025]],0)</f>
        <v>0</v>
      </c>
      <c r="CK392" s="161"/>
      <c r="CL392" s="166">
        <f>IF(PMKAFAAPAYER[[#This Row],[ ]]="Payé",PMKAFAAPAYER[[#This Row],[13.08.2025]],0)</f>
        <v>0</v>
      </c>
      <c r="CM392" s="161"/>
      <c r="CN392" s="166">
        <f>IF(PMKAFAAPAYER[[#This Row],[ ]]="Payé",PMKAFAAPAYER[[#This Row],[20.08.2025]],0)</f>
        <v>0</v>
      </c>
      <c r="CO392" s="161"/>
      <c r="CP392" s="176">
        <f>IF(PMKAFAAPAYER[[#This Row],[ ]]="Payé",PMKAFAAPAYER[[#This Row],[27.08.2025]],0)</f>
        <v>0</v>
      </c>
      <c r="CQ392" s="18">
        <f t="shared" si="103"/>
        <v>0</v>
      </c>
      <c r="CR392" s="162"/>
      <c r="CS392" s="166">
        <f>IF(PMKAFAAPAYER[[#This Row],[ ]]="Payé",PMKAFAAPAYER[[#This Row],[03.09.2025]],0)</f>
        <v>0</v>
      </c>
      <c r="CT392" s="161"/>
      <c r="CU392" s="166">
        <f>IF(PMKAFAAPAYER[[#This Row],[ ]]="Payé",PMKAFAAPAYER[[#This Row],[10.09.2025]],0)</f>
        <v>0</v>
      </c>
      <c r="CV392" s="161"/>
      <c r="CW392" s="166">
        <f>IF(PMKAFAAPAYER[[#This Row],[ ]]="Payé",PMKAFAAPAYER[[#This Row],[17.09.2025]],0)</f>
        <v>0</v>
      </c>
      <c r="CX392" s="161"/>
      <c r="CY392" s="176">
        <f>IF(PMKAFAAPAYER[[#This Row],[ ]]="Payé",PMKAFAAPAYER[[#This Row],[24.09.2025]],0)</f>
        <v>0</v>
      </c>
      <c r="CZ392" s="17">
        <f t="shared" si="104"/>
        <v>0</v>
      </c>
      <c r="DA392" s="162"/>
      <c r="DB392" s="166">
        <f>IF(PMKAFAAPAYER[[#This Row],[ ]]="Payé",PMKAFAAPAYER[[#This Row],[01.10.2025]],0)</f>
        <v>0</v>
      </c>
      <c r="DC392" s="161"/>
      <c r="DD392" s="166">
        <f>IF(PMKAFAAPAYER[[#This Row],[ ]]="Payé",PMKAFAAPAYER[[#This Row],[08.10.2025]],0)</f>
        <v>0</v>
      </c>
      <c r="DE392" s="161"/>
      <c r="DF392" s="166">
        <f>IF(PMKAFAAPAYER[[#This Row],[ ]]="Payé",PMKAFAAPAYER[[#This Row],[15.10.2025]],0)</f>
        <v>0</v>
      </c>
      <c r="DG392" s="161"/>
      <c r="DH392" s="166">
        <f>IF(PMKAFAAPAYER[[#This Row],[ ]]="Payé",PMKAFAAPAYER[[#This Row],[22.10.2025]],0)</f>
        <v>0</v>
      </c>
      <c r="DI392" s="161"/>
      <c r="DJ392" s="176">
        <f>IF(PMKAFAAPAYER[[#This Row],[ ]]="Payé",PMKAFAAPAYER[[#This Row],[29.10.2025]],0)</f>
        <v>0</v>
      </c>
      <c r="DK392" s="18">
        <f t="shared" si="105"/>
        <v>0</v>
      </c>
      <c r="DL392" s="162"/>
      <c r="DM392" s="166">
        <f>IF(PMKAFAAPAYER[[#This Row],[ ]]="Payé",PMKAFAAPAYER[[#This Row],[05.11.2025]],0)</f>
        <v>0</v>
      </c>
      <c r="DN392" s="161"/>
      <c r="DO392" s="166">
        <f>IF(PMKAFAAPAYER[[#This Row],[ ]]="Payé",PMKAFAAPAYER[[#This Row],[12.11.2025]],0)</f>
        <v>0</v>
      </c>
      <c r="DP392" s="161"/>
      <c r="DQ392" s="166">
        <f>IF(PMKAFAAPAYER[[#This Row],[ ]]="Payé",PMKAFAAPAYER[[#This Row],[19.11.2025]],0)</f>
        <v>0</v>
      </c>
      <c r="DR392" s="161"/>
      <c r="DS392" s="176">
        <f>IF(PMKAFAAPAYER[[#This Row],[ ]]="Payé",PMKAFAAPAYER[[#This Row],[26.11.2025]],0)</f>
        <v>0</v>
      </c>
      <c r="DT392" s="17">
        <f t="shared" si="106"/>
        <v>0</v>
      </c>
      <c r="DU392" s="162"/>
      <c r="DV392" s="166">
        <f>IF(PMKAFAAPAYER[[#This Row],[ ]]="Payé",PMKAFAAPAYER[[#This Row],[03.12.2025]],0)</f>
        <v>0</v>
      </c>
      <c r="DW392" s="161"/>
      <c r="DX392" s="166">
        <f>IF(PMKAFAAPAYER[[#This Row],[ ]]="Payé",PMKAFAAPAYER[[#This Row],[10.12.2025]],0)</f>
        <v>0</v>
      </c>
      <c r="DY392" s="161"/>
      <c r="DZ392" s="166">
        <f>IF(PMKAFAAPAYER[[#This Row],[ ]]="Payé",PMKAFAAPAYER[[#This Row],[17.12.2025]],0)</f>
        <v>0</v>
      </c>
      <c r="EA392" s="161"/>
      <c r="EB392" s="166">
        <f>IF(PMKAFAAPAYER[[#This Row],[ ]]="Payé",PMKAFAAPAYER[[#This Row],[24.12.2025]],0)</f>
        <v>0</v>
      </c>
      <c r="EC392" s="161"/>
      <c r="ED392" s="176">
        <f>IF(PMKAFAAPAYER[[#This Row],[ ]]="Payé",PMKAFAAPAYER[[#This Row],[31.12.2025]],0)</f>
        <v>0</v>
      </c>
      <c r="EE392" s="18">
        <f t="shared" si="107"/>
        <v>0</v>
      </c>
      <c r="EF392" s="11">
        <f t="shared" si="108"/>
        <v>0</v>
      </c>
      <c r="EG392" s="16">
        <f>+PMKAFAAPAYER[[#This Row],[CHF]]-PMKAFAAPAYER[[#This Row],[T2025]]</f>
        <v>0</v>
      </c>
    </row>
    <row r="393" spans="1:137" x14ac:dyDescent="0.3">
      <c r="A393" s="9">
        <f t="shared" si="109"/>
        <v>388</v>
      </c>
      <c r="B393" s="250"/>
      <c r="C393" s="251"/>
      <c r="D393" s="252"/>
      <c r="E393" s="253"/>
      <c r="F393" s="265">
        <f t="shared" si="95"/>
        <v>0</v>
      </c>
      <c r="G393" s="254"/>
      <c r="H393" s="255"/>
      <c r="I393" s="256"/>
      <c r="J393" s="14"/>
      <c r="K393" s="14"/>
      <c r="L393" s="14"/>
      <c r="N393" s="15"/>
      <c r="P393" s="258"/>
      <c r="Q393" s="259"/>
      <c r="R393" s="260"/>
      <c r="S393" s="166">
        <f>IF(PMKAFAAPAYER[[#This Row],[ ]]="Payé",PMKAFAAPAYER[[#This Row],[02.01.2025]],0)</f>
        <v>0</v>
      </c>
      <c r="T393" s="234"/>
      <c r="U393" s="166">
        <f>IF(PMKAFAAPAYER[[#This Row],[ ]]="Payé",PMKAFAAPAYER[[#This Row],[09.01.2025]],0)</f>
        <v>0</v>
      </c>
      <c r="V393" s="234"/>
      <c r="W393" s="166">
        <f>IF(PMKAFAAPAYER[[#This Row],[ ]]="Payé",PMKAFAAPAYER[[#This Row],[16.01.2025]],0)</f>
        <v>0</v>
      </c>
      <c r="X393" s="234"/>
      <c r="Y393" s="166">
        <f>IF(PMKAFAAPAYER[[#This Row],[ ]]="Payé",PMKAFAAPAYER[[#This Row],[23.01.2025]],0)</f>
        <v>0</v>
      </c>
      <c r="Z393" s="234"/>
      <c r="AA393" s="176">
        <f>IF(PMKAFAAPAYER[[#This Row],[ ]]="Payé",PMKAFAAPAYER[[#This Row],[30.01.2025]],0)</f>
        <v>0</v>
      </c>
      <c r="AB393" s="32">
        <f t="shared" si="96"/>
        <v>0</v>
      </c>
      <c r="AC393" s="234"/>
      <c r="AD393" s="166">
        <f>IF(PMKAFAAPAYER[[#This Row],[ ]]="Payé",PMKAFAAPAYER[[#This Row],[06.02.2025]],0)</f>
        <v>0</v>
      </c>
      <c r="AE393" s="234"/>
      <c r="AF393" s="166">
        <f>IF(PMKAFAAPAYER[[#This Row],[ ]]="Payé",PMKAFAAPAYER[[#This Row],[13.02.2025]],0)</f>
        <v>0</v>
      </c>
      <c r="AG393" s="234"/>
      <c r="AH393" s="166">
        <f>IF(PMKAFAAPAYER[[#This Row],[ ]]="Payé",PMKAFAAPAYER[[#This Row],[20.02.2025]],0)</f>
        <v>0</v>
      </c>
      <c r="AI393" s="234"/>
      <c r="AJ393" s="176">
        <f>IF(PMKAFAAPAYER[[#This Row],[ ]]="Payé",PMKAFAAPAYER[[#This Row],[27.02.2025]],0)</f>
        <v>0</v>
      </c>
      <c r="AK393" s="47">
        <f t="shared" si="97"/>
        <v>0</v>
      </c>
      <c r="AL393" s="162"/>
      <c r="AM393" s="166">
        <f>IF(PMKAFAAPAYER[[#This Row],[ ]]="Payé",PMKAFAAPAYER[[#This Row],[05.03.2025]],0)</f>
        <v>0</v>
      </c>
      <c r="AN393" s="161"/>
      <c r="AO393" s="166">
        <f>IF(PMKAFAAPAYER[[#This Row],[ ]]="Payé",PMKAFAAPAYER[[#This Row],[12.03.2025]],0)</f>
        <v>0</v>
      </c>
      <c r="AP393" s="161"/>
      <c r="AQ393" s="166">
        <f>IF(PMKAFAAPAYER[[#This Row],[ ]]="Payé",PMKAFAAPAYER[[#This Row],[19.03.2025]],0)</f>
        <v>0</v>
      </c>
      <c r="AR393" s="161"/>
      <c r="AS393" s="176">
        <f>IF(PMKAFAAPAYER[[#This Row],[ ]]="Payé",PMKAFAAPAYER[[#This Row],[26.03.2025]],0)</f>
        <v>0</v>
      </c>
      <c r="AT393" s="17">
        <f t="shared" si="98"/>
        <v>0</v>
      </c>
      <c r="AU393" s="162"/>
      <c r="AV393" s="166">
        <f>IF(PMKAFAAPAYER[[#This Row],[ ]]="Payé",PMKAFAAPAYER[[#This Row],[02.04.2025]],0)</f>
        <v>0</v>
      </c>
      <c r="AW393" s="161"/>
      <c r="AX393" s="166">
        <f>IF(PMKAFAAPAYER[[#This Row],[ ]]="Payé",PMKAFAAPAYER[[#This Row],[09.04.2025]],0)</f>
        <v>0</v>
      </c>
      <c r="AY393" s="161"/>
      <c r="AZ393" s="166">
        <f>IF(PMKAFAAPAYER[[#This Row],[ ]]="Payé",PMKAFAAPAYER[[#This Row],[16.04.2025]],0)</f>
        <v>0</v>
      </c>
      <c r="BA393" s="161"/>
      <c r="BB393" s="166">
        <f>IF(PMKAFAAPAYER[[#This Row],[ ]]="Payé",PMKAFAAPAYER[[#This Row],[23.04.2025]],0)</f>
        <v>0</v>
      </c>
      <c r="BC393" s="161"/>
      <c r="BD393" s="176">
        <f>IF(PMKAFAAPAYER[[#This Row],[ ]]="Payé",PMKAFAAPAYER[[#This Row],[30.04.2025]],0)</f>
        <v>0</v>
      </c>
      <c r="BE393" s="18">
        <f t="shared" si="99"/>
        <v>0</v>
      </c>
      <c r="BF393" s="162"/>
      <c r="BG393" s="166">
        <f>IF(PMKAFAAPAYER[[#This Row],[ ]]="Payé",PMKAFAAPAYER[[#This Row],[07.05.2025]],0)</f>
        <v>0</v>
      </c>
      <c r="BH393" s="161"/>
      <c r="BI393" s="166">
        <f>IF(PMKAFAAPAYER[[#This Row],[ ]]="Payé",PMKAFAAPAYER[[#This Row],[14.05.2025]],0)</f>
        <v>0</v>
      </c>
      <c r="BJ393" s="161"/>
      <c r="BK393" s="166">
        <f>IF(PMKAFAAPAYER[[#This Row],[ ]]="Payé",PMKAFAAPAYER[[#This Row],[21.05.2025]],0)</f>
        <v>0</v>
      </c>
      <c r="BL393" s="161"/>
      <c r="BM393" s="176">
        <f>IF(PMKAFAAPAYER[[#This Row],[ ]]="Payé",PMKAFAAPAYER[[#This Row],[28.05.2025]],0)</f>
        <v>0</v>
      </c>
      <c r="BN393" s="17">
        <f t="shared" si="100"/>
        <v>0</v>
      </c>
      <c r="BO393" s="162"/>
      <c r="BP393" s="166">
        <f>IF(PMKAFAAPAYER[[#This Row],[ ]]="Payé",PMKAFAAPAYER[[#This Row],[04.06.2025]],0)</f>
        <v>0</v>
      </c>
      <c r="BQ393" s="161"/>
      <c r="BR393" s="166">
        <f>IF(PMKAFAAPAYER[[#This Row],[ ]]="Payé",PMKAFAAPAYER[[#This Row],[11.06.2025]],0)</f>
        <v>0</v>
      </c>
      <c r="BS393" s="161"/>
      <c r="BT393" s="166">
        <f>IF(PMKAFAAPAYER[[#This Row],[ ]]="Payé",PMKAFAAPAYER[[#This Row],[18.06.2025]],0)</f>
        <v>0</v>
      </c>
      <c r="BU393" s="161"/>
      <c r="BV393" s="176">
        <f>IF(PMKAFAAPAYER[[#This Row],[ ]]="Payé",PMKAFAAPAYER[[#This Row],[25.06.2025]],0)</f>
        <v>0</v>
      </c>
      <c r="BW393" s="18">
        <f t="shared" si="101"/>
        <v>0</v>
      </c>
      <c r="BX393" s="162"/>
      <c r="BY393" s="166">
        <f>IF(PMKAFAAPAYER[[#This Row],[ ]]="Payé",PMKAFAAPAYER[[#This Row],[02.07.2025]],0)</f>
        <v>0</v>
      </c>
      <c r="BZ393" s="161"/>
      <c r="CA393" s="166">
        <f>IF(PMKAFAAPAYER[[#This Row],[ ]]="Payé",PMKAFAAPAYER[[#This Row],[09.07.2025]],0)</f>
        <v>0</v>
      </c>
      <c r="CB393" s="161"/>
      <c r="CC393" s="166">
        <f>IF(PMKAFAAPAYER[[#This Row],[ ]]="Payé",PMKAFAAPAYER[[#This Row],[16.07.2025]],0)</f>
        <v>0</v>
      </c>
      <c r="CD393" s="161"/>
      <c r="CE393" s="166">
        <f>IF(PMKAFAAPAYER[[#This Row],[ ]]="Payé",PMKAFAAPAYER[[#This Row],[23.07.2025]],0)</f>
        <v>0</v>
      </c>
      <c r="CF393" s="161"/>
      <c r="CG393" s="176">
        <f>IF(PMKAFAAPAYER[[#This Row],[ ]]="Payé",PMKAFAAPAYER[[#This Row],[30.07.2025]],0)</f>
        <v>0</v>
      </c>
      <c r="CH393" s="17">
        <f t="shared" si="102"/>
        <v>0</v>
      </c>
      <c r="CI393" s="162"/>
      <c r="CJ393" s="166">
        <f>IF(PMKAFAAPAYER[[#This Row],[ ]]="Payé",PMKAFAAPAYER[[#This Row],[06.08.2025]],0)</f>
        <v>0</v>
      </c>
      <c r="CK393" s="161"/>
      <c r="CL393" s="166">
        <f>IF(PMKAFAAPAYER[[#This Row],[ ]]="Payé",PMKAFAAPAYER[[#This Row],[13.08.2025]],0)</f>
        <v>0</v>
      </c>
      <c r="CM393" s="161"/>
      <c r="CN393" s="166">
        <f>IF(PMKAFAAPAYER[[#This Row],[ ]]="Payé",PMKAFAAPAYER[[#This Row],[20.08.2025]],0)</f>
        <v>0</v>
      </c>
      <c r="CO393" s="161"/>
      <c r="CP393" s="176">
        <f>IF(PMKAFAAPAYER[[#This Row],[ ]]="Payé",PMKAFAAPAYER[[#This Row],[27.08.2025]],0)</f>
        <v>0</v>
      </c>
      <c r="CQ393" s="18">
        <f t="shared" si="103"/>
        <v>0</v>
      </c>
      <c r="CR393" s="162"/>
      <c r="CS393" s="166">
        <f>IF(PMKAFAAPAYER[[#This Row],[ ]]="Payé",PMKAFAAPAYER[[#This Row],[03.09.2025]],0)</f>
        <v>0</v>
      </c>
      <c r="CT393" s="161"/>
      <c r="CU393" s="166">
        <f>IF(PMKAFAAPAYER[[#This Row],[ ]]="Payé",PMKAFAAPAYER[[#This Row],[10.09.2025]],0)</f>
        <v>0</v>
      </c>
      <c r="CV393" s="161"/>
      <c r="CW393" s="166">
        <f>IF(PMKAFAAPAYER[[#This Row],[ ]]="Payé",PMKAFAAPAYER[[#This Row],[17.09.2025]],0)</f>
        <v>0</v>
      </c>
      <c r="CX393" s="161"/>
      <c r="CY393" s="176">
        <f>IF(PMKAFAAPAYER[[#This Row],[ ]]="Payé",PMKAFAAPAYER[[#This Row],[24.09.2025]],0)</f>
        <v>0</v>
      </c>
      <c r="CZ393" s="17">
        <f t="shared" si="104"/>
        <v>0</v>
      </c>
      <c r="DA393" s="162"/>
      <c r="DB393" s="166">
        <f>IF(PMKAFAAPAYER[[#This Row],[ ]]="Payé",PMKAFAAPAYER[[#This Row],[01.10.2025]],0)</f>
        <v>0</v>
      </c>
      <c r="DC393" s="161"/>
      <c r="DD393" s="166">
        <f>IF(PMKAFAAPAYER[[#This Row],[ ]]="Payé",PMKAFAAPAYER[[#This Row],[08.10.2025]],0)</f>
        <v>0</v>
      </c>
      <c r="DE393" s="161"/>
      <c r="DF393" s="166">
        <f>IF(PMKAFAAPAYER[[#This Row],[ ]]="Payé",PMKAFAAPAYER[[#This Row],[15.10.2025]],0)</f>
        <v>0</v>
      </c>
      <c r="DG393" s="161"/>
      <c r="DH393" s="166">
        <f>IF(PMKAFAAPAYER[[#This Row],[ ]]="Payé",PMKAFAAPAYER[[#This Row],[22.10.2025]],0)</f>
        <v>0</v>
      </c>
      <c r="DI393" s="161"/>
      <c r="DJ393" s="176">
        <f>IF(PMKAFAAPAYER[[#This Row],[ ]]="Payé",PMKAFAAPAYER[[#This Row],[29.10.2025]],0)</f>
        <v>0</v>
      </c>
      <c r="DK393" s="18">
        <f t="shared" si="105"/>
        <v>0</v>
      </c>
      <c r="DL393" s="162"/>
      <c r="DM393" s="166">
        <f>IF(PMKAFAAPAYER[[#This Row],[ ]]="Payé",PMKAFAAPAYER[[#This Row],[05.11.2025]],0)</f>
        <v>0</v>
      </c>
      <c r="DN393" s="161"/>
      <c r="DO393" s="166">
        <f>IF(PMKAFAAPAYER[[#This Row],[ ]]="Payé",PMKAFAAPAYER[[#This Row],[12.11.2025]],0)</f>
        <v>0</v>
      </c>
      <c r="DP393" s="161"/>
      <c r="DQ393" s="166">
        <f>IF(PMKAFAAPAYER[[#This Row],[ ]]="Payé",PMKAFAAPAYER[[#This Row],[19.11.2025]],0)</f>
        <v>0</v>
      </c>
      <c r="DR393" s="161"/>
      <c r="DS393" s="176">
        <f>IF(PMKAFAAPAYER[[#This Row],[ ]]="Payé",PMKAFAAPAYER[[#This Row],[26.11.2025]],0)</f>
        <v>0</v>
      </c>
      <c r="DT393" s="17">
        <f t="shared" si="106"/>
        <v>0</v>
      </c>
      <c r="DU393" s="162"/>
      <c r="DV393" s="166">
        <f>IF(PMKAFAAPAYER[[#This Row],[ ]]="Payé",PMKAFAAPAYER[[#This Row],[03.12.2025]],0)</f>
        <v>0</v>
      </c>
      <c r="DW393" s="161"/>
      <c r="DX393" s="166">
        <f>IF(PMKAFAAPAYER[[#This Row],[ ]]="Payé",PMKAFAAPAYER[[#This Row],[10.12.2025]],0)</f>
        <v>0</v>
      </c>
      <c r="DY393" s="161"/>
      <c r="DZ393" s="166">
        <f>IF(PMKAFAAPAYER[[#This Row],[ ]]="Payé",PMKAFAAPAYER[[#This Row],[17.12.2025]],0)</f>
        <v>0</v>
      </c>
      <c r="EA393" s="161"/>
      <c r="EB393" s="166">
        <f>IF(PMKAFAAPAYER[[#This Row],[ ]]="Payé",PMKAFAAPAYER[[#This Row],[24.12.2025]],0)</f>
        <v>0</v>
      </c>
      <c r="EC393" s="161"/>
      <c r="ED393" s="176">
        <f>IF(PMKAFAAPAYER[[#This Row],[ ]]="Payé",PMKAFAAPAYER[[#This Row],[31.12.2025]],0)</f>
        <v>0</v>
      </c>
      <c r="EE393" s="18">
        <f t="shared" si="107"/>
        <v>0</v>
      </c>
      <c r="EF393" s="11">
        <f t="shared" si="108"/>
        <v>0</v>
      </c>
      <c r="EG393" s="16">
        <f>+PMKAFAAPAYER[[#This Row],[CHF]]-PMKAFAAPAYER[[#This Row],[T2025]]</f>
        <v>0</v>
      </c>
    </row>
    <row r="394" spans="1:137" x14ac:dyDescent="0.3">
      <c r="A394" s="9">
        <f t="shared" si="109"/>
        <v>389</v>
      </c>
      <c r="B394" s="250"/>
      <c r="C394" s="251"/>
      <c r="D394" s="252"/>
      <c r="E394" s="253"/>
      <c r="F394" s="265">
        <f t="shared" si="95"/>
        <v>0</v>
      </c>
      <c r="G394" s="254"/>
      <c r="H394" s="255"/>
      <c r="I394" s="256"/>
      <c r="J394" s="14"/>
      <c r="K394" s="14"/>
      <c r="L394" s="14"/>
      <c r="N394" s="15"/>
      <c r="P394" s="258"/>
      <c r="Q394" s="259"/>
      <c r="R394" s="260"/>
      <c r="S394" s="166">
        <f>IF(PMKAFAAPAYER[[#This Row],[ ]]="Payé",PMKAFAAPAYER[[#This Row],[02.01.2025]],0)</f>
        <v>0</v>
      </c>
      <c r="T394" s="234"/>
      <c r="U394" s="166">
        <f>IF(PMKAFAAPAYER[[#This Row],[ ]]="Payé",PMKAFAAPAYER[[#This Row],[09.01.2025]],0)</f>
        <v>0</v>
      </c>
      <c r="V394" s="234"/>
      <c r="W394" s="166">
        <f>IF(PMKAFAAPAYER[[#This Row],[ ]]="Payé",PMKAFAAPAYER[[#This Row],[16.01.2025]],0)</f>
        <v>0</v>
      </c>
      <c r="X394" s="234"/>
      <c r="Y394" s="166">
        <f>IF(PMKAFAAPAYER[[#This Row],[ ]]="Payé",PMKAFAAPAYER[[#This Row],[23.01.2025]],0)</f>
        <v>0</v>
      </c>
      <c r="Z394" s="234"/>
      <c r="AA394" s="176">
        <f>IF(PMKAFAAPAYER[[#This Row],[ ]]="Payé",PMKAFAAPAYER[[#This Row],[30.01.2025]],0)</f>
        <v>0</v>
      </c>
      <c r="AB394" s="32">
        <f t="shared" si="96"/>
        <v>0</v>
      </c>
      <c r="AC394" s="234"/>
      <c r="AD394" s="166">
        <f>IF(PMKAFAAPAYER[[#This Row],[ ]]="Payé",PMKAFAAPAYER[[#This Row],[06.02.2025]],0)</f>
        <v>0</v>
      </c>
      <c r="AE394" s="234"/>
      <c r="AF394" s="166">
        <f>IF(PMKAFAAPAYER[[#This Row],[ ]]="Payé",PMKAFAAPAYER[[#This Row],[13.02.2025]],0)</f>
        <v>0</v>
      </c>
      <c r="AG394" s="234"/>
      <c r="AH394" s="166">
        <f>IF(PMKAFAAPAYER[[#This Row],[ ]]="Payé",PMKAFAAPAYER[[#This Row],[20.02.2025]],0)</f>
        <v>0</v>
      </c>
      <c r="AI394" s="234"/>
      <c r="AJ394" s="176">
        <f>IF(PMKAFAAPAYER[[#This Row],[ ]]="Payé",PMKAFAAPAYER[[#This Row],[27.02.2025]],0)</f>
        <v>0</v>
      </c>
      <c r="AK394" s="47">
        <f t="shared" si="97"/>
        <v>0</v>
      </c>
      <c r="AL394" s="162"/>
      <c r="AM394" s="166">
        <f>IF(PMKAFAAPAYER[[#This Row],[ ]]="Payé",PMKAFAAPAYER[[#This Row],[05.03.2025]],0)</f>
        <v>0</v>
      </c>
      <c r="AN394" s="161"/>
      <c r="AO394" s="166">
        <f>IF(PMKAFAAPAYER[[#This Row],[ ]]="Payé",PMKAFAAPAYER[[#This Row],[12.03.2025]],0)</f>
        <v>0</v>
      </c>
      <c r="AP394" s="161"/>
      <c r="AQ394" s="166">
        <f>IF(PMKAFAAPAYER[[#This Row],[ ]]="Payé",PMKAFAAPAYER[[#This Row],[19.03.2025]],0)</f>
        <v>0</v>
      </c>
      <c r="AR394" s="161"/>
      <c r="AS394" s="176">
        <f>IF(PMKAFAAPAYER[[#This Row],[ ]]="Payé",PMKAFAAPAYER[[#This Row],[26.03.2025]],0)</f>
        <v>0</v>
      </c>
      <c r="AT394" s="17">
        <f t="shared" si="98"/>
        <v>0</v>
      </c>
      <c r="AU394" s="162"/>
      <c r="AV394" s="166">
        <f>IF(PMKAFAAPAYER[[#This Row],[ ]]="Payé",PMKAFAAPAYER[[#This Row],[02.04.2025]],0)</f>
        <v>0</v>
      </c>
      <c r="AW394" s="161"/>
      <c r="AX394" s="166">
        <f>IF(PMKAFAAPAYER[[#This Row],[ ]]="Payé",PMKAFAAPAYER[[#This Row],[09.04.2025]],0)</f>
        <v>0</v>
      </c>
      <c r="AY394" s="161"/>
      <c r="AZ394" s="166">
        <f>IF(PMKAFAAPAYER[[#This Row],[ ]]="Payé",PMKAFAAPAYER[[#This Row],[16.04.2025]],0)</f>
        <v>0</v>
      </c>
      <c r="BA394" s="161"/>
      <c r="BB394" s="166">
        <f>IF(PMKAFAAPAYER[[#This Row],[ ]]="Payé",PMKAFAAPAYER[[#This Row],[23.04.2025]],0)</f>
        <v>0</v>
      </c>
      <c r="BC394" s="161"/>
      <c r="BD394" s="176">
        <f>IF(PMKAFAAPAYER[[#This Row],[ ]]="Payé",PMKAFAAPAYER[[#This Row],[30.04.2025]],0)</f>
        <v>0</v>
      </c>
      <c r="BE394" s="18">
        <f t="shared" si="99"/>
        <v>0</v>
      </c>
      <c r="BF394" s="162"/>
      <c r="BG394" s="166">
        <f>IF(PMKAFAAPAYER[[#This Row],[ ]]="Payé",PMKAFAAPAYER[[#This Row],[07.05.2025]],0)</f>
        <v>0</v>
      </c>
      <c r="BH394" s="161"/>
      <c r="BI394" s="166">
        <f>IF(PMKAFAAPAYER[[#This Row],[ ]]="Payé",PMKAFAAPAYER[[#This Row],[14.05.2025]],0)</f>
        <v>0</v>
      </c>
      <c r="BJ394" s="161"/>
      <c r="BK394" s="166">
        <f>IF(PMKAFAAPAYER[[#This Row],[ ]]="Payé",PMKAFAAPAYER[[#This Row],[21.05.2025]],0)</f>
        <v>0</v>
      </c>
      <c r="BL394" s="161"/>
      <c r="BM394" s="176">
        <f>IF(PMKAFAAPAYER[[#This Row],[ ]]="Payé",PMKAFAAPAYER[[#This Row],[28.05.2025]],0)</f>
        <v>0</v>
      </c>
      <c r="BN394" s="17">
        <f t="shared" si="100"/>
        <v>0</v>
      </c>
      <c r="BO394" s="162"/>
      <c r="BP394" s="166">
        <f>IF(PMKAFAAPAYER[[#This Row],[ ]]="Payé",PMKAFAAPAYER[[#This Row],[04.06.2025]],0)</f>
        <v>0</v>
      </c>
      <c r="BQ394" s="161"/>
      <c r="BR394" s="166">
        <f>IF(PMKAFAAPAYER[[#This Row],[ ]]="Payé",PMKAFAAPAYER[[#This Row],[11.06.2025]],0)</f>
        <v>0</v>
      </c>
      <c r="BS394" s="161"/>
      <c r="BT394" s="166">
        <f>IF(PMKAFAAPAYER[[#This Row],[ ]]="Payé",PMKAFAAPAYER[[#This Row],[18.06.2025]],0)</f>
        <v>0</v>
      </c>
      <c r="BU394" s="161"/>
      <c r="BV394" s="176">
        <f>IF(PMKAFAAPAYER[[#This Row],[ ]]="Payé",PMKAFAAPAYER[[#This Row],[25.06.2025]],0)</f>
        <v>0</v>
      </c>
      <c r="BW394" s="18">
        <f t="shared" si="101"/>
        <v>0</v>
      </c>
      <c r="BX394" s="162"/>
      <c r="BY394" s="166">
        <f>IF(PMKAFAAPAYER[[#This Row],[ ]]="Payé",PMKAFAAPAYER[[#This Row],[02.07.2025]],0)</f>
        <v>0</v>
      </c>
      <c r="BZ394" s="161"/>
      <c r="CA394" s="166">
        <f>IF(PMKAFAAPAYER[[#This Row],[ ]]="Payé",PMKAFAAPAYER[[#This Row],[09.07.2025]],0)</f>
        <v>0</v>
      </c>
      <c r="CB394" s="161"/>
      <c r="CC394" s="166">
        <f>IF(PMKAFAAPAYER[[#This Row],[ ]]="Payé",PMKAFAAPAYER[[#This Row],[16.07.2025]],0)</f>
        <v>0</v>
      </c>
      <c r="CD394" s="161"/>
      <c r="CE394" s="166">
        <f>IF(PMKAFAAPAYER[[#This Row],[ ]]="Payé",PMKAFAAPAYER[[#This Row],[23.07.2025]],0)</f>
        <v>0</v>
      </c>
      <c r="CF394" s="161"/>
      <c r="CG394" s="176">
        <f>IF(PMKAFAAPAYER[[#This Row],[ ]]="Payé",PMKAFAAPAYER[[#This Row],[30.07.2025]],0)</f>
        <v>0</v>
      </c>
      <c r="CH394" s="17">
        <f t="shared" si="102"/>
        <v>0</v>
      </c>
      <c r="CI394" s="162"/>
      <c r="CJ394" s="166">
        <f>IF(PMKAFAAPAYER[[#This Row],[ ]]="Payé",PMKAFAAPAYER[[#This Row],[06.08.2025]],0)</f>
        <v>0</v>
      </c>
      <c r="CK394" s="161"/>
      <c r="CL394" s="166">
        <f>IF(PMKAFAAPAYER[[#This Row],[ ]]="Payé",PMKAFAAPAYER[[#This Row],[13.08.2025]],0)</f>
        <v>0</v>
      </c>
      <c r="CM394" s="161"/>
      <c r="CN394" s="166">
        <f>IF(PMKAFAAPAYER[[#This Row],[ ]]="Payé",PMKAFAAPAYER[[#This Row],[20.08.2025]],0)</f>
        <v>0</v>
      </c>
      <c r="CO394" s="161"/>
      <c r="CP394" s="176">
        <f>IF(PMKAFAAPAYER[[#This Row],[ ]]="Payé",PMKAFAAPAYER[[#This Row],[27.08.2025]],0)</f>
        <v>0</v>
      </c>
      <c r="CQ394" s="18">
        <f t="shared" si="103"/>
        <v>0</v>
      </c>
      <c r="CR394" s="162"/>
      <c r="CS394" s="166">
        <f>IF(PMKAFAAPAYER[[#This Row],[ ]]="Payé",PMKAFAAPAYER[[#This Row],[03.09.2025]],0)</f>
        <v>0</v>
      </c>
      <c r="CT394" s="161"/>
      <c r="CU394" s="166">
        <f>IF(PMKAFAAPAYER[[#This Row],[ ]]="Payé",PMKAFAAPAYER[[#This Row],[10.09.2025]],0)</f>
        <v>0</v>
      </c>
      <c r="CV394" s="161"/>
      <c r="CW394" s="166">
        <f>IF(PMKAFAAPAYER[[#This Row],[ ]]="Payé",PMKAFAAPAYER[[#This Row],[17.09.2025]],0)</f>
        <v>0</v>
      </c>
      <c r="CX394" s="161"/>
      <c r="CY394" s="176">
        <f>IF(PMKAFAAPAYER[[#This Row],[ ]]="Payé",PMKAFAAPAYER[[#This Row],[24.09.2025]],0)</f>
        <v>0</v>
      </c>
      <c r="CZ394" s="17">
        <f t="shared" si="104"/>
        <v>0</v>
      </c>
      <c r="DA394" s="162"/>
      <c r="DB394" s="166">
        <f>IF(PMKAFAAPAYER[[#This Row],[ ]]="Payé",PMKAFAAPAYER[[#This Row],[01.10.2025]],0)</f>
        <v>0</v>
      </c>
      <c r="DC394" s="161"/>
      <c r="DD394" s="166">
        <f>IF(PMKAFAAPAYER[[#This Row],[ ]]="Payé",PMKAFAAPAYER[[#This Row],[08.10.2025]],0)</f>
        <v>0</v>
      </c>
      <c r="DE394" s="161"/>
      <c r="DF394" s="166">
        <f>IF(PMKAFAAPAYER[[#This Row],[ ]]="Payé",PMKAFAAPAYER[[#This Row],[15.10.2025]],0)</f>
        <v>0</v>
      </c>
      <c r="DG394" s="161"/>
      <c r="DH394" s="166">
        <f>IF(PMKAFAAPAYER[[#This Row],[ ]]="Payé",PMKAFAAPAYER[[#This Row],[22.10.2025]],0)</f>
        <v>0</v>
      </c>
      <c r="DI394" s="161"/>
      <c r="DJ394" s="176">
        <f>IF(PMKAFAAPAYER[[#This Row],[ ]]="Payé",PMKAFAAPAYER[[#This Row],[29.10.2025]],0)</f>
        <v>0</v>
      </c>
      <c r="DK394" s="18">
        <f t="shared" si="105"/>
        <v>0</v>
      </c>
      <c r="DL394" s="162"/>
      <c r="DM394" s="166">
        <f>IF(PMKAFAAPAYER[[#This Row],[ ]]="Payé",PMKAFAAPAYER[[#This Row],[05.11.2025]],0)</f>
        <v>0</v>
      </c>
      <c r="DN394" s="161"/>
      <c r="DO394" s="166">
        <f>IF(PMKAFAAPAYER[[#This Row],[ ]]="Payé",PMKAFAAPAYER[[#This Row],[12.11.2025]],0)</f>
        <v>0</v>
      </c>
      <c r="DP394" s="161"/>
      <c r="DQ394" s="166">
        <f>IF(PMKAFAAPAYER[[#This Row],[ ]]="Payé",PMKAFAAPAYER[[#This Row],[19.11.2025]],0)</f>
        <v>0</v>
      </c>
      <c r="DR394" s="161"/>
      <c r="DS394" s="176">
        <f>IF(PMKAFAAPAYER[[#This Row],[ ]]="Payé",PMKAFAAPAYER[[#This Row],[26.11.2025]],0)</f>
        <v>0</v>
      </c>
      <c r="DT394" s="17">
        <f t="shared" si="106"/>
        <v>0</v>
      </c>
      <c r="DU394" s="162"/>
      <c r="DV394" s="166">
        <f>IF(PMKAFAAPAYER[[#This Row],[ ]]="Payé",PMKAFAAPAYER[[#This Row],[03.12.2025]],0)</f>
        <v>0</v>
      </c>
      <c r="DW394" s="161"/>
      <c r="DX394" s="166">
        <f>IF(PMKAFAAPAYER[[#This Row],[ ]]="Payé",PMKAFAAPAYER[[#This Row],[10.12.2025]],0)</f>
        <v>0</v>
      </c>
      <c r="DY394" s="161"/>
      <c r="DZ394" s="166">
        <f>IF(PMKAFAAPAYER[[#This Row],[ ]]="Payé",PMKAFAAPAYER[[#This Row],[17.12.2025]],0)</f>
        <v>0</v>
      </c>
      <c r="EA394" s="161"/>
      <c r="EB394" s="166">
        <f>IF(PMKAFAAPAYER[[#This Row],[ ]]="Payé",PMKAFAAPAYER[[#This Row],[24.12.2025]],0)</f>
        <v>0</v>
      </c>
      <c r="EC394" s="161"/>
      <c r="ED394" s="176">
        <f>IF(PMKAFAAPAYER[[#This Row],[ ]]="Payé",PMKAFAAPAYER[[#This Row],[31.12.2025]],0)</f>
        <v>0</v>
      </c>
      <c r="EE394" s="18">
        <f t="shared" si="107"/>
        <v>0</v>
      </c>
      <c r="EF394" s="11">
        <f t="shared" si="108"/>
        <v>0</v>
      </c>
      <c r="EG394" s="16">
        <f>+PMKAFAAPAYER[[#This Row],[CHF]]-PMKAFAAPAYER[[#This Row],[T2025]]</f>
        <v>0</v>
      </c>
    </row>
    <row r="395" spans="1:137" x14ac:dyDescent="0.3">
      <c r="A395" s="9">
        <f t="shared" si="109"/>
        <v>390</v>
      </c>
      <c r="B395" s="250"/>
      <c r="C395" s="251"/>
      <c r="D395" s="252"/>
      <c r="E395" s="253"/>
      <c r="F395" s="265">
        <f t="shared" si="95"/>
        <v>0</v>
      </c>
      <c r="G395" s="254"/>
      <c r="H395" s="255"/>
      <c r="I395" s="256"/>
      <c r="J395" s="14"/>
      <c r="K395" s="14"/>
      <c r="L395" s="14"/>
      <c r="N395" s="15"/>
      <c r="P395" s="258"/>
      <c r="Q395" s="259"/>
      <c r="R395" s="260"/>
      <c r="S395" s="166">
        <f>IF(PMKAFAAPAYER[[#This Row],[ ]]="Payé",PMKAFAAPAYER[[#This Row],[02.01.2025]],0)</f>
        <v>0</v>
      </c>
      <c r="T395" s="234"/>
      <c r="U395" s="166">
        <f>IF(PMKAFAAPAYER[[#This Row],[ ]]="Payé",PMKAFAAPAYER[[#This Row],[09.01.2025]],0)</f>
        <v>0</v>
      </c>
      <c r="V395" s="234"/>
      <c r="W395" s="166">
        <f>IF(PMKAFAAPAYER[[#This Row],[ ]]="Payé",PMKAFAAPAYER[[#This Row],[16.01.2025]],0)</f>
        <v>0</v>
      </c>
      <c r="X395" s="234"/>
      <c r="Y395" s="166">
        <f>IF(PMKAFAAPAYER[[#This Row],[ ]]="Payé",PMKAFAAPAYER[[#This Row],[23.01.2025]],0)</f>
        <v>0</v>
      </c>
      <c r="Z395" s="234"/>
      <c r="AA395" s="176">
        <f>IF(PMKAFAAPAYER[[#This Row],[ ]]="Payé",PMKAFAAPAYER[[#This Row],[30.01.2025]],0)</f>
        <v>0</v>
      </c>
      <c r="AB395" s="32">
        <f t="shared" si="96"/>
        <v>0</v>
      </c>
      <c r="AC395" s="234"/>
      <c r="AD395" s="166">
        <f>IF(PMKAFAAPAYER[[#This Row],[ ]]="Payé",PMKAFAAPAYER[[#This Row],[06.02.2025]],0)</f>
        <v>0</v>
      </c>
      <c r="AE395" s="234"/>
      <c r="AF395" s="166">
        <f>IF(PMKAFAAPAYER[[#This Row],[ ]]="Payé",PMKAFAAPAYER[[#This Row],[13.02.2025]],0)</f>
        <v>0</v>
      </c>
      <c r="AG395" s="234"/>
      <c r="AH395" s="166">
        <f>IF(PMKAFAAPAYER[[#This Row],[ ]]="Payé",PMKAFAAPAYER[[#This Row],[20.02.2025]],0)</f>
        <v>0</v>
      </c>
      <c r="AI395" s="234"/>
      <c r="AJ395" s="176">
        <f>IF(PMKAFAAPAYER[[#This Row],[ ]]="Payé",PMKAFAAPAYER[[#This Row],[27.02.2025]],0)</f>
        <v>0</v>
      </c>
      <c r="AK395" s="47">
        <f t="shared" si="97"/>
        <v>0</v>
      </c>
      <c r="AL395" s="162"/>
      <c r="AM395" s="166">
        <f>IF(PMKAFAAPAYER[[#This Row],[ ]]="Payé",PMKAFAAPAYER[[#This Row],[05.03.2025]],0)</f>
        <v>0</v>
      </c>
      <c r="AN395" s="161"/>
      <c r="AO395" s="166">
        <f>IF(PMKAFAAPAYER[[#This Row],[ ]]="Payé",PMKAFAAPAYER[[#This Row],[12.03.2025]],0)</f>
        <v>0</v>
      </c>
      <c r="AP395" s="161"/>
      <c r="AQ395" s="166">
        <f>IF(PMKAFAAPAYER[[#This Row],[ ]]="Payé",PMKAFAAPAYER[[#This Row],[19.03.2025]],0)</f>
        <v>0</v>
      </c>
      <c r="AR395" s="161"/>
      <c r="AS395" s="176">
        <f>IF(PMKAFAAPAYER[[#This Row],[ ]]="Payé",PMKAFAAPAYER[[#This Row],[26.03.2025]],0)</f>
        <v>0</v>
      </c>
      <c r="AT395" s="17">
        <f t="shared" si="98"/>
        <v>0</v>
      </c>
      <c r="AU395" s="162"/>
      <c r="AV395" s="166">
        <f>IF(PMKAFAAPAYER[[#This Row],[ ]]="Payé",PMKAFAAPAYER[[#This Row],[02.04.2025]],0)</f>
        <v>0</v>
      </c>
      <c r="AW395" s="161"/>
      <c r="AX395" s="166">
        <f>IF(PMKAFAAPAYER[[#This Row],[ ]]="Payé",PMKAFAAPAYER[[#This Row],[09.04.2025]],0)</f>
        <v>0</v>
      </c>
      <c r="AY395" s="161"/>
      <c r="AZ395" s="166">
        <f>IF(PMKAFAAPAYER[[#This Row],[ ]]="Payé",PMKAFAAPAYER[[#This Row],[16.04.2025]],0)</f>
        <v>0</v>
      </c>
      <c r="BA395" s="161"/>
      <c r="BB395" s="166">
        <f>IF(PMKAFAAPAYER[[#This Row],[ ]]="Payé",PMKAFAAPAYER[[#This Row],[23.04.2025]],0)</f>
        <v>0</v>
      </c>
      <c r="BC395" s="161"/>
      <c r="BD395" s="176">
        <f>IF(PMKAFAAPAYER[[#This Row],[ ]]="Payé",PMKAFAAPAYER[[#This Row],[30.04.2025]],0)</f>
        <v>0</v>
      </c>
      <c r="BE395" s="18">
        <f t="shared" si="99"/>
        <v>0</v>
      </c>
      <c r="BF395" s="162"/>
      <c r="BG395" s="166">
        <f>IF(PMKAFAAPAYER[[#This Row],[ ]]="Payé",PMKAFAAPAYER[[#This Row],[07.05.2025]],0)</f>
        <v>0</v>
      </c>
      <c r="BH395" s="161"/>
      <c r="BI395" s="166">
        <f>IF(PMKAFAAPAYER[[#This Row],[ ]]="Payé",PMKAFAAPAYER[[#This Row],[14.05.2025]],0)</f>
        <v>0</v>
      </c>
      <c r="BJ395" s="161"/>
      <c r="BK395" s="166">
        <f>IF(PMKAFAAPAYER[[#This Row],[ ]]="Payé",PMKAFAAPAYER[[#This Row],[21.05.2025]],0)</f>
        <v>0</v>
      </c>
      <c r="BL395" s="161"/>
      <c r="BM395" s="176">
        <f>IF(PMKAFAAPAYER[[#This Row],[ ]]="Payé",PMKAFAAPAYER[[#This Row],[28.05.2025]],0)</f>
        <v>0</v>
      </c>
      <c r="BN395" s="17">
        <f t="shared" si="100"/>
        <v>0</v>
      </c>
      <c r="BO395" s="162"/>
      <c r="BP395" s="166">
        <f>IF(PMKAFAAPAYER[[#This Row],[ ]]="Payé",PMKAFAAPAYER[[#This Row],[04.06.2025]],0)</f>
        <v>0</v>
      </c>
      <c r="BQ395" s="161"/>
      <c r="BR395" s="166">
        <f>IF(PMKAFAAPAYER[[#This Row],[ ]]="Payé",PMKAFAAPAYER[[#This Row],[11.06.2025]],0)</f>
        <v>0</v>
      </c>
      <c r="BS395" s="161"/>
      <c r="BT395" s="166">
        <f>IF(PMKAFAAPAYER[[#This Row],[ ]]="Payé",PMKAFAAPAYER[[#This Row],[18.06.2025]],0)</f>
        <v>0</v>
      </c>
      <c r="BU395" s="161"/>
      <c r="BV395" s="176">
        <f>IF(PMKAFAAPAYER[[#This Row],[ ]]="Payé",PMKAFAAPAYER[[#This Row],[25.06.2025]],0)</f>
        <v>0</v>
      </c>
      <c r="BW395" s="18">
        <f t="shared" si="101"/>
        <v>0</v>
      </c>
      <c r="BX395" s="162"/>
      <c r="BY395" s="166">
        <f>IF(PMKAFAAPAYER[[#This Row],[ ]]="Payé",PMKAFAAPAYER[[#This Row],[02.07.2025]],0)</f>
        <v>0</v>
      </c>
      <c r="BZ395" s="161"/>
      <c r="CA395" s="166">
        <f>IF(PMKAFAAPAYER[[#This Row],[ ]]="Payé",PMKAFAAPAYER[[#This Row],[09.07.2025]],0)</f>
        <v>0</v>
      </c>
      <c r="CB395" s="161"/>
      <c r="CC395" s="166">
        <f>IF(PMKAFAAPAYER[[#This Row],[ ]]="Payé",PMKAFAAPAYER[[#This Row],[16.07.2025]],0)</f>
        <v>0</v>
      </c>
      <c r="CD395" s="161"/>
      <c r="CE395" s="166">
        <f>IF(PMKAFAAPAYER[[#This Row],[ ]]="Payé",PMKAFAAPAYER[[#This Row],[23.07.2025]],0)</f>
        <v>0</v>
      </c>
      <c r="CF395" s="161"/>
      <c r="CG395" s="176">
        <f>IF(PMKAFAAPAYER[[#This Row],[ ]]="Payé",PMKAFAAPAYER[[#This Row],[30.07.2025]],0)</f>
        <v>0</v>
      </c>
      <c r="CH395" s="17">
        <f t="shared" si="102"/>
        <v>0</v>
      </c>
      <c r="CI395" s="162"/>
      <c r="CJ395" s="166">
        <f>IF(PMKAFAAPAYER[[#This Row],[ ]]="Payé",PMKAFAAPAYER[[#This Row],[06.08.2025]],0)</f>
        <v>0</v>
      </c>
      <c r="CK395" s="161"/>
      <c r="CL395" s="166">
        <f>IF(PMKAFAAPAYER[[#This Row],[ ]]="Payé",PMKAFAAPAYER[[#This Row],[13.08.2025]],0)</f>
        <v>0</v>
      </c>
      <c r="CM395" s="161"/>
      <c r="CN395" s="166">
        <f>IF(PMKAFAAPAYER[[#This Row],[ ]]="Payé",PMKAFAAPAYER[[#This Row],[20.08.2025]],0)</f>
        <v>0</v>
      </c>
      <c r="CO395" s="161"/>
      <c r="CP395" s="176">
        <f>IF(PMKAFAAPAYER[[#This Row],[ ]]="Payé",PMKAFAAPAYER[[#This Row],[27.08.2025]],0)</f>
        <v>0</v>
      </c>
      <c r="CQ395" s="18">
        <f t="shared" si="103"/>
        <v>0</v>
      </c>
      <c r="CR395" s="162"/>
      <c r="CS395" s="166">
        <f>IF(PMKAFAAPAYER[[#This Row],[ ]]="Payé",PMKAFAAPAYER[[#This Row],[03.09.2025]],0)</f>
        <v>0</v>
      </c>
      <c r="CT395" s="161"/>
      <c r="CU395" s="166">
        <f>IF(PMKAFAAPAYER[[#This Row],[ ]]="Payé",PMKAFAAPAYER[[#This Row],[10.09.2025]],0)</f>
        <v>0</v>
      </c>
      <c r="CV395" s="161"/>
      <c r="CW395" s="166">
        <f>IF(PMKAFAAPAYER[[#This Row],[ ]]="Payé",PMKAFAAPAYER[[#This Row],[17.09.2025]],0)</f>
        <v>0</v>
      </c>
      <c r="CX395" s="161"/>
      <c r="CY395" s="176">
        <f>IF(PMKAFAAPAYER[[#This Row],[ ]]="Payé",PMKAFAAPAYER[[#This Row],[24.09.2025]],0)</f>
        <v>0</v>
      </c>
      <c r="CZ395" s="17">
        <f t="shared" si="104"/>
        <v>0</v>
      </c>
      <c r="DA395" s="162"/>
      <c r="DB395" s="166">
        <f>IF(PMKAFAAPAYER[[#This Row],[ ]]="Payé",PMKAFAAPAYER[[#This Row],[01.10.2025]],0)</f>
        <v>0</v>
      </c>
      <c r="DC395" s="161"/>
      <c r="DD395" s="166">
        <f>IF(PMKAFAAPAYER[[#This Row],[ ]]="Payé",PMKAFAAPAYER[[#This Row],[08.10.2025]],0)</f>
        <v>0</v>
      </c>
      <c r="DE395" s="161"/>
      <c r="DF395" s="166">
        <f>IF(PMKAFAAPAYER[[#This Row],[ ]]="Payé",PMKAFAAPAYER[[#This Row],[15.10.2025]],0)</f>
        <v>0</v>
      </c>
      <c r="DG395" s="161"/>
      <c r="DH395" s="166">
        <f>IF(PMKAFAAPAYER[[#This Row],[ ]]="Payé",PMKAFAAPAYER[[#This Row],[22.10.2025]],0)</f>
        <v>0</v>
      </c>
      <c r="DI395" s="161"/>
      <c r="DJ395" s="176">
        <f>IF(PMKAFAAPAYER[[#This Row],[ ]]="Payé",PMKAFAAPAYER[[#This Row],[29.10.2025]],0)</f>
        <v>0</v>
      </c>
      <c r="DK395" s="18">
        <f t="shared" si="105"/>
        <v>0</v>
      </c>
      <c r="DL395" s="162"/>
      <c r="DM395" s="166">
        <f>IF(PMKAFAAPAYER[[#This Row],[ ]]="Payé",PMKAFAAPAYER[[#This Row],[05.11.2025]],0)</f>
        <v>0</v>
      </c>
      <c r="DN395" s="161"/>
      <c r="DO395" s="166">
        <f>IF(PMKAFAAPAYER[[#This Row],[ ]]="Payé",PMKAFAAPAYER[[#This Row],[12.11.2025]],0)</f>
        <v>0</v>
      </c>
      <c r="DP395" s="161"/>
      <c r="DQ395" s="166">
        <f>IF(PMKAFAAPAYER[[#This Row],[ ]]="Payé",PMKAFAAPAYER[[#This Row],[19.11.2025]],0)</f>
        <v>0</v>
      </c>
      <c r="DR395" s="161"/>
      <c r="DS395" s="176">
        <f>IF(PMKAFAAPAYER[[#This Row],[ ]]="Payé",PMKAFAAPAYER[[#This Row],[26.11.2025]],0)</f>
        <v>0</v>
      </c>
      <c r="DT395" s="17">
        <f t="shared" si="106"/>
        <v>0</v>
      </c>
      <c r="DU395" s="162"/>
      <c r="DV395" s="166">
        <f>IF(PMKAFAAPAYER[[#This Row],[ ]]="Payé",PMKAFAAPAYER[[#This Row],[03.12.2025]],0)</f>
        <v>0</v>
      </c>
      <c r="DW395" s="161"/>
      <c r="DX395" s="166">
        <f>IF(PMKAFAAPAYER[[#This Row],[ ]]="Payé",PMKAFAAPAYER[[#This Row],[10.12.2025]],0)</f>
        <v>0</v>
      </c>
      <c r="DY395" s="161"/>
      <c r="DZ395" s="166">
        <f>IF(PMKAFAAPAYER[[#This Row],[ ]]="Payé",PMKAFAAPAYER[[#This Row],[17.12.2025]],0)</f>
        <v>0</v>
      </c>
      <c r="EA395" s="161"/>
      <c r="EB395" s="166">
        <f>IF(PMKAFAAPAYER[[#This Row],[ ]]="Payé",PMKAFAAPAYER[[#This Row],[24.12.2025]],0)</f>
        <v>0</v>
      </c>
      <c r="EC395" s="161"/>
      <c r="ED395" s="176">
        <f>IF(PMKAFAAPAYER[[#This Row],[ ]]="Payé",PMKAFAAPAYER[[#This Row],[31.12.2025]],0)</f>
        <v>0</v>
      </c>
      <c r="EE395" s="18">
        <f t="shared" si="107"/>
        <v>0</v>
      </c>
      <c r="EF395" s="11">
        <f t="shared" si="108"/>
        <v>0</v>
      </c>
      <c r="EG395" s="16">
        <f>+PMKAFAAPAYER[[#This Row],[CHF]]-PMKAFAAPAYER[[#This Row],[T2025]]</f>
        <v>0</v>
      </c>
    </row>
    <row r="396" spans="1:137" x14ac:dyDescent="0.3">
      <c r="A396" s="9">
        <f t="shared" si="109"/>
        <v>391</v>
      </c>
      <c r="B396" s="250"/>
      <c r="C396" s="251"/>
      <c r="D396" s="252"/>
      <c r="E396" s="253"/>
      <c r="F396" s="265">
        <f t="shared" si="95"/>
        <v>0</v>
      </c>
      <c r="G396" s="254"/>
      <c r="H396" s="255"/>
      <c r="I396" s="256"/>
      <c r="J396" s="14"/>
      <c r="K396" s="14"/>
      <c r="L396" s="14"/>
      <c r="N396" s="15"/>
      <c r="P396" s="258"/>
      <c r="Q396" s="259"/>
      <c r="R396" s="260"/>
      <c r="S396" s="166">
        <f>IF(PMKAFAAPAYER[[#This Row],[ ]]="Payé",PMKAFAAPAYER[[#This Row],[02.01.2025]],0)</f>
        <v>0</v>
      </c>
      <c r="T396" s="234"/>
      <c r="U396" s="166">
        <f>IF(PMKAFAAPAYER[[#This Row],[ ]]="Payé",PMKAFAAPAYER[[#This Row],[09.01.2025]],0)</f>
        <v>0</v>
      </c>
      <c r="V396" s="234"/>
      <c r="W396" s="166">
        <f>IF(PMKAFAAPAYER[[#This Row],[ ]]="Payé",PMKAFAAPAYER[[#This Row],[16.01.2025]],0)</f>
        <v>0</v>
      </c>
      <c r="X396" s="234"/>
      <c r="Y396" s="166">
        <f>IF(PMKAFAAPAYER[[#This Row],[ ]]="Payé",PMKAFAAPAYER[[#This Row],[23.01.2025]],0)</f>
        <v>0</v>
      </c>
      <c r="Z396" s="234"/>
      <c r="AA396" s="176">
        <f>IF(PMKAFAAPAYER[[#This Row],[ ]]="Payé",PMKAFAAPAYER[[#This Row],[30.01.2025]],0)</f>
        <v>0</v>
      </c>
      <c r="AB396" s="32">
        <f t="shared" si="96"/>
        <v>0</v>
      </c>
      <c r="AC396" s="234"/>
      <c r="AD396" s="166">
        <f>IF(PMKAFAAPAYER[[#This Row],[ ]]="Payé",PMKAFAAPAYER[[#This Row],[06.02.2025]],0)</f>
        <v>0</v>
      </c>
      <c r="AE396" s="234"/>
      <c r="AF396" s="166">
        <f>IF(PMKAFAAPAYER[[#This Row],[ ]]="Payé",PMKAFAAPAYER[[#This Row],[13.02.2025]],0)</f>
        <v>0</v>
      </c>
      <c r="AG396" s="234"/>
      <c r="AH396" s="166">
        <f>IF(PMKAFAAPAYER[[#This Row],[ ]]="Payé",PMKAFAAPAYER[[#This Row],[20.02.2025]],0)</f>
        <v>0</v>
      </c>
      <c r="AI396" s="234"/>
      <c r="AJ396" s="176">
        <f>IF(PMKAFAAPAYER[[#This Row],[ ]]="Payé",PMKAFAAPAYER[[#This Row],[27.02.2025]],0)</f>
        <v>0</v>
      </c>
      <c r="AK396" s="47">
        <f t="shared" si="97"/>
        <v>0</v>
      </c>
      <c r="AL396" s="162"/>
      <c r="AM396" s="166">
        <f>IF(PMKAFAAPAYER[[#This Row],[ ]]="Payé",PMKAFAAPAYER[[#This Row],[05.03.2025]],0)</f>
        <v>0</v>
      </c>
      <c r="AN396" s="161"/>
      <c r="AO396" s="166">
        <f>IF(PMKAFAAPAYER[[#This Row],[ ]]="Payé",PMKAFAAPAYER[[#This Row],[12.03.2025]],0)</f>
        <v>0</v>
      </c>
      <c r="AP396" s="161"/>
      <c r="AQ396" s="166">
        <f>IF(PMKAFAAPAYER[[#This Row],[ ]]="Payé",PMKAFAAPAYER[[#This Row],[19.03.2025]],0)</f>
        <v>0</v>
      </c>
      <c r="AR396" s="161"/>
      <c r="AS396" s="176">
        <f>IF(PMKAFAAPAYER[[#This Row],[ ]]="Payé",PMKAFAAPAYER[[#This Row],[26.03.2025]],0)</f>
        <v>0</v>
      </c>
      <c r="AT396" s="17">
        <f t="shared" si="98"/>
        <v>0</v>
      </c>
      <c r="AU396" s="162"/>
      <c r="AV396" s="166">
        <f>IF(PMKAFAAPAYER[[#This Row],[ ]]="Payé",PMKAFAAPAYER[[#This Row],[02.04.2025]],0)</f>
        <v>0</v>
      </c>
      <c r="AW396" s="161"/>
      <c r="AX396" s="166">
        <f>IF(PMKAFAAPAYER[[#This Row],[ ]]="Payé",PMKAFAAPAYER[[#This Row],[09.04.2025]],0)</f>
        <v>0</v>
      </c>
      <c r="AY396" s="161"/>
      <c r="AZ396" s="166">
        <f>IF(PMKAFAAPAYER[[#This Row],[ ]]="Payé",PMKAFAAPAYER[[#This Row],[16.04.2025]],0)</f>
        <v>0</v>
      </c>
      <c r="BA396" s="161"/>
      <c r="BB396" s="166">
        <f>IF(PMKAFAAPAYER[[#This Row],[ ]]="Payé",PMKAFAAPAYER[[#This Row],[23.04.2025]],0)</f>
        <v>0</v>
      </c>
      <c r="BC396" s="161"/>
      <c r="BD396" s="176">
        <f>IF(PMKAFAAPAYER[[#This Row],[ ]]="Payé",PMKAFAAPAYER[[#This Row],[30.04.2025]],0)</f>
        <v>0</v>
      </c>
      <c r="BE396" s="18">
        <f t="shared" si="99"/>
        <v>0</v>
      </c>
      <c r="BF396" s="162"/>
      <c r="BG396" s="166">
        <f>IF(PMKAFAAPAYER[[#This Row],[ ]]="Payé",PMKAFAAPAYER[[#This Row],[07.05.2025]],0)</f>
        <v>0</v>
      </c>
      <c r="BH396" s="161"/>
      <c r="BI396" s="166">
        <f>IF(PMKAFAAPAYER[[#This Row],[ ]]="Payé",PMKAFAAPAYER[[#This Row],[14.05.2025]],0)</f>
        <v>0</v>
      </c>
      <c r="BJ396" s="161"/>
      <c r="BK396" s="166">
        <f>IF(PMKAFAAPAYER[[#This Row],[ ]]="Payé",PMKAFAAPAYER[[#This Row],[21.05.2025]],0)</f>
        <v>0</v>
      </c>
      <c r="BL396" s="161"/>
      <c r="BM396" s="176">
        <f>IF(PMKAFAAPAYER[[#This Row],[ ]]="Payé",PMKAFAAPAYER[[#This Row],[28.05.2025]],0)</f>
        <v>0</v>
      </c>
      <c r="BN396" s="17">
        <f t="shared" si="100"/>
        <v>0</v>
      </c>
      <c r="BO396" s="162"/>
      <c r="BP396" s="166">
        <f>IF(PMKAFAAPAYER[[#This Row],[ ]]="Payé",PMKAFAAPAYER[[#This Row],[04.06.2025]],0)</f>
        <v>0</v>
      </c>
      <c r="BQ396" s="161"/>
      <c r="BR396" s="166">
        <f>IF(PMKAFAAPAYER[[#This Row],[ ]]="Payé",PMKAFAAPAYER[[#This Row],[11.06.2025]],0)</f>
        <v>0</v>
      </c>
      <c r="BS396" s="161"/>
      <c r="BT396" s="166">
        <f>IF(PMKAFAAPAYER[[#This Row],[ ]]="Payé",PMKAFAAPAYER[[#This Row],[18.06.2025]],0)</f>
        <v>0</v>
      </c>
      <c r="BU396" s="161"/>
      <c r="BV396" s="176">
        <f>IF(PMKAFAAPAYER[[#This Row],[ ]]="Payé",PMKAFAAPAYER[[#This Row],[25.06.2025]],0)</f>
        <v>0</v>
      </c>
      <c r="BW396" s="18">
        <f t="shared" si="101"/>
        <v>0</v>
      </c>
      <c r="BX396" s="162"/>
      <c r="BY396" s="166">
        <f>IF(PMKAFAAPAYER[[#This Row],[ ]]="Payé",PMKAFAAPAYER[[#This Row],[02.07.2025]],0)</f>
        <v>0</v>
      </c>
      <c r="BZ396" s="161"/>
      <c r="CA396" s="166">
        <f>IF(PMKAFAAPAYER[[#This Row],[ ]]="Payé",PMKAFAAPAYER[[#This Row],[09.07.2025]],0)</f>
        <v>0</v>
      </c>
      <c r="CB396" s="161"/>
      <c r="CC396" s="166">
        <f>IF(PMKAFAAPAYER[[#This Row],[ ]]="Payé",PMKAFAAPAYER[[#This Row],[16.07.2025]],0)</f>
        <v>0</v>
      </c>
      <c r="CD396" s="161"/>
      <c r="CE396" s="166">
        <f>IF(PMKAFAAPAYER[[#This Row],[ ]]="Payé",PMKAFAAPAYER[[#This Row],[23.07.2025]],0)</f>
        <v>0</v>
      </c>
      <c r="CF396" s="161"/>
      <c r="CG396" s="176">
        <f>IF(PMKAFAAPAYER[[#This Row],[ ]]="Payé",PMKAFAAPAYER[[#This Row],[30.07.2025]],0)</f>
        <v>0</v>
      </c>
      <c r="CH396" s="17">
        <f t="shared" si="102"/>
        <v>0</v>
      </c>
      <c r="CI396" s="162"/>
      <c r="CJ396" s="166">
        <f>IF(PMKAFAAPAYER[[#This Row],[ ]]="Payé",PMKAFAAPAYER[[#This Row],[06.08.2025]],0)</f>
        <v>0</v>
      </c>
      <c r="CK396" s="161"/>
      <c r="CL396" s="166">
        <f>IF(PMKAFAAPAYER[[#This Row],[ ]]="Payé",PMKAFAAPAYER[[#This Row],[13.08.2025]],0)</f>
        <v>0</v>
      </c>
      <c r="CM396" s="161"/>
      <c r="CN396" s="166">
        <f>IF(PMKAFAAPAYER[[#This Row],[ ]]="Payé",PMKAFAAPAYER[[#This Row],[20.08.2025]],0)</f>
        <v>0</v>
      </c>
      <c r="CO396" s="161"/>
      <c r="CP396" s="176">
        <f>IF(PMKAFAAPAYER[[#This Row],[ ]]="Payé",PMKAFAAPAYER[[#This Row],[27.08.2025]],0)</f>
        <v>0</v>
      </c>
      <c r="CQ396" s="18">
        <f t="shared" si="103"/>
        <v>0</v>
      </c>
      <c r="CR396" s="162"/>
      <c r="CS396" s="166">
        <f>IF(PMKAFAAPAYER[[#This Row],[ ]]="Payé",PMKAFAAPAYER[[#This Row],[03.09.2025]],0)</f>
        <v>0</v>
      </c>
      <c r="CT396" s="161"/>
      <c r="CU396" s="166">
        <f>IF(PMKAFAAPAYER[[#This Row],[ ]]="Payé",PMKAFAAPAYER[[#This Row],[10.09.2025]],0)</f>
        <v>0</v>
      </c>
      <c r="CV396" s="161"/>
      <c r="CW396" s="166">
        <f>IF(PMKAFAAPAYER[[#This Row],[ ]]="Payé",PMKAFAAPAYER[[#This Row],[17.09.2025]],0)</f>
        <v>0</v>
      </c>
      <c r="CX396" s="161"/>
      <c r="CY396" s="176">
        <f>IF(PMKAFAAPAYER[[#This Row],[ ]]="Payé",PMKAFAAPAYER[[#This Row],[24.09.2025]],0)</f>
        <v>0</v>
      </c>
      <c r="CZ396" s="17">
        <f t="shared" si="104"/>
        <v>0</v>
      </c>
      <c r="DA396" s="162"/>
      <c r="DB396" s="166">
        <f>IF(PMKAFAAPAYER[[#This Row],[ ]]="Payé",PMKAFAAPAYER[[#This Row],[01.10.2025]],0)</f>
        <v>0</v>
      </c>
      <c r="DC396" s="161"/>
      <c r="DD396" s="166">
        <f>IF(PMKAFAAPAYER[[#This Row],[ ]]="Payé",PMKAFAAPAYER[[#This Row],[08.10.2025]],0)</f>
        <v>0</v>
      </c>
      <c r="DE396" s="161"/>
      <c r="DF396" s="166">
        <f>IF(PMKAFAAPAYER[[#This Row],[ ]]="Payé",PMKAFAAPAYER[[#This Row],[15.10.2025]],0)</f>
        <v>0</v>
      </c>
      <c r="DG396" s="161"/>
      <c r="DH396" s="166">
        <f>IF(PMKAFAAPAYER[[#This Row],[ ]]="Payé",PMKAFAAPAYER[[#This Row],[22.10.2025]],0)</f>
        <v>0</v>
      </c>
      <c r="DI396" s="161"/>
      <c r="DJ396" s="176">
        <f>IF(PMKAFAAPAYER[[#This Row],[ ]]="Payé",PMKAFAAPAYER[[#This Row],[29.10.2025]],0)</f>
        <v>0</v>
      </c>
      <c r="DK396" s="18">
        <f t="shared" si="105"/>
        <v>0</v>
      </c>
      <c r="DL396" s="162"/>
      <c r="DM396" s="166">
        <f>IF(PMKAFAAPAYER[[#This Row],[ ]]="Payé",PMKAFAAPAYER[[#This Row],[05.11.2025]],0)</f>
        <v>0</v>
      </c>
      <c r="DN396" s="161"/>
      <c r="DO396" s="166">
        <f>IF(PMKAFAAPAYER[[#This Row],[ ]]="Payé",PMKAFAAPAYER[[#This Row],[12.11.2025]],0)</f>
        <v>0</v>
      </c>
      <c r="DP396" s="161"/>
      <c r="DQ396" s="166">
        <f>IF(PMKAFAAPAYER[[#This Row],[ ]]="Payé",PMKAFAAPAYER[[#This Row],[19.11.2025]],0)</f>
        <v>0</v>
      </c>
      <c r="DR396" s="161"/>
      <c r="DS396" s="176">
        <f>IF(PMKAFAAPAYER[[#This Row],[ ]]="Payé",PMKAFAAPAYER[[#This Row],[26.11.2025]],0)</f>
        <v>0</v>
      </c>
      <c r="DT396" s="17">
        <f t="shared" si="106"/>
        <v>0</v>
      </c>
      <c r="DU396" s="162"/>
      <c r="DV396" s="166">
        <f>IF(PMKAFAAPAYER[[#This Row],[ ]]="Payé",PMKAFAAPAYER[[#This Row],[03.12.2025]],0)</f>
        <v>0</v>
      </c>
      <c r="DW396" s="161"/>
      <c r="DX396" s="166">
        <f>IF(PMKAFAAPAYER[[#This Row],[ ]]="Payé",PMKAFAAPAYER[[#This Row],[10.12.2025]],0)</f>
        <v>0</v>
      </c>
      <c r="DY396" s="161"/>
      <c r="DZ396" s="166">
        <f>IF(PMKAFAAPAYER[[#This Row],[ ]]="Payé",PMKAFAAPAYER[[#This Row],[17.12.2025]],0)</f>
        <v>0</v>
      </c>
      <c r="EA396" s="161"/>
      <c r="EB396" s="166">
        <f>IF(PMKAFAAPAYER[[#This Row],[ ]]="Payé",PMKAFAAPAYER[[#This Row],[24.12.2025]],0)</f>
        <v>0</v>
      </c>
      <c r="EC396" s="161"/>
      <c r="ED396" s="176">
        <f>IF(PMKAFAAPAYER[[#This Row],[ ]]="Payé",PMKAFAAPAYER[[#This Row],[31.12.2025]],0)</f>
        <v>0</v>
      </c>
      <c r="EE396" s="18">
        <f t="shared" si="107"/>
        <v>0</v>
      </c>
      <c r="EF396" s="11">
        <f t="shared" si="108"/>
        <v>0</v>
      </c>
      <c r="EG396" s="16">
        <f>+PMKAFAAPAYER[[#This Row],[CHF]]-PMKAFAAPAYER[[#This Row],[T2025]]</f>
        <v>0</v>
      </c>
    </row>
    <row r="397" spans="1:137" x14ac:dyDescent="0.3">
      <c r="A397" s="9">
        <f t="shared" si="109"/>
        <v>392</v>
      </c>
      <c r="B397" s="250"/>
      <c r="C397" s="251"/>
      <c r="D397" s="252"/>
      <c r="E397" s="253"/>
      <c r="F397" s="265">
        <f t="shared" si="95"/>
        <v>0</v>
      </c>
      <c r="G397" s="254"/>
      <c r="H397" s="255"/>
      <c r="I397" s="256"/>
      <c r="J397" s="14"/>
      <c r="K397" s="14"/>
      <c r="L397" s="14"/>
      <c r="N397" s="15"/>
      <c r="P397" s="258"/>
      <c r="Q397" s="259"/>
      <c r="R397" s="260"/>
      <c r="S397" s="166">
        <f>IF(PMKAFAAPAYER[[#This Row],[ ]]="Payé",PMKAFAAPAYER[[#This Row],[02.01.2025]],0)</f>
        <v>0</v>
      </c>
      <c r="T397" s="234"/>
      <c r="U397" s="166">
        <f>IF(PMKAFAAPAYER[[#This Row],[ ]]="Payé",PMKAFAAPAYER[[#This Row],[09.01.2025]],0)</f>
        <v>0</v>
      </c>
      <c r="V397" s="234"/>
      <c r="W397" s="166">
        <f>IF(PMKAFAAPAYER[[#This Row],[ ]]="Payé",PMKAFAAPAYER[[#This Row],[16.01.2025]],0)</f>
        <v>0</v>
      </c>
      <c r="X397" s="234"/>
      <c r="Y397" s="166">
        <f>IF(PMKAFAAPAYER[[#This Row],[ ]]="Payé",PMKAFAAPAYER[[#This Row],[23.01.2025]],0)</f>
        <v>0</v>
      </c>
      <c r="Z397" s="234"/>
      <c r="AA397" s="176">
        <f>IF(PMKAFAAPAYER[[#This Row],[ ]]="Payé",PMKAFAAPAYER[[#This Row],[30.01.2025]],0)</f>
        <v>0</v>
      </c>
      <c r="AB397" s="32">
        <f t="shared" si="96"/>
        <v>0</v>
      </c>
      <c r="AC397" s="234"/>
      <c r="AD397" s="166">
        <f>IF(PMKAFAAPAYER[[#This Row],[ ]]="Payé",PMKAFAAPAYER[[#This Row],[06.02.2025]],0)</f>
        <v>0</v>
      </c>
      <c r="AE397" s="234"/>
      <c r="AF397" s="166">
        <f>IF(PMKAFAAPAYER[[#This Row],[ ]]="Payé",PMKAFAAPAYER[[#This Row],[13.02.2025]],0)</f>
        <v>0</v>
      </c>
      <c r="AG397" s="234"/>
      <c r="AH397" s="166">
        <f>IF(PMKAFAAPAYER[[#This Row],[ ]]="Payé",PMKAFAAPAYER[[#This Row],[20.02.2025]],0)</f>
        <v>0</v>
      </c>
      <c r="AI397" s="234"/>
      <c r="AJ397" s="176">
        <f>IF(PMKAFAAPAYER[[#This Row],[ ]]="Payé",PMKAFAAPAYER[[#This Row],[27.02.2025]],0)</f>
        <v>0</v>
      </c>
      <c r="AK397" s="47">
        <f t="shared" si="97"/>
        <v>0</v>
      </c>
      <c r="AL397" s="162"/>
      <c r="AM397" s="166">
        <f>IF(PMKAFAAPAYER[[#This Row],[ ]]="Payé",PMKAFAAPAYER[[#This Row],[05.03.2025]],0)</f>
        <v>0</v>
      </c>
      <c r="AN397" s="161"/>
      <c r="AO397" s="166">
        <f>IF(PMKAFAAPAYER[[#This Row],[ ]]="Payé",PMKAFAAPAYER[[#This Row],[12.03.2025]],0)</f>
        <v>0</v>
      </c>
      <c r="AP397" s="161"/>
      <c r="AQ397" s="166">
        <f>IF(PMKAFAAPAYER[[#This Row],[ ]]="Payé",PMKAFAAPAYER[[#This Row],[19.03.2025]],0)</f>
        <v>0</v>
      </c>
      <c r="AR397" s="161"/>
      <c r="AS397" s="176">
        <f>IF(PMKAFAAPAYER[[#This Row],[ ]]="Payé",PMKAFAAPAYER[[#This Row],[26.03.2025]],0)</f>
        <v>0</v>
      </c>
      <c r="AT397" s="17">
        <f t="shared" si="98"/>
        <v>0</v>
      </c>
      <c r="AU397" s="162"/>
      <c r="AV397" s="166">
        <f>IF(PMKAFAAPAYER[[#This Row],[ ]]="Payé",PMKAFAAPAYER[[#This Row],[02.04.2025]],0)</f>
        <v>0</v>
      </c>
      <c r="AW397" s="161"/>
      <c r="AX397" s="166">
        <f>IF(PMKAFAAPAYER[[#This Row],[ ]]="Payé",PMKAFAAPAYER[[#This Row],[09.04.2025]],0)</f>
        <v>0</v>
      </c>
      <c r="AY397" s="161"/>
      <c r="AZ397" s="166">
        <f>IF(PMKAFAAPAYER[[#This Row],[ ]]="Payé",PMKAFAAPAYER[[#This Row],[16.04.2025]],0)</f>
        <v>0</v>
      </c>
      <c r="BA397" s="161"/>
      <c r="BB397" s="166">
        <f>IF(PMKAFAAPAYER[[#This Row],[ ]]="Payé",PMKAFAAPAYER[[#This Row],[23.04.2025]],0)</f>
        <v>0</v>
      </c>
      <c r="BC397" s="161"/>
      <c r="BD397" s="176">
        <f>IF(PMKAFAAPAYER[[#This Row],[ ]]="Payé",PMKAFAAPAYER[[#This Row],[30.04.2025]],0)</f>
        <v>0</v>
      </c>
      <c r="BE397" s="18">
        <f t="shared" si="99"/>
        <v>0</v>
      </c>
      <c r="BF397" s="162"/>
      <c r="BG397" s="166">
        <f>IF(PMKAFAAPAYER[[#This Row],[ ]]="Payé",PMKAFAAPAYER[[#This Row],[07.05.2025]],0)</f>
        <v>0</v>
      </c>
      <c r="BH397" s="161"/>
      <c r="BI397" s="166">
        <f>IF(PMKAFAAPAYER[[#This Row],[ ]]="Payé",PMKAFAAPAYER[[#This Row],[14.05.2025]],0)</f>
        <v>0</v>
      </c>
      <c r="BJ397" s="161"/>
      <c r="BK397" s="166">
        <f>IF(PMKAFAAPAYER[[#This Row],[ ]]="Payé",PMKAFAAPAYER[[#This Row],[21.05.2025]],0)</f>
        <v>0</v>
      </c>
      <c r="BL397" s="161"/>
      <c r="BM397" s="176">
        <f>IF(PMKAFAAPAYER[[#This Row],[ ]]="Payé",PMKAFAAPAYER[[#This Row],[28.05.2025]],0)</f>
        <v>0</v>
      </c>
      <c r="BN397" s="17">
        <f t="shared" si="100"/>
        <v>0</v>
      </c>
      <c r="BO397" s="162"/>
      <c r="BP397" s="166">
        <f>IF(PMKAFAAPAYER[[#This Row],[ ]]="Payé",PMKAFAAPAYER[[#This Row],[04.06.2025]],0)</f>
        <v>0</v>
      </c>
      <c r="BQ397" s="161"/>
      <c r="BR397" s="166">
        <f>IF(PMKAFAAPAYER[[#This Row],[ ]]="Payé",PMKAFAAPAYER[[#This Row],[11.06.2025]],0)</f>
        <v>0</v>
      </c>
      <c r="BS397" s="161"/>
      <c r="BT397" s="166">
        <f>IF(PMKAFAAPAYER[[#This Row],[ ]]="Payé",PMKAFAAPAYER[[#This Row],[18.06.2025]],0)</f>
        <v>0</v>
      </c>
      <c r="BU397" s="161"/>
      <c r="BV397" s="176">
        <f>IF(PMKAFAAPAYER[[#This Row],[ ]]="Payé",PMKAFAAPAYER[[#This Row],[25.06.2025]],0)</f>
        <v>0</v>
      </c>
      <c r="BW397" s="18">
        <f t="shared" si="101"/>
        <v>0</v>
      </c>
      <c r="BX397" s="162"/>
      <c r="BY397" s="166">
        <f>IF(PMKAFAAPAYER[[#This Row],[ ]]="Payé",PMKAFAAPAYER[[#This Row],[02.07.2025]],0)</f>
        <v>0</v>
      </c>
      <c r="BZ397" s="161"/>
      <c r="CA397" s="166">
        <f>IF(PMKAFAAPAYER[[#This Row],[ ]]="Payé",PMKAFAAPAYER[[#This Row],[09.07.2025]],0)</f>
        <v>0</v>
      </c>
      <c r="CB397" s="161"/>
      <c r="CC397" s="166">
        <f>IF(PMKAFAAPAYER[[#This Row],[ ]]="Payé",PMKAFAAPAYER[[#This Row],[16.07.2025]],0)</f>
        <v>0</v>
      </c>
      <c r="CD397" s="161"/>
      <c r="CE397" s="166">
        <f>IF(PMKAFAAPAYER[[#This Row],[ ]]="Payé",PMKAFAAPAYER[[#This Row],[23.07.2025]],0)</f>
        <v>0</v>
      </c>
      <c r="CF397" s="161"/>
      <c r="CG397" s="176">
        <f>IF(PMKAFAAPAYER[[#This Row],[ ]]="Payé",PMKAFAAPAYER[[#This Row],[30.07.2025]],0)</f>
        <v>0</v>
      </c>
      <c r="CH397" s="17">
        <f t="shared" si="102"/>
        <v>0</v>
      </c>
      <c r="CI397" s="162"/>
      <c r="CJ397" s="166">
        <f>IF(PMKAFAAPAYER[[#This Row],[ ]]="Payé",PMKAFAAPAYER[[#This Row],[06.08.2025]],0)</f>
        <v>0</v>
      </c>
      <c r="CK397" s="161"/>
      <c r="CL397" s="166">
        <f>IF(PMKAFAAPAYER[[#This Row],[ ]]="Payé",PMKAFAAPAYER[[#This Row],[13.08.2025]],0)</f>
        <v>0</v>
      </c>
      <c r="CM397" s="161"/>
      <c r="CN397" s="166">
        <f>IF(PMKAFAAPAYER[[#This Row],[ ]]="Payé",PMKAFAAPAYER[[#This Row],[20.08.2025]],0)</f>
        <v>0</v>
      </c>
      <c r="CO397" s="161"/>
      <c r="CP397" s="176">
        <f>IF(PMKAFAAPAYER[[#This Row],[ ]]="Payé",PMKAFAAPAYER[[#This Row],[27.08.2025]],0)</f>
        <v>0</v>
      </c>
      <c r="CQ397" s="18">
        <f t="shared" si="103"/>
        <v>0</v>
      </c>
      <c r="CR397" s="162"/>
      <c r="CS397" s="166">
        <f>IF(PMKAFAAPAYER[[#This Row],[ ]]="Payé",PMKAFAAPAYER[[#This Row],[03.09.2025]],0)</f>
        <v>0</v>
      </c>
      <c r="CT397" s="161"/>
      <c r="CU397" s="166">
        <f>IF(PMKAFAAPAYER[[#This Row],[ ]]="Payé",PMKAFAAPAYER[[#This Row],[10.09.2025]],0)</f>
        <v>0</v>
      </c>
      <c r="CV397" s="161"/>
      <c r="CW397" s="166">
        <f>IF(PMKAFAAPAYER[[#This Row],[ ]]="Payé",PMKAFAAPAYER[[#This Row],[17.09.2025]],0)</f>
        <v>0</v>
      </c>
      <c r="CX397" s="161"/>
      <c r="CY397" s="176">
        <f>IF(PMKAFAAPAYER[[#This Row],[ ]]="Payé",PMKAFAAPAYER[[#This Row],[24.09.2025]],0)</f>
        <v>0</v>
      </c>
      <c r="CZ397" s="17">
        <f t="shared" si="104"/>
        <v>0</v>
      </c>
      <c r="DA397" s="162"/>
      <c r="DB397" s="166">
        <f>IF(PMKAFAAPAYER[[#This Row],[ ]]="Payé",PMKAFAAPAYER[[#This Row],[01.10.2025]],0)</f>
        <v>0</v>
      </c>
      <c r="DC397" s="161"/>
      <c r="DD397" s="166">
        <f>IF(PMKAFAAPAYER[[#This Row],[ ]]="Payé",PMKAFAAPAYER[[#This Row],[08.10.2025]],0)</f>
        <v>0</v>
      </c>
      <c r="DE397" s="161"/>
      <c r="DF397" s="166">
        <f>IF(PMKAFAAPAYER[[#This Row],[ ]]="Payé",PMKAFAAPAYER[[#This Row],[15.10.2025]],0)</f>
        <v>0</v>
      </c>
      <c r="DG397" s="161"/>
      <c r="DH397" s="166">
        <f>IF(PMKAFAAPAYER[[#This Row],[ ]]="Payé",PMKAFAAPAYER[[#This Row],[22.10.2025]],0)</f>
        <v>0</v>
      </c>
      <c r="DI397" s="161"/>
      <c r="DJ397" s="176">
        <f>IF(PMKAFAAPAYER[[#This Row],[ ]]="Payé",PMKAFAAPAYER[[#This Row],[29.10.2025]],0)</f>
        <v>0</v>
      </c>
      <c r="DK397" s="18">
        <f t="shared" si="105"/>
        <v>0</v>
      </c>
      <c r="DL397" s="162"/>
      <c r="DM397" s="166">
        <f>IF(PMKAFAAPAYER[[#This Row],[ ]]="Payé",PMKAFAAPAYER[[#This Row],[05.11.2025]],0)</f>
        <v>0</v>
      </c>
      <c r="DN397" s="161"/>
      <c r="DO397" s="166">
        <f>IF(PMKAFAAPAYER[[#This Row],[ ]]="Payé",PMKAFAAPAYER[[#This Row],[12.11.2025]],0)</f>
        <v>0</v>
      </c>
      <c r="DP397" s="161"/>
      <c r="DQ397" s="166">
        <f>IF(PMKAFAAPAYER[[#This Row],[ ]]="Payé",PMKAFAAPAYER[[#This Row],[19.11.2025]],0)</f>
        <v>0</v>
      </c>
      <c r="DR397" s="161"/>
      <c r="DS397" s="176">
        <f>IF(PMKAFAAPAYER[[#This Row],[ ]]="Payé",PMKAFAAPAYER[[#This Row],[26.11.2025]],0)</f>
        <v>0</v>
      </c>
      <c r="DT397" s="17">
        <f t="shared" si="106"/>
        <v>0</v>
      </c>
      <c r="DU397" s="162"/>
      <c r="DV397" s="166">
        <f>IF(PMKAFAAPAYER[[#This Row],[ ]]="Payé",PMKAFAAPAYER[[#This Row],[03.12.2025]],0)</f>
        <v>0</v>
      </c>
      <c r="DW397" s="161"/>
      <c r="DX397" s="166">
        <f>IF(PMKAFAAPAYER[[#This Row],[ ]]="Payé",PMKAFAAPAYER[[#This Row],[10.12.2025]],0)</f>
        <v>0</v>
      </c>
      <c r="DY397" s="161"/>
      <c r="DZ397" s="166">
        <f>IF(PMKAFAAPAYER[[#This Row],[ ]]="Payé",PMKAFAAPAYER[[#This Row],[17.12.2025]],0)</f>
        <v>0</v>
      </c>
      <c r="EA397" s="161"/>
      <c r="EB397" s="166">
        <f>IF(PMKAFAAPAYER[[#This Row],[ ]]="Payé",PMKAFAAPAYER[[#This Row],[24.12.2025]],0)</f>
        <v>0</v>
      </c>
      <c r="EC397" s="161"/>
      <c r="ED397" s="176">
        <f>IF(PMKAFAAPAYER[[#This Row],[ ]]="Payé",PMKAFAAPAYER[[#This Row],[31.12.2025]],0)</f>
        <v>0</v>
      </c>
      <c r="EE397" s="18">
        <f t="shared" si="107"/>
        <v>0</v>
      </c>
      <c r="EF397" s="11">
        <f t="shared" si="108"/>
        <v>0</v>
      </c>
      <c r="EG397" s="16">
        <f>+PMKAFAAPAYER[[#This Row],[CHF]]-PMKAFAAPAYER[[#This Row],[T2025]]</f>
        <v>0</v>
      </c>
    </row>
    <row r="398" spans="1:137" x14ac:dyDescent="0.3">
      <c r="A398" s="9">
        <f t="shared" si="109"/>
        <v>393</v>
      </c>
      <c r="B398" s="250"/>
      <c r="C398" s="251"/>
      <c r="D398" s="252"/>
      <c r="E398" s="253"/>
      <c r="F398" s="265">
        <f t="shared" si="95"/>
        <v>0</v>
      </c>
      <c r="G398" s="254"/>
      <c r="H398" s="255"/>
      <c r="I398" s="256"/>
      <c r="J398" s="14"/>
      <c r="K398" s="14"/>
      <c r="L398" s="14"/>
      <c r="N398" s="15"/>
      <c r="P398" s="258"/>
      <c r="Q398" s="259"/>
      <c r="R398" s="260"/>
      <c r="S398" s="166">
        <f>IF(PMKAFAAPAYER[[#This Row],[ ]]="Payé",PMKAFAAPAYER[[#This Row],[02.01.2025]],0)</f>
        <v>0</v>
      </c>
      <c r="T398" s="234"/>
      <c r="U398" s="166">
        <f>IF(PMKAFAAPAYER[[#This Row],[ ]]="Payé",PMKAFAAPAYER[[#This Row],[09.01.2025]],0)</f>
        <v>0</v>
      </c>
      <c r="V398" s="234"/>
      <c r="W398" s="166">
        <f>IF(PMKAFAAPAYER[[#This Row],[ ]]="Payé",PMKAFAAPAYER[[#This Row],[16.01.2025]],0)</f>
        <v>0</v>
      </c>
      <c r="X398" s="234"/>
      <c r="Y398" s="166">
        <f>IF(PMKAFAAPAYER[[#This Row],[ ]]="Payé",PMKAFAAPAYER[[#This Row],[23.01.2025]],0)</f>
        <v>0</v>
      </c>
      <c r="Z398" s="234"/>
      <c r="AA398" s="176">
        <f>IF(PMKAFAAPAYER[[#This Row],[ ]]="Payé",PMKAFAAPAYER[[#This Row],[30.01.2025]],0)</f>
        <v>0</v>
      </c>
      <c r="AB398" s="32">
        <f t="shared" si="96"/>
        <v>0</v>
      </c>
      <c r="AC398" s="234"/>
      <c r="AD398" s="166">
        <f>IF(PMKAFAAPAYER[[#This Row],[ ]]="Payé",PMKAFAAPAYER[[#This Row],[06.02.2025]],0)</f>
        <v>0</v>
      </c>
      <c r="AE398" s="234"/>
      <c r="AF398" s="166">
        <f>IF(PMKAFAAPAYER[[#This Row],[ ]]="Payé",PMKAFAAPAYER[[#This Row],[13.02.2025]],0)</f>
        <v>0</v>
      </c>
      <c r="AG398" s="234"/>
      <c r="AH398" s="166">
        <f>IF(PMKAFAAPAYER[[#This Row],[ ]]="Payé",PMKAFAAPAYER[[#This Row],[20.02.2025]],0)</f>
        <v>0</v>
      </c>
      <c r="AI398" s="234"/>
      <c r="AJ398" s="176">
        <f>IF(PMKAFAAPAYER[[#This Row],[ ]]="Payé",PMKAFAAPAYER[[#This Row],[27.02.2025]],0)</f>
        <v>0</v>
      </c>
      <c r="AK398" s="47">
        <f t="shared" si="97"/>
        <v>0</v>
      </c>
      <c r="AL398" s="162"/>
      <c r="AM398" s="166">
        <f>IF(PMKAFAAPAYER[[#This Row],[ ]]="Payé",PMKAFAAPAYER[[#This Row],[05.03.2025]],0)</f>
        <v>0</v>
      </c>
      <c r="AN398" s="161"/>
      <c r="AO398" s="166">
        <f>IF(PMKAFAAPAYER[[#This Row],[ ]]="Payé",PMKAFAAPAYER[[#This Row],[12.03.2025]],0)</f>
        <v>0</v>
      </c>
      <c r="AP398" s="161"/>
      <c r="AQ398" s="166">
        <f>IF(PMKAFAAPAYER[[#This Row],[ ]]="Payé",PMKAFAAPAYER[[#This Row],[19.03.2025]],0)</f>
        <v>0</v>
      </c>
      <c r="AR398" s="161"/>
      <c r="AS398" s="176">
        <f>IF(PMKAFAAPAYER[[#This Row],[ ]]="Payé",PMKAFAAPAYER[[#This Row],[26.03.2025]],0)</f>
        <v>0</v>
      </c>
      <c r="AT398" s="17">
        <f t="shared" si="98"/>
        <v>0</v>
      </c>
      <c r="AU398" s="162"/>
      <c r="AV398" s="166">
        <f>IF(PMKAFAAPAYER[[#This Row],[ ]]="Payé",PMKAFAAPAYER[[#This Row],[02.04.2025]],0)</f>
        <v>0</v>
      </c>
      <c r="AW398" s="161"/>
      <c r="AX398" s="166">
        <f>IF(PMKAFAAPAYER[[#This Row],[ ]]="Payé",PMKAFAAPAYER[[#This Row],[09.04.2025]],0)</f>
        <v>0</v>
      </c>
      <c r="AY398" s="161"/>
      <c r="AZ398" s="166">
        <f>IF(PMKAFAAPAYER[[#This Row],[ ]]="Payé",PMKAFAAPAYER[[#This Row],[16.04.2025]],0)</f>
        <v>0</v>
      </c>
      <c r="BA398" s="161"/>
      <c r="BB398" s="166">
        <f>IF(PMKAFAAPAYER[[#This Row],[ ]]="Payé",PMKAFAAPAYER[[#This Row],[23.04.2025]],0)</f>
        <v>0</v>
      </c>
      <c r="BC398" s="161"/>
      <c r="BD398" s="176">
        <f>IF(PMKAFAAPAYER[[#This Row],[ ]]="Payé",PMKAFAAPAYER[[#This Row],[30.04.2025]],0)</f>
        <v>0</v>
      </c>
      <c r="BE398" s="18">
        <f t="shared" si="99"/>
        <v>0</v>
      </c>
      <c r="BF398" s="162"/>
      <c r="BG398" s="166">
        <f>IF(PMKAFAAPAYER[[#This Row],[ ]]="Payé",PMKAFAAPAYER[[#This Row],[07.05.2025]],0)</f>
        <v>0</v>
      </c>
      <c r="BH398" s="161"/>
      <c r="BI398" s="166">
        <f>IF(PMKAFAAPAYER[[#This Row],[ ]]="Payé",PMKAFAAPAYER[[#This Row],[14.05.2025]],0)</f>
        <v>0</v>
      </c>
      <c r="BJ398" s="161"/>
      <c r="BK398" s="166">
        <f>IF(PMKAFAAPAYER[[#This Row],[ ]]="Payé",PMKAFAAPAYER[[#This Row],[21.05.2025]],0)</f>
        <v>0</v>
      </c>
      <c r="BL398" s="161"/>
      <c r="BM398" s="176">
        <f>IF(PMKAFAAPAYER[[#This Row],[ ]]="Payé",PMKAFAAPAYER[[#This Row],[28.05.2025]],0)</f>
        <v>0</v>
      </c>
      <c r="BN398" s="17">
        <f t="shared" si="100"/>
        <v>0</v>
      </c>
      <c r="BO398" s="162"/>
      <c r="BP398" s="166">
        <f>IF(PMKAFAAPAYER[[#This Row],[ ]]="Payé",PMKAFAAPAYER[[#This Row],[04.06.2025]],0)</f>
        <v>0</v>
      </c>
      <c r="BQ398" s="161"/>
      <c r="BR398" s="166">
        <f>IF(PMKAFAAPAYER[[#This Row],[ ]]="Payé",PMKAFAAPAYER[[#This Row],[11.06.2025]],0)</f>
        <v>0</v>
      </c>
      <c r="BS398" s="161"/>
      <c r="BT398" s="166">
        <f>IF(PMKAFAAPAYER[[#This Row],[ ]]="Payé",PMKAFAAPAYER[[#This Row],[18.06.2025]],0)</f>
        <v>0</v>
      </c>
      <c r="BU398" s="161"/>
      <c r="BV398" s="176">
        <f>IF(PMKAFAAPAYER[[#This Row],[ ]]="Payé",PMKAFAAPAYER[[#This Row],[25.06.2025]],0)</f>
        <v>0</v>
      </c>
      <c r="BW398" s="18">
        <f t="shared" si="101"/>
        <v>0</v>
      </c>
      <c r="BX398" s="162"/>
      <c r="BY398" s="166">
        <f>IF(PMKAFAAPAYER[[#This Row],[ ]]="Payé",PMKAFAAPAYER[[#This Row],[02.07.2025]],0)</f>
        <v>0</v>
      </c>
      <c r="BZ398" s="161"/>
      <c r="CA398" s="166">
        <f>IF(PMKAFAAPAYER[[#This Row],[ ]]="Payé",PMKAFAAPAYER[[#This Row],[09.07.2025]],0)</f>
        <v>0</v>
      </c>
      <c r="CB398" s="161"/>
      <c r="CC398" s="166">
        <f>IF(PMKAFAAPAYER[[#This Row],[ ]]="Payé",PMKAFAAPAYER[[#This Row],[16.07.2025]],0)</f>
        <v>0</v>
      </c>
      <c r="CD398" s="161"/>
      <c r="CE398" s="166">
        <f>IF(PMKAFAAPAYER[[#This Row],[ ]]="Payé",PMKAFAAPAYER[[#This Row],[23.07.2025]],0)</f>
        <v>0</v>
      </c>
      <c r="CF398" s="161"/>
      <c r="CG398" s="176">
        <f>IF(PMKAFAAPAYER[[#This Row],[ ]]="Payé",PMKAFAAPAYER[[#This Row],[30.07.2025]],0)</f>
        <v>0</v>
      </c>
      <c r="CH398" s="17">
        <f t="shared" si="102"/>
        <v>0</v>
      </c>
      <c r="CI398" s="162"/>
      <c r="CJ398" s="166">
        <f>IF(PMKAFAAPAYER[[#This Row],[ ]]="Payé",PMKAFAAPAYER[[#This Row],[06.08.2025]],0)</f>
        <v>0</v>
      </c>
      <c r="CK398" s="161"/>
      <c r="CL398" s="166">
        <f>IF(PMKAFAAPAYER[[#This Row],[ ]]="Payé",PMKAFAAPAYER[[#This Row],[13.08.2025]],0)</f>
        <v>0</v>
      </c>
      <c r="CM398" s="161"/>
      <c r="CN398" s="166">
        <f>IF(PMKAFAAPAYER[[#This Row],[ ]]="Payé",PMKAFAAPAYER[[#This Row],[20.08.2025]],0)</f>
        <v>0</v>
      </c>
      <c r="CO398" s="161"/>
      <c r="CP398" s="176">
        <f>IF(PMKAFAAPAYER[[#This Row],[ ]]="Payé",PMKAFAAPAYER[[#This Row],[27.08.2025]],0)</f>
        <v>0</v>
      </c>
      <c r="CQ398" s="18">
        <f t="shared" si="103"/>
        <v>0</v>
      </c>
      <c r="CR398" s="162"/>
      <c r="CS398" s="166">
        <f>IF(PMKAFAAPAYER[[#This Row],[ ]]="Payé",PMKAFAAPAYER[[#This Row],[03.09.2025]],0)</f>
        <v>0</v>
      </c>
      <c r="CT398" s="161"/>
      <c r="CU398" s="166">
        <f>IF(PMKAFAAPAYER[[#This Row],[ ]]="Payé",PMKAFAAPAYER[[#This Row],[10.09.2025]],0)</f>
        <v>0</v>
      </c>
      <c r="CV398" s="161"/>
      <c r="CW398" s="166">
        <f>IF(PMKAFAAPAYER[[#This Row],[ ]]="Payé",PMKAFAAPAYER[[#This Row],[17.09.2025]],0)</f>
        <v>0</v>
      </c>
      <c r="CX398" s="161"/>
      <c r="CY398" s="176">
        <f>IF(PMKAFAAPAYER[[#This Row],[ ]]="Payé",PMKAFAAPAYER[[#This Row],[24.09.2025]],0)</f>
        <v>0</v>
      </c>
      <c r="CZ398" s="17">
        <f t="shared" si="104"/>
        <v>0</v>
      </c>
      <c r="DA398" s="162"/>
      <c r="DB398" s="166">
        <f>IF(PMKAFAAPAYER[[#This Row],[ ]]="Payé",PMKAFAAPAYER[[#This Row],[01.10.2025]],0)</f>
        <v>0</v>
      </c>
      <c r="DC398" s="161"/>
      <c r="DD398" s="166">
        <f>IF(PMKAFAAPAYER[[#This Row],[ ]]="Payé",PMKAFAAPAYER[[#This Row],[08.10.2025]],0)</f>
        <v>0</v>
      </c>
      <c r="DE398" s="161"/>
      <c r="DF398" s="166">
        <f>IF(PMKAFAAPAYER[[#This Row],[ ]]="Payé",PMKAFAAPAYER[[#This Row],[15.10.2025]],0)</f>
        <v>0</v>
      </c>
      <c r="DG398" s="161"/>
      <c r="DH398" s="166">
        <f>IF(PMKAFAAPAYER[[#This Row],[ ]]="Payé",PMKAFAAPAYER[[#This Row],[22.10.2025]],0)</f>
        <v>0</v>
      </c>
      <c r="DI398" s="161"/>
      <c r="DJ398" s="176">
        <f>IF(PMKAFAAPAYER[[#This Row],[ ]]="Payé",PMKAFAAPAYER[[#This Row],[29.10.2025]],0)</f>
        <v>0</v>
      </c>
      <c r="DK398" s="18">
        <f t="shared" si="105"/>
        <v>0</v>
      </c>
      <c r="DL398" s="162"/>
      <c r="DM398" s="166">
        <f>IF(PMKAFAAPAYER[[#This Row],[ ]]="Payé",PMKAFAAPAYER[[#This Row],[05.11.2025]],0)</f>
        <v>0</v>
      </c>
      <c r="DN398" s="161"/>
      <c r="DO398" s="166">
        <f>IF(PMKAFAAPAYER[[#This Row],[ ]]="Payé",PMKAFAAPAYER[[#This Row],[12.11.2025]],0)</f>
        <v>0</v>
      </c>
      <c r="DP398" s="161"/>
      <c r="DQ398" s="166">
        <f>IF(PMKAFAAPAYER[[#This Row],[ ]]="Payé",PMKAFAAPAYER[[#This Row],[19.11.2025]],0)</f>
        <v>0</v>
      </c>
      <c r="DR398" s="161"/>
      <c r="DS398" s="176">
        <f>IF(PMKAFAAPAYER[[#This Row],[ ]]="Payé",PMKAFAAPAYER[[#This Row],[26.11.2025]],0)</f>
        <v>0</v>
      </c>
      <c r="DT398" s="17">
        <f t="shared" si="106"/>
        <v>0</v>
      </c>
      <c r="DU398" s="162"/>
      <c r="DV398" s="166">
        <f>IF(PMKAFAAPAYER[[#This Row],[ ]]="Payé",PMKAFAAPAYER[[#This Row],[03.12.2025]],0)</f>
        <v>0</v>
      </c>
      <c r="DW398" s="161"/>
      <c r="DX398" s="166">
        <f>IF(PMKAFAAPAYER[[#This Row],[ ]]="Payé",PMKAFAAPAYER[[#This Row],[10.12.2025]],0)</f>
        <v>0</v>
      </c>
      <c r="DY398" s="161"/>
      <c r="DZ398" s="166">
        <f>IF(PMKAFAAPAYER[[#This Row],[ ]]="Payé",PMKAFAAPAYER[[#This Row],[17.12.2025]],0)</f>
        <v>0</v>
      </c>
      <c r="EA398" s="161"/>
      <c r="EB398" s="166">
        <f>IF(PMKAFAAPAYER[[#This Row],[ ]]="Payé",PMKAFAAPAYER[[#This Row],[24.12.2025]],0)</f>
        <v>0</v>
      </c>
      <c r="EC398" s="161"/>
      <c r="ED398" s="176">
        <f>IF(PMKAFAAPAYER[[#This Row],[ ]]="Payé",PMKAFAAPAYER[[#This Row],[31.12.2025]],0)</f>
        <v>0</v>
      </c>
      <c r="EE398" s="18">
        <f t="shared" si="107"/>
        <v>0</v>
      </c>
      <c r="EF398" s="11">
        <f t="shared" si="108"/>
        <v>0</v>
      </c>
      <c r="EG398" s="16">
        <f>+PMKAFAAPAYER[[#This Row],[CHF]]-PMKAFAAPAYER[[#This Row],[T2025]]</f>
        <v>0</v>
      </c>
    </row>
    <row r="399" spans="1:137" x14ac:dyDescent="0.3">
      <c r="A399" s="9">
        <f t="shared" si="109"/>
        <v>394</v>
      </c>
      <c r="B399" s="250"/>
      <c r="C399" s="251"/>
      <c r="D399" s="252"/>
      <c r="E399" s="253"/>
      <c r="F399" s="265">
        <f t="shared" si="95"/>
        <v>0</v>
      </c>
      <c r="G399" s="254"/>
      <c r="H399" s="255"/>
      <c r="I399" s="256"/>
      <c r="J399" s="14"/>
      <c r="K399" s="14"/>
      <c r="L399" s="14"/>
      <c r="N399" s="15"/>
      <c r="P399" s="258"/>
      <c r="Q399" s="259"/>
      <c r="R399" s="260"/>
      <c r="S399" s="166">
        <f>IF(PMKAFAAPAYER[[#This Row],[ ]]="Payé",PMKAFAAPAYER[[#This Row],[02.01.2025]],0)</f>
        <v>0</v>
      </c>
      <c r="T399" s="234"/>
      <c r="U399" s="166">
        <f>IF(PMKAFAAPAYER[[#This Row],[ ]]="Payé",PMKAFAAPAYER[[#This Row],[09.01.2025]],0)</f>
        <v>0</v>
      </c>
      <c r="V399" s="234"/>
      <c r="W399" s="166">
        <f>IF(PMKAFAAPAYER[[#This Row],[ ]]="Payé",PMKAFAAPAYER[[#This Row],[16.01.2025]],0)</f>
        <v>0</v>
      </c>
      <c r="X399" s="234"/>
      <c r="Y399" s="166">
        <f>IF(PMKAFAAPAYER[[#This Row],[ ]]="Payé",PMKAFAAPAYER[[#This Row],[23.01.2025]],0)</f>
        <v>0</v>
      </c>
      <c r="Z399" s="234"/>
      <c r="AA399" s="176">
        <f>IF(PMKAFAAPAYER[[#This Row],[ ]]="Payé",PMKAFAAPAYER[[#This Row],[30.01.2025]],0)</f>
        <v>0</v>
      </c>
      <c r="AB399" s="32">
        <f t="shared" si="96"/>
        <v>0</v>
      </c>
      <c r="AC399" s="234"/>
      <c r="AD399" s="166">
        <f>IF(PMKAFAAPAYER[[#This Row],[ ]]="Payé",PMKAFAAPAYER[[#This Row],[06.02.2025]],0)</f>
        <v>0</v>
      </c>
      <c r="AE399" s="234"/>
      <c r="AF399" s="166">
        <f>IF(PMKAFAAPAYER[[#This Row],[ ]]="Payé",PMKAFAAPAYER[[#This Row],[13.02.2025]],0)</f>
        <v>0</v>
      </c>
      <c r="AG399" s="234"/>
      <c r="AH399" s="166">
        <f>IF(PMKAFAAPAYER[[#This Row],[ ]]="Payé",PMKAFAAPAYER[[#This Row],[20.02.2025]],0)</f>
        <v>0</v>
      </c>
      <c r="AI399" s="234"/>
      <c r="AJ399" s="176">
        <f>IF(PMKAFAAPAYER[[#This Row],[ ]]="Payé",PMKAFAAPAYER[[#This Row],[27.02.2025]],0)</f>
        <v>0</v>
      </c>
      <c r="AK399" s="47">
        <f t="shared" si="97"/>
        <v>0</v>
      </c>
      <c r="AL399" s="162"/>
      <c r="AM399" s="166">
        <f>IF(PMKAFAAPAYER[[#This Row],[ ]]="Payé",PMKAFAAPAYER[[#This Row],[05.03.2025]],0)</f>
        <v>0</v>
      </c>
      <c r="AN399" s="161"/>
      <c r="AO399" s="166">
        <f>IF(PMKAFAAPAYER[[#This Row],[ ]]="Payé",PMKAFAAPAYER[[#This Row],[12.03.2025]],0)</f>
        <v>0</v>
      </c>
      <c r="AP399" s="161"/>
      <c r="AQ399" s="166">
        <f>IF(PMKAFAAPAYER[[#This Row],[ ]]="Payé",PMKAFAAPAYER[[#This Row],[19.03.2025]],0)</f>
        <v>0</v>
      </c>
      <c r="AR399" s="161"/>
      <c r="AS399" s="176">
        <f>IF(PMKAFAAPAYER[[#This Row],[ ]]="Payé",PMKAFAAPAYER[[#This Row],[26.03.2025]],0)</f>
        <v>0</v>
      </c>
      <c r="AT399" s="17">
        <f t="shared" si="98"/>
        <v>0</v>
      </c>
      <c r="AU399" s="162"/>
      <c r="AV399" s="166">
        <f>IF(PMKAFAAPAYER[[#This Row],[ ]]="Payé",PMKAFAAPAYER[[#This Row],[02.04.2025]],0)</f>
        <v>0</v>
      </c>
      <c r="AW399" s="161"/>
      <c r="AX399" s="166">
        <f>IF(PMKAFAAPAYER[[#This Row],[ ]]="Payé",PMKAFAAPAYER[[#This Row],[09.04.2025]],0)</f>
        <v>0</v>
      </c>
      <c r="AY399" s="161"/>
      <c r="AZ399" s="166">
        <f>IF(PMKAFAAPAYER[[#This Row],[ ]]="Payé",PMKAFAAPAYER[[#This Row],[16.04.2025]],0)</f>
        <v>0</v>
      </c>
      <c r="BA399" s="161"/>
      <c r="BB399" s="166">
        <f>IF(PMKAFAAPAYER[[#This Row],[ ]]="Payé",PMKAFAAPAYER[[#This Row],[23.04.2025]],0)</f>
        <v>0</v>
      </c>
      <c r="BC399" s="161"/>
      <c r="BD399" s="176">
        <f>IF(PMKAFAAPAYER[[#This Row],[ ]]="Payé",PMKAFAAPAYER[[#This Row],[30.04.2025]],0)</f>
        <v>0</v>
      </c>
      <c r="BE399" s="18">
        <f t="shared" si="99"/>
        <v>0</v>
      </c>
      <c r="BF399" s="162"/>
      <c r="BG399" s="166">
        <f>IF(PMKAFAAPAYER[[#This Row],[ ]]="Payé",PMKAFAAPAYER[[#This Row],[07.05.2025]],0)</f>
        <v>0</v>
      </c>
      <c r="BH399" s="161"/>
      <c r="BI399" s="166">
        <f>IF(PMKAFAAPAYER[[#This Row],[ ]]="Payé",PMKAFAAPAYER[[#This Row],[14.05.2025]],0)</f>
        <v>0</v>
      </c>
      <c r="BJ399" s="161"/>
      <c r="BK399" s="166">
        <f>IF(PMKAFAAPAYER[[#This Row],[ ]]="Payé",PMKAFAAPAYER[[#This Row],[21.05.2025]],0)</f>
        <v>0</v>
      </c>
      <c r="BL399" s="161"/>
      <c r="BM399" s="176">
        <f>IF(PMKAFAAPAYER[[#This Row],[ ]]="Payé",PMKAFAAPAYER[[#This Row],[28.05.2025]],0)</f>
        <v>0</v>
      </c>
      <c r="BN399" s="17">
        <f t="shared" si="100"/>
        <v>0</v>
      </c>
      <c r="BO399" s="162"/>
      <c r="BP399" s="166">
        <f>IF(PMKAFAAPAYER[[#This Row],[ ]]="Payé",PMKAFAAPAYER[[#This Row],[04.06.2025]],0)</f>
        <v>0</v>
      </c>
      <c r="BQ399" s="161"/>
      <c r="BR399" s="166">
        <f>IF(PMKAFAAPAYER[[#This Row],[ ]]="Payé",PMKAFAAPAYER[[#This Row],[11.06.2025]],0)</f>
        <v>0</v>
      </c>
      <c r="BS399" s="161"/>
      <c r="BT399" s="166">
        <f>IF(PMKAFAAPAYER[[#This Row],[ ]]="Payé",PMKAFAAPAYER[[#This Row],[18.06.2025]],0)</f>
        <v>0</v>
      </c>
      <c r="BU399" s="161"/>
      <c r="BV399" s="176">
        <f>IF(PMKAFAAPAYER[[#This Row],[ ]]="Payé",PMKAFAAPAYER[[#This Row],[25.06.2025]],0)</f>
        <v>0</v>
      </c>
      <c r="BW399" s="18">
        <f t="shared" si="101"/>
        <v>0</v>
      </c>
      <c r="BX399" s="162"/>
      <c r="BY399" s="166">
        <f>IF(PMKAFAAPAYER[[#This Row],[ ]]="Payé",PMKAFAAPAYER[[#This Row],[02.07.2025]],0)</f>
        <v>0</v>
      </c>
      <c r="BZ399" s="161"/>
      <c r="CA399" s="166">
        <f>IF(PMKAFAAPAYER[[#This Row],[ ]]="Payé",PMKAFAAPAYER[[#This Row],[09.07.2025]],0)</f>
        <v>0</v>
      </c>
      <c r="CB399" s="161"/>
      <c r="CC399" s="166">
        <f>IF(PMKAFAAPAYER[[#This Row],[ ]]="Payé",PMKAFAAPAYER[[#This Row],[16.07.2025]],0)</f>
        <v>0</v>
      </c>
      <c r="CD399" s="161"/>
      <c r="CE399" s="166">
        <f>IF(PMKAFAAPAYER[[#This Row],[ ]]="Payé",PMKAFAAPAYER[[#This Row],[23.07.2025]],0)</f>
        <v>0</v>
      </c>
      <c r="CF399" s="161"/>
      <c r="CG399" s="176">
        <f>IF(PMKAFAAPAYER[[#This Row],[ ]]="Payé",PMKAFAAPAYER[[#This Row],[30.07.2025]],0)</f>
        <v>0</v>
      </c>
      <c r="CH399" s="17">
        <f t="shared" si="102"/>
        <v>0</v>
      </c>
      <c r="CI399" s="162"/>
      <c r="CJ399" s="166">
        <f>IF(PMKAFAAPAYER[[#This Row],[ ]]="Payé",PMKAFAAPAYER[[#This Row],[06.08.2025]],0)</f>
        <v>0</v>
      </c>
      <c r="CK399" s="161"/>
      <c r="CL399" s="166">
        <f>IF(PMKAFAAPAYER[[#This Row],[ ]]="Payé",PMKAFAAPAYER[[#This Row],[13.08.2025]],0)</f>
        <v>0</v>
      </c>
      <c r="CM399" s="161"/>
      <c r="CN399" s="166">
        <f>IF(PMKAFAAPAYER[[#This Row],[ ]]="Payé",PMKAFAAPAYER[[#This Row],[20.08.2025]],0)</f>
        <v>0</v>
      </c>
      <c r="CO399" s="161"/>
      <c r="CP399" s="176">
        <f>IF(PMKAFAAPAYER[[#This Row],[ ]]="Payé",PMKAFAAPAYER[[#This Row],[27.08.2025]],0)</f>
        <v>0</v>
      </c>
      <c r="CQ399" s="18">
        <f t="shared" si="103"/>
        <v>0</v>
      </c>
      <c r="CR399" s="162"/>
      <c r="CS399" s="166">
        <f>IF(PMKAFAAPAYER[[#This Row],[ ]]="Payé",PMKAFAAPAYER[[#This Row],[03.09.2025]],0)</f>
        <v>0</v>
      </c>
      <c r="CT399" s="161"/>
      <c r="CU399" s="166">
        <f>IF(PMKAFAAPAYER[[#This Row],[ ]]="Payé",PMKAFAAPAYER[[#This Row],[10.09.2025]],0)</f>
        <v>0</v>
      </c>
      <c r="CV399" s="161"/>
      <c r="CW399" s="166">
        <f>IF(PMKAFAAPAYER[[#This Row],[ ]]="Payé",PMKAFAAPAYER[[#This Row],[17.09.2025]],0)</f>
        <v>0</v>
      </c>
      <c r="CX399" s="161"/>
      <c r="CY399" s="176">
        <f>IF(PMKAFAAPAYER[[#This Row],[ ]]="Payé",PMKAFAAPAYER[[#This Row],[24.09.2025]],0)</f>
        <v>0</v>
      </c>
      <c r="CZ399" s="17">
        <f t="shared" si="104"/>
        <v>0</v>
      </c>
      <c r="DA399" s="162"/>
      <c r="DB399" s="166">
        <f>IF(PMKAFAAPAYER[[#This Row],[ ]]="Payé",PMKAFAAPAYER[[#This Row],[01.10.2025]],0)</f>
        <v>0</v>
      </c>
      <c r="DC399" s="161"/>
      <c r="DD399" s="166">
        <f>IF(PMKAFAAPAYER[[#This Row],[ ]]="Payé",PMKAFAAPAYER[[#This Row],[08.10.2025]],0)</f>
        <v>0</v>
      </c>
      <c r="DE399" s="161"/>
      <c r="DF399" s="166">
        <f>IF(PMKAFAAPAYER[[#This Row],[ ]]="Payé",PMKAFAAPAYER[[#This Row],[15.10.2025]],0)</f>
        <v>0</v>
      </c>
      <c r="DG399" s="161"/>
      <c r="DH399" s="166">
        <f>IF(PMKAFAAPAYER[[#This Row],[ ]]="Payé",PMKAFAAPAYER[[#This Row],[22.10.2025]],0)</f>
        <v>0</v>
      </c>
      <c r="DI399" s="161"/>
      <c r="DJ399" s="176">
        <f>IF(PMKAFAAPAYER[[#This Row],[ ]]="Payé",PMKAFAAPAYER[[#This Row],[29.10.2025]],0)</f>
        <v>0</v>
      </c>
      <c r="DK399" s="18">
        <f t="shared" si="105"/>
        <v>0</v>
      </c>
      <c r="DL399" s="162"/>
      <c r="DM399" s="166">
        <f>IF(PMKAFAAPAYER[[#This Row],[ ]]="Payé",PMKAFAAPAYER[[#This Row],[05.11.2025]],0)</f>
        <v>0</v>
      </c>
      <c r="DN399" s="161"/>
      <c r="DO399" s="166">
        <f>IF(PMKAFAAPAYER[[#This Row],[ ]]="Payé",PMKAFAAPAYER[[#This Row],[12.11.2025]],0)</f>
        <v>0</v>
      </c>
      <c r="DP399" s="161"/>
      <c r="DQ399" s="166">
        <f>IF(PMKAFAAPAYER[[#This Row],[ ]]="Payé",PMKAFAAPAYER[[#This Row],[19.11.2025]],0)</f>
        <v>0</v>
      </c>
      <c r="DR399" s="161"/>
      <c r="DS399" s="176">
        <f>IF(PMKAFAAPAYER[[#This Row],[ ]]="Payé",PMKAFAAPAYER[[#This Row],[26.11.2025]],0)</f>
        <v>0</v>
      </c>
      <c r="DT399" s="17">
        <f t="shared" si="106"/>
        <v>0</v>
      </c>
      <c r="DU399" s="162"/>
      <c r="DV399" s="166">
        <f>IF(PMKAFAAPAYER[[#This Row],[ ]]="Payé",PMKAFAAPAYER[[#This Row],[03.12.2025]],0)</f>
        <v>0</v>
      </c>
      <c r="DW399" s="161"/>
      <c r="DX399" s="166">
        <f>IF(PMKAFAAPAYER[[#This Row],[ ]]="Payé",PMKAFAAPAYER[[#This Row],[10.12.2025]],0)</f>
        <v>0</v>
      </c>
      <c r="DY399" s="161"/>
      <c r="DZ399" s="166">
        <f>IF(PMKAFAAPAYER[[#This Row],[ ]]="Payé",PMKAFAAPAYER[[#This Row],[17.12.2025]],0)</f>
        <v>0</v>
      </c>
      <c r="EA399" s="161"/>
      <c r="EB399" s="166">
        <f>IF(PMKAFAAPAYER[[#This Row],[ ]]="Payé",PMKAFAAPAYER[[#This Row],[24.12.2025]],0)</f>
        <v>0</v>
      </c>
      <c r="EC399" s="161"/>
      <c r="ED399" s="176">
        <f>IF(PMKAFAAPAYER[[#This Row],[ ]]="Payé",PMKAFAAPAYER[[#This Row],[31.12.2025]],0)</f>
        <v>0</v>
      </c>
      <c r="EE399" s="18">
        <f t="shared" si="107"/>
        <v>0</v>
      </c>
      <c r="EF399" s="11">
        <f t="shared" si="108"/>
        <v>0</v>
      </c>
      <c r="EG399" s="16">
        <f>+PMKAFAAPAYER[[#This Row],[CHF]]-PMKAFAAPAYER[[#This Row],[T2025]]</f>
        <v>0</v>
      </c>
    </row>
    <row r="400" spans="1:137" x14ac:dyDescent="0.3">
      <c r="A400" s="9">
        <f t="shared" si="109"/>
        <v>395</v>
      </c>
      <c r="B400" s="250"/>
      <c r="C400" s="251"/>
      <c r="D400" s="252"/>
      <c r="E400" s="253"/>
      <c r="F400" s="265">
        <f t="shared" si="95"/>
        <v>0</v>
      </c>
      <c r="G400" s="254"/>
      <c r="H400" s="255"/>
      <c r="I400" s="256"/>
      <c r="J400" s="14"/>
      <c r="K400" s="14"/>
      <c r="L400" s="14"/>
      <c r="N400" s="15"/>
      <c r="P400" s="258"/>
      <c r="Q400" s="259"/>
      <c r="R400" s="260"/>
      <c r="S400" s="166">
        <f>IF(PMKAFAAPAYER[[#This Row],[ ]]="Payé",PMKAFAAPAYER[[#This Row],[02.01.2025]],0)</f>
        <v>0</v>
      </c>
      <c r="T400" s="234"/>
      <c r="U400" s="166">
        <f>IF(PMKAFAAPAYER[[#This Row],[ ]]="Payé",PMKAFAAPAYER[[#This Row],[09.01.2025]],0)</f>
        <v>0</v>
      </c>
      <c r="V400" s="234"/>
      <c r="W400" s="166">
        <f>IF(PMKAFAAPAYER[[#This Row],[ ]]="Payé",PMKAFAAPAYER[[#This Row],[16.01.2025]],0)</f>
        <v>0</v>
      </c>
      <c r="X400" s="234"/>
      <c r="Y400" s="166">
        <f>IF(PMKAFAAPAYER[[#This Row],[ ]]="Payé",PMKAFAAPAYER[[#This Row],[23.01.2025]],0)</f>
        <v>0</v>
      </c>
      <c r="Z400" s="234"/>
      <c r="AA400" s="176">
        <f>IF(PMKAFAAPAYER[[#This Row],[ ]]="Payé",PMKAFAAPAYER[[#This Row],[30.01.2025]],0)</f>
        <v>0</v>
      </c>
      <c r="AB400" s="32">
        <f t="shared" si="96"/>
        <v>0</v>
      </c>
      <c r="AC400" s="234"/>
      <c r="AD400" s="166">
        <f>IF(PMKAFAAPAYER[[#This Row],[ ]]="Payé",PMKAFAAPAYER[[#This Row],[06.02.2025]],0)</f>
        <v>0</v>
      </c>
      <c r="AE400" s="234"/>
      <c r="AF400" s="166">
        <f>IF(PMKAFAAPAYER[[#This Row],[ ]]="Payé",PMKAFAAPAYER[[#This Row],[13.02.2025]],0)</f>
        <v>0</v>
      </c>
      <c r="AG400" s="234"/>
      <c r="AH400" s="166">
        <f>IF(PMKAFAAPAYER[[#This Row],[ ]]="Payé",PMKAFAAPAYER[[#This Row],[20.02.2025]],0)</f>
        <v>0</v>
      </c>
      <c r="AI400" s="234"/>
      <c r="AJ400" s="176">
        <f>IF(PMKAFAAPAYER[[#This Row],[ ]]="Payé",PMKAFAAPAYER[[#This Row],[27.02.2025]],0)</f>
        <v>0</v>
      </c>
      <c r="AK400" s="47">
        <f t="shared" si="97"/>
        <v>0</v>
      </c>
      <c r="AL400" s="162"/>
      <c r="AM400" s="166">
        <f>IF(PMKAFAAPAYER[[#This Row],[ ]]="Payé",PMKAFAAPAYER[[#This Row],[05.03.2025]],0)</f>
        <v>0</v>
      </c>
      <c r="AN400" s="161"/>
      <c r="AO400" s="166">
        <f>IF(PMKAFAAPAYER[[#This Row],[ ]]="Payé",PMKAFAAPAYER[[#This Row],[12.03.2025]],0)</f>
        <v>0</v>
      </c>
      <c r="AP400" s="161"/>
      <c r="AQ400" s="166">
        <f>IF(PMKAFAAPAYER[[#This Row],[ ]]="Payé",PMKAFAAPAYER[[#This Row],[19.03.2025]],0)</f>
        <v>0</v>
      </c>
      <c r="AR400" s="161"/>
      <c r="AS400" s="176">
        <f>IF(PMKAFAAPAYER[[#This Row],[ ]]="Payé",PMKAFAAPAYER[[#This Row],[26.03.2025]],0)</f>
        <v>0</v>
      </c>
      <c r="AT400" s="17">
        <f t="shared" si="98"/>
        <v>0</v>
      </c>
      <c r="AU400" s="162"/>
      <c r="AV400" s="166">
        <f>IF(PMKAFAAPAYER[[#This Row],[ ]]="Payé",PMKAFAAPAYER[[#This Row],[02.04.2025]],0)</f>
        <v>0</v>
      </c>
      <c r="AW400" s="161"/>
      <c r="AX400" s="166">
        <f>IF(PMKAFAAPAYER[[#This Row],[ ]]="Payé",PMKAFAAPAYER[[#This Row],[09.04.2025]],0)</f>
        <v>0</v>
      </c>
      <c r="AY400" s="161"/>
      <c r="AZ400" s="166">
        <f>IF(PMKAFAAPAYER[[#This Row],[ ]]="Payé",PMKAFAAPAYER[[#This Row],[16.04.2025]],0)</f>
        <v>0</v>
      </c>
      <c r="BA400" s="161"/>
      <c r="BB400" s="166">
        <f>IF(PMKAFAAPAYER[[#This Row],[ ]]="Payé",PMKAFAAPAYER[[#This Row],[23.04.2025]],0)</f>
        <v>0</v>
      </c>
      <c r="BC400" s="161"/>
      <c r="BD400" s="176">
        <f>IF(PMKAFAAPAYER[[#This Row],[ ]]="Payé",PMKAFAAPAYER[[#This Row],[30.04.2025]],0)</f>
        <v>0</v>
      </c>
      <c r="BE400" s="18">
        <f t="shared" si="99"/>
        <v>0</v>
      </c>
      <c r="BF400" s="162"/>
      <c r="BG400" s="166">
        <f>IF(PMKAFAAPAYER[[#This Row],[ ]]="Payé",PMKAFAAPAYER[[#This Row],[07.05.2025]],0)</f>
        <v>0</v>
      </c>
      <c r="BH400" s="161"/>
      <c r="BI400" s="166">
        <f>IF(PMKAFAAPAYER[[#This Row],[ ]]="Payé",PMKAFAAPAYER[[#This Row],[14.05.2025]],0)</f>
        <v>0</v>
      </c>
      <c r="BJ400" s="161"/>
      <c r="BK400" s="166">
        <f>IF(PMKAFAAPAYER[[#This Row],[ ]]="Payé",PMKAFAAPAYER[[#This Row],[21.05.2025]],0)</f>
        <v>0</v>
      </c>
      <c r="BL400" s="161"/>
      <c r="BM400" s="176">
        <f>IF(PMKAFAAPAYER[[#This Row],[ ]]="Payé",PMKAFAAPAYER[[#This Row],[28.05.2025]],0)</f>
        <v>0</v>
      </c>
      <c r="BN400" s="17">
        <f t="shared" si="100"/>
        <v>0</v>
      </c>
      <c r="BO400" s="162"/>
      <c r="BP400" s="166">
        <f>IF(PMKAFAAPAYER[[#This Row],[ ]]="Payé",PMKAFAAPAYER[[#This Row],[04.06.2025]],0)</f>
        <v>0</v>
      </c>
      <c r="BQ400" s="161"/>
      <c r="BR400" s="166">
        <f>IF(PMKAFAAPAYER[[#This Row],[ ]]="Payé",PMKAFAAPAYER[[#This Row],[11.06.2025]],0)</f>
        <v>0</v>
      </c>
      <c r="BS400" s="161"/>
      <c r="BT400" s="166">
        <f>IF(PMKAFAAPAYER[[#This Row],[ ]]="Payé",PMKAFAAPAYER[[#This Row],[18.06.2025]],0)</f>
        <v>0</v>
      </c>
      <c r="BU400" s="161"/>
      <c r="BV400" s="176">
        <f>IF(PMKAFAAPAYER[[#This Row],[ ]]="Payé",PMKAFAAPAYER[[#This Row],[25.06.2025]],0)</f>
        <v>0</v>
      </c>
      <c r="BW400" s="18">
        <f t="shared" si="101"/>
        <v>0</v>
      </c>
      <c r="BX400" s="162"/>
      <c r="BY400" s="166">
        <f>IF(PMKAFAAPAYER[[#This Row],[ ]]="Payé",PMKAFAAPAYER[[#This Row],[02.07.2025]],0)</f>
        <v>0</v>
      </c>
      <c r="BZ400" s="161"/>
      <c r="CA400" s="166">
        <f>IF(PMKAFAAPAYER[[#This Row],[ ]]="Payé",PMKAFAAPAYER[[#This Row],[09.07.2025]],0)</f>
        <v>0</v>
      </c>
      <c r="CB400" s="161"/>
      <c r="CC400" s="166">
        <f>IF(PMKAFAAPAYER[[#This Row],[ ]]="Payé",PMKAFAAPAYER[[#This Row],[16.07.2025]],0)</f>
        <v>0</v>
      </c>
      <c r="CD400" s="161"/>
      <c r="CE400" s="166">
        <f>IF(PMKAFAAPAYER[[#This Row],[ ]]="Payé",PMKAFAAPAYER[[#This Row],[23.07.2025]],0)</f>
        <v>0</v>
      </c>
      <c r="CF400" s="161"/>
      <c r="CG400" s="176">
        <f>IF(PMKAFAAPAYER[[#This Row],[ ]]="Payé",PMKAFAAPAYER[[#This Row],[30.07.2025]],0)</f>
        <v>0</v>
      </c>
      <c r="CH400" s="17">
        <f t="shared" si="102"/>
        <v>0</v>
      </c>
      <c r="CI400" s="162"/>
      <c r="CJ400" s="166">
        <f>IF(PMKAFAAPAYER[[#This Row],[ ]]="Payé",PMKAFAAPAYER[[#This Row],[06.08.2025]],0)</f>
        <v>0</v>
      </c>
      <c r="CK400" s="161"/>
      <c r="CL400" s="166">
        <f>IF(PMKAFAAPAYER[[#This Row],[ ]]="Payé",PMKAFAAPAYER[[#This Row],[13.08.2025]],0)</f>
        <v>0</v>
      </c>
      <c r="CM400" s="161"/>
      <c r="CN400" s="166">
        <f>IF(PMKAFAAPAYER[[#This Row],[ ]]="Payé",PMKAFAAPAYER[[#This Row],[20.08.2025]],0)</f>
        <v>0</v>
      </c>
      <c r="CO400" s="161"/>
      <c r="CP400" s="176">
        <f>IF(PMKAFAAPAYER[[#This Row],[ ]]="Payé",PMKAFAAPAYER[[#This Row],[27.08.2025]],0)</f>
        <v>0</v>
      </c>
      <c r="CQ400" s="18">
        <f t="shared" si="103"/>
        <v>0</v>
      </c>
      <c r="CR400" s="162"/>
      <c r="CS400" s="166">
        <f>IF(PMKAFAAPAYER[[#This Row],[ ]]="Payé",PMKAFAAPAYER[[#This Row],[03.09.2025]],0)</f>
        <v>0</v>
      </c>
      <c r="CT400" s="161"/>
      <c r="CU400" s="166">
        <f>IF(PMKAFAAPAYER[[#This Row],[ ]]="Payé",PMKAFAAPAYER[[#This Row],[10.09.2025]],0)</f>
        <v>0</v>
      </c>
      <c r="CV400" s="161"/>
      <c r="CW400" s="166">
        <f>IF(PMKAFAAPAYER[[#This Row],[ ]]="Payé",PMKAFAAPAYER[[#This Row],[17.09.2025]],0)</f>
        <v>0</v>
      </c>
      <c r="CX400" s="161"/>
      <c r="CY400" s="176">
        <f>IF(PMKAFAAPAYER[[#This Row],[ ]]="Payé",PMKAFAAPAYER[[#This Row],[24.09.2025]],0)</f>
        <v>0</v>
      </c>
      <c r="CZ400" s="17">
        <f t="shared" si="104"/>
        <v>0</v>
      </c>
      <c r="DA400" s="162"/>
      <c r="DB400" s="166">
        <f>IF(PMKAFAAPAYER[[#This Row],[ ]]="Payé",PMKAFAAPAYER[[#This Row],[01.10.2025]],0)</f>
        <v>0</v>
      </c>
      <c r="DC400" s="161"/>
      <c r="DD400" s="166">
        <f>IF(PMKAFAAPAYER[[#This Row],[ ]]="Payé",PMKAFAAPAYER[[#This Row],[08.10.2025]],0)</f>
        <v>0</v>
      </c>
      <c r="DE400" s="161"/>
      <c r="DF400" s="166">
        <f>IF(PMKAFAAPAYER[[#This Row],[ ]]="Payé",PMKAFAAPAYER[[#This Row],[15.10.2025]],0)</f>
        <v>0</v>
      </c>
      <c r="DG400" s="161"/>
      <c r="DH400" s="166">
        <f>IF(PMKAFAAPAYER[[#This Row],[ ]]="Payé",PMKAFAAPAYER[[#This Row],[22.10.2025]],0)</f>
        <v>0</v>
      </c>
      <c r="DI400" s="161"/>
      <c r="DJ400" s="176">
        <f>IF(PMKAFAAPAYER[[#This Row],[ ]]="Payé",PMKAFAAPAYER[[#This Row],[29.10.2025]],0)</f>
        <v>0</v>
      </c>
      <c r="DK400" s="18">
        <f t="shared" si="105"/>
        <v>0</v>
      </c>
      <c r="DL400" s="162"/>
      <c r="DM400" s="166">
        <f>IF(PMKAFAAPAYER[[#This Row],[ ]]="Payé",PMKAFAAPAYER[[#This Row],[05.11.2025]],0)</f>
        <v>0</v>
      </c>
      <c r="DN400" s="161"/>
      <c r="DO400" s="166">
        <f>IF(PMKAFAAPAYER[[#This Row],[ ]]="Payé",PMKAFAAPAYER[[#This Row],[12.11.2025]],0)</f>
        <v>0</v>
      </c>
      <c r="DP400" s="161"/>
      <c r="DQ400" s="166">
        <f>IF(PMKAFAAPAYER[[#This Row],[ ]]="Payé",PMKAFAAPAYER[[#This Row],[19.11.2025]],0)</f>
        <v>0</v>
      </c>
      <c r="DR400" s="161"/>
      <c r="DS400" s="176">
        <f>IF(PMKAFAAPAYER[[#This Row],[ ]]="Payé",PMKAFAAPAYER[[#This Row],[26.11.2025]],0)</f>
        <v>0</v>
      </c>
      <c r="DT400" s="17">
        <f t="shared" si="106"/>
        <v>0</v>
      </c>
      <c r="DU400" s="162"/>
      <c r="DV400" s="166">
        <f>IF(PMKAFAAPAYER[[#This Row],[ ]]="Payé",PMKAFAAPAYER[[#This Row],[03.12.2025]],0)</f>
        <v>0</v>
      </c>
      <c r="DW400" s="161"/>
      <c r="DX400" s="166">
        <f>IF(PMKAFAAPAYER[[#This Row],[ ]]="Payé",PMKAFAAPAYER[[#This Row],[10.12.2025]],0)</f>
        <v>0</v>
      </c>
      <c r="DY400" s="161"/>
      <c r="DZ400" s="166">
        <f>IF(PMKAFAAPAYER[[#This Row],[ ]]="Payé",PMKAFAAPAYER[[#This Row],[17.12.2025]],0)</f>
        <v>0</v>
      </c>
      <c r="EA400" s="161"/>
      <c r="EB400" s="166">
        <f>IF(PMKAFAAPAYER[[#This Row],[ ]]="Payé",PMKAFAAPAYER[[#This Row],[24.12.2025]],0)</f>
        <v>0</v>
      </c>
      <c r="EC400" s="161"/>
      <c r="ED400" s="176">
        <f>IF(PMKAFAAPAYER[[#This Row],[ ]]="Payé",PMKAFAAPAYER[[#This Row],[31.12.2025]],0)</f>
        <v>0</v>
      </c>
      <c r="EE400" s="18">
        <f t="shared" si="107"/>
        <v>0</v>
      </c>
      <c r="EF400" s="11">
        <f t="shared" si="108"/>
        <v>0</v>
      </c>
      <c r="EG400" s="16">
        <f>+PMKAFAAPAYER[[#This Row],[CHF]]-PMKAFAAPAYER[[#This Row],[T2025]]</f>
        <v>0</v>
      </c>
    </row>
    <row r="401" spans="1:137" x14ac:dyDescent="0.3">
      <c r="A401" s="9">
        <f t="shared" si="109"/>
        <v>396</v>
      </c>
      <c r="B401" s="250"/>
      <c r="C401" s="251"/>
      <c r="D401" s="252"/>
      <c r="E401" s="253"/>
      <c r="F401" s="265">
        <f t="shared" si="95"/>
        <v>0</v>
      </c>
      <c r="G401" s="254"/>
      <c r="H401" s="255"/>
      <c r="I401" s="256"/>
      <c r="J401" s="14"/>
      <c r="K401" s="14"/>
      <c r="L401" s="14"/>
      <c r="N401" s="15"/>
      <c r="P401" s="258"/>
      <c r="Q401" s="259"/>
      <c r="R401" s="260"/>
      <c r="S401" s="166">
        <f>IF(PMKAFAAPAYER[[#This Row],[ ]]="Payé",PMKAFAAPAYER[[#This Row],[02.01.2025]],0)</f>
        <v>0</v>
      </c>
      <c r="T401" s="234"/>
      <c r="U401" s="166">
        <f>IF(PMKAFAAPAYER[[#This Row],[ ]]="Payé",PMKAFAAPAYER[[#This Row],[09.01.2025]],0)</f>
        <v>0</v>
      </c>
      <c r="V401" s="234"/>
      <c r="W401" s="166">
        <f>IF(PMKAFAAPAYER[[#This Row],[ ]]="Payé",PMKAFAAPAYER[[#This Row],[16.01.2025]],0)</f>
        <v>0</v>
      </c>
      <c r="X401" s="234"/>
      <c r="Y401" s="166">
        <f>IF(PMKAFAAPAYER[[#This Row],[ ]]="Payé",PMKAFAAPAYER[[#This Row],[23.01.2025]],0)</f>
        <v>0</v>
      </c>
      <c r="Z401" s="234"/>
      <c r="AA401" s="176">
        <f>IF(PMKAFAAPAYER[[#This Row],[ ]]="Payé",PMKAFAAPAYER[[#This Row],[30.01.2025]],0)</f>
        <v>0</v>
      </c>
      <c r="AB401" s="32">
        <f t="shared" si="96"/>
        <v>0</v>
      </c>
      <c r="AC401" s="234"/>
      <c r="AD401" s="166">
        <f>IF(PMKAFAAPAYER[[#This Row],[ ]]="Payé",PMKAFAAPAYER[[#This Row],[06.02.2025]],0)</f>
        <v>0</v>
      </c>
      <c r="AE401" s="234"/>
      <c r="AF401" s="166">
        <f>IF(PMKAFAAPAYER[[#This Row],[ ]]="Payé",PMKAFAAPAYER[[#This Row],[13.02.2025]],0)</f>
        <v>0</v>
      </c>
      <c r="AG401" s="234"/>
      <c r="AH401" s="166">
        <f>IF(PMKAFAAPAYER[[#This Row],[ ]]="Payé",PMKAFAAPAYER[[#This Row],[20.02.2025]],0)</f>
        <v>0</v>
      </c>
      <c r="AI401" s="234"/>
      <c r="AJ401" s="176">
        <f>IF(PMKAFAAPAYER[[#This Row],[ ]]="Payé",PMKAFAAPAYER[[#This Row],[27.02.2025]],0)</f>
        <v>0</v>
      </c>
      <c r="AK401" s="47">
        <f t="shared" si="97"/>
        <v>0</v>
      </c>
      <c r="AL401" s="162"/>
      <c r="AM401" s="166">
        <f>IF(PMKAFAAPAYER[[#This Row],[ ]]="Payé",PMKAFAAPAYER[[#This Row],[05.03.2025]],0)</f>
        <v>0</v>
      </c>
      <c r="AN401" s="161"/>
      <c r="AO401" s="166">
        <f>IF(PMKAFAAPAYER[[#This Row],[ ]]="Payé",PMKAFAAPAYER[[#This Row],[12.03.2025]],0)</f>
        <v>0</v>
      </c>
      <c r="AP401" s="161"/>
      <c r="AQ401" s="166">
        <f>IF(PMKAFAAPAYER[[#This Row],[ ]]="Payé",PMKAFAAPAYER[[#This Row],[19.03.2025]],0)</f>
        <v>0</v>
      </c>
      <c r="AR401" s="161"/>
      <c r="AS401" s="176">
        <f>IF(PMKAFAAPAYER[[#This Row],[ ]]="Payé",PMKAFAAPAYER[[#This Row],[26.03.2025]],0)</f>
        <v>0</v>
      </c>
      <c r="AT401" s="17">
        <f t="shared" si="98"/>
        <v>0</v>
      </c>
      <c r="AU401" s="162"/>
      <c r="AV401" s="166">
        <f>IF(PMKAFAAPAYER[[#This Row],[ ]]="Payé",PMKAFAAPAYER[[#This Row],[02.04.2025]],0)</f>
        <v>0</v>
      </c>
      <c r="AW401" s="161"/>
      <c r="AX401" s="166">
        <f>IF(PMKAFAAPAYER[[#This Row],[ ]]="Payé",PMKAFAAPAYER[[#This Row],[09.04.2025]],0)</f>
        <v>0</v>
      </c>
      <c r="AY401" s="161"/>
      <c r="AZ401" s="166">
        <f>IF(PMKAFAAPAYER[[#This Row],[ ]]="Payé",PMKAFAAPAYER[[#This Row],[16.04.2025]],0)</f>
        <v>0</v>
      </c>
      <c r="BA401" s="161"/>
      <c r="BB401" s="166">
        <f>IF(PMKAFAAPAYER[[#This Row],[ ]]="Payé",PMKAFAAPAYER[[#This Row],[23.04.2025]],0)</f>
        <v>0</v>
      </c>
      <c r="BC401" s="161"/>
      <c r="BD401" s="176">
        <f>IF(PMKAFAAPAYER[[#This Row],[ ]]="Payé",PMKAFAAPAYER[[#This Row],[30.04.2025]],0)</f>
        <v>0</v>
      </c>
      <c r="BE401" s="18">
        <f t="shared" si="99"/>
        <v>0</v>
      </c>
      <c r="BF401" s="162"/>
      <c r="BG401" s="166">
        <f>IF(PMKAFAAPAYER[[#This Row],[ ]]="Payé",PMKAFAAPAYER[[#This Row],[07.05.2025]],0)</f>
        <v>0</v>
      </c>
      <c r="BH401" s="161"/>
      <c r="BI401" s="166">
        <f>IF(PMKAFAAPAYER[[#This Row],[ ]]="Payé",PMKAFAAPAYER[[#This Row],[14.05.2025]],0)</f>
        <v>0</v>
      </c>
      <c r="BJ401" s="161"/>
      <c r="BK401" s="166">
        <f>IF(PMKAFAAPAYER[[#This Row],[ ]]="Payé",PMKAFAAPAYER[[#This Row],[21.05.2025]],0)</f>
        <v>0</v>
      </c>
      <c r="BL401" s="161"/>
      <c r="BM401" s="176">
        <f>IF(PMKAFAAPAYER[[#This Row],[ ]]="Payé",PMKAFAAPAYER[[#This Row],[28.05.2025]],0)</f>
        <v>0</v>
      </c>
      <c r="BN401" s="17">
        <f t="shared" si="100"/>
        <v>0</v>
      </c>
      <c r="BO401" s="162"/>
      <c r="BP401" s="166">
        <f>IF(PMKAFAAPAYER[[#This Row],[ ]]="Payé",PMKAFAAPAYER[[#This Row],[04.06.2025]],0)</f>
        <v>0</v>
      </c>
      <c r="BQ401" s="161"/>
      <c r="BR401" s="166">
        <f>IF(PMKAFAAPAYER[[#This Row],[ ]]="Payé",PMKAFAAPAYER[[#This Row],[11.06.2025]],0)</f>
        <v>0</v>
      </c>
      <c r="BS401" s="161"/>
      <c r="BT401" s="166">
        <f>IF(PMKAFAAPAYER[[#This Row],[ ]]="Payé",PMKAFAAPAYER[[#This Row],[18.06.2025]],0)</f>
        <v>0</v>
      </c>
      <c r="BU401" s="161"/>
      <c r="BV401" s="176">
        <f>IF(PMKAFAAPAYER[[#This Row],[ ]]="Payé",PMKAFAAPAYER[[#This Row],[25.06.2025]],0)</f>
        <v>0</v>
      </c>
      <c r="BW401" s="18">
        <f t="shared" si="101"/>
        <v>0</v>
      </c>
      <c r="BX401" s="162"/>
      <c r="BY401" s="166">
        <f>IF(PMKAFAAPAYER[[#This Row],[ ]]="Payé",PMKAFAAPAYER[[#This Row],[02.07.2025]],0)</f>
        <v>0</v>
      </c>
      <c r="BZ401" s="161"/>
      <c r="CA401" s="166">
        <f>IF(PMKAFAAPAYER[[#This Row],[ ]]="Payé",PMKAFAAPAYER[[#This Row],[09.07.2025]],0)</f>
        <v>0</v>
      </c>
      <c r="CB401" s="161"/>
      <c r="CC401" s="166">
        <f>IF(PMKAFAAPAYER[[#This Row],[ ]]="Payé",PMKAFAAPAYER[[#This Row],[16.07.2025]],0)</f>
        <v>0</v>
      </c>
      <c r="CD401" s="161"/>
      <c r="CE401" s="166">
        <f>IF(PMKAFAAPAYER[[#This Row],[ ]]="Payé",PMKAFAAPAYER[[#This Row],[23.07.2025]],0)</f>
        <v>0</v>
      </c>
      <c r="CF401" s="161"/>
      <c r="CG401" s="176">
        <f>IF(PMKAFAAPAYER[[#This Row],[ ]]="Payé",PMKAFAAPAYER[[#This Row],[30.07.2025]],0)</f>
        <v>0</v>
      </c>
      <c r="CH401" s="17">
        <f t="shared" si="102"/>
        <v>0</v>
      </c>
      <c r="CI401" s="162"/>
      <c r="CJ401" s="166">
        <f>IF(PMKAFAAPAYER[[#This Row],[ ]]="Payé",PMKAFAAPAYER[[#This Row],[06.08.2025]],0)</f>
        <v>0</v>
      </c>
      <c r="CK401" s="161"/>
      <c r="CL401" s="166">
        <f>IF(PMKAFAAPAYER[[#This Row],[ ]]="Payé",PMKAFAAPAYER[[#This Row],[13.08.2025]],0)</f>
        <v>0</v>
      </c>
      <c r="CM401" s="161"/>
      <c r="CN401" s="166">
        <f>IF(PMKAFAAPAYER[[#This Row],[ ]]="Payé",PMKAFAAPAYER[[#This Row],[20.08.2025]],0)</f>
        <v>0</v>
      </c>
      <c r="CO401" s="161"/>
      <c r="CP401" s="176">
        <f>IF(PMKAFAAPAYER[[#This Row],[ ]]="Payé",PMKAFAAPAYER[[#This Row],[27.08.2025]],0)</f>
        <v>0</v>
      </c>
      <c r="CQ401" s="18">
        <f t="shared" si="103"/>
        <v>0</v>
      </c>
      <c r="CR401" s="162"/>
      <c r="CS401" s="166">
        <f>IF(PMKAFAAPAYER[[#This Row],[ ]]="Payé",PMKAFAAPAYER[[#This Row],[03.09.2025]],0)</f>
        <v>0</v>
      </c>
      <c r="CT401" s="161"/>
      <c r="CU401" s="166">
        <f>IF(PMKAFAAPAYER[[#This Row],[ ]]="Payé",PMKAFAAPAYER[[#This Row],[10.09.2025]],0)</f>
        <v>0</v>
      </c>
      <c r="CV401" s="161"/>
      <c r="CW401" s="166">
        <f>IF(PMKAFAAPAYER[[#This Row],[ ]]="Payé",PMKAFAAPAYER[[#This Row],[17.09.2025]],0)</f>
        <v>0</v>
      </c>
      <c r="CX401" s="161"/>
      <c r="CY401" s="176">
        <f>IF(PMKAFAAPAYER[[#This Row],[ ]]="Payé",PMKAFAAPAYER[[#This Row],[24.09.2025]],0)</f>
        <v>0</v>
      </c>
      <c r="CZ401" s="17">
        <f t="shared" si="104"/>
        <v>0</v>
      </c>
      <c r="DA401" s="162"/>
      <c r="DB401" s="166">
        <f>IF(PMKAFAAPAYER[[#This Row],[ ]]="Payé",PMKAFAAPAYER[[#This Row],[01.10.2025]],0)</f>
        <v>0</v>
      </c>
      <c r="DC401" s="161"/>
      <c r="DD401" s="166">
        <f>IF(PMKAFAAPAYER[[#This Row],[ ]]="Payé",PMKAFAAPAYER[[#This Row],[08.10.2025]],0)</f>
        <v>0</v>
      </c>
      <c r="DE401" s="161"/>
      <c r="DF401" s="166">
        <f>IF(PMKAFAAPAYER[[#This Row],[ ]]="Payé",PMKAFAAPAYER[[#This Row],[15.10.2025]],0)</f>
        <v>0</v>
      </c>
      <c r="DG401" s="161"/>
      <c r="DH401" s="166">
        <f>IF(PMKAFAAPAYER[[#This Row],[ ]]="Payé",PMKAFAAPAYER[[#This Row],[22.10.2025]],0)</f>
        <v>0</v>
      </c>
      <c r="DI401" s="161"/>
      <c r="DJ401" s="176">
        <f>IF(PMKAFAAPAYER[[#This Row],[ ]]="Payé",PMKAFAAPAYER[[#This Row],[29.10.2025]],0)</f>
        <v>0</v>
      </c>
      <c r="DK401" s="18">
        <f t="shared" si="105"/>
        <v>0</v>
      </c>
      <c r="DL401" s="162"/>
      <c r="DM401" s="166">
        <f>IF(PMKAFAAPAYER[[#This Row],[ ]]="Payé",PMKAFAAPAYER[[#This Row],[05.11.2025]],0)</f>
        <v>0</v>
      </c>
      <c r="DN401" s="161"/>
      <c r="DO401" s="166">
        <f>IF(PMKAFAAPAYER[[#This Row],[ ]]="Payé",PMKAFAAPAYER[[#This Row],[12.11.2025]],0)</f>
        <v>0</v>
      </c>
      <c r="DP401" s="161"/>
      <c r="DQ401" s="166">
        <f>IF(PMKAFAAPAYER[[#This Row],[ ]]="Payé",PMKAFAAPAYER[[#This Row],[19.11.2025]],0)</f>
        <v>0</v>
      </c>
      <c r="DR401" s="161"/>
      <c r="DS401" s="176">
        <f>IF(PMKAFAAPAYER[[#This Row],[ ]]="Payé",PMKAFAAPAYER[[#This Row],[26.11.2025]],0)</f>
        <v>0</v>
      </c>
      <c r="DT401" s="17">
        <f t="shared" si="106"/>
        <v>0</v>
      </c>
      <c r="DU401" s="162"/>
      <c r="DV401" s="166">
        <f>IF(PMKAFAAPAYER[[#This Row],[ ]]="Payé",PMKAFAAPAYER[[#This Row],[03.12.2025]],0)</f>
        <v>0</v>
      </c>
      <c r="DW401" s="161"/>
      <c r="DX401" s="166">
        <f>IF(PMKAFAAPAYER[[#This Row],[ ]]="Payé",PMKAFAAPAYER[[#This Row],[10.12.2025]],0)</f>
        <v>0</v>
      </c>
      <c r="DY401" s="161"/>
      <c r="DZ401" s="166">
        <f>IF(PMKAFAAPAYER[[#This Row],[ ]]="Payé",PMKAFAAPAYER[[#This Row],[17.12.2025]],0)</f>
        <v>0</v>
      </c>
      <c r="EA401" s="161"/>
      <c r="EB401" s="166">
        <f>IF(PMKAFAAPAYER[[#This Row],[ ]]="Payé",PMKAFAAPAYER[[#This Row],[24.12.2025]],0)</f>
        <v>0</v>
      </c>
      <c r="EC401" s="161"/>
      <c r="ED401" s="176">
        <f>IF(PMKAFAAPAYER[[#This Row],[ ]]="Payé",PMKAFAAPAYER[[#This Row],[31.12.2025]],0)</f>
        <v>0</v>
      </c>
      <c r="EE401" s="18">
        <f t="shared" si="107"/>
        <v>0</v>
      </c>
      <c r="EF401" s="11">
        <f t="shared" si="108"/>
        <v>0</v>
      </c>
      <c r="EG401" s="16">
        <f>+PMKAFAAPAYER[[#This Row],[CHF]]-PMKAFAAPAYER[[#This Row],[T2025]]</f>
        <v>0</v>
      </c>
    </row>
    <row r="402" spans="1:137" x14ac:dyDescent="0.3">
      <c r="A402" s="9">
        <f t="shared" si="109"/>
        <v>397</v>
      </c>
      <c r="B402" s="250"/>
      <c r="C402" s="251"/>
      <c r="D402" s="252"/>
      <c r="E402" s="253"/>
      <c r="F402" s="265">
        <f t="shared" si="95"/>
        <v>0</v>
      </c>
      <c r="G402" s="254"/>
      <c r="H402" s="255"/>
      <c r="I402" s="256"/>
      <c r="J402" s="14"/>
      <c r="K402" s="14"/>
      <c r="L402" s="14"/>
      <c r="N402" s="15"/>
      <c r="P402" s="258"/>
      <c r="Q402" s="259"/>
      <c r="R402" s="260"/>
      <c r="S402" s="166">
        <f>IF(PMKAFAAPAYER[[#This Row],[ ]]="Payé",PMKAFAAPAYER[[#This Row],[02.01.2025]],0)</f>
        <v>0</v>
      </c>
      <c r="T402" s="234"/>
      <c r="U402" s="166">
        <f>IF(PMKAFAAPAYER[[#This Row],[ ]]="Payé",PMKAFAAPAYER[[#This Row],[09.01.2025]],0)</f>
        <v>0</v>
      </c>
      <c r="V402" s="234"/>
      <c r="W402" s="166">
        <f>IF(PMKAFAAPAYER[[#This Row],[ ]]="Payé",PMKAFAAPAYER[[#This Row],[16.01.2025]],0)</f>
        <v>0</v>
      </c>
      <c r="X402" s="234"/>
      <c r="Y402" s="166">
        <f>IF(PMKAFAAPAYER[[#This Row],[ ]]="Payé",PMKAFAAPAYER[[#This Row],[23.01.2025]],0)</f>
        <v>0</v>
      </c>
      <c r="Z402" s="234"/>
      <c r="AA402" s="176">
        <f>IF(PMKAFAAPAYER[[#This Row],[ ]]="Payé",PMKAFAAPAYER[[#This Row],[30.01.2025]],0)</f>
        <v>0</v>
      </c>
      <c r="AB402" s="32">
        <f t="shared" si="96"/>
        <v>0</v>
      </c>
      <c r="AC402" s="234"/>
      <c r="AD402" s="166">
        <f>IF(PMKAFAAPAYER[[#This Row],[ ]]="Payé",PMKAFAAPAYER[[#This Row],[06.02.2025]],0)</f>
        <v>0</v>
      </c>
      <c r="AE402" s="234"/>
      <c r="AF402" s="166">
        <f>IF(PMKAFAAPAYER[[#This Row],[ ]]="Payé",PMKAFAAPAYER[[#This Row],[13.02.2025]],0)</f>
        <v>0</v>
      </c>
      <c r="AG402" s="234"/>
      <c r="AH402" s="166">
        <f>IF(PMKAFAAPAYER[[#This Row],[ ]]="Payé",PMKAFAAPAYER[[#This Row],[20.02.2025]],0)</f>
        <v>0</v>
      </c>
      <c r="AI402" s="234"/>
      <c r="AJ402" s="176">
        <f>IF(PMKAFAAPAYER[[#This Row],[ ]]="Payé",PMKAFAAPAYER[[#This Row],[27.02.2025]],0)</f>
        <v>0</v>
      </c>
      <c r="AK402" s="47">
        <f t="shared" si="97"/>
        <v>0</v>
      </c>
      <c r="AL402" s="162"/>
      <c r="AM402" s="166">
        <f>IF(PMKAFAAPAYER[[#This Row],[ ]]="Payé",PMKAFAAPAYER[[#This Row],[05.03.2025]],0)</f>
        <v>0</v>
      </c>
      <c r="AN402" s="161"/>
      <c r="AO402" s="166">
        <f>IF(PMKAFAAPAYER[[#This Row],[ ]]="Payé",PMKAFAAPAYER[[#This Row],[12.03.2025]],0)</f>
        <v>0</v>
      </c>
      <c r="AP402" s="161"/>
      <c r="AQ402" s="166">
        <f>IF(PMKAFAAPAYER[[#This Row],[ ]]="Payé",PMKAFAAPAYER[[#This Row],[19.03.2025]],0)</f>
        <v>0</v>
      </c>
      <c r="AR402" s="161"/>
      <c r="AS402" s="176">
        <f>IF(PMKAFAAPAYER[[#This Row],[ ]]="Payé",PMKAFAAPAYER[[#This Row],[26.03.2025]],0)</f>
        <v>0</v>
      </c>
      <c r="AT402" s="17">
        <f t="shared" si="98"/>
        <v>0</v>
      </c>
      <c r="AU402" s="162"/>
      <c r="AV402" s="166">
        <f>IF(PMKAFAAPAYER[[#This Row],[ ]]="Payé",PMKAFAAPAYER[[#This Row],[02.04.2025]],0)</f>
        <v>0</v>
      </c>
      <c r="AW402" s="161"/>
      <c r="AX402" s="166">
        <f>IF(PMKAFAAPAYER[[#This Row],[ ]]="Payé",PMKAFAAPAYER[[#This Row],[09.04.2025]],0)</f>
        <v>0</v>
      </c>
      <c r="AY402" s="161"/>
      <c r="AZ402" s="166">
        <f>IF(PMKAFAAPAYER[[#This Row],[ ]]="Payé",PMKAFAAPAYER[[#This Row],[16.04.2025]],0)</f>
        <v>0</v>
      </c>
      <c r="BA402" s="161"/>
      <c r="BB402" s="166">
        <f>IF(PMKAFAAPAYER[[#This Row],[ ]]="Payé",PMKAFAAPAYER[[#This Row],[23.04.2025]],0)</f>
        <v>0</v>
      </c>
      <c r="BC402" s="161"/>
      <c r="BD402" s="176">
        <f>IF(PMKAFAAPAYER[[#This Row],[ ]]="Payé",PMKAFAAPAYER[[#This Row],[30.04.2025]],0)</f>
        <v>0</v>
      </c>
      <c r="BE402" s="18">
        <f t="shared" si="99"/>
        <v>0</v>
      </c>
      <c r="BF402" s="162"/>
      <c r="BG402" s="166">
        <f>IF(PMKAFAAPAYER[[#This Row],[ ]]="Payé",PMKAFAAPAYER[[#This Row],[07.05.2025]],0)</f>
        <v>0</v>
      </c>
      <c r="BH402" s="161"/>
      <c r="BI402" s="166">
        <f>IF(PMKAFAAPAYER[[#This Row],[ ]]="Payé",PMKAFAAPAYER[[#This Row],[14.05.2025]],0)</f>
        <v>0</v>
      </c>
      <c r="BJ402" s="161"/>
      <c r="BK402" s="166">
        <f>IF(PMKAFAAPAYER[[#This Row],[ ]]="Payé",PMKAFAAPAYER[[#This Row],[21.05.2025]],0)</f>
        <v>0</v>
      </c>
      <c r="BL402" s="161"/>
      <c r="BM402" s="176">
        <f>IF(PMKAFAAPAYER[[#This Row],[ ]]="Payé",PMKAFAAPAYER[[#This Row],[28.05.2025]],0)</f>
        <v>0</v>
      </c>
      <c r="BN402" s="17">
        <f t="shared" si="100"/>
        <v>0</v>
      </c>
      <c r="BO402" s="162"/>
      <c r="BP402" s="166">
        <f>IF(PMKAFAAPAYER[[#This Row],[ ]]="Payé",PMKAFAAPAYER[[#This Row],[04.06.2025]],0)</f>
        <v>0</v>
      </c>
      <c r="BQ402" s="161"/>
      <c r="BR402" s="166">
        <f>IF(PMKAFAAPAYER[[#This Row],[ ]]="Payé",PMKAFAAPAYER[[#This Row],[11.06.2025]],0)</f>
        <v>0</v>
      </c>
      <c r="BS402" s="161"/>
      <c r="BT402" s="166">
        <f>IF(PMKAFAAPAYER[[#This Row],[ ]]="Payé",PMKAFAAPAYER[[#This Row],[18.06.2025]],0)</f>
        <v>0</v>
      </c>
      <c r="BU402" s="161"/>
      <c r="BV402" s="176">
        <f>IF(PMKAFAAPAYER[[#This Row],[ ]]="Payé",PMKAFAAPAYER[[#This Row],[25.06.2025]],0)</f>
        <v>0</v>
      </c>
      <c r="BW402" s="18">
        <f t="shared" si="101"/>
        <v>0</v>
      </c>
      <c r="BX402" s="162"/>
      <c r="BY402" s="166">
        <f>IF(PMKAFAAPAYER[[#This Row],[ ]]="Payé",PMKAFAAPAYER[[#This Row],[02.07.2025]],0)</f>
        <v>0</v>
      </c>
      <c r="BZ402" s="161"/>
      <c r="CA402" s="166">
        <f>IF(PMKAFAAPAYER[[#This Row],[ ]]="Payé",PMKAFAAPAYER[[#This Row],[09.07.2025]],0)</f>
        <v>0</v>
      </c>
      <c r="CB402" s="161"/>
      <c r="CC402" s="166">
        <f>IF(PMKAFAAPAYER[[#This Row],[ ]]="Payé",PMKAFAAPAYER[[#This Row],[16.07.2025]],0)</f>
        <v>0</v>
      </c>
      <c r="CD402" s="161"/>
      <c r="CE402" s="166">
        <f>IF(PMKAFAAPAYER[[#This Row],[ ]]="Payé",PMKAFAAPAYER[[#This Row],[23.07.2025]],0)</f>
        <v>0</v>
      </c>
      <c r="CF402" s="161"/>
      <c r="CG402" s="176">
        <f>IF(PMKAFAAPAYER[[#This Row],[ ]]="Payé",PMKAFAAPAYER[[#This Row],[30.07.2025]],0)</f>
        <v>0</v>
      </c>
      <c r="CH402" s="17">
        <f t="shared" si="102"/>
        <v>0</v>
      </c>
      <c r="CI402" s="162"/>
      <c r="CJ402" s="166">
        <f>IF(PMKAFAAPAYER[[#This Row],[ ]]="Payé",PMKAFAAPAYER[[#This Row],[06.08.2025]],0)</f>
        <v>0</v>
      </c>
      <c r="CK402" s="161"/>
      <c r="CL402" s="166">
        <f>IF(PMKAFAAPAYER[[#This Row],[ ]]="Payé",PMKAFAAPAYER[[#This Row],[13.08.2025]],0)</f>
        <v>0</v>
      </c>
      <c r="CM402" s="161"/>
      <c r="CN402" s="166">
        <f>IF(PMKAFAAPAYER[[#This Row],[ ]]="Payé",PMKAFAAPAYER[[#This Row],[20.08.2025]],0)</f>
        <v>0</v>
      </c>
      <c r="CO402" s="161"/>
      <c r="CP402" s="176">
        <f>IF(PMKAFAAPAYER[[#This Row],[ ]]="Payé",PMKAFAAPAYER[[#This Row],[27.08.2025]],0)</f>
        <v>0</v>
      </c>
      <c r="CQ402" s="18">
        <f t="shared" si="103"/>
        <v>0</v>
      </c>
      <c r="CR402" s="162"/>
      <c r="CS402" s="166">
        <f>IF(PMKAFAAPAYER[[#This Row],[ ]]="Payé",PMKAFAAPAYER[[#This Row],[03.09.2025]],0)</f>
        <v>0</v>
      </c>
      <c r="CT402" s="161"/>
      <c r="CU402" s="166">
        <f>IF(PMKAFAAPAYER[[#This Row],[ ]]="Payé",PMKAFAAPAYER[[#This Row],[10.09.2025]],0)</f>
        <v>0</v>
      </c>
      <c r="CV402" s="161"/>
      <c r="CW402" s="166">
        <f>IF(PMKAFAAPAYER[[#This Row],[ ]]="Payé",PMKAFAAPAYER[[#This Row],[17.09.2025]],0)</f>
        <v>0</v>
      </c>
      <c r="CX402" s="161"/>
      <c r="CY402" s="176">
        <f>IF(PMKAFAAPAYER[[#This Row],[ ]]="Payé",PMKAFAAPAYER[[#This Row],[24.09.2025]],0)</f>
        <v>0</v>
      </c>
      <c r="CZ402" s="17">
        <f t="shared" si="104"/>
        <v>0</v>
      </c>
      <c r="DA402" s="162"/>
      <c r="DB402" s="166">
        <f>IF(PMKAFAAPAYER[[#This Row],[ ]]="Payé",PMKAFAAPAYER[[#This Row],[01.10.2025]],0)</f>
        <v>0</v>
      </c>
      <c r="DC402" s="161"/>
      <c r="DD402" s="166">
        <f>IF(PMKAFAAPAYER[[#This Row],[ ]]="Payé",PMKAFAAPAYER[[#This Row],[08.10.2025]],0)</f>
        <v>0</v>
      </c>
      <c r="DE402" s="161"/>
      <c r="DF402" s="166">
        <f>IF(PMKAFAAPAYER[[#This Row],[ ]]="Payé",PMKAFAAPAYER[[#This Row],[15.10.2025]],0)</f>
        <v>0</v>
      </c>
      <c r="DG402" s="161"/>
      <c r="DH402" s="166">
        <f>IF(PMKAFAAPAYER[[#This Row],[ ]]="Payé",PMKAFAAPAYER[[#This Row],[22.10.2025]],0)</f>
        <v>0</v>
      </c>
      <c r="DI402" s="161"/>
      <c r="DJ402" s="176">
        <f>IF(PMKAFAAPAYER[[#This Row],[ ]]="Payé",PMKAFAAPAYER[[#This Row],[29.10.2025]],0)</f>
        <v>0</v>
      </c>
      <c r="DK402" s="18">
        <f t="shared" si="105"/>
        <v>0</v>
      </c>
      <c r="DL402" s="162"/>
      <c r="DM402" s="166">
        <f>IF(PMKAFAAPAYER[[#This Row],[ ]]="Payé",PMKAFAAPAYER[[#This Row],[05.11.2025]],0)</f>
        <v>0</v>
      </c>
      <c r="DN402" s="161"/>
      <c r="DO402" s="166">
        <f>IF(PMKAFAAPAYER[[#This Row],[ ]]="Payé",PMKAFAAPAYER[[#This Row],[12.11.2025]],0)</f>
        <v>0</v>
      </c>
      <c r="DP402" s="161"/>
      <c r="DQ402" s="166">
        <f>IF(PMKAFAAPAYER[[#This Row],[ ]]="Payé",PMKAFAAPAYER[[#This Row],[19.11.2025]],0)</f>
        <v>0</v>
      </c>
      <c r="DR402" s="161"/>
      <c r="DS402" s="176">
        <f>IF(PMKAFAAPAYER[[#This Row],[ ]]="Payé",PMKAFAAPAYER[[#This Row],[26.11.2025]],0)</f>
        <v>0</v>
      </c>
      <c r="DT402" s="17">
        <f t="shared" si="106"/>
        <v>0</v>
      </c>
      <c r="DU402" s="162"/>
      <c r="DV402" s="166">
        <f>IF(PMKAFAAPAYER[[#This Row],[ ]]="Payé",PMKAFAAPAYER[[#This Row],[03.12.2025]],0)</f>
        <v>0</v>
      </c>
      <c r="DW402" s="161"/>
      <c r="DX402" s="166">
        <f>IF(PMKAFAAPAYER[[#This Row],[ ]]="Payé",PMKAFAAPAYER[[#This Row],[10.12.2025]],0)</f>
        <v>0</v>
      </c>
      <c r="DY402" s="161"/>
      <c r="DZ402" s="166">
        <f>IF(PMKAFAAPAYER[[#This Row],[ ]]="Payé",PMKAFAAPAYER[[#This Row],[17.12.2025]],0)</f>
        <v>0</v>
      </c>
      <c r="EA402" s="161"/>
      <c r="EB402" s="166">
        <f>IF(PMKAFAAPAYER[[#This Row],[ ]]="Payé",PMKAFAAPAYER[[#This Row],[24.12.2025]],0)</f>
        <v>0</v>
      </c>
      <c r="EC402" s="161"/>
      <c r="ED402" s="176">
        <f>IF(PMKAFAAPAYER[[#This Row],[ ]]="Payé",PMKAFAAPAYER[[#This Row],[31.12.2025]],0)</f>
        <v>0</v>
      </c>
      <c r="EE402" s="18">
        <f t="shared" si="107"/>
        <v>0</v>
      </c>
      <c r="EF402" s="11">
        <f t="shared" si="108"/>
        <v>0</v>
      </c>
      <c r="EG402" s="16">
        <f>+PMKAFAAPAYER[[#This Row],[CHF]]-PMKAFAAPAYER[[#This Row],[T2025]]</f>
        <v>0</v>
      </c>
    </row>
    <row r="403" spans="1:137" x14ac:dyDescent="0.3">
      <c r="A403" s="9">
        <f t="shared" si="109"/>
        <v>398</v>
      </c>
      <c r="B403" s="250"/>
      <c r="C403" s="251"/>
      <c r="D403" s="252"/>
      <c r="E403" s="253"/>
      <c r="F403" s="265">
        <f t="shared" si="95"/>
        <v>0</v>
      </c>
      <c r="G403" s="254"/>
      <c r="H403" s="255"/>
      <c r="I403" s="256"/>
      <c r="J403" s="14"/>
      <c r="K403" s="14"/>
      <c r="L403" s="14"/>
      <c r="N403" s="15"/>
      <c r="P403" s="258"/>
      <c r="Q403" s="259"/>
      <c r="R403" s="260"/>
      <c r="S403" s="166">
        <f>IF(PMKAFAAPAYER[[#This Row],[ ]]="Payé",PMKAFAAPAYER[[#This Row],[02.01.2025]],0)</f>
        <v>0</v>
      </c>
      <c r="T403" s="234"/>
      <c r="U403" s="166">
        <f>IF(PMKAFAAPAYER[[#This Row],[ ]]="Payé",PMKAFAAPAYER[[#This Row],[09.01.2025]],0)</f>
        <v>0</v>
      </c>
      <c r="V403" s="234"/>
      <c r="W403" s="166">
        <f>IF(PMKAFAAPAYER[[#This Row],[ ]]="Payé",PMKAFAAPAYER[[#This Row],[16.01.2025]],0)</f>
        <v>0</v>
      </c>
      <c r="X403" s="234"/>
      <c r="Y403" s="166">
        <f>IF(PMKAFAAPAYER[[#This Row],[ ]]="Payé",PMKAFAAPAYER[[#This Row],[23.01.2025]],0)</f>
        <v>0</v>
      </c>
      <c r="Z403" s="234"/>
      <c r="AA403" s="176">
        <f>IF(PMKAFAAPAYER[[#This Row],[ ]]="Payé",PMKAFAAPAYER[[#This Row],[30.01.2025]],0)</f>
        <v>0</v>
      </c>
      <c r="AB403" s="32">
        <f t="shared" si="96"/>
        <v>0</v>
      </c>
      <c r="AC403" s="234"/>
      <c r="AD403" s="166">
        <f>IF(PMKAFAAPAYER[[#This Row],[ ]]="Payé",PMKAFAAPAYER[[#This Row],[06.02.2025]],0)</f>
        <v>0</v>
      </c>
      <c r="AE403" s="234"/>
      <c r="AF403" s="166">
        <f>IF(PMKAFAAPAYER[[#This Row],[ ]]="Payé",PMKAFAAPAYER[[#This Row],[13.02.2025]],0)</f>
        <v>0</v>
      </c>
      <c r="AG403" s="234"/>
      <c r="AH403" s="166">
        <f>IF(PMKAFAAPAYER[[#This Row],[ ]]="Payé",PMKAFAAPAYER[[#This Row],[20.02.2025]],0)</f>
        <v>0</v>
      </c>
      <c r="AI403" s="234"/>
      <c r="AJ403" s="176">
        <f>IF(PMKAFAAPAYER[[#This Row],[ ]]="Payé",PMKAFAAPAYER[[#This Row],[27.02.2025]],0)</f>
        <v>0</v>
      </c>
      <c r="AK403" s="47">
        <f t="shared" si="97"/>
        <v>0</v>
      </c>
      <c r="AL403" s="162"/>
      <c r="AM403" s="166">
        <f>IF(PMKAFAAPAYER[[#This Row],[ ]]="Payé",PMKAFAAPAYER[[#This Row],[05.03.2025]],0)</f>
        <v>0</v>
      </c>
      <c r="AN403" s="161"/>
      <c r="AO403" s="166">
        <f>IF(PMKAFAAPAYER[[#This Row],[ ]]="Payé",PMKAFAAPAYER[[#This Row],[12.03.2025]],0)</f>
        <v>0</v>
      </c>
      <c r="AP403" s="161"/>
      <c r="AQ403" s="166">
        <f>IF(PMKAFAAPAYER[[#This Row],[ ]]="Payé",PMKAFAAPAYER[[#This Row],[19.03.2025]],0)</f>
        <v>0</v>
      </c>
      <c r="AR403" s="161"/>
      <c r="AS403" s="176">
        <f>IF(PMKAFAAPAYER[[#This Row],[ ]]="Payé",PMKAFAAPAYER[[#This Row],[26.03.2025]],0)</f>
        <v>0</v>
      </c>
      <c r="AT403" s="17">
        <f t="shared" si="98"/>
        <v>0</v>
      </c>
      <c r="AU403" s="162"/>
      <c r="AV403" s="166">
        <f>IF(PMKAFAAPAYER[[#This Row],[ ]]="Payé",PMKAFAAPAYER[[#This Row],[02.04.2025]],0)</f>
        <v>0</v>
      </c>
      <c r="AW403" s="161"/>
      <c r="AX403" s="166">
        <f>IF(PMKAFAAPAYER[[#This Row],[ ]]="Payé",PMKAFAAPAYER[[#This Row],[09.04.2025]],0)</f>
        <v>0</v>
      </c>
      <c r="AY403" s="161"/>
      <c r="AZ403" s="166">
        <f>IF(PMKAFAAPAYER[[#This Row],[ ]]="Payé",PMKAFAAPAYER[[#This Row],[16.04.2025]],0)</f>
        <v>0</v>
      </c>
      <c r="BA403" s="161"/>
      <c r="BB403" s="166">
        <f>IF(PMKAFAAPAYER[[#This Row],[ ]]="Payé",PMKAFAAPAYER[[#This Row],[23.04.2025]],0)</f>
        <v>0</v>
      </c>
      <c r="BC403" s="161"/>
      <c r="BD403" s="176">
        <f>IF(PMKAFAAPAYER[[#This Row],[ ]]="Payé",PMKAFAAPAYER[[#This Row],[30.04.2025]],0)</f>
        <v>0</v>
      </c>
      <c r="BE403" s="18">
        <f t="shared" si="99"/>
        <v>0</v>
      </c>
      <c r="BF403" s="162"/>
      <c r="BG403" s="166">
        <f>IF(PMKAFAAPAYER[[#This Row],[ ]]="Payé",PMKAFAAPAYER[[#This Row],[07.05.2025]],0)</f>
        <v>0</v>
      </c>
      <c r="BH403" s="161"/>
      <c r="BI403" s="166">
        <f>IF(PMKAFAAPAYER[[#This Row],[ ]]="Payé",PMKAFAAPAYER[[#This Row],[14.05.2025]],0)</f>
        <v>0</v>
      </c>
      <c r="BJ403" s="161"/>
      <c r="BK403" s="166">
        <f>IF(PMKAFAAPAYER[[#This Row],[ ]]="Payé",PMKAFAAPAYER[[#This Row],[21.05.2025]],0)</f>
        <v>0</v>
      </c>
      <c r="BL403" s="161"/>
      <c r="BM403" s="176">
        <f>IF(PMKAFAAPAYER[[#This Row],[ ]]="Payé",PMKAFAAPAYER[[#This Row],[28.05.2025]],0)</f>
        <v>0</v>
      </c>
      <c r="BN403" s="17">
        <f t="shared" si="100"/>
        <v>0</v>
      </c>
      <c r="BO403" s="162"/>
      <c r="BP403" s="166">
        <f>IF(PMKAFAAPAYER[[#This Row],[ ]]="Payé",PMKAFAAPAYER[[#This Row],[04.06.2025]],0)</f>
        <v>0</v>
      </c>
      <c r="BQ403" s="161"/>
      <c r="BR403" s="166">
        <f>IF(PMKAFAAPAYER[[#This Row],[ ]]="Payé",PMKAFAAPAYER[[#This Row],[11.06.2025]],0)</f>
        <v>0</v>
      </c>
      <c r="BS403" s="161"/>
      <c r="BT403" s="166">
        <f>IF(PMKAFAAPAYER[[#This Row],[ ]]="Payé",PMKAFAAPAYER[[#This Row],[18.06.2025]],0)</f>
        <v>0</v>
      </c>
      <c r="BU403" s="161"/>
      <c r="BV403" s="176">
        <f>IF(PMKAFAAPAYER[[#This Row],[ ]]="Payé",PMKAFAAPAYER[[#This Row],[25.06.2025]],0)</f>
        <v>0</v>
      </c>
      <c r="BW403" s="18">
        <f t="shared" si="101"/>
        <v>0</v>
      </c>
      <c r="BX403" s="162"/>
      <c r="BY403" s="166">
        <f>IF(PMKAFAAPAYER[[#This Row],[ ]]="Payé",PMKAFAAPAYER[[#This Row],[02.07.2025]],0)</f>
        <v>0</v>
      </c>
      <c r="BZ403" s="161"/>
      <c r="CA403" s="166">
        <f>IF(PMKAFAAPAYER[[#This Row],[ ]]="Payé",PMKAFAAPAYER[[#This Row],[09.07.2025]],0)</f>
        <v>0</v>
      </c>
      <c r="CB403" s="161"/>
      <c r="CC403" s="166">
        <f>IF(PMKAFAAPAYER[[#This Row],[ ]]="Payé",PMKAFAAPAYER[[#This Row],[16.07.2025]],0)</f>
        <v>0</v>
      </c>
      <c r="CD403" s="161"/>
      <c r="CE403" s="166">
        <f>IF(PMKAFAAPAYER[[#This Row],[ ]]="Payé",PMKAFAAPAYER[[#This Row],[23.07.2025]],0)</f>
        <v>0</v>
      </c>
      <c r="CF403" s="161"/>
      <c r="CG403" s="176">
        <f>IF(PMKAFAAPAYER[[#This Row],[ ]]="Payé",PMKAFAAPAYER[[#This Row],[30.07.2025]],0)</f>
        <v>0</v>
      </c>
      <c r="CH403" s="17">
        <f t="shared" si="102"/>
        <v>0</v>
      </c>
      <c r="CI403" s="162"/>
      <c r="CJ403" s="166">
        <f>IF(PMKAFAAPAYER[[#This Row],[ ]]="Payé",PMKAFAAPAYER[[#This Row],[06.08.2025]],0)</f>
        <v>0</v>
      </c>
      <c r="CK403" s="161"/>
      <c r="CL403" s="166">
        <f>IF(PMKAFAAPAYER[[#This Row],[ ]]="Payé",PMKAFAAPAYER[[#This Row],[13.08.2025]],0)</f>
        <v>0</v>
      </c>
      <c r="CM403" s="161"/>
      <c r="CN403" s="166">
        <f>IF(PMKAFAAPAYER[[#This Row],[ ]]="Payé",PMKAFAAPAYER[[#This Row],[20.08.2025]],0)</f>
        <v>0</v>
      </c>
      <c r="CO403" s="161"/>
      <c r="CP403" s="176">
        <f>IF(PMKAFAAPAYER[[#This Row],[ ]]="Payé",PMKAFAAPAYER[[#This Row],[27.08.2025]],0)</f>
        <v>0</v>
      </c>
      <c r="CQ403" s="18">
        <f t="shared" si="103"/>
        <v>0</v>
      </c>
      <c r="CR403" s="162"/>
      <c r="CS403" s="166">
        <f>IF(PMKAFAAPAYER[[#This Row],[ ]]="Payé",PMKAFAAPAYER[[#This Row],[03.09.2025]],0)</f>
        <v>0</v>
      </c>
      <c r="CT403" s="161"/>
      <c r="CU403" s="166">
        <f>IF(PMKAFAAPAYER[[#This Row],[ ]]="Payé",PMKAFAAPAYER[[#This Row],[10.09.2025]],0)</f>
        <v>0</v>
      </c>
      <c r="CV403" s="161"/>
      <c r="CW403" s="166">
        <f>IF(PMKAFAAPAYER[[#This Row],[ ]]="Payé",PMKAFAAPAYER[[#This Row],[17.09.2025]],0)</f>
        <v>0</v>
      </c>
      <c r="CX403" s="161"/>
      <c r="CY403" s="176">
        <f>IF(PMKAFAAPAYER[[#This Row],[ ]]="Payé",PMKAFAAPAYER[[#This Row],[24.09.2025]],0)</f>
        <v>0</v>
      </c>
      <c r="CZ403" s="17">
        <f t="shared" si="104"/>
        <v>0</v>
      </c>
      <c r="DA403" s="162"/>
      <c r="DB403" s="166">
        <f>IF(PMKAFAAPAYER[[#This Row],[ ]]="Payé",PMKAFAAPAYER[[#This Row],[01.10.2025]],0)</f>
        <v>0</v>
      </c>
      <c r="DC403" s="161"/>
      <c r="DD403" s="166">
        <f>IF(PMKAFAAPAYER[[#This Row],[ ]]="Payé",PMKAFAAPAYER[[#This Row],[08.10.2025]],0)</f>
        <v>0</v>
      </c>
      <c r="DE403" s="161"/>
      <c r="DF403" s="166">
        <f>IF(PMKAFAAPAYER[[#This Row],[ ]]="Payé",PMKAFAAPAYER[[#This Row],[15.10.2025]],0)</f>
        <v>0</v>
      </c>
      <c r="DG403" s="161"/>
      <c r="DH403" s="166">
        <f>IF(PMKAFAAPAYER[[#This Row],[ ]]="Payé",PMKAFAAPAYER[[#This Row],[22.10.2025]],0)</f>
        <v>0</v>
      </c>
      <c r="DI403" s="161"/>
      <c r="DJ403" s="176">
        <f>IF(PMKAFAAPAYER[[#This Row],[ ]]="Payé",PMKAFAAPAYER[[#This Row],[29.10.2025]],0)</f>
        <v>0</v>
      </c>
      <c r="DK403" s="18">
        <f t="shared" si="105"/>
        <v>0</v>
      </c>
      <c r="DL403" s="162"/>
      <c r="DM403" s="166">
        <f>IF(PMKAFAAPAYER[[#This Row],[ ]]="Payé",PMKAFAAPAYER[[#This Row],[05.11.2025]],0)</f>
        <v>0</v>
      </c>
      <c r="DN403" s="161"/>
      <c r="DO403" s="166">
        <f>IF(PMKAFAAPAYER[[#This Row],[ ]]="Payé",PMKAFAAPAYER[[#This Row],[12.11.2025]],0)</f>
        <v>0</v>
      </c>
      <c r="DP403" s="161"/>
      <c r="DQ403" s="166">
        <f>IF(PMKAFAAPAYER[[#This Row],[ ]]="Payé",PMKAFAAPAYER[[#This Row],[19.11.2025]],0)</f>
        <v>0</v>
      </c>
      <c r="DR403" s="161"/>
      <c r="DS403" s="176">
        <f>IF(PMKAFAAPAYER[[#This Row],[ ]]="Payé",PMKAFAAPAYER[[#This Row],[26.11.2025]],0)</f>
        <v>0</v>
      </c>
      <c r="DT403" s="17">
        <f t="shared" si="106"/>
        <v>0</v>
      </c>
      <c r="DU403" s="162"/>
      <c r="DV403" s="166">
        <f>IF(PMKAFAAPAYER[[#This Row],[ ]]="Payé",PMKAFAAPAYER[[#This Row],[03.12.2025]],0)</f>
        <v>0</v>
      </c>
      <c r="DW403" s="161"/>
      <c r="DX403" s="166">
        <f>IF(PMKAFAAPAYER[[#This Row],[ ]]="Payé",PMKAFAAPAYER[[#This Row],[10.12.2025]],0)</f>
        <v>0</v>
      </c>
      <c r="DY403" s="161"/>
      <c r="DZ403" s="166">
        <f>IF(PMKAFAAPAYER[[#This Row],[ ]]="Payé",PMKAFAAPAYER[[#This Row],[17.12.2025]],0)</f>
        <v>0</v>
      </c>
      <c r="EA403" s="161"/>
      <c r="EB403" s="166">
        <f>IF(PMKAFAAPAYER[[#This Row],[ ]]="Payé",PMKAFAAPAYER[[#This Row],[24.12.2025]],0)</f>
        <v>0</v>
      </c>
      <c r="EC403" s="161"/>
      <c r="ED403" s="176">
        <f>IF(PMKAFAAPAYER[[#This Row],[ ]]="Payé",PMKAFAAPAYER[[#This Row],[31.12.2025]],0)</f>
        <v>0</v>
      </c>
      <c r="EE403" s="18">
        <f t="shared" si="107"/>
        <v>0</v>
      </c>
      <c r="EF403" s="11">
        <f t="shared" si="108"/>
        <v>0</v>
      </c>
      <c r="EG403" s="16">
        <f>+PMKAFAAPAYER[[#This Row],[CHF]]-PMKAFAAPAYER[[#This Row],[T2025]]</f>
        <v>0</v>
      </c>
    </row>
    <row r="404" spans="1:137" x14ac:dyDescent="0.3">
      <c r="A404" s="9">
        <f t="shared" si="109"/>
        <v>399</v>
      </c>
      <c r="B404" s="250"/>
      <c r="C404" s="251"/>
      <c r="D404" s="252"/>
      <c r="E404" s="253"/>
      <c r="F404" s="265">
        <f t="shared" si="95"/>
        <v>0</v>
      </c>
      <c r="G404" s="254"/>
      <c r="H404" s="255"/>
      <c r="I404" s="256"/>
      <c r="J404" s="14"/>
      <c r="K404" s="14"/>
      <c r="L404" s="14"/>
      <c r="N404" s="15"/>
      <c r="P404" s="258"/>
      <c r="Q404" s="259"/>
      <c r="R404" s="260"/>
      <c r="S404" s="166">
        <f>IF(PMKAFAAPAYER[[#This Row],[ ]]="Payé",PMKAFAAPAYER[[#This Row],[02.01.2025]],0)</f>
        <v>0</v>
      </c>
      <c r="T404" s="234"/>
      <c r="U404" s="166">
        <f>IF(PMKAFAAPAYER[[#This Row],[ ]]="Payé",PMKAFAAPAYER[[#This Row],[09.01.2025]],0)</f>
        <v>0</v>
      </c>
      <c r="V404" s="234"/>
      <c r="W404" s="166">
        <f>IF(PMKAFAAPAYER[[#This Row],[ ]]="Payé",PMKAFAAPAYER[[#This Row],[16.01.2025]],0)</f>
        <v>0</v>
      </c>
      <c r="X404" s="234"/>
      <c r="Y404" s="166">
        <f>IF(PMKAFAAPAYER[[#This Row],[ ]]="Payé",PMKAFAAPAYER[[#This Row],[23.01.2025]],0)</f>
        <v>0</v>
      </c>
      <c r="Z404" s="234"/>
      <c r="AA404" s="176">
        <f>IF(PMKAFAAPAYER[[#This Row],[ ]]="Payé",PMKAFAAPAYER[[#This Row],[30.01.2025]],0)</f>
        <v>0</v>
      </c>
      <c r="AB404" s="32">
        <f t="shared" si="96"/>
        <v>0</v>
      </c>
      <c r="AC404" s="234"/>
      <c r="AD404" s="166">
        <f>IF(PMKAFAAPAYER[[#This Row],[ ]]="Payé",PMKAFAAPAYER[[#This Row],[06.02.2025]],0)</f>
        <v>0</v>
      </c>
      <c r="AE404" s="234"/>
      <c r="AF404" s="166">
        <f>IF(PMKAFAAPAYER[[#This Row],[ ]]="Payé",PMKAFAAPAYER[[#This Row],[13.02.2025]],0)</f>
        <v>0</v>
      </c>
      <c r="AG404" s="234"/>
      <c r="AH404" s="166">
        <f>IF(PMKAFAAPAYER[[#This Row],[ ]]="Payé",PMKAFAAPAYER[[#This Row],[20.02.2025]],0)</f>
        <v>0</v>
      </c>
      <c r="AI404" s="234"/>
      <c r="AJ404" s="176">
        <f>IF(PMKAFAAPAYER[[#This Row],[ ]]="Payé",PMKAFAAPAYER[[#This Row],[27.02.2025]],0)</f>
        <v>0</v>
      </c>
      <c r="AK404" s="47">
        <f t="shared" si="97"/>
        <v>0</v>
      </c>
      <c r="AL404" s="162"/>
      <c r="AM404" s="166">
        <f>IF(PMKAFAAPAYER[[#This Row],[ ]]="Payé",PMKAFAAPAYER[[#This Row],[05.03.2025]],0)</f>
        <v>0</v>
      </c>
      <c r="AN404" s="161"/>
      <c r="AO404" s="166">
        <f>IF(PMKAFAAPAYER[[#This Row],[ ]]="Payé",PMKAFAAPAYER[[#This Row],[12.03.2025]],0)</f>
        <v>0</v>
      </c>
      <c r="AP404" s="161"/>
      <c r="AQ404" s="166">
        <f>IF(PMKAFAAPAYER[[#This Row],[ ]]="Payé",PMKAFAAPAYER[[#This Row],[19.03.2025]],0)</f>
        <v>0</v>
      </c>
      <c r="AR404" s="161"/>
      <c r="AS404" s="176">
        <f>IF(PMKAFAAPAYER[[#This Row],[ ]]="Payé",PMKAFAAPAYER[[#This Row],[26.03.2025]],0)</f>
        <v>0</v>
      </c>
      <c r="AT404" s="17">
        <f t="shared" si="98"/>
        <v>0</v>
      </c>
      <c r="AU404" s="162"/>
      <c r="AV404" s="166">
        <f>IF(PMKAFAAPAYER[[#This Row],[ ]]="Payé",PMKAFAAPAYER[[#This Row],[02.04.2025]],0)</f>
        <v>0</v>
      </c>
      <c r="AW404" s="161"/>
      <c r="AX404" s="166">
        <f>IF(PMKAFAAPAYER[[#This Row],[ ]]="Payé",PMKAFAAPAYER[[#This Row],[09.04.2025]],0)</f>
        <v>0</v>
      </c>
      <c r="AY404" s="161"/>
      <c r="AZ404" s="166">
        <f>IF(PMKAFAAPAYER[[#This Row],[ ]]="Payé",PMKAFAAPAYER[[#This Row],[16.04.2025]],0)</f>
        <v>0</v>
      </c>
      <c r="BA404" s="161"/>
      <c r="BB404" s="166">
        <f>IF(PMKAFAAPAYER[[#This Row],[ ]]="Payé",PMKAFAAPAYER[[#This Row],[23.04.2025]],0)</f>
        <v>0</v>
      </c>
      <c r="BC404" s="161"/>
      <c r="BD404" s="176">
        <f>IF(PMKAFAAPAYER[[#This Row],[ ]]="Payé",PMKAFAAPAYER[[#This Row],[30.04.2025]],0)</f>
        <v>0</v>
      </c>
      <c r="BE404" s="18">
        <f t="shared" si="99"/>
        <v>0</v>
      </c>
      <c r="BF404" s="162"/>
      <c r="BG404" s="166">
        <f>IF(PMKAFAAPAYER[[#This Row],[ ]]="Payé",PMKAFAAPAYER[[#This Row],[07.05.2025]],0)</f>
        <v>0</v>
      </c>
      <c r="BH404" s="161"/>
      <c r="BI404" s="166">
        <f>IF(PMKAFAAPAYER[[#This Row],[ ]]="Payé",PMKAFAAPAYER[[#This Row],[14.05.2025]],0)</f>
        <v>0</v>
      </c>
      <c r="BJ404" s="161"/>
      <c r="BK404" s="166">
        <f>IF(PMKAFAAPAYER[[#This Row],[ ]]="Payé",PMKAFAAPAYER[[#This Row],[21.05.2025]],0)</f>
        <v>0</v>
      </c>
      <c r="BL404" s="161"/>
      <c r="BM404" s="176">
        <f>IF(PMKAFAAPAYER[[#This Row],[ ]]="Payé",PMKAFAAPAYER[[#This Row],[28.05.2025]],0)</f>
        <v>0</v>
      </c>
      <c r="BN404" s="17">
        <f t="shared" si="100"/>
        <v>0</v>
      </c>
      <c r="BO404" s="162"/>
      <c r="BP404" s="166">
        <f>IF(PMKAFAAPAYER[[#This Row],[ ]]="Payé",PMKAFAAPAYER[[#This Row],[04.06.2025]],0)</f>
        <v>0</v>
      </c>
      <c r="BQ404" s="161"/>
      <c r="BR404" s="166">
        <f>IF(PMKAFAAPAYER[[#This Row],[ ]]="Payé",PMKAFAAPAYER[[#This Row],[11.06.2025]],0)</f>
        <v>0</v>
      </c>
      <c r="BS404" s="161"/>
      <c r="BT404" s="166">
        <f>IF(PMKAFAAPAYER[[#This Row],[ ]]="Payé",PMKAFAAPAYER[[#This Row],[18.06.2025]],0)</f>
        <v>0</v>
      </c>
      <c r="BU404" s="161"/>
      <c r="BV404" s="176">
        <f>IF(PMKAFAAPAYER[[#This Row],[ ]]="Payé",PMKAFAAPAYER[[#This Row],[25.06.2025]],0)</f>
        <v>0</v>
      </c>
      <c r="BW404" s="18">
        <f t="shared" si="101"/>
        <v>0</v>
      </c>
      <c r="BX404" s="162"/>
      <c r="BY404" s="166">
        <f>IF(PMKAFAAPAYER[[#This Row],[ ]]="Payé",PMKAFAAPAYER[[#This Row],[02.07.2025]],0)</f>
        <v>0</v>
      </c>
      <c r="BZ404" s="161"/>
      <c r="CA404" s="166">
        <f>IF(PMKAFAAPAYER[[#This Row],[ ]]="Payé",PMKAFAAPAYER[[#This Row],[09.07.2025]],0)</f>
        <v>0</v>
      </c>
      <c r="CB404" s="161"/>
      <c r="CC404" s="166">
        <f>IF(PMKAFAAPAYER[[#This Row],[ ]]="Payé",PMKAFAAPAYER[[#This Row],[16.07.2025]],0)</f>
        <v>0</v>
      </c>
      <c r="CD404" s="161"/>
      <c r="CE404" s="166">
        <f>IF(PMKAFAAPAYER[[#This Row],[ ]]="Payé",PMKAFAAPAYER[[#This Row],[23.07.2025]],0)</f>
        <v>0</v>
      </c>
      <c r="CF404" s="161"/>
      <c r="CG404" s="176">
        <f>IF(PMKAFAAPAYER[[#This Row],[ ]]="Payé",PMKAFAAPAYER[[#This Row],[30.07.2025]],0)</f>
        <v>0</v>
      </c>
      <c r="CH404" s="17">
        <f t="shared" si="102"/>
        <v>0</v>
      </c>
      <c r="CI404" s="162"/>
      <c r="CJ404" s="166">
        <f>IF(PMKAFAAPAYER[[#This Row],[ ]]="Payé",PMKAFAAPAYER[[#This Row],[06.08.2025]],0)</f>
        <v>0</v>
      </c>
      <c r="CK404" s="161"/>
      <c r="CL404" s="166">
        <f>IF(PMKAFAAPAYER[[#This Row],[ ]]="Payé",PMKAFAAPAYER[[#This Row],[13.08.2025]],0)</f>
        <v>0</v>
      </c>
      <c r="CM404" s="161"/>
      <c r="CN404" s="166">
        <f>IF(PMKAFAAPAYER[[#This Row],[ ]]="Payé",PMKAFAAPAYER[[#This Row],[20.08.2025]],0)</f>
        <v>0</v>
      </c>
      <c r="CO404" s="161"/>
      <c r="CP404" s="176">
        <f>IF(PMKAFAAPAYER[[#This Row],[ ]]="Payé",PMKAFAAPAYER[[#This Row],[27.08.2025]],0)</f>
        <v>0</v>
      </c>
      <c r="CQ404" s="18">
        <f t="shared" si="103"/>
        <v>0</v>
      </c>
      <c r="CR404" s="162"/>
      <c r="CS404" s="166">
        <f>IF(PMKAFAAPAYER[[#This Row],[ ]]="Payé",PMKAFAAPAYER[[#This Row],[03.09.2025]],0)</f>
        <v>0</v>
      </c>
      <c r="CT404" s="161"/>
      <c r="CU404" s="166">
        <f>IF(PMKAFAAPAYER[[#This Row],[ ]]="Payé",PMKAFAAPAYER[[#This Row],[10.09.2025]],0)</f>
        <v>0</v>
      </c>
      <c r="CV404" s="161"/>
      <c r="CW404" s="166">
        <f>IF(PMKAFAAPAYER[[#This Row],[ ]]="Payé",PMKAFAAPAYER[[#This Row],[17.09.2025]],0)</f>
        <v>0</v>
      </c>
      <c r="CX404" s="161"/>
      <c r="CY404" s="176">
        <f>IF(PMKAFAAPAYER[[#This Row],[ ]]="Payé",PMKAFAAPAYER[[#This Row],[24.09.2025]],0)</f>
        <v>0</v>
      </c>
      <c r="CZ404" s="17">
        <f t="shared" si="104"/>
        <v>0</v>
      </c>
      <c r="DA404" s="162"/>
      <c r="DB404" s="166">
        <f>IF(PMKAFAAPAYER[[#This Row],[ ]]="Payé",PMKAFAAPAYER[[#This Row],[01.10.2025]],0)</f>
        <v>0</v>
      </c>
      <c r="DC404" s="161"/>
      <c r="DD404" s="166">
        <f>IF(PMKAFAAPAYER[[#This Row],[ ]]="Payé",PMKAFAAPAYER[[#This Row],[08.10.2025]],0)</f>
        <v>0</v>
      </c>
      <c r="DE404" s="161"/>
      <c r="DF404" s="166">
        <f>IF(PMKAFAAPAYER[[#This Row],[ ]]="Payé",PMKAFAAPAYER[[#This Row],[15.10.2025]],0)</f>
        <v>0</v>
      </c>
      <c r="DG404" s="161"/>
      <c r="DH404" s="166">
        <f>IF(PMKAFAAPAYER[[#This Row],[ ]]="Payé",PMKAFAAPAYER[[#This Row],[22.10.2025]],0)</f>
        <v>0</v>
      </c>
      <c r="DI404" s="161"/>
      <c r="DJ404" s="176">
        <f>IF(PMKAFAAPAYER[[#This Row],[ ]]="Payé",PMKAFAAPAYER[[#This Row],[29.10.2025]],0)</f>
        <v>0</v>
      </c>
      <c r="DK404" s="18">
        <f t="shared" si="105"/>
        <v>0</v>
      </c>
      <c r="DL404" s="162"/>
      <c r="DM404" s="166">
        <f>IF(PMKAFAAPAYER[[#This Row],[ ]]="Payé",PMKAFAAPAYER[[#This Row],[05.11.2025]],0)</f>
        <v>0</v>
      </c>
      <c r="DN404" s="161"/>
      <c r="DO404" s="166">
        <f>IF(PMKAFAAPAYER[[#This Row],[ ]]="Payé",PMKAFAAPAYER[[#This Row],[12.11.2025]],0)</f>
        <v>0</v>
      </c>
      <c r="DP404" s="161"/>
      <c r="DQ404" s="166">
        <f>IF(PMKAFAAPAYER[[#This Row],[ ]]="Payé",PMKAFAAPAYER[[#This Row],[19.11.2025]],0)</f>
        <v>0</v>
      </c>
      <c r="DR404" s="161"/>
      <c r="DS404" s="176">
        <f>IF(PMKAFAAPAYER[[#This Row],[ ]]="Payé",PMKAFAAPAYER[[#This Row],[26.11.2025]],0)</f>
        <v>0</v>
      </c>
      <c r="DT404" s="17">
        <f t="shared" si="106"/>
        <v>0</v>
      </c>
      <c r="DU404" s="162"/>
      <c r="DV404" s="166">
        <f>IF(PMKAFAAPAYER[[#This Row],[ ]]="Payé",PMKAFAAPAYER[[#This Row],[03.12.2025]],0)</f>
        <v>0</v>
      </c>
      <c r="DW404" s="161"/>
      <c r="DX404" s="166">
        <f>IF(PMKAFAAPAYER[[#This Row],[ ]]="Payé",PMKAFAAPAYER[[#This Row],[10.12.2025]],0)</f>
        <v>0</v>
      </c>
      <c r="DY404" s="161"/>
      <c r="DZ404" s="166">
        <f>IF(PMKAFAAPAYER[[#This Row],[ ]]="Payé",PMKAFAAPAYER[[#This Row],[17.12.2025]],0)</f>
        <v>0</v>
      </c>
      <c r="EA404" s="161"/>
      <c r="EB404" s="166">
        <f>IF(PMKAFAAPAYER[[#This Row],[ ]]="Payé",PMKAFAAPAYER[[#This Row],[24.12.2025]],0)</f>
        <v>0</v>
      </c>
      <c r="EC404" s="161"/>
      <c r="ED404" s="176">
        <f>IF(PMKAFAAPAYER[[#This Row],[ ]]="Payé",PMKAFAAPAYER[[#This Row],[31.12.2025]],0)</f>
        <v>0</v>
      </c>
      <c r="EE404" s="18">
        <f t="shared" si="107"/>
        <v>0</v>
      </c>
      <c r="EF404" s="11">
        <f t="shared" si="108"/>
        <v>0</v>
      </c>
      <c r="EG404" s="16">
        <f>+PMKAFAAPAYER[[#This Row],[CHF]]-PMKAFAAPAYER[[#This Row],[T2025]]</f>
        <v>0</v>
      </c>
    </row>
    <row r="405" spans="1:137" x14ac:dyDescent="0.3">
      <c r="A405" s="9">
        <f t="shared" si="109"/>
        <v>400</v>
      </c>
      <c r="B405" s="250"/>
      <c r="C405" s="251"/>
      <c r="D405" s="252"/>
      <c r="E405" s="253"/>
      <c r="F405" s="265">
        <f t="shared" si="95"/>
        <v>0</v>
      </c>
      <c r="G405" s="254"/>
      <c r="H405" s="255"/>
      <c r="I405" s="256"/>
      <c r="J405" s="14"/>
      <c r="K405" s="14"/>
      <c r="L405" s="14"/>
      <c r="N405" s="15"/>
      <c r="P405" s="258"/>
      <c r="Q405" s="259"/>
      <c r="R405" s="260"/>
      <c r="S405" s="166">
        <f>IF(PMKAFAAPAYER[[#This Row],[ ]]="Payé",PMKAFAAPAYER[[#This Row],[02.01.2025]],0)</f>
        <v>0</v>
      </c>
      <c r="T405" s="234"/>
      <c r="U405" s="166">
        <f>IF(PMKAFAAPAYER[[#This Row],[ ]]="Payé",PMKAFAAPAYER[[#This Row],[09.01.2025]],0)</f>
        <v>0</v>
      </c>
      <c r="V405" s="234"/>
      <c r="W405" s="166">
        <f>IF(PMKAFAAPAYER[[#This Row],[ ]]="Payé",PMKAFAAPAYER[[#This Row],[16.01.2025]],0)</f>
        <v>0</v>
      </c>
      <c r="X405" s="234"/>
      <c r="Y405" s="166">
        <f>IF(PMKAFAAPAYER[[#This Row],[ ]]="Payé",PMKAFAAPAYER[[#This Row],[23.01.2025]],0)</f>
        <v>0</v>
      </c>
      <c r="Z405" s="234"/>
      <c r="AA405" s="176">
        <f>IF(PMKAFAAPAYER[[#This Row],[ ]]="Payé",PMKAFAAPAYER[[#This Row],[30.01.2025]],0)</f>
        <v>0</v>
      </c>
      <c r="AB405" s="32">
        <f t="shared" si="96"/>
        <v>0</v>
      </c>
      <c r="AC405" s="234"/>
      <c r="AD405" s="166">
        <f>IF(PMKAFAAPAYER[[#This Row],[ ]]="Payé",PMKAFAAPAYER[[#This Row],[06.02.2025]],0)</f>
        <v>0</v>
      </c>
      <c r="AE405" s="234"/>
      <c r="AF405" s="166">
        <f>IF(PMKAFAAPAYER[[#This Row],[ ]]="Payé",PMKAFAAPAYER[[#This Row],[13.02.2025]],0)</f>
        <v>0</v>
      </c>
      <c r="AG405" s="234"/>
      <c r="AH405" s="166">
        <f>IF(PMKAFAAPAYER[[#This Row],[ ]]="Payé",PMKAFAAPAYER[[#This Row],[20.02.2025]],0)</f>
        <v>0</v>
      </c>
      <c r="AI405" s="234"/>
      <c r="AJ405" s="176">
        <f>IF(PMKAFAAPAYER[[#This Row],[ ]]="Payé",PMKAFAAPAYER[[#This Row],[27.02.2025]],0)</f>
        <v>0</v>
      </c>
      <c r="AK405" s="47">
        <f t="shared" si="97"/>
        <v>0</v>
      </c>
      <c r="AL405" s="162"/>
      <c r="AM405" s="166">
        <f>IF(PMKAFAAPAYER[[#This Row],[ ]]="Payé",PMKAFAAPAYER[[#This Row],[05.03.2025]],0)</f>
        <v>0</v>
      </c>
      <c r="AN405" s="161"/>
      <c r="AO405" s="166">
        <f>IF(PMKAFAAPAYER[[#This Row],[ ]]="Payé",PMKAFAAPAYER[[#This Row],[12.03.2025]],0)</f>
        <v>0</v>
      </c>
      <c r="AP405" s="161"/>
      <c r="AQ405" s="166">
        <f>IF(PMKAFAAPAYER[[#This Row],[ ]]="Payé",PMKAFAAPAYER[[#This Row],[19.03.2025]],0)</f>
        <v>0</v>
      </c>
      <c r="AR405" s="161"/>
      <c r="AS405" s="176">
        <f>IF(PMKAFAAPAYER[[#This Row],[ ]]="Payé",PMKAFAAPAYER[[#This Row],[26.03.2025]],0)</f>
        <v>0</v>
      </c>
      <c r="AT405" s="17">
        <f t="shared" si="98"/>
        <v>0</v>
      </c>
      <c r="AU405" s="162"/>
      <c r="AV405" s="166">
        <f>IF(PMKAFAAPAYER[[#This Row],[ ]]="Payé",PMKAFAAPAYER[[#This Row],[02.04.2025]],0)</f>
        <v>0</v>
      </c>
      <c r="AW405" s="161"/>
      <c r="AX405" s="166">
        <f>IF(PMKAFAAPAYER[[#This Row],[ ]]="Payé",PMKAFAAPAYER[[#This Row],[09.04.2025]],0)</f>
        <v>0</v>
      </c>
      <c r="AY405" s="161"/>
      <c r="AZ405" s="166">
        <f>IF(PMKAFAAPAYER[[#This Row],[ ]]="Payé",PMKAFAAPAYER[[#This Row],[16.04.2025]],0)</f>
        <v>0</v>
      </c>
      <c r="BA405" s="161"/>
      <c r="BB405" s="166">
        <f>IF(PMKAFAAPAYER[[#This Row],[ ]]="Payé",PMKAFAAPAYER[[#This Row],[23.04.2025]],0)</f>
        <v>0</v>
      </c>
      <c r="BC405" s="161"/>
      <c r="BD405" s="176">
        <f>IF(PMKAFAAPAYER[[#This Row],[ ]]="Payé",PMKAFAAPAYER[[#This Row],[30.04.2025]],0)</f>
        <v>0</v>
      </c>
      <c r="BE405" s="18">
        <f t="shared" si="99"/>
        <v>0</v>
      </c>
      <c r="BF405" s="162"/>
      <c r="BG405" s="166">
        <f>IF(PMKAFAAPAYER[[#This Row],[ ]]="Payé",PMKAFAAPAYER[[#This Row],[07.05.2025]],0)</f>
        <v>0</v>
      </c>
      <c r="BH405" s="161"/>
      <c r="BI405" s="166">
        <f>IF(PMKAFAAPAYER[[#This Row],[ ]]="Payé",PMKAFAAPAYER[[#This Row],[14.05.2025]],0)</f>
        <v>0</v>
      </c>
      <c r="BJ405" s="161"/>
      <c r="BK405" s="166">
        <f>IF(PMKAFAAPAYER[[#This Row],[ ]]="Payé",PMKAFAAPAYER[[#This Row],[21.05.2025]],0)</f>
        <v>0</v>
      </c>
      <c r="BL405" s="161"/>
      <c r="BM405" s="176">
        <f>IF(PMKAFAAPAYER[[#This Row],[ ]]="Payé",PMKAFAAPAYER[[#This Row],[28.05.2025]],0)</f>
        <v>0</v>
      </c>
      <c r="BN405" s="17">
        <f t="shared" si="100"/>
        <v>0</v>
      </c>
      <c r="BO405" s="162"/>
      <c r="BP405" s="166">
        <f>IF(PMKAFAAPAYER[[#This Row],[ ]]="Payé",PMKAFAAPAYER[[#This Row],[04.06.2025]],0)</f>
        <v>0</v>
      </c>
      <c r="BQ405" s="161"/>
      <c r="BR405" s="166">
        <f>IF(PMKAFAAPAYER[[#This Row],[ ]]="Payé",PMKAFAAPAYER[[#This Row],[11.06.2025]],0)</f>
        <v>0</v>
      </c>
      <c r="BS405" s="161"/>
      <c r="BT405" s="166">
        <f>IF(PMKAFAAPAYER[[#This Row],[ ]]="Payé",PMKAFAAPAYER[[#This Row],[18.06.2025]],0)</f>
        <v>0</v>
      </c>
      <c r="BU405" s="161"/>
      <c r="BV405" s="176">
        <f>IF(PMKAFAAPAYER[[#This Row],[ ]]="Payé",PMKAFAAPAYER[[#This Row],[25.06.2025]],0)</f>
        <v>0</v>
      </c>
      <c r="BW405" s="18">
        <f t="shared" si="101"/>
        <v>0</v>
      </c>
      <c r="BX405" s="162"/>
      <c r="BY405" s="166">
        <f>IF(PMKAFAAPAYER[[#This Row],[ ]]="Payé",PMKAFAAPAYER[[#This Row],[02.07.2025]],0)</f>
        <v>0</v>
      </c>
      <c r="BZ405" s="161"/>
      <c r="CA405" s="166">
        <f>IF(PMKAFAAPAYER[[#This Row],[ ]]="Payé",PMKAFAAPAYER[[#This Row],[09.07.2025]],0)</f>
        <v>0</v>
      </c>
      <c r="CB405" s="161"/>
      <c r="CC405" s="166">
        <f>IF(PMKAFAAPAYER[[#This Row],[ ]]="Payé",PMKAFAAPAYER[[#This Row],[16.07.2025]],0)</f>
        <v>0</v>
      </c>
      <c r="CD405" s="161"/>
      <c r="CE405" s="166">
        <f>IF(PMKAFAAPAYER[[#This Row],[ ]]="Payé",PMKAFAAPAYER[[#This Row],[23.07.2025]],0)</f>
        <v>0</v>
      </c>
      <c r="CF405" s="161"/>
      <c r="CG405" s="176">
        <f>IF(PMKAFAAPAYER[[#This Row],[ ]]="Payé",PMKAFAAPAYER[[#This Row],[30.07.2025]],0)</f>
        <v>0</v>
      </c>
      <c r="CH405" s="17">
        <f t="shared" si="102"/>
        <v>0</v>
      </c>
      <c r="CI405" s="162"/>
      <c r="CJ405" s="166">
        <f>IF(PMKAFAAPAYER[[#This Row],[ ]]="Payé",PMKAFAAPAYER[[#This Row],[06.08.2025]],0)</f>
        <v>0</v>
      </c>
      <c r="CK405" s="161"/>
      <c r="CL405" s="166">
        <f>IF(PMKAFAAPAYER[[#This Row],[ ]]="Payé",PMKAFAAPAYER[[#This Row],[13.08.2025]],0)</f>
        <v>0</v>
      </c>
      <c r="CM405" s="161"/>
      <c r="CN405" s="166">
        <f>IF(PMKAFAAPAYER[[#This Row],[ ]]="Payé",PMKAFAAPAYER[[#This Row],[20.08.2025]],0)</f>
        <v>0</v>
      </c>
      <c r="CO405" s="161"/>
      <c r="CP405" s="176">
        <f>IF(PMKAFAAPAYER[[#This Row],[ ]]="Payé",PMKAFAAPAYER[[#This Row],[27.08.2025]],0)</f>
        <v>0</v>
      </c>
      <c r="CQ405" s="18">
        <f t="shared" si="103"/>
        <v>0</v>
      </c>
      <c r="CR405" s="162"/>
      <c r="CS405" s="166">
        <f>IF(PMKAFAAPAYER[[#This Row],[ ]]="Payé",PMKAFAAPAYER[[#This Row],[03.09.2025]],0)</f>
        <v>0</v>
      </c>
      <c r="CT405" s="161"/>
      <c r="CU405" s="166">
        <f>IF(PMKAFAAPAYER[[#This Row],[ ]]="Payé",PMKAFAAPAYER[[#This Row],[10.09.2025]],0)</f>
        <v>0</v>
      </c>
      <c r="CV405" s="161"/>
      <c r="CW405" s="166">
        <f>IF(PMKAFAAPAYER[[#This Row],[ ]]="Payé",PMKAFAAPAYER[[#This Row],[17.09.2025]],0)</f>
        <v>0</v>
      </c>
      <c r="CX405" s="161"/>
      <c r="CY405" s="176">
        <f>IF(PMKAFAAPAYER[[#This Row],[ ]]="Payé",PMKAFAAPAYER[[#This Row],[24.09.2025]],0)</f>
        <v>0</v>
      </c>
      <c r="CZ405" s="17">
        <f t="shared" si="104"/>
        <v>0</v>
      </c>
      <c r="DA405" s="162"/>
      <c r="DB405" s="166">
        <f>IF(PMKAFAAPAYER[[#This Row],[ ]]="Payé",PMKAFAAPAYER[[#This Row],[01.10.2025]],0)</f>
        <v>0</v>
      </c>
      <c r="DC405" s="161"/>
      <c r="DD405" s="166">
        <f>IF(PMKAFAAPAYER[[#This Row],[ ]]="Payé",PMKAFAAPAYER[[#This Row],[08.10.2025]],0)</f>
        <v>0</v>
      </c>
      <c r="DE405" s="161"/>
      <c r="DF405" s="166">
        <f>IF(PMKAFAAPAYER[[#This Row],[ ]]="Payé",PMKAFAAPAYER[[#This Row],[15.10.2025]],0)</f>
        <v>0</v>
      </c>
      <c r="DG405" s="161"/>
      <c r="DH405" s="166">
        <f>IF(PMKAFAAPAYER[[#This Row],[ ]]="Payé",PMKAFAAPAYER[[#This Row],[22.10.2025]],0)</f>
        <v>0</v>
      </c>
      <c r="DI405" s="161"/>
      <c r="DJ405" s="176">
        <f>IF(PMKAFAAPAYER[[#This Row],[ ]]="Payé",PMKAFAAPAYER[[#This Row],[29.10.2025]],0)</f>
        <v>0</v>
      </c>
      <c r="DK405" s="18">
        <f t="shared" si="105"/>
        <v>0</v>
      </c>
      <c r="DL405" s="162"/>
      <c r="DM405" s="166">
        <f>IF(PMKAFAAPAYER[[#This Row],[ ]]="Payé",PMKAFAAPAYER[[#This Row],[05.11.2025]],0)</f>
        <v>0</v>
      </c>
      <c r="DN405" s="161"/>
      <c r="DO405" s="166">
        <f>IF(PMKAFAAPAYER[[#This Row],[ ]]="Payé",PMKAFAAPAYER[[#This Row],[12.11.2025]],0)</f>
        <v>0</v>
      </c>
      <c r="DP405" s="161"/>
      <c r="DQ405" s="166">
        <f>IF(PMKAFAAPAYER[[#This Row],[ ]]="Payé",PMKAFAAPAYER[[#This Row],[19.11.2025]],0)</f>
        <v>0</v>
      </c>
      <c r="DR405" s="161"/>
      <c r="DS405" s="176">
        <f>IF(PMKAFAAPAYER[[#This Row],[ ]]="Payé",PMKAFAAPAYER[[#This Row],[26.11.2025]],0)</f>
        <v>0</v>
      </c>
      <c r="DT405" s="17">
        <f t="shared" si="106"/>
        <v>0</v>
      </c>
      <c r="DU405" s="162"/>
      <c r="DV405" s="166">
        <f>IF(PMKAFAAPAYER[[#This Row],[ ]]="Payé",PMKAFAAPAYER[[#This Row],[03.12.2025]],0)</f>
        <v>0</v>
      </c>
      <c r="DW405" s="161"/>
      <c r="DX405" s="166">
        <f>IF(PMKAFAAPAYER[[#This Row],[ ]]="Payé",PMKAFAAPAYER[[#This Row],[10.12.2025]],0)</f>
        <v>0</v>
      </c>
      <c r="DY405" s="161"/>
      <c r="DZ405" s="166">
        <f>IF(PMKAFAAPAYER[[#This Row],[ ]]="Payé",PMKAFAAPAYER[[#This Row],[17.12.2025]],0)</f>
        <v>0</v>
      </c>
      <c r="EA405" s="161"/>
      <c r="EB405" s="166">
        <f>IF(PMKAFAAPAYER[[#This Row],[ ]]="Payé",PMKAFAAPAYER[[#This Row],[24.12.2025]],0)</f>
        <v>0</v>
      </c>
      <c r="EC405" s="161"/>
      <c r="ED405" s="176">
        <f>IF(PMKAFAAPAYER[[#This Row],[ ]]="Payé",PMKAFAAPAYER[[#This Row],[31.12.2025]],0)</f>
        <v>0</v>
      </c>
      <c r="EE405" s="18">
        <f t="shared" si="107"/>
        <v>0</v>
      </c>
      <c r="EF405" s="11">
        <f t="shared" si="108"/>
        <v>0</v>
      </c>
      <c r="EG405" s="16">
        <f>+PMKAFAAPAYER[[#This Row],[CHF]]-PMKAFAAPAYER[[#This Row],[T2025]]</f>
        <v>0</v>
      </c>
    </row>
    <row r="406" spans="1:137" x14ac:dyDescent="0.3">
      <c r="A406" s="9">
        <f t="shared" si="109"/>
        <v>401</v>
      </c>
      <c r="B406" s="250"/>
      <c r="C406" s="251"/>
      <c r="D406" s="252"/>
      <c r="E406" s="253"/>
      <c r="F406" s="265">
        <f t="shared" si="95"/>
        <v>0</v>
      </c>
      <c r="G406" s="254"/>
      <c r="H406" s="255"/>
      <c r="I406" s="256"/>
      <c r="J406" s="14"/>
      <c r="K406" s="14"/>
      <c r="L406" s="14"/>
      <c r="N406" s="15"/>
      <c r="P406" s="258"/>
      <c r="Q406" s="259"/>
      <c r="R406" s="260"/>
      <c r="S406" s="166">
        <f>IF(PMKAFAAPAYER[[#This Row],[ ]]="Payé",PMKAFAAPAYER[[#This Row],[02.01.2025]],0)</f>
        <v>0</v>
      </c>
      <c r="T406" s="234"/>
      <c r="U406" s="166">
        <f>IF(PMKAFAAPAYER[[#This Row],[ ]]="Payé",PMKAFAAPAYER[[#This Row],[09.01.2025]],0)</f>
        <v>0</v>
      </c>
      <c r="V406" s="234"/>
      <c r="W406" s="166">
        <f>IF(PMKAFAAPAYER[[#This Row],[ ]]="Payé",PMKAFAAPAYER[[#This Row],[16.01.2025]],0)</f>
        <v>0</v>
      </c>
      <c r="X406" s="234"/>
      <c r="Y406" s="166">
        <f>IF(PMKAFAAPAYER[[#This Row],[ ]]="Payé",PMKAFAAPAYER[[#This Row],[23.01.2025]],0)</f>
        <v>0</v>
      </c>
      <c r="Z406" s="234"/>
      <c r="AA406" s="176">
        <f>IF(PMKAFAAPAYER[[#This Row],[ ]]="Payé",PMKAFAAPAYER[[#This Row],[30.01.2025]],0)</f>
        <v>0</v>
      </c>
      <c r="AB406" s="32">
        <f t="shared" si="96"/>
        <v>0</v>
      </c>
      <c r="AC406" s="234"/>
      <c r="AD406" s="166">
        <f>IF(PMKAFAAPAYER[[#This Row],[ ]]="Payé",PMKAFAAPAYER[[#This Row],[06.02.2025]],0)</f>
        <v>0</v>
      </c>
      <c r="AE406" s="234"/>
      <c r="AF406" s="166">
        <f>IF(PMKAFAAPAYER[[#This Row],[ ]]="Payé",PMKAFAAPAYER[[#This Row],[13.02.2025]],0)</f>
        <v>0</v>
      </c>
      <c r="AG406" s="234"/>
      <c r="AH406" s="166">
        <f>IF(PMKAFAAPAYER[[#This Row],[ ]]="Payé",PMKAFAAPAYER[[#This Row],[20.02.2025]],0)</f>
        <v>0</v>
      </c>
      <c r="AI406" s="234"/>
      <c r="AJ406" s="176">
        <f>IF(PMKAFAAPAYER[[#This Row],[ ]]="Payé",PMKAFAAPAYER[[#This Row],[27.02.2025]],0)</f>
        <v>0</v>
      </c>
      <c r="AK406" s="47">
        <f t="shared" si="97"/>
        <v>0</v>
      </c>
      <c r="AL406" s="162"/>
      <c r="AM406" s="166">
        <f>IF(PMKAFAAPAYER[[#This Row],[ ]]="Payé",PMKAFAAPAYER[[#This Row],[05.03.2025]],0)</f>
        <v>0</v>
      </c>
      <c r="AN406" s="161"/>
      <c r="AO406" s="166">
        <f>IF(PMKAFAAPAYER[[#This Row],[ ]]="Payé",PMKAFAAPAYER[[#This Row],[12.03.2025]],0)</f>
        <v>0</v>
      </c>
      <c r="AP406" s="161"/>
      <c r="AQ406" s="166">
        <f>IF(PMKAFAAPAYER[[#This Row],[ ]]="Payé",PMKAFAAPAYER[[#This Row],[19.03.2025]],0)</f>
        <v>0</v>
      </c>
      <c r="AR406" s="161"/>
      <c r="AS406" s="176">
        <f>IF(PMKAFAAPAYER[[#This Row],[ ]]="Payé",PMKAFAAPAYER[[#This Row],[26.03.2025]],0)</f>
        <v>0</v>
      </c>
      <c r="AT406" s="17">
        <f t="shared" si="98"/>
        <v>0</v>
      </c>
      <c r="AU406" s="162"/>
      <c r="AV406" s="166">
        <f>IF(PMKAFAAPAYER[[#This Row],[ ]]="Payé",PMKAFAAPAYER[[#This Row],[02.04.2025]],0)</f>
        <v>0</v>
      </c>
      <c r="AW406" s="161"/>
      <c r="AX406" s="166">
        <f>IF(PMKAFAAPAYER[[#This Row],[ ]]="Payé",PMKAFAAPAYER[[#This Row],[09.04.2025]],0)</f>
        <v>0</v>
      </c>
      <c r="AY406" s="161"/>
      <c r="AZ406" s="166">
        <f>IF(PMKAFAAPAYER[[#This Row],[ ]]="Payé",PMKAFAAPAYER[[#This Row],[16.04.2025]],0)</f>
        <v>0</v>
      </c>
      <c r="BA406" s="161"/>
      <c r="BB406" s="166">
        <f>IF(PMKAFAAPAYER[[#This Row],[ ]]="Payé",PMKAFAAPAYER[[#This Row],[23.04.2025]],0)</f>
        <v>0</v>
      </c>
      <c r="BC406" s="161"/>
      <c r="BD406" s="176">
        <f>IF(PMKAFAAPAYER[[#This Row],[ ]]="Payé",PMKAFAAPAYER[[#This Row],[30.04.2025]],0)</f>
        <v>0</v>
      </c>
      <c r="BE406" s="18">
        <f t="shared" si="99"/>
        <v>0</v>
      </c>
      <c r="BF406" s="162"/>
      <c r="BG406" s="166">
        <f>IF(PMKAFAAPAYER[[#This Row],[ ]]="Payé",PMKAFAAPAYER[[#This Row],[07.05.2025]],0)</f>
        <v>0</v>
      </c>
      <c r="BH406" s="161"/>
      <c r="BI406" s="166">
        <f>IF(PMKAFAAPAYER[[#This Row],[ ]]="Payé",PMKAFAAPAYER[[#This Row],[14.05.2025]],0)</f>
        <v>0</v>
      </c>
      <c r="BJ406" s="161"/>
      <c r="BK406" s="166">
        <f>IF(PMKAFAAPAYER[[#This Row],[ ]]="Payé",PMKAFAAPAYER[[#This Row],[21.05.2025]],0)</f>
        <v>0</v>
      </c>
      <c r="BL406" s="161"/>
      <c r="BM406" s="176">
        <f>IF(PMKAFAAPAYER[[#This Row],[ ]]="Payé",PMKAFAAPAYER[[#This Row],[28.05.2025]],0)</f>
        <v>0</v>
      </c>
      <c r="BN406" s="17">
        <f t="shared" si="100"/>
        <v>0</v>
      </c>
      <c r="BO406" s="162"/>
      <c r="BP406" s="166">
        <f>IF(PMKAFAAPAYER[[#This Row],[ ]]="Payé",PMKAFAAPAYER[[#This Row],[04.06.2025]],0)</f>
        <v>0</v>
      </c>
      <c r="BQ406" s="161"/>
      <c r="BR406" s="166">
        <f>IF(PMKAFAAPAYER[[#This Row],[ ]]="Payé",PMKAFAAPAYER[[#This Row],[11.06.2025]],0)</f>
        <v>0</v>
      </c>
      <c r="BS406" s="161"/>
      <c r="BT406" s="166">
        <f>IF(PMKAFAAPAYER[[#This Row],[ ]]="Payé",PMKAFAAPAYER[[#This Row],[18.06.2025]],0)</f>
        <v>0</v>
      </c>
      <c r="BU406" s="161"/>
      <c r="BV406" s="176">
        <f>IF(PMKAFAAPAYER[[#This Row],[ ]]="Payé",PMKAFAAPAYER[[#This Row],[25.06.2025]],0)</f>
        <v>0</v>
      </c>
      <c r="BW406" s="18">
        <f t="shared" si="101"/>
        <v>0</v>
      </c>
      <c r="BX406" s="162"/>
      <c r="BY406" s="166">
        <f>IF(PMKAFAAPAYER[[#This Row],[ ]]="Payé",PMKAFAAPAYER[[#This Row],[02.07.2025]],0)</f>
        <v>0</v>
      </c>
      <c r="BZ406" s="161"/>
      <c r="CA406" s="166">
        <f>IF(PMKAFAAPAYER[[#This Row],[ ]]="Payé",PMKAFAAPAYER[[#This Row],[09.07.2025]],0)</f>
        <v>0</v>
      </c>
      <c r="CB406" s="161"/>
      <c r="CC406" s="166">
        <f>IF(PMKAFAAPAYER[[#This Row],[ ]]="Payé",PMKAFAAPAYER[[#This Row],[16.07.2025]],0)</f>
        <v>0</v>
      </c>
      <c r="CD406" s="161"/>
      <c r="CE406" s="166">
        <f>IF(PMKAFAAPAYER[[#This Row],[ ]]="Payé",PMKAFAAPAYER[[#This Row],[23.07.2025]],0)</f>
        <v>0</v>
      </c>
      <c r="CF406" s="161"/>
      <c r="CG406" s="176">
        <f>IF(PMKAFAAPAYER[[#This Row],[ ]]="Payé",PMKAFAAPAYER[[#This Row],[30.07.2025]],0)</f>
        <v>0</v>
      </c>
      <c r="CH406" s="17">
        <f t="shared" si="102"/>
        <v>0</v>
      </c>
      <c r="CI406" s="162"/>
      <c r="CJ406" s="166">
        <f>IF(PMKAFAAPAYER[[#This Row],[ ]]="Payé",PMKAFAAPAYER[[#This Row],[06.08.2025]],0)</f>
        <v>0</v>
      </c>
      <c r="CK406" s="161"/>
      <c r="CL406" s="166">
        <f>IF(PMKAFAAPAYER[[#This Row],[ ]]="Payé",PMKAFAAPAYER[[#This Row],[13.08.2025]],0)</f>
        <v>0</v>
      </c>
      <c r="CM406" s="161"/>
      <c r="CN406" s="166">
        <f>IF(PMKAFAAPAYER[[#This Row],[ ]]="Payé",PMKAFAAPAYER[[#This Row],[20.08.2025]],0)</f>
        <v>0</v>
      </c>
      <c r="CO406" s="161"/>
      <c r="CP406" s="176">
        <f>IF(PMKAFAAPAYER[[#This Row],[ ]]="Payé",PMKAFAAPAYER[[#This Row],[27.08.2025]],0)</f>
        <v>0</v>
      </c>
      <c r="CQ406" s="18">
        <f t="shared" si="103"/>
        <v>0</v>
      </c>
      <c r="CR406" s="162"/>
      <c r="CS406" s="166">
        <f>IF(PMKAFAAPAYER[[#This Row],[ ]]="Payé",PMKAFAAPAYER[[#This Row],[03.09.2025]],0)</f>
        <v>0</v>
      </c>
      <c r="CT406" s="161"/>
      <c r="CU406" s="166">
        <f>IF(PMKAFAAPAYER[[#This Row],[ ]]="Payé",PMKAFAAPAYER[[#This Row],[10.09.2025]],0)</f>
        <v>0</v>
      </c>
      <c r="CV406" s="161"/>
      <c r="CW406" s="166">
        <f>IF(PMKAFAAPAYER[[#This Row],[ ]]="Payé",PMKAFAAPAYER[[#This Row],[17.09.2025]],0)</f>
        <v>0</v>
      </c>
      <c r="CX406" s="161"/>
      <c r="CY406" s="176">
        <f>IF(PMKAFAAPAYER[[#This Row],[ ]]="Payé",PMKAFAAPAYER[[#This Row],[24.09.2025]],0)</f>
        <v>0</v>
      </c>
      <c r="CZ406" s="17">
        <f t="shared" si="104"/>
        <v>0</v>
      </c>
      <c r="DA406" s="162"/>
      <c r="DB406" s="166">
        <f>IF(PMKAFAAPAYER[[#This Row],[ ]]="Payé",PMKAFAAPAYER[[#This Row],[01.10.2025]],0)</f>
        <v>0</v>
      </c>
      <c r="DC406" s="161"/>
      <c r="DD406" s="166">
        <f>IF(PMKAFAAPAYER[[#This Row],[ ]]="Payé",PMKAFAAPAYER[[#This Row],[08.10.2025]],0)</f>
        <v>0</v>
      </c>
      <c r="DE406" s="161"/>
      <c r="DF406" s="166">
        <f>IF(PMKAFAAPAYER[[#This Row],[ ]]="Payé",PMKAFAAPAYER[[#This Row],[15.10.2025]],0)</f>
        <v>0</v>
      </c>
      <c r="DG406" s="161"/>
      <c r="DH406" s="166">
        <f>IF(PMKAFAAPAYER[[#This Row],[ ]]="Payé",PMKAFAAPAYER[[#This Row],[22.10.2025]],0)</f>
        <v>0</v>
      </c>
      <c r="DI406" s="161"/>
      <c r="DJ406" s="176">
        <f>IF(PMKAFAAPAYER[[#This Row],[ ]]="Payé",PMKAFAAPAYER[[#This Row],[29.10.2025]],0)</f>
        <v>0</v>
      </c>
      <c r="DK406" s="18">
        <f t="shared" si="105"/>
        <v>0</v>
      </c>
      <c r="DL406" s="162"/>
      <c r="DM406" s="166">
        <f>IF(PMKAFAAPAYER[[#This Row],[ ]]="Payé",PMKAFAAPAYER[[#This Row],[05.11.2025]],0)</f>
        <v>0</v>
      </c>
      <c r="DN406" s="161"/>
      <c r="DO406" s="166">
        <f>IF(PMKAFAAPAYER[[#This Row],[ ]]="Payé",PMKAFAAPAYER[[#This Row],[12.11.2025]],0)</f>
        <v>0</v>
      </c>
      <c r="DP406" s="161"/>
      <c r="DQ406" s="166">
        <f>IF(PMKAFAAPAYER[[#This Row],[ ]]="Payé",PMKAFAAPAYER[[#This Row],[19.11.2025]],0)</f>
        <v>0</v>
      </c>
      <c r="DR406" s="161"/>
      <c r="DS406" s="176">
        <f>IF(PMKAFAAPAYER[[#This Row],[ ]]="Payé",PMKAFAAPAYER[[#This Row],[26.11.2025]],0)</f>
        <v>0</v>
      </c>
      <c r="DT406" s="17">
        <f t="shared" si="106"/>
        <v>0</v>
      </c>
      <c r="DU406" s="162"/>
      <c r="DV406" s="166">
        <f>IF(PMKAFAAPAYER[[#This Row],[ ]]="Payé",PMKAFAAPAYER[[#This Row],[03.12.2025]],0)</f>
        <v>0</v>
      </c>
      <c r="DW406" s="161"/>
      <c r="DX406" s="166">
        <f>IF(PMKAFAAPAYER[[#This Row],[ ]]="Payé",PMKAFAAPAYER[[#This Row],[10.12.2025]],0)</f>
        <v>0</v>
      </c>
      <c r="DY406" s="161"/>
      <c r="DZ406" s="166">
        <f>IF(PMKAFAAPAYER[[#This Row],[ ]]="Payé",PMKAFAAPAYER[[#This Row],[17.12.2025]],0)</f>
        <v>0</v>
      </c>
      <c r="EA406" s="161"/>
      <c r="EB406" s="166">
        <f>IF(PMKAFAAPAYER[[#This Row],[ ]]="Payé",PMKAFAAPAYER[[#This Row],[24.12.2025]],0)</f>
        <v>0</v>
      </c>
      <c r="EC406" s="161"/>
      <c r="ED406" s="176">
        <f>IF(PMKAFAAPAYER[[#This Row],[ ]]="Payé",PMKAFAAPAYER[[#This Row],[31.12.2025]],0)</f>
        <v>0</v>
      </c>
      <c r="EE406" s="18">
        <f t="shared" si="107"/>
        <v>0</v>
      </c>
      <c r="EF406" s="11">
        <f t="shared" si="108"/>
        <v>0</v>
      </c>
      <c r="EG406" s="16">
        <f>+PMKAFAAPAYER[[#This Row],[CHF]]-PMKAFAAPAYER[[#This Row],[T2025]]</f>
        <v>0</v>
      </c>
    </row>
    <row r="407" spans="1:137" x14ac:dyDescent="0.3">
      <c r="A407" s="9">
        <f t="shared" si="109"/>
        <v>402</v>
      </c>
      <c r="B407" s="250"/>
      <c r="C407" s="251"/>
      <c r="D407" s="252"/>
      <c r="E407" s="253"/>
      <c r="F407" s="265">
        <f t="shared" si="95"/>
        <v>0</v>
      </c>
      <c r="G407" s="254"/>
      <c r="H407" s="255"/>
      <c r="I407" s="256"/>
      <c r="J407" s="14"/>
      <c r="K407" s="14"/>
      <c r="L407" s="14"/>
      <c r="N407" s="15"/>
      <c r="P407" s="258"/>
      <c r="Q407" s="259"/>
      <c r="R407" s="260"/>
      <c r="S407" s="166">
        <f>IF(PMKAFAAPAYER[[#This Row],[ ]]="Payé",PMKAFAAPAYER[[#This Row],[02.01.2025]],0)</f>
        <v>0</v>
      </c>
      <c r="T407" s="234"/>
      <c r="U407" s="166">
        <f>IF(PMKAFAAPAYER[[#This Row],[ ]]="Payé",PMKAFAAPAYER[[#This Row],[09.01.2025]],0)</f>
        <v>0</v>
      </c>
      <c r="V407" s="234"/>
      <c r="W407" s="166">
        <f>IF(PMKAFAAPAYER[[#This Row],[ ]]="Payé",PMKAFAAPAYER[[#This Row],[16.01.2025]],0)</f>
        <v>0</v>
      </c>
      <c r="X407" s="234"/>
      <c r="Y407" s="166">
        <f>IF(PMKAFAAPAYER[[#This Row],[ ]]="Payé",PMKAFAAPAYER[[#This Row],[23.01.2025]],0)</f>
        <v>0</v>
      </c>
      <c r="Z407" s="234"/>
      <c r="AA407" s="176">
        <f>IF(PMKAFAAPAYER[[#This Row],[ ]]="Payé",PMKAFAAPAYER[[#This Row],[30.01.2025]],0)</f>
        <v>0</v>
      </c>
      <c r="AB407" s="32">
        <f t="shared" si="96"/>
        <v>0</v>
      </c>
      <c r="AC407" s="234"/>
      <c r="AD407" s="166">
        <f>IF(PMKAFAAPAYER[[#This Row],[ ]]="Payé",PMKAFAAPAYER[[#This Row],[06.02.2025]],0)</f>
        <v>0</v>
      </c>
      <c r="AE407" s="234"/>
      <c r="AF407" s="166">
        <f>IF(PMKAFAAPAYER[[#This Row],[ ]]="Payé",PMKAFAAPAYER[[#This Row],[13.02.2025]],0)</f>
        <v>0</v>
      </c>
      <c r="AG407" s="234"/>
      <c r="AH407" s="166">
        <f>IF(PMKAFAAPAYER[[#This Row],[ ]]="Payé",PMKAFAAPAYER[[#This Row],[20.02.2025]],0)</f>
        <v>0</v>
      </c>
      <c r="AI407" s="234"/>
      <c r="AJ407" s="176">
        <f>IF(PMKAFAAPAYER[[#This Row],[ ]]="Payé",PMKAFAAPAYER[[#This Row],[27.02.2025]],0)</f>
        <v>0</v>
      </c>
      <c r="AK407" s="47">
        <f t="shared" si="97"/>
        <v>0</v>
      </c>
      <c r="AL407" s="162"/>
      <c r="AM407" s="166">
        <f>IF(PMKAFAAPAYER[[#This Row],[ ]]="Payé",PMKAFAAPAYER[[#This Row],[05.03.2025]],0)</f>
        <v>0</v>
      </c>
      <c r="AN407" s="161"/>
      <c r="AO407" s="166">
        <f>IF(PMKAFAAPAYER[[#This Row],[ ]]="Payé",PMKAFAAPAYER[[#This Row],[12.03.2025]],0)</f>
        <v>0</v>
      </c>
      <c r="AP407" s="161"/>
      <c r="AQ407" s="166">
        <f>IF(PMKAFAAPAYER[[#This Row],[ ]]="Payé",PMKAFAAPAYER[[#This Row],[19.03.2025]],0)</f>
        <v>0</v>
      </c>
      <c r="AR407" s="161"/>
      <c r="AS407" s="176">
        <f>IF(PMKAFAAPAYER[[#This Row],[ ]]="Payé",PMKAFAAPAYER[[#This Row],[26.03.2025]],0)</f>
        <v>0</v>
      </c>
      <c r="AT407" s="17">
        <f t="shared" si="98"/>
        <v>0</v>
      </c>
      <c r="AU407" s="162"/>
      <c r="AV407" s="166">
        <f>IF(PMKAFAAPAYER[[#This Row],[ ]]="Payé",PMKAFAAPAYER[[#This Row],[02.04.2025]],0)</f>
        <v>0</v>
      </c>
      <c r="AW407" s="161"/>
      <c r="AX407" s="166">
        <f>IF(PMKAFAAPAYER[[#This Row],[ ]]="Payé",PMKAFAAPAYER[[#This Row],[09.04.2025]],0)</f>
        <v>0</v>
      </c>
      <c r="AY407" s="161"/>
      <c r="AZ407" s="166">
        <f>IF(PMKAFAAPAYER[[#This Row],[ ]]="Payé",PMKAFAAPAYER[[#This Row],[16.04.2025]],0)</f>
        <v>0</v>
      </c>
      <c r="BA407" s="161"/>
      <c r="BB407" s="166">
        <f>IF(PMKAFAAPAYER[[#This Row],[ ]]="Payé",PMKAFAAPAYER[[#This Row],[23.04.2025]],0)</f>
        <v>0</v>
      </c>
      <c r="BC407" s="161"/>
      <c r="BD407" s="176">
        <f>IF(PMKAFAAPAYER[[#This Row],[ ]]="Payé",PMKAFAAPAYER[[#This Row],[30.04.2025]],0)</f>
        <v>0</v>
      </c>
      <c r="BE407" s="18">
        <f t="shared" si="99"/>
        <v>0</v>
      </c>
      <c r="BF407" s="162"/>
      <c r="BG407" s="166">
        <f>IF(PMKAFAAPAYER[[#This Row],[ ]]="Payé",PMKAFAAPAYER[[#This Row],[07.05.2025]],0)</f>
        <v>0</v>
      </c>
      <c r="BH407" s="161"/>
      <c r="BI407" s="166">
        <f>IF(PMKAFAAPAYER[[#This Row],[ ]]="Payé",PMKAFAAPAYER[[#This Row],[14.05.2025]],0)</f>
        <v>0</v>
      </c>
      <c r="BJ407" s="161"/>
      <c r="BK407" s="166">
        <f>IF(PMKAFAAPAYER[[#This Row],[ ]]="Payé",PMKAFAAPAYER[[#This Row],[21.05.2025]],0)</f>
        <v>0</v>
      </c>
      <c r="BL407" s="161"/>
      <c r="BM407" s="176">
        <f>IF(PMKAFAAPAYER[[#This Row],[ ]]="Payé",PMKAFAAPAYER[[#This Row],[28.05.2025]],0)</f>
        <v>0</v>
      </c>
      <c r="BN407" s="17">
        <f t="shared" si="100"/>
        <v>0</v>
      </c>
      <c r="BO407" s="162"/>
      <c r="BP407" s="166">
        <f>IF(PMKAFAAPAYER[[#This Row],[ ]]="Payé",PMKAFAAPAYER[[#This Row],[04.06.2025]],0)</f>
        <v>0</v>
      </c>
      <c r="BQ407" s="161"/>
      <c r="BR407" s="166">
        <f>IF(PMKAFAAPAYER[[#This Row],[ ]]="Payé",PMKAFAAPAYER[[#This Row],[11.06.2025]],0)</f>
        <v>0</v>
      </c>
      <c r="BS407" s="161"/>
      <c r="BT407" s="166">
        <f>IF(PMKAFAAPAYER[[#This Row],[ ]]="Payé",PMKAFAAPAYER[[#This Row],[18.06.2025]],0)</f>
        <v>0</v>
      </c>
      <c r="BU407" s="161"/>
      <c r="BV407" s="176">
        <f>IF(PMKAFAAPAYER[[#This Row],[ ]]="Payé",PMKAFAAPAYER[[#This Row],[25.06.2025]],0)</f>
        <v>0</v>
      </c>
      <c r="BW407" s="18">
        <f t="shared" si="101"/>
        <v>0</v>
      </c>
      <c r="BX407" s="162"/>
      <c r="BY407" s="166">
        <f>IF(PMKAFAAPAYER[[#This Row],[ ]]="Payé",PMKAFAAPAYER[[#This Row],[02.07.2025]],0)</f>
        <v>0</v>
      </c>
      <c r="BZ407" s="161"/>
      <c r="CA407" s="166">
        <f>IF(PMKAFAAPAYER[[#This Row],[ ]]="Payé",PMKAFAAPAYER[[#This Row],[09.07.2025]],0)</f>
        <v>0</v>
      </c>
      <c r="CB407" s="161"/>
      <c r="CC407" s="166">
        <f>IF(PMKAFAAPAYER[[#This Row],[ ]]="Payé",PMKAFAAPAYER[[#This Row],[16.07.2025]],0)</f>
        <v>0</v>
      </c>
      <c r="CD407" s="161"/>
      <c r="CE407" s="166">
        <f>IF(PMKAFAAPAYER[[#This Row],[ ]]="Payé",PMKAFAAPAYER[[#This Row],[23.07.2025]],0)</f>
        <v>0</v>
      </c>
      <c r="CF407" s="161"/>
      <c r="CG407" s="176">
        <f>IF(PMKAFAAPAYER[[#This Row],[ ]]="Payé",PMKAFAAPAYER[[#This Row],[30.07.2025]],0)</f>
        <v>0</v>
      </c>
      <c r="CH407" s="17">
        <f t="shared" si="102"/>
        <v>0</v>
      </c>
      <c r="CI407" s="162"/>
      <c r="CJ407" s="166">
        <f>IF(PMKAFAAPAYER[[#This Row],[ ]]="Payé",PMKAFAAPAYER[[#This Row],[06.08.2025]],0)</f>
        <v>0</v>
      </c>
      <c r="CK407" s="161"/>
      <c r="CL407" s="166">
        <f>IF(PMKAFAAPAYER[[#This Row],[ ]]="Payé",PMKAFAAPAYER[[#This Row],[13.08.2025]],0)</f>
        <v>0</v>
      </c>
      <c r="CM407" s="161"/>
      <c r="CN407" s="166">
        <f>IF(PMKAFAAPAYER[[#This Row],[ ]]="Payé",PMKAFAAPAYER[[#This Row],[20.08.2025]],0)</f>
        <v>0</v>
      </c>
      <c r="CO407" s="161"/>
      <c r="CP407" s="176">
        <f>IF(PMKAFAAPAYER[[#This Row],[ ]]="Payé",PMKAFAAPAYER[[#This Row],[27.08.2025]],0)</f>
        <v>0</v>
      </c>
      <c r="CQ407" s="18">
        <f t="shared" si="103"/>
        <v>0</v>
      </c>
      <c r="CR407" s="162"/>
      <c r="CS407" s="166">
        <f>IF(PMKAFAAPAYER[[#This Row],[ ]]="Payé",PMKAFAAPAYER[[#This Row],[03.09.2025]],0)</f>
        <v>0</v>
      </c>
      <c r="CT407" s="161"/>
      <c r="CU407" s="166">
        <f>IF(PMKAFAAPAYER[[#This Row],[ ]]="Payé",PMKAFAAPAYER[[#This Row],[10.09.2025]],0)</f>
        <v>0</v>
      </c>
      <c r="CV407" s="161"/>
      <c r="CW407" s="166">
        <f>IF(PMKAFAAPAYER[[#This Row],[ ]]="Payé",PMKAFAAPAYER[[#This Row],[17.09.2025]],0)</f>
        <v>0</v>
      </c>
      <c r="CX407" s="161"/>
      <c r="CY407" s="176">
        <f>IF(PMKAFAAPAYER[[#This Row],[ ]]="Payé",PMKAFAAPAYER[[#This Row],[24.09.2025]],0)</f>
        <v>0</v>
      </c>
      <c r="CZ407" s="17">
        <f t="shared" si="104"/>
        <v>0</v>
      </c>
      <c r="DA407" s="162"/>
      <c r="DB407" s="166">
        <f>IF(PMKAFAAPAYER[[#This Row],[ ]]="Payé",PMKAFAAPAYER[[#This Row],[01.10.2025]],0)</f>
        <v>0</v>
      </c>
      <c r="DC407" s="161"/>
      <c r="DD407" s="166">
        <f>IF(PMKAFAAPAYER[[#This Row],[ ]]="Payé",PMKAFAAPAYER[[#This Row],[08.10.2025]],0)</f>
        <v>0</v>
      </c>
      <c r="DE407" s="161"/>
      <c r="DF407" s="166">
        <f>IF(PMKAFAAPAYER[[#This Row],[ ]]="Payé",PMKAFAAPAYER[[#This Row],[15.10.2025]],0)</f>
        <v>0</v>
      </c>
      <c r="DG407" s="161"/>
      <c r="DH407" s="166">
        <f>IF(PMKAFAAPAYER[[#This Row],[ ]]="Payé",PMKAFAAPAYER[[#This Row],[22.10.2025]],0)</f>
        <v>0</v>
      </c>
      <c r="DI407" s="161"/>
      <c r="DJ407" s="176">
        <f>IF(PMKAFAAPAYER[[#This Row],[ ]]="Payé",PMKAFAAPAYER[[#This Row],[29.10.2025]],0)</f>
        <v>0</v>
      </c>
      <c r="DK407" s="18">
        <f t="shared" si="105"/>
        <v>0</v>
      </c>
      <c r="DL407" s="162"/>
      <c r="DM407" s="166">
        <f>IF(PMKAFAAPAYER[[#This Row],[ ]]="Payé",PMKAFAAPAYER[[#This Row],[05.11.2025]],0)</f>
        <v>0</v>
      </c>
      <c r="DN407" s="161"/>
      <c r="DO407" s="166">
        <f>IF(PMKAFAAPAYER[[#This Row],[ ]]="Payé",PMKAFAAPAYER[[#This Row],[12.11.2025]],0)</f>
        <v>0</v>
      </c>
      <c r="DP407" s="161"/>
      <c r="DQ407" s="166">
        <f>IF(PMKAFAAPAYER[[#This Row],[ ]]="Payé",PMKAFAAPAYER[[#This Row],[19.11.2025]],0)</f>
        <v>0</v>
      </c>
      <c r="DR407" s="161"/>
      <c r="DS407" s="176">
        <f>IF(PMKAFAAPAYER[[#This Row],[ ]]="Payé",PMKAFAAPAYER[[#This Row],[26.11.2025]],0)</f>
        <v>0</v>
      </c>
      <c r="DT407" s="17">
        <f t="shared" si="106"/>
        <v>0</v>
      </c>
      <c r="DU407" s="162"/>
      <c r="DV407" s="166">
        <f>IF(PMKAFAAPAYER[[#This Row],[ ]]="Payé",PMKAFAAPAYER[[#This Row],[03.12.2025]],0)</f>
        <v>0</v>
      </c>
      <c r="DW407" s="161"/>
      <c r="DX407" s="166">
        <f>IF(PMKAFAAPAYER[[#This Row],[ ]]="Payé",PMKAFAAPAYER[[#This Row],[10.12.2025]],0)</f>
        <v>0</v>
      </c>
      <c r="DY407" s="161"/>
      <c r="DZ407" s="166">
        <f>IF(PMKAFAAPAYER[[#This Row],[ ]]="Payé",PMKAFAAPAYER[[#This Row],[17.12.2025]],0)</f>
        <v>0</v>
      </c>
      <c r="EA407" s="161"/>
      <c r="EB407" s="166">
        <f>IF(PMKAFAAPAYER[[#This Row],[ ]]="Payé",PMKAFAAPAYER[[#This Row],[24.12.2025]],0)</f>
        <v>0</v>
      </c>
      <c r="EC407" s="161"/>
      <c r="ED407" s="176">
        <f>IF(PMKAFAAPAYER[[#This Row],[ ]]="Payé",PMKAFAAPAYER[[#This Row],[31.12.2025]],0)</f>
        <v>0</v>
      </c>
      <c r="EE407" s="18">
        <f t="shared" si="107"/>
        <v>0</v>
      </c>
      <c r="EF407" s="11">
        <f t="shared" si="108"/>
        <v>0</v>
      </c>
      <c r="EG407" s="16">
        <f>+PMKAFAAPAYER[[#This Row],[CHF]]-PMKAFAAPAYER[[#This Row],[T2025]]</f>
        <v>0</v>
      </c>
    </row>
    <row r="408" spans="1:137" x14ac:dyDescent="0.3">
      <c r="A408" s="9">
        <f t="shared" si="109"/>
        <v>403</v>
      </c>
      <c r="B408" s="250"/>
      <c r="C408" s="251"/>
      <c r="D408" s="252"/>
      <c r="E408" s="253"/>
      <c r="F408" s="265">
        <f t="shared" si="95"/>
        <v>0</v>
      </c>
      <c r="G408" s="254"/>
      <c r="H408" s="255"/>
      <c r="I408" s="256"/>
      <c r="J408" s="14"/>
      <c r="K408" s="14"/>
      <c r="L408" s="14"/>
      <c r="N408" s="15"/>
      <c r="P408" s="258"/>
      <c r="Q408" s="259"/>
      <c r="R408" s="260"/>
      <c r="S408" s="166">
        <f>IF(PMKAFAAPAYER[[#This Row],[ ]]="Payé",PMKAFAAPAYER[[#This Row],[02.01.2025]],0)</f>
        <v>0</v>
      </c>
      <c r="T408" s="234"/>
      <c r="U408" s="166">
        <f>IF(PMKAFAAPAYER[[#This Row],[ ]]="Payé",PMKAFAAPAYER[[#This Row],[09.01.2025]],0)</f>
        <v>0</v>
      </c>
      <c r="V408" s="234"/>
      <c r="W408" s="166">
        <f>IF(PMKAFAAPAYER[[#This Row],[ ]]="Payé",PMKAFAAPAYER[[#This Row],[16.01.2025]],0)</f>
        <v>0</v>
      </c>
      <c r="X408" s="234"/>
      <c r="Y408" s="166">
        <f>IF(PMKAFAAPAYER[[#This Row],[ ]]="Payé",PMKAFAAPAYER[[#This Row],[23.01.2025]],0)</f>
        <v>0</v>
      </c>
      <c r="Z408" s="234"/>
      <c r="AA408" s="176">
        <f>IF(PMKAFAAPAYER[[#This Row],[ ]]="Payé",PMKAFAAPAYER[[#This Row],[30.01.2025]],0)</f>
        <v>0</v>
      </c>
      <c r="AB408" s="32">
        <f t="shared" si="96"/>
        <v>0</v>
      </c>
      <c r="AC408" s="234"/>
      <c r="AD408" s="166">
        <f>IF(PMKAFAAPAYER[[#This Row],[ ]]="Payé",PMKAFAAPAYER[[#This Row],[06.02.2025]],0)</f>
        <v>0</v>
      </c>
      <c r="AE408" s="234"/>
      <c r="AF408" s="166">
        <f>IF(PMKAFAAPAYER[[#This Row],[ ]]="Payé",PMKAFAAPAYER[[#This Row],[13.02.2025]],0)</f>
        <v>0</v>
      </c>
      <c r="AG408" s="234"/>
      <c r="AH408" s="166">
        <f>IF(PMKAFAAPAYER[[#This Row],[ ]]="Payé",PMKAFAAPAYER[[#This Row],[20.02.2025]],0)</f>
        <v>0</v>
      </c>
      <c r="AI408" s="234"/>
      <c r="AJ408" s="176">
        <f>IF(PMKAFAAPAYER[[#This Row],[ ]]="Payé",PMKAFAAPAYER[[#This Row],[27.02.2025]],0)</f>
        <v>0</v>
      </c>
      <c r="AK408" s="47">
        <f t="shared" si="97"/>
        <v>0</v>
      </c>
      <c r="AL408" s="162"/>
      <c r="AM408" s="166">
        <f>IF(PMKAFAAPAYER[[#This Row],[ ]]="Payé",PMKAFAAPAYER[[#This Row],[05.03.2025]],0)</f>
        <v>0</v>
      </c>
      <c r="AN408" s="161"/>
      <c r="AO408" s="166">
        <f>IF(PMKAFAAPAYER[[#This Row],[ ]]="Payé",PMKAFAAPAYER[[#This Row],[12.03.2025]],0)</f>
        <v>0</v>
      </c>
      <c r="AP408" s="161"/>
      <c r="AQ408" s="166">
        <f>IF(PMKAFAAPAYER[[#This Row],[ ]]="Payé",PMKAFAAPAYER[[#This Row],[19.03.2025]],0)</f>
        <v>0</v>
      </c>
      <c r="AR408" s="161"/>
      <c r="AS408" s="176">
        <f>IF(PMKAFAAPAYER[[#This Row],[ ]]="Payé",PMKAFAAPAYER[[#This Row],[26.03.2025]],0)</f>
        <v>0</v>
      </c>
      <c r="AT408" s="17">
        <f t="shared" si="98"/>
        <v>0</v>
      </c>
      <c r="AU408" s="162"/>
      <c r="AV408" s="166">
        <f>IF(PMKAFAAPAYER[[#This Row],[ ]]="Payé",PMKAFAAPAYER[[#This Row],[02.04.2025]],0)</f>
        <v>0</v>
      </c>
      <c r="AW408" s="161"/>
      <c r="AX408" s="166">
        <f>IF(PMKAFAAPAYER[[#This Row],[ ]]="Payé",PMKAFAAPAYER[[#This Row],[09.04.2025]],0)</f>
        <v>0</v>
      </c>
      <c r="AY408" s="161"/>
      <c r="AZ408" s="166">
        <f>IF(PMKAFAAPAYER[[#This Row],[ ]]="Payé",PMKAFAAPAYER[[#This Row],[16.04.2025]],0)</f>
        <v>0</v>
      </c>
      <c r="BA408" s="161"/>
      <c r="BB408" s="166">
        <f>IF(PMKAFAAPAYER[[#This Row],[ ]]="Payé",PMKAFAAPAYER[[#This Row],[23.04.2025]],0)</f>
        <v>0</v>
      </c>
      <c r="BC408" s="161"/>
      <c r="BD408" s="176">
        <f>IF(PMKAFAAPAYER[[#This Row],[ ]]="Payé",PMKAFAAPAYER[[#This Row],[30.04.2025]],0)</f>
        <v>0</v>
      </c>
      <c r="BE408" s="18">
        <f t="shared" si="99"/>
        <v>0</v>
      </c>
      <c r="BF408" s="162"/>
      <c r="BG408" s="166">
        <f>IF(PMKAFAAPAYER[[#This Row],[ ]]="Payé",PMKAFAAPAYER[[#This Row],[07.05.2025]],0)</f>
        <v>0</v>
      </c>
      <c r="BH408" s="161"/>
      <c r="BI408" s="166">
        <f>IF(PMKAFAAPAYER[[#This Row],[ ]]="Payé",PMKAFAAPAYER[[#This Row],[14.05.2025]],0)</f>
        <v>0</v>
      </c>
      <c r="BJ408" s="161"/>
      <c r="BK408" s="166">
        <f>IF(PMKAFAAPAYER[[#This Row],[ ]]="Payé",PMKAFAAPAYER[[#This Row],[21.05.2025]],0)</f>
        <v>0</v>
      </c>
      <c r="BL408" s="161"/>
      <c r="BM408" s="176">
        <f>IF(PMKAFAAPAYER[[#This Row],[ ]]="Payé",PMKAFAAPAYER[[#This Row],[28.05.2025]],0)</f>
        <v>0</v>
      </c>
      <c r="BN408" s="17">
        <f t="shared" si="100"/>
        <v>0</v>
      </c>
      <c r="BO408" s="162"/>
      <c r="BP408" s="166">
        <f>IF(PMKAFAAPAYER[[#This Row],[ ]]="Payé",PMKAFAAPAYER[[#This Row],[04.06.2025]],0)</f>
        <v>0</v>
      </c>
      <c r="BQ408" s="161"/>
      <c r="BR408" s="166">
        <f>IF(PMKAFAAPAYER[[#This Row],[ ]]="Payé",PMKAFAAPAYER[[#This Row],[11.06.2025]],0)</f>
        <v>0</v>
      </c>
      <c r="BS408" s="161"/>
      <c r="BT408" s="166">
        <f>IF(PMKAFAAPAYER[[#This Row],[ ]]="Payé",PMKAFAAPAYER[[#This Row],[18.06.2025]],0)</f>
        <v>0</v>
      </c>
      <c r="BU408" s="161"/>
      <c r="BV408" s="176">
        <f>IF(PMKAFAAPAYER[[#This Row],[ ]]="Payé",PMKAFAAPAYER[[#This Row],[25.06.2025]],0)</f>
        <v>0</v>
      </c>
      <c r="BW408" s="18">
        <f t="shared" si="101"/>
        <v>0</v>
      </c>
      <c r="BX408" s="162"/>
      <c r="BY408" s="166">
        <f>IF(PMKAFAAPAYER[[#This Row],[ ]]="Payé",PMKAFAAPAYER[[#This Row],[02.07.2025]],0)</f>
        <v>0</v>
      </c>
      <c r="BZ408" s="161"/>
      <c r="CA408" s="166">
        <f>IF(PMKAFAAPAYER[[#This Row],[ ]]="Payé",PMKAFAAPAYER[[#This Row],[09.07.2025]],0)</f>
        <v>0</v>
      </c>
      <c r="CB408" s="161"/>
      <c r="CC408" s="166">
        <f>IF(PMKAFAAPAYER[[#This Row],[ ]]="Payé",PMKAFAAPAYER[[#This Row],[16.07.2025]],0)</f>
        <v>0</v>
      </c>
      <c r="CD408" s="161"/>
      <c r="CE408" s="166">
        <f>IF(PMKAFAAPAYER[[#This Row],[ ]]="Payé",PMKAFAAPAYER[[#This Row],[23.07.2025]],0)</f>
        <v>0</v>
      </c>
      <c r="CF408" s="161"/>
      <c r="CG408" s="176">
        <f>IF(PMKAFAAPAYER[[#This Row],[ ]]="Payé",PMKAFAAPAYER[[#This Row],[30.07.2025]],0)</f>
        <v>0</v>
      </c>
      <c r="CH408" s="17">
        <f t="shared" si="102"/>
        <v>0</v>
      </c>
      <c r="CI408" s="162"/>
      <c r="CJ408" s="166">
        <f>IF(PMKAFAAPAYER[[#This Row],[ ]]="Payé",PMKAFAAPAYER[[#This Row],[06.08.2025]],0)</f>
        <v>0</v>
      </c>
      <c r="CK408" s="161"/>
      <c r="CL408" s="166">
        <f>IF(PMKAFAAPAYER[[#This Row],[ ]]="Payé",PMKAFAAPAYER[[#This Row],[13.08.2025]],0)</f>
        <v>0</v>
      </c>
      <c r="CM408" s="161"/>
      <c r="CN408" s="166">
        <f>IF(PMKAFAAPAYER[[#This Row],[ ]]="Payé",PMKAFAAPAYER[[#This Row],[20.08.2025]],0)</f>
        <v>0</v>
      </c>
      <c r="CO408" s="161"/>
      <c r="CP408" s="176">
        <f>IF(PMKAFAAPAYER[[#This Row],[ ]]="Payé",PMKAFAAPAYER[[#This Row],[27.08.2025]],0)</f>
        <v>0</v>
      </c>
      <c r="CQ408" s="18">
        <f t="shared" si="103"/>
        <v>0</v>
      </c>
      <c r="CR408" s="162"/>
      <c r="CS408" s="166">
        <f>IF(PMKAFAAPAYER[[#This Row],[ ]]="Payé",PMKAFAAPAYER[[#This Row],[03.09.2025]],0)</f>
        <v>0</v>
      </c>
      <c r="CT408" s="161"/>
      <c r="CU408" s="166">
        <f>IF(PMKAFAAPAYER[[#This Row],[ ]]="Payé",PMKAFAAPAYER[[#This Row],[10.09.2025]],0)</f>
        <v>0</v>
      </c>
      <c r="CV408" s="161"/>
      <c r="CW408" s="166">
        <f>IF(PMKAFAAPAYER[[#This Row],[ ]]="Payé",PMKAFAAPAYER[[#This Row],[17.09.2025]],0)</f>
        <v>0</v>
      </c>
      <c r="CX408" s="161"/>
      <c r="CY408" s="176">
        <f>IF(PMKAFAAPAYER[[#This Row],[ ]]="Payé",PMKAFAAPAYER[[#This Row],[24.09.2025]],0)</f>
        <v>0</v>
      </c>
      <c r="CZ408" s="17">
        <f t="shared" si="104"/>
        <v>0</v>
      </c>
      <c r="DA408" s="162"/>
      <c r="DB408" s="166">
        <f>IF(PMKAFAAPAYER[[#This Row],[ ]]="Payé",PMKAFAAPAYER[[#This Row],[01.10.2025]],0)</f>
        <v>0</v>
      </c>
      <c r="DC408" s="161"/>
      <c r="DD408" s="166">
        <f>IF(PMKAFAAPAYER[[#This Row],[ ]]="Payé",PMKAFAAPAYER[[#This Row],[08.10.2025]],0)</f>
        <v>0</v>
      </c>
      <c r="DE408" s="161"/>
      <c r="DF408" s="166">
        <f>IF(PMKAFAAPAYER[[#This Row],[ ]]="Payé",PMKAFAAPAYER[[#This Row],[15.10.2025]],0)</f>
        <v>0</v>
      </c>
      <c r="DG408" s="161"/>
      <c r="DH408" s="166">
        <f>IF(PMKAFAAPAYER[[#This Row],[ ]]="Payé",PMKAFAAPAYER[[#This Row],[22.10.2025]],0)</f>
        <v>0</v>
      </c>
      <c r="DI408" s="161"/>
      <c r="DJ408" s="176">
        <f>IF(PMKAFAAPAYER[[#This Row],[ ]]="Payé",PMKAFAAPAYER[[#This Row],[29.10.2025]],0)</f>
        <v>0</v>
      </c>
      <c r="DK408" s="18">
        <f t="shared" si="105"/>
        <v>0</v>
      </c>
      <c r="DL408" s="162"/>
      <c r="DM408" s="166">
        <f>IF(PMKAFAAPAYER[[#This Row],[ ]]="Payé",PMKAFAAPAYER[[#This Row],[05.11.2025]],0)</f>
        <v>0</v>
      </c>
      <c r="DN408" s="161"/>
      <c r="DO408" s="166">
        <f>IF(PMKAFAAPAYER[[#This Row],[ ]]="Payé",PMKAFAAPAYER[[#This Row],[12.11.2025]],0)</f>
        <v>0</v>
      </c>
      <c r="DP408" s="161"/>
      <c r="DQ408" s="166">
        <f>IF(PMKAFAAPAYER[[#This Row],[ ]]="Payé",PMKAFAAPAYER[[#This Row],[19.11.2025]],0)</f>
        <v>0</v>
      </c>
      <c r="DR408" s="161"/>
      <c r="DS408" s="176">
        <f>IF(PMKAFAAPAYER[[#This Row],[ ]]="Payé",PMKAFAAPAYER[[#This Row],[26.11.2025]],0)</f>
        <v>0</v>
      </c>
      <c r="DT408" s="17">
        <f t="shared" si="106"/>
        <v>0</v>
      </c>
      <c r="DU408" s="162"/>
      <c r="DV408" s="166">
        <f>IF(PMKAFAAPAYER[[#This Row],[ ]]="Payé",PMKAFAAPAYER[[#This Row],[03.12.2025]],0)</f>
        <v>0</v>
      </c>
      <c r="DW408" s="161"/>
      <c r="DX408" s="166">
        <f>IF(PMKAFAAPAYER[[#This Row],[ ]]="Payé",PMKAFAAPAYER[[#This Row],[10.12.2025]],0)</f>
        <v>0</v>
      </c>
      <c r="DY408" s="161"/>
      <c r="DZ408" s="166">
        <f>IF(PMKAFAAPAYER[[#This Row],[ ]]="Payé",PMKAFAAPAYER[[#This Row],[17.12.2025]],0)</f>
        <v>0</v>
      </c>
      <c r="EA408" s="161"/>
      <c r="EB408" s="166">
        <f>IF(PMKAFAAPAYER[[#This Row],[ ]]="Payé",PMKAFAAPAYER[[#This Row],[24.12.2025]],0)</f>
        <v>0</v>
      </c>
      <c r="EC408" s="161"/>
      <c r="ED408" s="176">
        <f>IF(PMKAFAAPAYER[[#This Row],[ ]]="Payé",PMKAFAAPAYER[[#This Row],[31.12.2025]],0)</f>
        <v>0</v>
      </c>
      <c r="EE408" s="18">
        <f t="shared" si="107"/>
        <v>0</v>
      </c>
      <c r="EF408" s="11">
        <f t="shared" si="108"/>
        <v>0</v>
      </c>
      <c r="EG408" s="16">
        <f>+PMKAFAAPAYER[[#This Row],[CHF]]-PMKAFAAPAYER[[#This Row],[T2025]]</f>
        <v>0</v>
      </c>
    </row>
    <row r="409" spans="1:137" x14ac:dyDescent="0.3">
      <c r="A409" s="9">
        <f t="shared" si="109"/>
        <v>404</v>
      </c>
      <c r="B409" s="250"/>
      <c r="C409" s="251"/>
      <c r="D409" s="252"/>
      <c r="E409" s="253"/>
      <c r="F409" s="265">
        <f t="shared" si="95"/>
        <v>0</v>
      </c>
      <c r="G409" s="254"/>
      <c r="H409" s="255"/>
      <c r="I409" s="256"/>
      <c r="J409" s="14"/>
      <c r="K409" s="14"/>
      <c r="L409" s="14"/>
      <c r="N409" s="15"/>
      <c r="P409" s="258"/>
      <c r="Q409" s="259"/>
      <c r="R409" s="260"/>
      <c r="S409" s="166">
        <f>IF(PMKAFAAPAYER[[#This Row],[ ]]="Payé",PMKAFAAPAYER[[#This Row],[02.01.2025]],0)</f>
        <v>0</v>
      </c>
      <c r="T409" s="234"/>
      <c r="U409" s="166">
        <f>IF(PMKAFAAPAYER[[#This Row],[ ]]="Payé",PMKAFAAPAYER[[#This Row],[09.01.2025]],0)</f>
        <v>0</v>
      </c>
      <c r="V409" s="234"/>
      <c r="W409" s="166">
        <f>IF(PMKAFAAPAYER[[#This Row],[ ]]="Payé",PMKAFAAPAYER[[#This Row],[16.01.2025]],0)</f>
        <v>0</v>
      </c>
      <c r="X409" s="234"/>
      <c r="Y409" s="166">
        <f>IF(PMKAFAAPAYER[[#This Row],[ ]]="Payé",PMKAFAAPAYER[[#This Row],[23.01.2025]],0)</f>
        <v>0</v>
      </c>
      <c r="Z409" s="234"/>
      <c r="AA409" s="176">
        <f>IF(PMKAFAAPAYER[[#This Row],[ ]]="Payé",PMKAFAAPAYER[[#This Row],[30.01.2025]],0)</f>
        <v>0</v>
      </c>
      <c r="AB409" s="32">
        <f t="shared" si="96"/>
        <v>0</v>
      </c>
      <c r="AC409" s="234"/>
      <c r="AD409" s="166">
        <f>IF(PMKAFAAPAYER[[#This Row],[ ]]="Payé",PMKAFAAPAYER[[#This Row],[06.02.2025]],0)</f>
        <v>0</v>
      </c>
      <c r="AE409" s="234"/>
      <c r="AF409" s="166">
        <f>IF(PMKAFAAPAYER[[#This Row],[ ]]="Payé",PMKAFAAPAYER[[#This Row],[13.02.2025]],0)</f>
        <v>0</v>
      </c>
      <c r="AG409" s="234"/>
      <c r="AH409" s="166">
        <f>IF(PMKAFAAPAYER[[#This Row],[ ]]="Payé",PMKAFAAPAYER[[#This Row],[20.02.2025]],0)</f>
        <v>0</v>
      </c>
      <c r="AI409" s="234"/>
      <c r="AJ409" s="176">
        <f>IF(PMKAFAAPAYER[[#This Row],[ ]]="Payé",PMKAFAAPAYER[[#This Row],[27.02.2025]],0)</f>
        <v>0</v>
      </c>
      <c r="AK409" s="47">
        <f t="shared" si="97"/>
        <v>0</v>
      </c>
      <c r="AL409" s="162"/>
      <c r="AM409" s="166">
        <f>IF(PMKAFAAPAYER[[#This Row],[ ]]="Payé",PMKAFAAPAYER[[#This Row],[05.03.2025]],0)</f>
        <v>0</v>
      </c>
      <c r="AN409" s="161"/>
      <c r="AO409" s="166">
        <f>IF(PMKAFAAPAYER[[#This Row],[ ]]="Payé",PMKAFAAPAYER[[#This Row],[12.03.2025]],0)</f>
        <v>0</v>
      </c>
      <c r="AP409" s="161"/>
      <c r="AQ409" s="166">
        <f>IF(PMKAFAAPAYER[[#This Row],[ ]]="Payé",PMKAFAAPAYER[[#This Row],[19.03.2025]],0)</f>
        <v>0</v>
      </c>
      <c r="AR409" s="161"/>
      <c r="AS409" s="176">
        <f>IF(PMKAFAAPAYER[[#This Row],[ ]]="Payé",PMKAFAAPAYER[[#This Row],[26.03.2025]],0)</f>
        <v>0</v>
      </c>
      <c r="AT409" s="17">
        <f t="shared" si="98"/>
        <v>0</v>
      </c>
      <c r="AU409" s="162"/>
      <c r="AV409" s="166">
        <f>IF(PMKAFAAPAYER[[#This Row],[ ]]="Payé",PMKAFAAPAYER[[#This Row],[02.04.2025]],0)</f>
        <v>0</v>
      </c>
      <c r="AW409" s="161"/>
      <c r="AX409" s="166">
        <f>IF(PMKAFAAPAYER[[#This Row],[ ]]="Payé",PMKAFAAPAYER[[#This Row],[09.04.2025]],0)</f>
        <v>0</v>
      </c>
      <c r="AY409" s="161"/>
      <c r="AZ409" s="166">
        <f>IF(PMKAFAAPAYER[[#This Row],[ ]]="Payé",PMKAFAAPAYER[[#This Row],[16.04.2025]],0)</f>
        <v>0</v>
      </c>
      <c r="BA409" s="161"/>
      <c r="BB409" s="166">
        <f>IF(PMKAFAAPAYER[[#This Row],[ ]]="Payé",PMKAFAAPAYER[[#This Row],[23.04.2025]],0)</f>
        <v>0</v>
      </c>
      <c r="BC409" s="161"/>
      <c r="BD409" s="176">
        <f>IF(PMKAFAAPAYER[[#This Row],[ ]]="Payé",PMKAFAAPAYER[[#This Row],[30.04.2025]],0)</f>
        <v>0</v>
      </c>
      <c r="BE409" s="18">
        <f t="shared" si="99"/>
        <v>0</v>
      </c>
      <c r="BF409" s="162"/>
      <c r="BG409" s="166">
        <f>IF(PMKAFAAPAYER[[#This Row],[ ]]="Payé",PMKAFAAPAYER[[#This Row],[07.05.2025]],0)</f>
        <v>0</v>
      </c>
      <c r="BH409" s="161"/>
      <c r="BI409" s="166">
        <f>IF(PMKAFAAPAYER[[#This Row],[ ]]="Payé",PMKAFAAPAYER[[#This Row],[14.05.2025]],0)</f>
        <v>0</v>
      </c>
      <c r="BJ409" s="161"/>
      <c r="BK409" s="166">
        <f>IF(PMKAFAAPAYER[[#This Row],[ ]]="Payé",PMKAFAAPAYER[[#This Row],[21.05.2025]],0)</f>
        <v>0</v>
      </c>
      <c r="BL409" s="161"/>
      <c r="BM409" s="176">
        <f>IF(PMKAFAAPAYER[[#This Row],[ ]]="Payé",PMKAFAAPAYER[[#This Row],[28.05.2025]],0)</f>
        <v>0</v>
      </c>
      <c r="BN409" s="17">
        <f t="shared" si="100"/>
        <v>0</v>
      </c>
      <c r="BO409" s="162"/>
      <c r="BP409" s="166">
        <f>IF(PMKAFAAPAYER[[#This Row],[ ]]="Payé",PMKAFAAPAYER[[#This Row],[04.06.2025]],0)</f>
        <v>0</v>
      </c>
      <c r="BQ409" s="161"/>
      <c r="BR409" s="166">
        <f>IF(PMKAFAAPAYER[[#This Row],[ ]]="Payé",PMKAFAAPAYER[[#This Row],[11.06.2025]],0)</f>
        <v>0</v>
      </c>
      <c r="BS409" s="161"/>
      <c r="BT409" s="166">
        <f>IF(PMKAFAAPAYER[[#This Row],[ ]]="Payé",PMKAFAAPAYER[[#This Row],[18.06.2025]],0)</f>
        <v>0</v>
      </c>
      <c r="BU409" s="161"/>
      <c r="BV409" s="176">
        <f>IF(PMKAFAAPAYER[[#This Row],[ ]]="Payé",PMKAFAAPAYER[[#This Row],[25.06.2025]],0)</f>
        <v>0</v>
      </c>
      <c r="BW409" s="18">
        <f t="shared" si="101"/>
        <v>0</v>
      </c>
      <c r="BX409" s="162"/>
      <c r="BY409" s="166">
        <f>IF(PMKAFAAPAYER[[#This Row],[ ]]="Payé",PMKAFAAPAYER[[#This Row],[02.07.2025]],0)</f>
        <v>0</v>
      </c>
      <c r="BZ409" s="161"/>
      <c r="CA409" s="166">
        <f>IF(PMKAFAAPAYER[[#This Row],[ ]]="Payé",PMKAFAAPAYER[[#This Row],[09.07.2025]],0)</f>
        <v>0</v>
      </c>
      <c r="CB409" s="161"/>
      <c r="CC409" s="166">
        <f>IF(PMKAFAAPAYER[[#This Row],[ ]]="Payé",PMKAFAAPAYER[[#This Row],[16.07.2025]],0)</f>
        <v>0</v>
      </c>
      <c r="CD409" s="161"/>
      <c r="CE409" s="166">
        <f>IF(PMKAFAAPAYER[[#This Row],[ ]]="Payé",PMKAFAAPAYER[[#This Row],[23.07.2025]],0)</f>
        <v>0</v>
      </c>
      <c r="CF409" s="161"/>
      <c r="CG409" s="176">
        <f>IF(PMKAFAAPAYER[[#This Row],[ ]]="Payé",PMKAFAAPAYER[[#This Row],[30.07.2025]],0)</f>
        <v>0</v>
      </c>
      <c r="CH409" s="17">
        <f t="shared" si="102"/>
        <v>0</v>
      </c>
      <c r="CI409" s="162"/>
      <c r="CJ409" s="166">
        <f>IF(PMKAFAAPAYER[[#This Row],[ ]]="Payé",PMKAFAAPAYER[[#This Row],[06.08.2025]],0)</f>
        <v>0</v>
      </c>
      <c r="CK409" s="161"/>
      <c r="CL409" s="166">
        <f>IF(PMKAFAAPAYER[[#This Row],[ ]]="Payé",PMKAFAAPAYER[[#This Row],[13.08.2025]],0)</f>
        <v>0</v>
      </c>
      <c r="CM409" s="161"/>
      <c r="CN409" s="166">
        <f>IF(PMKAFAAPAYER[[#This Row],[ ]]="Payé",PMKAFAAPAYER[[#This Row],[20.08.2025]],0)</f>
        <v>0</v>
      </c>
      <c r="CO409" s="161"/>
      <c r="CP409" s="176">
        <f>IF(PMKAFAAPAYER[[#This Row],[ ]]="Payé",PMKAFAAPAYER[[#This Row],[27.08.2025]],0)</f>
        <v>0</v>
      </c>
      <c r="CQ409" s="18">
        <f t="shared" si="103"/>
        <v>0</v>
      </c>
      <c r="CR409" s="162"/>
      <c r="CS409" s="166">
        <f>IF(PMKAFAAPAYER[[#This Row],[ ]]="Payé",PMKAFAAPAYER[[#This Row],[03.09.2025]],0)</f>
        <v>0</v>
      </c>
      <c r="CT409" s="161"/>
      <c r="CU409" s="166">
        <f>IF(PMKAFAAPAYER[[#This Row],[ ]]="Payé",PMKAFAAPAYER[[#This Row],[10.09.2025]],0)</f>
        <v>0</v>
      </c>
      <c r="CV409" s="161"/>
      <c r="CW409" s="166">
        <f>IF(PMKAFAAPAYER[[#This Row],[ ]]="Payé",PMKAFAAPAYER[[#This Row],[17.09.2025]],0)</f>
        <v>0</v>
      </c>
      <c r="CX409" s="161"/>
      <c r="CY409" s="176">
        <f>IF(PMKAFAAPAYER[[#This Row],[ ]]="Payé",PMKAFAAPAYER[[#This Row],[24.09.2025]],0)</f>
        <v>0</v>
      </c>
      <c r="CZ409" s="17">
        <f t="shared" si="104"/>
        <v>0</v>
      </c>
      <c r="DA409" s="162"/>
      <c r="DB409" s="166">
        <f>IF(PMKAFAAPAYER[[#This Row],[ ]]="Payé",PMKAFAAPAYER[[#This Row],[01.10.2025]],0)</f>
        <v>0</v>
      </c>
      <c r="DC409" s="161"/>
      <c r="DD409" s="166">
        <f>IF(PMKAFAAPAYER[[#This Row],[ ]]="Payé",PMKAFAAPAYER[[#This Row],[08.10.2025]],0)</f>
        <v>0</v>
      </c>
      <c r="DE409" s="161"/>
      <c r="DF409" s="166">
        <f>IF(PMKAFAAPAYER[[#This Row],[ ]]="Payé",PMKAFAAPAYER[[#This Row],[15.10.2025]],0)</f>
        <v>0</v>
      </c>
      <c r="DG409" s="161"/>
      <c r="DH409" s="166">
        <f>IF(PMKAFAAPAYER[[#This Row],[ ]]="Payé",PMKAFAAPAYER[[#This Row],[22.10.2025]],0)</f>
        <v>0</v>
      </c>
      <c r="DI409" s="161"/>
      <c r="DJ409" s="176">
        <f>IF(PMKAFAAPAYER[[#This Row],[ ]]="Payé",PMKAFAAPAYER[[#This Row],[29.10.2025]],0)</f>
        <v>0</v>
      </c>
      <c r="DK409" s="18">
        <f t="shared" si="105"/>
        <v>0</v>
      </c>
      <c r="DL409" s="162"/>
      <c r="DM409" s="166">
        <f>IF(PMKAFAAPAYER[[#This Row],[ ]]="Payé",PMKAFAAPAYER[[#This Row],[05.11.2025]],0)</f>
        <v>0</v>
      </c>
      <c r="DN409" s="161"/>
      <c r="DO409" s="166">
        <f>IF(PMKAFAAPAYER[[#This Row],[ ]]="Payé",PMKAFAAPAYER[[#This Row],[12.11.2025]],0)</f>
        <v>0</v>
      </c>
      <c r="DP409" s="161"/>
      <c r="DQ409" s="166">
        <f>IF(PMKAFAAPAYER[[#This Row],[ ]]="Payé",PMKAFAAPAYER[[#This Row],[19.11.2025]],0)</f>
        <v>0</v>
      </c>
      <c r="DR409" s="161"/>
      <c r="DS409" s="176">
        <f>IF(PMKAFAAPAYER[[#This Row],[ ]]="Payé",PMKAFAAPAYER[[#This Row],[26.11.2025]],0)</f>
        <v>0</v>
      </c>
      <c r="DT409" s="17">
        <f t="shared" si="106"/>
        <v>0</v>
      </c>
      <c r="DU409" s="162"/>
      <c r="DV409" s="166">
        <f>IF(PMKAFAAPAYER[[#This Row],[ ]]="Payé",PMKAFAAPAYER[[#This Row],[03.12.2025]],0)</f>
        <v>0</v>
      </c>
      <c r="DW409" s="161"/>
      <c r="DX409" s="166">
        <f>IF(PMKAFAAPAYER[[#This Row],[ ]]="Payé",PMKAFAAPAYER[[#This Row],[10.12.2025]],0)</f>
        <v>0</v>
      </c>
      <c r="DY409" s="161"/>
      <c r="DZ409" s="166">
        <f>IF(PMKAFAAPAYER[[#This Row],[ ]]="Payé",PMKAFAAPAYER[[#This Row],[17.12.2025]],0)</f>
        <v>0</v>
      </c>
      <c r="EA409" s="161"/>
      <c r="EB409" s="166">
        <f>IF(PMKAFAAPAYER[[#This Row],[ ]]="Payé",PMKAFAAPAYER[[#This Row],[24.12.2025]],0)</f>
        <v>0</v>
      </c>
      <c r="EC409" s="161"/>
      <c r="ED409" s="176">
        <f>IF(PMKAFAAPAYER[[#This Row],[ ]]="Payé",PMKAFAAPAYER[[#This Row],[31.12.2025]],0)</f>
        <v>0</v>
      </c>
      <c r="EE409" s="18">
        <f t="shared" si="107"/>
        <v>0</v>
      </c>
      <c r="EF409" s="11">
        <f t="shared" si="108"/>
        <v>0</v>
      </c>
      <c r="EG409" s="16">
        <f>+PMKAFAAPAYER[[#This Row],[CHF]]-PMKAFAAPAYER[[#This Row],[T2025]]</f>
        <v>0</v>
      </c>
    </row>
    <row r="410" spans="1:137" x14ac:dyDescent="0.3">
      <c r="A410" s="9">
        <f t="shared" si="109"/>
        <v>405</v>
      </c>
      <c r="B410" s="250"/>
      <c r="C410" s="251"/>
      <c r="D410" s="252"/>
      <c r="E410" s="253"/>
      <c r="F410" s="265">
        <f t="shared" si="95"/>
        <v>0</v>
      </c>
      <c r="G410" s="254"/>
      <c r="H410" s="255"/>
      <c r="I410" s="256"/>
      <c r="J410" s="14"/>
      <c r="K410" s="14"/>
      <c r="L410" s="14"/>
      <c r="N410" s="15"/>
      <c r="P410" s="258"/>
      <c r="Q410" s="259"/>
      <c r="R410" s="260"/>
      <c r="S410" s="166">
        <f>IF(PMKAFAAPAYER[[#This Row],[ ]]="Payé",PMKAFAAPAYER[[#This Row],[02.01.2025]],0)</f>
        <v>0</v>
      </c>
      <c r="T410" s="234"/>
      <c r="U410" s="166">
        <f>IF(PMKAFAAPAYER[[#This Row],[ ]]="Payé",PMKAFAAPAYER[[#This Row],[09.01.2025]],0)</f>
        <v>0</v>
      </c>
      <c r="V410" s="234"/>
      <c r="W410" s="166">
        <f>IF(PMKAFAAPAYER[[#This Row],[ ]]="Payé",PMKAFAAPAYER[[#This Row],[16.01.2025]],0)</f>
        <v>0</v>
      </c>
      <c r="X410" s="234"/>
      <c r="Y410" s="166">
        <f>IF(PMKAFAAPAYER[[#This Row],[ ]]="Payé",PMKAFAAPAYER[[#This Row],[23.01.2025]],0)</f>
        <v>0</v>
      </c>
      <c r="Z410" s="234"/>
      <c r="AA410" s="176">
        <f>IF(PMKAFAAPAYER[[#This Row],[ ]]="Payé",PMKAFAAPAYER[[#This Row],[30.01.2025]],0)</f>
        <v>0</v>
      </c>
      <c r="AB410" s="32">
        <f t="shared" si="96"/>
        <v>0</v>
      </c>
      <c r="AC410" s="234"/>
      <c r="AD410" s="166">
        <f>IF(PMKAFAAPAYER[[#This Row],[ ]]="Payé",PMKAFAAPAYER[[#This Row],[06.02.2025]],0)</f>
        <v>0</v>
      </c>
      <c r="AE410" s="234"/>
      <c r="AF410" s="166">
        <f>IF(PMKAFAAPAYER[[#This Row],[ ]]="Payé",PMKAFAAPAYER[[#This Row],[13.02.2025]],0)</f>
        <v>0</v>
      </c>
      <c r="AG410" s="234"/>
      <c r="AH410" s="166">
        <f>IF(PMKAFAAPAYER[[#This Row],[ ]]="Payé",PMKAFAAPAYER[[#This Row],[20.02.2025]],0)</f>
        <v>0</v>
      </c>
      <c r="AI410" s="234"/>
      <c r="AJ410" s="176">
        <f>IF(PMKAFAAPAYER[[#This Row],[ ]]="Payé",PMKAFAAPAYER[[#This Row],[27.02.2025]],0)</f>
        <v>0</v>
      </c>
      <c r="AK410" s="47">
        <f t="shared" si="97"/>
        <v>0</v>
      </c>
      <c r="AL410" s="162"/>
      <c r="AM410" s="166">
        <f>IF(PMKAFAAPAYER[[#This Row],[ ]]="Payé",PMKAFAAPAYER[[#This Row],[05.03.2025]],0)</f>
        <v>0</v>
      </c>
      <c r="AN410" s="161"/>
      <c r="AO410" s="166">
        <f>IF(PMKAFAAPAYER[[#This Row],[ ]]="Payé",PMKAFAAPAYER[[#This Row],[12.03.2025]],0)</f>
        <v>0</v>
      </c>
      <c r="AP410" s="161"/>
      <c r="AQ410" s="166">
        <f>IF(PMKAFAAPAYER[[#This Row],[ ]]="Payé",PMKAFAAPAYER[[#This Row],[19.03.2025]],0)</f>
        <v>0</v>
      </c>
      <c r="AR410" s="161"/>
      <c r="AS410" s="176">
        <f>IF(PMKAFAAPAYER[[#This Row],[ ]]="Payé",PMKAFAAPAYER[[#This Row],[26.03.2025]],0)</f>
        <v>0</v>
      </c>
      <c r="AT410" s="17">
        <f t="shared" si="98"/>
        <v>0</v>
      </c>
      <c r="AU410" s="162"/>
      <c r="AV410" s="166">
        <f>IF(PMKAFAAPAYER[[#This Row],[ ]]="Payé",PMKAFAAPAYER[[#This Row],[02.04.2025]],0)</f>
        <v>0</v>
      </c>
      <c r="AW410" s="161"/>
      <c r="AX410" s="166">
        <f>IF(PMKAFAAPAYER[[#This Row],[ ]]="Payé",PMKAFAAPAYER[[#This Row],[09.04.2025]],0)</f>
        <v>0</v>
      </c>
      <c r="AY410" s="161"/>
      <c r="AZ410" s="166">
        <f>IF(PMKAFAAPAYER[[#This Row],[ ]]="Payé",PMKAFAAPAYER[[#This Row],[16.04.2025]],0)</f>
        <v>0</v>
      </c>
      <c r="BA410" s="161"/>
      <c r="BB410" s="166">
        <f>IF(PMKAFAAPAYER[[#This Row],[ ]]="Payé",PMKAFAAPAYER[[#This Row],[23.04.2025]],0)</f>
        <v>0</v>
      </c>
      <c r="BC410" s="161"/>
      <c r="BD410" s="176">
        <f>IF(PMKAFAAPAYER[[#This Row],[ ]]="Payé",PMKAFAAPAYER[[#This Row],[30.04.2025]],0)</f>
        <v>0</v>
      </c>
      <c r="BE410" s="18">
        <f t="shared" si="99"/>
        <v>0</v>
      </c>
      <c r="BF410" s="162"/>
      <c r="BG410" s="166">
        <f>IF(PMKAFAAPAYER[[#This Row],[ ]]="Payé",PMKAFAAPAYER[[#This Row],[07.05.2025]],0)</f>
        <v>0</v>
      </c>
      <c r="BH410" s="161"/>
      <c r="BI410" s="166">
        <f>IF(PMKAFAAPAYER[[#This Row],[ ]]="Payé",PMKAFAAPAYER[[#This Row],[14.05.2025]],0)</f>
        <v>0</v>
      </c>
      <c r="BJ410" s="161"/>
      <c r="BK410" s="166">
        <f>IF(PMKAFAAPAYER[[#This Row],[ ]]="Payé",PMKAFAAPAYER[[#This Row],[21.05.2025]],0)</f>
        <v>0</v>
      </c>
      <c r="BL410" s="161"/>
      <c r="BM410" s="176">
        <f>IF(PMKAFAAPAYER[[#This Row],[ ]]="Payé",PMKAFAAPAYER[[#This Row],[28.05.2025]],0)</f>
        <v>0</v>
      </c>
      <c r="BN410" s="17">
        <f t="shared" si="100"/>
        <v>0</v>
      </c>
      <c r="BO410" s="162"/>
      <c r="BP410" s="166">
        <f>IF(PMKAFAAPAYER[[#This Row],[ ]]="Payé",PMKAFAAPAYER[[#This Row],[04.06.2025]],0)</f>
        <v>0</v>
      </c>
      <c r="BQ410" s="161"/>
      <c r="BR410" s="166">
        <f>IF(PMKAFAAPAYER[[#This Row],[ ]]="Payé",PMKAFAAPAYER[[#This Row],[11.06.2025]],0)</f>
        <v>0</v>
      </c>
      <c r="BS410" s="161"/>
      <c r="BT410" s="166">
        <f>IF(PMKAFAAPAYER[[#This Row],[ ]]="Payé",PMKAFAAPAYER[[#This Row],[18.06.2025]],0)</f>
        <v>0</v>
      </c>
      <c r="BU410" s="161"/>
      <c r="BV410" s="176">
        <f>IF(PMKAFAAPAYER[[#This Row],[ ]]="Payé",PMKAFAAPAYER[[#This Row],[25.06.2025]],0)</f>
        <v>0</v>
      </c>
      <c r="BW410" s="18">
        <f t="shared" si="101"/>
        <v>0</v>
      </c>
      <c r="BX410" s="162"/>
      <c r="BY410" s="166">
        <f>IF(PMKAFAAPAYER[[#This Row],[ ]]="Payé",PMKAFAAPAYER[[#This Row],[02.07.2025]],0)</f>
        <v>0</v>
      </c>
      <c r="BZ410" s="161"/>
      <c r="CA410" s="166">
        <f>IF(PMKAFAAPAYER[[#This Row],[ ]]="Payé",PMKAFAAPAYER[[#This Row],[09.07.2025]],0)</f>
        <v>0</v>
      </c>
      <c r="CB410" s="161"/>
      <c r="CC410" s="166">
        <f>IF(PMKAFAAPAYER[[#This Row],[ ]]="Payé",PMKAFAAPAYER[[#This Row],[16.07.2025]],0)</f>
        <v>0</v>
      </c>
      <c r="CD410" s="161"/>
      <c r="CE410" s="166">
        <f>IF(PMKAFAAPAYER[[#This Row],[ ]]="Payé",PMKAFAAPAYER[[#This Row],[23.07.2025]],0)</f>
        <v>0</v>
      </c>
      <c r="CF410" s="161"/>
      <c r="CG410" s="176">
        <f>IF(PMKAFAAPAYER[[#This Row],[ ]]="Payé",PMKAFAAPAYER[[#This Row],[30.07.2025]],0)</f>
        <v>0</v>
      </c>
      <c r="CH410" s="17">
        <f t="shared" si="102"/>
        <v>0</v>
      </c>
      <c r="CI410" s="162"/>
      <c r="CJ410" s="166">
        <f>IF(PMKAFAAPAYER[[#This Row],[ ]]="Payé",PMKAFAAPAYER[[#This Row],[06.08.2025]],0)</f>
        <v>0</v>
      </c>
      <c r="CK410" s="161"/>
      <c r="CL410" s="166">
        <f>IF(PMKAFAAPAYER[[#This Row],[ ]]="Payé",PMKAFAAPAYER[[#This Row],[13.08.2025]],0)</f>
        <v>0</v>
      </c>
      <c r="CM410" s="161"/>
      <c r="CN410" s="166">
        <f>IF(PMKAFAAPAYER[[#This Row],[ ]]="Payé",PMKAFAAPAYER[[#This Row],[20.08.2025]],0)</f>
        <v>0</v>
      </c>
      <c r="CO410" s="161"/>
      <c r="CP410" s="176">
        <f>IF(PMKAFAAPAYER[[#This Row],[ ]]="Payé",PMKAFAAPAYER[[#This Row],[27.08.2025]],0)</f>
        <v>0</v>
      </c>
      <c r="CQ410" s="18">
        <f t="shared" si="103"/>
        <v>0</v>
      </c>
      <c r="CR410" s="162"/>
      <c r="CS410" s="166">
        <f>IF(PMKAFAAPAYER[[#This Row],[ ]]="Payé",PMKAFAAPAYER[[#This Row],[03.09.2025]],0)</f>
        <v>0</v>
      </c>
      <c r="CT410" s="161"/>
      <c r="CU410" s="166">
        <f>IF(PMKAFAAPAYER[[#This Row],[ ]]="Payé",PMKAFAAPAYER[[#This Row],[10.09.2025]],0)</f>
        <v>0</v>
      </c>
      <c r="CV410" s="161"/>
      <c r="CW410" s="166">
        <f>IF(PMKAFAAPAYER[[#This Row],[ ]]="Payé",PMKAFAAPAYER[[#This Row],[17.09.2025]],0)</f>
        <v>0</v>
      </c>
      <c r="CX410" s="161"/>
      <c r="CY410" s="176">
        <f>IF(PMKAFAAPAYER[[#This Row],[ ]]="Payé",PMKAFAAPAYER[[#This Row],[24.09.2025]],0)</f>
        <v>0</v>
      </c>
      <c r="CZ410" s="17">
        <f t="shared" si="104"/>
        <v>0</v>
      </c>
      <c r="DA410" s="162"/>
      <c r="DB410" s="166">
        <f>IF(PMKAFAAPAYER[[#This Row],[ ]]="Payé",PMKAFAAPAYER[[#This Row],[01.10.2025]],0)</f>
        <v>0</v>
      </c>
      <c r="DC410" s="161"/>
      <c r="DD410" s="166">
        <f>IF(PMKAFAAPAYER[[#This Row],[ ]]="Payé",PMKAFAAPAYER[[#This Row],[08.10.2025]],0)</f>
        <v>0</v>
      </c>
      <c r="DE410" s="161"/>
      <c r="DF410" s="166">
        <f>IF(PMKAFAAPAYER[[#This Row],[ ]]="Payé",PMKAFAAPAYER[[#This Row],[15.10.2025]],0)</f>
        <v>0</v>
      </c>
      <c r="DG410" s="161"/>
      <c r="DH410" s="166">
        <f>IF(PMKAFAAPAYER[[#This Row],[ ]]="Payé",PMKAFAAPAYER[[#This Row],[22.10.2025]],0)</f>
        <v>0</v>
      </c>
      <c r="DI410" s="161"/>
      <c r="DJ410" s="176">
        <f>IF(PMKAFAAPAYER[[#This Row],[ ]]="Payé",PMKAFAAPAYER[[#This Row],[29.10.2025]],0)</f>
        <v>0</v>
      </c>
      <c r="DK410" s="18">
        <f t="shared" si="105"/>
        <v>0</v>
      </c>
      <c r="DL410" s="162"/>
      <c r="DM410" s="166">
        <f>IF(PMKAFAAPAYER[[#This Row],[ ]]="Payé",PMKAFAAPAYER[[#This Row],[05.11.2025]],0)</f>
        <v>0</v>
      </c>
      <c r="DN410" s="161"/>
      <c r="DO410" s="166">
        <f>IF(PMKAFAAPAYER[[#This Row],[ ]]="Payé",PMKAFAAPAYER[[#This Row],[12.11.2025]],0)</f>
        <v>0</v>
      </c>
      <c r="DP410" s="161"/>
      <c r="DQ410" s="166">
        <f>IF(PMKAFAAPAYER[[#This Row],[ ]]="Payé",PMKAFAAPAYER[[#This Row],[19.11.2025]],0)</f>
        <v>0</v>
      </c>
      <c r="DR410" s="161"/>
      <c r="DS410" s="176">
        <f>IF(PMKAFAAPAYER[[#This Row],[ ]]="Payé",PMKAFAAPAYER[[#This Row],[26.11.2025]],0)</f>
        <v>0</v>
      </c>
      <c r="DT410" s="17">
        <f t="shared" si="106"/>
        <v>0</v>
      </c>
      <c r="DU410" s="162"/>
      <c r="DV410" s="166">
        <f>IF(PMKAFAAPAYER[[#This Row],[ ]]="Payé",PMKAFAAPAYER[[#This Row],[03.12.2025]],0)</f>
        <v>0</v>
      </c>
      <c r="DW410" s="161"/>
      <c r="DX410" s="166">
        <f>IF(PMKAFAAPAYER[[#This Row],[ ]]="Payé",PMKAFAAPAYER[[#This Row],[10.12.2025]],0)</f>
        <v>0</v>
      </c>
      <c r="DY410" s="161"/>
      <c r="DZ410" s="166">
        <f>IF(PMKAFAAPAYER[[#This Row],[ ]]="Payé",PMKAFAAPAYER[[#This Row],[17.12.2025]],0)</f>
        <v>0</v>
      </c>
      <c r="EA410" s="161"/>
      <c r="EB410" s="166">
        <f>IF(PMKAFAAPAYER[[#This Row],[ ]]="Payé",PMKAFAAPAYER[[#This Row],[24.12.2025]],0)</f>
        <v>0</v>
      </c>
      <c r="EC410" s="161"/>
      <c r="ED410" s="176">
        <f>IF(PMKAFAAPAYER[[#This Row],[ ]]="Payé",PMKAFAAPAYER[[#This Row],[31.12.2025]],0)</f>
        <v>0</v>
      </c>
      <c r="EE410" s="18">
        <f t="shared" si="107"/>
        <v>0</v>
      </c>
      <c r="EF410" s="11">
        <f t="shared" si="108"/>
        <v>0</v>
      </c>
      <c r="EG410" s="16">
        <f>+PMKAFAAPAYER[[#This Row],[CHF]]-PMKAFAAPAYER[[#This Row],[T2025]]</f>
        <v>0</v>
      </c>
    </row>
    <row r="411" spans="1:137" x14ac:dyDescent="0.3">
      <c r="A411" s="9">
        <f t="shared" si="109"/>
        <v>406</v>
      </c>
      <c r="B411" s="250"/>
      <c r="C411" s="251"/>
      <c r="D411" s="252"/>
      <c r="E411" s="253"/>
      <c r="F411" s="265">
        <f t="shared" si="95"/>
        <v>0</v>
      </c>
      <c r="G411" s="254"/>
      <c r="H411" s="255"/>
      <c r="I411" s="256"/>
      <c r="J411" s="14"/>
      <c r="K411" s="14"/>
      <c r="L411" s="14"/>
      <c r="N411" s="15"/>
      <c r="P411" s="258"/>
      <c r="Q411" s="259"/>
      <c r="R411" s="260"/>
      <c r="S411" s="166">
        <f>IF(PMKAFAAPAYER[[#This Row],[ ]]="Payé",PMKAFAAPAYER[[#This Row],[02.01.2025]],0)</f>
        <v>0</v>
      </c>
      <c r="T411" s="234"/>
      <c r="U411" s="166">
        <f>IF(PMKAFAAPAYER[[#This Row],[ ]]="Payé",PMKAFAAPAYER[[#This Row],[09.01.2025]],0)</f>
        <v>0</v>
      </c>
      <c r="V411" s="234"/>
      <c r="W411" s="166">
        <f>IF(PMKAFAAPAYER[[#This Row],[ ]]="Payé",PMKAFAAPAYER[[#This Row],[16.01.2025]],0)</f>
        <v>0</v>
      </c>
      <c r="X411" s="234"/>
      <c r="Y411" s="166">
        <f>IF(PMKAFAAPAYER[[#This Row],[ ]]="Payé",PMKAFAAPAYER[[#This Row],[23.01.2025]],0)</f>
        <v>0</v>
      </c>
      <c r="Z411" s="234"/>
      <c r="AA411" s="176">
        <f>IF(PMKAFAAPAYER[[#This Row],[ ]]="Payé",PMKAFAAPAYER[[#This Row],[30.01.2025]],0)</f>
        <v>0</v>
      </c>
      <c r="AB411" s="32">
        <f t="shared" si="96"/>
        <v>0</v>
      </c>
      <c r="AC411" s="234"/>
      <c r="AD411" s="166">
        <f>IF(PMKAFAAPAYER[[#This Row],[ ]]="Payé",PMKAFAAPAYER[[#This Row],[06.02.2025]],0)</f>
        <v>0</v>
      </c>
      <c r="AE411" s="234"/>
      <c r="AF411" s="166">
        <f>IF(PMKAFAAPAYER[[#This Row],[ ]]="Payé",PMKAFAAPAYER[[#This Row],[13.02.2025]],0)</f>
        <v>0</v>
      </c>
      <c r="AG411" s="234"/>
      <c r="AH411" s="166">
        <f>IF(PMKAFAAPAYER[[#This Row],[ ]]="Payé",PMKAFAAPAYER[[#This Row],[20.02.2025]],0)</f>
        <v>0</v>
      </c>
      <c r="AI411" s="234"/>
      <c r="AJ411" s="176">
        <f>IF(PMKAFAAPAYER[[#This Row],[ ]]="Payé",PMKAFAAPAYER[[#This Row],[27.02.2025]],0)</f>
        <v>0</v>
      </c>
      <c r="AK411" s="47">
        <f t="shared" si="97"/>
        <v>0</v>
      </c>
      <c r="AL411" s="162"/>
      <c r="AM411" s="166">
        <f>IF(PMKAFAAPAYER[[#This Row],[ ]]="Payé",PMKAFAAPAYER[[#This Row],[05.03.2025]],0)</f>
        <v>0</v>
      </c>
      <c r="AN411" s="161"/>
      <c r="AO411" s="166">
        <f>IF(PMKAFAAPAYER[[#This Row],[ ]]="Payé",PMKAFAAPAYER[[#This Row],[12.03.2025]],0)</f>
        <v>0</v>
      </c>
      <c r="AP411" s="161"/>
      <c r="AQ411" s="166">
        <f>IF(PMKAFAAPAYER[[#This Row],[ ]]="Payé",PMKAFAAPAYER[[#This Row],[19.03.2025]],0)</f>
        <v>0</v>
      </c>
      <c r="AR411" s="161"/>
      <c r="AS411" s="176">
        <f>IF(PMKAFAAPAYER[[#This Row],[ ]]="Payé",PMKAFAAPAYER[[#This Row],[26.03.2025]],0)</f>
        <v>0</v>
      </c>
      <c r="AT411" s="17">
        <f t="shared" si="98"/>
        <v>0</v>
      </c>
      <c r="AU411" s="162"/>
      <c r="AV411" s="166">
        <f>IF(PMKAFAAPAYER[[#This Row],[ ]]="Payé",PMKAFAAPAYER[[#This Row],[02.04.2025]],0)</f>
        <v>0</v>
      </c>
      <c r="AW411" s="161"/>
      <c r="AX411" s="166">
        <f>IF(PMKAFAAPAYER[[#This Row],[ ]]="Payé",PMKAFAAPAYER[[#This Row],[09.04.2025]],0)</f>
        <v>0</v>
      </c>
      <c r="AY411" s="161"/>
      <c r="AZ411" s="166">
        <f>IF(PMKAFAAPAYER[[#This Row],[ ]]="Payé",PMKAFAAPAYER[[#This Row],[16.04.2025]],0)</f>
        <v>0</v>
      </c>
      <c r="BA411" s="161"/>
      <c r="BB411" s="166">
        <f>IF(PMKAFAAPAYER[[#This Row],[ ]]="Payé",PMKAFAAPAYER[[#This Row],[23.04.2025]],0)</f>
        <v>0</v>
      </c>
      <c r="BC411" s="161"/>
      <c r="BD411" s="176">
        <f>IF(PMKAFAAPAYER[[#This Row],[ ]]="Payé",PMKAFAAPAYER[[#This Row],[30.04.2025]],0)</f>
        <v>0</v>
      </c>
      <c r="BE411" s="18">
        <f t="shared" si="99"/>
        <v>0</v>
      </c>
      <c r="BF411" s="162"/>
      <c r="BG411" s="166">
        <f>IF(PMKAFAAPAYER[[#This Row],[ ]]="Payé",PMKAFAAPAYER[[#This Row],[07.05.2025]],0)</f>
        <v>0</v>
      </c>
      <c r="BH411" s="161"/>
      <c r="BI411" s="166">
        <f>IF(PMKAFAAPAYER[[#This Row],[ ]]="Payé",PMKAFAAPAYER[[#This Row],[14.05.2025]],0)</f>
        <v>0</v>
      </c>
      <c r="BJ411" s="161"/>
      <c r="BK411" s="166">
        <f>IF(PMKAFAAPAYER[[#This Row],[ ]]="Payé",PMKAFAAPAYER[[#This Row],[21.05.2025]],0)</f>
        <v>0</v>
      </c>
      <c r="BL411" s="161"/>
      <c r="BM411" s="176">
        <f>IF(PMKAFAAPAYER[[#This Row],[ ]]="Payé",PMKAFAAPAYER[[#This Row],[28.05.2025]],0)</f>
        <v>0</v>
      </c>
      <c r="BN411" s="17">
        <f t="shared" si="100"/>
        <v>0</v>
      </c>
      <c r="BO411" s="162"/>
      <c r="BP411" s="166">
        <f>IF(PMKAFAAPAYER[[#This Row],[ ]]="Payé",PMKAFAAPAYER[[#This Row],[04.06.2025]],0)</f>
        <v>0</v>
      </c>
      <c r="BQ411" s="161"/>
      <c r="BR411" s="166">
        <f>IF(PMKAFAAPAYER[[#This Row],[ ]]="Payé",PMKAFAAPAYER[[#This Row],[11.06.2025]],0)</f>
        <v>0</v>
      </c>
      <c r="BS411" s="161"/>
      <c r="BT411" s="166">
        <f>IF(PMKAFAAPAYER[[#This Row],[ ]]="Payé",PMKAFAAPAYER[[#This Row],[18.06.2025]],0)</f>
        <v>0</v>
      </c>
      <c r="BU411" s="161"/>
      <c r="BV411" s="176">
        <f>IF(PMKAFAAPAYER[[#This Row],[ ]]="Payé",PMKAFAAPAYER[[#This Row],[25.06.2025]],0)</f>
        <v>0</v>
      </c>
      <c r="BW411" s="18">
        <f t="shared" si="101"/>
        <v>0</v>
      </c>
      <c r="BX411" s="162"/>
      <c r="BY411" s="166">
        <f>IF(PMKAFAAPAYER[[#This Row],[ ]]="Payé",PMKAFAAPAYER[[#This Row],[02.07.2025]],0)</f>
        <v>0</v>
      </c>
      <c r="BZ411" s="161"/>
      <c r="CA411" s="166">
        <f>IF(PMKAFAAPAYER[[#This Row],[ ]]="Payé",PMKAFAAPAYER[[#This Row],[09.07.2025]],0)</f>
        <v>0</v>
      </c>
      <c r="CB411" s="161"/>
      <c r="CC411" s="166">
        <f>IF(PMKAFAAPAYER[[#This Row],[ ]]="Payé",PMKAFAAPAYER[[#This Row],[16.07.2025]],0)</f>
        <v>0</v>
      </c>
      <c r="CD411" s="161"/>
      <c r="CE411" s="166">
        <f>IF(PMKAFAAPAYER[[#This Row],[ ]]="Payé",PMKAFAAPAYER[[#This Row],[23.07.2025]],0)</f>
        <v>0</v>
      </c>
      <c r="CF411" s="161"/>
      <c r="CG411" s="176">
        <f>IF(PMKAFAAPAYER[[#This Row],[ ]]="Payé",PMKAFAAPAYER[[#This Row],[30.07.2025]],0)</f>
        <v>0</v>
      </c>
      <c r="CH411" s="17">
        <f t="shared" si="102"/>
        <v>0</v>
      </c>
      <c r="CI411" s="162"/>
      <c r="CJ411" s="166">
        <f>IF(PMKAFAAPAYER[[#This Row],[ ]]="Payé",PMKAFAAPAYER[[#This Row],[06.08.2025]],0)</f>
        <v>0</v>
      </c>
      <c r="CK411" s="161"/>
      <c r="CL411" s="166">
        <f>IF(PMKAFAAPAYER[[#This Row],[ ]]="Payé",PMKAFAAPAYER[[#This Row],[13.08.2025]],0)</f>
        <v>0</v>
      </c>
      <c r="CM411" s="161"/>
      <c r="CN411" s="166">
        <f>IF(PMKAFAAPAYER[[#This Row],[ ]]="Payé",PMKAFAAPAYER[[#This Row],[20.08.2025]],0)</f>
        <v>0</v>
      </c>
      <c r="CO411" s="161"/>
      <c r="CP411" s="176">
        <f>IF(PMKAFAAPAYER[[#This Row],[ ]]="Payé",PMKAFAAPAYER[[#This Row],[27.08.2025]],0)</f>
        <v>0</v>
      </c>
      <c r="CQ411" s="18">
        <f t="shared" si="103"/>
        <v>0</v>
      </c>
      <c r="CR411" s="162"/>
      <c r="CS411" s="166">
        <f>IF(PMKAFAAPAYER[[#This Row],[ ]]="Payé",PMKAFAAPAYER[[#This Row],[03.09.2025]],0)</f>
        <v>0</v>
      </c>
      <c r="CT411" s="161"/>
      <c r="CU411" s="166">
        <f>IF(PMKAFAAPAYER[[#This Row],[ ]]="Payé",PMKAFAAPAYER[[#This Row],[10.09.2025]],0)</f>
        <v>0</v>
      </c>
      <c r="CV411" s="161"/>
      <c r="CW411" s="166">
        <f>IF(PMKAFAAPAYER[[#This Row],[ ]]="Payé",PMKAFAAPAYER[[#This Row],[17.09.2025]],0)</f>
        <v>0</v>
      </c>
      <c r="CX411" s="161"/>
      <c r="CY411" s="176">
        <f>IF(PMKAFAAPAYER[[#This Row],[ ]]="Payé",PMKAFAAPAYER[[#This Row],[24.09.2025]],0)</f>
        <v>0</v>
      </c>
      <c r="CZ411" s="17">
        <f t="shared" si="104"/>
        <v>0</v>
      </c>
      <c r="DA411" s="162"/>
      <c r="DB411" s="166">
        <f>IF(PMKAFAAPAYER[[#This Row],[ ]]="Payé",PMKAFAAPAYER[[#This Row],[01.10.2025]],0)</f>
        <v>0</v>
      </c>
      <c r="DC411" s="161"/>
      <c r="DD411" s="166">
        <f>IF(PMKAFAAPAYER[[#This Row],[ ]]="Payé",PMKAFAAPAYER[[#This Row],[08.10.2025]],0)</f>
        <v>0</v>
      </c>
      <c r="DE411" s="161"/>
      <c r="DF411" s="166">
        <f>IF(PMKAFAAPAYER[[#This Row],[ ]]="Payé",PMKAFAAPAYER[[#This Row],[15.10.2025]],0)</f>
        <v>0</v>
      </c>
      <c r="DG411" s="161"/>
      <c r="DH411" s="166">
        <f>IF(PMKAFAAPAYER[[#This Row],[ ]]="Payé",PMKAFAAPAYER[[#This Row],[22.10.2025]],0)</f>
        <v>0</v>
      </c>
      <c r="DI411" s="161"/>
      <c r="DJ411" s="176">
        <f>IF(PMKAFAAPAYER[[#This Row],[ ]]="Payé",PMKAFAAPAYER[[#This Row],[29.10.2025]],0)</f>
        <v>0</v>
      </c>
      <c r="DK411" s="18">
        <f t="shared" si="105"/>
        <v>0</v>
      </c>
      <c r="DL411" s="162"/>
      <c r="DM411" s="166">
        <f>IF(PMKAFAAPAYER[[#This Row],[ ]]="Payé",PMKAFAAPAYER[[#This Row],[05.11.2025]],0)</f>
        <v>0</v>
      </c>
      <c r="DN411" s="161"/>
      <c r="DO411" s="166">
        <f>IF(PMKAFAAPAYER[[#This Row],[ ]]="Payé",PMKAFAAPAYER[[#This Row],[12.11.2025]],0)</f>
        <v>0</v>
      </c>
      <c r="DP411" s="161"/>
      <c r="DQ411" s="166">
        <f>IF(PMKAFAAPAYER[[#This Row],[ ]]="Payé",PMKAFAAPAYER[[#This Row],[19.11.2025]],0)</f>
        <v>0</v>
      </c>
      <c r="DR411" s="161"/>
      <c r="DS411" s="176">
        <f>IF(PMKAFAAPAYER[[#This Row],[ ]]="Payé",PMKAFAAPAYER[[#This Row],[26.11.2025]],0)</f>
        <v>0</v>
      </c>
      <c r="DT411" s="17">
        <f t="shared" si="106"/>
        <v>0</v>
      </c>
      <c r="DU411" s="162"/>
      <c r="DV411" s="166">
        <f>IF(PMKAFAAPAYER[[#This Row],[ ]]="Payé",PMKAFAAPAYER[[#This Row],[03.12.2025]],0)</f>
        <v>0</v>
      </c>
      <c r="DW411" s="161"/>
      <c r="DX411" s="166">
        <f>IF(PMKAFAAPAYER[[#This Row],[ ]]="Payé",PMKAFAAPAYER[[#This Row],[10.12.2025]],0)</f>
        <v>0</v>
      </c>
      <c r="DY411" s="161"/>
      <c r="DZ411" s="166">
        <f>IF(PMKAFAAPAYER[[#This Row],[ ]]="Payé",PMKAFAAPAYER[[#This Row],[17.12.2025]],0)</f>
        <v>0</v>
      </c>
      <c r="EA411" s="161"/>
      <c r="EB411" s="166">
        <f>IF(PMKAFAAPAYER[[#This Row],[ ]]="Payé",PMKAFAAPAYER[[#This Row],[24.12.2025]],0)</f>
        <v>0</v>
      </c>
      <c r="EC411" s="161"/>
      <c r="ED411" s="176">
        <f>IF(PMKAFAAPAYER[[#This Row],[ ]]="Payé",PMKAFAAPAYER[[#This Row],[31.12.2025]],0)</f>
        <v>0</v>
      </c>
      <c r="EE411" s="18">
        <f t="shared" si="107"/>
        <v>0</v>
      </c>
      <c r="EF411" s="11">
        <f t="shared" si="108"/>
        <v>0</v>
      </c>
      <c r="EG411" s="16">
        <f>+PMKAFAAPAYER[[#This Row],[CHF]]-PMKAFAAPAYER[[#This Row],[T2025]]</f>
        <v>0</v>
      </c>
    </row>
    <row r="412" spans="1:137" x14ac:dyDescent="0.3">
      <c r="A412" s="9">
        <f t="shared" si="109"/>
        <v>407</v>
      </c>
      <c r="B412" s="250"/>
      <c r="C412" s="251"/>
      <c r="D412" s="252"/>
      <c r="E412" s="253"/>
      <c r="F412" s="265">
        <f t="shared" si="95"/>
        <v>0</v>
      </c>
      <c r="G412" s="254"/>
      <c r="H412" s="255"/>
      <c r="I412" s="256"/>
      <c r="J412" s="14"/>
      <c r="K412" s="14"/>
      <c r="L412" s="14"/>
      <c r="N412" s="15"/>
      <c r="P412" s="258"/>
      <c r="Q412" s="259"/>
      <c r="R412" s="260"/>
      <c r="S412" s="166">
        <f>IF(PMKAFAAPAYER[[#This Row],[ ]]="Payé",PMKAFAAPAYER[[#This Row],[02.01.2025]],0)</f>
        <v>0</v>
      </c>
      <c r="T412" s="234"/>
      <c r="U412" s="166">
        <f>IF(PMKAFAAPAYER[[#This Row],[ ]]="Payé",PMKAFAAPAYER[[#This Row],[09.01.2025]],0)</f>
        <v>0</v>
      </c>
      <c r="V412" s="234"/>
      <c r="W412" s="166">
        <f>IF(PMKAFAAPAYER[[#This Row],[ ]]="Payé",PMKAFAAPAYER[[#This Row],[16.01.2025]],0)</f>
        <v>0</v>
      </c>
      <c r="X412" s="234"/>
      <c r="Y412" s="166">
        <f>IF(PMKAFAAPAYER[[#This Row],[ ]]="Payé",PMKAFAAPAYER[[#This Row],[23.01.2025]],0)</f>
        <v>0</v>
      </c>
      <c r="Z412" s="234"/>
      <c r="AA412" s="176">
        <f>IF(PMKAFAAPAYER[[#This Row],[ ]]="Payé",PMKAFAAPAYER[[#This Row],[30.01.2025]],0)</f>
        <v>0</v>
      </c>
      <c r="AB412" s="32">
        <f t="shared" si="96"/>
        <v>0</v>
      </c>
      <c r="AC412" s="234"/>
      <c r="AD412" s="166">
        <f>IF(PMKAFAAPAYER[[#This Row],[ ]]="Payé",PMKAFAAPAYER[[#This Row],[06.02.2025]],0)</f>
        <v>0</v>
      </c>
      <c r="AE412" s="234"/>
      <c r="AF412" s="166">
        <f>IF(PMKAFAAPAYER[[#This Row],[ ]]="Payé",PMKAFAAPAYER[[#This Row],[13.02.2025]],0)</f>
        <v>0</v>
      </c>
      <c r="AG412" s="234"/>
      <c r="AH412" s="166">
        <f>IF(PMKAFAAPAYER[[#This Row],[ ]]="Payé",PMKAFAAPAYER[[#This Row],[20.02.2025]],0)</f>
        <v>0</v>
      </c>
      <c r="AI412" s="234"/>
      <c r="AJ412" s="176">
        <f>IF(PMKAFAAPAYER[[#This Row],[ ]]="Payé",PMKAFAAPAYER[[#This Row],[27.02.2025]],0)</f>
        <v>0</v>
      </c>
      <c r="AK412" s="47">
        <f t="shared" si="97"/>
        <v>0</v>
      </c>
      <c r="AL412" s="162"/>
      <c r="AM412" s="166">
        <f>IF(PMKAFAAPAYER[[#This Row],[ ]]="Payé",PMKAFAAPAYER[[#This Row],[05.03.2025]],0)</f>
        <v>0</v>
      </c>
      <c r="AN412" s="161"/>
      <c r="AO412" s="166">
        <f>IF(PMKAFAAPAYER[[#This Row],[ ]]="Payé",PMKAFAAPAYER[[#This Row],[12.03.2025]],0)</f>
        <v>0</v>
      </c>
      <c r="AP412" s="161"/>
      <c r="AQ412" s="166">
        <f>IF(PMKAFAAPAYER[[#This Row],[ ]]="Payé",PMKAFAAPAYER[[#This Row],[19.03.2025]],0)</f>
        <v>0</v>
      </c>
      <c r="AR412" s="161"/>
      <c r="AS412" s="176">
        <f>IF(PMKAFAAPAYER[[#This Row],[ ]]="Payé",PMKAFAAPAYER[[#This Row],[26.03.2025]],0)</f>
        <v>0</v>
      </c>
      <c r="AT412" s="17">
        <f t="shared" si="98"/>
        <v>0</v>
      </c>
      <c r="AU412" s="162"/>
      <c r="AV412" s="166">
        <f>IF(PMKAFAAPAYER[[#This Row],[ ]]="Payé",PMKAFAAPAYER[[#This Row],[02.04.2025]],0)</f>
        <v>0</v>
      </c>
      <c r="AW412" s="161"/>
      <c r="AX412" s="166">
        <f>IF(PMKAFAAPAYER[[#This Row],[ ]]="Payé",PMKAFAAPAYER[[#This Row],[09.04.2025]],0)</f>
        <v>0</v>
      </c>
      <c r="AY412" s="161"/>
      <c r="AZ412" s="166">
        <f>IF(PMKAFAAPAYER[[#This Row],[ ]]="Payé",PMKAFAAPAYER[[#This Row],[16.04.2025]],0)</f>
        <v>0</v>
      </c>
      <c r="BA412" s="161"/>
      <c r="BB412" s="166">
        <f>IF(PMKAFAAPAYER[[#This Row],[ ]]="Payé",PMKAFAAPAYER[[#This Row],[23.04.2025]],0)</f>
        <v>0</v>
      </c>
      <c r="BC412" s="161"/>
      <c r="BD412" s="176">
        <f>IF(PMKAFAAPAYER[[#This Row],[ ]]="Payé",PMKAFAAPAYER[[#This Row],[30.04.2025]],0)</f>
        <v>0</v>
      </c>
      <c r="BE412" s="18">
        <f t="shared" si="99"/>
        <v>0</v>
      </c>
      <c r="BF412" s="162"/>
      <c r="BG412" s="166">
        <f>IF(PMKAFAAPAYER[[#This Row],[ ]]="Payé",PMKAFAAPAYER[[#This Row],[07.05.2025]],0)</f>
        <v>0</v>
      </c>
      <c r="BH412" s="161"/>
      <c r="BI412" s="166">
        <f>IF(PMKAFAAPAYER[[#This Row],[ ]]="Payé",PMKAFAAPAYER[[#This Row],[14.05.2025]],0)</f>
        <v>0</v>
      </c>
      <c r="BJ412" s="161"/>
      <c r="BK412" s="166">
        <f>IF(PMKAFAAPAYER[[#This Row],[ ]]="Payé",PMKAFAAPAYER[[#This Row],[21.05.2025]],0)</f>
        <v>0</v>
      </c>
      <c r="BL412" s="161"/>
      <c r="BM412" s="176">
        <f>IF(PMKAFAAPAYER[[#This Row],[ ]]="Payé",PMKAFAAPAYER[[#This Row],[28.05.2025]],0)</f>
        <v>0</v>
      </c>
      <c r="BN412" s="17">
        <f t="shared" si="100"/>
        <v>0</v>
      </c>
      <c r="BO412" s="162"/>
      <c r="BP412" s="166">
        <f>IF(PMKAFAAPAYER[[#This Row],[ ]]="Payé",PMKAFAAPAYER[[#This Row],[04.06.2025]],0)</f>
        <v>0</v>
      </c>
      <c r="BQ412" s="161"/>
      <c r="BR412" s="166">
        <f>IF(PMKAFAAPAYER[[#This Row],[ ]]="Payé",PMKAFAAPAYER[[#This Row],[11.06.2025]],0)</f>
        <v>0</v>
      </c>
      <c r="BS412" s="161"/>
      <c r="BT412" s="166">
        <f>IF(PMKAFAAPAYER[[#This Row],[ ]]="Payé",PMKAFAAPAYER[[#This Row],[18.06.2025]],0)</f>
        <v>0</v>
      </c>
      <c r="BU412" s="161"/>
      <c r="BV412" s="176">
        <f>IF(PMKAFAAPAYER[[#This Row],[ ]]="Payé",PMKAFAAPAYER[[#This Row],[25.06.2025]],0)</f>
        <v>0</v>
      </c>
      <c r="BW412" s="18">
        <f t="shared" si="101"/>
        <v>0</v>
      </c>
      <c r="BX412" s="162"/>
      <c r="BY412" s="166">
        <f>IF(PMKAFAAPAYER[[#This Row],[ ]]="Payé",PMKAFAAPAYER[[#This Row],[02.07.2025]],0)</f>
        <v>0</v>
      </c>
      <c r="BZ412" s="161"/>
      <c r="CA412" s="166">
        <f>IF(PMKAFAAPAYER[[#This Row],[ ]]="Payé",PMKAFAAPAYER[[#This Row],[09.07.2025]],0)</f>
        <v>0</v>
      </c>
      <c r="CB412" s="161"/>
      <c r="CC412" s="166">
        <f>IF(PMKAFAAPAYER[[#This Row],[ ]]="Payé",PMKAFAAPAYER[[#This Row],[16.07.2025]],0)</f>
        <v>0</v>
      </c>
      <c r="CD412" s="161"/>
      <c r="CE412" s="166">
        <f>IF(PMKAFAAPAYER[[#This Row],[ ]]="Payé",PMKAFAAPAYER[[#This Row],[23.07.2025]],0)</f>
        <v>0</v>
      </c>
      <c r="CF412" s="161"/>
      <c r="CG412" s="176">
        <f>IF(PMKAFAAPAYER[[#This Row],[ ]]="Payé",PMKAFAAPAYER[[#This Row],[30.07.2025]],0)</f>
        <v>0</v>
      </c>
      <c r="CH412" s="17">
        <f t="shared" si="102"/>
        <v>0</v>
      </c>
      <c r="CI412" s="162"/>
      <c r="CJ412" s="166">
        <f>IF(PMKAFAAPAYER[[#This Row],[ ]]="Payé",PMKAFAAPAYER[[#This Row],[06.08.2025]],0)</f>
        <v>0</v>
      </c>
      <c r="CK412" s="161"/>
      <c r="CL412" s="166">
        <f>IF(PMKAFAAPAYER[[#This Row],[ ]]="Payé",PMKAFAAPAYER[[#This Row],[13.08.2025]],0)</f>
        <v>0</v>
      </c>
      <c r="CM412" s="161"/>
      <c r="CN412" s="166">
        <f>IF(PMKAFAAPAYER[[#This Row],[ ]]="Payé",PMKAFAAPAYER[[#This Row],[20.08.2025]],0)</f>
        <v>0</v>
      </c>
      <c r="CO412" s="161"/>
      <c r="CP412" s="176">
        <f>IF(PMKAFAAPAYER[[#This Row],[ ]]="Payé",PMKAFAAPAYER[[#This Row],[27.08.2025]],0)</f>
        <v>0</v>
      </c>
      <c r="CQ412" s="18">
        <f t="shared" si="103"/>
        <v>0</v>
      </c>
      <c r="CR412" s="162"/>
      <c r="CS412" s="166">
        <f>IF(PMKAFAAPAYER[[#This Row],[ ]]="Payé",PMKAFAAPAYER[[#This Row],[03.09.2025]],0)</f>
        <v>0</v>
      </c>
      <c r="CT412" s="161"/>
      <c r="CU412" s="166">
        <f>IF(PMKAFAAPAYER[[#This Row],[ ]]="Payé",PMKAFAAPAYER[[#This Row],[10.09.2025]],0)</f>
        <v>0</v>
      </c>
      <c r="CV412" s="161"/>
      <c r="CW412" s="166">
        <f>IF(PMKAFAAPAYER[[#This Row],[ ]]="Payé",PMKAFAAPAYER[[#This Row],[17.09.2025]],0)</f>
        <v>0</v>
      </c>
      <c r="CX412" s="161"/>
      <c r="CY412" s="176">
        <f>IF(PMKAFAAPAYER[[#This Row],[ ]]="Payé",PMKAFAAPAYER[[#This Row],[24.09.2025]],0)</f>
        <v>0</v>
      </c>
      <c r="CZ412" s="17">
        <f t="shared" si="104"/>
        <v>0</v>
      </c>
      <c r="DA412" s="162"/>
      <c r="DB412" s="166">
        <f>IF(PMKAFAAPAYER[[#This Row],[ ]]="Payé",PMKAFAAPAYER[[#This Row],[01.10.2025]],0)</f>
        <v>0</v>
      </c>
      <c r="DC412" s="161"/>
      <c r="DD412" s="166">
        <f>IF(PMKAFAAPAYER[[#This Row],[ ]]="Payé",PMKAFAAPAYER[[#This Row],[08.10.2025]],0)</f>
        <v>0</v>
      </c>
      <c r="DE412" s="161"/>
      <c r="DF412" s="166">
        <f>IF(PMKAFAAPAYER[[#This Row],[ ]]="Payé",PMKAFAAPAYER[[#This Row],[15.10.2025]],0)</f>
        <v>0</v>
      </c>
      <c r="DG412" s="161"/>
      <c r="DH412" s="166">
        <f>IF(PMKAFAAPAYER[[#This Row],[ ]]="Payé",PMKAFAAPAYER[[#This Row],[22.10.2025]],0)</f>
        <v>0</v>
      </c>
      <c r="DI412" s="161"/>
      <c r="DJ412" s="176">
        <f>IF(PMKAFAAPAYER[[#This Row],[ ]]="Payé",PMKAFAAPAYER[[#This Row],[29.10.2025]],0)</f>
        <v>0</v>
      </c>
      <c r="DK412" s="18">
        <f t="shared" si="105"/>
        <v>0</v>
      </c>
      <c r="DL412" s="162"/>
      <c r="DM412" s="166">
        <f>IF(PMKAFAAPAYER[[#This Row],[ ]]="Payé",PMKAFAAPAYER[[#This Row],[05.11.2025]],0)</f>
        <v>0</v>
      </c>
      <c r="DN412" s="161"/>
      <c r="DO412" s="166">
        <f>IF(PMKAFAAPAYER[[#This Row],[ ]]="Payé",PMKAFAAPAYER[[#This Row],[12.11.2025]],0)</f>
        <v>0</v>
      </c>
      <c r="DP412" s="161"/>
      <c r="DQ412" s="166">
        <f>IF(PMKAFAAPAYER[[#This Row],[ ]]="Payé",PMKAFAAPAYER[[#This Row],[19.11.2025]],0)</f>
        <v>0</v>
      </c>
      <c r="DR412" s="161"/>
      <c r="DS412" s="176">
        <f>IF(PMKAFAAPAYER[[#This Row],[ ]]="Payé",PMKAFAAPAYER[[#This Row],[26.11.2025]],0)</f>
        <v>0</v>
      </c>
      <c r="DT412" s="17">
        <f t="shared" si="106"/>
        <v>0</v>
      </c>
      <c r="DU412" s="162"/>
      <c r="DV412" s="166">
        <f>IF(PMKAFAAPAYER[[#This Row],[ ]]="Payé",PMKAFAAPAYER[[#This Row],[03.12.2025]],0)</f>
        <v>0</v>
      </c>
      <c r="DW412" s="161"/>
      <c r="DX412" s="166">
        <f>IF(PMKAFAAPAYER[[#This Row],[ ]]="Payé",PMKAFAAPAYER[[#This Row],[10.12.2025]],0)</f>
        <v>0</v>
      </c>
      <c r="DY412" s="161"/>
      <c r="DZ412" s="166">
        <f>IF(PMKAFAAPAYER[[#This Row],[ ]]="Payé",PMKAFAAPAYER[[#This Row],[17.12.2025]],0)</f>
        <v>0</v>
      </c>
      <c r="EA412" s="161"/>
      <c r="EB412" s="166">
        <f>IF(PMKAFAAPAYER[[#This Row],[ ]]="Payé",PMKAFAAPAYER[[#This Row],[24.12.2025]],0)</f>
        <v>0</v>
      </c>
      <c r="EC412" s="161"/>
      <c r="ED412" s="176">
        <f>IF(PMKAFAAPAYER[[#This Row],[ ]]="Payé",PMKAFAAPAYER[[#This Row],[31.12.2025]],0)</f>
        <v>0</v>
      </c>
      <c r="EE412" s="18">
        <f t="shared" si="107"/>
        <v>0</v>
      </c>
      <c r="EF412" s="11">
        <f t="shared" si="108"/>
        <v>0</v>
      </c>
      <c r="EG412" s="16">
        <f>+PMKAFAAPAYER[[#This Row],[CHF]]-PMKAFAAPAYER[[#This Row],[T2025]]</f>
        <v>0</v>
      </c>
    </row>
    <row r="413" spans="1:137" x14ac:dyDescent="0.3">
      <c r="A413" s="9">
        <f t="shared" si="109"/>
        <v>408</v>
      </c>
      <c r="B413" s="250"/>
      <c r="C413" s="251"/>
      <c r="D413" s="252"/>
      <c r="E413" s="253"/>
      <c r="F413" s="265">
        <f t="shared" si="95"/>
        <v>0</v>
      </c>
      <c r="G413" s="254"/>
      <c r="H413" s="255"/>
      <c r="I413" s="256"/>
      <c r="J413" s="14"/>
      <c r="K413" s="14"/>
      <c r="L413" s="14"/>
      <c r="N413" s="15"/>
      <c r="P413" s="258"/>
      <c r="Q413" s="259"/>
      <c r="R413" s="260"/>
      <c r="S413" s="166">
        <f>IF(PMKAFAAPAYER[[#This Row],[ ]]="Payé",PMKAFAAPAYER[[#This Row],[02.01.2025]],0)</f>
        <v>0</v>
      </c>
      <c r="T413" s="234"/>
      <c r="U413" s="166">
        <f>IF(PMKAFAAPAYER[[#This Row],[ ]]="Payé",PMKAFAAPAYER[[#This Row],[09.01.2025]],0)</f>
        <v>0</v>
      </c>
      <c r="V413" s="234"/>
      <c r="W413" s="166">
        <f>IF(PMKAFAAPAYER[[#This Row],[ ]]="Payé",PMKAFAAPAYER[[#This Row],[16.01.2025]],0)</f>
        <v>0</v>
      </c>
      <c r="X413" s="234"/>
      <c r="Y413" s="166">
        <f>IF(PMKAFAAPAYER[[#This Row],[ ]]="Payé",PMKAFAAPAYER[[#This Row],[23.01.2025]],0)</f>
        <v>0</v>
      </c>
      <c r="Z413" s="234"/>
      <c r="AA413" s="176">
        <f>IF(PMKAFAAPAYER[[#This Row],[ ]]="Payé",PMKAFAAPAYER[[#This Row],[30.01.2025]],0)</f>
        <v>0</v>
      </c>
      <c r="AB413" s="32">
        <f t="shared" si="96"/>
        <v>0</v>
      </c>
      <c r="AC413" s="234"/>
      <c r="AD413" s="166">
        <f>IF(PMKAFAAPAYER[[#This Row],[ ]]="Payé",PMKAFAAPAYER[[#This Row],[06.02.2025]],0)</f>
        <v>0</v>
      </c>
      <c r="AE413" s="234"/>
      <c r="AF413" s="166">
        <f>IF(PMKAFAAPAYER[[#This Row],[ ]]="Payé",PMKAFAAPAYER[[#This Row],[13.02.2025]],0)</f>
        <v>0</v>
      </c>
      <c r="AG413" s="234"/>
      <c r="AH413" s="166">
        <f>IF(PMKAFAAPAYER[[#This Row],[ ]]="Payé",PMKAFAAPAYER[[#This Row],[20.02.2025]],0)</f>
        <v>0</v>
      </c>
      <c r="AI413" s="234"/>
      <c r="AJ413" s="176">
        <f>IF(PMKAFAAPAYER[[#This Row],[ ]]="Payé",PMKAFAAPAYER[[#This Row],[27.02.2025]],0)</f>
        <v>0</v>
      </c>
      <c r="AK413" s="47">
        <f t="shared" si="97"/>
        <v>0</v>
      </c>
      <c r="AL413" s="162"/>
      <c r="AM413" s="166">
        <f>IF(PMKAFAAPAYER[[#This Row],[ ]]="Payé",PMKAFAAPAYER[[#This Row],[05.03.2025]],0)</f>
        <v>0</v>
      </c>
      <c r="AN413" s="161"/>
      <c r="AO413" s="166">
        <f>IF(PMKAFAAPAYER[[#This Row],[ ]]="Payé",PMKAFAAPAYER[[#This Row],[12.03.2025]],0)</f>
        <v>0</v>
      </c>
      <c r="AP413" s="161"/>
      <c r="AQ413" s="166">
        <f>IF(PMKAFAAPAYER[[#This Row],[ ]]="Payé",PMKAFAAPAYER[[#This Row],[19.03.2025]],0)</f>
        <v>0</v>
      </c>
      <c r="AR413" s="161"/>
      <c r="AS413" s="176">
        <f>IF(PMKAFAAPAYER[[#This Row],[ ]]="Payé",PMKAFAAPAYER[[#This Row],[26.03.2025]],0)</f>
        <v>0</v>
      </c>
      <c r="AT413" s="17">
        <f t="shared" si="98"/>
        <v>0</v>
      </c>
      <c r="AU413" s="162"/>
      <c r="AV413" s="166">
        <f>IF(PMKAFAAPAYER[[#This Row],[ ]]="Payé",PMKAFAAPAYER[[#This Row],[02.04.2025]],0)</f>
        <v>0</v>
      </c>
      <c r="AW413" s="161"/>
      <c r="AX413" s="166">
        <f>IF(PMKAFAAPAYER[[#This Row],[ ]]="Payé",PMKAFAAPAYER[[#This Row],[09.04.2025]],0)</f>
        <v>0</v>
      </c>
      <c r="AY413" s="161"/>
      <c r="AZ413" s="166">
        <f>IF(PMKAFAAPAYER[[#This Row],[ ]]="Payé",PMKAFAAPAYER[[#This Row],[16.04.2025]],0)</f>
        <v>0</v>
      </c>
      <c r="BA413" s="161"/>
      <c r="BB413" s="166">
        <f>IF(PMKAFAAPAYER[[#This Row],[ ]]="Payé",PMKAFAAPAYER[[#This Row],[23.04.2025]],0)</f>
        <v>0</v>
      </c>
      <c r="BC413" s="161"/>
      <c r="BD413" s="176">
        <f>IF(PMKAFAAPAYER[[#This Row],[ ]]="Payé",PMKAFAAPAYER[[#This Row],[30.04.2025]],0)</f>
        <v>0</v>
      </c>
      <c r="BE413" s="18">
        <f t="shared" si="99"/>
        <v>0</v>
      </c>
      <c r="BF413" s="162"/>
      <c r="BG413" s="166">
        <f>IF(PMKAFAAPAYER[[#This Row],[ ]]="Payé",PMKAFAAPAYER[[#This Row],[07.05.2025]],0)</f>
        <v>0</v>
      </c>
      <c r="BH413" s="161"/>
      <c r="BI413" s="166">
        <f>IF(PMKAFAAPAYER[[#This Row],[ ]]="Payé",PMKAFAAPAYER[[#This Row],[14.05.2025]],0)</f>
        <v>0</v>
      </c>
      <c r="BJ413" s="161"/>
      <c r="BK413" s="166">
        <f>IF(PMKAFAAPAYER[[#This Row],[ ]]="Payé",PMKAFAAPAYER[[#This Row],[21.05.2025]],0)</f>
        <v>0</v>
      </c>
      <c r="BL413" s="161"/>
      <c r="BM413" s="176">
        <f>IF(PMKAFAAPAYER[[#This Row],[ ]]="Payé",PMKAFAAPAYER[[#This Row],[28.05.2025]],0)</f>
        <v>0</v>
      </c>
      <c r="BN413" s="17">
        <f t="shared" si="100"/>
        <v>0</v>
      </c>
      <c r="BO413" s="162"/>
      <c r="BP413" s="166">
        <f>IF(PMKAFAAPAYER[[#This Row],[ ]]="Payé",PMKAFAAPAYER[[#This Row],[04.06.2025]],0)</f>
        <v>0</v>
      </c>
      <c r="BQ413" s="161"/>
      <c r="BR413" s="166">
        <f>IF(PMKAFAAPAYER[[#This Row],[ ]]="Payé",PMKAFAAPAYER[[#This Row],[11.06.2025]],0)</f>
        <v>0</v>
      </c>
      <c r="BS413" s="161"/>
      <c r="BT413" s="166">
        <f>IF(PMKAFAAPAYER[[#This Row],[ ]]="Payé",PMKAFAAPAYER[[#This Row],[18.06.2025]],0)</f>
        <v>0</v>
      </c>
      <c r="BU413" s="161"/>
      <c r="BV413" s="176">
        <f>IF(PMKAFAAPAYER[[#This Row],[ ]]="Payé",PMKAFAAPAYER[[#This Row],[25.06.2025]],0)</f>
        <v>0</v>
      </c>
      <c r="BW413" s="18">
        <f t="shared" si="101"/>
        <v>0</v>
      </c>
      <c r="BX413" s="162"/>
      <c r="BY413" s="166">
        <f>IF(PMKAFAAPAYER[[#This Row],[ ]]="Payé",PMKAFAAPAYER[[#This Row],[02.07.2025]],0)</f>
        <v>0</v>
      </c>
      <c r="BZ413" s="161"/>
      <c r="CA413" s="166">
        <f>IF(PMKAFAAPAYER[[#This Row],[ ]]="Payé",PMKAFAAPAYER[[#This Row],[09.07.2025]],0)</f>
        <v>0</v>
      </c>
      <c r="CB413" s="161"/>
      <c r="CC413" s="166">
        <f>IF(PMKAFAAPAYER[[#This Row],[ ]]="Payé",PMKAFAAPAYER[[#This Row],[16.07.2025]],0)</f>
        <v>0</v>
      </c>
      <c r="CD413" s="161"/>
      <c r="CE413" s="166">
        <f>IF(PMKAFAAPAYER[[#This Row],[ ]]="Payé",PMKAFAAPAYER[[#This Row],[23.07.2025]],0)</f>
        <v>0</v>
      </c>
      <c r="CF413" s="161"/>
      <c r="CG413" s="176">
        <f>IF(PMKAFAAPAYER[[#This Row],[ ]]="Payé",PMKAFAAPAYER[[#This Row],[30.07.2025]],0)</f>
        <v>0</v>
      </c>
      <c r="CH413" s="17">
        <f t="shared" si="102"/>
        <v>0</v>
      </c>
      <c r="CI413" s="162"/>
      <c r="CJ413" s="166">
        <f>IF(PMKAFAAPAYER[[#This Row],[ ]]="Payé",PMKAFAAPAYER[[#This Row],[06.08.2025]],0)</f>
        <v>0</v>
      </c>
      <c r="CK413" s="161"/>
      <c r="CL413" s="166">
        <f>IF(PMKAFAAPAYER[[#This Row],[ ]]="Payé",PMKAFAAPAYER[[#This Row],[13.08.2025]],0)</f>
        <v>0</v>
      </c>
      <c r="CM413" s="161"/>
      <c r="CN413" s="166">
        <f>IF(PMKAFAAPAYER[[#This Row],[ ]]="Payé",PMKAFAAPAYER[[#This Row],[20.08.2025]],0)</f>
        <v>0</v>
      </c>
      <c r="CO413" s="161"/>
      <c r="CP413" s="176">
        <f>IF(PMKAFAAPAYER[[#This Row],[ ]]="Payé",PMKAFAAPAYER[[#This Row],[27.08.2025]],0)</f>
        <v>0</v>
      </c>
      <c r="CQ413" s="18">
        <f t="shared" si="103"/>
        <v>0</v>
      </c>
      <c r="CR413" s="162"/>
      <c r="CS413" s="166">
        <f>IF(PMKAFAAPAYER[[#This Row],[ ]]="Payé",PMKAFAAPAYER[[#This Row],[03.09.2025]],0)</f>
        <v>0</v>
      </c>
      <c r="CT413" s="161"/>
      <c r="CU413" s="166">
        <f>IF(PMKAFAAPAYER[[#This Row],[ ]]="Payé",PMKAFAAPAYER[[#This Row],[10.09.2025]],0)</f>
        <v>0</v>
      </c>
      <c r="CV413" s="161"/>
      <c r="CW413" s="166">
        <f>IF(PMKAFAAPAYER[[#This Row],[ ]]="Payé",PMKAFAAPAYER[[#This Row],[17.09.2025]],0)</f>
        <v>0</v>
      </c>
      <c r="CX413" s="161"/>
      <c r="CY413" s="176">
        <f>IF(PMKAFAAPAYER[[#This Row],[ ]]="Payé",PMKAFAAPAYER[[#This Row],[24.09.2025]],0)</f>
        <v>0</v>
      </c>
      <c r="CZ413" s="17">
        <f t="shared" si="104"/>
        <v>0</v>
      </c>
      <c r="DA413" s="162"/>
      <c r="DB413" s="166">
        <f>IF(PMKAFAAPAYER[[#This Row],[ ]]="Payé",PMKAFAAPAYER[[#This Row],[01.10.2025]],0)</f>
        <v>0</v>
      </c>
      <c r="DC413" s="161"/>
      <c r="DD413" s="166">
        <f>IF(PMKAFAAPAYER[[#This Row],[ ]]="Payé",PMKAFAAPAYER[[#This Row],[08.10.2025]],0)</f>
        <v>0</v>
      </c>
      <c r="DE413" s="161"/>
      <c r="DF413" s="166">
        <f>IF(PMKAFAAPAYER[[#This Row],[ ]]="Payé",PMKAFAAPAYER[[#This Row],[15.10.2025]],0)</f>
        <v>0</v>
      </c>
      <c r="DG413" s="161"/>
      <c r="DH413" s="166">
        <f>IF(PMKAFAAPAYER[[#This Row],[ ]]="Payé",PMKAFAAPAYER[[#This Row],[22.10.2025]],0)</f>
        <v>0</v>
      </c>
      <c r="DI413" s="161"/>
      <c r="DJ413" s="176">
        <f>IF(PMKAFAAPAYER[[#This Row],[ ]]="Payé",PMKAFAAPAYER[[#This Row],[29.10.2025]],0)</f>
        <v>0</v>
      </c>
      <c r="DK413" s="18">
        <f t="shared" si="105"/>
        <v>0</v>
      </c>
      <c r="DL413" s="162"/>
      <c r="DM413" s="166">
        <f>IF(PMKAFAAPAYER[[#This Row],[ ]]="Payé",PMKAFAAPAYER[[#This Row],[05.11.2025]],0)</f>
        <v>0</v>
      </c>
      <c r="DN413" s="161"/>
      <c r="DO413" s="166">
        <f>IF(PMKAFAAPAYER[[#This Row],[ ]]="Payé",PMKAFAAPAYER[[#This Row],[12.11.2025]],0)</f>
        <v>0</v>
      </c>
      <c r="DP413" s="161"/>
      <c r="DQ413" s="166">
        <f>IF(PMKAFAAPAYER[[#This Row],[ ]]="Payé",PMKAFAAPAYER[[#This Row],[19.11.2025]],0)</f>
        <v>0</v>
      </c>
      <c r="DR413" s="161"/>
      <c r="DS413" s="176">
        <f>IF(PMKAFAAPAYER[[#This Row],[ ]]="Payé",PMKAFAAPAYER[[#This Row],[26.11.2025]],0)</f>
        <v>0</v>
      </c>
      <c r="DT413" s="17">
        <f t="shared" si="106"/>
        <v>0</v>
      </c>
      <c r="DU413" s="162"/>
      <c r="DV413" s="166">
        <f>IF(PMKAFAAPAYER[[#This Row],[ ]]="Payé",PMKAFAAPAYER[[#This Row],[03.12.2025]],0)</f>
        <v>0</v>
      </c>
      <c r="DW413" s="161"/>
      <c r="DX413" s="166">
        <f>IF(PMKAFAAPAYER[[#This Row],[ ]]="Payé",PMKAFAAPAYER[[#This Row],[10.12.2025]],0)</f>
        <v>0</v>
      </c>
      <c r="DY413" s="161"/>
      <c r="DZ413" s="166">
        <f>IF(PMKAFAAPAYER[[#This Row],[ ]]="Payé",PMKAFAAPAYER[[#This Row],[17.12.2025]],0)</f>
        <v>0</v>
      </c>
      <c r="EA413" s="161"/>
      <c r="EB413" s="166">
        <f>IF(PMKAFAAPAYER[[#This Row],[ ]]="Payé",PMKAFAAPAYER[[#This Row],[24.12.2025]],0)</f>
        <v>0</v>
      </c>
      <c r="EC413" s="161"/>
      <c r="ED413" s="176">
        <f>IF(PMKAFAAPAYER[[#This Row],[ ]]="Payé",PMKAFAAPAYER[[#This Row],[31.12.2025]],0)</f>
        <v>0</v>
      </c>
      <c r="EE413" s="18">
        <f t="shared" si="107"/>
        <v>0</v>
      </c>
      <c r="EF413" s="11">
        <f t="shared" si="108"/>
        <v>0</v>
      </c>
      <c r="EG413" s="16">
        <f>+PMKAFAAPAYER[[#This Row],[CHF]]-PMKAFAAPAYER[[#This Row],[T2025]]</f>
        <v>0</v>
      </c>
    </row>
    <row r="414" spans="1:137" x14ac:dyDescent="0.3">
      <c r="A414" s="9">
        <f t="shared" si="109"/>
        <v>409</v>
      </c>
      <c r="B414" s="250"/>
      <c r="C414" s="251"/>
      <c r="D414" s="252"/>
      <c r="E414" s="253"/>
      <c r="F414" s="265">
        <f t="shared" si="95"/>
        <v>0</v>
      </c>
      <c r="G414" s="254"/>
      <c r="H414" s="255"/>
      <c r="I414" s="256"/>
      <c r="J414" s="14"/>
      <c r="K414" s="14"/>
      <c r="L414" s="14"/>
      <c r="N414" s="15"/>
      <c r="P414" s="258"/>
      <c r="Q414" s="259"/>
      <c r="R414" s="260"/>
      <c r="S414" s="166">
        <f>IF(PMKAFAAPAYER[[#This Row],[ ]]="Payé",PMKAFAAPAYER[[#This Row],[02.01.2025]],0)</f>
        <v>0</v>
      </c>
      <c r="T414" s="234"/>
      <c r="U414" s="166">
        <f>IF(PMKAFAAPAYER[[#This Row],[ ]]="Payé",PMKAFAAPAYER[[#This Row],[09.01.2025]],0)</f>
        <v>0</v>
      </c>
      <c r="V414" s="234"/>
      <c r="W414" s="166">
        <f>IF(PMKAFAAPAYER[[#This Row],[ ]]="Payé",PMKAFAAPAYER[[#This Row],[16.01.2025]],0)</f>
        <v>0</v>
      </c>
      <c r="X414" s="234"/>
      <c r="Y414" s="166">
        <f>IF(PMKAFAAPAYER[[#This Row],[ ]]="Payé",PMKAFAAPAYER[[#This Row],[23.01.2025]],0)</f>
        <v>0</v>
      </c>
      <c r="Z414" s="234"/>
      <c r="AA414" s="176">
        <f>IF(PMKAFAAPAYER[[#This Row],[ ]]="Payé",PMKAFAAPAYER[[#This Row],[30.01.2025]],0)</f>
        <v>0</v>
      </c>
      <c r="AB414" s="32">
        <f t="shared" si="96"/>
        <v>0</v>
      </c>
      <c r="AC414" s="234"/>
      <c r="AD414" s="166">
        <f>IF(PMKAFAAPAYER[[#This Row],[ ]]="Payé",PMKAFAAPAYER[[#This Row],[06.02.2025]],0)</f>
        <v>0</v>
      </c>
      <c r="AE414" s="234"/>
      <c r="AF414" s="166">
        <f>IF(PMKAFAAPAYER[[#This Row],[ ]]="Payé",PMKAFAAPAYER[[#This Row],[13.02.2025]],0)</f>
        <v>0</v>
      </c>
      <c r="AG414" s="234"/>
      <c r="AH414" s="166">
        <f>IF(PMKAFAAPAYER[[#This Row],[ ]]="Payé",PMKAFAAPAYER[[#This Row],[20.02.2025]],0)</f>
        <v>0</v>
      </c>
      <c r="AI414" s="234"/>
      <c r="AJ414" s="176">
        <f>IF(PMKAFAAPAYER[[#This Row],[ ]]="Payé",PMKAFAAPAYER[[#This Row],[27.02.2025]],0)</f>
        <v>0</v>
      </c>
      <c r="AK414" s="47">
        <f t="shared" si="97"/>
        <v>0</v>
      </c>
      <c r="AL414" s="162"/>
      <c r="AM414" s="166">
        <f>IF(PMKAFAAPAYER[[#This Row],[ ]]="Payé",PMKAFAAPAYER[[#This Row],[05.03.2025]],0)</f>
        <v>0</v>
      </c>
      <c r="AN414" s="161"/>
      <c r="AO414" s="166">
        <f>IF(PMKAFAAPAYER[[#This Row],[ ]]="Payé",PMKAFAAPAYER[[#This Row],[12.03.2025]],0)</f>
        <v>0</v>
      </c>
      <c r="AP414" s="161"/>
      <c r="AQ414" s="166">
        <f>IF(PMKAFAAPAYER[[#This Row],[ ]]="Payé",PMKAFAAPAYER[[#This Row],[19.03.2025]],0)</f>
        <v>0</v>
      </c>
      <c r="AR414" s="161"/>
      <c r="AS414" s="176">
        <f>IF(PMKAFAAPAYER[[#This Row],[ ]]="Payé",PMKAFAAPAYER[[#This Row],[26.03.2025]],0)</f>
        <v>0</v>
      </c>
      <c r="AT414" s="17">
        <f t="shared" si="98"/>
        <v>0</v>
      </c>
      <c r="AU414" s="162"/>
      <c r="AV414" s="166">
        <f>IF(PMKAFAAPAYER[[#This Row],[ ]]="Payé",PMKAFAAPAYER[[#This Row],[02.04.2025]],0)</f>
        <v>0</v>
      </c>
      <c r="AW414" s="161"/>
      <c r="AX414" s="166">
        <f>IF(PMKAFAAPAYER[[#This Row],[ ]]="Payé",PMKAFAAPAYER[[#This Row],[09.04.2025]],0)</f>
        <v>0</v>
      </c>
      <c r="AY414" s="161"/>
      <c r="AZ414" s="166">
        <f>IF(PMKAFAAPAYER[[#This Row],[ ]]="Payé",PMKAFAAPAYER[[#This Row],[16.04.2025]],0)</f>
        <v>0</v>
      </c>
      <c r="BA414" s="161"/>
      <c r="BB414" s="166">
        <f>IF(PMKAFAAPAYER[[#This Row],[ ]]="Payé",PMKAFAAPAYER[[#This Row],[23.04.2025]],0)</f>
        <v>0</v>
      </c>
      <c r="BC414" s="161"/>
      <c r="BD414" s="176">
        <f>IF(PMKAFAAPAYER[[#This Row],[ ]]="Payé",PMKAFAAPAYER[[#This Row],[30.04.2025]],0)</f>
        <v>0</v>
      </c>
      <c r="BE414" s="18">
        <f t="shared" si="99"/>
        <v>0</v>
      </c>
      <c r="BF414" s="162"/>
      <c r="BG414" s="166">
        <f>IF(PMKAFAAPAYER[[#This Row],[ ]]="Payé",PMKAFAAPAYER[[#This Row],[07.05.2025]],0)</f>
        <v>0</v>
      </c>
      <c r="BH414" s="161"/>
      <c r="BI414" s="166">
        <f>IF(PMKAFAAPAYER[[#This Row],[ ]]="Payé",PMKAFAAPAYER[[#This Row],[14.05.2025]],0)</f>
        <v>0</v>
      </c>
      <c r="BJ414" s="161"/>
      <c r="BK414" s="166">
        <f>IF(PMKAFAAPAYER[[#This Row],[ ]]="Payé",PMKAFAAPAYER[[#This Row],[21.05.2025]],0)</f>
        <v>0</v>
      </c>
      <c r="BL414" s="161"/>
      <c r="BM414" s="176">
        <f>IF(PMKAFAAPAYER[[#This Row],[ ]]="Payé",PMKAFAAPAYER[[#This Row],[28.05.2025]],0)</f>
        <v>0</v>
      </c>
      <c r="BN414" s="17">
        <f t="shared" si="100"/>
        <v>0</v>
      </c>
      <c r="BO414" s="162"/>
      <c r="BP414" s="166">
        <f>IF(PMKAFAAPAYER[[#This Row],[ ]]="Payé",PMKAFAAPAYER[[#This Row],[04.06.2025]],0)</f>
        <v>0</v>
      </c>
      <c r="BQ414" s="161"/>
      <c r="BR414" s="166">
        <f>IF(PMKAFAAPAYER[[#This Row],[ ]]="Payé",PMKAFAAPAYER[[#This Row],[11.06.2025]],0)</f>
        <v>0</v>
      </c>
      <c r="BS414" s="161"/>
      <c r="BT414" s="166">
        <f>IF(PMKAFAAPAYER[[#This Row],[ ]]="Payé",PMKAFAAPAYER[[#This Row],[18.06.2025]],0)</f>
        <v>0</v>
      </c>
      <c r="BU414" s="161"/>
      <c r="BV414" s="176">
        <f>IF(PMKAFAAPAYER[[#This Row],[ ]]="Payé",PMKAFAAPAYER[[#This Row],[25.06.2025]],0)</f>
        <v>0</v>
      </c>
      <c r="BW414" s="18">
        <f t="shared" si="101"/>
        <v>0</v>
      </c>
      <c r="BX414" s="162"/>
      <c r="BY414" s="166">
        <f>IF(PMKAFAAPAYER[[#This Row],[ ]]="Payé",PMKAFAAPAYER[[#This Row],[02.07.2025]],0)</f>
        <v>0</v>
      </c>
      <c r="BZ414" s="161"/>
      <c r="CA414" s="166">
        <f>IF(PMKAFAAPAYER[[#This Row],[ ]]="Payé",PMKAFAAPAYER[[#This Row],[09.07.2025]],0)</f>
        <v>0</v>
      </c>
      <c r="CB414" s="161"/>
      <c r="CC414" s="166">
        <f>IF(PMKAFAAPAYER[[#This Row],[ ]]="Payé",PMKAFAAPAYER[[#This Row],[16.07.2025]],0)</f>
        <v>0</v>
      </c>
      <c r="CD414" s="161"/>
      <c r="CE414" s="166">
        <f>IF(PMKAFAAPAYER[[#This Row],[ ]]="Payé",PMKAFAAPAYER[[#This Row],[23.07.2025]],0)</f>
        <v>0</v>
      </c>
      <c r="CF414" s="161"/>
      <c r="CG414" s="176">
        <f>IF(PMKAFAAPAYER[[#This Row],[ ]]="Payé",PMKAFAAPAYER[[#This Row],[30.07.2025]],0)</f>
        <v>0</v>
      </c>
      <c r="CH414" s="17">
        <f t="shared" si="102"/>
        <v>0</v>
      </c>
      <c r="CI414" s="162"/>
      <c r="CJ414" s="166">
        <f>IF(PMKAFAAPAYER[[#This Row],[ ]]="Payé",PMKAFAAPAYER[[#This Row],[06.08.2025]],0)</f>
        <v>0</v>
      </c>
      <c r="CK414" s="161"/>
      <c r="CL414" s="166">
        <f>IF(PMKAFAAPAYER[[#This Row],[ ]]="Payé",PMKAFAAPAYER[[#This Row],[13.08.2025]],0)</f>
        <v>0</v>
      </c>
      <c r="CM414" s="161"/>
      <c r="CN414" s="166">
        <f>IF(PMKAFAAPAYER[[#This Row],[ ]]="Payé",PMKAFAAPAYER[[#This Row],[20.08.2025]],0)</f>
        <v>0</v>
      </c>
      <c r="CO414" s="161"/>
      <c r="CP414" s="176">
        <f>IF(PMKAFAAPAYER[[#This Row],[ ]]="Payé",PMKAFAAPAYER[[#This Row],[27.08.2025]],0)</f>
        <v>0</v>
      </c>
      <c r="CQ414" s="18">
        <f t="shared" si="103"/>
        <v>0</v>
      </c>
      <c r="CR414" s="162"/>
      <c r="CS414" s="166">
        <f>IF(PMKAFAAPAYER[[#This Row],[ ]]="Payé",PMKAFAAPAYER[[#This Row],[03.09.2025]],0)</f>
        <v>0</v>
      </c>
      <c r="CT414" s="161"/>
      <c r="CU414" s="166">
        <f>IF(PMKAFAAPAYER[[#This Row],[ ]]="Payé",PMKAFAAPAYER[[#This Row],[10.09.2025]],0)</f>
        <v>0</v>
      </c>
      <c r="CV414" s="161"/>
      <c r="CW414" s="166">
        <f>IF(PMKAFAAPAYER[[#This Row],[ ]]="Payé",PMKAFAAPAYER[[#This Row],[17.09.2025]],0)</f>
        <v>0</v>
      </c>
      <c r="CX414" s="161"/>
      <c r="CY414" s="176">
        <f>IF(PMKAFAAPAYER[[#This Row],[ ]]="Payé",PMKAFAAPAYER[[#This Row],[24.09.2025]],0)</f>
        <v>0</v>
      </c>
      <c r="CZ414" s="17">
        <f t="shared" si="104"/>
        <v>0</v>
      </c>
      <c r="DA414" s="162"/>
      <c r="DB414" s="166">
        <f>IF(PMKAFAAPAYER[[#This Row],[ ]]="Payé",PMKAFAAPAYER[[#This Row],[01.10.2025]],0)</f>
        <v>0</v>
      </c>
      <c r="DC414" s="161"/>
      <c r="DD414" s="166">
        <f>IF(PMKAFAAPAYER[[#This Row],[ ]]="Payé",PMKAFAAPAYER[[#This Row],[08.10.2025]],0)</f>
        <v>0</v>
      </c>
      <c r="DE414" s="161"/>
      <c r="DF414" s="166">
        <f>IF(PMKAFAAPAYER[[#This Row],[ ]]="Payé",PMKAFAAPAYER[[#This Row],[15.10.2025]],0)</f>
        <v>0</v>
      </c>
      <c r="DG414" s="161"/>
      <c r="DH414" s="166">
        <f>IF(PMKAFAAPAYER[[#This Row],[ ]]="Payé",PMKAFAAPAYER[[#This Row],[22.10.2025]],0)</f>
        <v>0</v>
      </c>
      <c r="DI414" s="161"/>
      <c r="DJ414" s="176">
        <f>IF(PMKAFAAPAYER[[#This Row],[ ]]="Payé",PMKAFAAPAYER[[#This Row],[29.10.2025]],0)</f>
        <v>0</v>
      </c>
      <c r="DK414" s="18">
        <f t="shared" si="105"/>
        <v>0</v>
      </c>
      <c r="DL414" s="162"/>
      <c r="DM414" s="166">
        <f>IF(PMKAFAAPAYER[[#This Row],[ ]]="Payé",PMKAFAAPAYER[[#This Row],[05.11.2025]],0)</f>
        <v>0</v>
      </c>
      <c r="DN414" s="161"/>
      <c r="DO414" s="166">
        <f>IF(PMKAFAAPAYER[[#This Row],[ ]]="Payé",PMKAFAAPAYER[[#This Row],[12.11.2025]],0)</f>
        <v>0</v>
      </c>
      <c r="DP414" s="161"/>
      <c r="DQ414" s="166">
        <f>IF(PMKAFAAPAYER[[#This Row],[ ]]="Payé",PMKAFAAPAYER[[#This Row],[19.11.2025]],0)</f>
        <v>0</v>
      </c>
      <c r="DR414" s="161"/>
      <c r="DS414" s="176">
        <f>IF(PMKAFAAPAYER[[#This Row],[ ]]="Payé",PMKAFAAPAYER[[#This Row],[26.11.2025]],0)</f>
        <v>0</v>
      </c>
      <c r="DT414" s="17">
        <f t="shared" si="106"/>
        <v>0</v>
      </c>
      <c r="DU414" s="162"/>
      <c r="DV414" s="166">
        <f>IF(PMKAFAAPAYER[[#This Row],[ ]]="Payé",PMKAFAAPAYER[[#This Row],[03.12.2025]],0)</f>
        <v>0</v>
      </c>
      <c r="DW414" s="161"/>
      <c r="DX414" s="166">
        <f>IF(PMKAFAAPAYER[[#This Row],[ ]]="Payé",PMKAFAAPAYER[[#This Row],[10.12.2025]],0)</f>
        <v>0</v>
      </c>
      <c r="DY414" s="161"/>
      <c r="DZ414" s="166">
        <f>IF(PMKAFAAPAYER[[#This Row],[ ]]="Payé",PMKAFAAPAYER[[#This Row],[17.12.2025]],0)</f>
        <v>0</v>
      </c>
      <c r="EA414" s="161"/>
      <c r="EB414" s="166">
        <f>IF(PMKAFAAPAYER[[#This Row],[ ]]="Payé",PMKAFAAPAYER[[#This Row],[24.12.2025]],0)</f>
        <v>0</v>
      </c>
      <c r="EC414" s="161"/>
      <c r="ED414" s="176">
        <f>IF(PMKAFAAPAYER[[#This Row],[ ]]="Payé",PMKAFAAPAYER[[#This Row],[31.12.2025]],0)</f>
        <v>0</v>
      </c>
      <c r="EE414" s="18">
        <f t="shared" si="107"/>
        <v>0</v>
      </c>
      <c r="EF414" s="11">
        <f t="shared" si="108"/>
        <v>0</v>
      </c>
      <c r="EG414" s="16">
        <f>+PMKAFAAPAYER[[#This Row],[CHF]]-PMKAFAAPAYER[[#This Row],[T2025]]</f>
        <v>0</v>
      </c>
    </row>
    <row r="415" spans="1:137" x14ac:dyDescent="0.3">
      <c r="A415" s="9">
        <f t="shared" si="109"/>
        <v>410</v>
      </c>
      <c r="B415" s="250"/>
      <c r="C415" s="251"/>
      <c r="D415" s="252"/>
      <c r="E415" s="253"/>
      <c r="F415" s="265">
        <f t="shared" si="95"/>
        <v>0</v>
      </c>
      <c r="G415" s="254"/>
      <c r="H415" s="255"/>
      <c r="I415" s="256"/>
      <c r="J415" s="14"/>
      <c r="K415" s="14"/>
      <c r="L415" s="14"/>
      <c r="N415" s="15"/>
      <c r="P415" s="258"/>
      <c r="Q415" s="259"/>
      <c r="R415" s="260"/>
      <c r="S415" s="166">
        <f>IF(PMKAFAAPAYER[[#This Row],[ ]]="Payé",PMKAFAAPAYER[[#This Row],[02.01.2025]],0)</f>
        <v>0</v>
      </c>
      <c r="T415" s="234"/>
      <c r="U415" s="166">
        <f>IF(PMKAFAAPAYER[[#This Row],[ ]]="Payé",PMKAFAAPAYER[[#This Row],[09.01.2025]],0)</f>
        <v>0</v>
      </c>
      <c r="V415" s="234"/>
      <c r="W415" s="166">
        <f>IF(PMKAFAAPAYER[[#This Row],[ ]]="Payé",PMKAFAAPAYER[[#This Row],[16.01.2025]],0)</f>
        <v>0</v>
      </c>
      <c r="X415" s="234"/>
      <c r="Y415" s="166">
        <f>IF(PMKAFAAPAYER[[#This Row],[ ]]="Payé",PMKAFAAPAYER[[#This Row],[23.01.2025]],0)</f>
        <v>0</v>
      </c>
      <c r="Z415" s="234"/>
      <c r="AA415" s="176">
        <f>IF(PMKAFAAPAYER[[#This Row],[ ]]="Payé",PMKAFAAPAYER[[#This Row],[30.01.2025]],0)</f>
        <v>0</v>
      </c>
      <c r="AB415" s="32">
        <f t="shared" si="96"/>
        <v>0</v>
      </c>
      <c r="AC415" s="234"/>
      <c r="AD415" s="166">
        <f>IF(PMKAFAAPAYER[[#This Row],[ ]]="Payé",PMKAFAAPAYER[[#This Row],[06.02.2025]],0)</f>
        <v>0</v>
      </c>
      <c r="AE415" s="234"/>
      <c r="AF415" s="166">
        <f>IF(PMKAFAAPAYER[[#This Row],[ ]]="Payé",PMKAFAAPAYER[[#This Row],[13.02.2025]],0)</f>
        <v>0</v>
      </c>
      <c r="AG415" s="234"/>
      <c r="AH415" s="166">
        <f>IF(PMKAFAAPAYER[[#This Row],[ ]]="Payé",PMKAFAAPAYER[[#This Row],[20.02.2025]],0)</f>
        <v>0</v>
      </c>
      <c r="AI415" s="234"/>
      <c r="AJ415" s="176">
        <f>IF(PMKAFAAPAYER[[#This Row],[ ]]="Payé",PMKAFAAPAYER[[#This Row],[27.02.2025]],0)</f>
        <v>0</v>
      </c>
      <c r="AK415" s="47">
        <f t="shared" si="97"/>
        <v>0</v>
      </c>
      <c r="AL415" s="162"/>
      <c r="AM415" s="166">
        <f>IF(PMKAFAAPAYER[[#This Row],[ ]]="Payé",PMKAFAAPAYER[[#This Row],[05.03.2025]],0)</f>
        <v>0</v>
      </c>
      <c r="AN415" s="161"/>
      <c r="AO415" s="166">
        <f>IF(PMKAFAAPAYER[[#This Row],[ ]]="Payé",PMKAFAAPAYER[[#This Row],[12.03.2025]],0)</f>
        <v>0</v>
      </c>
      <c r="AP415" s="161"/>
      <c r="AQ415" s="166">
        <f>IF(PMKAFAAPAYER[[#This Row],[ ]]="Payé",PMKAFAAPAYER[[#This Row],[19.03.2025]],0)</f>
        <v>0</v>
      </c>
      <c r="AR415" s="161"/>
      <c r="AS415" s="176">
        <f>IF(PMKAFAAPAYER[[#This Row],[ ]]="Payé",PMKAFAAPAYER[[#This Row],[26.03.2025]],0)</f>
        <v>0</v>
      </c>
      <c r="AT415" s="17">
        <f t="shared" si="98"/>
        <v>0</v>
      </c>
      <c r="AU415" s="162"/>
      <c r="AV415" s="166">
        <f>IF(PMKAFAAPAYER[[#This Row],[ ]]="Payé",PMKAFAAPAYER[[#This Row],[02.04.2025]],0)</f>
        <v>0</v>
      </c>
      <c r="AW415" s="161"/>
      <c r="AX415" s="166">
        <f>IF(PMKAFAAPAYER[[#This Row],[ ]]="Payé",PMKAFAAPAYER[[#This Row],[09.04.2025]],0)</f>
        <v>0</v>
      </c>
      <c r="AY415" s="161"/>
      <c r="AZ415" s="166">
        <f>IF(PMKAFAAPAYER[[#This Row],[ ]]="Payé",PMKAFAAPAYER[[#This Row],[16.04.2025]],0)</f>
        <v>0</v>
      </c>
      <c r="BA415" s="161"/>
      <c r="BB415" s="166">
        <f>IF(PMKAFAAPAYER[[#This Row],[ ]]="Payé",PMKAFAAPAYER[[#This Row],[23.04.2025]],0)</f>
        <v>0</v>
      </c>
      <c r="BC415" s="161"/>
      <c r="BD415" s="176">
        <f>IF(PMKAFAAPAYER[[#This Row],[ ]]="Payé",PMKAFAAPAYER[[#This Row],[30.04.2025]],0)</f>
        <v>0</v>
      </c>
      <c r="BE415" s="18">
        <f t="shared" si="99"/>
        <v>0</v>
      </c>
      <c r="BF415" s="162"/>
      <c r="BG415" s="166">
        <f>IF(PMKAFAAPAYER[[#This Row],[ ]]="Payé",PMKAFAAPAYER[[#This Row],[07.05.2025]],0)</f>
        <v>0</v>
      </c>
      <c r="BH415" s="161"/>
      <c r="BI415" s="166">
        <f>IF(PMKAFAAPAYER[[#This Row],[ ]]="Payé",PMKAFAAPAYER[[#This Row],[14.05.2025]],0)</f>
        <v>0</v>
      </c>
      <c r="BJ415" s="161"/>
      <c r="BK415" s="166">
        <f>IF(PMKAFAAPAYER[[#This Row],[ ]]="Payé",PMKAFAAPAYER[[#This Row],[21.05.2025]],0)</f>
        <v>0</v>
      </c>
      <c r="BL415" s="161"/>
      <c r="BM415" s="176">
        <f>IF(PMKAFAAPAYER[[#This Row],[ ]]="Payé",PMKAFAAPAYER[[#This Row],[28.05.2025]],0)</f>
        <v>0</v>
      </c>
      <c r="BN415" s="17">
        <f t="shared" si="100"/>
        <v>0</v>
      </c>
      <c r="BO415" s="162"/>
      <c r="BP415" s="166">
        <f>IF(PMKAFAAPAYER[[#This Row],[ ]]="Payé",PMKAFAAPAYER[[#This Row],[04.06.2025]],0)</f>
        <v>0</v>
      </c>
      <c r="BQ415" s="161"/>
      <c r="BR415" s="166">
        <f>IF(PMKAFAAPAYER[[#This Row],[ ]]="Payé",PMKAFAAPAYER[[#This Row],[11.06.2025]],0)</f>
        <v>0</v>
      </c>
      <c r="BS415" s="161"/>
      <c r="BT415" s="166">
        <f>IF(PMKAFAAPAYER[[#This Row],[ ]]="Payé",PMKAFAAPAYER[[#This Row],[18.06.2025]],0)</f>
        <v>0</v>
      </c>
      <c r="BU415" s="161"/>
      <c r="BV415" s="176">
        <f>IF(PMKAFAAPAYER[[#This Row],[ ]]="Payé",PMKAFAAPAYER[[#This Row],[25.06.2025]],0)</f>
        <v>0</v>
      </c>
      <c r="BW415" s="18">
        <f t="shared" si="101"/>
        <v>0</v>
      </c>
      <c r="BX415" s="162"/>
      <c r="BY415" s="166">
        <f>IF(PMKAFAAPAYER[[#This Row],[ ]]="Payé",PMKAFAAPAYER[[#This Row],[02.07.2025]],0)</f>
        <v>0</v>
      </c>
      <c r="BZ415" s="161"/>
      <c r="CA415" s="166">
        <f>IF(PMKAFAAPAYER[[#This Row],[ ]]="Payé",PMKAFAAPAYER[[#This Row],[09.07.2025]],0)</f>
        <v>0</v>
      </c>
      <c r="CB415" s="161"/>
      <c r="CC415" s="166">
        <f>IF(PMKAFAAPAYER[[#This Row],[ ]]="Payé",PMKAFAAPAYER[[#This Row],[16.07.2025]],0)</f>
        <v>0</v>
      </c>
      <c r="CD415" s="161"/>
      <c r="CE415" s="166">
        <f>IF(PMKAFAAPAYER[[#This Row],[ ]]="Payé",PMKAFAAPAYER[[#This Row],[23.07.2025]],0)</f>
        <v>0</v>
      </c>
      <c r="CF415" s="161"/>
      <c r="CG415" s="176">
        <f>IF(PMKAFAAPAYER[[#This Row],[ ]]="Payé",PMKAFAAPAYER[[#This Row],[30.07.2025]],0)</f>
        <v>0</v>
      </c>
      <c r="CH415" s="17">
        <f t="shared" si="102"/>
        <v>0</v>
      </c>
      <c r="CI415" s="162"/>
      <c r="CJ415" s="166">
        <f>IF(PMKAFAAPAYER[[#This Row],[ ]]="Payé",PMKAFAAPAYER[[#This Row],[06.08.2025]],0)</f>
        <v>0</v>
      </c>
      <c r="CK415" s="161"/>
      <c r="CL415" s="166">
        <f>IF(PMKAFAAPAYER[[#This Row],[ ]]="Payé",PMKAFAAPAYER[[#This Row],[13.08.2025]],0)</f>
        <v>0</v>
      </c>
      <c r="CM415" s="161"/>
      <c r="CN415" s="166">
        <f>IF(PMKAFAAPAYER[[#This Row],[ ]]="Payé",PMKAFAAPAYER[[#This Row],[20.08.2025]],0)</f>
        <v>0</v>
      </c>
      <c r="CO415" s="161"/>
      <c r="CP415" s="176">
        <f>IF(PMKAFAAPAYER[[#This Row],[ ]]="Payé",PMKAFAAPAYER[[#This Row],[27.08.2025]],0)</f>
        <v>0</v>
      </c>
      <c r="CQ415" s="18">
        <f t="shared" si="103"/>
        <v>0</v>
      </c>
      <c r="CR415" s="162"/>
      <c r="CS415" s="166">
        <f>IF(PMKAFAAPAYER[[#This Row],[ ]]="Payé",PMKAFAAPAYER[[#This Row],[03.09.2025]],0)</f>
        <v>0</v>
      </c>
      <c r="CT415" s="161"/>
      <c r="CU415" s="166">
        <f>IF(PMKAFAAPAYER[[#This Row],[ ]]="Payé",PMKAFAAPAYER[[#This Row],[10.09.2025]],0)</f>
        <v>0</v>
      </c>
      <c r="CV415" s="161"/>
      <c r="CW415" s="166">
        <f>IF(PMKAFAAPAYER[[#This Row],[ ]]="Payé",PMKAFAAPAYER[[#This Row],[17.09.2025]],0)</f>
        <v>0</v>
      </c>
      <c r="CX415" s="161"/>
      <c r="CY415" s="176">
        <f>IF(PMKAFAAPAYER[[#This Row],[ ]]="Payé",PMKAFAAPAYER[[#This Row],[24.09.2025]],0)</f>
        <v>0</v>
      </c>
      <c r="CZ415" s="17">
        <f t="shared" si="104"/>
        <v>0</v>
      </c>
      <c r="DA415" s="162"/>
      <c r="DB415" s="166">
        <f>IF(PMKAFAAPAYER[[#This Row],[ ]]="Payé",PMKAFAAPAYER[[#This Row],[01.10.2025]],0)</f>
        <v>0</v>
      </c>
      <c r="DC415" s="161"/>
      <c r="DD415" s="166">
        <f>IF(PMKAFAAPAYER[[#This Row],[ ]]="Payé",PMKAFAAPAYER[[#This Row],[08.10.2025]],0)</f>
        <v>0</v>
      </c>
      <c r="DE415" s="161"/>
      <c r="DF415" s="166">
        <f>IF(PMKAFAAPAYER[[#This Row],[ ]]="Payé",PMKAFAAPAYER[[#This Row],[15.10.2025]],0)</f>
        <v>0</v>
      </c>
      <c r="DG415" s="161"/>
      <c r="DH415" s="166">
        <f>IF(PMKAFAAPAYER[[#This Row],[ ]]="Payé",PMKAFAAPAYER[[#This Row],[22.10.2025]],0)</f>
        <v>0</v>
      </c>
      <c r="DI415" s="161"/>
      <c r="DJ415" s="176">
        <f>IF(PMKAFAAPAYER[[#This Row],[ ]]="Payé",PMKAFAAPAYER[[#This Row],[29.10.2025]],0)</f>
        <v>0</v>
      </c>
      <c r="DK415" s="18">
        <f t="shared" si="105"/>
        <v>0</v>
      </c>
      <c r="DL415" s="162"/>
      <c r="DM415" s="166">
        <f>IF(PMKAFAAPAYER[[#This Row],[ ]]="Payé",PMKAFAAPAYER[[#This Row],[05.11.2025]],0)</f>
        <v>0</v>
      </c>
      <c r="DN415" s="161"/>
      <c r="DO415" s="166">
        <f>IF(PMKAFAAPAYER[[#This Row],[ ]]="Payé",PMKAFAAPAYER[[#This Row],[12.11.2025]],0)</f>
        <v>0</v>
      </c>
      <c r="DP415" s="161"/>
      <c r="DQ415" s="166">
        <f>IF(PMKAFAAPAYER[[#This Row],[ ]]="Payé",PMKAFAAPAYER[[#This Row],[19.11.2025]],0)</f>
        <v>0</v>
      </c>
      <c r="DR415" s="161"/>
      <c r="DS415" s="176">
        <f>IF(PMKAFAAPAYER[[#This Row],[ ]]="Payé",PMKAFAAPAYER[[#This Row],[26.11.2025]],0)</f>
        <v>0</v>
      </c>
      <c r="DT415" s="17">
        <f t="shared" si="106"/>
        <v>0</v>
      </c>
      <c r="DU415" s="162"/>
      <c r="DV415" s="166">
        <f>IF(PMKAFAAPAYER[[#This Row],[ ]]="Payé",PMKAFAAPAYER[[#This Row],[03.12.2025]],0)</f>
        <v>0</v>
      </c>
      <c r="DW415" s="161"/>
      <c r="DX415" s="166">
        <f>IF(PMKAFAAPAYER[[#This Row],[ ]]="Payé",PMKAFAAPAYER[[#This Row],[10.12.2025]],0)</f>
        <v>0</v>
      </c>
      <c r="DY415" s="161"/>
      <c r="DZ415" s="166">
        <f>IF(PMKAFAAPAYER[[#This Row],[ ]]="Payé",PMKAFAAPAYER[[#This Row],[17.12.2025]],0)</f>
        <v>0</v>
      </c>
      <c r="EA415" s="161"/>
      <c r="EB415" s="166">
        <f>IF(PMKAFAAPAYER[[#This Row],[ ]]="Payé",PMKAFAAPAYER[[#This Row],[24.12.2025]],0)</f>
        <v>0</v>
      </c>
      <c r="EC415" s="161"/>
      <c r="ED415" s="176">
        <f>IF(PMKAFAAPAYER[[#This Row],[ ]]="Payé",PMKAFAAPAYER[[#This Row],[31.12.2025]],0)</f>
        <v>0</v>
      </c>
      <c r="EE415" s="18">
        <f t="shared" si="107"/>
        <v>0</v>
      </c>
      <c r="EF415" s="11">
        <f t="shared" si="108"/>
        <v>0</v>
      </c>
      <c r="EG415" s="16">
        <f>+PMKAFAAPAYER[[#This Row],[CHF]]-PMKAFAAPAYER[[#This Row],[T2025]]</f>
        <v>0</v>
      </c>
    </row>
    <row r="416" spans="1:137" x14ac:dyDescent="0.3">
      <c r="A416" s="9">
        <f t="shared" si="109"/>
        <v>411</v>
      </c>
      <c r="B416" s="250"/>
      <c r="C416" s="251"/>
      <c r="D416" s="252"/>
      <c r="E416" s="253"/>
      <c r="F416" s="265">
        <f t="shared" si="95"/>
        <v>0</v>
      </c>
      <c r="G416" s="254"/>
      <c r="H416" s="255"/>
      <c r="I416" s="256"/>
      <c r="J416" s="14"/>
      <c r="K416" s="14"/>
      <c r="L416" s="14"/>
      <c r="N416" s="15"/>
      <c r="P416" s="258"/>
      <c r="Q416" s="259"/>
      <c r="R416" s="260"/>
      <c r="S416" s="166">
        <f>IF(PMKAFAAPAYER[[#This Row],[ ]]="Payé",PMKAFAAPAYER[[#This Row],[02.01.2025]],0)</f>
        <v>0</v>
      </c>
      <c r="T416" s="234"/>
      <c r="U416" s="166">
        <f>IF(PMKAFAAPAYER[[#This Row],[ ]]="Payé",PMKAFAAPAYER[[#This Row],[09.01.2025]],0)</f>
        <v>0</v>
      </c>
      <c r="V416" s="234"/>
      <c r="W416" s="166">
        <f>IF(PMKAFAAPAYER[[#This Row],[ ]]="Payé",PMKAFAAPAYER[[#This Row],[16.01.2025]],0)</f>
        <v>0</v>
      </c>
      <c r="X416" s="234"/>
      <c r="Y416" s="166">
        <f>IF(PMKAFAAPAYER[[#This Row],[ ]]="Payé",PMKAFAAPAYER[[#This Row],[23.01.2025]],0)</f>
        <v>0</v>
      </c>
      <c r="Z416" s="234"/>
      <c r="AA416" s="176">
        <f>IF(PMKAFAAPAYER[[#This Row],[ ]]="Payé",PMKAFAAPAYER[[#This Row],[30.01.2025]],0)</f>
        <v>0</v>
      </c>
      <c r="AB416" s="32">
        <f t="shared" si="96"/>
        <v>0</v>
      </c>
      <c r="AC416" s="234"/>
      <c r="AD416" s="166">
        <f>IF(PMKAFAAPAYER[[#This Row],[ ]]="Payé",PMKAFAAPAYER[[#This Row],[06.02.2025]],0)</f>
        <v>0</v>
      </c>
      <c r="AE416" s="234"/>
      <c r="AF416" s="166">
        <f>IF(PMKAFAAPAYER[[#This Row],[ ]]="Payé",PMKAFAAPAYER[[#This Row],[13.02.2025]],0)</f>
        <v>0</v>
      </c>
      <c r="AG416" s="234"/>
      <c r="AH416" s="166">
        <f>IF(PMKAFAAPAYER[[#This Row],[ ]]="Payé",PMKAFAAPAYER[[#This Row],[20.02.2025]],0)</f>
        <v>0</v>
      </c>
      <c r="AI416" s="234"/>
      <c r="AJ416" s="176">
        <f>IF(PMKAFAAPAYER[[#This Row],[ ]]="Payé",PMKAFAAPAYER[[#This Row],[27.02.2025]],0)</f>
        <v>0</v>
      </c>
      <c r="AK416" s="47">
        <f t="shared" si="97"/>
        <v>0</v>
      </c>
      <c r="AL416" s="162"/>
      <c r="AM416" s="166">
        <f>IF(PMKAFAAPAYER[[#This Row],[ ]]="Payé",PMKAFAAPAYER[[#This Row],[05.03.2025]],0)</f>
        <v>0</v>
      </c>
      <c r="AN416" s="161"/>
      <c r="AO416" s="166">
        <f>IF(PMKAFAAPAYER[[#This Row],[ ]]="Payé",PMKAFAAPAYER[[#This Row],[12.03.2025]],0)</f>
        <v>0</v>
      </c>
      <c r="AP416" s="161"/>
      <c r="AQ416" s="166">
        <f>IF(PMKAFAAPAYER[[#This Row],[ ]]="Payé",PMKAFAAPAYER[[#This Row],[19.03.2025]],0)</f>
        <v>0</v>
      </c>
      <c r="AR416" s="161"/>
      <c r="AS416" s="176">
        <f>IF(PMKAFAAPAYER[[#This Row],[ ]]="Payé",PMKAFAAPAYER[[#This Row],[26.03.2025]],0)</f>
        <v>0</v>
      </c>
      <c r="AT416" s="17">
        <f t="shared" si="98"/>
        <v>0</v>
      </c>
      <c r="AU416" s="162"/>
      <c r="AV416" s="166">
        <f>IF(PMKAFAAPAYER[[#This Row],[ ]]="Payé",PMKAFAAPAYER[[#This Row],[02.04.2025]],0)</f>
        <v>0</v>
      </c>
      <c r="AW416" s="161"/>
      <c r="AX416" s="166">
        <f>IF(PMKAFAAPAYER[[#This Row],[ ]]="Payé",PMKAFAAPAYER[[#This Row],[09.04.2025]],0)</f>
        <v>0</v>
      </c>
      <c r="AY416" s="161"/>
      <c r="AZ416" s="166">
        <f>IF(PMKAFAAPAYER[[#This Row],[ ]]="Payé",PMKAFAAPAYER[[#This Row],[16.04.2025]],0)</f>
        <v>0</v>
      </c>
      <c r="BA416" s="161"/>
      <c r="BB416" s="166">
        <f>IF(PMKAFAAPAYER[[#This Row],[ ]]="Payé",PMKAFAAPAYER[[#This Row],[23.04.2025]],0)</f>
        <v>0</v>
      </c>
      <c r="BC416" s="161"/>
      <c r="BD416" s="176">
        <f>IF(PMKAFAAPAYER[[#This Row],[ ]]="Payé",PMKAFAAPAYER[[#This Row],[30.04.2025]],0)</f>
        <v>0</v>
      </c>
      <c r="BE416" s="18">
        <f t="shared" si="99"/>
        <v>0</v>
      </c>
      <c r="BF416" s="162"/>
      <c r="BG416" s="166">
        <f>IF(PMKAFAAPAYER[[#This Row],[ ]]="Payé",PMKAFAAPAYER[[#This Row],[07.05.2025]],0)</f>
        <v>0</v>
      </c>
      <c r="BH416" s="161"/>
      <c r="BI416" s="166">
        <f>IF(PMKAFAAPAYER[[#This Row],[ ]]="Payé",PMKAFAAPAYER[[#This Row],[14.05.2025]],0)</f>
        <v>0</v>
      </c>
      <c r="BJ416" s="161"/>
      <c r="BK416" s="166">
        <f>IF(PMKAFAAPAYER[[#This Row],[ ]]="Payé",PMKAFAAPAYER[[#This Row],[21.05.2025]],0)</f>
        <v>0</v>
      </c>
      <c r="BL416" s="161"/>
      <c r="BM416" s="176">
        <f>IF(PMKAFAAPAYER[[#This Row],[ ]]="Payé",PMKAFAAPAYER[[#This Row],[28.05.2025]],0)</f>
        <v>0</v>
      </c>
      <c r="BN416" s="17">
        <f t="shared" si="100"/>
        <v>0</v>
      </c>
      <c r="BO416" s="162"/>
      <c r="BP416" s="166">
        <f>IF(PMKAFAAPAYER[[#This Row],[ ]]="Payé",PMKAFAAPAYER[[#This Row],[04.06.2025]],0)</f>
        <v>0</v>
      </c>
      <c r="BQ416" s="161"/>
      <c r="BR416" s="166">
        <f>IF(PMKAFAAPAYER[[#This Row],[ ]]="Payé",PMKAFAAPAYER[[#This Row],[11.06.2025]],0)</f>
        <v>0</v>
      </c>
      <c r="BS416" s="161"/>
      <c r="BT416" s="166">
        <f>IF(PMKAFAAPAYER[[#This Row],[ ]]="Payé",PMKAFAAPAYER[[#This Row],[18.06.2025]],0)</f>
        <v>0</v>
      </c>
      <c r="BU416" s="161"/>
      <c r="BV416" s="176">
        <f>IF(PMKAFAAPAYER[[#This Row],[ ]]="Payé",PMKAFAAPAYER[[#This Row],[25.06.2025]],0)</f>
        <v>0</v>
      </c>
      <c r="BW416" s="18">
        <f t="shared" si="101"/>
        <v>0</v>
      </c>
      <c r="BX416" s="162"/>
      <c r="BY416" s="166">
        <f>IF(PMKAFAAPAYER[[#This Row],[ ]]="Payé",PMKAFAAPAYER[[#This Row],[02.07.2025]],0)</f>
        <v>0</v>
      </c>
      <c r="BZ416" s="161"/>
      <c r="CA416" s="166">
        <f>IF(PMKAFAAPAYER[[#This Row],[ ]]="Payé",PMKAFAAPAYER[[#This Row],[09.07.2025]],0)</f>
        <v>0</v>
      </c>
      <c r="CB416" s="161"/>
      <c r="CC416" s="166">
        <f>IF(PMKAFAAPAYER[[#This Row],[ ]]="Payé",PMKAFAAPAYER[[#This Row],[16.07.2025]],0)</f>
        <v>0</v>
      </c>
      <c r="CD416" s="161"/>
      <c r="CE416" s="166">
        <f>IF(PMKAFAAPAYER[[#This Row],[ ]]="Payé",PMKAFAAPAYER[[#This Row],[23.07.2025]],0)</f>
        <v>0</v>
      </c>
      <c r="CF416" s="161"/>
      <c r="CG416" s="176">
        <f>IF(PMKAFAAPAYER[[#This Row],[ ]]="Payé",PMKAFAAPAYER[[#This Row],[30.07.2025]],0)</f>
        <v>0</v>
      </c>
      <c r="CH416" s="17">
        <f t="shared" si="102"/>
        <v>0</v>
      </c>
      <c r="CI416" s="162"/>
      <c r="CJ416" s="166">
        <f>IF(PMKAFAAPAYER[[#This Row],[ ]]="Payé",PMKAFAAPAYER[[#This Row],[06.08.2025]],0)</f>
        <v>0</v>
      </c>
      <c r="CK416" s="161"/>
      <c r="CL416" s="166">
        <f>IF(PMKAFAAPAYER[[#This Row],[ ]]="Payé",PMKAFAAPAYER[[#This Row],[13.08.2025]],0)</f>
        <v>0</v>
      </c>
      <c r="CM416" s="161"/>
      <c r="CN416" s="166">
        <f>IF(PMKAFAAPAYER[[#This Row],[ ]]="Payé",PMKAFAAPAYER[[#This Row],[20.08.2025]],0)</f>
        <v>0</v>
      </c>
      <c r="CO416" s="161"/>
      <c r="CP416" s="176">
        <f>IF(PMKAFAAPAYER[[#This Row],[ ]]="Payé",PMKAFAAPAYER[[#This Row],[27.08.2025]],0)</f>
        <v>0</v>
      </c>
      <c r="CQ416" s="18">
        <f t="shared" si="103"/>
        <v>0</v>
      </c>
      <c r="CR416" s="162"/>
      <c r="CS416" s="166">
        <f>IF(PMKAFAAPAYER[[#This Row],[ ]]="Payé",PMKAFAAPAYER[[#This Row],[03.09.2025]],0)</f>
        <v>0</v>
      </c>
      <c r="CT416" s="161"/>
      <c r="CU416" s="166">
        <f>IF(PMKAFAAPAYER[[#This Row],[ ]]="Payé",PMKAFAAPAYER[[#This Row],[10.09.2025]],0)</f>
        <v>0</v>
      </c>
      <c r="CV416" s="161"/>
      <c r="CW416" s="166">
        <f>IF(PMKAFAAPAYER[[#This Row],[ ]]="Payé",PMKAFAAPAYER[[#This Row],[17.09.2025]],0)</f>
        <v>0</v>
      </c>
      <c r="CX416" s="161"/>
      <c r="CY416" s="176">
        <f>IF(PMKAFAAPAYER[[#This Row],[ ]]="Payé",PMKAFAAPAYER[[#This Row],[24.09.2025]],0)</f>
        <v>0</v>
      </c>
      <c r="CZ416" s="17">
        <f t="shared" si="104"/>
        <v>0</v>
      </c>
      <c r="DA416" s="162"/>
      <c r="DB416" s="166">
        <f>IF(PMKAFAAPAYER[[#This Row],[ ]]="Payé",PMKAFAAPAYER[[#This Row],[01.10.2025]],0)</f>
        <v>0</v>
      </c>
      <c r="DC416" s="161"/>
      <c r="DD416" s="166">
        <f>IF(PMKAFAAPAYER[[#This Row],[ ]]="Payé",PMKAFAAPAYER[[#This Row],[08.10.2025]],0)</f>
        <v>0</v>
      </c>
      <c r="DE416" s="161"/>
      <c r="DF416" s="166">
        <f>IF(PMKAFAAPAYER[[#This Row],[ ]]="Payé",PMKAFAAPAYER[[#This Row],[15.10.2025]],0)</f>
        <v>0</v>
      </c>
      <c r="DG416" s="161"/>
      <c r="DH416" s="166">
        <f>IF(PMKAFAAPAYER[[#This Row],[ ]]="Payé",PMKAFAAPAYER[[#This Row],[22.10.2025]],0)</f>
        <v>0</v>
      </c>
      <c r="DI416" s="161"/>
      <c r="DJ416" s="176">
        <f>IF(PMKAFAAPAYER[[#This Row],[ ]]="Payé",PMKAFAAPAYER[[#This Row],[29.10.2025]],0)</f>
        <v>0</v>
      </c>
      <c r="DK416" s="18">
        <f t="shared" si="105"/>
        <v>0</v>
      </c>
      <c r="DL416" s="162"/>
      <c r="DM416" s="166">
        <f>IF(PMKAFAAPAYER[[#This Row],[ ]]="Payé",PMKAFAAPAYER[[#This Row],[05.11.2025]],0)</f>
        <v>0</v>
      </c>
      <c r="DN416" s="161"/>
      <c r="DO416" s="166">
        <f>IF(PMKAFAAPAYER[[#This Row],[ ]]="Payé",PMKAFAAPAYER[[#This Row],[12.11.2025]],0)</f>
        <v>0</v>
      </c>
      <c r="DP416" s="161"/>
      <c r="DQ416" s="166">
        <f>IF(PMKAFAAPAYER[[#This Row],[ ]]="Payé",PMKAFAAPAYER[[#This Row],[19.11.2025]],0)</f>
        <v>0</v>
      </c>
      <c r="DR416" s="161"/>
      <c r="DS416" s="176">
        <f>IF(PMKAFAAPAYER[[#This Row],[ ]]="Payé",PMKAFAAPAYER[[#This Row],[26.11.2025]],0)</f>
        <v>0</v>
      </c>
      <c r="DT416" s="17">
        <f t="shared" si="106"/>
        <v>0</v>
      </c>
      <c r="DU416" s="162"/>
      <c r="DV416" s="166">
        <f>IF(PMKAFAAPAYER[[#This Row],[ ]]="Payé",PMKAFAAPAYER[[#This Row],[03.12.2025]],0)</f>
        <v>0</v>
      </c>
      <c r="DW416" s="161"/>
      <c r="DX416" s="166">
        <f>IF(PMKAFAAPAYER[[#This Row],[ ]]="Payé",PMKAFAAPAYER[[#This Row],[10.12.2025]],0)</f>
        <v>0</v>
      </c>
      <c r="DY416" s="161"/>
      <c r="DZ416" s="166">
        <f>IF(PMKAFAAPAYER[[#This Row],[ ]]="Payé",PMKAFAAPAYER[[#This Row],[17.12.2025]],0)</f>
        <v>0</v>
      </c>
      <c r="EA416" s="161"/>
      <c r="EB416" s="166">
        <f>IF(PMKAFAAPAYER[[#This Row],[ ]]="Payé",PMKAFAAPAYER[[#This Row],[24.12.2025]],0)</f>
        <v>0</v>
      </c>
      <c r="EC416" s="161"/>
      <c r="ED416" s="176">
        <f>IF(PMKAFAAPAYER[[#This Row],[ ]]="Payé",PMKAFAAPAYER[[#This Row],[31.12.2025]],0)</f>
        <v>0</v>
      </c>
      <c r="EE416" s="18">
        <f t="shared" si="107"/>
        <v>0</v>
      </c>
      <c r="EF416" s="11">
        <f t="shared" si="108"/>
        <v>0</v>
      </c>
      <c r="EG416" s="16">
        <f>+PMKAFAAPAYER[[#This Row],[CHF]]-PMKAFAAPAYER[[#This Row],[T2025]]</f>
        <v>0</v>
      </c>
    </row>
    <row r="417" spans="1:137" x14ac:dyDescent="0.3">
      <c r="A417" s="9">
        <f t="shared" si="109"/>
        <v>412</v>
      </c>
      <c r="B417" s="250"/>
      <c r="C417" s="251"/>
      <c r="D417" s="252"/>
      <c r="E417" s="253"/>
      <c r="F417" s="265">
        <f t="shared" si="95"/>
        <v>0</v>
      </c>
      <c r="G417" s="254"/>
      <c r="H417" s="255"/>
      <c r="I417" s="256"/>
      <c r="J417" s="14"/>
      <c r="K417" s="14"/>
      <c r="L417" s="14"/>
      <c r="N417" s="15"/>
      <c r="P417" s="258"/>
      <c r="Q417" s="259"/>
      <c r="R417" s="260"/>
      <c r="S417" s="166">
        <f>IF(PMKAFAAPAYER[[#This Row],[ ]]="Payé",PMKAFAAPAYER[[#This Row],[02.01.2025]],0)</f>
        <v>0</v>
      </c>
      <c r="T417" s="234"/>
      <c r="U417" s="166">
        <f>IF(PMKAFAAPAYER[[#This Row],[ ]]="Payé",PMKAFAAPAYER[[#This Row],[09.01.2025]],0)</f>
        <v>0</v>
      </c>
      <c r="V417" s="234"/>
      <c r="W417" s="166">
        <f>IF(PMKAFAAPAYER[[#This Row],[ ]]="Payé",PMKAFAAPAYER[[#This Row],[16.01.2025]],0)</f>
        <v>0</v>
      </c>
      <c r="X417" s="234"/>
      <c r="Y417" s="166">
        <f>IF(PMKAFAAPAYER[[#This Row],[ ]]="Payé",PMKAFAAPAYER[[#This Row],[23.01.2025]],0)</f>
        <v>0</v>
      </c>
      <c r="Z417" s="234"/>
      <c r="AA417" s="176">
        <f>IF(PMKAFAAPAYER[[#This Row],[ ]]="Payé",PMKAFAAPAYER[[#This Row],[30.01.2025]],0)</f>
        <v>0</v>
      </c>
      <c r="AB417" s="32">
        <f t="shared" si="96"/>
        <v>0</v>
      </c>
      <c r="AC417" s="234"/>
      <c r="AD417" s="166">
        <f>IF(PMKAFAAPAYER[[#This Row],[ ]]="Payé",PMKAFAAPAYER[[#This Row],[06.02.2025]],0)</f>
        <v>0</v>
      </c>
      <c r="AE417" s="234"/>
      <c r="AF417" s="166">
        <f>IF(PMKAFAAPAYER[[#This Row],[ ]]="Payé",PMKAFAAPAYER[[#This Row],[13.02.2025]],0)</f>
        <v>0</v>
      </c>
      <c r="AG417" s="234"/>
      <c r="AH417" s="166">
        <f>IF(PMKAFAAPAYER[[#This Row],[ ]]="Payé",PMKAFAAPAYER[[#This Row],[20.02.2025]],0)</f>
        <v>0</v>
      </c>
      <c r="AI417" s="234"/>
      <c r="AJ417" s="176">
        <f>IF(PMKAFAAPAYER[[#This Row],[ ]]="Payé",PMKAFAAPAYER[[#This Row],[27.02.2025]],0)</f>
        <v>0</v>
      </c>
      <c r="AK417" s="47">
        <f t="shared" si="97"/>
        <v>0</v>
      </c>
      <c r="AL417" s="162"/>
      <c r="AM417" s="166">
        <f>IF(PMKAFAAPAYER[[#This Row],[ ]]="Payé",PMKAFAAPAYER[[#This Row],[05.03.2025]],0)</f>
        <v>0</v>
      </c>
      <c r="AN417" s="161"/>
      <c r="AO417" s="166">
        <f>IF(PMKAFAAPAYER[[#This Row],[ ]]="Payé",PMKAFAAPAYER[[#This Row],[12.03.2025]],0)</f>
        <v>0</v>
      </c>
      <c r="AP417" s="161"/>
      <c r="AQ417" s="166">
        <f>IF(PMKAFAAPAYER[[#This Row],[ ]]="Payé",PMKAFAAPAYER[[#This Row],[19.03.2025]],0)</f>
        <v>0</v>
      </c>
      <c r="AR417" s="161"/>
      <c r="AS417" s="176">
        <f>IF(PMKAFAAPAYER[[#This Row],[ ]]="Payé",PMKAFAAPAYER[[#This Row],[26.03.2025]],0)</f>
        <v>0</v>
      </c>
      <c r="AT417" s="17">
        <f t="shared" si="98"/>
        <v>0</v>
      </c>
      <c r="AU417" s="162"/>
      <c r="AV417" s="166">
        <f>IF(PMKAFAAPAYER[[#This Row],[ ]]="Payé",PMKAFAAPAYER[[#This Row],[02.04.2025]],0)</f>
        <v>0</v>
      </c>
      <c r="AW417" s="161"/>
      <c r="AX417" s="166">
        <f>IF(PMKAFAAPAYER[[#This Row],[ ]]="Payé",PMKAFAAPAYER[[#This Row],[09.04.2025]],0)</f>
        <v>0</v>
      </c>
      <c r="AY417" s="161"/>
      <c r="AZ417" s="166">
        <f>IF(PMKAFAAPAYER[[#This Row],[ ]]="Payé",PMKAFAAPAYER[[#This Row],[16.04.2025]],0)</f>
        <v>0</v>
      </c>
      <c r="BA417" s="161"/>
      <c r="BB417" s="166">
        <f>IF(PMKAFAAPAYER[[#This Row],[ ]]="Payé",PMKAFAAPAYER[[#This Row],[23.04.2025]],0)</f>
        <v>0</v>
      </c>
      <c r="BC417" s="161"/>
      <c r="BD417" s="176">
        <f>IF(PMKAFAAPAYER[[#This Row],[ ]]="Payé",PMKAFAAPAYER[[#This Row],[30.04.2025]],0)</f>
        <v>0</v>
      </c>
      <c r="BE417" s="18">
        <f t="shared" si="99"/>
        <v>0</v>
      </c>
      <c r="BF417" s="162"/>
      <c r="BG417" s="166">
        <f>IF(PMKAFAAPAYER[[#This Row],[ ]]="Payé",PMKAFAAPAYER[[#This Row],[07.05.2025]],0)</f>
        <v>0</v>
      </c>
      <c r="BH417" s="161"/>
      <c r="BI417" s="166">
        <f>IF(PMKAFAAPAYER[[#This Row],[ ]]="Payé",PMKAFAAPAYER[[#This Row],[14.05.2025]],0)</f>
        <v>0</v>
      </c>
      <c r="BJ417" s="161"/>
      <c r="BK417" s="166">
        <f>IF(PMKAFAAPAYER[[#This Row],[ ]]="Payé",PMKAFAAPAYER[[#This Row],[21.05.2025]],0)</f>
        <v>0</v>
      </c>
      <c r="BL417" s="161"/>
      <c r="BM417" s="176">
        <f>IF(PMKAFAAPAYER[[#This Row],[ ]]="Payé",PMKAFAAPAYER[[#This Row],[28.05.2025]],0)</f>
        <v>0</v>
      </c>
      <c r="BN417" s="17">
        <f t="shared" si="100"/>
        <v>0</v>
      </c>
      <c r="BO417" s="162"/>
      <c r="BP417" s="166">
        <f>IF(PMKAFAAPAYER[[#This Row],[ ]]="Payé",PMKAFAAPAYER[[#This Row],[04.06.2025]],0)</f>
        <v>0</v>
      </c>
      <c r="BQ417" s="161"/>
      <c r="BR417" s="166">
        <f>IF(PMKAFAAPAYER[[#This Row],[ ]]="Payé",PMKAFAAPAYER[[#This Row],[11.06.2025]],0)</f>
        <v>0</v>
      </c>
      <c r="BS417" s="161"/>
      <c r="BT417" s="166">
        <f>IF(PMKAFAAPAYER[[#This Row],[ ]]="Payé",PMKAFAAPAYER[[#This Row],[18.06.2025]],0)</f>
        <v>0</v>
      </c>
      <c r="BU417" s="161"/>
      <c r="BV417" s="176">
        <f>IF(PMKAFAAPAYER[[#This Row],[ ]]="Payé",PMKAFAAPAYER[[#This Row],[25.06.2025]],0)</f>
        <v>0</v>
      </c>
      <c r="BW417" s="18">
        <f t="shared" si="101"/>
        <v>0</v>
      </c>
      <c r="BX417" s="162"/>
      <c r="BY417" s="166">
        <f>IF(PMKAFAAPAYER[[#This Row],[ ]]="Payé",PMKAFAAPAYER[[#This Row],[02.07.2025]],0)</f>
        <v>0</v>
      </c>
      <c r="BZ417" s="161"/>
      <c r="CA417" s="166">
        <f>IF(PMKAFAAPAYER[[#This Row],[ ]]="Payé",PMKAFAAPAYER[[#This Row],[09.07.2025]],0)</f>
        <v>0</v>
      </c>
      <c r="CB417" s="161"/>
      <c r="CC417" s="166">
        <f>IF(PMKAFAAPAYER[[#This Row],[ ]]="Payé",PMKAFAAPAYER[[#This Row],[16.07.2025]],0)</f>
        <v>0</v>
      </c>
      <c r="CD417" s="161"/>
      <c r="CE417" s="166">
        <f>IF(PMKAFAAPAYER[[#This Row],[ ]]="Payé",PMKAFAAPAYER[[#This Row],[23.07.2025]],0)</f>
        <v>0</v>
      </c>
      <c r="CF417" s="161"/>
      <c r="CG417" s="176">
        <f>IF(PMKAFAAPAYER[[#This Row],[ ]]="Payé",PMKAFAAPAYER[[#This Row],[30.07.2025]],0)</f>
        <v>0</v>
      </c>
      <c r="CH417" s="17">
        <f t="shared" si="102"/>
        <v>0</v>
      </c>
      <c r="CI417" s="162"/>
      <c r="CJ417" s="166">
        <f>IF(PMKAFAAPAYER[[#This Row],[ ]]="Payé",PMKAFAAPAYER[[#This Row],[06.08.2025]],0)</f>
        <v>0</v>
      </c>
      <c r="CK417" s="161"/>
      <c r="CL417" s="166">
        <f>IF(PMKAFAAPAYER[[#This Row],[ ]]="Payé",PMKAFAAPAYER[[#This Row],[13.08.2025]],0)</f>
        <v>0</v>
      </c>
      <c r="CM417" s="161"/>
      <c r="CN417" s="166">
        <f>IF(PMKAFAAPAYER[[#This Row],[ ]]="Payé",PMKAFAAPAYER[[#This Row],[20.08.2025]],0)</f>
        <v>0</v>
      </c>
      <c r="CO417" s="161"/>
      <c r="CP417" s="176">
        <f>IF(PMKAFAAPAYER[[#This Row],[ ]]="Payé",PMKAFAAPAYER[[#This Row],[27.08.2025]],0)</f>
        <v>0</v>
      </c>
      <c r="CQ417" s="18">
        <f t="shared" si="103"/>
        <v>0</v>
      </c>
      <c r="CR417" s="162"/>
      <c r="CS417" s="166">
        <f>IF(PMKAFAAPAYER[[#This Row],[ ]]="Payé",PMKAFAAPAYER[[#This Row],[03.09.2025]],0)</f>
        <v>0</v>
      </c>
      <c r="CT417" s="161"/>
      <c r="CU417" s="166">
        <f>IF(PMKAFAAPAYER[[#This Row],[ ]]="Payé",PMKAFAAPAYER[[#This Row],[10.09.2025]],0)</f>
        <v>0</v>
      </c>
      <c r="CV417" s="161"/>
      <c r="CW417" s="166">
        <f>IF(PMKAFAAPAYER[[#This Row],[ ]]="Payé",PMKAFAAPAYER[[#This Row],[17.09.2025]],0)</f>
        <v>0</v>
      </c>
      <c r="CX417" s="161"/>
      <c r="CY417" s="176">
        <f>IF(PMKAFAAPAYER[[#This Row],[ ]]="Payé",PMKAFAAPAYER[[#This Row],[24.09.2025]],0)</f>
        <v>0</v>
      </c>
      <c r="CZ417" s="17">
        <f t="shared" si="104"/>
        <v>0</v>
      </c>
      <c r="DA417" s="162"/>
      <c r="DB417" s="166">
        <f>IF(PMKAFAAPAYER[[#This Row],[ ]]="Payé",PMKAFAAPAYER[[#This Row],[01.10.2025]],0)</f>
        <v>0</v>
      </c>
      <c r="DC417" s="161"/>
      <c r="DD417" s="166">
        <f>IF(PMKAFAAPAYER[[#This Row],[ ]]="Payé",PMKAFAAPAYER[[#This Row],[08.10.2025]],0)</f>
        <v>0</v>
      </c>
      <c r="DE417" s="161"/>
      <c r="DF417" s="166">
        <f>IF(PMKAFAAPAYER[[#This Row],[ ]]="Payé",PMKAFAAPAYER[[#This Row],[15.10.2025]],0)</f>
        <v>0</v>
      </c>
      <c r="DG417" s="161"/>
      <c r="DH417" s="166">
        <f>IF(PMKAFAAPAYER[[#This Row],[ ]]="Payé",PMKAFAAPAYER[[#This Row],[22.10.2025]],0)</f>
        <v>0</v>
      </c>
      <c r="DI417" s="161"/>
      <c r="DJ417" s="176">
        <f>IF(PMKAFAAPAYER[[#This Row],[ ]]="Payé",PMKAFAAPAYER[[#This Row],[29.10.2025]],0)</f>
        <v>0</v>
      </c>
      <c r="DK417" s="18">
        <f t="shared" si="105"/>
        <v>0</v>
      </c>
      <c r="DL417" s="162"/>
      <c r="DM417" s="166">
        <f>IF(PMKAFAAPAYER[[#This Row],[ ]]="Payé",PMKAFAAPAYER[[#This Row],[05.11.2025]],0)</f>
        <v>0</v>
      </c>
      <c r="DN417" s="161"/>
      <c r="DO417" s="166">
        <f>IF(PMKAFAAPAYER[[#This Row],[ ]]="Payé",PMKAFAAPAYER[[#This Row],[12.11.2025]],0)</f>
        <v>0</v>
      </c>
      <c r="DP417" s="161"/>
      <c r="DQ417" s="166">
        <f>IF(PMKAFAAPAYER[[#This Row],[ ]]="Payé",PMKAFAAPAYER[[#This Row],[19.11.2025]],0)</f>
        <v>0</v>
      </c>
      <c r="DR417" s="161"/>
      <c r="DS417" s="176">
        <f>IF(PMKAFAAPAYER[[#This Row],[ ]]="Payé",PMKAFAAPAYER[[#This Row],[26.11.2025]],0)</f>
        <v>0</v>
      </c>
      <c r="DT417" s="17">
        <f t="shared" si="106"/>
        <v>0</v>
      </c>
      <c r="DU417" s="162"/>
      <c r="DV417" s="166">
        <f>IF(PMKAFAAPAYER[[#This Row],[ ]]="Payé",PMKAFAAPAYER[[#This Row],[03.12.2025]],0)</f>
        <v>0</v>
      </c>
      <c r="DW417" s="161"/>
      <c r="DX417" s="166">
        <f>IF(PMKAFAAPAYER[[#This Row],[ ]]="Payé",PMKAFAAPAYER[[#This Row],[10.12.2025]],0)</f>
        <v>0</v>
      </c>
      <c r="DY417" s="161"/>
      <c r="DZ417" s="166">
        <f>IF(PMKAFAAPAYER[[#This Row],[ ]]="Payé",PMKAFAAPAYER[[#This Row],[17.12.2025]],0)</f>
        <v>0</v>
      </c>
      <c r="EA417" s="161"/>
      <c r="EB417" s="166">
        <f>IF(PMKAFAAPAYER[[#This Row],[ ]]="Payé",PMKAFAAPAYER[[#This Row],[24.12.2025]],0)</f>
        <v>0</v>
      </c>
      <c r="EC417" s="161"/>
      <c r="ED417" s="176">
        <f>IF(PMKAFAAPAYER[[#This Row],[ ]]="Payé",PMKAFAAPAYER[[#This Row],[31.12.2025]],0)</f>
        <v>0</v>
      </c>
      <c r="EE417" s="18">
        <f t="shared" si="107"/>
        <v>0</v>
      </c>
      <c r="EF417" s="11">
        <f t="shared" si="108"/>
        <v>0</v>
      </c>
      <c r="EG417" s="16">
        <f>+PMKAFAAPAYER[[#This Row],[CHF]]-PMKAFAAPAYER[[#This Row],[T2025]]</f>
        <v>0</v>
      </c>
    </row>
    <row r="418" spans="1:137" x14ac:dyDescent="0.3">
      <c r="A418" s="9">
        <f t="shared" si="109"/>
        <v>413</v>
      </c>
      <c r="B418" s="250"/>
      <c r="C418" s="251"/>
      <c r="D418" s="252"/>
      <c r="E418" s="253"/>
      <c r="F418" s="265">
        <f t="shared" si="95"/>
        <v>0</v>
      </c>
      <c r="G418" s="254"/>
      <c r="H418" s="255"/>
      <c r="I418" s="256"/>
      <c r="J418" s="14"/>
      <c r="K418" s="14"/>
      <c r="L418" s="14"/>
      <c r="N418" s="15"/>
      <c r="P418" s="258"/>
      <c r="Q418" s="259"/>
      <c r="R418" s="260"/>
      <c r="S418" s="166">
        <f>IF(PMKAFAAPAYER[[#This Row],[ ]]="Payé",PMKAFAAPAYER[[#This Row],[02.01.2025]],0)</f>
        <v>0</v>
      </c>
      <c r="T418" s="234"/>
      <c r="U418" s="166">
        <f>IF(PMKAFAAPAYER[[#This Row],[ ]]="Payé",PMKAFAAPAYER[[#This Row],[09.01.2025]],0)</f>
        <v>0</v>
      </c>
      <c r="V418" s="234"/>
      <c r="W418" s="166">
        <f>IF(PMKAFAAPAYER[[#This Row],[ ]]="Payé",PMKAFAAPAYER[[#This Row],[16.01.2025]],0)</f>
        <v>0</v>
      </c>
      <c r="X418" s="234"/>
      <c r="Y418" s="166">
        <f>IF(PMKAFAAPAYER[[#This Row],[ ]]="Payé",PMKAFAAPAYER[[#This Row],[23.01.2025]],0)</f>
        <v>0</v>
      </c>
      <c r="Z418" s="234"/>
      <c r="AA418" s="176">
        <f>IF(PMKAFAAPAYER[[#This Row],[ ]]="Payé",PMKAFAAPAYER[[#This Row],[30.01.2025]],0)</f>
        <v>0</v>
      </c>
      <c r="AB418" s="32">
        <f t="shared" si="96"/>
        <v>0</v>
      </c>
      <c r="AC418" s="234"/>
      <c r="AD418" s="166">
        <f>IF(PMKAFAAPAYER[[#This Row],[ ]]="Payé",PMKAFAAPAYER[[#This Row],[06.02.2025]],0)</f>
        <v>0</v>
      </c>
      <c r="AE418" s="234"/>
      <c r="AF418" s="166">
        <f>IF(PMKAFAAPAYER[[#This Row],[ ]]="Payé",PMKAFAAPAYER[[#This Row],[13.02.2025]],0)</f>
        <v>0</v>
      </c>
      <c r="AG418" s="234"/>
      <c r="AH418" s="166">
        <f>IF(PMKAFAAPAYER[[#This Row],[ ]]="Payé",PMKAFAAPAYER[[#This Row],[20.02.2025]],0)</f>
        <v>0</v>
      </c>
      <c r="AI418" s="234"/>
      <c r="AJ418" s="176">
        <f>IF(PMKAFAAPAYER[[#This Row],[ ]]="Payé",PMKAFAAPAYER[[#This Row],[27.02.2025]],0)</f>
        <v>0</v>
      </c>
      <c r="AK418" s="47">
        <f t="shared" si="97"/>
        <v>0</v>
      </c>
      <c r="AL418" s="162"/>
      <c r="AM418" s="166">
        <f>IF(PMKAFAAPAYER[[#This Row],[ ]]="Payé",PMKAFAAPAYER[[#This Row],[05.03.2025]],0)</f>
        <v>0</v>
      </c>
      <c r="AN418" s="161"/>
      <c r="AO418" s="166">
        <f>IF(PMKAFAAPAYER[[#This Row],[ ]]="Payé",PMKAFAAPAYER[[#This Row],[12.03.2025]],0)</f>
        <v>0</v>
      </c>
      <c r="AP418" s="161"/>
      <c r="AQ418" s="166">
        <f>IF(PMKAFAAPAYER[[#This Row],[ ]]="Payé",PMKAFAAPAYER[[#This Row],[19.03.2025]],0)</f>
        <v>0</v>
      </c>
      <c r="AR418" s="161"/>
      <c r="AS418" s="176">
        <f>IF(PMKAFAAPAYER[[#This Row],[ ]]="Payé",PMKAFAAPAYER[[#This Row],[26.03.2025]],0)</f>
        <v>0</v>
      </c>
      <c r="AT418" s="17">
        <f t="shared" si="98"/>
        <v>0</v>
      </c>
      <c r="AU418" s="162"/>
      <c r="AV418" s="166">
        <f>IF(PMKAFAAPAYER[[#This Row],[ ]]="Payé",PMKAFAAPAYER[[#This Row],[02.04.2025]],0)</f>
        <v>0</v>
      </c>
      <c r="AW418" s="161"/>
      <c r="AX418" s="166">
        <f>IF(PMKAFAAPAYER[[#This Row],[ ]]="Payé",PMKAFAAPAYER[[#This Row],[09.04.2025]],0)</f>
        <v>0</v>
      </c>
      <c r="AY418" s="161"/>
      <c r="AZ418" s="166">
        <f>IF(PMKAFAAPAYER[[#This Row],[ ]]="Payé",PMKAFAAPAYER[[#This Row],[16.04.2025]],0)</f>
        <v>0</v>
      </c>
      <c r="BA418" s="161"/>
      <c r="BB418" s="166">
        <f>IF(PMKAFAAPAYER[[#This Row],[ ]]="Payé",PMKAFAAPAYER[[#This Row],[23.04.2025]],0)</f>
        <v>0</v>
      </c>
      <c r="BC418" s="161"/>
      <c r="BD418" s="176">
        <f>IF(PMKAFAAPAYER[[#This Row],[ ]]="Payé",PMKAFAAPAYER[[#This Row],[30.04.2025]],0)</f>
        <v>0</v>
      </c>
      <c r="BE418" s="18">
        <f t="shared" si="99"/>
        <v>0</v>
      </c>
      <c r="BF418" s="162"/>
      <c r="BG418" s="166">
        <f>IF(PMKAFAAPAYER[[#This Row],[ ]]="Payé",PMKAFAAPAYER[[#This Row],[07.05.2025]],0)</f>
        <v>0</v>
      </c>
      <c r="BH418" s="161"/>
      <c r="BI418" s="166">
        <f>IF(PMKAFAAPAYER[[#This Row],[ ]]="Payé",PMKAFAAPAYER[[#This Row],[14.05.2025]],0)</f>
        <v>0</v>
      </c>
      <c r="BJ418" s="161"/>
      <c r="BK418" s="166">
        <f>IF(PMKAFAAPAYER[[#This Row],[ ]]="Payé",PMKAFAAPAYER[[#This Row],[21.05.2025]],0)</f>
        <v>0</v>
      </c>
      <c r="BL418" s="161"/>
      <c r="BM418" s="176">
        <f>IF(PMKAFAAPAYER[[#This Row],[ ]]="Payé",PMKAFAAPAYER[[#This Row],[28.05.2025]],0)</f>
        <v>0</v>
      </c>
      <c r="BN418" s="17">
        <f t="shared" si="100"/>
        <v>0</v>
      </c>
      <c r="BO418" s="162"/>
      <c r="BP418" s="166">
        <f>IF(PMKAFAAPAYER[[#This Row],[ ]]="Payé",PMKAFAAPAYER[[#This Row],[04.06.2025]],0)</f>
        <v>0</v>
      </c>
      <c r="BQ418" s="161"/>
      <c r="BR418" s="166">
        <f>IF(PMKAFAAPAYER[[#This Row],[ ]]="Payé",PMKAFAAPAYER[[#This Row],[11.06.2025]],0)</f>
        <v>0</v>
      </c>
      <c r="BS418" s="161"/>
      <c r="BT418" s="166">
        <f>IF(PMKAFAAPAYER[[#This Row],[ ]]="Payé",PMKAFAAPAYER[[#This Row],[18.06.2025]],0)</f>
        <v>0</v>
      </c>
      <c r="BU418" s="161"/>
      <c r="BV418" s="176">
        <f>IF(PMKAFAAPAYER[[#This Row],[ ]]="Payé",PMKAFAAPAYER[[#This Row],[25.06.2025]],0)</f>
        <v>0</v>
      </c>
      <c r="BW418" s="18">
        <f t="shared" si="101"/>
        <v>0</v>
      </c>
      <c r="BX418" s="162"/>
      <c r="BY418" s="166">
        <f>IF(PMKAFAAPAYER[[#This Row],[ ]]="Payé",PMKAFAAPAYER[[#This Row],[02.07.2025]],0)</f>
        <v>0</v>
      </c>
      <c r="BZ418" s="161"/>
      <c r="CA418" s="166">
        <f>IF(PMKAFAAPAYER[[#This Row],[ ]]="Payé",PMKAFAAPAYER[[#This Row],[09.07.2025]],0)</f>
        <v>0</v>
      </c>
      <c r="CB418" s="161"/>
      <c r="CC418" s="166">
        <f>IF(PMKAFAAPAYER[[#This Row],[ ]]="Payé",PMKAFAAPAYER[[#This Row],[16.07.2025]],0)</f>
        <v>0</v>
      </c>
      <c r="CD418" s="161"/>
      <c r="CE418" s="166">
        <f>IF(PMKAFAAPAYER[[#This Row],[ ]]="Payé",PMKAFAAPAYER[[#This Row],[23.07.2025]],0)</f>
        <v>0</v>
      </c>
      <c r="CF418" s="161"/>
      <c r="CG418" s="176">
        <f>IF(PMKAFAAPAYER[[#This Row],[ ]]="Payé",PMKAFAAPAYER[[#This Row],[30.07.2025]],0)</f>
        <v>0</v>
      </c>
      <c r="CH418" s="17">
        <f t="shared" si="102"/>
        <v>0</v>
      </c>
      <c r="CI418" s="162"/>
      <c r="CJ418" s="166">
        <f>IF(PMKAFAAPAYER[[#This Row],[ ]]="Payé",PMKAFAAPAYER[[#This Row],[06.08.2025]],0)</f>
        <v>0</v>
      </c>
      <c r="CK418" s="161"/>
      <c r="CL418" s="166">
        <f>IF(PMKAFAAPAYER[[#This Row],[ ]]="Payé",PMKAFAAPAYER[[#This Row],[13.08.2025]],0)</f>
        <v>0</v>
      </c>
      <c r="CM418" s="161"/>
      <c r="CN418" s="166">
        <f>IF(PMKAFAAPAYER[[#This Row],[ ]]="Payé",PMKAFAAPAYER[[#This Row],[20.08.2025]],0)</f>
        <v>0</v>
      </c>
      <c r="CO418" s="161"/>
      <c r="CP418" s="176">
        <f>IF(PMKAFAAPAYER[[#This Row],[ ]]="Payé",PMKAFAAPAYER[[#This Row],[27.08.2025]],0)</f>
        <v>0</v>
      </c>
      <c r="CQ418" s="18">
        <f t="shared" si="103"/>
        <v>0</v>
      </c>
      <c r="CR418" s="162"/>
      <c r="CS418" s="166">
        <f>IF(PMKAFAAPAYER[[#This Row],[ ]]="Payé",PMKAFAAPAYER[[#This Row],[03.09.2025]],0)</f>
        <v>0</v>
      </c>
      <c r="CT418" s="161"/>
      <c r="CU418" s="166">
        <f>IF(PMKAFAAPAYER[[#This Row],[ ]]="Payé",PMKAFAAPAYER[[#This Row],[10.09.2025]],0)</f>
        <v>0</v>
      </c>
      <c r="CV418" s="161"/>
      <c r="CW418" s="166">
        <f>IF(PMKAFAAPAYER[[#This Row],[ ]]="Payé",PMKAFAAPAYER[[#This Row],[17.09.2025]],0)</f>
        <v>0</v>
      </c>
      <c r="CX418" s="161"/>
      <c r="CY418" s="176">
        <f>IF(PMKAFAAPAYER[[#This Row],[ ]]="Payé",PMKAFAAPAYER[[#This Row],[24.09.2025]],0)</f>
        <v>0</v>
      </c>
      <c r="CZ418" s="17">
        <f t="shared" si="104"/>
        <v>0</v>
      </c>
      <c r="DA418" s="162"/>
      <c r="DB418" s="166">
        <f>IF(PMKAFAAPAYER[[#This Row],[ ]]="Payé",PMKAFAAPAYER[[#This Row],[01.10.2025]],0)</f>
        <v>0</v>
      </c>
      <c r="DC418" s="161"/>
      <c r="DD418" s="166">
        <f>IF(PMKAFAAPAYER[[#This Row],[ ]]="Payé",PMKAFAAPAYER[[#This Row],[08.10.2025]],0)</f>
        <v>0</v>
      </c>
      <c r="DE418" s="161"/>
      <c r="DF418" s="166">
        <f>IF(PMKAFAAPAYER[[#This Row],[ ]]="Payé",PMKAFAAPAYER[[#This Row],[15.10.2025]],0)</f>
        <v>0</v>
      </c>
      <c r="DG418" s="161"/>
      <c r="DH418" s="166">
        <f>IF(PMKAFAAPAYER[[#This Row],[ ]]="Payé",PMKAFAAPAYER[[#This Row],[22.10.2025]],0)</f>
        <v>0</v>
      </c>
      <c r="DI418" s="161"/>
      <c r="DJ418" s="176">
        <f>IF(PMKAFAAPAYER[[#This Row],[ ]]="Payé",PMKAFAAPAYER[[#This Row],[29.10.2025]],0)</f>
        <v>0</v>
      </c>
      <c r="DK418" s="18">
        <f t="shared" si="105"/>
        <v>0</v>
      </c>
      <c r="DL418" s="162"/>
      <c r="DM418" s="166">
        <f>IF(PMKAFAAPAYER[[#This Row],[ ]]="Payé",PMKAFAAPAYER[[#This Row],[05.11.2025]],0)</f>
        <v>0</v>
      </c>
      <c r="DN418" s="161"/>
      <c r="DO418" s="166">
        <f>IF(PMKAFAAPAYER[[#This Row],[ ]]="Payé",PMKAFAAPAYER[[#This Row],[12.11.2025]],0)</f>
        <v>0</v>
      </c>
      <c r="DP418" s="161"/>
      <c r="DQ418" s="166">
        <f>IF(PMKAFAAPAYER[[#This Row],[ ]]="Payé",PMKAFAAPAYER[[#This Row],[19.11.2025]],0)</f>
        <v>0</v>
      </c>
      <c r="DR418" s="161"/>
      <c r="DS418" s="176">
        <f>IF(PMKAFAAPAYER[[#This Row],[ ]]="Payé",PMKAFAAPAYER[[#This Row],[26.11.2025]],0)</f>
        <v>0</v>
      </c>
      <c r="DT418" s="17">
        <f t="shared" si="106"/>
        <v>0</v>
      </c>
      <c r="DU418" s="162"/>
      <c r="DV418" s="166">
        <f>IF(PMKAFAAPAYER[[#This Row],[ ]]="Payé",PMKAFAAPAYER[[#This Row],[03.12.2025]],0)</f>
        <v>0</v>
      </c>
      <c r="DW418" s="161"/>
      <c r="DX418" s="166">
        <f>IF(PMKAFAAPAYER[[#This Row],[ ]]="Payé",PMKAFAAPAYER[[#This Row],[10.12.2025]],0)</f>
        <v>0</v>
      </c>
      <c r="DY418" s="161"/>
      <c r="DZ418" s="166">
        <f>IF(PMKAFAAPAYER[[#This Row],[ ]]="Payé",PMKAFAAPAYER[[#This Row],[17.12.2025]],0)</f>
        <v>0</v>
      </c>
      <c r="EA418" s="161"/>
      <c r="EB418" s="166">
        <f>IF(PMKAFAAPAYER[[#This Row],[ ]]="Payé",PMKAFAAPAYER[[#This Row],[24.12.2025]],0)</f>
        <v>0</v>
      </c>
      <c r="EC418" s="161"/>
      <c r="ED418" s="176">
        <f>IF(PMKAFAAPAYER[[#This Row],[ ]]="Payé",PMKAFAAPAYER[[#This Row],[31.12.2025]],0)</f>
        <v>0</v>
      </c>
      <c r="EE418" s="18">
        <f t="shared" si="107"/>
        <v>0</v>
      </c>
      <c r="EF418" s="11">
        <f t="shared" si="108"/>
        <v>0</v>
      </c>
      <c r="EG418" s="16">
        <f>+PMKAFAAPAYER[[#This Row],[CHF]]-PMKAFAAPAYER[[#This Row],[T2025]]</f>
        <v>0</v>
      </c>
    </row>
    <row r="419" spans="1:137" x14ac:dyDescent="0.3">
      <c r="A419" s="9">
        <f t="shared" si="109"/>
        <v>414</v>
      </c>
      <c r="B419" s="250"/>
      <c r="C419" s="251"/>
      <c r="D419" s="252"/>
      <c r="E419" s="253"/>
      <c r="F419" s="265">
        <f t="shared" si="95"/>
        <v>0</v>
      </c>
      <c r="G419" s="254"/>
      <c r="H419" s="255"/>
      <c r="I419" s="256"/>
      <c r="J419" s="14"/>
      <c r="K419" s="14"/>
      <c r="L419" s="14"/>
      <c r="N419" s="15"/>
      <c r="P419" s="258"/>
      <c r="Q419" s="259"/>
      <c r="R419" s="260"/>
      <c r="S419" s="166">
        <f>IF(PMKAFAAPAYER[[#This Row],[ ]]="Payé",PMKAFAAPAYER[[#This Row],[02.01.2025]],0)</f>
        <v>0</v>
      </c>
      <c r="T419" s="234"/>
      <c r="U419" s="166">
        <f>IF(PMKAFAAPAYER[[#This Row],[ ]]="Payé",PMKAFAAPAYER[[#This Row],[09.01.2025]],0)</f>
        <v>0</v>
      </c>
      <c r="V419" s="234"/>
      <c r="W419" s="166">
        <f>IF(PMKAFAAPAYER[[#This Row],[ ]]="Payé",PMKAFAAPAYER[[#This Row],[16.01.2025]],0)</f>
        <v>0</v>
      </c>
      <c r="X419" s="234"/>
      <c r="Y419" s="166">
        <f>IF(PMKAFAAPAYER[[#This Row],[ ]]="Payé",PMKAFAAPAYER[[#This Row],[23.01.2025]],0)</f>
        <v>0</v>
      </c>
      <c r="Z419" s="234"/>
      <c r="AA419" s="176">
        <f>IF(PMKAFAAPAYER[[#This Row],[ ]]="Payé",PMKAFAAPAYER[[#This Row],[30.01.2025]],0)</f>
        <v>0</v>
      </c>
      <c r="AB419" s="32">
        <f t="shared" si="96"/>
        <v>0</v>
      </c>
      <c r="AC419" s="234"/>
      <c r="AD419" s="166">
        <f>IF(PMKAFAAPAYER[[#This Row],[ ]]="Payé",PMKAFAAPAYER[[#This Row],[06.02.2025]],0)</f>
        <v>0</v>
      </c>
      <c r="AE419" s="234"/>
      <c r="AF419" s="166">
        <f>IF(PMKAFAAPAYER[[#This Row],[ ]]="Payé",PMKAFAAPAYER[[#This Row],[13.02.2025]],0)</f>
        <v>0</v>
      </c>
      <c r="AG419" s="234"/>
      <c r="AH419" s="166">
        <f>IF(PMKAFAAPAYER[[#This Row],[ ]]="Payé",PMKAFAAPAYER[[#This Row],[20.02.2025]],0)</f>
        <v>0</v>
      </c>
      <c r="AI419" s="234"/>
      <c r="AJ419" s="176">
        <f>IF(PMKAFAAPAYER[[#This Row],[ ]]="Payé",PMKAFAAPAYER[[#This Row],[27.02.2025]],0)</f>
        <v>0</v>
      </c>
      <c r="AK419" s="47">
        <f t="shared" si="97"/>
        <v>0</v>
      </c>
      <c r="AL419" s="162"/>
      <c r="AM419" s="166">
        <f>IF(PMKAFAAPAYER[[#This Row],[ ]]="Payé",PMKAFAAPAYER[[#This Row],[05.03.2025]],0)</f>
        <v>0</v>
      </c>
      <c r="AN419" s="161"/>
      <c r="AO419" s="166">
        <f>IF(PMKAFAAPAYER[[#This Row],[ ]]="Payé",PMKAFAAPAYER[[#This Row],[12.03.2025]],0)</f>
        <v>0</v>
      </c>
      <c r="AP419" s="161"/>
      <c r="AQ419" s="166">
        <f>IF(PMKAFAAPAYER[[#This Row],[ ]]="Payé",PMKAFAAPAYER[[#This Row],[19.03.2025]],0)</f>
        <v>0</v>
      </c>
      <c r="AR419" s="161"/>
      <c r="AS419" s="176">
        <f>IF(PMKAFAAPAYER[[#This Row],[ ]]="Payé",PMKAFAAPAYER[[#This Row],[26.03.2025]],0)</f>
        <v>0</v>
      </c>
      <c r="AT419" s="17">
        <f t="shared" si="98"/>
        <v>0</v>
      </c>
      <c r="AU419" s="162"/>
      <c r="AV419" s="166">
        <f>IF(PMKAFAAPAYER[[#This Row],[ ]]="Payé",PMKAFAAPAYER[[#This Row],[02.04.2025]],0)</f>
        <v>0</v>
      </c>
      <c r="AW419" s="161"/>
      <c r="AX419" s="166">
        <f>IF(PMKAFAAPAYER[[#This Row],[ ]]="Payé",PMKAFAAPAYER[[#This Row],[09.04.2025]],0)</f>
        <v>0</v>
      </c>
      <c r="AY419" s="161"/>
      <c r="AZ419" s="166">
        <f>IF(PMKAFAAPAYER[[#This Row],[ ]]="Payé",PMKAFAAPAYER[[#This Row],[16.04.2025]],0)</f>
        <v>0</v>
      </c>
      <c r="BA419" s="161"/>
      <c r="BB419" s="166">
        <f>IF(PMKAFAAPAYER[[#This Row],[ ]]="Payé",PMKAFAAPAYER[[#This Row],[23.04.2025]],0)</f>
        <v>0</v>
      </c>
      <c r="BC419" s="161"/>
      <c r="BD419" s="176">
        <f>IF(PMKAFAAPAYER[[#This Row],[ ]]="Payé",PMKAFAAPAYER[[#This Row],[30.04.2025]],0)</f>
        <v>0</v>
      </c>
      <c r="BE419" s="18">
        <f t="shared" si="99"/>
        <v>0</v>
      </c>
      <c r="BF419" s="162"/>
      <c r="BG419" s="166">
        <f>IF(PMKAFAAPAYER[[#This Row],[ ]]="Payé",PMKAFAAPAYER[[#This Row],[07.05.2025]],0)</f>
        <v>0</v>
      </c>
      <c r="BH419" s="161"/>
      <c r="BI419" s="166">
        <f>IF(PMKAFAAPAYER[[#This Row],[ ]]="Payé",PMKAFAAPAYER[[#This Row],[14.05.2025]],0)</f>
        <v>0</v>
      </c>
      <c r="BJ419" s="161"/>
      <c r="BK419" s="166">
        <f>IF(PMKAFAAPAYER[[#This Row],[ ]]="Payé",PMKAFAAPAYER[[#This Row],[21.05.2025]],0)</f>
        <v>0</v>
      </c>
      <c r="BL419" s="161"/>
      <c r="BM419" s="176">
        <f>IF(PMKAFAAPAYER[[#This Row],[ ]]="Payé",PMKAFAAPAYER[[#This Row],[28.05.2025]],0)</f>
        <v>0</v>
      </c>
      <c r="BN419" s="17">
        <f t="shared" si="100"/>
        <v>0</v>
      </c>
      <c r="BO419" s="162"/>
      <c r="BP419" s="166">
        <f>IF(PMKAFAAPAYER[[#This Row],[ ]]="Payé",PMKAFAAPAYER[[#This Row],[04.06.2025]],0)</f>
        <v>0</v>
      </c>
      <c r="BQ419" s="161"/>
      <c r="BR419" s="166">
        <f>IF(PMKAFAAPAYER[[#This Row],[ ]]="Payé",PMKAFAAPAYER[[#This Row],[11.06.2025]],0)</f>
        <v>0</v>
      </c>
      <c r="BS419" s="161"/>
      <c r="BT419" s="166">
        <f>IF(PMKAFAAPAYER[[#This Row],[ ]]="Payé",PMKAFAAPAYER[[#This Row],[18.06.2025]],0)</f>
        <v>0</v>
      </c>
      <c r="BU419" s="161"/>
      <c r="BV419" s="176">
        <f>IF(PMKAFAAPAYER[[#This Row],[ ]]="Payé",PMKAFAAPAYER[[#This Row],[25.06.2025]],0)</f>
        <v>0</v>
      </c>
      <c r="BW419" s="18">
        <f t="shared" si="101"/>
        <v>0</v>
      </c>
      <c r="BX419" s="162"/>
      <c r="BY419" s="166">
        <f>IF(PMKAFAAPAYER[[#This Row],[ ]]="Payé",PMKAFAAPAYER[[#This Row],[02.07.2025]],0)</f>
        <v>0</v>
      </c>
      <c r="BZ419" s="161"/>
      <c r="CA419" s="166">
        <f>IF(PMKAFAAPAYER[[#This Row],[ ]]="Payé",PMKAFAAPAYER[[#This Row],[09.07.2025]],0)</f>
        <v>0</v>
      </c>
      <c r="CB419" s="161"/>
      <c r="CC419" s="166">
        <f>IF(PMKAFAAPAYER[[#This Row],[ ]]="Payé",PMKAFAAPAYER[[#This Row],[16.07.2025]],0)</f>
        <v>0</v>
      </c>
      <c r="CD419" s="161"/>
      <c r="CE419" s="166">
        <f>IF(PMKAFAAPAYER[[#This Row],[ ]]="Payé",PMKAFAAPAYER[[#This Row],[23.07.2025]],0)</f>
        <v>0</v>
      </c>
      <c r="CF419" s="161"/>
      <c r="CG419" s="176">
        <f>IF(PMKAFAAPAYER[[#This Row],[ ]]="Payé",PMKAFAAPAYER[[#This Row],[30.07.2025]],0)</f>
        <v>0</v>
      </c>
      <c r="CH419" s="17">
        <f t="shared" si="102"/>
        <v>0</v>
      </c>
      <c r="CI419" s="162"/>
      <c r="CJ419" s="166">
        <f>IF(PMKAFAAPAYER[[#This Row],[ ]]="Payé",PMKAFAAPAYER[[#This Row],[06.08.2025]],0)</f>
        <v>0</v>
      </c>
      <c r="CK419" s="161"/>
      <c r="CL419" s="166">
        <f>IF(PMKAFAAPAYER[[#This Row],[ ]]="Payé",PMKAFAAPAYER[[#This Row],[13.08.2025]],0)</f>
        <v>0</v>
      </c>
      <c r="CM419" s="161"/>
      <c r="CN419" s="166">
        <f>IF(PMKAFAAPAYER[[#This Row],[ ]]="Payé",PMKAFAAPAYER[[#This Row],[20.08.2025]],0)</f>
        <v>0</v>
      </c>
      <c r="CO419" s="161"/>
      <c r="CP419" s="176">
        <f>IF(PMKAFAAPAYER[[#This Row],[ ]]="Payé",PMKAFAAPAYER[[#This Row],[27.08.2025]],0)</f>
        <v>0</v>
      </c>
      <c r="CQ419" s="18">
        <f t="shared" si="103"/>
        <v>0</v>
      </c>
      <c r="CR419" s="162"/>
      <c r="CS419" s="166">
        <f>IF(PMKAFAAPAYER[[#This Row],[ ]]="Payé",PMKAFAAPAYER[[#This Row],[03.09.2025]],0)</f>
        <v>0</v>
      </c>
      <c r="CT419" s="161"/>
      <c r="CU419" s="166">
        <f>IF(PMKAFAAPAYER[[#This Row],[ ]]="Payé",PMKAFAAPAYER[[#This Row],[10.09.2025]],0)</f>
        <v>0</v>
      </c>
      <c r="CV419" s="161"/>
      <c r="CW419" s="166">
        <f>IF(PMKAFAAPAYER[[#This Row],[ ]]="Payé",PMKAFAAPAYER[[#This Row],[17.09.2025]],0)</f>
        <v>0</v>
      </c>
      <c r="CX419" s="161"/>
      <c r="CY419" s="176">
        <f>IF(PMKAFAAPAYER[[#This Row],[ ]]="Payé",PMKAFAAPAYER[[#This Row],[24.09.2025]],0)</f>
        <v>0</v>
      </c>
      <c r="CZ419" s="17">
        <f t="shared" si="104"/>
        <v>0</v>
      </c>
      <c r="DA419" s="162"/>
      <c r="DB419" s="166">
        <f>IF(PMKAFAAPAYER[[#This Row],[ ]]="Payé",PMKAFAAPAYER[[#This Row],[01.10.2025]],0)</f>
        <v>0</v>
      </c>
      <c r="DC419" s="161"/>
      <c r="DD419" s="166">
        <f>IF(PMKAFAAPAYER[[#This Row],[ ]]="Payé",PMKAFAAPAYER[[#This Row],[08.10.2025]],0)</f>
        <v>0</v>
      </c>
      <c r="DE419" s="161"/>
      <c r="DF419" s="166">
        <f>IF(PMKAFAAPAYER[[#This Row],[ ]]="Payé",PMKAFAAPAYER[[#This Row],[15.10.2025]],0)</f>
        <v>0</v>
      </c>
      <c r="DG419" s="161"/>
      <c r="DH419" s="166">
        <f>IF(PMKAFAAPAYER[[#This Row],[ ]]="Payé",PMKAFAAPAYER[[#This Row],[22.10.2025]],0)</f>
        <v>0</v>
      </c>
      <c r="DI419" s="161"/>
      <c r="DJ419" s="176">
        <f>IF(PMKAFAAPAYER[[#This Row],[ ]]="Payé",PMKAFAAPAYER[[#This Row],[29.10.2025]],0)</f>
        <v>0</v>
      </c>
      <c r="DK419" s="18">
        <f t="shared" si="105"/>
        <v>0</v>
      </c>
      <c r="DL419" s="162"/>
      <c r="DM419" s="166">
        <f>IF(PMKAFAAPAYER[[#This Row],[ ]]="Payé",PMKAFAAPAYER[[#This Row],[05.11.2025]],0)</f>
        <v>0</v>
      </c>
      <c r="DN419" s="161"/>
      <c r="DO419" s="166">
        <f>IF(PMKAFAAPAYER[[#This Row],[ ]]="Payé",PMKAFAAPAYER[[#This Row],[12.11.2025]],0)</f>
        <v>0</v>
      </c>
      <c r="DP419" s="161"/>
      <c r="DQ419" s="166">
        <f>IF(PMKAFAAPAYER[[#This Row],[ ]]="Payé",PMKAFAAPAYER[[#This Row],[19.11.2025]],0)</f>
        <v>0</v>
      </c>
      <c r="DR419" s="161"/>
      <c r="DS419" s="176">
        <f>IF(PMKAFAAPAYER[[#This Row],[ ]]="Payé",PMKAFAAPAYER[[#This Row],[26.11.2025]],0)</f>
        <v>0</v>
      </c>
      <c r="DT419" s="17">
        <f t="shared" si="106"/>
        <v>0</v>
      </c>
      <c r="DU419" s="162"/>
      <c r="DV419" s="166">
        <f>IF(PMKAFAAPAYER[[#This Row],[ ]]="Payé",PMKAFAAPAYER[[#This Row],[03.12.2025]],0)</f>
        <v>0</v>
      </c>
      <c r="DW419" s="161"/>
      <c r="DX419" s="166">
        <f>IF(PMKAFAAPAYER[[#This Row],[ ]]="Payé",PMKAFAAPAYER[[#This Row],[10.12.2025]],0)</f>
        <v>0</v>
      </c>
      <c r="DY419" s="161"/>
      <c r="DZ419" s="166">
        <f>IF(PMKAFAAPAYER[[#This Row],[ ]]="Payé",PMKAFAAPAYER[[#This Row],[17.12.2025]],0)</f>
        <v>0</v>
      </c>
      <c r="EA419" s="161"/>
      <c r="EB419" s="166">
        <f>IF(PMKAFAAPAYER[[#This Row],[ ]]="Payé",PMKAFAAPAYER[[#This Row],[24.12.2025]],0)</f>
        <v>0</v>
      </c>
      <c r="EC419" s="161"/>
      <c r="ED419" s="176">
        <f>IF(PMKAFAAPAYER[[#This Row],[ ]]="Payé",PMKAFAAPAYER[[#This Row],[31.12.2025]],0)</f>
        <v>0</v>
      </c>
      <c r="EE419" s="18">
        <f t="shared" si="107"/>
        <v>0</v>
      </c>
      <c r="EF419" s="11">
        <f t="shared" si="108"/>
        <v>0</v>
      </c>
      <c r="EG419" s="16">
        <f>+PMKAFAAPAYER[[#This Row],[CHF]]-PMKAFAAPAYER[[#This Row],[T2025]]</f>
        <v>0</v>
      </c>
    </row>
    <row r="420" spans="1:137" x14ac:dyDescent="0.3">
      <c r="A420" s="9">
        <f t="shared" si="109"/>
        <v>415</v>
      </c>
      <c r="B420" s="250"/>
      <c r="C420" s="251"/>
      <c r="D420" s="252"/>
      <c r="E420" s="253"/>
      <c r="F420" s="265">
        <f t="shared" si="95"/>
        <v>0</v>
      </c>
      <c r="G420" s="254"/>
      <c r="H420" s="255"/>
      <c r="I420" s="256"/>
      <c r="J420" s="14"/>
      <c r="K420" s="14"/>
      <c r="L420" s="14"/>
      <c r="N420" s="15"/>
      <c r="P420" s="258"/>
      <c r="Q420" s="259"/>
      <c r="R420" s="260"/>
      <c r="S420" s="166">
        <f>IF(PMKAFAAPAYER[[#This Row],[ ]]="Payé",PMKAFAAPAYER[[#This Row],[02.01.2025]],0)</f>
        <v>0</v>
      </c>
      <c r="T420" s="234"/>
      <c r="U420" s="166">
        <f>IF(PMKAFAAPAYER[[#This Row],[ ]]="Payé",PMKAFAAPAYER[[#This Row],[09.01.2025]],0)</f>
        <v>0</v>
      </c>
      <c r="V420" s="234"/>
      <c r="W420" s="166">
        <f>IF(PMKAFAAPAYER[[#This Row],[ ]]="Payé",PMKAFAAPAYER[[#This Row],[16.01.2025]],0)</f>
        <v>0</v>
      </c>
      <c r="X420" s="234"/>
      <c r="Y420" s="166">
        <f>IF(PMKAFAAPAYER[[#This Row],[ ]]="Payé",PMKAFAAPAYER[[#This Row],[23.01.2025]],0)</f>
        <v>0</v>
      </c>
      <c r="Z420" s="234"/>
      <c r="AA420" s="176">
        <f>IF(PMKAFAAPAYER[[#This Row],[ ]]="Payé",PMKAFAAPAYER[[#This Row],[30.01.2025]],0)</f>
        <v>0</v>
      </c>
      <c r="AB420" s="32">
        <f t="shared" si="96"/>
        <v>0</v>
      </c>
      <c r="AC420" s="234"/>
      <c r="AD420" s="166">
        <f>IF(PMKAFAAPAYER[[#This Row],[ ]]="Payé",PMKAFAAPAYER[[#This Row],[06.02.2025]],0)</f>
        <v>0</v>
      </c>
      <c r="AE420" s="234"/>
      <c r="AF420" s="166">
        <f>IF(PMKAFAAPAYER[[#This Row],[ ]]="Payé",PMKAFAAPAYER[[#This Row],[13.02.2025]],0)</f>
        <v>0</v>
      </c>
      <c r="AG420" s="234"/>
      <c r="AH420" s="166">
        <f>IF(PMKAFAAPAYER[[#This Row],[ ]]="Payé",PMKAFAAPAYER[[#This Row],[20.02.2025]],0)</f>
        <v>0</v>
      </c>
      <c r="AI420" s="234"/>
      <c r="AJ420" s="176">
        <f>IF(PMKAFAAPAYER[[#This Row],[ ]]="Payé",PMKAFAAPAYER[[#This Row],[27.02.2025]],0)</f>
        <v>0</v>
      </c>
      <c r="AK420" s="47">
        <f t="shared" si="97"/>
        <v>0</v>
      </c>
      <c r="AL420" s="162"/>
      <c r="AM420" s="166">
        <f>IF(PMKAFAAPAYER[[#This Row],[ ]]="Payé",PMKAFAAPAYER[[#This Row],[05.03.2025]],0)</f>
        <v>0</v>
      </c>
      <c r="AN420" s="161"/>
      <c r="AO420" s="166">
        <f>IF(PMKAFAAPAYER[[#This Row],[ ]]="Payé",PMKAFAAPAYER[[#This Row],[12.03.2025]],0)</f>
        <v>0</v>
      </c>
      <c r="AP420" s="161"/>
      <c r="AQ420" s="166">
        <f>IF(PMKAFAAPAYER[[#This Row],[ ]]="Payé",PMKAFAAPAYER[[#This Row],[19.03.2025]],0)</f>
        <v>0</v>
      </c>
      <c r="AR420" s="161"/>
      <c r="AS420" s="176">
        <f>IF(PMKAFAAPAYER[[#This Row],[ ]]="Payé",PMKAFAAPAYER[[#This Row],[26.03.2025]],0)</f>
        <v>0</v>
      </c>
      <c r="AT420" s="17">
        <f t="shared" si="98"/>
        <v>0</v>
      </c>
      <c r="AU420" s="162"/>
      <c r="AV420" s="166">
        <f>IF(PMKAFAAPAYER[[#This Row],[ ]]="Payé",PMKAFAAPAYER[[#This Row],[02.04.2025]],0)</f>
        <v>0</v>
      </c>
      <c r="AW420" s="161"/>
      <c r="AX420" s="166">
        <f>IF(PMKAFAAPAYER[[#This Row],[ ]]="Payé",PMKAFAAPAYER[[#This Row],[09.04.2025]],0)</f>
        <v>0</v>
      </c>
      <c r="AY420" s="161"/>
      <c r="AZ420" s="166">
        <f>IF(PMKAFAAPAYER[[#This Row],[ ]]="Payé",PMKAFAAPAYER[[#This Row],[16.04.2025]],0)</f>
        <v>0</v>
      </c>
      <c r="BA420" s="161"/>
      <c r="BB420" s="166">
        <f>IF(PMKAFAAPAYER[[#This Row],[ ]]="Payé",PMKAFAAPAYER[[#This Row],[23.04.2025]],0)</f>
        <v>0</v>
      </c>
      <c r="BC420" s="161"/>
      <c r="BD420" s="176">
        <f>IF(PMKAFAAPAYER[[#This Row],[ ]]="Payé",PMKAFAAPAYER[[#This Row],[30.04.2025]],0)</f>
        <v>0</v>
      </c>
      <c r="BE420" s="18">
        <f t="shared" si="99"/>
        <v>0</v>
      </c>
      <c r="BF420" s="162"/>
      <c r="BG420" s="166">
        <f>IF(PMKAFAAPAYER[[#This Row],[ ]]="Payé",PMKAFAAPAYER[[#This Row],[07.05.2025]],0)</f>
        <v>0</v>
      </c>
      <c r="BH420" s="161"/>
      <c r="BI420" s="166">
        <f>IF(PMKAFAAPAYER[[#This Row],[ ]]="Payé",PMKAFAAPAYER[[#This Row],[14.05.2025]],0)</f>
        <v>0</v>
      </c>
      <c r="BJ420" s="161"/>
      <c r="BK420" s="166">
        <f>IF(PMKAFAAPAYER[[#This Row],[ ]]="Payé",PMKAFAAPAYER[[#This Row],[21.05.2025]],0)</f>
        <v>0</v>
      </c>
      <c r="BL420" s="161"/>
      <c r="BM420" s="176">
        <f>IF(PMKAFAAPAYER[[#This Row],[ ]]="Payé",PMKAFAAPAYER[[#This Row],[28.05.2025]],0)</f>
        <v>0</v>
      </c>
      <c r="BN420" s="17">
        <f t="shared" si="100"/>
        <v>0</v>
      </c>
      <c r="BO420" s="162"/>
      <c r="BP420" s="166">
        <f>IF(PMKAFAAPAYER[[#This Row],[ ]]="Payé",PMKAFAAPAYER[[#This Row],[04.06.2025]],0)</f>
        <v>0</v>
      </c>
      <c r="BQ420" s="161"/>
      <c r="BR420" s="166">
        <f>IF(PMKAFAAPAYER[[#This Row],[ ]]="Payé",PMKAFAAPAYER[[#This Row],[11.06.2025]],0)</f>
        <v>0</v>
      </c>
      <c r="BS420" s="161"/>
      <c r="BT420" s="166">
        <f>IF(PMKAFAAPAYER[[#This Row],[ ]]="Payé",PMKAFAAPAYER[[#This Row],[18.06.2025]],0)</f>
        <v>0</v>
      </c>
      <c r="BU420" s="161"/>
      <c r="BV420" s="176">
        <f>IF(PMKAFAAPAYER[[#This Row],[ ]]="Payé",PMKAFAAPAYER[[#This Row],[25.06.2025]],0)</f>
        <v>0</v>
      </c>
      <c r="BW420" s="18">
        <f t="shared" si="101"/>
        <v>0</v>
      </c>
      <c r="BX420" s="162"/>
      <c r="BY420" s="166">
        <f>IF(PMKAFAAPAYER[[#This Row],[ ]]="Payé",PMKAFAAPAYER[[#This Row],[02.07.2025]],0)</f>
        <v>0</v>
      </c>
      <c r="BZ420" s="161"/>
      <c r="CA420" s="166">
        <f>IF(PMKAFAAPAYER[[#This Row],[ ]]="Payé",PMKAFAAPAYER[[#This Row],[09.07.2025]],0)</f>
        <v>0</v>
      </c>
      <c r="CB420" s="161"/>
      <c r="CC420" s="166">
        <f>IF(PMKAFAAPAYER[[#This Row],[ ]]="Payé",PMKAFAAPAYER[[#This Row],[16.07.2025]],0)</f>
        <v>0</v>
      </c>
      <c r="CD420" s="161"/>
      <c r="CE420" s="166">
        <f>IF(PMKAFAAPAYER[[#This Row],[ ]]="Payé",PMKAFAAPAYER[[#This Row],[23.07.2025]],0)</f>
        <v>0</v>
      </c>
      <c r="CF420" s="161"/>
      <c r="CG420" s="176">
        <f>IF(PMKAFAAPAYER[[#This Row],[ ]]="Payé",PMKAFAAPAYER[[#This Row],[30.07.2025]],0)</f>
        <v>0</v>
      </c>
      <c r="CH420" s="17">
        <f t="shared" si="102"/>
        <v>0</v>
      </c>
      <c r="CI420" s="162"/>
      <c r="CJ420" s="166">
        <f>IF(PMKAFAAPAYER[[#This Row],[ ]]="Payé",PMKAFAAPAYER[[#This Row],[06.08.2025]],0)</f>
        <v>0</v>
      </c>
      <c r="CK420" s="161"/>
      <c r="CL420" s="166">
        <f>IF(PMKAFAAPAYER[[#This Row],[ ]]="Payé",PMKAFAAPAYER[[#This Row],[13.08.2025]],0)</f>
        <v>0</v>
      </c>
      <c r="CM420" s="161"/>
      <c r="CN420" s="166">
        <f>IF(PMKAFAAPAYER[[#This Row],[ ]]="Payé",PMKAFAAPAYER[[#This Row],[20.08.2025]],0)</f>
        <v>0</v>
      </c>
      <c r="CO420" s="161"/>
      <c r="CP420" s="176">
        <f>IF(PMKAFAAPAYER[[#This Row],[ ]]="Payé",PMKAFAAPAYER[[#This Row],[27.08.2025]],0)</f>
        <v>0</v>
      </c>
      <c r="CQ420" s="18">
        <f t="shared" si="103"/>
        <v>0</v>
      </c>
      <c r="CR420" s="162"/>
      <c r="CS420" s="166">
        <f>IF(PMKAFAAPAYER[[#This Row],[ ]]="Payé",PMKAFAAPAYER[[#This Row],[03.09.2025]],0)</f>
        <v>0</v>
      </c>
      <c r="CT420" s="161"/>
      <c r="CU420" s="166">
        <f>IF(PMKAFAAPAYER[[#This Row],[ ]]="Payé",PMKAFAAPAYER[[#This Row],[10.09.2025]],0)</f>
        <v>0</v>
      </c>
      <c r="CV420" s="161"/>
      <c r="CW420" s="166">
        <f>IF(PMKAFAAPAYER[[#This Row],[ ]]="Payé",PMKAFAAPAYER[[#This Row],[17.09.2025]],0)</f>
        <v>0</v>
      </c>
      <c r="CX420" s="161"/>
      <c r="CY420" s="176">
        <f>IF(PMKAFAAPAYER[[#This Row],[ ]]="Payé",PMKAFAAPAYER[[#This Row],[24.09.2025]],0)</f>
        <v>0</v>
      </c>
      <c r="CZ420" s="17">
        <f t="shared" si="104"/>
        <v>0</v>
      </c>
      <c r="DA420" s="162"/>
      <c r="DB420" s="166">
        <f>IF(PMKAFAAPAYER[[#This Row],[ ]]="Payé",PMKAFAAPAYER[[#This Row],[01.10.2025]],0)</f>
        <v>0</v>
      </c>
      <c r="DC420" s="161"/>
      <c r="DD420" s="166">
        <f>IF(PMKAFAAPAYER[[#This Row],[ ]]="Payé",PMKAFAAPAYER[[#This Row],[08.10.2025]],0)</f>
        <v>0</v>
      </c>
      <c r="DE420" s="161"/>
      <c r="DF420" s="166">
        <f>IF(PMKAFAAPAYER[[#This Row],[ ]]="Payé",PMKAFAAPAYER[[#This Row],[15.10.2025]],0)</f>
        <v>0</v>
      </c>
      <c r="DG420" s="161"/>
      <c r="DH420" s="166">
        <f>IF(PMKAFAAPAYER[[#This Row],[ ]]="Payé",PMKAFAAPAYER[[#This Row],[22.10.2025]],0)</f>
        <v>0</v>
      </c>
      <c r="DI420" s="161"/>
      <c r="DJ420" s="176">
        <f>IF(PMKAFAAPAYER[[#This Row],[ ]]="Payé",PMKAFAAPAYER[[#This Row],[29.10.2025]],0)</f>
        <v>0</v>
      </c>
      <c r="DK420" s="18">
        <f t="shared" si="105"/>
        <v>0</v>
      </c>
      <c r="DL420" s="162"/>
      <c r="DM420" s="166">
        <f>IF(PMKAFAAPAYER[[#This Row],[ ]]="Payé",PMKAFAAPAYER[[#This Row],[05.11.2025]],0)</f>
        <v>0</v>
      </c>
      <c r="DN420" s="161"/>
      <c r="DO420" s="166">
        <f>IF(PMKAFAAPAYER[[#This Row],[ ]]="Payé",PMKAFAAPAYER[[#This Row],[12.11.2025]],0)</f>
        <v>0</v>
      </c>
      <c r="DP420" s="161"/>
      <c r="DQ420" s="166">
        <f>IF(PMKAFAAPAYER[[#This Row],[ ]]="Payé",PMKAFAAPAYER[[#This Row],[19.11.2025]],0)</f>
        <v>0</v>
      </c>
      <c r="DR420" s="161"/>
      <c r="DS420" s="176">
        <f>IF(PMKAFAAPAYER[[#This Row],[ ]]="Payé",PMKAFAAPAYER[[#This Row],[26.11.2025]],0)</f>
        <v>0</v>
      </c>
      <c r="DT420" s="17">
        <f t="shared" si="106"/>
        <v>0</v>
      </c>
      <c r="DU420" s="162"/>
      <c r="DV420" s="166">
        <f>IF(PMKAFAAPAYER[[#This Row],[ ]]="Payé",PMKAFAAPAYER[[#This Row],[03.12.2025]],0)</f>
        <v>0</v>
      </c>
      <c r="DW420" s="161"/>
      <c r="DX420" s="166">
        <f>IF(PMKAFAAPAYER[[#This Row],[ ]]="Payé",PMKAFAAPAYER[[#This Row],[10.12.2025]],0)</f>
        <v>0</v>
      </c>
      <c r="DY420" s="161"/>
      <c r="DZ420" s="166">
        <f>IF(PMKAFAAPAYER[[#This Row],[ ]]="Payé",PMKAFAAPAYER[[#This Row],[17.12.2025]],0)</f>
        <v>0</v>
      </c>
      <c r="EA420" s="161"/>
      <c r="EB420" s="166">
        <f>IF(PMKAFAAPAYER[[#This Row],[ ]]="Payé",PMKAFAAPAYER[[#This Row],[24.12.2025]],0)</f>
        <v>0</v>
      </c>
      <c r="EC420" s="161"/>
      <c r="ED420" s="176">
        <f>IF(PMKAFAAPAYER[[#This Row],[ ]]="Payé",PMKAFAAPAYER[[#This Row],[31.12.2025]],0)</f>
        <v>0</v>
      </c>
      <c r="EE420" s="18">
        <f t="shared" si="107"/>
        <v>0</v>
      </c>
      <c r="EF420" s="11">
        <f t="shared" si="108"/>
        <v>0</v>
      </c>
      <c r="EG420" s="16">
        <f>+PMKAFAAPAYER[[#This Row],[CHF]]-PMKAFAAPAYER[[#This Row],[T2025]]</f>
        <v>0</v>
      </c>
    </row>
    <row r="421" spans="1:137" x14ac:dyDescent="0.3">
      <c r="A421" s="9">
        <f t="shared" si="109"/>
        <v>416</v>
      </c>
      <c r="B421" s="250"/>
      <c r="C421" s="251"/>
      <c r="D421" s="252"/>
      <c r="E421" s="253"/>
      <c r="F421" s="265">
        <f t="shared" si="95"/>
        <v>0</v>
      </c>
      <c r="G421" s="254"/>
      <c r="H421" s="255"/>
      <c r="I421" s="256"/>
      <c r="J421" s="14"/>
      <c r="K421" s="14"/>
      <c r="L421" s="14"/>
      <c r="N421" s="15"/>
      <c r="P421" s="258"/>
      <c r="Q421" s="259"/>
      <c r="R421" s="260"/>
      <c r="S421" s="166">
        <f>IF(PMKAFAAPAYER[[#This Row],[ ]]="Payé",PMKAFAAPAYER[[#This Row],[02.01.2025]],0)</f>
        <v>0</v>
      </c>
      <c r="T421" s="234"/>
      <c r="U421" s="166">
        <f>IF(PMKAFAAPAYER[[#This Row],[ ]]="Payé",PMKAFAAPAYER[[#This Row],[09.01.2025]],0)</f>
        <v>0</v>
      </c>
      <c r="V421" s="234"/>
      <c r="W421" s="166">
        <f>IF(PMKAFAAPAYER[[#This Row],[ ]]="Payé",PMKAFAAPAYER[[#This Row],[16.01.2025]],0)</f>
        <v>0</v>
      </c>
      <c r="X421" s="234"/>
      <c r="Y421" s="166">
        <f>IF(PMKAFAAPAYER[[#This Row],[ ]]="Payé",PMKAFAAPAYER[[#This Row],[23.01.2025]],0)</f>
        <v>0</v>
      </c>
      <c r="Z421" s="234"/>
      <c r="AA421" s="176">
        <f>IF(PMKAFAAPAYER[[#This Row],[ ]]="Payé",PMKAFAAPAYER[[#This Row],[30.01.2025]],0)</f>
        <v>0</v>
      </c>
      <c r="AB421" s="32">
        <f t="shared" si="96"/>
        <v>0</v>
      </c>
      <c r="AC421" s="234"/>
      <c r="AD421" s="166">
        <f>IF(PMKAFAAPAYER[[#This Row],[ ]]="Payé",PMKAFAAPAYER[[#This Row],[06.02.2025]],0)</f>
        <v>0</v>
      </c>
      <c r="AE421" s="234"/>
      <c r="AF421" s="166">
        <f>IF(PMKAFAAPAYER[[#This Row],[ ]]="Payé",PMKAFAAPAYER[[#This Row],[13.02.2025]],0)</f>
        <v>0</v>
      </c>
      <c r="AG421" s="234"/>
      <c r="AH421" s="166">
        <f>IF(PMKAFAAPAYER[[#This Row],[ ]]="Payé",PMKAFAAPAYER[[#This Row],[20.02.2025]],0)</f>
        <v>0</v>
      </c>
      <c r="AI421" s="234"/>
      <c r="AJ421" s="176">
        <f>IF(PMKAFAAPAYER[[#This Row],[ ]]="Payé",PMKAFAAPAYER[[#This Row],[27.02.2025]],0)</f>
        <v>0</v>
      </c>
      <c r="AK421" s="47">
        <f t="shared" si="97"/>
        <v>0</v>
      </c>
      <c r="AL421" s="162"/>
      <c r="AM421" s="166">
        <f>IF(PMKAFAAPAYER[[#This Row],[ ]]="Payé",PMKAFAAPAYER[[#This Row],[05.03.2025]],0)</f>
        <v>0</v>
      </c>
      <c r="AN421" s="161"/>
      <c r="AO421" s="166">
        <f>IF(PMKAFAAPAYER[[#This Row],[ ]]="Payé",PMKAFAAPAYER[[#This Row],[12.03.2025]],0)</f>
        <v>0</v>
      </c>
      <c r="AP421" s="161"/>
      <c r="AQ421" s="166">
        <f>IF(PMKAFAAPAYER[[#This Row],[ ]]="Payé",PMKAFAAPAYER[[#This Row],[19.03.2025]],0)</f>
        <v>0</v>
      </c>
      <c r="AR421" s="161"/>
      <c r="AS421" s="176">
        <f>IF(PMKAFAAPAYER[[#This Row],[ ]]="Payé",PMKAFAAPAYER[[#This Row],[26.03.2025]],0)</f>
        <v>0</v>
      </c>
      <c r="AT421" s="17">
        <f t="shared" si="98"/>
        <v>0</v>
      </c>
      <c r="AU421" s="162"/>
      <c r="AV421" s="166">
        <f>IF(PMKAFAAPAYER[[#This Row],[ ]]="Payé",PMKAFAAPAYER[[#This Row],[02.04.2025]],0)</f>
        <v>0</v>
      </c>
      <c r="AW421" s="161"/>
      <c r="AX421" s="166">
        <f>IF(PMKAFAAPAYER[[#This Row],[ ]]="Payé",PMKAFAAPAYER[[#This Row],[09.04.2025]],0)</f>
        <v>0</v>
      </c>
      <c r="AY421" s="161"/>
      <c r="AZ421" s="166">
        <f>IF(PMKAFAAPAYER[[#This Row],[ ]]="Payé",PMKAFAAPAYER[[#This Row],[16.04.2025]],0)</f>
        <v>0</v>
      </c>
      <c r="BA421" s="161"/>
      <c r="BB421" s="166">
        <f>IF(PMKAFAAPAYER[[#This Row],[ ]]="Payé",PMKAFAAPAYER[[#This Row],[23.04.2025]],0)</f>
        <v>0</v>
      </c>
      <c r="BC421" s="161"/>
      <c r="BD421" s="176">
        <f>IF(PMKAFAAPAYER[[#This Row],[ ]]="Payé",PMKAFAAPAYER[[#This Row],[30.04.2025]],0)</f>
        <v>0</v>
      </c>
      <c r="BE421" s="18">
        <f t="shared" si="99"/>
        <v>0</v>
      </c>
      <c r="BF421" s="162"/>
      <c r="BG421" s="166">
        <f>IF(PMKAFAAPAYER[[#This Row],[ ]]="Payé",PMKAFAAPAYER[[#This Row],[07.05.2025]],0)</f>
        <v>0</v>
      </c>
      <c r="BH421" s="161"/>
      <c r="BI421" s="166">
        <f>IF(PMKAFAAPAYER[[#This Row],[ ]]="Payé",PMKAFAAPAYER[[#This Row],[14.05.2025]],0)</f>
        <v>0</v>
      </c>
      <c r="BJ421" s="161"/>
      <c r="BK421" s="166">
        <f>IF(PMKAFAAPAYER[[#This Row],[ ]]="Payé",PMKAFAAPAYER[[#This Row],[21.05.2025]],0)</f>
        <v>0</v>
      </c>
      <c r="BL421" s="161"/>
      <c r="BM421" s="176">
        <f>IF(PMKAFAAPAYER[[#This Row],[ ]]="Payé",PMKAFAAPAYER[[#This Row],[28.05.2025]],0)</f>
        <v>0</v>
      </c>
      <c r="BN421" s="17">
        <f t="shared" si="100"/>
        <v>0</v>
      </c>
      <c r="BO421" s="162"/>
      <c r="BP421" s="166">
        <f>IF(PMKAFAAPAYER[[#This Row],[ ]]="Payé",PMKAFAAPAYER[[#This Row],[04.06.2025]],0)</f>
        <v>0</v>
      </c>
      <c r="BQ421" s="161"/>
      <c r="BR421" s="166">
        <f>IF(PMKAFAAPAYER[[#This Row],[ ]]="Payé",PMKAFAAPAYER[[#This Row],[11.06.2025]],0)</f>
        <v>0</v>
      </c>
      <c r="BS421" s="161"/>
      <c r="BT421" s="166">
        <f>IF(PMKAFAAPAYER[[#This Row],[ ]]="Payé",PMKAFAAPAYER[[#This Row],[18.06.2025]],0)</f>
        <v>0</v>
      </c>
      <c r="BU421" s="161"/>
      <c r="BV421" s="176">
        <f>IF(PMKAFAAPAYER[[#This Row],[ ]]="Payé",PMKAFAAPAYER[[#This Row],[25.06.2025]],0)</f>
        <v>0</v>
      </c>
      <c r="BW421" s="18">
        <f t="shared" si="101"/>
        <v>0</v>
      </c>
      <c r="BX421" s="162"/>
      <c r="BY421" s="166">
        <f>IF(PMKAFAAPAYER[[#This Row],[ ]]="Payé",PMKAFAAPAYER[[#This Row],[02.07.2025]],0)</f>
        <v>0</v>
      </c>
      <c r="BZ421" s="161"/>
      <c r="CA421" s="166">
        <f>IF(PMKAFAAPAYER[[#This Row],[ ]]="Payé",PMKAFAAPAYER[[#This Row],[09.07.2025]],0)</f>
        <v>0</v>
      </c>
      <c r="CB421" s="161"/>
      <c r="CC421" s="166">
        <f>IF(PMKAFAAPAYER[[#This Row],[ ]]="Payé",PMKAFAAPAYER[[#This Row],[16.07.2025]],0)</f>
        <v>0</v>
      </c>
      <c r="CD421" s="161"/>
      <c r="CE421" s="166">
        <f>IF(PMKAFAAPAYER[[#This Row],[ ]]="Payé",PMKAFAAPAYER[[#This Row],[23.07.2025]],0)</f>
        <v>0</v>
      </c>
      <c r="CF421" s="161"/>
      <c r="CG421" s="176">
        <f>IF(PMKAFAAPAYER[[#This Row],[ ]]="Payé",PMKAFAAPAYER[[#This Row],[30.07.2025]],0)</f>
        <v>0</v>
      </c>
      <c r="CH421" s="17">
        <f t="shared" si="102"/>
        <v>0</v>
      </c>
      <c r="CI421" s="162"/>
      <c r="CJ421" s="166">
        <f>IF(PMKAFAAPAYER[[#This Row],[ ]]="Payé",PMKAFAAPAYER[[#This Row],[06.08.2025]],0)</f>
        <v>0</v>
      </c>
      <c r="CK421" s="161"/>
      <c r="CL421" s="166">
        <f>IF(PMKAFAAPAYER[[#This Row],[ ]]="Payé",PMKAFAAPAYER[[#This Row],[13.08.2025]],0)</f>
        <v>0</v>
      </c>
      <c r="CM421" s="161"/>
      <c r="CN421" s="166">
        <f>IF(PMKAFAAPAYER[[#This Row],[ ]]="Payé",PMKAFAAPAYER[[#This Row],[20.08.2025]],0)</f>
        <v>0</v>
      </c>
      <c r="CO421" s="161"/>
      <c r="CP421" s="176">
        <f>IF(PMKAFAAPAYER[[#This Row],[ ]]="Payé",PMKAFAAPAYER[[#This Row],[27.08.2025]],0)</f>
        <v>0</v>
      </c>
      <c r="CQ421" s="18">
        <f t="shared" si="103"/>
        <v>0</v>
      </c>
      <c r="CR421" s="162"/>
      <c r="CS421" s="166">
        <f>IF(PMKAFAAPAYER[[#This Row],[ ]]="Payé",PMKAFAAPAYER[[#This Row],[03.09.2025]],0)</f>
        <v>0</v>
      </c>
      <c r="CT421" s="161"/>
      <c r="CU421" s="166">
        <f>IF(PMKAFAAPAYER[[#This Row],[ ]]="Payé",PMKAFAAPAYER[[#This Row],[10.09.2025]],0)</f>
        <v>0</v>
      </c>
      <c r="CV421" s="161"/>
      <c r="CW421" s="166">
        <f>IF(PMKAFAAPAYER[[#This Row],[ ]]="Payé",PMKAFAAPAYER[[#This Row],[17.09.2025]],0)</f>
        <v>0</v>
      </c>
      <c r="CX421" s="161"/>
      <c r="CY421" s="176">
        <f>IF(PMKAFAAPAYER[[#This Row],[ ]]="Payé",PMKAFAAPAYER[[#This Row],[24.09.2025]],0)</f>
        <v>0</v>
      </c>
      <c r="CZ421" s="17">
        <f t="shared" si="104"/>
        <v>0</v>
      </c>
      <c r="DA421" s="162"/>
      <c r="DB421" s="166">
        <f>IF(PMKAFAAPAYER[[#This Row],[ ]]="Payé",PMKAFAAPAYER[[#This Row],[01.10.2025]],0)</f>
        <v>0</v>
      </c>
      <c r="DC421" s="161"/>
      <c r="DD421" s="166">
        <f>IF(PMKAFAAPAYER[[#This Row],[ ]]="Payé",PMKAFAAPAYER[[#This Row],[08.10.2025]],0)</f>
        <v>0</v>
      </c>
      <c r="DE421" s="161"/>
      <c r="DF421" s="166">
        <f>IF(PMKAFAAPAYER[[#This Row],[ ]]="Payé",PMKAFAAPAYER[[#This Row],[15.10.2025]],0)</f>
        <v>0</v>
      </c>
      <c r="DG421" s="161"/>
      <c r="DH421" s="166">
        <f>IF(PMKAFAAPAYER[[#This Row],[ ]]="Payé",PMKAFAAPAYER[[#This Row],[22.10.2025]],0)</f>
        <v>0</v>
      </c>
      <c r="DI421" s="161"/>
      <c r="DJ421" s="176">
        <f>IF(PMKAFAAPAYER[[#This Row],[ ]]="Payé",PMKAFAAPAYER[[#This Row],[29.10.2025]],0)</f>
        <v>0</v>
      </c>
      <c r="DK421" s="18">
        <f t="shared" si="105"/>
        <v>0</v>
      </c>
      <c r="DL421" s="162"/>
      <c r="DM421" s="166">
        <f>IF(PMKAFAAPAYER[[#This Row],[ ]]="Payé",PMKAFAAPAYER[[#This Row],[05.11.2025]],0)</f>
        <v>0</v>
      </c>
      <c r="DN421" s="161"/>
      <c r="DO421" s="166">
        <f>IF(PMKAFAAPAYER[[#This Row],[ ]]="Payé",PMKAFAAPAYER[[#This Row],[12.11.2025]],0)</f>
        <v>0</v>
      </c>
      <c r="DP421" s="161"/>
      <c r="DQ421" s="166">
        <f>IF(PMKAFAAPAYER[[#This Row],[ ]]="Payé",PMKAFAAPAYER[[#This Row],[19.11.2025]],0)</f>
        <v>0</v>
      </c>
      <c r="DR421" s="161"/>
      <c r="DS421" s="176">
        <f>IF(PMKAFAAPAYER[[#This Row],[ ]]="Payé",PMKAFAAPAYER[[#This Row],[26.11.2025]],0)</f>
        <v>0</v>
      </c>
      <c r="DT421" s="17">
        <f t="shared" si="106"/>
        <v>0</v>
      </c>
      <c r="DU421" s="162"/>
      <c r="DV421" s="166">
        <f>IF(PMKAFAAPAYER[[#This Row],[ ]]="Payé",PMKAFAAPAYER[[#This Row],[03.12.2025]],0)</f>
        <v>0</v>
      </c>
      <c r="DW421" s="161"/>
      <c r="DX421" s="166">
        <f>IF(PMKAFAAPAYER[[#This Row],[ ]]="Payé",PMKAFAAPAYER[[#This Row],[10.12.2025]],0)</f>
        <v>0</v>
      </c>
      <c r="DY421" s="161"/>
      <c r="DZ421" s="166">
        <f>IF(PMKAFAAPAYER[[#This Row],[ ]]="Payé",PMKAFAAPAYER[[#This Row],[17.12.2025]],0)</f>
        <v>0</v>
      </c>
      <c r="EA421" s="161"/>
      <c r="EB421" s="166">
        <f>IF(PMKAFAAPAYER[[#This Row],[ ]]="Payé",PMKAFAAPAYER[[#This Row],[24.12.2025]],0)</f>
        <v>0</v>
      </c>
      <c r="EC421" s="161"/>
      <c r="ED421" s="176">
        <f>IF(PMKAFAAPAYER[[#This Row],[ ]]="Payé",PMKAFAAPAYER[[#This Row],[31.12.2025]],0)</f>
        <v>0</v>
      </c>
      <c r="EE421" s="18">
        <f t="shared" si="107"/>
        <v>0</v>
      </c>
      <c r="EF421" s="11">
        <f t="shared" si="108"/>
        <v>0</v>
      </c>
      <c r="EG421" s="16">
        <f>+PMKAFAAPAYER[[#This Row],[CHF]]-PMKAFAAPAYER[[#This Row],[T2025]]</f>
        <v>0</v>
      </c>
    </row>
    <row r="422" spans="1:137" x14ac:dyDescent="0.3">
      <c r="A422" s="9">
        <f t="shared" si="109"/>
        <v>417</v>
      </c>
      <c r="B422" s="250"/>
      <c r="C422" s="251"/>
      <c r="D422" s="252"/>
      <c r="E422" s="253"/>
      <c r="F422" s="265">
        <f t="shared" si="95"/>
        <v>0</v>
      </c>
      <c r="G422" s="254"/>
      <c r="H422" s="255"/>
      <c r="I422" s="256"/>
      <c r="J422" s="14"/>
      <c r="K422" s="14"/>
      <c r="L422" s="14"/>
      <c r="N422" s="15"/>
      <c r="P422" s="258"/>
      <c r="Q422" s="259"/>
      <c r="R422" s="260"/>
      <c r="S422" s="166">
        <f>IF(PMKAFAAPAYER[[#This Row],[ ]]="Payé",PMKAFAAPAYER[[#This Row],[02.01.2025]],0)</f>
        <v>0</v>
      </c>
      <c r="T422" s="234"/>
      <c r="U422" s="166">
        <f>IF(PMKAFAAPAYER[[#This Row],[ ]]="Payé",PMKAFAAPAYER[[#This Row],[09.01.2025]],0)</f>
        <v>0</v>
      </c>
      <c r="V422" s="234"/>
      <c r="W422" s="166">
        <f>IF(PMKAFAAPAYER[[#This Row],[ ]]="Payé",PMKAFAAPAYER[[#This Row],[16.01.2025]],0)</f>
        <v>0</v>
      </c>
      <c r="X422" s="234"/>
      <c r="Y422" s="166">
        <f>IF(PMKAFAAPAYER[[#This Row],[ ]]="Payé",PMKAFAAPAYER[[#This Row],[23.01.2025]],0)</f>
        <v>0</v>
      </c>
      <c r="Z422" s="234"/>
      <c r="AA422" s="176">
        <f>IF(PMKAFAAPAYER[[#This Row],[ ]]="Payé",PMKAFAAPAYER[[#This Row],[30.01.2025]],0)</f>
        <v>0</v>
      </c>
      <c r="AB422" s="32">
        <f t="shared" si="96"/>
        <v>0</v>
      </c>
      <c r="AC422" s="234"/>
      <c r="AD422" s="166">
        <f>IF(PMKAFAAPAYER[[#This Row],[ ]]="Payé",PMKAFAAPAYER[[#This Row],[06.02.2025]],0)</f>
        <v>0</v>
      </c>
      <c r="AE422" s="234"/>
      <c r="AF422" s="166">
        <f>IF(PMKAFAAPAYER[[#This Row],[ ]]="Payé",PMKAFAAPAYER[[#This Row],[13.02.2025]],0)</f>
        <v>0</v>
      </c>
      <c r="AG422" s="234"/>
      <c r="AH422" s="166">
        <f>IF(PMKAFAAPAYER[[#This Row],[ ]]="Payé",PMKAFAAPAYER[[#This Row],[20.02.2025]],0)</f>
        <v>0</v>
      </c>
      <c r="AI422" s="234"/>
      <c r="AJ422" s="176">
        <f>IF(PMKAFAAPAYER[[#This Row],[ ]]="Payé",PMKAFAAPAYER[[#This Row],[27.02.2025]],0)</f>
        <v>0</v>
      </c>
      <c r="AK422" s="47">
        <f t="shared" si="97"/>
        <v>0</v>
      </c>
      <c r="AL422" s="162"/>
      <c r="AM422" s="166">
        <f>IF(PMKAFAAPAYER[[#This Row],[ ]]="Payé",PMKAFAAPAYER[[#This Row],[05.03.2025]],0)</f>
        <v>0</v>
      </c>
      <c r="AN422" s="161"/>
      <c r="AO422" s="166">
        <f>IF(PMKAFAAPAYER[[#This Row],[ ]]="Payé",PMKAFAAPAYER[[#This Row],[12.03.2025]],0)</f>
        <v>0</v>
      </c>
      <c r="AP422" s="161"/>
      <c r="AQ422" s="166">
        <f>IF(PMKAFAAPAYER[[#This Row],[ ]]="Payé",PMKAFAAPAYER[[#This Row],[19.03.2025]],0)</f>
        <v>0</v>
      </c>
      <c r="AR422" s="161"/>
      <c r="AS422" s="176">
        <f>IF(PMKAFAAPAYER[[#This Row],[ ]]="Payé",PMKAFAAPAYER[[#This Row],[26.03.2025]],0)</f>
        <v>0</v>
      </c>
      <c r="AT422" s="17">
        <f t="shared" si="98"/>
        <v>0</v>
      </c>
      <c r="AU422" s="162"/>
      <c r="AV422" s="166">
        <f>IF(PMKAFAAPAYER[[#This Row],[ ]]="Payé",PMKAFAAPAYER[[#This Row],[02.04.2025]],0)</f>
        <v>0</v>
      </c>
      <c r="AW422" s="161"/>
      <c r="AX422" s="166">
        <f>IF(PMKAFAAPAYER[[#This Row],[ ]]="Payé",PMKAFAAPAYER[[#This Row],[09.04.2025]],0)</f>
        <v>0</v>
      </c>
      <c r="AY422" s="161"/>
      <c r="AZ422" s="166">
        <f>IF(PMKAFAAPAYER[[#This Row],[ ]]="Payé",PMKAFAAPAYER[[#This Row],[16.04.2025]],0)</f>
        <v>0</v>
      </c>
      <c r="BA422" s="161"/>
      <c r="BB422" s="166">
        <f>IF(PMKAFAAPAYER[[#This Row],[ ]]="Payé",PMKAFAAPAYER[[#This Row],[23.04.2025]],0)</f>
        <v>0</v>
      </c>
      <c r="BC422" s="161"/>
      <c r="BD422" s="176">
        <f>IF(PMKAFAAPAYER[[#This Row],[ ]]="Payé",PMKAFAAPAYER[[#This Row],[30.04.2025]],0)</f>
        <v>0</v>
      </c>
      <c r="BE422" s="18">
        <f t="shared" si="99"/>
        <v>0</v>
      </c>
      <c r="BF422" s="162"/>
      <c r="BG422" s="166">
        <f>IF(PMKAFAAPAYER[[#This Row],[ ]]="Payé",PMKAFAAPAYER[[#This Row],[07.05.2025]],0)</f>
        <v>0</v>
      </c>
      <c r="BH422" s="161"/>
      <c r="BI422" s="166">
        <f>IF(PMKAFAAPAYER[[#This Row],[ ]]="Payé",PMKAFAAPAYER[[#This Row],[14.05.2025]],0)</f>
        <v>0</v>
      </c>
      <c r="BJ422" s="161"/>
      <c r="BK422" s="166">
        <f>IF(PMKAFAAPAYER[[#This Row],[ ]]="Payé",PMKAFAAPAYER[[#This Row],[21.05.2025]],0)</f>
        <v>0</v>
      </c>
      <c r="BL422" s="161"/>
      <c r="BM422" s="176">
        <f>IF(PMKAFAAPAYER[[#This Row],[ ]]="Payé",PMKAFAAPAYER[[#This Row],[28.05.2025]],0)</f>
        <v>0</v>
      </c>
      <c r="BN422" s="17">
        <f t="shared" si="100"/>
        <v>0</v>
      </c>
      <c r="BO422" s="162"/>
      <c r="BP422" s="166">
        <f>IF(PMKAFAAPAYER[[#This Row],[ ]]="Payé",PMKAFAAPAYER[[#This Row],[04.06.2025]],0)</f>
        <v>0</v>
      </c>
      <c r="BQ422" s="161"/>
      <c r="BR422" s="166">
        <f>IF(PMKAFAAPAYER[[#This Row],[ ]]="Payé",PMKAFAAPAYER[[#This Row],[11.06.2025]],0)</f>
        <v>0</v>
      </c>
      <c r="BS422" s="161"/>
      <c r="BT422" s="166">
        <f>IF(PMKAFAAPAYER[[#This Row],[ ]]="Payé",PMKAFAAPAYER[[#This Row],[18.06.2025]],0)</f>
        <v>0</v>
      </c>
      <c r="BU422" s="161"/>
      <c r="BV422" s="176">
        <f>IF(PMKAFAAPAYER[[#This Row],[ ]]="Payé",PMKAFAAPAYER[[#This Row],[25.06.2025]],0)</f>
        <v>0</v>
      </c>
      <c r="BW422" s="18">
        <f t="shared" si="101"/>
        <v>0</v>
      </c>
      <c r="BX422" s="162"/>
      <c r="BY422" s="166">
        <f>IF(PMKAFAAPAYER[[#This Row],[ ]]="Payé",PMKAFAAPAYER[[#This Row],[02.07.2025]],0)</f>
        <v>0</v>
      </c>
      <c r="BZ422" s="161"/>
      <c r="CA422" s="166">
        <f>IF(PMKAFAAPAYER[[#This Row],[ ]]="Payé",PMKAFAAPAYER[[#This Row],[09.07.2025]],0)</f>
        <v>0</v>
      </c>
      <c r="CB422" s="161"/>
      <c r="CC422" s="166">
        <f>IF(PMKAFAAPAYER[[#This Row],[ ]]="Payé",PMKAFAAPAYER[[#This Row],[16.07.2025]],0)</f>
        <v>0</v>
      </c>
      <c r="CD422" s="161"/>
      <c r="CE422" s="166">
        <f>IF(PMKAFAAPAYER[[#This Row],[ ]]="Payé",PMKAFAAPAYER[[#This Row],[23.07.2025]],0)</f>
        <v>0</v>
      </c>
      <c r="CF422" s="161"/>
      <c r="CG422" s="176">
        <f>IF(PMKAFAAPAYER[[#This Row],[ ]]="Payé",PMKAFAAPAYER[[#This Row],[30.07.2025]],0)</f>
        <v>0</v>
      </c>
      <c r="CH422" s="17">
        <f t="shared" si="102"/>
        <v>0</v>
      </c>
      <c r="CI422" s="162"/>
      <c r="CJ422" s="166">
        <f>IF(PMKAFAAPAYER[[#This Row],[ ]]="Payé",PMKAFAAPAYER[[#This Row],[06.08.2025]],0)</f>
        <v>0</v>
      </c>
      <c r="CK422" s="161"/>
      <c r="CL422" s="166">
        <f>IF(PMKAFAAPAYER[[#This Row],[ ]]="Payé",PMKAFAAPAYER[[#This Row],[13.08.2025]],0)</f>
        <v>0</v>
      </c>
      <c r="CM422" s="161"/>
      <c r="CN422" s="166">
        <f>IF(PMKAFAAPAYER[[#This Row],[ ]]="Payé",PMKAFAAPAYER[[#This Row],[20.08.2025]],0)</f>
        <v>0</v>
      </c>
      <c r="CO422" s="161"/>
      <c r="CP422" s="176">
        <f>IF(PMKAFAAPAYER[[#This Row],[ ]]="Payé",PMKAFAAPAYER[[#This Row],[27.08.2025]],0)</f>
        <v>0</v>
      </c>
      <c r="CQ422" s="18">
        <f t="shared" si="103"/>
        <v>0</v>
      </c>
      <c r="CR422" s="162"/>
      <c r="CS422" s="166">
        <f>IF(PMKAFAAPAYER[[#This Row],[ ]]="Payé",PMKAFAAPAYER[[#This Row],[03.09.2025]],0)</f>
        <v>0</v>
      </c>
      <c r="CT422" s="161"/>
      <c r="CU422" s="166">
        <f>IF(PMKAFAAPAYER[[#This Row],[ ]]="Payé",PMKAFAAPAYER[[#This Row],[10.09.2025]],0)</f>
        <v>0</v>
      </c>
      <c r="CV422" s="161"/>
      <c r="CW422" s="166">
        <f>IF(PMKAFAAPAYER[[#This Row],[ ]]="Payé",PMKAFAAPAYER[[#This Row],[17.09.2025]],0)</f>
        <v>0</v>
      </c>
      <c r="CX422" s="161"/>
      <c r="CY422" s="176">
        <f>IF(PMKAFAAPAYER[[#This Row],[ ]]="Payé",PMKAFAAPAYER[[#This Row],[24.09.2025]],0)</f>
        <v>0</v>
      </c>
      <c r="CZ422" s="17">
        <f t="shared" si="104"/>
        <v>0</v>
      </c>
      <c r="DA422" s="162"/>
      <c r="DB422" s="166">
        <f>IF(PMKAFAAPAYER[[#This Row],[ ]]="Payé",PMKAFAAPAYER[[#This Row],[01.10.2025]],0)</f>
        <v>0</v>
      </c>
      <c r="DC422" s="161"/>
      <c r="DD422" s="166">
        <f>IF(PMKAFAAPAYER[[#This Row],[ ]]="Payé",PMKAFAAPAYER[[#This Row],[08.10.2025]],0)</f>
        <v>0</v>
      </c>
      <c r="DE422" s="161"/>
      <c r="DF422" s="166">
        <f>IF(PMKAFAAPAYER[[#This Row],[ ]]="Payé",PMKAFAAPAYER[[#This Row],[15.10.2025]],0)</f>
        <v>0</v>
      </c>
      <c r="DG422" s="161"/>
      <c r="DH422" s="166">
        <f>IF(PMKAFAAPAYER[[#This Row],[ ]]="Payé",PMKAFAAPAYER[[#This Row],[22.10.2025]],0)</f>
        <v>0</v>
      </c>
      <c r="DI422" s="161"/>
      <c r="DJ422" s="176">
        <f>IF(PMKAFAAPAYER[[#This Row],[ ]]="Payé",PMKAFAAPAYER[[#This Row],[29.10.2025]],0)</f>
        <v>0</v>
      </c>
      <c r="DK422" s="18">
        <f t="shared" si="105"/>
        <v>0</v>
      </c>
      <c r="DL422" s="162"/>
      <c r="DM422" s="166">
        <f>IF(PMKAFAAPAYER[[#This Row],[ ]]="Payé",PMKAFAAPAYER[[#This Row],[05.11.2025]],0)</f>
        <v>0</v>
      </c>
      <c r="DN422" s="161"/>
      <c r="DO422" s="166">
        <f>IF(PMKAFAAPAYER[[#This Row],[ ]]="Payé",PMKAFAAPAYER[[#This Row],[12.11.2025]],0)</f>
        <v>0</v>
      </c>
      <c r="DP422" s="161"/>
      <c r="DQ422" s="166">
        <f>IF(PMKAFAAPAYER[[#This Row],[ ]]="Payé",PMKAFAAPAYER[[#This Row],[19.11.2025]],0)</f>
        <v>0</v>
      </c>
      <c r="DR422" s="161"/>
      <c r="DS422" s="176">
        <f>IF(PMKAFAAPAYER[[#This Row],[ ]]="Payé",PMKAFAAPAYER[[#This Row],[26.11.2025]],0)</f>
        <v>0</v>
      </c>
      <c r="DT422" s="17">
        <f t="shared" si="106"/>
        <v>0</v>
      </c>
      <c r="DU422" s="162"/>
      <c r="DV422" s="166">
        <f>IF(PMKAFAAPAYER[[#This Row],[ ]]="Payé",PMKAFAAPAYER[[#This Row],[03.12.2025]],0)</f>
        <v>0</v>
      </c>
      <c r="DW422" s="161"/>
      <c r="DX422" s="166">
        <f>IF(PMKAFAAPAYER[[#This Row],[ ]]="Payé",PMKAFAAPAYER[[#This Row],[10.12.2025]],0)</f>
        <v>0</v>
      </c>
      <c r="DY422" s="161"/>
      <c r="DZ422" s="166">
        <f>IF(PMKAFAAPAYER[[#This Row],[ ]]="Payé",PMKAFAAPAYER[[#This Row],[17.12.2025]],0)</f>
        <v>0</v>
      </c>
      <c r="EA422" s="161"/>
      <c r="EB422" s="166">
        <f>IF(PMKAFAAPAYER[[#This Row],[ ]]="Payé",PMKAFAAPAYER[[#This Row],[24.12.2025]],0)</f>
        <v>0</v>
      </c>
      <c r="EC422" s="161"/>
      <c r="ED422" s="176">
        <f>IF(PMKAFAAPAYER[[#This Row],[ ]]="Payé",PMKAFAAPAYER[[#This Row],[31.12.2025]],0)</f>
        <v>0</v>
      </c>
      <c r="EE422" s="18">
        <f t="shared" si="107"/>
        <v>0</v>
      </c>
      <c r="EF422" s="11">
        <f t="shared" si="108"/>
        <v>0</v>
      </c>
      <c r="EG422" s="16">
        <f>+PMKAFAAPAYER[[#This Row],[CHF]]-PMKAFAAPAYER[[#This Row],[T2025]]</f>
        <v>0</v>
      </c>
    </row>
    <row r="423" spans="1:137" x14ac:dyDescent="0.3">
      <c r="A423" s="9">
        <f t="shared" si="109"/>
        <v>418</v>
      </c>
      <c r="B423" s="250"/>
      <c r="C423" s="251"/>
      <c r="D423" s="252"/>
      <c r="E423" s="253"/>
      <c r="F423" s="265">
        <f t="shared" si="95"/>
        <v>0</v>
      </c>
      <c r="G423" s="254"/>
      <c r="H423" s="255"/>
      <c r="I423" s="256"/>
      <c r="J423" s="14"/>
      <c r="K423" s="14"/>
      <c r="L423" s="14"/>
      <c r="N423" s="15"/>
      <c r="P423" s="258"/>
      <c r="Q423" s="259"/>
      <c r="R423" s="260"/>
      <c r="S423" s="166">
        <f>IF(PMKAFAAPAYER[[#This Row],[ ]]="Payé",PMKAFAAPAYER[[#This Row],[02.01.2025]],0)</f>
        <v>0</v>
      </c>
      <c r="T423" s="234"/>
      <c r="U423" s="166">
        <f>IF(PMKAFAAPAYER[[#This Row],[ ]]="Payé",PMKAFAAPAYER[[#This Row],[09.01.2025]],0)</f>
        <v>0</v>
      </c>
      <c r="V423" s="234"/>
      <c r="W423" s="166">
        <f>IF(PMKAFAAPAYER[[#This Row],[ ]]="Payé",PMKAFAAPAYER[[#This Row],[16.01.2025]],0)</f>
        <v>0</v>
      </c>
      <c r="X423" s="234"/>
      <c r="Y423" s="166">
        <f>IF(PMKAFAAPAYER[[#This Row],[ ]]="Payé",PMKAFAAPAYER[[#This Row],[23.01.2025]],0)</f>
        <v>0</v>
      </c>
      <c r="Z423" s="234"/>
      <c r="AA423" s="176">
        <f>IF(PMKAFAAPAYER[[#This Row],[ ]]="Payé",PMKAFAAPAYER[[#This Row],[30.01.2025]],0)</f>
        <v>0</v>
      </c>
      <c r="AB423" s="32">
        <f t="shared" si="96"/>
        <v>0</v>
      </c>
      <c r="AC423" s="234"/>
      <c r="AD423" s="166">
        <f>IF(PMKAFAAPAYER[[#This Row],[ ]]="Payé",PMKAFAAPAYER[[#This Row],[06.02.2025]],0)</f>
        <v>0</v>
      </c>
      <c r="AE423" s="234"/>
      <c r="AF423" s="166">
        <f>IF(PMKAFAAPAYER[[#This Row],[ ]]="Payé",PMKAFAAPAYER[[#This Row],[13.02.2025]],0)</f>
        <v>0</v>
      </c>
      <c r="AG423" s="234"/>
      <c r="AH423" s="166">
        <f>IF(PMKAFAAPAYER[[#This Row],[ ]]="Payé",PMKAFAAPAYER[[#This Row],[20.02.2025]],0)</f>
        <v>0</v>
      </c>
      <c r="AI423" s="234"/>
      <c r="AJ423" s="176">
        <f>IF(PMKAFAAPAYER[[#This Row],[ ]]="Payé",PMKAFAAPAYER[[#This Row],[27.02.2025]],0)</f>
        <v>0</v>
      </c>
      <c r="AK423" s="47">
        <f t="shared" si="97"/>
        <v>0</v>
      </c>
      <c r="AL423" s="162"/>
      <c r="AM423" s="166">
        <f>IF(PMKAFAAPAYER[[#This Row],[ ]]="Payé",PMKAFAAPAYER[[#This Row],[05.03.2025]],0)</f>
        <v>0</v>
      </c>
      <c r="AN423" s="161"/>
      <c r="AO423" s="166">
        <f>IF(PMKAFAAPAYER[[#This Row],[ ]]="Payé",PMKAFAAPAYER[[#This Row],[12.03.2025]],0)</f>
        <v>0</v>
      </c>
      <c r="AP423" s="161"/>
      <c r="AQ423" s="166">
        <f>IF(PMKAFAAPAYER[[#This Row],[ ]]="Payé",PMKAFAAPAYER[[#This Row],[19.03.2025]],0)</f>
        <v>0</v>
      </c>
      <c r="AR423" s="161"/>
      <c r="AS423" s="176">
        <f>IF(PMKAFAAPAYER[[#This Row],[ ]]="Payé",PMKAFAAPAYER[[#This Row],[26.03.2025]],0)</f>
        <v>0</v>
      </c>
      <c r="AT423" s="17">
        <f t="shared" si="98"/>
        <v>0</v>
      </c>
      <c r="AU423" s="162"/>
      <c r="AV423" s="166">
        <f>IF(PMKAFAAPAYER[[#This Row],[ ]]="Payé",PMKAFAAPAYER[[#This Row],[02.04.2025]],0)</f>
        <v>0</v>
      </c>
      <c r="AW423" s="161"/>
      <c r="AX423" s="166">
        <f>IF(PMKAFAAPAYER[[#This Row],[ ]]="Payé",PMKAFAAPAYER[[#This Row],[09.04.2025]],0)</f>
        <v>0</v>
      </c>
      <c r="AY423" s="161"/>
      <c r="AZ423" s="166">
        <f>IF(PMKAFAAPAYER[[#This Row],[ ]]="Payé",PMKAFAAPAYER[[#This Row],[16.04.2025]],0)</f>
        <v>0</v>
      </c>
      <c r="BA423" s="161"/>
      <c r="BB423" s="166">
        <f>IF(PMKAFAAPAYER[[#This Row],[ ]]="Payé",PMKAFAAPAYER[[#This Row],[23.04.2025]],0)</f>
        <v>0</v>
      </c>
      <c r="BC423" s="161"/>
      <c r="BD423" s="176">
        <f>IF(PMKAFAAPAYER[[#This Row],[ ]]="Payé",PMKAFAAPAYER[[#This Row],[30.04.2025]],0)</f>
        <v>0</v>
      </c>
      <c r="BE423" s="18">
        <f t="shared" si="99"/>
        <v>0</v>
      </c>
      <c r="BF423" s="162"/>
      <c r="BG423" s="166">
        <f>IF(PMKAFAAPAYER[[#This Row],[ ]]="Payé",PMKAFAAPAYER[[#This Row],[07.05.2025]],0)</f>
        <v>0</v>
      </c>
      <c r="BH423" s="161"/>
      <c r="BI423" s="166">
        <f>IF(PMKAFAAPAYER[[#This Row],[ ]]="Payé",PMKAFAAPAYER[[#This Row],[14.05.2025]],0)</f>
        <v>0</v>
      </c>
      <c r="BJ423" s="161"/>
      <c r="BK423" s="166">
        <f>IF(PMKAFAAPAYER[[#This Row],[ ]]="Payé",PMKAFAAPAYER[[#This Row],[21.05.2025]],0)</f>
        <v>0</v>
      </c>
      <c r="BL423" s="161"/>
      <c r="BM423" s="176">
        <f>IF(PMKAFAAPAYER[[#This Row],[ ]]="Payé",PMKAFAAPAYER[[#This Row],[28.05.2025]],0)</f>
        <v>0</v>
      </c>
      <c r="BN423" s="17">
        <f t="shared" si="100"/>
        <v>0</v>
      </c>
      <c r="BO423" s="162"/>
      <c r="BP423" s="166">
        <f>IF(PMKAFAAPAYER[[#This Row],[ ]]="Payé",PMKAFAAPAYER[[#This Row],[04.06.2025]],0)</f>
        <v>0</v>
      </c>
      <c r="BQ423" s="161"/>
      <c r="BR423" s="166">
        <f>IF(PMKAFAAPAYER[[#This Row],[ ]]="Payé",PMKAFAAPAYER[[#This Row],[11.06.2025]],0)</f>
        <v>0</v>
      </c>
      <c r="BS423" s="161"/>
      <c r="BT423" s="166">
        <f>IF(PMKAFAAPAYER[[#This Row],[ ]]="Payé",PMKAFAAPAYER[[#This Row],[18.06.2025]],0)</f>
        <v>0</v>
      </c>
      <c r="BU423" s="161"/>
      <c r="BV423" s="176">
        <f>IF(PMKAFAAPAYER[[#This Row],[ ]]="Payé",PMKAFAAPAYER[[#This Row],[25.06.2025]],0)</f>
        <v>0</v>
      </c>
      <c r="BW423" s="18">
        <f t="shared" si="101"/>
        <v>0</v>
      </c>
      <c r="BX423" s="162"/>
      <c r="BY423" s="166">
        <f>IF(PMKAFAAPAYER[[#This Row],[ ]]="Payé",PMKAFAAPAYER[[#This Row],[02.07.2025]],0)</f>
        <v>0</v>
      </c>
      <c r="BZ423" s="161"/>
      <c r="CA423" s="166">
        <f>IF(PMKAFAAPAYER[[#This Row],[ ]]="Payé",PMKAFAAPAYER[[#This Row],[09.07.2025]],0)</f>
        <v>0</v>
      </c>
      <c r="CB423" s="161"/>
      <c r="CC423" s="166">
        <f>IF(PMKAFAAPAYER[[#This Row],[ ]]="Payé",PMKAFAAPAYER[[#This Row],[16.07.2025]],0)</f>
        <v>0</v>
      </c>
      <c r="CD423" s="161"/>
      <c r="CE423" s="166">
        <f>IF(PMKAFAAPAYER[[#This Row],[ ]]="Payé",PMKAFAAPAYER[[#This Row],[23.07.2025]],0)</f>
        <v>0</v>
      </c>
      <c r="CF423" s="161"/>
      <c r="CG423" s="176">
        <f>IF(PMKAFAAPAYER[[#This Row],[ ]]="Payé",PMKAFAAPAYER[[#This Row],[30.07.2025]],0)</f>
        <v>0</v>
      </c>
      <c r="CH423" s="17">
        <f t="shared" si="102"/>
        <v>0</v>
      </c>
      <c r="CI423" s="162"/>
      <c r="CJ423" s="166">
        <f>IF(PMKAFAAPAYER[[#This Row],[ ]]="Payé",PMKAFAAPAYER[[#This Row],[06.08.2025]],0)</f>
        <v>0</v>
      </c>
      <c r="CK423" s="161"/>
      <c r="CL423" s="166">
        <f>IF(PMKAFAAPAYER[[#This Row],[ ]]="Payé",PMKAFAAPAYER[[#This Row],[13.08.2025]],0)</f>
        <v>0</v>
      </c>
      <c r="CM423" s="161"/>
      <c r="CN423" s="166">
        <f>IF(PMKAFAAPAYER[[#This Row],[ ]]="Payé",PMKAFAAPAYER[[#This Row],[20.08.2025]],0)</f>
        <v>0</v>
      </c>
      <c r="CO423" s="161"/>
      <c r="CP423" s="176">
        <f>IF(PMKAFAAPAYER[[#This Row],[ ]]="Payé",PMKAFAAPAYER[[#This Row],[27.08.2025]],0)</f>
        <v>0</v>
      </c>
      <c r="CQ423" s="18">
        <f t="shared" si="103"/>
        <v>0</v>
      </c>
      <c r="CR423" s="162"/>
      <c r="CS423" s="166">
        <f>IF(PMKAFAAPAYER[[#This Row],[ ]]="Payé",PMKAFAAPAYER[[#This Row],[03.09.2025]],0)</f>
        <v>0</v>
      </c>
      <c r="CT423" s="161"/>
      <c r="CU423" s="166">
        <f>IF(PMKAFAAPAYER[[#This Row],[ ]]="Payé",PMKAFAAPAYER[[#This Row],[10.09.2025]],0)</f>
        <v>0</v>
      </c>
      <c r="CV423" s="161"/>
      <c r="CW423" s="166">
        <f>IF(PMKAFAAPAYER[[#This Row],[ ]]="Payé",PMKAFAAPAYER[[#This Row],[17.09.2025]],0)</f>
        <v>0</v>
      </c>
      <c r="CX423" s="161"/>
      <c r="CY423" s="176">
        <f>IF(PMKAFAAPAYER[[#This Row],[ ]]="Payé",PMKAFAAPAYER[[#This Row],[24.09.2025]],0)</f>
        <v>0</v>
      </c>
      <c r="CZ423" s="17">
        <f t="shared" si="104"/>
        <v>0</v>
      </c>
      <c r="DA423" s="162"/>
      <c r="DB423" s="166">
        <f>IF(PMKAFAAPAYER[[#This Row],[ ]]="Payé",PMKAFAAPAYER[[#This Row],[01.10.2025]],0)</f>
        <v>0</v>
      </c>
      <c r="DC423" s="161"/>
      <c r="DD423" s="166">
        <f>IF(PMKAFAAPAYER[[#This Row],[ ]]="Payé",PMKAFAAPAYER[[#This Row],[08.10.2025]],0)</f>
        <v>0</v>
      </c>
      <c r="DE423" s="161"/>
      <c r="DF423" s="166">
        <f>IF(PMKAFAAPAYER[[#This Row],[ ]]="Payé",PMKAFAAPAYER[[#This Row],[15.10.2025]],0)</f>
        <v>0</v>
      </c>
      <c r="DG423" s="161"/>
      <c r="DH423" s="166">
        <f>IF(PMKAFAAPAYER[[#This Row],[ ]]="Payé",PMKAFAAPAYER[[#This Row],[22.10.2025]],0)</f>
        <v>0</v>
      </c>
      <c r="DI423" s="161"/>
      <c r="DJ423" s="176">
        <f>IF(PMKAFAAPAYER[[#This Row],[ ]]="Payé",PMKAFAAPAYER[[#This Row],[29.10.2025]],0)</f>
        <v>0</v>
      </c>
      <c r="DK423" s="18">
        <f t="shared" si="105"/>
        <v>0</v>
      </c>
      <c r="DL423" s="162"/>
      <c r="DM423" s="166">
        <f>IF(PMKAFAAPAYER[[#This Row],[ ]]="Payé",PMKAFAAPAYER[[#This Row],[05.11.2025]],0)</f>
        <v>0</v>
      </c>
      <c r="DN423" s="161"/>
      <c r="DO423" s="166">
        <f>IF(PMKAFAAPAYER[[#This Row],[ ]]="Payé",PMKAFAAPAYER[[#This Row],[12.11.2025]],0)</f>
        <v>0</v>
      </c>
      <c r="DP423" s="161"/>
      <c r="DQ423" s="166">
        <f>IF(PMKAFAAPAYER[[#This Row],[ ]]="Payé",PMKAFAAPAYER[[#This Row],[19.11.2025]],0)</f>
        <v>0</v>
      </c>
      <c r="DR423" s="161"/>
      <c r="DS423" s="176">
        <f>IF(PMKAFAAPAYER[[#This Row],[ ]]="Payé",PMKAFAAPAYER[[#This Row],[26.11.2025]],0)</f>
        <v>0</v>
      </c>
      <c r="DT423" s="17">
        <f t="shared" si="106"/>
        <v>0</v>
      </c>
      <c r="DU423" s="162"/>
      <c r="DV423" s="166">
        <f>IF(PMKAFAAPAYER[[#This Row],[ ]]="Payé",PMKAFAAPAYER[[#This Row],[03.12.2025]],0)</f>
        <v>0</v>
      </c>
      <c r="DW423" s="161"/>
      <c r="DX423" s="166">
        <f>IF(PMKAFAAPAYER[[#This Row],[ ]]="Payé",PMKAFAAPAYER[[#This Row],[10.12.2025]],0)</f>
        <v>0</v>
      </c>
      <c r="DY423" s="161"/>
      <c r="DZ423" s="166">
        <f>IF(PMKAFAAPAYER[[#This Row],[ ]]="Payé",PMKAFAAPAYER[[#This Row],[17.12.2025]],0)</f>
        <v>0</v>
      </c>
      <c r="EA423" s="161"/>
      <c r="EB423" s="166">
        <f>IF(PMKAFAAPAYER[[#This Row],[ ]]="Payé",PMKAFAAPAYER[[#This Row],[24.12.2025]],0)</f>
        <v>0</v>
      </c>
      <c r="EC423" s="161"/>
      <c r="ED423" s="176">
        <f>IF(PMKAFAAPAYER[[#This Row],[ ]]="Payé",PMKAFAAPAYER[[#This Row],[31.12.2025]],0)</f>
        <v>0</v>
      </c>
      <c r="EE423" s="18">
        <f t="shared" si="107"/>
        <v>0</v>
      </c>
      <c r="EF423" s="11">
        <f t="shared" si="108"/>
        <v>0</v>
      </c>
      <c r="EG423" s="16">
        <f>+PMKAFAAPAYER[[#This Row],[CHF]]-PMKAFAAPAYER[[#This Row],[T2025]]</f>
        <v>0</v>
      </c>
    </row>
    <row r="424" spans="1:137" x14ac:dyDescent="0.3">
      <c r="A424" s="9">
        <f t="shared" si="109"/>
        <v>419</v>
      </c>
      <c r="B424" s="250"/>
      <c r="C424" s="251"/>
      <c r="D424" s="252"/>
      <c r="E424" s="253"/>
      <c r="F424" s="265">
        <f t="shared" si="95"/>
        <v>0</v>
      </c>
      <c r="G424" s="254"/>
      <c r="H424" s="255"/>
      <c r="I424" s="256"/>
      <c r="J424" s="14"/>
      <c r="K424" s="14"/>
      <c r="L424" s="14"/>
      <c r="N424" s="15"/>
      <c r="P424" s="258"/>
      <c r="Q424" s="259"/>
      <c r="R424" s="260"/>
      <c r="S424" s="166">
        <f>IF(PMKAFAAPAYER[[#This Row],[ ]]="Payé",PMKAFAAPAYER[[#This Row],[02.01.2025]],0)</f>
        <v>0</v>
      </c>
      <c r="T424" s="234"/>
      <c r="U424" s="166">
        <f>IF(PMKAFAAPAYER[[#This Row],[ ]]="Payé",PMKAFAAPAYER[[#This Row],[09.01.2025]],0)</f>
        <v>0</v>
      </c>
      <c r="V424" s="234"/>
      <c r="W424" s="166">
        <f>IF(PMKAFAAPAYER[[#This Row],[ ]]="Payé",PMKAFAAPAYER[[#This Row],[16.01.2025]],0)</f>
        <v>0</v>
      </c>
      <c r="X424" s="234"/>
      <c r="Y424" s="166">
        <f>IF(PMKAFAAPAYER[[#This Row],[ ]]="Payé",PMKAFAAPAYER[[#This Row],[23.01.2025]],0)</f>
        <v>0</v>
      </c>
      <c r="Z424" s="234"/>
      <c r="AA424" s="176">
        <f>IF(PMKAFAAPAYER[[#This Row],[ ]]="Payé",PMKAFAAPAYER[[#This Row],[30.01.2025]],0)</f>
        <v>0</v>
      </c>
      <c r="AB424" s="32">
        <f t="shared" si="96"/>
        <v>0</v>
      </c>
      <c r="AC424" s="234"/>
      <c r="AD424" s="166">
        <f>IF(PMKAFAAPAYER[[#This Row],[ ]]="Payé",PMKAFAAPAYER[[#This Row],[06.02.2025]],0)</f>
        <v>0</v>
      </c>
      <c r="AE424" s="234"/>
      <c r="AF424" s="166">
        <f>IF(PMKAFAAPAYER[[#This Row],[ ]]="Payé",PMKAFAAPAYER[[#This Row],[13.02.2025]],0)</f>
        <v>0</v>
      </c>
      <c r="AG424" s="234"/>
      <c r="AH424" s="166">
        <f>IF(PMKAFAAPAYER[[#This Row],[ ]]="Payé",PMKAFAAPAYER[[#This Row],[20.02.2025]],0)</f>
        <v>0</v>
      </c>
      <c r="AI424" s="234"/>
      <c r="AJ424" s="176">
        <f>IF(PMKAFAAPAYER[[#This Row],[ ]]="Payé",PMKAFAAPAYER[[#This Row],[27.02.2025]],0)</f>
        <v>0</v>
      </c>
      <c r="AK424" s="47">
        <f t="shared" si="97"/>
        <v>0</v>
      </c>
      <c r="AL424" s="162"/>
      <c r="AM424" s="166">
        <f>IF(PMKAFAAPAYER[[#This Row],[ ]]="Payé",PMKAFAAPAYER[[#This Row],[05.03.2025]],0)</f>
        <v>0</v>
      </c>
      <c r="AN424" s="161"/>
      <c r="AO424" s="166">
        <f>IF(PMKAFAAPAYER[[#This Row],[ ]]="Payé",PMKAFAAPAYER[[#This Row],[12.03.2025]],0)</f>
        <v>0</v>
      </c>
      <c r="AP424" s="161"/>
      <c r="AQ424" s="166">
        <f>IF(PMKAFAAPAYER[[#This Row],[ ]]="Payé",PMKAFAAPAYER[[#This Row],[19.03.2025]],0)</f>
        <v>0</v>
      </c>
      <c r="AR424" s="161"/>
      <c r="AS424" s="176">
        <f>IF(PMKAFAAPAYER[[#This Row],[ ]]="Payé",PMKAFAAPAYER[[#This Row],[26.03.2025]],0)</f>
        <v>0</v>
      </c>
      <c r="AT424" s="17">
        <f t="shared" si="98"/>
        <v>0</v>
      </c>
      <c r="AU424" s="162"/>
      <c r="AV424" s="166">
        <f>IF(PMKAFAAPAYER[[#This Row],[ ]]="Payé",PMKAFAAPAYER[[#This Row],[02.04.2025]],0)</f>
        <v>0</v>
      </c>
      <c r="AW424" s="161"/>
      <c r="AX424" s="166">
        <f>IF(PMKAFAAPAYER[[#This Row],[ ]]="Payé",PMKAFAAPAYER[[#This Row],[09.04.2025]],0)</f>
        <v>0</v>
      </c>
      <c r="AY424" s="161"/>
      <c r="AZ424" s="166">
        <f>IF(PMKAFAAPAYER[[#This Row],[ ]]="Payé",PMKAFAAPAYER[[#This Row],[16.04.2025]],0)</f>
        <v>0</v>
      </c>
      <c r="BA424" s="161"/>
      <c r="BB424" s="166">
        <f>IF(PMKAFAAPAYER[[#This Row],[ ]]="Payé",PMKAFAAPAYER[[#This Row],[23.04.2025]],0)</f>
        <v>0</v>
      </c>
      <c r="BC424" s="161"/>
      <c r="BD424" s="176">
        <f>IF(PMKAFAAPAYER[[#This Row],[ ]]="Payé",PMKAFAAPAYER[[#This Row],[30.04.2025]],0)</f>
        <v>0</v>
      </c>
      <c r="BE424" s="18">
        <f t="shared" si="99"/>
        <v>0</v>
      </c>
      <c r="BF424" s="162"/>
      <c r="BG424" s="166">
        <f>IF(PMKAFAAPAYER[[#This Row],[ ]]="Payé",PMKAFAAPAYER[[#This Row],[07.05.2025]],0)</f>
        <v>0</v>
      </c>
      <c r="BH424" s="161"/>
      <c r="BI424" s="166">
        <f>IF(PMKAFAAPAYER[[#This Row],[ ]]="Payé",PMKAFAAPAYER[[#This Row],[14.05.2025]],0)</f>
        <v>0</v>
      </c>
      <c r="BJ424" s="161"/>
      <c r="BK424" s="166">
        <f>IF(PMKAFAAPAYER[[#This Row],[ ]]="Payé",PMKAFAAPAYER[[#This Row],[21.05.2025]],0)</f>
        <v>0</v>
      </c>
      <c r="BL424" s="161"/>
      <c r="BM424" s="176">
        <f>IF(PMKAFAAPAYER[[#This Row],[ ]]="Payé",PMKAFAAPAYER[[#This Row],[28.05.2025]],0)</f>
        <v>0</v>
      </c>
      <c r="BN424" s="17">
        <f t="shared" si="100"/>
        <v>0</v>
      </c>
      <c r="BO424" s="162"/>
      <c r="BP424" s="166">
        <f>IF(PMKAFAAPAYER[[#This Row],[ ]]="Payé",PMKAFAAPAYER[[#This Row],[04.06.2025]],0)</f>
        <v>0</v>
      </c>
      <c r="BQ424" s="161"/>
      <c r="BR424" s="166">
        <f>IF(PMKAFAAPAYER[[#This Row],[ ]]="Payé",PMKAFAAPAYER[[#This Row],[11.06.2025]],0)</f>
        <v>0</v>
      </c>
      <c r="BS424" s="161"/>
      <c r="BT424" s="166">
        <f>IF(PMKAFAAPAYER[[#This Row],[ ]]="Payé",PMKAFAAPAYER[[#This Row],[18.06.2025]],0)</f>
        <v>0</v>
      </c>
      <c r="BU424" s="161"/>
      <c r="BV424" s="176">
        <f>IF(PMKAFAAPAYER[[#This Row],[ ]]="Payé",PMKAFAAPAYER[[#This Row],[25.06.2025]],0)</f>
        <v>0</v>
      </c>
      <c r="BW424" s="18">
        <f t="shared" si="101"/>
        <v>0</v>
      </c>
      <c r="BX424" s="162"/>
      <c r="BY424" s="166">
        <f>IF(PMKAFAAPAYER[[#This Row],[ ]]="Payé",PMKAFAAPAYER[[#This Row],[02.07.2025]],0)</f>
        <v>0</v>
      </c>
      <c r="BZ424" s="161"/>
      <c r="CA424" s="166">
        <f>IF(PMKAFAAPAYER[[#This Row],[ ]]="Payé",PMKAFAAPAYER[[#This Row],[09.07.2025]],0)</f>
        <v>0</v>
      </c>
      <c r="CB424" s="161"/>
      <c r="CC424" s="166">
        <f>IF(PMKAFAAPAYER[[#This Row],[ ]]="Payé",PMKAFAAPAYER[[#This Row],[16.07.2025]],0)</f>
        <v>0</v>
      </c>
      <c r="CD424" s="161"/>
      <c r="CE424" s="166">
        <f>IF(PMKAFAAPAYER[[#This Row],[ ]]="Payé",PMKAFAAPAYER[[#This Row],[23.07.2025]],0)</f>
        <v>0</v>
      </c>
      <c r="CF424" s="161"/>
      <c r="CG424" s="176">
        <f>IF(PMKAFAAPAYER[[#This Row],[ ]]="Payé",PMKAFAAPAYER[[#This Row],[30.07.2025]],0)</f>
        <v>0</v>
      </c>
      <c r="CH424" s="17">
        <f t="shared" si="102"/>
        <v>0</v>
      </c>
      <c r="CI424" s="162"/>
      <c r="CJ424" s="166">
        <f>IF(PMKAFAAPAYER[[#This Row],[ ]]="Payé",PMKAFAAPAYER[[#This Row],[06.08.2025]],0)</f>
        <v>0</v>
      </c>
      <c r="CK424" s="161"/>
      <c r="CL424" s="166">
        <f>IF(PMKAFAAPAYER[[#This Row],[ ]]="Payé",PMKAFAAPAYER[[#This Row],[13.08.2025]],0)</f>
        <v>0</v>
      </c>
      <c r="CM424" s="161"/>
      <c r="CN424" s="166">
        <f>IF(PMKAFAAPAYER[[#This Row],[ ]]="Payé",PMKAFAAPAYER[[#This Row],[20.08.2025]],0)</f>
        <v>0</v>
      </c>
      <c r="CO424" s="161"/>
      <c r="CP424" s="176">
        <f>IF(PMKAFAAPAYER[[#This Row],[ ]]="Payé",PMKAFAAPAYER[[#This Row],[27.08.2025]],0)</f>
        <v>0</v>
      </c>
      <c r="CQ424" s="18">
        <f t="shared" si="103"/>
        <v>0</v>
      </c>
      <c r="CR424" s="162"/>
      <c r="CS424" s="166">
        <f>IF(PMKAFAAPAYER[[#This Row],[ ]]="Payé",PMKAFAAPAYER[[#This Row],[03.09.2025]],0)</f>
        <v>0</v>
      </c>
      <c r="CT424" s="161"/>
      <c r="CU424" s="166">
        <f>IF(PMKAFAAPAYER[[#This Row],[ ]]="Payé",PMKAFAAPAYER[[#This Row],[10.09.2025]],0)</f>
        <v>0</v>
      </c>
      <c r="CV424" s="161"/>
      <c r="CW424" s="166">
        <f>IF(PMKAFAAPAYER[[#This Row],[ ]]="Payé",PMKAFAAPAYER[[#This Row],[17.09.2025]],0)</f>
        <v>0</v>
      </c>
      <c r="CX424" s="161"/>
      <c r="CY424" s="176">
        <f>IF(PMKAFAAPAYER[[#This Row],[ ]]="Payé",PMKAFAAPAYER[[#This Row],[24.09.2025]],0)</f>
        <v>0</v>
      </c>
      <c r="CZ424" s="17">
        <f t="shared" si="104"/>
        <v>0</v>
      </c>
      <c r="DA424" s="162"/>
      <c r="DB424" s="166">
        <f>IF(PMKAFAAPAYER[[#This Row],[ ]]="Payé",PMKAFAAPAYER[[#This Row],[01.10.2025]],0)</f>
        <v>0</v>
      </c>
      <c r="DC424" s="161"/>
      <c r="DD424" s="166">
        <f>IF(PMKAFAAPAYER[[#This Row],[ ]]="Payé",PMKAFAAPAYER[[#This Row],[08.10.2025]],0)</f>
        <v>0</v>
      </c>
      <c r="DE424" s="161"/>
      <c r="DF424" s="166">
        <f>IF(PMKAFAAPAYER[[#This Row],[ ]]="Payé",PMKAFAAPAYER[[#This Row],[15.10.2025]],0)</f>
        <v>0</v>
      </c>
      <c r="DG424" s="161"/>
      <c r="DH424" s="166">
        <f>IF(PMKAFAAPAYER[[#This Row],[ ]]="Payé",PMKAFAAPAYER[[#This Row],[22.10.2025]],0)</f>
        <v>0</v>
      </c>
      <c r="DI424" s="161"/>
      <c r="DJ424" s="176">
        <f>IF(PMKAFAAPAYER[[#This Row],[ ]]="Payé",PMKAFAAPAYER[[#This Row],[29.10.2025]],0)</f>
        <v>0</v>
      </c>
      <c r="DK424" s="18">
        <f t="shared" si="105"/>
        <v>0</v>
      </c>
      <c r="DL424" s="162"/>
      <c r="DM424" s="166">
        <f>IF(PMKAFAAPAYER[[#This Row],[ ]]="Payé",PMKAFAAPAYER[[#This Row],[05.11.2025]],0)</f>
        <v>0</v>
      </c>
      <c r="DN424" s="161"/>
      <c r="DO424" s="166">
        <f>IF(PMKAFAAPAYER[[#This Row],[ ]]="Payé",PMKAFAAPAYER[[#This Row],[12.11.2025]],0)</f>
        <v>0</v>
      </c>
      <c r="DP424" s="161"/>
      <c r="DQ424" s="166">
        <f>IF(PMKAFAAPAYER[[#This Row],[ ]]="Payé",PMKAFAAPAYER[[#This Row],[19.11.2025]],0)</f>
        <v>0</v>
      </c>
      <c r="DR424" s="161"/>
      <c r="DS424" s="176">
        <f>IF(PMKAFAAPAYER[[#This Row],[ ]]="Payé",PMKAFAAPAYER[[#This Row],[26.11.2025]],0)</f>
        <v>0</v>
      </c>
      <c r="DT424" s="17">
        <f t="shared" si="106"/>
        <v>0</v>
      </c>
      <c r="DU424" s="162"/>
      <c r="DV424" s="166">
        <f>IF(PMKAFAAPAYER[[#This Row],[ ]]="Payé",PMKAFAAPAYER[[#This Row],[03.12.2025]],0)</f>
        <v>0</v>
      </c>
      <c r="DW424" s="161"/>
      <c r="DX424" s="166">
        <f>IF(PMKAFAAPAYER[[#This Row],[ ]]="Payé",PMKAFAAPAYER[[#This Row],[10.12.2025]],0)</f>
        <v>0</v>
      </c>
      <c r="DY424" s="161"/>
      <c r="DZ424" s="166">
        <f>IF(PMKAFAAPAYER[[#This Row],[ ]]="Payé",PMKAFAAPAYER[[#This Row],[17.12.2025]],0)</f>
        <v>0</v>
      </c>
      <c r="EA424" s="161"/>
      <c r="EB424" s="166">
        <f>IF(PMKAFAAPAYER[[#This Row],[ ]]="Payé",PMKAFAAPAYER[[#This Row],[24.12.2025]],0)</f>
        <v>0</v>
      </c>
      <c r="EC424" s="161"/>
      <c r="ED424" s="176">
        <f>IF(PMKAFAAPAYER[[#This Row],[ ]]="Payé",PMKAFAAPAYER[[#This Row],[31.12.2025]],0)</f>
        <v>0</v>
      </c>
      <c r="EE424" s="18">
        <f t="shared" si="107"/>
        <v>0</v>
      </c>
      <c r="EF424" s="11">
        <f t="shared" si="108"/>
        <v>0</v>
      </c>
      <c r="EG424" s="16">
        <f>+PMKAFAAPAYER[[#This Row],[CHF]]-PMKAFAAPAYER[[#This Row],[T2025]]</f>
        <v>0</v>
      </c>
    </row>
    <row r="425" spans="1:137" x14ac:dyDescent="0.3">
      <c r="A425" s="9">
        <f t="shared" si="109"/>
        <v>420</v>
      </c>
      <c r="B425" s="250"/>
      <c r="C425" s="251"/>
      <c r="D425" s="252"/>
      <c r="E425" s="253"/>
      <c r="F425" s="265">
        <f t="shared" si="95"/>
        <v>0</v>
      </c>
      <c r="G425" s="254"/>
      <c r="H425" s="255"/>
      <c r="I425" s="256"/>
      <c r="J425" s="14"/>
      <c r="K425" s="14"/>
      <c r="L425" s="14"/>
      <c r="N425" s="15"/>
      <c r="P425" s="258"/>
      <c r="Q425" s="259"/>
      <c r="R425" s="260"/>
      <c r="S425" s="166">
        <f>IF(PMKAFAAPAYER[[#This Row],[ ]]="Payé",PMKAFAAPAYER[[#This Row],[02.01.2025]],0)</f>
        <v>0</v>
      </c>
      <c r="T425" s="234"/>
      <c r="U425" s="166">
        <f>IF(PMKAFAAPAYER[[#This Row],[ ]]="Payé",PMKAFAAPAYER[[#This Row],[09.01.2025]],0)</f>
        <v>0</v>
      </c>
      <c r="V425" s="234"/>
      <c r="W425" s="166">
        <f>IF(PMKAFAAPAYER[[#This Row],[ ]]="Payé",PMKAFAAPAYER[[#This Row],[16.01.2025]],0)</f>
        <v>0</v>
      </c>
      <c r="X425" s="234"/>
      <c r="Y425" s="166">
        <f>IF(PMKAFAAPAYER[[#This Row],[ ]]="Payé",PMKAFAAPAYER[[#This Row],[23.01.2025]],0)</f>
        <v>0</v>
      </c>
      <c r="Z425" s="234"/>
      <c r="AA425" s="176">
        <f>IF(PMKAFAAPAYER[[#This Row],[ ]]="Payé",PMKAFAAPAYER[[#This Row],[30.01.2025]],0)</f>
        <v>0</v>
      </c>
      <c r="AB425" s="32">
        <f t="shared" si="96"/>
        <v>0</v>
      </c>
      <c r="AC425" s="234"/>
      <c r="AD425" s="166">
        <f>IF(PMKAFAAPAYER[[#This Row],[ ]]="Payé",PMKAFAAPAYER[[#This Row],[06.02.2025]],0)</f>
        <v>0</v>
      </c>
      <c r="AE425" s="234"/>
      <c r="AF425" s="166">
        <f>IF(PMKAFAAPAYER[[#This Row],[ ]]="Payé",PMKAFAAPAYER[[#This Row],[13.02.2025]],0)</f>
        <v>0</v>
      </c>
      <c r="AG425" s="234"/>
      <c r="AH425" s="166">
        <f>IF(PMKAFAAPAYER[[#This Row],[ ]]="Payé",PMKAFAAPAYER[[#This Row],[20.02.2025]],0)</f>
        <v>0</v>
      </c>
      <c r="AI425" s="234"/>
      <c r="AJ425" s="176">
        <f>IF(PMKAFAAPAYER[[#This Row],[ ]]="Payé",PMKAFAAPAYER[[#This Row],[27.02.2025]],0)</f>
        <v>0</v>
      </c>
      <c r="AK425" s="47">
        <f t="shared" si="97"/>
        <v>0</v>
      </c>
      <c r="AL425" s="162"/>
      <c r="AM425" s="166">
        <f>IF(PMKAFAAPAYER[[#This Row],[ ]]="Payé",PMKAFAAPAYER[[#This Row],[05.03.2025]],0)</f>
        <v>0</v>
      </c>
      <c r="AN425" s="161"/>
      <c r="AO425" s="166">
        <f>IF(PMKAFAAPAYER[[#This Row],[ ]]="Payé",PMKAFAAPAYER[[#This Row],[12.03.2025]],0)</f>
        <v>0</v>
      </c>
      <c r="AP425" s="161"/>
      <c r="AQ425" s="166">
        <f>IF(PMKAFAAPAYER[[#This Row],[ ]]="Payé",PMKAFAAPAYER[[#This Row],[19.03.2025]],0)</f>
        <v>0</v>
      </c>
      <c r="AR425" s="161"/>
      <c r="AS425" s="176">
        <f>IF(PMKAFAAPAYER[[#This Row],[ ]]="Payé",PMKAFAAPAYER[[#This Row],[26.03.2025]],0)</f>
        <v>0</v>
      </c>
      <c r="AT425" s="17">
        <f t="shared" si="98"/>
        <v>0</v>
      </c>
      <c r="AU425" s="162"/>
      <c r="AV425" s="166">
        <f>IF(PMKAFAAPAYER[[#This Row],[ ]]="Payé",PMKAFAAPAYER[[#This Row],[02.04.2025]],0)</f>
        <v>0</v>
      </c>
      <c r="AW425" s="161"/>
      <c r="AX425" s="166">
        <f>IF(PMKAFAAPAYER[[#This Row],[ ]]="Payé",PMKAFAAPAYER[[#This Row],[09.04.2025]],0)</f>
        <v>0</v>
      </c>
      <c r="AY425" s="161"/>
      <c r="AZ425" s="166">
        <f>IF(PMKAFAAPAYER[[#This Row],[ ]]="Payé",PMKAFAAPAYER[[#This Row],[16.04.2025]],0)</f>
        <v>0</v>
      </c>
      <c r="BA425" s="161"/>
      <c r="BB425" s="166">
        <f>IF(PMKAFAAPAYER[[#This Row],[ ]]="Payé",PMKAFAAPAYER[[#This Row],[23.04.2025]],0)</f>
        <v>0</v>
      </c>
      <c r="BC425" s="161"/>
      <c r="BD425" s="176">
        <f>IF(PMKAFAAPAYER[[#This Row],[ ]]="Payé",PMKAFAAPAYER[[#This Row],[30.04.2025]],0)</f>
        <v>0</v>
      </c>
      <c r="BE425" s="18">
        <f t="shared" si="99"/>
        <v>0</v>
      </c>
      <c r="BF425" s="162"/>
      <c r="BG425" s="166">
        <f>IF(PMKAFAAPAYER[[#This Row],[ ]]="Payé",PMKAFAAPAYER[[#This Row],[07.05.2025]],0)</f>
        <v>0</v>
      </c>
      <c r="BH425" s="161"/>
      <c r="BI425" s="166">
        <f>IF(PMKAFAAPAYER[[#This Row],[ ]]="Payé",PMKAFAAPAYER[[#This Row],[14.05.2025]],0)</f>
        <v>0</v>
      </c>
      <c r="BJ425" s="161"/>
      <c r="BK425" s="166">
        <f>IF(PMKAFAAPAYER[[#This Row],[ ]]="Payé",PMKAFAAPAYER[[#This Row],[21.05.2025]],0)</f>
        <v>0</v>
      </c>
      <c r="BL425" s="161"/>
      <c r="BM425" s="176">
        <f>IF(PMKAFAAPAYER[[#This Row],[ ]]="Payé",PMKAFAAPAYER[[#This Row],[28.05.2025]],0)</f>
        <v>0</v>
      </c>
      <c r="BN425" s="17">
        <f t="shared" si="100"/>
        <v>0</v>
      </c>
      <c r="BO425" s="162"/>
      <c r="BP425" s="166">
        <f>IF(PMKAFAAPAYER[[#This Row],[ ]]="Payé",PMKAFAAPAYER[[#This Row],[04.06.2025]],0)</f>
        <v>0</v>
      </c>
      <c r="BQ425" s="161"/>
      <c r="BR425" s="166">
        <f>IF(PMKAFAAPAYER[[#This Row],[ ]]="Payé",PMKAFAAPAYER[[#This Row],[11.06.2025]],0)</f>
        <v>0</v>
      </c>
      <c r="BS425" s="161"/>
      <c r="BT425" s="166">
        <f>IF(PMKAFAAPAYER[[#This Row],[ ]]="Payé",PMKAFAAPAYER[[#This Row],[18.06.2025]],0)</f>
        <v>0</v>
      </c>
      <c r="BU425" s="161"/>
      <c r="BV425" s="176">
        <f>IF(PMKAFAAPAYER[[#This Row],[ ]]="Payé",PMKAFAAPAYER[[#This Row],[25.06.2025]],0)</f>
        <v>0</v>
      </c>
      <c r="BW425" s="18">
        <f t="shared" si="101"/>
        <v>0</v>
      </c>
      <c r="BX425" s="162"/>
      <c r="BY425" s="166">
        <f>IF(PMKAFAAPAYER[[#This Row],[ ]]="Payé",PMKAFAAPAYER[[#This Row],[02.07.2025]],0)</f>
        <v>0</v>
      </c>
      <c r="BZ425" s="161"/>
      <c r="CA425" s="166">
        <f>IF(PMKAFAAPAYER[[#This Row],[ ]]="Payé",PMKAFAAPAYER[[#This Row],[09.07.2025]],0)</f>
        <v>0</v>
      </c>
      <c r="CB425" s="161"/>
      <c r="CC425" s="166">
        <f>IF(PMKAFAAPAYER[[#This Row],[ ]]="Payé",PMKAFAAPAYER[[#This Row],[16.07.2025]],0)</f>
        <v>0</v>
      </c>
      <c r="CD425" s="161"/>
      <c r="CE425" s="166">
        <f>IF(PMKAFAAPAYER[[#This Row],[ ]]="Payé",PMKAFAAPAYER[[#This Row],[23.07.2025]],0)</f>
        <v>0</v>
      </c>
      <c r="CF425" s="161"/>
      <c r="CG425" s="176">
        <f>IF(PMKAFAAPAYER[[#This Row],[ ]]="Payé",PMKAFAAPAYER[[#This Row],[30.07.2025]],0)</f>
        <v>0</v>
      </c>
      <c r="CH425" s="17">
        <f t="shared" si="102"/>
        <v>0</v>
      </c>
      <c r="CI425" s="162"/>
      <c r="CJ425" s="166">
        <f>IF(PMKAFAAPAYER[[#This Row],[ ]]="Payé",PMKAFAAPAYER[[#This Row],[06.08.2025]],0)</f>
        <v>0</v>
      </c>
      <c r="CK425" s="161"/>
      <c r="CL425" s="166">
        <f>IF(PMKAFAAPAYER[[#This Row],[ ]]="Payé",PMKAFAAPAYER[[#This Row],[13.08.2025]],0)</f>
        <v>0</v>
      </c>
      <c r="CM425" s="161"/>
      <c r="CN425" s="166">
        <f>IF(PMKAFAAPAYER[[#This Row],[ ]]="Payé",PMKAFAAPAYER[[#This Row],[20.08.2025]],0)</f>
        <v>0</v>
      </c>
      <c r="CO425" s="161"/>
      <c r="CP425" s="176">
        <f>IF(PMKAFAAPAYER[[#This Row],[ ]]="Payé",PMKAFAAPAYER[[#This Row],[27.08.2025]],0)</f>
        <v>0</v>
      </c>
      <c r="CQ425" s="18">
        <f t="shared" si="103"/>
        <v>0</v>
      </c>
      <c r="CR425" s="162"/>
      <c r="CS425" s="166">
        <f>IF(PMKAFAAPAYER[[#This Row],[ ]]="Payé",PMKAFAAPAYER[[#This Row],[03.09.2025]],0)</f>
        <v>0</v>
      </c>
      <c r="CT425" s="161"/>
      <c r="CU425" s="166">
        <f>IF(PMKAFAAPAYER[[#This Row],[ ]]="Payé",PMKAFAAPAYER[[#This Row],[10.09.2025]],0)</f>
        <v>0</v>
      </c>
      <c r="CV425" s="161"/>
      <c r="CW425" s="166">
        <f>IF(PMKAFAAPAYER[[#This Row],[ ]]="Payé",PMKAFAAPAYER[[#This Row],[17.09.2025]],0)</f>
        <v>0</v>
      </c>
      <c r="CX425" s="161"/>
      <c r="CY425" s="176">
        <f>IF(PMKAFAAPAYER[[#This Row],[ ]]="Payé",PMKAFAAPAYER[[#This Row],[24.09.2025]],0)</f>
        <v>0</v>
      </c>
      <c r="CZ425" s="17">
        <f t="shared" si="104"/>
        <v>0</v>
      </c>
      <c r="DA425" s="162"/>
      <c r="DB425" s="166">
        <f>IF(PMKAFAAPAYER[[#This Row],[ ]]="Payé",PMKAFAAPAYER[[#This Row],[01.10.2025]],0)</f>
        <v>0</v>
      </c>
      <c r="DC425" s="161"/>
      <c r="DD425" s="166">
        <f>IF(PMKAFAAPAYER[[#This Row],[ ]]="Payé",PMKAFAAPAYER[[#This Row],[08.10.2025]],0)</f>
        <v>0</v>
      </c>
      <c r="DE425" s="161"/>
      <c r="DF425" s="166">
        <f>IF(PMKAFAAPAYER[[#This Row],[ ]]="Payé",PMKAFAAPAYER[[#This Row],[15.10.2025]],0)</f>
        <v>0</v>
      </c>
      <c r="DG425" s="161"/>
      <c r="DH425" s="166">
        <f>IF(PMKAFAAPAYER[[#This Row],[ ]]="Payé",PMKAFAAPAYER[[#This Row],[22.10.2025]],0)</f>
        <v>0</v>
      </c>
      <c r="DI425" s="161"/>
      <c r="DJ425" s="176">
        <f>IF(PMKAFAAPAYER[[#This Row],[ ]]="Payé",PMKAFAAPAYER[[#This Row],[29.10.2025]],0)</f>
        <v>0</v>
      </c>
      <c r="DK425" s="18">
        <f t="shared" si="105"/>
        <v>0</v>
      </c>
      <c r="DL425" s="162"/>
      <c r="DM425" s="166">
        <f>IF(PMKAFAAPAYER[[#This Row],[ ]]="Payé",PMKAFAAPAYER[[#This Row],[05.11.2025]],0)</f>
        <v>0</v>
      </c>
      <c r="DN425" s="161"/>
      <c r="DO425" s="166">
        <f>IF(PMKAFAAPAYER[[#This Row],[ ]]="Payé",PMKAFAAPAYER[[#This Row],[12.11.2025]],0)</f>
        <v>0</v>
      </c>
      <c r="DP425" s="161"/>
      <c r="DQ425" s="166">
        <f>IF(PMKAFAAPAYER[[#This Row],[ ]]="Payé",PMKAFAAPAYER[[#This Row],[19.11.2025]],0)</f>
        <v>0</v>
      </c>
      <c r="DR425" s="161"/>
      <c r="DS425" s="176">
        <f>IF(PMKAFAAPAYER[[#This Row],[ ]]="Payé",PMKAFAAPAYER[[#This Row],[26.11.2025]],0)</f>
        <v>0</v>
      </c>
      <c r="DT425" s="17">
        <f t="shared" si="106"/>
        <v>0</v>
      </c>
      <c r="DU425" s="162"/>
      <c r="DV425" s="166">
        <f>IF(PMKAFAAPAYER[[#This Row],[ ]]="Payé",PMKAFAAPAYER[[#This Row],[03.12.2025]],0)</f>
        <v>0</v>
      </c>
      <c r="DW425" s="161"/>
      <c r="DX425" s="166">
        <f>IF(PMKAFAAPAYER[[#This Row],[ ]]="Payé",PMKAFAAPAYER[[#This Row],[10.12.2025]],0)</f>
        <v>0</v>
      </c>
      <c r="DY425" s="161"/>
      <c r="DZ425" s="166">
        <f>IF(PMKAFAAPAYER[[#This Row],[ ]]="Payé",PMKAFAAPAYER[[#This Row],[17.12.2025]],0)</f>
        <v>0</v>
      </c>
      <c r="EA425" s="161"/>
      <c r="EB425" s="166">
        <f>IF(PMKAFAAPAYER[[#This Row],[ ]]="Payé",PMKAFAAPAYER[[#This Row],[24.12.2025]],0)</f>
        <v>0</v>
      </c>
      <c r="EC425" s="161"/>
      <c r="ED425" s="176">
        <f>IF(PMKAFAAPAYER[[#This Row],[ ]]="Payé",PMKAFAAPAYER[[#This Row],[31.12.2025]],0)</f>
        <v>0</v>
      </c>
      <c r="EE425" s="18">
        <f t="shared" si="107"/>
        <v>0</v>
      </c>
      <c r="EF425" s="11">
        <f t="shared" si="108"/>
        <v>0</v>
      </c>
      <c r="EG425" s="16">
        <f>+PMKAFAAPAYER[[#This Row],[CHF]]-PMKAFAAPAYER[[#This Row],[T2025]]</f>
        <v>0</v>
      </c>
    </row>
    <row r="426" spans="1:137" x14ac:dyDescent="0.3">
      <c r="A426" s="9">
        <f t="shared" si="109"/>
        <v>421</v>
      </c>
      <c r="B426" s="250"/>
      <c r="C426" s="251"/>
      <c r="D426" s="252"/>
      <c r="E426" s="253"/>
      <c r="F426" s="265">
        <f t="shared" si="95"/>
        <v>0</v>
      </c>
      <c r="G426" s="254"/>
      <c r="H426" s="255"/>
      <c r="I426" s="256"/>
      <c r="J426" s="14"/>
      <c r="K426" s="14"/>
      <c r="L426" s="14"/>
      <c r="N426" s="15"/>
      <c r="P426" s="258"/>
      <c r="Q426" s="259"/>
      <c r="R426" s="260"/>
      <c r="S426" s="166">
        <f>IF(PMKAFAAPAYER[[#This Row],[ ]]="Payé",PMKAFAAPAYER[[#This Row],[02.01.2025]],0)</f>
        <v>0</v>
      </c>
      <c r="T426" s="234"/>
      <c r="U426" s="166">
        <f>IF(PMKAFAAPAYER[[#This Row],[ ]]="Payé",PMKAFAAPAYER[[#This Row],[09.01.2025]],0)</f>
        <v>0</v>
      </c>
      <c r="V426" s="234"/>
      <c r="W426" s="166">
        <f>IF(PMKAFAAPAYER[[#This Row],[ ]]="Payé",PMKAFAAPAYER[[#This Row],[16.01.2025]],0)</f>
        <v>0</v>
      </c>
      <c r="X426" s="234"/>
      <c r="Y426" s="166">
        <f>IF(PMKAFAAPAYER[[#This Row],[ ]]="Payé",PMKAFAAPAYER[[#This Row],[23.01.2025]],0)</f>
        <v>0</v>
      </c>
      <c r="Z426" s="234"/>
      <c r="AA426" s="176">
        <f>IF(PMKAFAAPAYER[[#This Row],[ ]]="Payé",PMKAFAAPAYER[[#This Row],[30.01.2025]],0)</f>
        <v>0</v>
      </c>
      <c r="AB426" s="32">
        <f t="shared" si="96"/>
        <v>0</v>
      </c>
      <c r="AC426" s="234"/>
      <c r="AD426" s="166">
        <f>IF(PMKAFAAPAYER[[#This Row],[ ]]="Payé",PMKAFAAPAYER[[#This Row],[06.02.2025]],0)</f>
        <v>0</v>
      </c>
      <c r="AE426" s="234"/>
      <c r="AF426" s="166">
        <f>IF(PMKAFAAPAYER[[#This Row],[ ]]="Payé",PMKAFAAPAYER[[#This Row],[13.02.2025]],0)</f>
        <v>0</v>
      </c>
      <c r="AG426" s="234"/>
      <c r="AH426" s="166">
        <f>IF(PMKAFAAPAYER[[#This Row],[ ]]="Payé",PMKAFAAPAYER[[#This Row],[20.02.2025]],0)</f>
        <v>0</v>
      </c>
      <c r="AI426" s="234"/>
      <c r="AJ426" s="176">
        <f>IF(PMKAFAAPAYER[[#This Row],[ ]]="Payé",PMKAFAAPAYER[[#This Row],[27.02.2025]],0)</f>
        <v>0</v>
      </c>
      <c r="AK426" s="47">
        <f t="shared" si="97"/>
        <v>0</v>
      </c>
      <c r="AL426" s="162"/>
      <c r="AM426" s="166">
        <f>IF(PMKAFAAPAYER[[#This Row],[ ]]="Payé",PMKAFAAPAYER[[#This Row],[05.03.2025]],0)</f>
        <v>0</v>
      </c>
      <c r="AN426" s="161"/>
      <c r="AO426" s="166">
        <f>IF(PMKAFAAPAYER[[#This Row],[ ]]="Payé",PMKAFAAPAYER[[#This Row],[12.03.2025]],0)</f>
        <v>0</v>
      </c>
      <c r="AP426" s="161"/>
      <c r="AQ426" s="166">
        <f>IF(PMKAFAAPAYER[[#This Row],[ ]]="Payé",PMKAFAAPAYER[[#This Row],[19.03.2025]],0)</f>
        <v>0</v>
      </c>
      <c r="AR426" s="161"/>
      <c r="AS426" s="176">
        <f>IF(PMKAFAAPAYER[[#This Row],[ ]]="Payé",PMKAFAAPAYER[[#This Row],[26.03.2025]],0)</f>
        <v>0</v>
      </c>
      <c r="AT426" s="17">
        <f t="shared" si="98"/>
        <v>0</v>
      </c>
      <c r="AU426" s="162"/>
      <c r="AV426" s="166">
        <f>IF(PMKAFAAPAYER[[#This Row],[ ]]="Payé",PMKAFAAPAYER[[#This Row],[02.04.2025]],0)</f>
        <v>0</v>
      </c>
      <c r="AW426" s="161"/>
      <c r="AX426" s="166">
        <f>IF(PMKAFAAPAYER[[#This Row],[ ]]="Payé",PMKAFAAPAYER[[#This Row],[09.04.2025]],0)</f>
        <v>0</v>
      </c>
      <c r="AY426" s="161"/>
      <c r="AZ426" s="166">
        <f>IF(PMKAFAAPAYER[[#This Row],[ ]]="Payé",PMKAFAAPAYER[[#This Row],[16.04.2025]],0)</f>
        <v>0</v>
      </c>
      <c r="BA426" s="161"/>
      <c r="BB426" s="166">
        <f>IF(PMKAFAAPAYER[[#This Row],[ ]]="Payé",PMKAFAAPAYER[[#This Row],[23.04.2025]],0)</f>
        <v>0</v>
      </c>
      <c r="BC426" s="161"/>
      <c r="BD426" s="176">
        <f>IF(PMKAFAAPAYER[[#This Row],[ ]]="Payé",PMKAFAAPAYER[[#This Row],[30.04.2025]],0)</f>
        <v>0</v>
      </c>
      <c r="BE426" s="18">
        <f t="shared" si="99"/>
        <v>0</v>
      </c>
      <c r="BF426" s="162"/>
      <c r="BG426" s="166">
        <f>IF(PMKAFAAPAYER[[#This Row],[ ]]="Payé",PMKAFAAPAYER[[#This Row],[07.05.2025]],0)</f>
        <v>0</v>
      </c>
      <c r="BH426" s="161"/>
      <c r="BI426" s="166">
        <f>IF(PMKAFAAPAYER[[#This Row],[ ]]="Payé",PMKAFAAPAYER[[#This Row],[14.05.2025]],0)</f>
        <v>0</v>
      </c>
      <c r="BJ426" s="161"/>
      <c r="BK426" s="166">
        <f>IF(PMKAFAAPAYER[[#This Row],[ ]]="Payé",PMKAFAAPAYER[[#This Row],[21.05.2025]],0)</f>
        <v>0</v>
      </c>
      <c r="BL426" s="161"/>
      <c r="BM426" s="176">
        <f>IF(PMKAFAAPAYER[[#This Row],[ ]]="Payé",PMKAFAAPAYER[[#This Row],[28.05.2025]],0)</f>
        <v>0</v>
      </c>
      <c r="BN426" s="17">
        <f t="shared" si="100"/>
        <v>0</v>
      </c>
      <c r="BO426" s="162"/>
      <c r="BP426" s="166">
        <f>IF(PMKAFAAPAYER[[#This Row],[ ]]="Payé",PMKAFAAPAYER[[#This Row],[04.06.2025]],0)</f>
        <v>0</v>
      </c>
      <c r="BQ426" s="161"/>
      <c r="BR426" s="166">
        <f>IF(PMKAFAAPAYER[[#This Row],[ ]]="Payé",PMKAFAAPAYER[[#This Row],[11.06.2025]],0)</f>
        <v>0</v>
      </c>
      <c r="BS426" s="161"/>
      <c r="BT426" s="166">
        <f>IF(PMKAFAAPAYER[[#This Row],[ ]]="Payé",PMKAFAAPAYER[[#This Row],[18.06.2025]],0)</f>
        <v>0</v>
      </c>
      <c r="BU426" s="161"/>
      <c r="BV426" s="176">
        <f>IF(PMKAFAAPAYER[[#This Row],[ ]]="Payé",PMKAFAAPAYER[[#This Row],[25.06.2025]],0)</f>
        <v>0</v>
      </c>
      <c r="BW426" s="18">
        <f t="shared" si="101"/>
        <v>0</v>
      </c>
      <c r="BX426" s="162"/>
      <c r="BY426" s="166">
        <f>IF(PMKAFAAPAYER[[#This Row],[ ]]="Payé",PMKAFAAPAYER[[#This Row],[02.07.2025]],0)</f>
        <v>0</v>
      </c>
      <c r="BZ426" s="161"/>
      <c r="CA426" s="166">
        <f>IF(PMKAFAAPAYER[[#This Row],[ ]]="Payé",PMKAFAAPAYER[[#This Row],[09.07.2025]],0)</f>
        <v>0</v>
      </c>
      <c r="CB426" s="161"/>
      <c r="CC426" s="166">
        <f>IF(PMKAFAAPAYER[[#This Row],[ ]]="Payé",PMKAFAAPAYER[[#This Row],[16.07.2025]],0)</f>
        <v>0</v>
      </c>
      <c r="CD426" s="161"/>
      <c r="CE426" s="166">
        <f>IF(PMKAFAAPAYER[[#This Row],[ ]]="Payé",PMKAFAAPAYER[[#This Row],[23.07.2025]],0)</f>
        <v>0</v>
      </c>
      <c r="CF426" s="161"/>
      <c r="CG426" s="176">
        <f>IF(PMKAFAAPAYER[[#This Row],[ ]]="Payé",PMKAFAAPAYER[[#This Row],[30.07.2025]],0)</f>
        <v>0</v>
      </c>
      <c r="CH426" s="17">
        <f t="shared" si="102"/>
        <v>0</v>
      </c>
      <c r="CI426" s="162"/>
      <c r="CJ426" s="166">
        <f>IF(PMKAFAAPAYER[[#This Row],[ ]]="Payé",PMKAFAAPAYER[[#This Row],[06.08.2025]],0)</f>
        <v>0</v>
      </c>
      <c r="CK426" s="161"/>
      <c r="CL426" s="166">
        <f>IF(PMKAFAAPAYER[[#This Row],[ ]]="Payé",PMKAFAAPAYER[[#This Row],[13.08.2025]],0)</f>
        <v>0</v>
      </c>
      <c r="CM426" s="161"/>
      <c r="CN426" s="166">
        <f>IF(PMKAFAAPAYER[[#This Row],[ ]]="Payé",PMKAFAAPAYER[[#This Row],[20.08.2025]],0)</f>
        <v>0</v>
      </c>
      <c r="CO426" s="161"/>
      <c r="CP426" s="176">
        <f>IF(PMKAFAAPAYER[[#This Row],[ ]]="Payé",PMKAFAAPAYER[[#This Row],[27.08.2025]],0)</f>
        <v>0</v>
      </c>
      <c r="CQ426" s="18">
        <f t="shared" si="103"/>
        <v>0</v>
      </c>
      <c r="CR426" s="162"/>
      <c r="CS426" s="166">
        <f>IF(PMKAFAAPAYER[[#This Row],[ ]]="Payé",PMKAFAAPAYER[[#This Row],[03.09.2025]],0)</f>
        <v>0</v>
      </c>
      <c r="CT426" s="161"/>
      <c r="CU426" s="166">
        <f>IF(PMKAFAAPAYER[[#This Row],[ ]]="Payé",PMKAFAAPAYER[[#This Row],[10.09.2025]],0)</f>
        <v>0</v>
      </c>
      <c r="CV426" s="161"/>
      <c r="CW426" s="166">
        <f>IF(PMKAFAAPAYER[[#This Row],[ ]]="Payé",PMKAFAAPAYER[[#This Row],[17.09.2025]],0)</f>
        <v>0</v>
      </c>
      <c r="CX426" s="161"/>
      <c r="CY426" s="176">
        <f>IF(PMKAFAAPAYER[[#This Row],[ ]]="Payé",PMKAFAAPAYER[[#This Row],[24.09.2025]],0)</f>
        <v>0</v>
      </c>
      <c r="CZ426" s="17">
        <f t="shared" si="104"/>
        <v>0</v>
      </c>
      <c r="DA426" s="162"/>
      <c r="DB426" s="166">
        <f>IF(PMKAFAAPAYER[[#This Row],[ ]]="Payé",PMKAFAAPAYER[[#This Row],[01.10.2025]],0)</f>
        <v>0</v>
      </c>
      <c r="DC426" s="161"/>
      <c r="DD426" s="166">
        <f>IF(PMKAFAAPAYER[[#This Row],[ ]]="Payé",PMKAFAAPAYER[[#This Row],[08.10.2025]],0)</f>
        <v>0</v>
      </c>
      <c r="DE426" s="161"/>
      <c r="DF426" s="166">
        <f>IF(PMKAFAAPAYER[[#This Row],[ ]]="Payé",PMKAFAAPAYER[[#This Row],[15.10.2025]],0)</f>
        <v>0</v>
      </c>
      <c r="DG426" s="161"/>
      <c r="DH426" s="166">
        <f>IF(PMKAFAAPAYER[[#This Row],[ ]]="Payé",PMKAFAAPAYER[[#This Row],[22.10.2025]],0)</f>
        <v>0</v>
      </c>
      <c r="DI426" s="161"/>
      <c r="DJ426" s="176">
        <f>IF(PMKAFAAPAYER[[#This Row],[ ]]="Payé",PMKAFAAPAYER[[#This Row],[29.10.2025]],0)</f>
        <v>0</v>
      </c>
      <c r="DK426" s="18">
        <f t="shared" si="105"/>
        <v>0</v>
      </c>
      <c r="DL426" s="162"/>
      <c r="DM426" s="166">
        <f>IF(PMKAFAAPAYER[[#This Row],[ ]]="Payé",PMKAFAAPAYER[[#This Row],[05.11.2025]],0)</f>
        <v>0</v>
      </c>
      <c r="DN426" s="161"/>
      <c r="DO426" s="166">
        <f>IF(PMKAFAAPAYER[[#This Row],[ ]]="Payé",PMKAFAAPAYER[[#This Row],[12.11.2025]],0)</f>
        <v>0</v>
      </c>
      <c r="DP426" s="161"/>
      <c r="DQ426" s="166">
        <f>IF(PMKAFAAPAYER[[#This Row],[ ]]="Payé",PMKAFAAPAYER[[#This Row],[19.11.2025]],0)</f>
        <v>0</v>
      </c>
      <c r="DR426" s="161"/>
      <c r="DS426" s="176">
        <f>IF(PMKAFAAPAYER[[#This Row],[ ]]="Payé",PMKAFAAPAYER[[#This Row],[26.11.2025]],0)</f>
        <v>0</v>
      </c>
      <c r="DT426" s="17">
        <f t="shared" si="106"/>
        <v>0</v>
      </c>
      <c r="DU426" s="162"/>
      <c r="DV426" s="166">
        <f>IF(PMKAFAAPAYER[[#This Row],[ ]]="Payé",PMKAFAAPAYER[[#This Row],[03.12.2025]],0)</f>
        <v>0</v>
      </c>
      <c r="DW426" s="161"/>
      <c r="DX426" s="166">
        <f>IF(PMKAFAAPAYER[[#This Row],[ ]]="Payé",PMKAFAAPAYER[[#This Row],[10.12.2025]],0)</f>
        <v>0</v>
      </c>
      <c r="DY426" s="161"/>
      <c r="DZ426" s="166">
        <f>IF(PMKAFAAPAYER[[#This Row],[ ]]="Payé",PMKAFAAPAYER[[#This Row],[17.12.2025]],0)</f>
        <v>0</v>
      </c>
      <c r="EA426" s="161"/>
      <c r="EB426" s="166">
        <f>IF(PMKAFAAPAYER[[#This Row],[ ]]="Payé",PMKAFAAPAYER[[#This Row],[24.12.2025]],0)</f>
        <v>0</v>
      </c>
      <c r="EC426" s="161"/>
      <c r="ED426" s="176">
        <f>IF(PMKAFAAPAYER[[#This Row],[ ]]="Payé",PMKAFAAPAYER[[#This Row],[31.12.2025]],0)</f>
        <v>0</v>
      </c>
      <c r="EE426" s="18">
        <f t="shared" si="107"/>
        <v>0</v>
      </c>
      <c r="EF426" s="11">
        <f t="shared" si="108"/>
        <v>0</v>
      </c>
      <c r="EG426" s="16">
        <f>+PMKAFAAPAYER[[#This Row],[CHF]]-PMKAFAAPAYER[[#This Row],[T2025]]</f>
        <v>0</v>
      </c>
    </row>
    <row r="427" spans="1:137" x14ac:dyDescent="0.3">
      <c r="A427" s="9">
        <f t="shared" si="109"/>
        <v>422</v>
      </c>
      <c r="B427" s="250"/>
      <c r="C427" s="251"/>
      <c r="D427" s="252"/>
      <c r="E427" s="253"/>
      <c r="F427" s="265">
        <f t="shared" si="95"/>
        <v>0</v>
      </c>
      <c r="G427" s="254"/>
      <c r="H427" s="255"/>
      <c r="I427" s="256"/>
      <c r="J427" s="14"/>
      <c r="K427" s="14"/>
      <c r="L427" s="14"/>
      <c r="N427" s="15"/>
      <c r="P427" s="258"/>
      <c r="Q427" s="259"/>
      <c r="R427" s="260"/>
      <c r="S427" s="166">
        <f>IF(PMKAFAAPAYER[[#This Row],[ ]]="Payé",PMKAFAAPAYER[[#This Row],[02.01.2025]],0)</f>
        <v>0</v>
      </c>
      <c r="T427" s="234"/>
      <c r="U427" s="166">
        <f>IF(PMKAFAAPAYER[[#This Row],[ ]]="Payé",PMKAFAAPAYER[[#This Row],[09.01.2025]],0)</f>
        <v>0</v>
      </c>
      <c r="V427" s="234"/>
      <c r="W427" s="166">
        <f>IF(PMKAFAAPAYER[[#This Row],[ ]]="Payé",PMKAFAAPAYER[[#This Row],[16.01.2025]],0)</f>
        <v>0</v>
      </c>
      <c r="X427" s="234"/>
      <c r="Y427" s="166">
        <f>IF(PMKAFAAPAYER[[#This Row],[ ]]="Payé",PMKAFAAPAYER[[#This Row],[23.01.2025]],0)</f>
        <v>0</v>
      </c>
      <c r="Z427" s="234"/>
      <c r="AA427" s="176">
        <f>IF(PMKAFAAPAYER[[#This Row],[ ]]="Payé",PMKAFAAPAYER[[#This Row],[30.01.2025]],0)</f>
        <v>0</v>
      </c>
      <c r="AB427" s="32">
        <f t="shared" si="96"/>
        <v>0</v>
      </c>
      <c r="AC427" s="234"/>
      <c r="AD427" s="166">
        <f>IF(PMKAFAAPAYER[[#This Row],[ ]]="Payé",PMKAFAAPAYER[[#This Row],[06.02.2025]],0)</f>
        <v>0</v>
      </c>
      <c r="AE427" s="234"/>
      <c r="AF427" s="166">
        <f>IF(PMKAFAAPAYER[[#This Row],[ ]]="Payé",PMKAFAAPAYER[[#This Row],[13.02.2025]],0)</f>
        <v>0</v>
      </c>
      <c r="AG427" s="234"/>
      <c r="AH427" s="166">
        <f>IF(PMKAFAAPAYER[[#This Row],[ ]]="Payé",PMKAFAAPAYER[[#This Row],[20.02.2025]],0)</f>
        <v>0</v>
      </c>
      <c r="AI427" s="234"/>
      <c r="AJ427" s="176">
        <f>IF(PMKAFAAPAYER[[#This Row],[ ]]="Payé",PMKAFAAPAYER[[#This Row],[27.02.2025]],0)</f>
        <v>0</v>
      </c>
      <c r="AK427" s="47">
        <f t="shared" si="97"/>
        <v>0</v>
      </c>
      <c r="AL427" s="162"/>
      <c r="AM427" s="166">
        <f>IF(PMKAFAAPAYER[[#This Row],[ ]]="Payé",PMKAFAAPAYER[[#This Row],[05.03.2025]],0)</f>
        <v>0</v>
      </c>
      <c r="AN427" s="161"/>
      <c r="AO427" s="166">
        <f>IF(PMKAFAAPAYER[[#This Row],[ ]]="Payé",PMKAFAAPAYER[[#This Row],[12.03.2025]],0)</f>
        <v>0</v>
      </c>
      <c r="AP427" s="161"/>
      <c r="AQ427" s="166">
        <f>IF(PMKAFAAPAYER[[#This Row],[ ]]="Payé",PMKAFAAPAYER[[#This Row],[19.03.2025]],0)</f>
        <v>0</v>
      </c>
      <c r="AR427" s="161"/>
      <c r="AS427" s="176">
        <f>IF(PMKAFAAPAYER[[#This Row],[ ]]="Payé",PMKAFAAPAYER[[#This Row],[26.03.2025]],0)</f>
        <v>0</v>
      </c>
      <c r="AT427" s="17">
        <f t="shared" si="98"/>
        <v>0</v>
      </c>
      <c r="AU427" s="162"/>
      <c r="AV427" s="166">
        <f>IF(PMKAFAAPAYER[[#This Row],[ ]]="Payé",PMKAFAAPAYER[[#This Row],[02.04.2025]],0)</f>
        <v>0</v>
      </c>
      <c r="AW427" s="161"/>
      <c r="AX427" s="166">
        <f>IF(PMKAFAAPAYER[[#This Row],[ ]]="Payé",PMKAFAAPAYER[[#This Row],[09.04.2025]],0)</f>
        <v>0</v>
      </c>
      <c r="AY427" s="161"/>
      <c r="AZ427" s="166">
        <f>IF(PMKAFAAPAYER[[#This Row],[ ]]="Payé",PMKAFAAPAYER[[#This Row],[16.04.2025]],0)</f>
        <v>0</v>
      </c>
      <c r="BA427" s="161"/>
      <c r="BB427" s="166">
        <f>IF(PMKAFAAPAYER[[#This Row],[ ]]="Payé",PMKAFAAPAYER[[#This Row],[23.04.2025]],0)</f>
        <v>0</v>
      </c>
      <c r="BC427" s="161"/>
      <c r="BD427" s="176">
        <f>IF(PMKAFAAPAYER[[#This Row],[ ]]="Payé",PMKAFAAPAYER[[#This Row],[30.04.2025]],0)</f>
        <v>0</v>
      </c>
      <c r="BE427" s="18">
        <f t="shared" si="99"/>
        <v>0</v>
      </c>
      <c r="BF427" s="162"/>
      <c r="BG427" s="166">
        <f>IF(PMKAFAAPAYER[[#This Row],[ ]]="Payé",PMKAFAAPAYER[[#This Row],[07.05.2025]],0)</f>
        <v>0</v>
      </c>
      <c r="BH427" s="161"/>
      <c r="BI427" s="166">
        <f>IF(PMKAFAAPAYER[[#This Row],[ ]]="Payé",PMKAFAAPAYER[[#This Row],[14.05.2025]],0)</f>
        <v>0</v>
      </c>
      <c r="BJ427" s="161"/>
      <c r="BK427" s="166">
        <f>IF(PMKAFAAPAYER[[#This Row],[ ]]="Payé",PMKAFAAPAYER[[#This Row],[21.05.2025]],0)</f>
        <v>0</v>
      </c>
      <c r="BL427" s="161"/>
      <c r="BM427" s="176">
        <f>IF(PMKAFAAPAYER[[#This Row],[ ]]="Payé",PMKAFAAPAYER[[#This Row],[28.05.2025]],0)</f>
        <v>0</v>
      </c>
      <c r="BN427" s="17">
        <f t="shared" si="100"/>
        <v>0</v>
      </c>
      <c r="BO427" s="162"/>
      <c r="BP427" s="166">
        <f>IF(PMKAFAAPAYER[[#This Row],[ ]]="Payé",PMKAFAAPAYER[[#This Row],[04.06.2025]],0)</f>
        <v>0</v>
      </c>
      <c r="BQ427" s="161"/>
      <c r="BR427" s="166">
        <f>IF(PMKAFAAPAYER[[#This Row],[ ]]="Payé",PMKAFAAPAYER[[#This Row],[11.06.2025]],0)</f>
        <v>0</v>
      </c>
      <c r="BS427" s="161"/>
      <c r="BT427" s="166">
        <f>IF(PMKAFAAPAYER[[#This Row],[ ]]="Payé",PMKAFAAPAYER[[#This Row],[18.06.2025]],0)</f>
        <v>0</v>
      </c>
      <c r="BU427" s="161"/>
      <c r="BV427" s="176">
        <f>IF(PMKAFAAPAYER[[#This Row],[ ]]="Payé",PMKAFAAPAYER[[#This Row],[25.06.2025]],0)</f>
        <v>0</v>
      </c>
      <c r="BW427" s="18">
        <f t="shared" si="101"/>
        <v>0</v>
      </c>
      <c r="BX427" s="162"/>
      <c r="BY427" s="166">
        <f>IF(PMKAFAAPAYER[[#This Row],[ ]]="Payé",PMKAFAAPAYER[[#This Row],[02.07.2025]],0)</f>
        <v>0</v>
      </c>
      <c r="BZ427" s="161"/>
      <c r="CA427" s="166">
        <f>IF(PMKAFAAPAYER[[#This Row],[ ]]="Payé",PMKAFAAPAYER[[#This Row],[09.07.2025]],0)</f>
        <v>0</v>
      </c>
      <c r="CB427" s="161"/>
      <c r="CC427" s="166">
        <f>IF(PMKAFAAPAYER[[#This Row],[ ]]="Payé",PMKAFAAPAYER[[#This Row],[16.07.2025]],0)</f>
        <v>0</v>
      </c>
      <c r="CD427" s="161"/>
      <c r="CE427" s="166">
        <f>IF(PMKAFAAPAYER[[#This Row],[ ]]="Payé",PMKAFAAPAYER[[#This Row],[23.07.2025]],0)</f>
        <v>0</v>
      </c>
      <c r="CF427" s="161"/>
      <c r="CG427" s="176">
        <f>IF(PMKAFAAPAYER[[#This Row],[ ]]="Payé",PMKAFAAPAYER[[#This Row],[30.07.2025]],0)</f>
        <v>0</v>
      </c>
      <c r="CH427" s="17">
        <f t="shared" si="102"/>
        <v>0</v>
      </c>
      <c r="CI427" s="162"/>
      <c r="CJ427" s="166">
        <f>IF(PMKAFAAPAYER[[#This Row],[ ]]="Payé",PMKAFAAPAYER[[#This Row],[06.08.2025]],0)</f>
        <v>0</v>
      </c>
      <c r="CK427" s="161"/>
      <c r="CL427" s="166">
        <f>IF(PMKAFAAPAYER[[#This Row],[ ]]="Payé",PMKAFAAPAYER[[#This Row],[13.08.2025]],0)</f>
        <v>0</v>
      </c>
      <c r="CM427" s="161"/>
      <c r="CN427" s="166">
        <f>IF(PMKAFAAPAYER[[#This Row],[ ]]="Payé",PMKAFAAPAYER[[#This Row],[20.08.2025]],0)</f>
        <v>0</v>
      </c>
      <c r="CO427" s="161"/>
      <c r="CP427" s="176">
        <f>IF(PMKAFAAPAYER[[#This Row],[ ]]="Payé",PMKAFAAPAYER[[#This Row],[27.08.2025]],0)</f>
        <v>0</v>
      </c>
      <c r="CQ427" s="18">
        <f t="shared" si="103"/>
        <v>0</v>
      </c>
      <c r="CR427" s="162"/>
      <c r="CS427" s="166">
        <f>IF(PMKAFAAPAYER[[#This Row],[ ]]="Payé",PMKAFAAPAYER[[#This Row],[03.09.2025]],0)</f>
        <v>0</v>
      </c>
      <c r="CT427" s="161"/>
      <c r="CU427" s="166">
        <f>IF(PMKAFAAPAYER[[#This Row],[ ]]="Payé",PMKAFAAPAYER[[#This Row],[10.09.2025]],0)</f>
        <v>0</v>
      </c>
      <c r="CV427" s="161"/>
      <c r="CW427" s="166">
        <f>IF(PMKAFAAPAYER[[#This Row],[ ]]="Payé",PMKAFAAPAYER[[#This Row],[17.09.2025]],0)</f>
        <v>0</v>
      </c>
      <c r="CX427" s="161"/>
      <c r="CY427" s="176">
        <f>IF(PMKAFAAPAYER[[#This Row],[ ]]="Payé",PMKAFAAPAYER[[#This Row],[24.09.2025]],0)</f>
        <v>0</v>
      </c>
      <c r="CZ427" s="17">
        <f t="shared" si="104"/>
        <v>0</v>
      </c>
      <c r="DA427" s="162"/>
      <c r="DB427" s="166">
        <f>IF(PMKAFAAPAYER[[#This Row],[ ]]="Payé",PMKAFAAPAYER[[#This Row],[01.10.2025]],0)</f>
        <v>0</v>
      </c>
      <c r="DC427" s="161"/>
      <c r="DD427" s="166">
        <f>IF(PMKAFAAPAYER[[#This Row],[ ]]="Payé",PMKAFAAPAYER[[#This Row],[08.10.2025]],0)</f>
        <v>0</v>
      </c>
      <c r="DE427" s="161"/>
      <c r="DF427" s="166">
        <f>IF(PMKAFAAPAYER[[#This Row],[ ]]="Payé",PMKAFAAPAYER[[#This Row],[15.10.2025]],0)</f>
        <v>0</v>
      </c>
      <c r="DG427" s="161"/>
      <c r="DH427" s="166">
        <f>IF(PMKAFAAPAYER[[#This Row],[ ]]="Payé",PMKAFAAPAYER[[#This Row],[22.10.2025]],0)</f>
        <v>0</v>
      </c>
      <c r="DI427" s="161"/>
      <c r="DJ427" s="176">
        <f>IF(PMKAFAAPAYER[[#This Row],[ ]]="Payé",PMKAFAAPAYER[[#This Row],[29.10.2025]],0)</f>
        <v>0</v>
      </c>
      <c r="DK427" s="18">
        <f t="shared" si="105"/>
        <v>0</v>
      </c>
      <c r="DL427" s="162"/>
      <c r="DM427" s="166">
        <f>IF(PMKAFAAPAYER[[#This Row],[ ]]="Payé",PMKAFAAPAYER[[#This Row],[05.11.2025]],0)</f>
        <v>0</v>
      </c>
      <c r="DN427" s="161"/>
      <c r="DO427" s="166">
        <f>IF(PMKAFAAPAYER[[#This Row],[ ]]="Payé",PMKAFAAPAYER[[#This Row],[12.11.2025]],0)</f>
        <v>0</v>
      </c>
      <c r="DP427" s="161"/>
      <c r="DQ427" s="166">
        <f>IF(PMKAFAAPAYER[[#This Row],[ ]]="Payé",PMKAFAAPAYER[[#This Row],[19.11.2025]],0)</f>
        <v>0</v>
      </c>
      <c r="DR427" s="161"/>
      <c r="DS427" s="176">
        <f>IF(PMKAFAAPAYER[[#This Row],[ ]]="Payé",PMKAFAAPAYER[[#This Row],[26.11.2025]],0)</f>
        <v>0</v>
      </c>
      <c r="DT427" s="17">
        <f t="shared" si="106"/>
        <v>0</v>
      </c>
      <c r="DU427" s="162"/>
      <c r="DV427" s="166">
        <f>IF(PMKAFAAPAYER[[#This Row],[ ]]="Payé",PMKAFAAPAYER[[#This Row],[03.12.2025]],0)</f>
        <v>0</v>
      </c>
      <c r="DW427" s="161"/>
      <c r="DX427" s="166">
        <f>IF(PMKAFAAPAYER[[#This Row],[ ]]="Payé",PMKAFAAPAYER[[#This Row],[10.12.2025]],0)</f>
        <v>0</v>
      </c>
      <c r="DY427" s="161"/>
      <c r="DZ427" s="166">
        <f>IF(PMKAFAAPAYER[[#This Row],[ ]]="Payé",PMKAFAAPAYER[[#This Row],[17.12.2025]],0)</f>
        <v>0</v>
      </c>
      <c r="EA427" s="161"/>
      <c r="EB427" s="166">
        <f>IF(PMKAFAAPAYER[[#This Row],[ ]]="Payé",PMKAFAAPAYER[[#This Row],[24.12.2025]],0)</f>
        <v>0</v>
      </c>
      <c r="EC427" s="161"/>
      <c r="ED427" s="176">
        <f>IF(PMKAFAAPAYER[[#This Row],[ ]]="Payé",PMKAFAAPAYER[[#This Row],[31.12.2025]],0)</f>
        <v>0</v>
      </c>
      <c r="EE427" s="18">
        <f t="shared" si="107"/>
        <v>0</v>
      </c>
      <c r="EF427" s="11">
        <f t="shared" si="108"/>
        <v>0</v>
      </c>
      <c r="EG427" s="16">
        <f>+PMKAFAAPAYER[[#This Row],[CHF]]-PMKAFAAPAYER[[#This Row],[T2025]]</f>
        <v>0</v>
      </c>
    </row>
    <row r="428" spans="1:137" x14ac:dyDescent="0.3">
      <c r="A428" s="9">
        <f t="shared" si="109"/>
        <v>423</v>
      </c>
      <c r="B428" s="250"/>
      <c r="C428" s="251"/>
      <c r="D428" s="252"/>
      <c r="E428" s="253"/>
      <c r="F428" s="265">
        <f t="shared" si="95"/>
        <v>0</v>
      </c>
      <c r="G428" s="254"/>
      <c r="H428" s="255"/>
      <c r="I428" s="256"/>
      <c r="J428" s="14"/>
      <c r="K428" s="14"/>
      <c r="L428" s="14"/>
      <c r="N428" s="15"/>
      <c r="P428" s="258"/>
      <c r="Q428" s="259"/>
      <c r="R428" s="260"/>
      <c r="S428" s="166">
        <f>IF(PMKAFAAPAYER[[#This Row],[ ]]="Payé",PMKAFAAPAYER[[#This Row],[02.01.2025]],0)</f>
        <v>0</v>
      </c>
      <c r="T428" s="234"/>
      <c r="U428" s="166">
        <f>IF(PMKAFAAPAYER[[#This Row],[ ]]="Payé",PMKAFAAPAYER[[#This Row],[09.01.2025]],0)</f>
        <v>0</v>
      </c>
      <c r="V428" s="234"/>
      <c r="W428" s="166">
        <f>IF(PMKAFAAPAYER[[#This Row],[ ]]="Payé",PMKAFAAPAYER[[#This Row],[16.01.2025]],0)</f>
        <v>0</v>
      </c>
      <c r="X428" s="234"/>
      <c r="Y428" s="166">
        <f>IF(PMKAFAAPAYER[[#This Row],[ ]]="Payé",PMKAFAAPAYER[[#This Row],[23.01.2025]],0)</f>
        <v>0</v>
      </c>
      <c r="Z428" s="234"/>
      <c r="AA428" s="176">
        <f>IF(PMKAFAAPAYER[[#This Row],[ ]]="Payé",PMKAFAAPAYER[[#This Row],[30.01.2025]],0)</f>
        <v>0</v>
      </c>
      <c r="AB428" s="32">
        <f t="shared" si="96"/>
        <v>0</v>
      </c>
      <c r="AC428" s="234"/>
      <c r="AD428" s="166">
        <f>IF(PMKAFAAPAYER[[#This Row],[ ]]="Payé",PMKAFAAPAYER[[#This Row],[06.02.2025]],0)</f>
        <v>0</v>
      </c>
      <c r="AE428" s="234"/>
      <c r="AF428" s="166">
        <f>IF(PMKAFAAPAYER[[#This Row],[ ]]="Payé",PMKAFAAPAYER[[#This Row],[13.02.2025]],0)</f>
        <v>0</v>
      </c>
      <c r="AG428" s="234"/>
      <c r="AH428" s="166">
        <f>IF(PMKAFAAPAYER[[#This Row],[ ]]="Payé",PMKAFAAPAYER[[#This Row],[20.02.2025]],0)</f>
        <v>0</v>
      </c>
      <c r="AI428" s="234"/>
      <c r="AJ428" s="176">
        <f>IF(PMKAFAAPAYER[[#This Row],[ ]]="Payé",PMKAFAAPAYER[[#This Row],[27.02.2025]],0)</f>
        <v>0</v>
      </c>
      <c r="AK428" s="47">
        <f t="shared" si="97"/>
        <v>0</v>
      </c>
      <c r="AL428" s="162"/>
      <c r="AM428" s="166">
        <f>IF(PMKAFAAPAYER[[#This Row],[ ]]="Payé",PMKAFAAPAYER[[#This Row],[05.03.2025]],0)</f>
        <v>0</v>
      </c>
      <c r="AN428" s="161"/>
      <c r="AO428" s="166">
        <f>IF(PMKAFAAPAYER[[#This Row],[ ]]="Payé",PMKAFAAPAYER[[#This Row],[12.03.2025]],0)</f>
        <v>0</v>
      </c>
      <c r="AP428" s="161"/>
      <c r="AQ428" s="166">
        <f>IF(PMKAFAAPAYER[[#This Row],[ ]]="Payé",PMKAFAAPAYER[[#This Row],[19.03.2025]],0)</f>
        <v>0</v>
      </c>
      <c r="AR428" s="161"/>
      <c r="AS428" s="176">
        <f>IF(PMKAFAAPAYER[[#This Row],[ ]]="Payé",PMKAFAAPAYER[[#This Row],[26.03.2025]],0)</f>
        <v>0</v>
      </c>
      <c r="AT428" s="17">
        <f t="shared" si="98"/>
        <v>0</v>
      </c>
      <c r="AU428" s="162"/>
      <c r="AV428" s="166">
        <f>IF(PMKAFAAPAYER[[#This Row],[ ]]="Payé",PMKAFAAPAYER[[#This Row],[02.04.2025]],0)</f>
        <v>0</v>
      </c>
      <c r="AW428" s="161"/>
      <c r="AX428" s="166">
        <f>IF(PMKAFAAPAYER[[#This Row],[ ]]="Payé",PMKAFAAPAYER[[#This Row],[09.04.2025]],0)</f>
        <v>0</v>
      </c>
      <c r="AY428" s="161"/>
      <c r="AZ428" s="166">
        <f>IF(PMKAFAAPAYER[[#This Row],[ ]]="Payé",PMKAFAAPAYER[[#This Row],[16.04.2025]],0)</f>
        <v>0</v>
      </c>
      <c r="BA428" s="161"/>
      <c r="BB428" s="166">
        <f>IF(PMKAFAAPAYER[[#This Row],[ ]]="Payé",PMKAFAAPAYER[[#This Row],[23.04.2025]],0)</f>
        <v>0</v>
      </c>
      <c r="BC428" s="161"/>
      <c r="BD428" s="176">
        <f>IF(PMKAFAAPAYER[[#This Row],[ ]]="Payé",PMKAFAAPAYER[[#This Row],[30.04.2025]],0)</f>
        <v>0</v>
      </c>
      <c r="BE428" s="18">
        <f t="shared" si="99"/>
        <v>0</v>
      </c>
      <c r="BF428" s="162"/>
      <c r="BG428" s="166">
        <f>IF(PMKAFAAPAYER[[#This Row],[ ]]="Payé",PMKAFAAPAYER[[#This Row],[07.05.2025]],0)</f>
        <v>0</v>
      </c>
      <c r="BH428" s="161"/>
      <c r="BI428" s="166">
        <f>IF(PMKAFAAPAYER[[#This Row],[ ]]="Payé",PMKAFAAPAYER[[#This Row],[14.05.2025]],0)</f>
        <v>0</v>
      </c>
      <c r="BJ428" s="161"/>
      <c r="BK428" s="166">
        <f>IF(PMKAFAAPAYER[[#This Row],[ ]]="Payé",PMKAFAAPAYER[[#This Row],[21.05.2025]],0)</f>
        <v>0</v>
      </c>
      <c r="BL428" s="161"/>
      <c r="BM428" s="176">
        <f>IF(PMKAFAAPAYER[[#This Row],[ ]]="Payé",PMKAFAAPAYER[[#This Row],[28.05.2025]],0)</f>
        <v>0</v>
      </c>
      <c r="BN428" s="17">
        <f t="shared" si="100"/>
        <v>0</v>
      </c>
      <c r="BO428" s="162"/>
      <c r="BP428" s="166">
        <f>IF(PMKAFAAPAYER[[#This Row],[ ]]="Payé",PMKAFAAPAYER[[#This Row],[04.06.2025]],0)</f>
        <v>0</v>
      </c>
      <c r="BQ428" s="161"/>
      <c r="BR428" s="166">
        <f>IF(PMKAFAAPAYER[[#This Row],[ ]]="Payé",PMKAFAAPAYER[[#This Row],[11.06.2025]],0)</f>
        <v>0</v>
      </c>
      <c r="BS428" s="161"/>
      <c r="BT428" s="166">
        <f>IF(PMKAFAAPAYER[[#This Row],[ ]]="Payé",PMKAFAAPAYER[[#This Row],[18.06.2025]],0)</f>
        <v>0</v>
      </c>
      <c r="BU428" s="161"/>
      <c r="BV428" s="176">
        <f>IF(PMKAFAAPAYER[[#This Row],[ ]]="Payé",PMKAFAAPAYER[[#This Row],[25.06.2025]],0)</f>
        <v>0</v>
      </c>
      <c r="BW428" s="18">
        <f t="shared" si="101"/>
        <v>0</v>
      </c>
      <c r="BX428" s="162"/>
      <c r="BY428" s="166">
        <f>IF(PMKAFAAPAYER[[#This Row],[ ]]="Payé",PMKAFAAPAYER[[#This Row],[02.07.2025]],0)</f>
        <v>0</v>
      </c>
      <c r="BZ428" s="161"/>
      <c r="CA428" s="166">
        <f>IF(PMKAFAAPAYER[[#This Row],[ ]]="Payé",PMKAFAAPAYER[[#This Row],[09.07.2025]],0)</f>
        <v>0</v>
      </c>
      <c r="CB428" s="161"/>
      <c r="CC428" s="166">
        <f>IF(PMKAFAAPAYER[[#This Row],[ ]]="Payé",PMKAFAAPAYER[[#This Row],[16.07.2025]],0)</f>
        <v>0</v>
      </c>
      <c r="CD428" s="161"/>
      <c r="CE428" s="166">
        <f>IF(PMKAFAAPAYER[[#This Row],[ ]]="Payé",PMKAFAAPAYER[[#This Row],[23.07.2025]],0)</f>
        <v>0</v>
      </c>
      <c r="CF428" s="161"/>
      <c r="CG428" s="176">
        <f>IF(PMKAFAAPAYER[[#This Row],[ ]]="Payé",PMKAFAAPAYER[[#This Row],[30.07.2025]],0)</f>
        <v>0</v>
      </c>
      <c r="CH428" s="17">
        <f t="shared" si="102"/>
        <v>0</v>
      </c>
      <c r="CI428" s="162"/>
      <c r="CJ428" s="166">
        <f>IF(PMKAFAAPAYER[[#This Row],[ ]]="Payé",PMKAFAAPAYER[[#This Row],[06.08.2025]],0)</f>
        <v>0</v>
      </c>
      <c r="CK428" s="161"/>
      <c r="CL428" s="166">
        <f>IF(PMKAFAAPAYER[[#This Row],[ ]]="Payé",PMKAFAAPAYER[[#This Row],[13.08.2025]],0)</f>
        <v>0</v>
      </c>
      <c r="CM428" s="161"/>
      <c r="CN428" s="166">
        <f>IF(PMKAFAAPAYER[[#This Row],[ ]]="Payé",PMKAFAAPAYER[[#This Row],[20.08.2025]],0)</f>
        <v>0</v>
      </c>
      <c r="CO428" s="161"/>
      <c r="CP428" s="176">
        <f>IF(PMKAFAAPAYER[[#This Row],[ ]]="Payé",PMKAFAAPAYER[[#This Row],[27.08.2025]],0)</f>
        <v>0</v>
      </c>
      <c r="CQ428" s="18">
        <f t="shared" si="103"/>
        <v>0</v>
      </c>
      <c r="CR428" s="162"/>
      <c r="CS428" s="166">
        <f>IF(PMKAFAAPAYER[[#This Row],[ ]]="Payé",PMKAFAAPAYER[[#This Row],[03.09.2025]],0)</f>
        <v>0</v>
      </c>
      <c r="CT428" s="161"/>
      <c r="CU428" s="166">
        <f>IF(PMKAFAAPAYER[[#This Row],[ ]]="Payé",PMKAFAAPAYER[[#This Row],[10.09.2025]],0)</f>
        <v>0</v>
      </c>
      <c r="CV428" s="161"/>
      <c r="CW428" s="166">
        <f>IF(PMKAFAAPAYER[[#This Row],[ ]]="Payé",PMKAFAAPAYER[[#This Row],[17.09.2025]],0)</f>
        <v>0</v>
      </c>
      <c r="CX428" s="161"/>
      <c r="CY428" s="176">
        <f>IF(PMKAFAAPAYER[[#This Row],[ ]]="Payé",PMKAFAAPAYER[[#This Row],[24.09.2025]],0)</f>
        <v>0</v>
      </c>
      <c r="CZ428" s="17">
        <f t="shared" si="104"/>
        <v>0</v>
      </c>
      <c r="DA428" s="162"/>
      <c r="DB428" s="166">
        <f>IF(PMKAFAAPAYER[[#This Row],[ ]]="Payé",PMKAFAAPAYER[[#This Row],[01.10.2025]],0)</f>
        <v>0</v>
      </c>
      <c r="DC428" s="161"/>
      <c r="DD428" s="166">
        <f>IF(PMKAFAAPAYER[[#This Row],[ ]]="Payé",PMKAFAAPAYER[[#This Row],[08.10.2025]],0)</f>
        <v>0</v>
      </c>
      <c r="DE428" s="161"/>
      <c r="DF428" s="166">
        <f>IF(PMKAFAAPAYER[[#This Row],[ ]]="Payé",PMKAFAAPAYER[[#This Row],[15.10.2025]],0)</f>
        <v>0</v>
      </c>
      <c r="DG428" s="161"/>
      <c r="DH428" s="166">
        <f>IF(PMKAFAAPAYER[[#This Row],[ ]]="Payé",PMKAFAAPAYER[[#This Row],[22.10.2025]],0)</f>
        <v>0</v>
      </c>
      <c r="DI428" s="161"/>
      <c r="DJ428" s="176">
        <f>IF(PMKAFAAPAYER[[#This Row],[ ]]="Payé",PMKAFAAPAYER[[#This Row],[29.10.2025]],0)</f>
        <v>0</v>
      </c>
      <c r="DK428" s="18">
        <f t="shared" si="105"/>
        <v>0</v>
      </c>
      <c r="DL428" s="162"/>
      <c r="DM428" s="166">
        <f>IF(PMKAFAAPAYER[[#This Row],[ ]]="Payé",PMKAFAAPAYER[[#This Row],[05.11.2025]],0)</f>
        <v>0</v>
      </c>
      <c r="DN428" s="161"/>
      <c r="DO428" s="166">
        <f>IF(PMKAFAAPAYER[[#This Row],[ ]]="Payé",PMKAFAAPAYER[[#This Row],[12.11.2025]],0)</f>
        <v>0</v>
      </c>
      <c r="DP428" s="161"/>
      <c r="DQ428" s="166">
        <f>IF(PMKAFAAPAYER[[#This Row],[ ]]="Payé",PMKAFAAPAYER[[#This Row],[19.11.2025]],0)</f>
        <v>0</v>
      </c>
      <c r="DR428" s="161"/>
      <c r="DS428" s="176">
        <f>IF(PMKAFAAPAYER[[#This Row],[ ]]="Payé",PMKAFAAPAYER[[#This Row],[26.11.2025]],0)</f>
        <v>0</v>
      </c>
      <c r="DT428" s="17">
        <f t="shared" si="106"/>
        <v>0</v>
      </c>
      <c r="DU428" s="162"/>
      <c r="DV428" s="166">
        <f>IF(PMKAFAAPAYER[[#This Row],[ ]]="Payé",PMKAFAAPAYER[[#This Row],[03.12.2025]],0)</f>
        <v>0</v>
      </c>
      <c r="DW428" s="161"/>
      <c r="DX428" s="166">
        <f>IF(PMKAFAAPAYER[[#This Row],[ ]]="Payé",PMKAFAAPAYER[[#This Row],[10.12.2025]],0)</f>
        <v>0</v>
      </c>
      <c r="DY428" s="161"/>
      <c r="DZ428" s="166">
        <f>IF(PMKAFAAPAYER[[#This Row],[ ]]="Payé",PMKAFAAPAYER[[#This Row],[17.12.2025]],0)</f>
        <v>0</v>
      </c>
      <c r="EA428" s="161"/>
      <c r="EB428" s="166">
        <f>IF(PMKAFAAPAYER[[#This Row],[ ]]="Payé",PMKAFAAPAYER[[#This Row],[24.12.2025]],0)</f>
        <v>0</v>
      </c>
      <c r="EC428" s="161"/>
      <c r="ED428" s="176">
        <f>IF(PMKAFAAPAYER[[#This Row],[ ]]="Payé",PMKAFAAPAYER[[#This Row],[31.12.2025]],0)</f>
        <v>0</v>
      </c>
      <c r="EE428" s="18">
        <f t="shared" si="107"/>
        <v>0</v>
      </c>
      <c r="EF428" s="11">
        <f t="shared" si="108"/>
        <v>0</v>
      </c>
      <c r="EG428" s="16">
        <f>+PMKAFAAPAYER[[#This Row],[CHF]]-PMKAFAAPAYER[[#This Row],[T2025]]</f>
        <v>0</v>
      </c>
    </row>
    <row r="429" spans="1:137" x14ac:dyDescent="0.3">
      <c r="A429" s="9">
        <f t="shared" si="109"/>
        <v>424</v>
      </c>
      <c r="B429" s="250"/>
      <c r="C429" s="251"/>
      <c r="D429" s="252"/>
      <c r="E429" s="253"/>
      <c r="F429" s="265">
        <f t="shared" ref="F429:F492" si="110">+D429+E429</f>
        <v>0</v>
      </c>
      <c r="G429" s="254"/>
      <c r="H429" s="255"/>
      <c r="I429" s="256"/>
      <c r="J429" s="14"/>
      <c r="K429" s="14"/>
      <c r="L429" s="14"/>
      <c r="N429" s="15"/>
      <c r="P429" s="258"/>
      <c r="Q429" s="259"/>
      <c r="R429" s="260"/>
      <c r="S429" s="166">
        <f>IF(PMKAFAAPAYER[[#This Row],[ ]]="Payé",PMKAFAAPAYER[[#This Row],[02.01.2025]],0)</f>
        <v>0</v>
      </c>
      <c r="T429" s="234"/>
      <c r="U429" s="166">
        <f>IF(PMKAFAAPAYER[[#This Row],[ ]]="Payé",PMKAFAAPAYER[[#This Row],[09.01.2025]],0)</f>
        <v>0</v>
      </c>
      <c r="V429" s="234"/>
      <c r="W429" s="166">
        <f>IF(PMKAFAAPAYER[[#This Row],[ ]]="Payé",PMKAFAAPAYER[[#This Row],[16.01.2025]],0)</f>
        <v>0</v>
      </c>
      <c r="X429" s="234"/>
      <c r="Y429" s="166">
        <f>IF(PMKAFAAPAYER[[#This Row],[ ]]="Payé",PMKAFAAPAYER[[#This Row],[23.01.2025]],0)</f>
        <v>0</v>
      </c>
      <c r="Z429" s="234"/>
      <c r="AA429" s="176">
        <f>IF(PMKAFAAPAYER[[#This Row],[ ]]="Payé",PMKAFAAPAYER[[#This Row],[30.01.2025]],0)</f>
        <v>0</v>
      </c>
      <c r="AB429" s="32">
        <f t="shared" si="96"/>
        <v>0</v>
      </c>
      <c r="AC429" s="234"/>
      <c r="AD429" s="166">
        <f>IF(PMKAFAAPAYER[[#This Row],[ ]]="Payé",PMKAFAAPAYER[[#This Row],[06.02.2025]],0)</f>
        <v>0</v>
      </c>
      <c r="AE429" s="234"/>
      <c r="AF429" s="166">
        <f>IF(PMKAFAAPAYER[[#This Row],[ ]]="Payé",PMKAFAAPAYER[[#This Row],[13.02.2025]],0)</f>
        <v>0</v>
      </c>
      <c r="AG429" s="234"/>
      <c r="AH429" s="166">
        <f>IF(PMKAFAAPAYER[[#This Row],[ ]]="Payé",PMKAFAAPAYER[[#This Row],[20.02.2025]],0)</f>
        <v>0</v>
      </c>
      <c r="AI429" s="234"/>
      <c r="AJ429" s="176">
        <f>IF(PMKAFAAPAYER[[#This Row],[ ]]="Payé",PMKAFAAPAYER[[#This Row],[27.02.2025]],0)</f>
        <v>0</v>
      </c>
      <c r="AK429" s="47">
        <f t="shared" si="97"/>
        <v>0</v>
      </c>
      <c r="AL429" s="162"/>
      <c r="AM429" s="166">
        <f>IF(PMKAFAAPAYER[[#This Row],[ ]]="Payé",PMKAFAAPAYER[[#This Row],[05.03.2025]],0)</f>
        <v>0</v>
      </c>
      <c r="AN429" s="161"/>
      <c r="AO429" s="166">
        <f>IF(PMKAFAAPAYER[[#This Row],[ ]]="Payé",PMKAFAAPAYER[[#This Row],[12.03.2025]],0)</f>
        <v>0</v>
      </c>
      <c r="AP429" s="161"/>
      <c r="AQ429" s="166">
        <f>IF(PMKAFAAPAYER[[#This Row],[ ]]="Payé",PMKAFAAPAYER[[#This Row],[19.03.2025]],0)</f>
        <v>0</v>
      </c>
      <c r="AR429" s="161"/>
      <c r="AS429" s="176">
        <f>IF(PMKAFAAPAYER[[#This Row],[ ]]="Payé",PMKAFAAPAYER[[#This Row],[26.03.2025]],0)</f>
        <v>0</v>
      </c>
      <c r="AT429" s="17">
        <f t="shared" si="98"/>
        <v>0</v>
      </c>
      <c r="AU429" s="162"/>
      <c r="AV429" s="166">
        <f>IF(PMKAFAAPAYER[[#This Row],[ ]]="Payé",PMKAFAAPAYER[[#This Row],[02.04.2025]],0)</f>
        <v>0</v>
      </c>
      <c r="AW429" s="161"/>
      <c r="AX429" s="166">
        <f>IF(PMKAFAAPAYER[[#This Row],[ ]]="Payé",PMKAFAAPAYER[[#This Row],[09.04.2025]],0)</f>
        <v>0</v>
      </c>
      <c r="AY429" s="161"/>
      <c r="AZ429" s="166">
        <f>IF(PMKAFAAPAYER[[#This Row],[ ]]="Payé",PMKAFAAPAYER[[#This Row],[16.04.2025]],0)</f>
        <v>0</v>
      </c>
      <c r="BA429" s="161"/>
      <c r="BB429" s="166">
        <f>IF(PMKAFAAPAYER[[#This Row],[ ]]="Payé",PMKAFAAPAYER[[#This Row],[23.04.2025]],0)</f>
        <v>0</v>
      </c>
      <c r="BC429" s="161"/>
      <c r="BD429" s="176">
        <f>IF(PMKAFAAPAYER[[#This Row],[ ]]="Payé",PMKAFAAPAYER[[#This Row],[30.04.2025]],0)</f>
        <v>0</v>
      </c>
      <c r="BE429" s="18">
        <f t="shared" si="99"/>
        <v>0</v>
      </c>
      <c r="BF429" s="162"/>
      <c r="BG429" s="166">
        <f>IF(PMKAFAAPAYER[[#This Row],[ ]]="Payé",PMKAFAAPAYER[[#This Row],[07.05.2025]],0)</f>
        <v>0</v>
      </c>
      <c r="BH429" s="161"/>
      <c r="BI429" s="166">
        <f>IF(PMKAFAAPAYER[[#This Row],[ ]]="Payé",PMKAFAAPAYER[[#This Row],[14.05.2025]],0)</f>
        <v>0</v>
      </c>
      <c r="BJ429" s="161"/>
      <c r="BK429" s="166">
        <f>IF(PMKAFAAPAYER[[#This Row],[ ]]="Payé",PMKAFAAPAYER[[#This Row],[21.05.2025]],0)</f>
        <v>0</v>
      </c>
      <c r="BL429" s="161"/>
      <c r="BM429" s="176">
        <f>IF(PMKAFAAPAYER[[#This Row],[ ]]="Payé",PMKAFAAPAYER[[#This Row],[28.05.2025]],0)</f>
        <v>0</v>
      </c>
      <c r="BN429" s="17">
        <f t="shared" si="100"/>
        <v>0</v>
      </c>
      <c r="BO429" s="162"/>
      <c r="BP429" s="166">
        <f>IF(PMKAFAAPAYER[[#This Row],[ ]]="Payé",PMKAFAAPAYER[[#This Row],[04.06.2025]],0)</f>
        <v>0</v>
      </c>
      <c r="BQ429" s="161"/>
      <c r="BR429" s="166">
        <f>IF(PMKAFAAPAYER[[#This Row],[ ]]="Payé",PMKAFAAPAYER[[#This Row],[11.06.2025]],0)</f>
        <v>0</v>
      </c>
      <c r="BS429" s="161"/>
      <c r="BT429" s="166">
        <f>IF(PMKAFAAPAYER[[#This Row],[ ]]="Payé",PMKAFAAPAYER[[#This Row],[18.06.2025]],0)</f>
        <v>0</v>
      </c>
      <c r="BU429" s="161"/>
      <c r="BV429" s="176">
        <f>IF(PMKAFAAPAYER[[#This Row],[ ]]="Payé",PMKAFAAPAYER[[#This Row],[25.06.2025]],0)</f>
        <v>0</v>
      </c>
      <c r="BW429" s="18">
        <f t="shared" si="101"/>
        <v>0</v>
      </c>
      <c r="BX429" s="162"/>
      <c r="BY429" s="166">
        <f>IF(PMKAFAAPAYER[[#This Row],[ ]]="Payé",PMKAFAAPAYER[[#This Row],[02.07.2025]],0)</f>
        <v>0</v>
      </c>
      <c r="BZ429" s="161"/>
      <c r="CA429" s="166">
        <f>IF(PMKAFAAPAYER[[#This Row],[ ]]="Payé",PMKAFAAPAYER[[#This Row],[09.07.2025]],0)</f>
        <v>0</v>
      </c>
      <c r="CB429" s="161"/>
      <c r="CC429" s="166">
        <f>IF(PMKAFAAPAYER[[#This Row],[ ]]="Payé",PMKAFAAPAYER[[#This Row],[16.07.2025]],0)</f>
        <v>0</v>
      </c>
      <c r="CD429" s="161"/>
      <c r="CE429" s="166">
        <f>IF(PMKAFAAPAYER[[#This Row],[ ]]="Payé",PMKAFAAPAYER[[#This Row],[23.07.2025]],0)</f>
        <v>0</v>
      </c>
      <c r="CF429" s="161"/>
      <c r="CG429" s="176">
        <f>IF(PMKAFAAPAYER[[#This Row],[ ]]="Payé",PMKAFAAPAYER[[#This Row],[30.07.2025]],0)</f>
        <v>0</v>
      </c>
      <c r="CH429" s="17">
        <f t="shared" si="102"/>
        <v>0</v>
      </c>
      <c r="CI429" s="162"/>
      <c r="CJ429" s="166">
        <f>IF(PMKAFAAPAYER[[#This Row],[ ]]="Payé",PMKAFAAPAYER[[#This Row],[06.08.2025]],0)</f>
        <v>0</v>
      </c>
      <c r="CK429" s="161"/>
      <c r="CL429" s="166">
        <f>IF(PMKAFAAPAYER[[#This Row],[ ]]="Payé",PMKAFAAPAYER[[#This Row],[13.08.2025]],0)</f>
        <v>0</v>
      </c>
      <c r="CM429" s="161"/>
      <c r="CN429" s="166">
        <f>IF(PMKAFAAPAYER[[#This Row],[ ]]="Payé",PMKAFAAPAYER[[#This Row],[20.08.2025]],0)</f>
        <v>0</v>
      </c>
      <c r="CO429" s="161"/>
      <c r="CP429" s="176">
        <f>IF(PMKAFAAPAYER[[#This Row],[ ]]="Payé",PMKAFAAPAYER[[#This Row],[27.08.2025]],0)</f>
        <v>0</v>
      </c>
      <c r="CQ429" s="18">
        <f t="shared" si="103"/>
        <v>0</v>
      </c>
      <c r="CR429" s="162"/>
      <c r="CS429" s="166">
        <f>IF(PMKAFAAPAYER[[#This Row],[ ]]="Payé",PMKAFAAPAYER[[#This Row],[03.09.2025]],0)</f>
        <v>0</v>
      </c>
      <c r="CT429" s="161"/>
      <c r="CU429" s="166">
        <f>IF(PMKAFAAPAYER[[#This Row],[ ]]="Payé",PMKAFAAPAYER[[#This Row],[10.09.2025]],0)</f>
        <v>0</v>
      </c>
      <c r="CV429" s="161"/>
      <c r="CW429" s="166">
        <f>IF(PMKAFAAPAYER[[#This Row],[ ]]="Payé",PMKAFAAPAYER[[#This Row],[17.09.2025]],0)</f>
        <v>0</v>
      </c>
      <c r="CX429" s="161"/>
      <c r="CY429" s="176">
        <f>IF(PMKAFAAPAYER[[#This Row],[ ]]="Payé",PMKAFAAPAYER[[#This Row],[24.09.2025]],0)</f>
        <v>0</v>
      </c>
      <c r="CZ429" s="17">
        <f t="shared" si="104"/>
        <v>0</v>
      </c>
      <c r="DA429" s="162"/>
      <c r="DB429" s="166">
        <f>IF(PMKAFAAPAYER[[#This Row],[ ]]="Payé",PMKAFAAPAYER[[#This Row],[01.10.2025]],0)</f>
        <v>0</v>
      </c>
      <c r="DC429" s="161"/>
      <c r="DD429" s="166">
        <f>IF(PMKAFAAPAYER[[#This Row],[ ]]="Payé",PMKAFAAPAYER[[#This Row],[08.10.2025]],0)</f>
        <v>0</v>
      </c>
      <c r="DE429" s="161"/>
      <c r="DF429" s="166">
        <f>IF(PMKAFAAPAYER[[#This Row],[ ]]="Payé",PMKAFAAPAYER[[#This Row],[15.10.2025]],0)</f>
        <v>0</v>
      </c>
      <c r="DG429" s="161"/>
      <c r="DH429" s="166">
        <f>IF(PMKAFAAPAYER[[#This Row],[ ]]="Payé",PMKAFAAPAYER[[#This Row],[22.10.2025]],0)</f>
        <v>0</v>
      </c>
      <c r="DI429" s="161"/>
      <c r="DJ429" s="176">
        <f>IF(PMKAFAAPAYER[[#This Row],[ ]]="Payé",PMKAFAAPAYER[[#This Row],[29.10.2025]],0)</f>
        <v>0</v>
      </c>
      <c r="DK429" s="18">
        <f t="shared" si="105"/>
        <v>0</v>
      </c>
      <c r="DL429" s="162"/>
      <c r="DM429" s="166">
        <f>IF(PMKAFAAPAYER[[#This Row],[ ]]="Payé",PMKAFAAPAYER[[#This Row],[05.11.2025]],0)</f>
        <v>0</v>
      </c>
      <c r="DN429" s="161"/>
      <c r="DO429" s="166">
        <f>IF(PMKAFAAPAYER[[#This Row],[ ]]="Payé",PMKAFAAPAYER[[#This Row],[12.11.2025]],0)</f>
        <v>0</v>
      </c>
      <c r="DP429" s="161"/>
      <c r="DQ429" s="166">
        <f>IF(PMKAFAAPAYER[[#This Row],[ ]]="Payé",PMKAFAAPAYER[[#This Row],[19.11.2025]],0)</f>
        <v>0</v>
      </c>
      <c r="DR429" s="161"/>
      <c r="DS429" s="176">
        <f>IF(PMKAFAAPAYER[[#This Row],[ ]]="Payé",PMKAFAAPAYER[[#This Row],[26.11.2025]],0)</f>
        <v>0</v>
      </c>
      <c r="DT429" s="17">
        <f t="shared" si="106"/>
        <v>0</v>
      </c>
      <c r="DU429" s="162"/>
      <c r="DV429" s="166">
        <f>IF(PMKAFAAPAYER[[#This Row],[ ]]="Payé",PMKAFAAPAYER[[#This Row],[03.12.2025]],0)</f>
        <v>0</v>
      </c>
      <c r="DW429" s="161"/>
      <c r="DX429" s="166">
        <f>IF(PMKAFAAPAYER[[#This Row],[ ]]="Payé",PMKAFAAPAYER[[#This Row],[10.12.2025]],0)</f>
        <v>0</v>
      </c>
      <c r="DY429" s="161"/>
      <c r="DZ429" s="166">
        <f>IF(PMKAFAAPAYER[[#This Row],[ ]]="Payé",PMKAFAAPAYER[[#This Row],[17.12.2025]],0)</f>
        <v>0</v>
      </c>
      <c r="EA429" s="161"/>
      <c r="EB429" s="166">
        <f>IF(PMKAFAAPAYER[[#This Row],[ ]]="Payé",PMKAFAAPAYER[[#This Row],[24.12.2025]],0)</f>
        <v>0</v>
      </c>
      <c r="EC429" s="161"/>
      <c r="ED429" s="176">
        <f>IF(PMKAFAAPAYER[[#This Row],[ ]]="Payé",PMKAFAAPAYER[[#This Row],[31.12.2025]],0)</f>
        <v>0</v>
      </c>
      <c r="EE429" s="18">
        <f t="shared" si="107"/>
        <v>0</v>
      </c>
      <c r="EF429" s="11">
        <f t="shared" si="108"/>
        <v>0</v>
      </c>
      <c r="EG429" s="16">
        <f>+PMKAFAAPAYER[[#This Row],[CHF]]-PMKAFAAPAYER[[#This Row],[T2025]]</f>
        <v>0</v>
      </c>
    </row>
    <row r="430" spans="1:137" x14ac:dyDescent="0.3">
      <c r="A430" s="9">
        <f t="shared" si="109"/>
        <v>425</v>
      </c>
      <c r="B430" s="250"/>
      <c r="C430" s="251"/>
      <c r="D430" s="252"/>
      <c r="E430" s="253"/>
      <c r="F430" s="265">
        <f t="shared" si="110"/>
        <v>0</v>
      </c>
      <c r="G430" s="254"/>
      <c r="H430" s="255"/>
      <c r="I430" s="256"/>
      <c r="J430" s="14"/>
      <c r="K430" s="14"/>
      <c r="L430" s="14"/>
      <c r="N430" s="15"/>
      <c r="P430" s="258"/>
      <c r="Q430" s="259"/>
      <c r="R430" s="260"/>
      <c r="S430" s="166">
        <f>IF(PMKAFAAPAYER[[#This Row],[ ]]="Payé",PMKAFAAPAYER[[#This Row],[02.01.2025]],0)</f>
        <v>0</v>
      </c>
      <c r="T430" s="234"/>
      <c r="U430" s="166">
        <f>IF(PMKAFAAPAYER[[#This Row],[ ]]="Payé",PMKAFAAPAYER[[#This Row],[09.01.2025]],0)</f>
        <v>0</v>
      </c>
      <c r="V430" s="234"/>
      <c r="W430" s="166">
        <f>IF(PMKAFAAPAYER[[#This Row],[ ]]="Payé",PMKAFAAPAYER[[#This Row],[16.01.2025]],0)</f>
        <v>0</v>
      </c>
      <c r="X430" s="234"/>
      <c r="Y430" s="166">
        <f>IF(PMKAFAAPAYER[[#This Row],[ ]]="Payé",PMKAFAAPAYER[[#This Row],[23.01.2025]],0)</f>
        <v>0</v>
      </c>
      <c r="Z430" s="234"/>
      <c r="AA430" s="176">
        <f>IF(PMKAFAAPAYER[[#This Row],[ ]]="Payé",PMKAFAAPAYER[[#This Row],[30.01.2025]],0)</f>
        <v>0</v>
      </c>
      <c r="AB430" s="32">
        <f t="shared" si="96"/>
        <v>0</v>
      </c>
      <c r="AC430" s="234"/>
      <c r="AD430" s="166">
        <f>IF(PMKAFAAPAYER[[#This Row],[ ]]="Payé",PMKAFAAPAYER[[#This Row],[06.02.2025]],0)</f>
        <v>0</v>
      </c>
      <c r="AE430" s="234"/>
      <c r="AF430" s="166">
        <f>IF(PMKAFAAPAYER[[#This Row],[ ]]="Payé",PMKAFAAPAYER[[#This Row],[13.02.2025]],0)</f>
        <v>0</v>
      </c>
      <c r="AG430" s="234"/>
      <c r="AH430" s="166">
        <f>IF(PMKAFAAPAYER[[#This Row],[ ]]="Payé",PMKAFAAPAYER[[#This Row],[20.02.2025]],0)</f>
        <v>0</v>
      </c>
      <c r="AI430" s="234"/>
      <c r="AJ430" s="176">
        <f>IF(PMKAFAAPAYER[[#This Row],[ ]]="Payé",PMKAFAAPAYER[[#This Row],[27.02.2025]],0)</f>
        <v>0</v>
      </c>
      <c r="AK430" s="47">
        <f t="shared" si="97"/>
        <v>0</v>
      </c>
      <c r="AL430" s="162"/>
      <c r="AM430" s="166">
        <f>IF(PMKAFAAPAYER[[#This Row],[ ]]="Payé",PMKAFAAPAYER[[#This Row],[05.03.2025]],0)</f>
        <v>0</v>
      </c>
      <c r="AN430" s="161"/>
      <c r="AO430" s="166">
        <f>IF(PMKAFAAPAYER[[#This Row],[ ]]="Payé",PMKAFAAPAYER[[#This Row],[12.03.2025]],0)</f>
        <v>0</v>
      </c>
      <c r="AP430" s="161"/>
      <c r="AQ430" s="166">
        <f>IF(PMKAFAAPAYER[[#This Row],[ ]]="Payé",PMKAFAAPAYER[[#This Row],[19.03.2025]],0)</f>
        <v>0</v>
      </c>
      <c r="AR430" s="161"/>
      <c r="AS430" s="176">
        <f>IF(PMKAFAAPAYER[[#This Row],[ ]]="Payé",PMKAFAAPAYER[[#This Row],[26.03.2025]],0)</f>
        <v>0</v>
      </c>
      <c r="AT430" s="17">
        <f t="shared" si="98"/>
        <v>0</v>
      </c>
      <c r="AU430" s="162"/>
      <c r="AV430" s="166">
        <f>IF(PMKAFAAPAYER[[#This Row],[ ]]="Payé",PMKAFAAPAYER[[#This Row],[02.04.2025]],0)</f>
        <v>0</v>
      </c>
      <c r="AW430" s="161"/>
      <c r="AX430" s="166">
        <f>IF(PMKAFAAPAYER[[#This Row],[ ]]="Payé",PMKAFAAPAYER[[#This Row],[09.04.2025]],0)</f>
        <v>0</v>
      </c>
      <c r="AY430" s="161"/>
      <c r="AZ430" s="166">
        <f>IF(PMKAFAAPAYER[[#This Row],[ ]]="Payé",PMKAFAAPAYER[[#This Row],[16.04.2025]],0)</f>
        <v>0</v>
      </c>
      <c r="BA430" s="161"/>
      <c r="BB430" s="166">
        <f>IF(PMKAFAAPAYER[[#This Row],[ ]]="Payé",PMKAFAAPAYER[[#This Row],[23.04.2025]],0)</f>
        <v>0</v>
      </c>
      <c r="BC430" s="161"/>
      <c r="BD430" s="176">
        <f>IF(PMKAFAAPAYER[[#This Row],[ ]]="Payé",PMKAFAAPAYER[[#This Row],[30.04.2025]],0)</f>
        <v>0</v>
      </c>
      <c r="BE430" s="18">
        <f t="shared" si="99"/>
        <v>0</v>
      </c>
      <c r="BF430" s="162"/>
      <c r="BG430" s="166">
        <f>IF(PMKAFAAPAYER[[#This Row],[ ]]="Payé",PMKAFAAPAYER[[#This Row],[07.05.2025]],0)</f>
        <v>0</v>
      </c>
      <c r="BH430" s="161"/>
      <c r="BI430" s="166">
        <f>IF(PMKAFAAPAYER[[#This Row],[ ]]="Payé",PMKAFAAPAYER[[#This Row],[14.05.2025]],0)</f>
        <v>0</v>
      </c>
      <c r="BJ430" s="161"/>
      <c r="BK430" s="166">
        <f>IF(PMKAFAAPAYER[[#This Row],[ ]]="Payé",PMKAFAAPAYER[[#This Row],[21.05.2025]],0)</f>
        <v>0</v>
      </c>
      <c r="BL430" s="161"/>
      <c r="BM430" s="176">
        <f>IF(PMKAFAAPAYER[[#This Row],[ ]]="Payé",PMKAFAAPAYER[[#This Row],[28.05.2025]],0)</f>
        <v>0</v>
      </c>
      <c r="BN430" s="17">
        <f t="shared" si="100"/>
        <v>0</v>
      </c>
      <c r="BO430" s="162"/>
      <c r="BP430" s="166">
        <f>IF(PMKAFAAPAYER[[#This Row],[ ]]="Payé",PMKAFAAPAYER[[#This Row],[04.06.2025]],0)</f>
        <v>0</v>
      </c>
      <c r="BQ430" s="161"/>
      <c r="BR430" s="166">
        <f>IF(PMKAFAAPAYER[[#This Row],[ ]]="Payé",PMKAFAAPAYER[[#This Row],[11.06.2025]],0)</f>
        <v>0</v>
      </c>
      <c r="BS430" s="161"/>
      <c r="BT430" s="166">
        <f>IF(PMKAFAAPAYER[[#This Row],[ ]]="Payé",PMKAFAAPAYER[[#This Row],[18.06.2025]],0)</f>
        <v>0</v>
      </c>
      <c r="BU430" s="161"/>
      <c r="BV430" s="176">
        <f>IF(PMKAFAAPAYER[[#This Row],[ ]]="Payé",PMKAFAAPAYER[[#This Row],[25.06.2025]],0)</f>
        <v>0</v>
      </c>
      <c r="BW430" s="18">
        <f t="shared" si="101"/>
        <v>0</v>
      </c>
      <c r="BX430" s="162"/>
      <c r="BY430" s="166">
        <f>IF(PMKAFAAPAYER[[#This Row],[ ]]="Payé",PMKAFAAPAYER[[#This Row],[02.07.2025]],0)</f>
        <v>0</v>
      </c>
      <c r="BZ430" s="161"/>
      <c r="CA430" s="166">
        <f>IF(PMKAFAAPAYER[[#This Row],[ ]]="Payé",PMKAFAAPAYER[[#This Row],[09.07.2025]],0)</f>
        <v>0</v>
      </c>
      <c r="CB430" s="161"/>
      <c r="CC430" s="166">
        <f>IF(PMKAFAAPAYER[[#This Row],[ ]]="Payé",PMKAFAAPAYER[[#This Row],[16.07.2025]],0)</f>
        <v>0</v>
      </c>
      <c r="CD430" s="161"/>
      <c r="CE430" s="166">
        <f>IF(PMKAFAAPAYER[[#This Row],[ ]]="Payé",PMKAFAAPAYER[[#This Row],[23.07.2025]],0)</f>
        <v>0</v>
      </c>
      <c r="CF430" s="161"/>
      <c r="CG430" s="176">
        <f>IF(PMKAFAAPAYER[[#This Row],[ ]]="Payé",PMKAFAAPAYER[[#This Row],[30.07.2025]],0)</f>
        <v>0</v>
      </c>
      <c r="CH430" s="17">
        <f t="shared" si="102"/>
        <v>0</v>
      </c>
      <c r="CI430" s="162"/>
      <c r="CJ430" s="166">
        <f>IF(PMKAFAAPAYER[[#This Row],[ ]]="Payé",PMKAFAAPAYER[[#This Row],[06.08.2025]],0)</f>
        <v>0</v>
      </c>
      <c r="CK430" s="161"/>
      <c r="CL430" s="166">
        <f>IF(PMKAFAAPAYER[[#This Row],[ ]]="Payé",PMKAFAAPAYER[[#This Row],[13.08.2025]],0)</f>
        <v>0</v>
      </c>
      <c r="CM430" s="161"/>
      <c r="CN430" s="166">
        <f>IF(PMKAFAAPAYER[[#This Row],[ ]]="Payé",PMKAFAAPAYER[[#This Row],[20.08.2025]],0)</f>
        <v>0</v>
      </c>
      <c r="CO430" s="161"/>
      <c r="CP430" s="176">
        <f>IF(PMKAFAAPAYER[[#This Row],[ ]]="Payé",PMKAFAAPAYER[[#This Row],[27.08.2025]],0)</f>
        <v>0</v>
      </c>
      <c r="CQ430" s="18">
        <f t="shared" si="103"/>
        <v>0</v>
      </c>
      <c r="CR430" s="162"/>
      <c r="CS430" s="166">
        <f>IF(PMKAFAAPAYER[[#This Row],[ ]]="Payé",PMKAFAAPAYER[[#This Row],[03.09.2025]],0)</f>
        <v>0</v>
      </c>
      <c r="CT430" s="161"/>
      <c r="CU430" s="166">
        <f>IF(PMKAFAAPAYER[[#This Row],[ ]]="Payé",PMKAFAAPAYER[[#This Row],[10.09.2025]],0)</f>
        <v>0</v>
      </c>
      <c r="CV430" s="161"/>
      <c r="CW430" s="166">
        <f>IF(PMKAFAAPAYER[[#This Row],[ ]]="Payé",PMKAFAAPAYER[[#This Row],[17.09.2025]],0)</f>
        <v>0</v>
      </c>
      <c r="CX430" s="161"/>
      <c r="CY430" s="176">
        <f>IF(PMKAFAAPAYER[[#This Row],[ ]]="Payé",PMKAFAAPAYER[[#This Row],[24.09.2025]],0)</f>
        <v>0</v>
      </c>
      <c r="CZ430" s="17">
        <f t="shared" si="104"/>
        <v>0</v>
      </c>
      <c r="DA430" s="162"/>
      <c r="DB430" s="166">
        <f>IF(PMKAFAAPAYER[[#This Row],[ ]]="Payé",PMKAFAAPAYER[[#This Row],[01.10.2025]],0)</f>
        <v>0</v>
      </c>
      <c r="DC430" s="161"/>
      <c r="DD430" s="166">
        <f>IF(PMKAFAAPAYER[[#This Row],[ ]]="Payé",PMKAFAAPAYER[[#This Row],[08.10.2025]],0)</f>
        <v>0</v>
      </c>
      <c r="DE430" s="161"/>
      <c r="DF430" s="166">
        <f>IF(PMKAFAAPAYER[[#This Row],[ ]]="Payé",PMKAFAAPAYER[[#This Row],[15.10.2025]],0)</f>
        <v>0</v>
      </c>
      <c r="DG430" s="161"/>
      <c r="DH430" s="166">
        <f>IF(PMKAFAAPAYER[[#This Row],[ ]]="Payé",PMKAFAAPAYER[[#This Row],[22.10.2025]],0)</f>
        <v>0</v>
      </c>
      <c r="DI430" s="161"/>
      <c r="DJ430" s="176">
        <f>IF(PMKAFAAPAYER[[#This Row],[ ]]="Payé",PMKAFAAPAYER[[#This Row],[29.10.2025]],0)</f>
        <v>0</v>
      </c>
      <c r="DK430" s="18">
        <f t="shared" si="105"/>
        <v>0</v>
      </c>
      <c r="DL430" s="162"/>
      <c r="DM430" s="166">
        <f>IF(PMKAFAAPAYER[[#This Row],[ ]]="Payé",PMKAFAAPAYER[[#This Row],[05.11.2025]],0)</f>
        <v>0</v>
      </c>
      <c r="DN430" s="161"/>
      <c r="DO430" s="166">
        <f>IF(PMKAFAAPAYER[[#This Row],[ ]]="Payé",PMKAFAAPAYER[[#This Row],[12.11.2025]],0)</f>
        <v>0</v>
      </c>
      <c r="DP430" s="161"/>
      <c r="DQ430" s="166">
        <f>IF(PMKAFAAPAYER[[#This Row],[ ]]="Payé",PMKAFAAPAYER[[#This Row],[19.11.2025]],0)</f>
        <v>0</v>
      </c>
      <c r="DR430" s="161"/>
      <c r="DS430" s="176">
        <f>IF(PMKAFAAPAYER[[#This Row],[ ]]="Payé",PMKAFAAPAYER[[#This Row],[26.11.2025]],0)</f>
        <v>0</v>
      </c>
      <c r="DT430" s="17">
        <f t="shared" si="106"/>
        <v>0</v>
      </c>
      <c r="DU430" s="162"/>
      <c r="DV430" s="166">
        <f>IF(PMKAFAAPAYER[[#This Row],[ ]]="Payé",PMKAFAAPAYER[[#This Row],[03.12.2025]],0)</f>
        <v>0</v>
      </c>
      <c r="DW430" s="161"/>
      <c r="DX430" s="166">
        <f>IF(PMKAFAAPAYER[[#This Row],[ ]]="Payé",PMKAFAAPAYER[[#This Row],[10.12.2025]],0)</f>
        <v>0</v>
      </c>
      <c r="DY430" s="161"/>
      <c r="DZ430" s="166">
        <f>IF(PMKAFAAPAYER[[#This Row],[ ]]="Payé",PMKAFAAPAYER[[#This Row],[17.12.2025]],0)</f>
        <v>0</v>
      </c>
      <c r="EA430" s="161"/>
      <c r="EB430" s="166">
        <f>IF(PMKAFAAPAYER[[#This Row],[ ]]="Payé",PMKAFAAPAYER[[#This Row],[24.12.2025]],0)</f>
        <v>0</v>
      </c>
      <c r="EC430" s="161"/>
      <c r="ED430" s="176">
        <f>IF(PMKAFAAPAYER[[#This Row],[ ]]="Payé",PMKAFAAPAYER[[#This Row],[31.12.2025]],0)</f>
        <v>0</v>
      </c>
      <c r="EE430" s="18">
        <f t="shared" si="107"/>
        <v>0</v>
      </c>
      <c r="EF430" s="11">
        <f t="shared" si="108"/>
        <v>0</v>
      </c>
      <c r="EG430" s="16">
        <f>+PMKAFAAPAYER[[#This Row],[CHF]]-PMKAFAAPAYER[[#This Row],[T2025]]</f>
        <v>0</v>
      </c>
    </row>
    <row r="431" spans="1:137" x14ac:dyDescent="0.3">
      <c r="A431" s="9">
        <f t="shared" si="109"/>
        <v>426</v>
      </c>
      <c r="B431" s="250"/>
      <c r="C431" s="251"/>
      <c r="D431" s="252"/>
      <c r="E431" s="253"/>
      <c r="F431" s="265">
        <f t="shared" si="110"/>
        <v>0</v>
      </c>
      <c r="G431" s="254"/>
      <c r="H431" s="255"/>
      <c r="I431" s="256"/>
      <c r="J431" s="14"/>
      <c r="K431" s="14"/>
      <c r="L431" s="14"/>
      <c r="N431" s="15"/>
      <c r="P431" s="258"/>
      <c r="Q431" s="259"/>
      <c r="R431" s="260"/>
      <c r="S431" s="166">
        <f>IF(PMKAFAAPAYER[[#This Row],[ ]]="Payé",PMKAFAAPAYER[[#This Row],[02.01.2025]],0)</f>
        <v>0</v>
      </c>
      <c r="T431" s="234"/>
      <c r="U431" s="166">
        <f>IF(PMKAFAAPAYER[[#This Row],[ ]]="Payé",PMKAFAAPAYER[[#This Row],[09.01.2025]],0)</f>
        <v>0</v>
      </c>
      <c r="V431" s="234"/>
      <c r="W431" s="166">
        <f>IF(PMKAFAAPAYER[[#This Row],[ ]]="Payé",PMKAFAAPAYER[[#This Row],[16.01.2025]],0)</f>
        <v>0</v>
      </c>
      <c r="X431" s="234"/>
      <c r="Y431" s="166">
        <f>IF(PMKAFAAPAYER[[#This Row],[ ]]="Payé",PMKAFAAPAYER[[#This Row],[23.01.2025]],0)</f>
        <v>0</v>
      </c>
      <c r="Z431" s="234"/>
      <c r="AA431" s="176">
        <f>IF(PMKAFAAPAYER[[#This Row],[ ]]="Payé",PMKAFAAPAYER[[#This Row],[30.01.2025]],0)</f>
        <v>0</v>
      </c>
      <c r="AB431" s="32">
        <f t="shared" si="96"/>
        <v>0</v>
      </c>
      <c r="AC431" s="234"/>
      <c r="AD431" s="166">
        <f>IF(PMKAFAAPAYER[[#This Row],[ ]]="Payé",PMKAFAAPAYER[[#This Row],[06.02.2025]],0)</f>
        <v>0</v>
      </c>
      <c r="AE431" s="234"/>
      <c r="AF431" s="166">
        <f>IF(PMKAFAAPAYER[[#This Row],[ ]]="Payé",PMKAFAAPAYER[[#This Row],[13.02.2025]],0)</f>
        <v>0</v>
      </c>
      <c r="AG431" s="234"/>
      <c r="AH431" s="166">
        <f>IF(PMKAFAAPAYER[[#This Row],[ ]]="Payé",PMKAFAAPAYER[[#This Row],[20.02.2025]],0)</f>
        <v>0</v>
      </c>
      <c r="AI431" s="234"/>
      <c r="AJ431" s="176">
        <f>IF(PMKAFAAPAYER[[#This Row],[ ]]="Payé",PMKAFAAPAYER[[#This Row],[27.02.2025]],0)</f>
        <v>0</v>
      </c>
      <c r="AK431" s="47">
        <f t="shared" si="97"/>
        <v>0</v>
      </c>
      <c r="AL431" s="162"/>
      <c r="AM431" s="166">
        <f>IF(PMKAFAAPAYER[[#This Row],[ ]]="Payé",PMKAFAAPAYER[[#This Row],[05.03.2025]],0)</f>
        <v>0</v>
      </c>
      <c r="AN431" s="161"/>
      <c r="AO431" s="166">
        <f>IF(PMKAFAAPAYER[[#This Row],[ ]]="Payé",PMKAFAAPAYER[[#This Row],[12.03.2025]],0)</f>
        <v>0</v>
      </c>
      <c r="AP431" s="161"/>
      <c r="AQ431" s="166">
        <f>IF(PMKAFAAPAYER[[#This Row],[ ]]="Payé",PMKAFAAPAYER[[#This Row],[19.03.2025]],0)</f>
        <v>0</v>
      </c>
      <c r="AR431" s="161"/>
      <c r="AS431" s="176">
        <f>IF(PMKAFAAPAYER[[#This Row],[ ]]="Payé",PMKAFAAPAYER[[#This Row],[26.03.2025]],0)</f>
        <v>0</v>
      </c>
      <c r="AT431" s="17">
        <f t="shared" si="98"/>
        <v>0</v>
      </c>
      <c r="AU431" s="162"/>
      <c r="AV431" s="166">
        <f>IF(PMKAFAAPAYER[[#This Row],[ ]]="Payé",PMKAFAAPAYER[[#This Row],[02.04.2025]],0)</f>
        <v>0</v>
      </c>
      <c r="AW431" s="161"/>
      <c r="AX431" s="166">
        <f>IF(PMKAFAAPAYER[[#This Row],[ ]]="Payé",PMKAFAAPAYER[[#This Row],[09.04.2025]],0)</f>
        <v>0</v>
      </c>
      <c r="AY431" s="161"/>
      <c r="AZ431" s="166">
        <f>IF(PMKAFAAPAYER[[#This Row],[ ]]="Payé",PMKAFAAPAYER[[#This Row],[16.04.2025]],0)</f>
        <v>0</v>
      </c>
      <c r="BA431" s="161"/>
      <c r="BB431" s="166">
        <f>IF(PMKAFAAPAYER[[#This Row],[ ]]="Payé",PMKAFAAPAYER[[#This Row],[23.04.2025]],0)</f>
        <v>0</v>
      </c>
      <c r="BC431" s="161"/>
      <c r="BD431" s="176">
        <f>IF(PMKAFAAPAYER[[#This Row],[ ]]="Payé",PMKAFAAPAYER[[#This Row],[30.04.2025]],0)</f>
        <v>0</v>
      </c>
      <c r="BE431" s="18">
        <f t="shared" si="99"/>
        <v>0</v>
      </c>
      <c r="BF431" s="162"/>
      <c r="BG431" s="166">
        <f>IF(PMKAFAAPAYER[[#This Row],[ ]]="Payé",PMKAFAAPAYER[[#This Row],[07.05.2025]],0)</f>
        <v>0</v>
      </c>
      <c r="BH431" s="161"/>
      <c r="BI431" s="166">
        <f>IF(PMKAFAAPAYER[[#This Row],[ ]]="Payé",PMKAFAAPAYER[[#This Row],[14.05.2025]],0)</f>
        <v>0</v>
      </c>
      <c r="BJ431" s="161"/>
      <c r="BK431" s="166">
        <f>IF(PMKAFAAPAYER[[#This Row],[ ]]="Payé",PMKAFAAPAYER[[#This Row],[21.05.2025]],0)</f>
        <v>0</v>
      </c>
      <c r="BL431" s="161"/>
      <c r="BM431" s="176">
        <f>IF(PMKAFAAPAYER[[#This Row],[ ]]="Payé",PMKAFAAPAYER[[#This Row],[28.05.2025]],0)</f>
        <v>0</v>
      </c>
      <c r="BN431" s="17">
        <f t="shared" si="100"/>
        <v>0</v>
      </c>
      <c r="BO431" s="162"/>
      <c r="BP431" s="166">
        <f>IF(PMKAFAAPAYER[[#This Row],[ ]]="Payé",PMKAFAAPAYER[[#This Row],[04.06.2025]],0)</f>
        <v>0</v>
      </c>
      <c r="BQ431" s="161"/>
      <c r="BR431" s="166">
        <f>IF(PMKAFAAPAYER[[#This Row],[ ]]="Payé",PMKAFAAPAYER[[#This Row],[11.06.2025]],0)</f>
        <v>0</v>
      </c>
      <c r="BS431" s="161"/>
      <c r="BT431" s="166">
        <f>IF(PMKAFAAPAYER[[#This Row],[ ]]="Payé",PMKAFAAPAYER[[#This Row],[18.06.2025]],0)</f>
        <v>0</v>
      </c>
      <c r="BU431" s="161"/>
      <c r="BV431" s="176">
        <f>IF(PMKAFAAPAYER[[#This Row],[ ]]="Payé",PMKAFAAPAYER[[#This Row],[25.06.2025]],0)</f>
        <v>0</v>
      </c>
      <c r="BW431" s="18">
        <f t="shared" si="101"/>
        <v>0</v>
      </c>
      <c r="BX431" s="162"/>
      <c r="BY431" s="166">
        <f>IF(PMKAFAAPAYER[[#This Row],[ ]]="Payé",PMKAFAAPAYER[[#This Row],[02.07.2025]],0)</f>
        <v>0</v>
      </c>
      <c r="BZ431" s="161"/>
      <c r="CA431" s="166">
        <f>IF(PMKAFAAPAYER[[#This Row],[ ]]="Payé",PMKAFAAPAYER[[#This Row],[09.07.2025]],0)</f>
        <v>0</v>
      </c>
      <c r="CB431" s="161"/>
      <c r="CC431" s="166">
        <f>IF(PMKAFAAPAYER[[#This Row],[ ]]="Payé",PMKAFAAPAYER[[#This Row],[16.07.2025]],0)</f>
        <v>0</v>
      </c>
      <c r="CD431" s="161"/>
      <c r="CE431" s="166">
        <f>IF(PMKAFAAPAYER[[#This Row],[ ]]="Payé",PMKAFAAPAYER[[#This Row],[23.07.2025]],0)</f>
        <v>0</v>
      </c>
      <c r="CF431" s="161"/>
      <c r="CG431" s="176">
        <f>IF(PMKAFAAPAYER[[#This Row],[ ]]="Payé",PMKAFAAPAYER[[#This Row],[30.07.2025]],0)</f>
        <v>0</v>
      </c>
      <c r="CH431" s="17">
        <f t="shared" si="102"/>
        <v>0</v>
      </c>
      <c r="CI431" s="162"/>
      <c r="CJ431" s="166">
        <f>IF(PMKAFAAPAYER[[#This Row],[ ]]="Payé",PMKAFAAPAYER[[#This Row],[06.08.2025]],0)</f>
        <v>0</v>
      </c>
      <c r="CK431" s="161"/>
      <c r="CL431" s="166">
        <f>IF(PMKAFAAPAYER[[#This Row],[ ]]="Payé",PMKAFAAPAYER[[#This Row],[13.08.2025]],0)</f>
        <v>0</v>
      </c>
      <c r="CM431" s="161"/>
      <c r="CN431" s="166">
        <f>IF(PMKAFAAPAYER[[#This Row],[ ]]="Payé",PMKAFAAPAYER[[#This Row],[20.08.2025]],0)</f>
        <v>0</v>
      </c>
      <c r="CO431" s="161"/>
      <c r="CP431" s="176">
        <f>IF(PMKAFAAPAYER[[#This Row],[ ]]="Payé",PMKAFAAPAYER[[#This Row],[27.08.2025]],0)</f>
        <v>0</v>
      </c>
      <c r="CQ431" s="18">
        <f t="shared" si="103"/>
        <v>0</v>
      </c>
      <c r="CR431" s="162"/>
      <c r="CS431" s="166">
        <f>IF(PMKAFAAPAYER[[#This Row],[ ]]="Payé",PMKAFAAPAYER[[#This Row],[03.09.2025]],0)</f>
        <v>0</v>
      </c>
      <c r="CT431" s="161"/>
      <c r="CU431" s="166">
        <f>IF(PMKAFAAPAYER[[#This Row],[ ]]="Payé",PMKAFAAPAYER[[#This Row],[10.09.2025]],0)</f>
        <v>0</v>
      </c>
      <c r="CV431" s="161"/>
      <c r="CW431" s="166">
        <f>IF(PMKAFAAPAYER[[#This Row],[ ]]="Payé",PMKAFAAPAYER[[#This Row],[17.09.2025]],0)</f>
        <v>0</v>
      </c>
      <c r="CX431" s="161"/>
      <c r="CY431" s="176">
        <f>IF(PMKAFAAPAYER[[#This Row],[ ]]="Payé",PMKAFAAPAYER[[#This Row],[24.09.2025]],0)</f>
        <v>0</v>
      </c>
      <c r="CZ431" s="17">
        <f t="shared" si="104"/>
        <v>0</v>
      </c>
      <c r="DA431" s="162"/>
      <c r="DB431" s="166">
        <f>IF(PMKAFAAPAYER[[#This Row],[ ]]="Payé",PMKAFAAPAYER[[#This Row],[01.10.2025]],0)</f>
        <v>0</v>
      </c>
      <c r="DC431" s="161"/>
      <c r="DD431" s="166">
        <f>IF(PMKAFAAPAYER[[#This Row],[ ]]="Payé",PMKAFAAPAYER[[#This Row],[08.10.2025]],0)</f>
        <v>0</v>
      </c>
      <c r="DE431" s="161"/>
      <c r="DF431" s="166">
        <f>IF(PMKAFAAPAYER[[#This Row],[ ]]="Payé",PMKAFAAPAYER[[#This Row],[15.10.2025]],0)</f>
        <v>0</v>
      </c>
      <c r="DG431" s="161"/>
      <c r="DH431" s="166">
        <f>IF(PMKAFAAPAYER[[#This Row],[ ]]="Payé",PMKAFAAPAYER[[#This Row],[22.10.2025]],0)</f>
        <v>0</v>
      </c>
      <c r="DI431" s="161"/>
      <c r="DJ431" s="176">
        <f>IF(PMKAFAAPAYER[[#This Row],[ ]]="Payé",PMKAFAAPAYER[[#This Row],[29.10.2025]],0)</f>
        <v>0</v>
      </c>
      <c r="DK431" s="18">
        <f t="shared" si="105"/>
        <v>0</v>
      </c>
      <c r="DL431" s="162"/>
      <c r="DM431" s="166">
        <f>IF(PMKAFAAPAYER[[#This Row],[ ]]="Payé",PMKAFAAPAYER[[#This Row],[05.11.2025]],0)</f>
        <v>0</v>
      </c>
      <c r="DN431" s="161"/>
      <c r="DO431" s="166">
        <f>IF(PMKAFAAPAYER[[#This Row],[ ]]="Payé",PMKAFAAPAYER[[#This Row],[12.11.2025]],0)</f>
        <v>0</v>
      </c>
      <c r="DP431" s="161"/>
      <c r="DQ431" s="166">
        <f>IF(PMKAFAAPAYER[[#This Row],[ ]]="Payé",PMKAFAAPAYER[[#This Row],[19.11.2025]],0)</f>
        <v>0</v>
      </c>
      <c r="DR431" s="161"/>
      <c r="DS431" s="176">
        <f>IF(PMKAFAAPAYER[[#This Row],[ ]]="Payé",PMKAFAAPAYER[[#This Row],[26.11.2025]],0)</f>
        <v>0</v>
      </c>
      <c r="DT431" s="17">
        <f t="shared" si="106"/>
        <v>0</v>
      </c>
      <c r="DU431" s="162"/>
      <c r="DV431" s="166">
        <f>IF(PMKAFAAPAYER[[#This Row],[ ]]="Payé",PMKAFAAPAYER[[#This Row],[03.12.2025]],0)</f>
        <v>0</v>
      </c>
      <c r="DW431" s="161"/>
      <c r="DX431" s="166">
        <f>IF(PMKAFAAPAYER[[#This Row],[ ]]="Payé",PMKAFAAPAYER[[#This Row],[10.12.2025]],0)</f>
        <v>0</v>
      </c>
      <c r="DY431" s="161"/>
      <c r="DZ431" s="166">
        <f>IF(PMKAFAAPAYER[[#This Row],[ ]]="Payé",PMKAFAAPAYER[[#This Row],[17.12.2025]],0)</f>
        <v>0</v>
      </c>
      <c r="EA431" s="161"/>
      <c r="EB431" s="166">
        <f>IF(PMKAFAAPAYER[[#This Row],[ ]]="Payé",PMKAFAAPAYER[[#This Row],[24.12.2025]],0)</f>
        <v>0</v>
      </c>
      <c r="EC431" s="161"/>
      <c r="ED431" s="176">
        <f>IF(PMKAFAAPAYER[[#This Row],[ ]]="Payé",PMKAFAAPAYER[[#This Row],[31.12.2025]],0)</f>
        <v>0</v>
      </c>
      <c r="EE431" s="18">
        <f t="shared" si="107"/>
        <v>0</v>
      </c>
      <c r="EF431" s="11">
        <f t="shared" si="108"/>
        <v>0</v>
      </c>
      <c r="EG431" s="16">
        <f>+PMKAFAAPAYER[[#This Row],[CHF]]-PMKAFAAPAYER[[#This Row],[T2025]]</f>
        <v>0</v>
      </c>
    </row>
    <row r="432" spans="1:137" x14ac:dyDescent="0.3">
      <c r="A432" s="9">
        <f t="shared" si="109"/>
        <v>427</v>
      </c>
      <c r="B432" s="250"/>
      <c r="C432" s="251"/>
      <c r="D432" s="252"/>
      <c r="E432" s="253"/>
      <c r="F432" s="265">
        <f t="shared" si="110"/>
        <v>0</v>
      </c>
      <c r="G432" s="254"/>
      <c r="H432" s="255"/>
      <c r="I432" s="256"/>
      <c r="J432" s="14"/>
      <c r="K432" s="14"/>
      <c r="L432" s="14"/>
      <c r="N432" s="15"/>
      <c r="P432" s="258"/>
      <c r="Q432" s="259"/>
      <c r="R432" s="260"/>
      <c r="S432" s="166">
        <f>IF(PMKAFAAPAYER[[#This Row],[ ]]="Payé",PMKAFAAPAYER[[#This Row],[02.01.2025]],0)</f>
        <v>0</v>
      </c>
      <c r="T432" s="234"/>
      <c r="U432" s="166">
        <f>IF(PMKAFAAPAYER[[#This Row],[ ]]="Payé",PMKAFAAPAYER[[#This Row],[09.01.2025]],0)</f>
        <v>0</v>
      </c>
      <c r="V432" s="234"/>
      <c r="W432" s="166">
        <f>IF(PMKAFAAPAYER[[#This Row],[ ]]="Payé",PMKAFAAPAYER[[#This Row],[16.01.2025]],0)</f>
        <v>0</v>
      </c>
      <c r="X432" s="234"/>
      <c r="Y432" s="166">
        <f>IF(PMKAFAAPAYER[[#This Row],[ ]]="Payé",PMKAFAAPAYER[[#This Row],[23.01.2025]],0)</f>
        <v>0</v>
      </c>
      <c r="Z432" s="234"/>
      <c r="AA432" s="176">
        <f>IF(PMKAFAAPAYER[[#This Row],[ ]]="Payé",PMKAFAAPAYER[[#This Row],[30.01.2025]],0)</f>
        <v>0</v>
      </c>
      <c r="AB432" s="32">
        <f t="shared" si="96"/>
        <v>0</v>
      </c>
      <c r="AC432" s="234"/>
      <c r="AD432" s="166">
        <f>IF(PMKAFAAPAYER[[#This Row],[ ]]="Payé",PMKAFAAPAYER[[#This Row],[06.02.2025]],0)</f>
        <v>0</v>
      </c>
      <c r="AE432" s="234"/>
      <c r="AF432" s="166">
        <f>IF(PMKAFAAPAYER[[#This Row],[ ]]="Payé",PMKAFAAPAYER[[#This Row],[13.02.2025]],0)</f>
        <v>0</v>
      </c>
      <c r="AG432" s="234"/>
      <c r="AH432" s="166">
        <f>IF(PMKAFAAPAYER[[#This Row],[ ]]="Payé",PMKAFAAPAYER[[#This Row],[20.02.2025]],0)</f>
        <v>0</v>
      </c>
      <c r="AI432" s="234"/>
      <c r="AJ432" s="176">
        <f>IF(PMKAFAAPAYER[[#This Row],[ ]]="Payé",PMKAFAAPAYER[[#This Row],[27.02.2025]],0)</f>
        <v>0</v>
      </c>
      <c r="AK432" s="47">
        <f t="shared" si="97"/>
        <v>0</v>
      </c>
      <c r="AL432" s="162"/>
      <c r="AM432" s="166">
        <f>IF(PMKAFAAPAYER[[#This Row],[ ]]="Payé",PMKAFAAPAYER[[#This Row],[05.03.2025]],0)</f>
        <v>0</v>
      </c>
      <c r="AN432" s="161"/>
      <c r="AO432" s="166">
        <f>IF(PMKAFAAPAYER[[#This Row],[ ]]="Payé",PMKAFAAPAYER[[#This Row],[12.03.2025]],0)</f>
        <v>0</v>
      </c>
      <c r="AP432" s="161"/>
      <c r="AQ432" s="166">
        <f>IF(PMKAFAAPAYER[[#This Row],[ ]]="Payé",PMKAFAAPAYER[[#This Row],[19.03.2025]],0)</f>
        <v>0</v>
      </c>
      <c r="AR432" s="161"/>
      <c r="AS432" s="176">
        <f>IF(PMKAFAAPAYER[[#This Row],[ ]]="Payé",PMKAFAAPAYER[[#This Row],[26.03.2025]],0)</f>
        <v>0</v>
      </c>
      <c r="AT432" s="17">
        <f t="shared" si="98"/>
        <v>0</v>
      </c>
      <c r="AU432" s="162"/>
      <c r="AV432" s="166">
        <f>IF(PMKAFAAPAYER[[#This Row],[ ]]="Payé",PMKAFAAPAYER[[#This Row],[02.04.2025]],0)</f>
        <v>0</v>
      </c>
      <c r="AW432" s="161"/>
      <c r="AX432" s="166">
        <f>IF(PMKAFAAPAYER[[#This Row],[ ]]="Payé",PMKAFAAPAYER[[#This Row],[09.04.2025]],0)</f>
        <v>0</v>
      </c>
      <c r="AY432" s="161"/>
      <c r="AZ432" s="166">
        <f>IF(PMKAFAAPAYER[[#This Row],[ ]]="Payé",PMKAFAAPAYER[[#This Row],[16.04.2025]],0)</f>
        <v>0</v>
      </c>
      <c r="BA432" s="161"/>
      <c r="BB432" s="166">
        <f>IF(PMKAFAAPAYER[[#This Row],[ ]]="Payé",PMKAFAAPAYER[[#This Row],[23.04.2025]],0)</f>
        <v>0</v>
      </c>
      <c r="BC432" s="161"/>
      <c r="BD432" s="176">
        <f>IF(PMKAFAAPAYER[[#This Row],[ ]]="Payé",PMKAFAAPAYER[[#This Row],[30.04.2025]],0)</f>
        <v>0</v>
      </c>
      <c r="BE432" s="18">
        <f t="shared" si="99"/>
        <v>0</v>
      </c>
      <c r="BF432" s="162"/>
      <c r="BG432" s="166">
        <f>IF(PMKAFAAPAYER[[#This Row],[ ]]="Payé",PMKAFAAPAYER[[#This Row],[07.05.2025]],0)</f>
        <v>0</v>
      </c>
      <c r="BH432" s="161"/>
      <c r="BI432" s="166">
        <f>IF(PMKAFAAPAYER[[#This Row],[ ]]="Payé",PMKAFAAPAYER[[#This Row],[14.05.2025]],0)</f>
        <v>0</v>
      </c>
      <c r="BJ432" s="161"/>
      <c r="BK432" s="166">
        <f>IF(PMKAFAAPAYER[[#This Row],[ ]]="Payé",PMKAFAAPAYER[[#This Row],[21.05.2025]],0)</f>
        <v>0</v>
      </c>
      <c r="BL432" s="161"/>
      <c r="BM432" s="176">
        <f>IF(PMKAFAAPAYER[[#This Row],[ ]]="Payé",PMKAFAAPAYER[[#This Row],[28.05.2025]],0)</f>
        <v>0</v>
      </c>
      <c r="BN432" s="17">
        <f t="shared" si="100"/>
        <v>0</v>
      </c>
      <c r="BO432" s="162"/>
      <c r="BP432" s="166">
        <f>IF(PMKAFAAPAYER[[#This Row],[ ]]="Payé",PMKAFAAPAYER[[#This Row],[04.06.2025]],0)</f>
        <v>0</v>
      </c>
      <c r="BQ432" s="161"/>
      <c r="BR432" s="166">
        <f>IF(PMKAFAAPAYER[[#This Row],[ ]]="Payé",PMKAFAAPAYER[[#This Row],[11.06.2025]],0)</f>
        <v>0</v>
      </c>
      <c r="BS432" s="161"/>
      <c r="BT432" s="166">
        <f>IF(PMKAFAAPAYER[[#This Row],[ ]]="Payé",PMKAFAAPAYER[[#This Row],[18.06.2025]],0)</f>
        <v>0</v>
      </c>
      <c r="BU432" s="161"/>
      <c r="BV432" s="176">
        <f>IF(PMKAFAAPAYER[[#This Row],[ ]]="Payé",PMKAFAAPAYER[[#This Row],[25.06.2025]],0)</f>
        <v>0</v>
      </c>
      <c r="BW432" s="18">
        <f t="shared" si="101"/>
        <v>0</v>
      </c>
      <c r="BX432" s="162"/>
      <c r="BY432" s="166">
        <f>IF(PMKAFAAPAYER[[#This Row],[ ]]="Payé",PMKAFAAPAYER[[#This Row],[02.07.2025]],0)</f>
        <v>0</v>
      </c>
      <c r="BZ432" s="161"/>
      <c r="CA432" s="166">
        <f>IF(PMKAFAAPAYER[[#This Row],[ ]]="Payé",PMKAFAAPAYER[[#This Row],[09.07.2025]],0)</f>
        <v>0</v>
      </c>
      <c r="CB432" s="161"/>
      <c r="CC432" s="166">
        <f>IF(PMKAFAAPAYER[[#This Row],[ ]]="Payé",PMKAFAAPAYER[[#This Row],[16.07.2025]],0)</f>
        <v>0</v>
      </c>
      <c r="CD432" s="161"/>
      <c r="CE432" s="166">
        <f>IF(PMKAFAAPAYER[[#This Row],[ ]]="Payé",PMKAFAAPAYER[[#This Row],[23.07.2025]],0)</f>
        <v>0</v>
      </c>
      <c r="CF432" s="161"/>
      <c r="CG432" s="176">
        <f>IF(PMKAFAAPAYER[[#This Row],[ ]]="Payé",PMKAFAAPAYER[[#This Row],[30.07.2025]],0)</f>
        <v>0</v>
      </c>
      <c r="CH432" s="17">
        <f t="shared" si="102"/>
        <v>0</v>
      </c>
      <c r="CI432" s="162"/>
      <c r="CJ432" s="166">
        <f>IF(PMKAFAAPAYER[[#This Row],[ ]]="Payé",PMKAFAAPAYER[[#This Row],[06.08.2025]],0)</f>
        <v>0</v>
      </c>
      <c r="CK432" s="161"/>
      <c r="CL432" s="166">
        <f>IF(PMKAFAAPAYER[[#This Row],[ ]]="Payé",PMKAFAAPAYER[[#This Row],[13.08.2025]],0)</f>
        <v>0</v>
      </c>
      <c r="CM432" s="161"/>
      <c r="CN432" s="166">
        <f>IF(PMKAFAAPAYER[[#This Row],[ ]]="Payé",PMKAFAAPAYER[[#This Row],[20.08.2025]],0)</f>
        <v>0</v>
      </c>
      <c r="CO432" s="161"/>
      <c r="CP432" s="176">
        <f>IF(PMKAFAAPAYER[[#This Row],[ ]]="Payé",PMKAFAAPAYER[[#This Row],[27.08.2025]],0)</f>
        <v>0</v>
      </c>
      <c r="CQ432" s="18">
        <f t="shared" si="103"/>
        <v>0</v>
      </c>
      <c r="CR432" s="162"/>
      <c r="CS432" s="166">
        <f>IF(PMKAFAAPAYER[[#This Row],[ ]]="Payé",PMKAFAAPAYER[[#This Row],[03.09.2025]],0)</f>
        <v>0</v>
      </c>
      <c r="CT432" s="161"/>
      <c r="CU432" s="166">
        <f>IF(PMKAFAAPAYER[[#This Row],[ ]]="Payé",PMKAFAAPAYER[[#This Row],[10.09.2025]],0)</f>
        <v>0</v>
      </c>
      <c r="CV432" s="161"/>
      <c r="CW432" s="166">
        <f>IF(PMKAFAAPAYER[[#This Row],[ ]]="Payé",PMKAFAAPAYER[[#This Row],[17.09.2025]],0)</f>
        <v>0</v>
      </c>
      <c r="CX432" s="161"/>
      <c r="CY432" s="176">
        <f>IF(PMKAFAAPAYER[[#This Row],[ ]]="Payé",PMKAFAAPAYER[[#This Row],[24.09.2025]],0)</f>
        <v>0</v>
      </c>
      <c r="CZ432" s="17">
        <f t="shared" si="104"/>
        <v>0</v>
      </c>
      <c r="DA432" s="162"/>
      <c r="DB432" s="166">
        <f>IF(PMKAFAAPAYER[[#This Row],[ ]]="Payé",PMKAFAAPAYER[[#This Row],[01.10.2025]],0)</f>
        <v>0</v>
      </c>
      <c r="DC432" s="161"/>
      <c r="DD432" s="166">
        <f>IF(PMKAFAAPAYER[[#This Row],[ ]]="Payé",PMKAFAAPAYER[[#This Row],[08.10.2025]],0)</f>
        <v>0</v>
      </c>
      <c r="DE432" s="161"/>
      <c r="DF432" s="166">
        <f>IF(PMKAFAAPAYER[[#This Row],[ ]]="Payé",PMKAFAAPAYER[[#This Row],[15.10.2025]],0)</f>
        <v>0</v>
      </c>
      <c r="DG432" s="161"/>
      <c r="DH432" s="166">
        <f>IF(PMKAFAAPAYER[[#This Row],[ ]]="Payé",PMKAFAAPAYER[[#This Row],[22.10.2025]],0)</f>
        <v>0</v>
      </c>
      <c r="DI432" s="161"/>
      <c r="DJ432" s="176">
        <f>IF(PMKAFAAPAYER[[#This Row],[ ]]="Payé",PMKAFAAPAYER[[#This Row],[29.10.2025]],0)</f>
        <v>0</v>
      </c>
      <c r="DK432" s="18">
        <f t="shared" si="105"/>
        <v>0</v>
      </c>
      <c r="DL432" s="162"/>
      <c r="DM432" s="166">
        <f>IF(PMKAFAAPAYER[[#This Row],[ ]]="Payé",PMKAFAAPAYER[[#This Row],[05.11.2025]],0)</f>
        <v>0</v>
      </c>
      <c r="DN432" s="161"/>
      <c r="DO432" s="166">
        <f>IF(PMKAFAAPAYER[[#This Row],[ ]]="Payé",PMKAFAAPAYER[[#This Row],[12.11.2025]],0)</f>
        <v>0</v>
      </c>
      <c r="DP432" s="161"/>
      <c r="DQ432" s="166">
        <f>IF(PMKAFAAPAYER[[#This Row],[ ]]="Payé",PMKAFAAPAYER[[#This Row],[19.11.2025]],0)</f>
        <v>0</v>
      </c>
      <c r="DR432" s="161"/>
      <c r="DS432" s="176">
        <f>IF(PMKAFAAPAYER[[#This Row],[ ]]="Payé",PMKAFAAPAYER[[#This Row],[26.11.2025]],0)</f>
        <v>0</v>
      </c>
      <c r="DT432" s="17">
        <f t="shared" si="106"/>
        <v>0</v>
      </c>
      <c r="DU432" s="162"/>
      <c r="DV432" s="166">
        <f>IF(PMKAFAAPAYER[[#This Row],[ ]]="Payé",PMKAFAAPAYER[[#This Row],[03.12.2025]],0)</f>
        <v>0</v>
      </c>
      <c r="DW432" s="161"/>
      <c r="DX432" s="166">
        <f>IF(PMKAFAAPAYER[[#This Row],[ ]]="Payé",PMKAFAAPAYER[[#This Row],[10.12.2025]],0)</f>
        <v>0</v>
      </c>
      <c r="DY432" s="161"/>
      <c r="DZ432" s="166">
        <f>IF(PMKAFAAPAYER[[#This Row],[ ]]="Payé",PMKAFAAPAYER[[#This Row],[17.12.2025]],0)</f>
        <v>0</v>
      </c>
      <c r="EA432" s="161"/>
      <c r="EB432" s="166">
        <f>IF(PMKAFAAPAYER[[#This Row],[ ]]="Payé",PMKAFAAPAYER[[#This Row],[24.12.2025]],0)</f>
        <v>0</v>
      </c>
      <c r="EC432" s="161"/>
      <c r="ED432" s="176">
        <f>IF(PMKAFAAPAYER[[#This Row],[ ]]="Payé",PMKAFAAPAYER[[#This Row],[31.12.2025]],0)</f>
        <v>0</v>
      </c>
      <c r="EE432" s="18">
        <f t="shared" si="107"/>
        <v>0</v>
      </c>
      <c r="EF432" s="11">
        <f t="shared" si="108"/>
        <v>0</v>
      </c>
      <c r="EG432" s="16">
        <f>+PMKAFAAPAYER[[#This Row],[CHF]]-PMKAFAAPAYER[[#This Row],[T2025]]</f>
        <v>0</v>
      </c>
    </row>
    <row r="433" spans="1:137" x14ac:dyDescent="0.3">
      <c r="A433" s="9">
        <f t="shared" si="109"/>
        <v>428</v>
      </c>
      <c r="B433" s="250"/>
      <c r="C433" s="251"/>
      <c r="D433" s="252"/>
      <c r="E433" s="253"/>
      <c r="F433" s="265">
        <f t="shared" si="110"/>
        <v>0</v>
      </c>
      <c r="G433" s="254"/>
      <c r="H433" s="255"/>
      <c r="I433" s="256"/>
      <c r="J433" s="14"/>
      <c r="K433" s="14"/>
      <c r="L433" s="14"/>
      <c r="N433" s="15"/>
      <c r="P433" s="258"/>
      <c r="Q433" s="259"/>
      <c r="R433" s="260"/>
      <c r="S433" s="166">
        <f>IF(PMKAFAAPAYER[[#This Row],[ ]]="Payé",PMKAFAAPAYER[[#This Row],[02.01.2025]],0)</f>
        <v>0</v>
      </c>
      <c r="T433" s="234"/>
      <c r="U433" s="166">
        <f>IF(PMKAFAAPAYER[[#This Row],[ ]]="Payé",PMKAFAAPAYER[[#This Row],[09.01.2025]],0)</f>
        <v>0</v>
      </c>
      <c r="V433" s="234"/>
      <c r="W433" s="166">
        <f>IF(PMKAFAAPAYER[[#This Row],[ ]]="Payé",PMKAFAAPAYER[[#This Row],[16.01.2025]],0)</f>
        <v>0</v>
      </c>
      <c r="X433" s="234"/>
      <c r="Y433" s="166">
        <f>IF(PMKAFAAPAYER[[#This Row],[ ]]="Payé",PMKAFAAPAYER[[#This Row],[23.01.2025]],0)</f>
        <v>0</v>
      </c>
      <c r="Z433" s="234"/>
      <c r="AA433" s="176">
        <f>IF(PMKAFAAPAYER[[#This Row],[ ]]="Payé",PMKAFAAPAYER[[#This Row],[30.01.2025]],0)</f>
        <v>0</v>
      </c>
      <c r="AB433" s="32">
        <f t="shared" si="96"/>
        <v>0</v>
      </c>
      <c r="AC433" s="234"/>
      <c r="AD433" s="166">
        <f>IF(PMKAFAAPAYER[[#This Row],[ ]]="Payé",PMKAFAAPAYER[[#This Row],[06.02.2025]],0)</f>
        <v>0</v>
      </c>
      <c r="AE433" s="234"/>
      <c r="AF433" s="166">
        <f>IF(PMKAFAAPAYER[[#This Row],[ ]]="Payé",PMKAFAAPAYER[[#This Row],[13.02.2025]],0)</f>
        <v>0</v>
      </c>
      <c r="AG433" s="234"/>
      <c r="AH433" s="166">
        <f>IF(PMKAFAAPAYER[[#This Row],[ ]]="Payé",PMKAFAAPAYER[[#This Row],[20.02.2025]],0)</f>
        <v>0</v>
      </c>
      <c r="AI433" s="234"/>
      <c r="AJ433" s="176">
        <f>IF(PMKAFAAPAYER[[#This Row],[ ]]="Payé",PMKAFAAPAYER[[#This Row],[27.02.2025]],0)</f>
        <v>0</v>
      </c>
      <c r="AK433" s="47">
        <f t="shared" si="97"/>
        <v>0</v>
      </c>
      <c r="AL433" s="162"/>
      <c r="AM433" s="166">
        <f>IF(PMKAFAAPAYER[[#This Row],[ ]]="Payé",PMKAFAAPAYER[[#This Row],[05.03.2025]],0)</f>
        <v>0</v>
      </c>
      <c r="AN433" s="161"/>
      <c r="AO433" s="166">
        <f>IF(PMKAFAAPAYER[[#This Row],[ ]]="Payé",PMKAFAAPAYER[[#This Row],[12.03.2025]],0)</f>
        <v>0</v>
      </c>
      <c r="AP433" s="161"/>
      <c r="AQ433" s="166">
        <f>IF(PMKAFAAPAYER[[#This Row],[ ]]="Payé",PMKAFAAPAYER[[#This Row],[19.03.2025]],0)</f>
        <v>0</v>
      </c>
      <c r="AR433" s="161"/>
      <c r="AS433" s="176">
        <f>IF(PMKAFAAPAYER[[#This Row],[ ]]="Payé",PMKAFAAPAYER[[#This Row],[26.03.2025]],0)</f>
        <v>0</v>
      </c>
      <c r="AT433" s="17">
        <f t="shared" si="98"/>
        <v>0</v>
      </c>
      <c r="AU433" s="162"/>
      <c r="AV433" s="166">
        <f>IF(PMKAFAAPAYER[[#This Row],[ ]]="Payé",PMKAFAAPAYER[[#This Row],[02.04.2025]],0)</f>
        <v>0</v>
      </c>
      <c r="AW433" s="161"/>
      <c r="AX433" s="166">
        <f>IF(PMKAFAAPAYER[[#This Row],[ ]]="Payé",PMKAFAAPAYER[[#This Row],[09.04.2025]],0)</f>
        <v>0</v>
      </c>
      <c r="AY433" s="161"/>
      <c r="AZ433" s="166">
        <f>IF(PMKAFAAPAYER[[#This Row],[ ]]="Payé",PMKAFAAPAYER[[#This Row],[16.04.2025]],0)</f>
        <v>0</v>
      </c>
      <c r="BA433" s="161"/>
      <c r="BB433" s="166">
        <f>IF(PMKAFAAPAYER[[#This Row],[ ]]="Payé",PMKAFAAPAYER[[#This Row],[23.04.2025]],0)</f>
        <v>0</v>
      </c>
      <c r="BC433" s="161"/>
      <c r="BD433" s="176">
        <f>IF(PMKAFAAPAYER[[#This Row],[ ]]="Payé",PMKAFAAPAYER[[#This Row],[30.04.2025]],0)</f>
        <v>0</v>
      </c>
      <c r="BE433" s="18">
        <f t="shared" si="99"/>
        <v>0</v>
      </c>
      <c r="BF433" s="162"/>
      <c r="BG433" s="166">
        <f>IF(PMKAFAAPAYER[[#This Row],[ ]]="Payé",PMKAFAAPAYER[[#This Row],[07.05.2025]],0)</f>
        <v>0</v>
      </c>
      <c r="BH433" s="161"/>
      <c r="BI433" s="166">
        <f>IF(PMKAFAAPAYER[[#This Row],[ ]]="Payé",PMKAFAAPAYER[[#This Row],[14.05.2025]],0)</f>
        <v>0</v>
      </c>
      <c r="BJ433" s="161"/>
      <c r="BK433" s="166">
        <f>IF(PMKAFAAPAYER[[#This Row],[ ]]="Payé",PMKAFAAPAYER[[#This Row],[21.05.2025]],0)</f>
        <v>0</v>
      </c>
      <c r="BL433" s="161"/>
      <c r="BM433" s="176">
        <f>IF(PMKAFAAPAYER[[#This Row],[ ]]="Payé",PMKAFAAPAYER[[#This Row],[28.05.2025]],0)</f>
        <v>0</v>
      </c>
      <c r="BN433" s="17">
        <f t="shared" si="100"/>
        <v>0</v>
      </c>
      <c r="BO433" s="162"/>
      <c r="BP433" s="166">
        <f>IF(PMKAFAAPAYER[[#This Row],[ ]]="Payé",PMKAFAAPAYER[[#This Row],[04.06.2025]],0)</f>
        <v>0</v>
      </c>
      <c r="BQ433" s="161"/>
      <c r="BR433" s="166">
        <f>IF(PMKAFAAPAYER[[#This Row],[ ]]="Payé",PMKAFAAPAYER[[#This Row],[11.06.2025]],0)</f>
        <v>0</v>
      </c>
      <c r="BS433" s="161"/>
      <c r="BT433" s="166">
        <f>IF(PMKAFAAPAYER[[#This Row],[ ]]="Payé",PMKAFAAPAYER[[#This Row],[18.06.2025]],0)</f>
        <v>0</v>
      </c>
      <c r="BU433" s="161"/>
      <c r="BV433" s="176">
        <f>IF(PMKAFAAPAYER[[#This Row],[ ]]="Payé",PMKAFAAPAYER[[#This Row],[25.06.2025]],0)</f>
        <v>0</v>
      </c>
      <c r="BW433" s="18">
        <f t="shared" si="101"/>
        <v>0</v>
      </c>
      <c r="BX433" s="162"/>
      <c r="BY433" s="166">
        <f>IF(PMKAFAAPAYER[[#This Row],[ ]]="Payé",PMKAFAAPAYER[[#This Row],[02.07.2025]],0)</f>
        <v>0</v>
      </c>
      <c r="BZ433" s="161"/>
      <c r="CA433" s="166">
        <f>IF(PMKAFAAPAYER[[#This Row],[ ]]="Payé",PMKAFAAPAYER[[#This Row],[09.07.2025]],0)</f>
        <v>0</v>
      </c>
      <c r="CB433" s="161"/>
      <c r="CC433" s="166">
        <f>IF(PMKAFAAPAYER[[#This Row],[ ]]="Payé",PMKAFAAPAYER[[#This Row],[16.07.2025]],0)</f>
        <v>0</v>
      </c>
      <c r="CD433" s="161"/>
      <c r="CE433" s="166">
        <f>IF(PMKAFAAPAYER[[#This Row],[ ]]="Payé",PMKAFAAPAYER[[#This Row],[23.07.2025]],0)</f>
        <v>0</v>
      </c>
      <c r="CF433" s="161"/>
      <c r="CG433" s="176">
        <f>IF(PMKAFAAPAYER[[#This Row],[ ]]="Payé",PMKAFAAPAYER[[#This Row],[30.07.2025]],0)</f>
        <v>0</v>
      </c>
      <c r="CH433" s="17">
        <f t="shared" si="102"/>
        <v>0</v>
      </c>
      <c r="CI433" s="162"/>
      <c r="CJ433" s="166">
        <f>IF(PMKAFAAPAYER[[#This Row],[ ]]="Payé",PMKAFAAPAYER[[#This Row],[06.08.2025]],0)</f>
        <v>0</v>
      </c>
      <c r="CK433" s="161"/>
      <c r="CL433" s="166">
        <f>IF(PMKAFAAPAYER[[#This Row],[ ]]="Payé",PMKAFAAPAYER[[#This Row],[13.08.2025]],0)</f>
        <v>0</v>
      </c>
      <c r="CM433" s="161"/>
      <c r="CN433" s="166">
        <f>IF(PMKAFAAPAYER[[#This Row],[ ]]="Payé",PMKAFAAPAYER[[#This Row],[20.08.2025]],0)</f>
        <v>0</v>
      </c>
      <c r="CO433" s="161"/>
      <c r="CP433" s="176">
        <f>IF(PMKAFAAPAYER[[#This Row],[ ]]="Payé",PMKAFAAPAYER[[#This Row],[27.08.2025]],0)</f>
        <v>0</v>
      </c>
      <c r="CQ433" s="18">
        <f t="shared" si="103"/>
        <v>0</v>
      </c>
      <c r="CR433" s="162"/>
      <c r="CS433" s="166">
        <f>IF(PMKAFAAPAYER[[#This Row],[ ]]="Payé",PMKAFAAPAYER[[#This Row],[03.09.2025]],0)</f>
        <v>0</v>
      </c>
      <c r="CT433" s="161"/>
      <c r="CU433" s="166">
        <f>IF(PMKAFAAPAYER[[#This Row],[ ]]="Payé",PMKAFAAPAYER[[#This Row],[10.09.2025]],0)</f>
        <v>0</v>
      </c>
      <c r="CV433" s="161"/>
      <c r="CW433" s="166">
        <f>IF(PMKAFAAPAYER[[#This Row],[ ]]="Payé",PMKAFAAPAYER[[#This Row],[17.09.2025]],0)</f>
        <v>0</v>
      </c>
      <c r="CX433" s="161"/>
      <c r="CY433" s="176">
        <f>IF(PMKAFAAPAYER[[#This Row],[ ]]="Payé",PMKAFAAPAYER[[#This Row],[24.09.2025]],0)</f>
        <v>0</v>
      </c>
      <c r="CZ433" s="17">
        <f t="shared" si="104"/>
        <v>0</v>
      </c>
      <c r="DA433" s="162"/>
      <c r="DB433" s="166">
        <f>IF(PMKAFAAPAYER[[#This Row],[ ]]="Payé",PMKAFAAPAYER[[#This Row],[01.10.2025]],0)</f>
        <v>0</v>
      </c>
      <c r="DC433" s="161"/>
      <c r="DD433" s="166">
        <f>IF(PMKAFAAPAYER[[#This Row],[ ]]="Payé",PMKAFAAPAYER[[#This Row],[08.10.2025]],0)</f>
        <v>0</v>
      </c>
      <c r="DE433" s="161"/>
      <c r="DF433" s="166">
        <f>IF(PMKAFAAPAYER[[#This Row],[ ]]="Payé",PMKAFAAPAYER[[#This Row],[15.10.2025]],0)</f>
        <v>0</v>
      </c>
      <c r="DG433" s="161"/>
      <c r="DH433" s="166">
        <f>IF(PMKAFAAPAYER[[#This Row],[ ]]="Payé",PMKAFAAPAYER[[#This Row],[22.10.2025]],0)</f>
        <v>0</v>
      </c>
      <c r="DI433" s="161"/>
      <c r="DJ433" s="176">
        <f>IF(PMKAFAAPAYER[[#This Row],[ ]]="Payé",PMKAFAAPAYER[[#This Row],[29.10.2025]],0)</f>
        <v>0</v>
      </c>
      <c r="DK433" s="18">
        <f t="shared" si="105"/>
        <v>0</v>
      </c>
      <c r="DL433" s="162"/>
      <c r="DM433" s="166">
        <f>IF(PMKAFAAPAYER[[#This Row],[ ]]="Payé",PMKAFAAPAYER[[#This Row],[05.11.2025]],0)</f>
        <v>0</v>
      </c>
      <c r="DN433" s="161"/>
      <c r="DO433" s="166">
        <f>IF(PMKAFAAPAYER[[#This Row],[ ]]="Payé",PMKAFAAPAYER[[#This Row],[12.11.2025]],0)</f>
        <v>0</v>
      </c>
      <c r="DP433" s="161"/>
      <c r="DQ433" s="166">
        <f>IF(PMKAFAAPAYER[[#This Row],[ ]]="Payé",PMKAFAAPAYER[[#This Row],[19.11.2025]],0)</f>
        <v>0</v>
      </c>
      <c r="DR433" s="161"/>
      <c r="DS433" s="176">
        <f>IF(PMKAFAAPAYER[[#This Row],[ ]]="Payé",PMKAFAAPAYER[[#This Row],[26.11.2025]],0)</f>
        <v>0</v>
      </c>
      <c r="DT433" s="17">
        <f t="shared" si="106"/>
        <v>0</v>
      </c>
      <c r="DU433" s="162"/>
      <c r="DV433" s="166">
        <f>IF(PMKAFAAPAYER[[#This Row],[ ]]="Payé",PMKAFAAPAYER[[#This Row],[03.12.2025]],0)</f>
        <v>0</v>
      </c>
      <c r="DW433" s="161"/>
      <c r="DX433" s="166">
        <f>IF(PMKAFAAPAYER[[#This Row],[ ]]="Payé",PMKAFAAPAYER[[#This Row],[10.12.2025]],0)</f>
        <v>0</v>
      </c>
      <c r="DY433" s="161"/>
      <c r="DZ433" s="166">
        <f>IF(PMKAFAAPAYER[[#This Row],[ ]]="Payé",PMKAFAAPAYER[[#This Row],[17.12.2025]],0)</f>
        <v>0</v>
      </c>
      <c r="EA433" s="161"/>
      <c r="EB433" s="166">
        <f>IF(PMKAFAAPAYER[[#This Row],[ ]]="Payé",PMKAFAAPAYER[[#This Row],[24.12.2025]],0)</f>
        <v>0</v>
      </c>
      <c r="EC433" s="161"/>
      <c r="ED433" s="176">
        <f>IF(PMKAFAAPAYER[[#This Row],[ ]]="Payé",PMKAFAAPAYER[[#This Row],[31.12.2025]],0)</f>
        <v>0</v>
      </c>
      <c r="EE433" s="18">
        <f t="shared" si="107"/>
        <v>0</v>
      </c>
      <c r="EF433" s="11">
        <f t="shared" si="108"/>
        <v>0</v>
      </c>
      <c r="EG433" s="16">
        <f>+PMKAFAAPAYER[[#This Row],[CHF]]-PMKAFAAPAYER[[#This Row],[T2025]]</f>
        <v>0</v>
      </c>
    </row>
    <row r="434" spans="1:137" x14ac:dyDescent="0.3">
      <c r="A434" s="9">
        <f t="shared" si="109"/>
        <v>429</v>
      </c>
      <c r="B434" s="250"/>
      <c r="C434" s="251"/>
      <c r="D434" s="252"/>
      <c r="E434" s="253"/>
      <c r="F434" s="265">
        <f t="shared" si="110"/>
        <v>0</v>
      </c>
      <c r="G434" s="254"/>
      <c r="H434" s="255"/>
      <c r="I434" s="256"/>
      <c r="J434" s="14"/>
      <c r="K434" s="14"/>
      <c r="L434" s="14"/>
      <c r="N434" s="15"/>
      <c r="P434" s="258"/>
      <c r="Q434" s="259"/>
      <c r="R434" s="260"/>
      <c r="S434" s="166">
        <f>IF(PMKAFAAPAYER[[#This Row],[ ]]="Payé",PMKAFAAPAYER[[#This Row],[02.01.2025]],0)</f>
        <v>0</v>
      </c>
      <c r="T434" s="234"/>
      <c r="U434" s="166">
        <f>IF(PMKAFAAPAYER[[#This Row],[ ]]="Payé",PMKAFAAPAYER[[#This Row],[09.01.2025]],0)</f>
        <v>0</v>
      </c>
      <c r="V434" s="234"/>
      <c r="W434" s="166">
        <f>IF(PMKAFAAPAYER[[#This Row],[ ]]="Payé",PMKAFAAPAYER[[#This Row],[16.01.2025]],0)</f>
        <v>0</v>
      </c>
      <c r="X434" s="234"/>
      <c r="Y434" s="166">
        <f>IF(PMKAFAAPAYER[[#This Row],[ ]]="Payé",PMKAFAAPAYER[[#This Row],[23.01.2025]],0)</f>
        <v>0</v>
      </c>
      <c r="Z434" s="234"/>
      <c r="AA434" s="176">
        <f>IF(PMKAFAAPAYER[[#This Row],[ ]]="Payé",PMKAFAAPAYER[[#This Row],[30.01.2025]],0)</f>
        <v>0</v>
      </c>
      <c r="AB434" s="32">
        <f t="shared" si="96"/>
        <v>0</v>
      </c>
      <c r="AC434" s="234"/>
      <c r="AD434" s="166">
        <f>IF(PMKAFAAPAYER[[#This Row],[ ]]="Payé",PMKAFAAPAYER[[#This Row],[06.02.2025]],0)</f>
        <v>0</v>
      </c>
      <c r="AE434" s="234"/>
      <c r="AF434" s="166">
        <f>IF(PMKAFAAPAYER[[#This Row],[ ]]="Payé",PMKAFAAPAYER[[#This Row],[13.02.2025]],0)</f>
        <v>0</v>
      </c>
      <c r="AG434" s="234"/>
      <c r="AH434" s="166">
        <f>IF(PMKAFAAPAYER[[#This Row],[ ]]="Payé",PMKAFAAPAYER[[#This Row],[20.02.2025]],0)</f>
        <v>0</v>
      </c>
      <c r="AI434" s="234"/>
      <c r="AJ434" s="176">
        <f>IF(PMKAFAAPAYER[[#This Row],[ ]]="Payé",PMKAFAAPAYER[[#This Row],[27.02.2025]],0)</f>
        <v>0</v>
      </c>
      <c r="AK434" s="47">
        <f t="shared" si="97"/>
        <v>0</v>
      </c>
      <c r="AL434" s="162"/>
      <c r="AM434" s="166">
        <f>IF(PMKAFAAPAYER[[#This Row],[ ]]="Payé",PMKAFAAPAYER[[#This Row],[05.03.2025]],0)</f>
        <v>0</v>
      </c>
      <c r="AN434" s="161"/>
      <c r="AO434" s="166">
        <f>IF(PMKAFAAPAYER[[#This Row],[ ]]="Payé",PMKAFAAPAYER[[#This Row],[12.03.2025]],0)</f>
        <v>0</v>
      </c>
      <c r="AP434" s="161"/>
      <c r="AQ434" s="166">
        <f>IF(PMKAFAAPAYER[[#This Row],[ ]]="Payé",PMKAFAAPAYER[[#This Row],[19.03.2025]],0)</f>
        <v>0</v>
      </c>
      <c r="AR434" s="161"/>
      <c r="AS434" s="176">
        <f>IF(PMKAFAAPAYER[[#This Row],[ ]]="Payé",PMKAFAAPAYER[[#This Row],[26.03.2025]],0)</f>
        <v>0</v>
      </c>
      <c r="AT434" s="17">
        <f t="shared" si="98"/>
        <v>0</v>
      </c>
      <c r="AU434" s="162"/>
      <c r="AV434" s="166">
        <f>IF(PMKAFAAPAYER[[#This Row],[ ]]="Payé",PMKAFAAPAYER[[#This Row],[02.04.2025]],0)</f>
        <v>0</v>
      </c>
      <c r="AW434" s="161"/>
      <c r="AX434" s="166">
        <f>IF(PMKAFAAPAYER[[#This Row],[ ]]="Payé",PMKAFAAPAYER[[#This Row],[09.04.2025]],0)</f>
        <v>0</v>
      </c>
      <c r="AY434" s="161"/>
      <c r="AZ434" s="166">
        <f>IF(PMKAFAAPAYER[[#This Row],[ ]]="Payé",PMKAFAAPAYER[[#This Row],[16.04.2025]],0)</f>
        <v>0</v>
      </c>
      <c r="BA434" s="161"/>
      <c r="BB434" s="166">
        <f>IF(PMKAFAAPAYER[[#This Row],[ ]]="Payé",PMKAFAAPAYER[[#This Row],[23.04.2025]],0)</f>
        <v>0</v>
      </c>
      <c r="BC434" s="161"/>
      <c r="BD434" s="176">
        <f>IF(PMKAFAAPAYER[[#This Row],[ ]]="Payé",PMKAFAAPAYER[[#This Row],[30.04.2025]],0)</f>
        <v>0</v>
      </c>
      <c r="BE434" s="18">
        <f t="shared" si="99"/>
        <v>0</v>
      </c>
      <c r="BF434" s="162"/>
      <c r="BG434" s="166">
        <f>IF(PMKAFAAPAYER[[#This Row],[ ]]="Payé",PMKAFAAPAYER[[#This Row],[07.05.2025]],0)</f>
        <v>0</v>
      </c>
      <c r="BH434" s="161"/>
      <c r="BI434" s="166">
        <f>IF(PMKAFAAPAYER[[#This Row],[ ]]="Payé",PMKAFAAPAYER[[#This Row],[14.05.2025]],0)</f>
        <v>0</v>
      </c>
      <c r="BJ434" s="161"/>
      <c r="BK434" s="166">
        <f>IF(PMKAFAAPAYER[[#This Row],[ ]]="Payé",PMKAFAAPAYER[[#This Row],[21.05.2025]],0)</f>
        <v>0</v>
      </c>
      <c r="BL434" s="161"/>
      <c r="BM434" s="176">
        <f>IF(PMKAFAAPAYER[[#This Row],[ ]]="Payé",PMKAFAAPAYER[[#This Row],[28.05.2025]],0)</f>
        <v>0</v>
      </c>
      <c r="BN434" s="17">
        <f t="shared" si="100"/>
        <v>0</v>
      </c>
      <c r="BO434" s="162"/>
      <c r="BP434" s="166">
        <f>IF(PMKAFAAPAYER[[#This Row],[ ]]="Payé",PMKAFAAPAYER[[#This Row],[04.06.2025]],0)</f>
        <v>0</v>
      </c>
      <c r="BQ434" s="161"/>
      <c r="BR434" s="166">
        <f>IF(PMKAFAAPAYER[[#This Row],[ ]]="Payé",PMKAFAAPAYER[[#This Row],[11.06.2025]],0)</f>
        <v>0</v>
      </c>
      <c r="BS434" s="161"/>
      <c r="BT434" s="166">
        <f>IF(PMKAFAAPAYER[[#This Row],[ ]]="Payé",PMKAFAAPAYER[[#This Row],[18.06.2025]],0)</f>
        <v>0</v>
      </c>
      <c r="BU434" s="161"/>
      <c r="BV434" s="176">
        <f>IF(PMKAFAAPAYER[[#This Row],[ ]]="Payé",PMKAFAAPAYER[[#This Row],[25.06.2025]],0)</f>
        <v>0</v>
      </c>
      <c r="BW434" s="18">
        <f t="shared" si="101"/>
        <v>0</v>
      </c>
      <c r="BX434" s="162"/>
      <c r="BY434" s="166">
        <f>IF(PMKAFAAPAYER[[#This Row],[ ]]="Payé",PMKAFAAPAYER[[#This Row],[02.07.2025]],0)</f>
        <v>0</v>
      </c>
      <c r="BZ434" s="161"/>
      <c r="CA434" s="166">
        <f>IF(PMKAFAAPAYER[[#This Row],[ ]]="Payé",PMKAFAAPAYER[[#This Row],[09.07.2025]],0)</f>
        <v>0</v>
      </c>
      <c r="CB434" s="161"/>
      <c r="CC434" s="166">
        <f>IF(PMKAFAAPAYER[[#This Row],[ ]]="Payé",PMKAFAAPAYER[[#This Row],[16.07.2025]],0)</f>
        <v>0</v>
      </c>
      <c r="CD434" s="161"/>
      <c r="CE434" s="166">
        <f>IF(PMKAFAAPAYER[[#This Row],[ ]]="Payé",PMKAFAAPAYER[[#This Row],[23.07.2025]],0)</f>
        <v>0</v>
      </c>
      <c r="CF434" s="161"/>
      <c r="CG434" s="176">
        <f>IF(PMKAFAAPAYER[[#This Row],[ ]]="Payé",PMKAFAAPAYER[[#This Row],[30.07.2025]],0)</f>
        <v>0</v>
      </c>
      <c r="CH434" s="17">
        <f t="shared" si="102"/>
        <v>0</v>
      </c>
      <c r="CI434" s="162"/>
      <c r="CJ434" s="166">
        <f>IF(PMKAFAAPAYER[[#This Row],[ ]]="Payé",PMKAFAAPAYER[[#This Row],[06.08.2025]],0)</f>
        <v>0</v>
      </c>
      <c r="CK434" s="161"/>
      <c r="CL434" s="166">
        <f>IF(PMKAFAAPAYER[[#This Row],[ ]]="Payé",PMKAFAAPAYER[[#This Row],[13.08.2025]],0)</f>
        <v>0</v>
      </c>
      <c r="CM434" s="161"/>
      <c r="CN434" s="166">
        <f>IF(PMKAFAAPAYER[[#This Row],[ ]]="Payé",PMKAFAAPAYER[[#This Row],[20.08.2025]],0)</f>
        <v>0</v>
      </c>
      <c r="CO434" s="161"/>
      <c r="CP434" s="176">
        <f>IF(PMKAFAAPAYER[[#This Row],[ ]]="Payé",PMKAFAAPAYER[[#This Row],[27.08.2025]],0)</f>
        <v>0</v>
      </c>
      <c r="CQ434" s="18">
        <f t="shared" si="103"/>
        <v>0</v>
      </c>
      <c r="CR434" s="162"/>
      <c r="CS434" s="166">
        <f>IF(PMKAFAAPAYER[[#This Row],[ ]]="Payé",PMKAFAAPAYER[[#This Row],[03.09.2025]],0)</f>
        <v>0</v>
      </c>
      <c r="CT434" s="161"/>
      <c r="CU434" s="166">
        <f>IF(PMKAFAAPAYER[[#This Row],[ ]]="Payé",PMKAFAAPAYER[[#This Row],[10.09.2025]],0)</f>
        <v>0</v>
      </c>
      <c r="CV434" s="161"/>
      <c r="CW434" s="166">
        <f>IF(PMKAFAAPAYER[[#This Row],[ ]]="Payé",PMKAFAAPAYER[[#This Row],[17.09.2025]],0)</f>
        <v>0</v>
      </c>
      <c r="CX434" s="161"/>
      <c r="CY434" s="176">
        <f>IF(PMKAFAAPAYER[[#This Row],[ ]]="Payé",PMKAFAAPAYER[[#This Row],[24.09.2025]],0)</f>
        <v>0</v>
      </c>
      <c r="CZ434" s="17">
        <f t="shared" si="104"/>
        <v>0</v>
      </c>
      <c r="DA434" s="162"/>
      <c r="DB434" s="166">
        <f>IF(PMKAFAAPAYER[[#This Row],[ ]]="Payé",PMKAFAAPAYER[[#This Row],[01.10.2025]],0)</f>
        <v>0</v>
      </c>
      <c r="DC434" s="161"/>
      <c r="DD434" s="166">
        <f>IF(PMKAFAAPAYER[[#This Row],[ ]]="Payé",PMKAFAAPAYER[[#This Row],[08.10.2025]],0)</f>
        <v>0</v>
      </c>
      <c r="DE434" s="161"/>
      <c r="DF434" s="166">
        <f>IF(PMKAFAAPAYER[[#This Row],[ ]]="Payé",PMKAFAAPAYER[[#This Row],[15.10.2025]],0)</f>
        <v>0</v>
      </c>
      <c r="DG434" s="161"/>
      <c r="DH434" s="166">
        <f>IF(PMKAFAAPAYER[[#This Row],[ ]]="Payé",PMKAFAAPAYER[[#This Row],[22.10.2025]],0)</f>
        <v>0</v>
      </c>
      <c r="DI434" s="161"/>
      <c r="DJ434" s="176">
        <f>IF(PMKAFAAPAYER[[#This Row],[ ]]="Payé",PMKAFAAPAYER[[#This Row],[29.10.2025]],0)</f>
        <v>0</v>
      </c>
      <c r="DK434" s="18">
        <f t="shared" si="105"/>
        <v>0</v>
      </c>
      <c r="DL434" s="162"/>
      <c r="DM434" s="166">
        <f>IF(PMKAFAAPAYER[[#This Row],[ ]]="Payé",PMKAFAAPAYER[[#This Row],[05.11.2025]],0)</f>
        <v>0</v>
      </c>
      <c r="DN434" s="161"/>
      <c r="DO434" s="166">
        <f>IF(PMKAFAAPAYER[[#This Row],[ ]]="Payé",PMKAFAAPAYER[[#This Row],[12.11.2025]],0)</f>
        <v>0</v>
      </c>
      <c r="DP434" s="161"/>
      <c r="DQ434" s="166">
        <f>IF(PMKAFAAPAYER[[#This Row],[ ]]="Payé",PMKAFAAPAYER[[#This Row],[19.11.2025]],0)</f>
        <v>0</v>
      </c>
      <c r="DR434" s="161"/>
      <c r="DS434" s="176">
        <f>IF(PMKAFAAPAYER[[#This Row],[ ]]="Payé",PMKAFAAPAYER[[#This Row],[26.11.2025]],0)</f>
        <v>0</v>
      </c>
      <c r="DT434" s="17">
        <f t="shared" si="106"/>
        <v>0</v>
      </c>
      <c r="DU434" s="162"/>
      <c r="DV434" s="166">
        <f>IF(PMKAFAAPAYER[[#This Row],[ ]]="Payé",PMKAFAAPAYER[[#This Row],[03.12.2025]],0)</f>
        <v>0</v>
      </c>
      <c r="DW434" s="161"/>
      <c r="DX434" s="166">
        <f>IF(PMKAFAAPAYER[[#This Row],[ ]]="Payé",PMKAFAAPAYER[[#This Row],[10.12.2025]],0)</f>
        <v>0</v>
      </c>
      <c r="DY434" s="161"/>
      <c r="DZ434" s="166">
        <f>IF(PMKAFAAPAYER[[#This Row],[ ]]="Payé",PMKAFAAPAYER[[#This Row],[17.12.2025]],0)</f>
        <v>0</v>
      </c>
      <c r="EA434" s="161"/>
      <c r="EB434" s="166">
        <f>IF(PMKAFAAPAYER[[#This Row],[ ]]="Payé",PMKAFAAPAYER[[#This Row],[24.12.2025]],0)</f>
        <v>0</v>
      </c>
      <c r="EC434" s="161"/>
      <c r="ED434" s="176">
        <f>IF(PMKAFAAPAYER[[#This Row],[ ]]="Payé",PMKAFAAPAYER[[#This Row],[31.12.2025]],0)</f>
        <v>0</v>
      </c>
      <c r="EE434" s="18">
        <f t="shared" si="107"/>
        <v>0</v>
      </c>
      <c r="EF434" s="11">
        <f t="shared" si="108"/>
        <v>0</v>
      </c>
      <c r="EG434" s="16">
        <f>+PMKAFAAPAYER[[#This Row],[CHF]]-PMKAFAAPAYER[[#This Row],[T2025]]</f>
        <v>0</v>
      </c>
    </row>
    <row r="435" spans="1:137" x14ac:dyDescent="0.3">
      <c r="A435" s="9">
        <f t="shared" si="109"/>
        <v>430</v>
      </c>
      <c r="B435" s="250"/>
      <c r="C435" s="251"/>
      <c r="D435" s="252"/>
      <c r="E435" s="253"/>
      <c r="F435" s="265">
        <f t="shared" si="110"/>
        <v>0</v>
      </c>
      <c r="G435" s="254"/>
      <c r="H435" s="255"/>
      <c r="I435" s="256"/>
      <c r="J435" s="14"/>
      <c r="K435" s="14"/>
      <c r="L435" s="14"/>
      <c r="N435" s="15"/>
      <c r="P435" s="258"/>
      <c r="Q435" s="259"/>
      <c r="R435" s="260"/>
      <c r="S435" s="166">
        <f>IF(PMKAFAAPAYER[[#This Row],[ ]]="Payé",PMKAFAAPAYER[[#This Row],[02.01.2025]],0)</f>
        <v>0</v>
      </c>
      <c r="T435" s="234"/>
      <c r="U435" s="166">
        <f>IF(PMKAFAAPAYER[[#This Row],[ ]]="Payé",PMKAFAAPAYER[[#This Row],[09.01.2025]],0)</f>
        <v>0</v>
      </c>
      <c r="V435" s="234"/>
      <c r="W435" s="166">
        <f>IF(PMKAFAAPAYER[[#This Row],[ ]]="Payé",PMKAFAAPAYER[[#This Row],[16.01.2025]],0)</f>
        <v>0</v>
      </c>
      <c r="X435" s="234"/>
      <c r="Y435" s="166">
        <f>IF(PMKAFAAPAYER[[#This Row],[ ]]="Payé",PMKAFAAPAYER[[#This Row],[23.01.2025]],0)</f>
        <v>0</v>
      </c>
      <c r="Z435" s="234"/>
      <c r="AA435" s="176">
        <f>IF(PMKAFAAPAYER[[#This Row],[ ]]="Payé",PMKAFAAPAYER[[#This Row],[30.01.2025]],0)</f>
        <v>0</v>
      </c>
      <c r="AB435" s="32">
        <f t="shared" si="96"/>
        <v>0</v>
      </c>
      <c r="AC435" s="234"/>
      <c r="AD435" s="166">
        <f>IF(PMKAFAAPAYER[[#This Row],[ ]]="Payé",PMKAFAAPAYER[[#This Row],[06.02.2025]],0)</f>
        <v>0</v>
      </c>
      <c r="AE435" s="234"/>
      <c r="AF435" s="166">
        <f>IF(PMKAFAAPAYER[[#This Row],[ ]]="Payé",PMKAFAAPAYER[[#This Row],[13.02.2025]],0)</f>
        <v>0</v>
      </c>
      <c r="AG435" s="234"/>
      <c r="AH435" s="166">
        <f>IF(PMKAFAAPAYER[[#This Row],[ ]]="Payé",PMKAFAAPAYER[[#This Row],[20.02.2025]],0)</f>
        <v>0</v>
      </c>
      <c r="AI435" s="234"/>
      <c r="AJ435" s="176">
        <f>IF(PMKAFAAPAYER[[#This Row],[ ]]="Payé",PMKAFAAPAYER[[#This Row],[27.02.2025]],0)</f>
        <v>0</v>
      </c>
      <c r="AK435" s="47">
        <f t="shared" si="97"/>
        <v>0</v>
      </c>
      <c r="AL435" s="162"/>
      <c r="AM435" s="166">
        <f>IF(PMKAFAAPAYER[[#This Row],[ ]]="Payé",PMKAFAAPAYER[[#This Row],[05.03.2025]],0)</f>
        <v>0</v>
      </c>
      <c r="AN435" s="161"/>
      <c r="AO435" s="166">
        <f>IF(PMKAFAAPAYER[[#This Row],[ ]]="Payé",PMKAFAAPAYER[[#This Row],[12.03.2025]],0)</f>
        <v>0</v>
      </c>
      <c r="AP435" s="161"/>
      <c r="AQ435" s="166">
        <f>IF(PMKAFAAPAYER[[#This Row],[ ]]="Payé",PMKAFAAPAYER[[#This Row],[19.03.2025]],0)</f>
        <v>0</v>
      </c>
      <c r="AR435" s="161"/>
      <c r="AS435" s="176">
        <f>IF(PMKAFAAPAYER[[#This Row],[ ]]="Payé",PMKAFAAPAYER[[#This Row],[26.03.2025]],0)</f>
        <v>0</v>
      </c>
      <c r="AT435" s="17">
        <f t="shared" si="98"/>
        <v>0</v>
      </c>
      <c r="AU435" s="162"/>
      <c r="AV435" s="166">
        <f>IF(PMKAFAAPAYER[[#This Row],[ ]]="Payé",PMKAFAAPAYER[[#This Row],[02.04.2025]],0)</f>
        <v>0</v>
      </c>
      <c r="AW435" s="161"/>
      <c r="AX435" s="166">
        <f>IF(PMKAFAAPAYER[[#This Row],[ ]]="Payé",PMKAFAAPAYER[[#This Row],[09.04.2025]],0)</f>
        <v>0</v>
      </c>
      <c r="AY435" s="161"/>
      <c r="AZ435" s="166">
        <f>IF(PMKAFAAPAYER[[#This Row],[ ]]="Payé",PMKAFAAPAYER[[#This Row],[16.04.2025]],0)</f>
        <v>0</v>
      </c>
      <c r="BA435" s="161"/>
      <c r="BB435" s="166">
        <f>IF(PMKAFAAPAYER[[#This Row],[ ]]="Payé",PMKAFAAPAYER[[#This Row],[23.04.2025]],0)</f>
        <v>0</v>
      </c>
      <c r="BC435" s="161"/>
      <c r="BD435" s="176">
        <f>IF(PMKAFAAPAYER[[#This Row],[ ]]="Payé",PMKAFAAPAYER[[#This Row],[30.04.2025]],0)</f>
        <v>0</v>
      </c>
      <c r="BE435" s="18">
        <f t="shared" si="99"/>
        <v>0</v>
      </c>
      <c r="BF435" s="162"/>
      <c r="BG435" s="166">
        <f>IF(PMKAFAAPAYER[[#This Row],[ ]]="Payé",PMKAFAAPAYER[[#This Row],[07.05.2025]],0)</f>
        <v>0</v>
      </c>
      <c r="BH435" s="161"/>
      <c r="BI435" s="166">
        <f>IF(PMKAFAAPAYER[[#This Row],[ ]]="Payé",PMKAFAAPAYER[[#This Row],[14.05.2025]],0)</f>
        <v>0</v>
      </c>
      <c r="BJ435" s="161"/>
      <c r="BK435" s="166">
        <f>IF(PMKAFAAPAYER[[#This Row],[ ]]="Payé",PMKAFAAPAYER[[#This Row],[21.05.2025]],0)</f>
        <v>0</v>
      </c>
      <c r="BL435" s="161"/>
      <c r="BM435" s="176">
        <f>IF(PMKAFAAPAYER[[#This Row],[ ]]="Payé",PMKAFAAPAYER[[#This Row],[28.05.2025]],0)</f>
        <v>0</v>
      </c>
      <c r="BN435" s="17">
        <f t="shared" si="100"/>
        <v>0</v>
      </c>
      <c r="BO435" s="162"/>
      <c r="BP435" s="166">
        <f>IF(PMKAFAAPAYER[[#This Row],[ ]]="Payé",PMKAFAAPAYER[[#This Row],[04.06.2025]],0)</f>
        <v>0</v>
      </c>
      <c r="BQ435" s="161"/>
      <c r="BR435" s="166">
        <f>IF(PMKAFAAPAYER[[#This Row],[ ]]="Payé",PMKAFAAPAYER[[#This Row],[11.06.2025]],0)</f>
        <v>0</v>
      </c>
      <c r="BS435" s="161"/>
      <c r="BT435" s="166">
        <f>IF(PMKAFAAPAYER[[#This Row],[ ]]="Payé",PMKAFAAPAYER[[#This Row],[18.06.2025]],0)</f>
        <v>0</v>
      </c>
      <c r="BU435" s="161"/>
      <c r="BV435" s="176">
        <f>IF(PMKAFAAPAYER[[#This Row],[ ]]="Payé",PMKAFAAPAYER[[#This Row],[25.06.2025]],0)</f>
        <v>0</v>
      </c>
      <c r="BW435" s="18">
        <f t="shared" si="101"/>
        <v>0</v>
      </c>
      <c r="BX435" s="162"/>
      <c r="BY435" s="166">
        <f>IF(PMKAFAAPAYER[[#This Row],[ ]]="Payé",PMKAFAAPAYER[[#This Row],[02.07.2025]],0)</f>
        <v>0</v>
      </c>
      <c r="BZ435" s="161"/>
      <c r="CA435" s="166">
        <f>IF(PMKAFAAPAYER[[#This Row],[ ]]="Payé",PMKAFAAPAYER[[#This Row],[09.07.2025]],0)</f>
        <v>0</v>
      </c>
      <c r="CB435" s="161"/>
      <c r="CC435" s="166">
        <f>IF(PMKAFAAPAYER[[#This Row],[ ]]="Payé",PMKAFAAPAYER[[#This Row],[16.07.2025]],0)</f>
        <v>0</v>
      </c>
      <c r="CD435" s="161"/>
      <c r="CE435" s="166">
        <f>IF(PMKAFAAPAYER[[#This Row],[ ]]="Payé",PMKAFAAPAYER[[#This Row],[23.07.2025]],0)</f>
        <v>0</v>
      </c>
      <c r="CF435" s="161"/>
      <c r="CG435" s="176">
        <f>IF(PMKAFAAPAYER[[#This Row],[ ]]="Payé",PMKAFAAPAYER[[#This Row],[30.07.2025]],0)</f>
        <v>0</v>
      </c>
      <c r="CH435" s="17">
        <f t="shared" si="102"/>
        <v>0</v>
      </c>
      <c r="CI435" s="162"/>
      <c r="CJ435" s="166">
        <f>IF(PMKAFAAPAYER[[#This Row],[ ]]="Payé",PMKAFAAPAYER[[#This Row],[06.08.2025]],0)</f>
        <v>0</v>
      </c>
      <c r="CK435" s="161"/>
      <c r="CL435" s="166">
        <f>IF(PMKAFAAPAYER[[#This Row],[ ]]="Payé",PMKAFAAPAYER[[#This Row],[13.08.2025]],0)</f>
        <v>0</v>
      </c>
      <c r="CM435" s="161"/>
      <c r="CN435" s="166">
        <f>IF(PMKAFAAPAYER[[#This Row],[ ]]="Payé",PMKAFAAPAYER[[#This Row],[20.08.2025]],0)</f>
        <v>0</v>
      </c>
      <c r="CO435" s="161"/>
      <c r="CP435" s="176">
        <f>IF(PMKAFAAPAYER[[#This Row],[ ]]="Payé",PMKAFAAPAYER[[#This Row],[27.08.2025]],0)</f>
        <v>0</v>
      </c>
      <c r="CQ435" s="18">
        <f t="shared" si="103"/>
        <v>0</v>
      </c>
      <c r="CR435" s="162"/>
      <c r="CS435" s="166">
        <f>IF(PMKAFAAPAYER[[#This Row],[ ]]="Payé",PMKAFAAPAYER[[#This Row],[03.09.2025]],0)</f>
        <v>0</v>
      </c>
      <c r="CT435" s="161"/>
      <c r="CU435" s="166">
        <f>IF(PMKAFAAPAYER[[#This Row],[ ]]="Payé",PMKAFAAPAYER[[#This Row],[10.09.2025]],0)</f>
        <v>0</v>
      </c>
      <c r="CV435" s="161"/>
      <c r="CW435" s="166">
        <f>IF(PMKAFAAPAYER[[#This Row],[ ]]="Payé",PMKAFAAPAYER[[#This Row],[17.09.2025]],0)</f>
        <v>0</v>
      </c>
      <c r="CX435" s="161"/>
      <c r="CY435" s="176">
        <f>IF(PMKAFAAPAYER[[#This Row],[ ]]="Payé",PMKAFAAPAYER[[#This Row],[24.09.2025]],0)</f>
        <v>0</v>
      </c>
      <c r="CZ435" s="17">
        <f t="shared" si="104"/>
        <v>0</v>
      </c>
      <c r="DA435" s="162"/>
      <c r="DB435" s="166">
        <f>IF(PMKAFAAPAYER[[#This Row],[ ]]="Payé",PMKAFAAPAYER[[#This Row],[01.10.2025]],0)</f>
        <v>0</v>
      </c>
      <c r="DC435" s="161"/>
      <c r="DD435" s="166">
        <f>IF(PMKAFAAPAYER[[#This Row],[ ]]="Payé",PMKAFAAPAYER[[#This Row],[08.10.2025]],0)</f>
        <v>0</v>
      </c>
      <c r="DE435" s="161"/>
      <c r="DF435" s="166">
        <f>IF(PMKAFAAPAYER[[#This Row],[ ]]="Payé",PMKAFAAPAYER[[#This Row],[15.10.2025]],0)</f>
        <v>0</v>
      </c>
      <c r="DG435" s="161"/>
      <c r="DH435" s="166">
        <f>IF(PMKAFAAPAYER[[#This Row],[ ]]="Payé",PMKAFAAPAYER[[#This Row],[22.10.2025]],0)</f>
        <v>0</v>
      </c>
      <c r="DI435" s="161"/>
      <c r="DJ435" s="176">
        <f>IF(PMKAFAAPAYER[[#This Row],[ ]]="Payé",PMKAFAAPAYER[[#This Row],[29.10.2025]],0)</f>
        <v>0</v>
      </c>
      <c r="DK435" s="18">
        <f t="shared" si="105"/>
        <v>0</v>
      </c>
      <c r="DL435" s="162"/>
      <c r="DM435" s="166">
        <f>IF(PMKAFAAPAYER[[#This Row],[ ]]="Payé",PMKAFAAPAYER[[#This Row],[05.11.2025]],0)</f>
        <v>0</v>
      </c>
      <c r="DN435" s="161"/>
      <c r="DO435" s="166">
        <f>IF(PMKAFAAPAYER[[#This Row],[ ]]="Payé",PMKAFAAPAYER[[#This Row],[12.11.2025]],0)</f>
        <v>0</v>
      </c>
      <c r="DP435" s="161"/>
      <c r="DQ435" s="166">
        <f>IF(PMKAFAAPAYER[[#This Row],[ ]]="Payé",PMKAFAAPAYER[[#This Row],[19.11.2025]],0)</f>
        <v>0</v>
      </c>
      <c r="DR435" s="161"/>
      <c r="DS435" s="176">
        <f>IF(PMKAFAAPAYER[[#This Row],[ ]]="Payé",PMKAFAAPAYER[[#This Row],[26.11.2025]],0)</f>
        <v>0</v>
      </c>
      <c r="DT435" s="17">
        <f t="shared" si="106"/>
        <v>0</v>
      </c>
      <c r="DU435" s="162"/>
      <c r="DV435" s="166">
        <f>IF(PMKAFAAPAYER[[#This Row],[ ]]="Payé",PMKAFAAPAYER[[#This Row],[03.12.2025]],0)</f>
        <v>0</v>
      </c>
      <c r="DW435" s="161"/>
      <c r="DX435" s="166">
        <f>IF(PMKAFAAPAYER[[#This Row],[ ]]="Payé",PMKAFAAPAYER[[#This Row],[10.12.2025]],0)</f>
        <v>0</v>
      </c>
      <c r="DY435" s="161"/>
      <c r="DZ435" s="166">
        <f>IF(PMKAFAAPAYER[[#This Row],[ ]]="Payé",PMKAFAAPAYER[[#This Row],[17.12.2025]],0)</f>
        <v>0</v>
      </c>
      <c r="EA435" s="161"/>
      <c r="EB435" s="166">
        <f>IF(PMKAFAAPAYER[[#This Row],[ ]]="Payé",PMKAFAAPAYER[[#This Row],[24.12.2025]],0)</f>
        <v>0</v>
      </c>
      <c r="EC435" s="161"/>
      <c r="ED435" s="176">
        <f>IF(PMKAFAAPAYER[[#This Row],[ ]]="Payé",PMKAFAAPAYER[[#This Row],[31.12.2025]],0)</f>
        <v>0</v>
      </c>
      <c r="EE435" s="18">
        <f t="shared" si="107"/>
        <v>0</v>
      </c>
      <c r="EF435" s="11">
        <f t="shared" si="108"/>
        <v>0</v>
      </c>
      <c r="EG435" s="16">
        <f>+PMKAFAAPAYER[[#This Row],[CHF]]-PMKAFAAPAYER[[#This Row],[T2025]]</f>
        <v>0</v>
      </c>
    </row>
    <row r="436" spans="1:137" x14ac:dyDescent="0.3">
      <c r="A436" s="9">
        <f t="shared" si="109"/>
        <v>431</v>
      </c>
      <c r="B436" s="250"/>
      <c r="C436" s="251"/>
      <c r="D436" s="252"/>
      <c r="E436" s="253"/>
      <c r="F436" s="265">
        <f t="shared" si="110"/>
        <v>0</v>
      </c>
      <c r="G436" s="254"/>
      <c r="H436" s="255"/>
      <c r="I436" s="256"/>
      <c r="J436" s="14"/>
      <c r="K436" s="14"/>
      <c r="L436" s="14"/>
      <c r="N436" s="15"/>
      <c r="P436" s="258"/>
      <c r="Q436" s="259"/>
      <c r="R436" s="260"/>
      <c r="S436" s="166">
        <f>IF(PMKAFAAPAYER[[#This Row],[ ]]="Payé",PMKAFAAPAYER[[#This Row],[02.01.2025]],0)</f>
        <v>0</v>
      </c>
      <c r="T436" s="234"/>
      <c r="U436" s="166">
        <f>IF(PMKAFAAPAYER[[#This Row],[ ]]="Payé",PMKAFAAPAYER[[#This Row],[09.01.2025]],0)</f>
        <v>0</v>
      </c>
      <c r="V436" s="234"/>
      <c r="W436" s="166">
        <f>IF(PMKAFAAPAYER[[#This Row],[ ]]="Payé",PMKAFAAPAYER[[#This Row],[16.01.2025]],0)</f>
        <v>0</v>
      </c>
      <c r="X436" s="234"/>
      <c r="Y436" s="166">
        <f>IF(PMKAFAAPAYER[[#This Row],[ ]]="Payé",PMKAFAAPAYER[[#This Row],[23.01.2025]],0)</f>
        <v>0</v>
      </c>
      <c r="Z436" s="234"/>
      <c r="AA436" s="176">
        <f>IF(PMKAFAAPAYER[[#This Row],[ ]]="Payé",PMKAFAAPAYER[[#This Row],[30.01.2025]],0)</f>
        <v>0</v>
      </c>
      <c r="AB436" s="32">
        <f t="shared" si="96"/>
        <v>0</v>
      </c>
      <c r="AC436" s="234"/>
      <c r="AD436" s="166">
        <f>IF(PMKAFAAPAYER[[#This Row],[ ]]="Payé",PMKAFAAPAYER[[#This Row],[06.02.2025]],0)</f>
        <v>0</v>
      </c>
      <c r="AE436" s="234"/>
      <c r="AF436" s="166">
        <f>IF(PMKAFAAPAYER[[#This Row],[ ]]="Payé",PMKAFAAPAYER[[#This Row],[13.02.2025]],0)</f>
        <v>0</v>
      </c>
      <c r="AG436" s="234"/>
      <c r="AH436" s="166">
        <f>IF(PMKAFAAPAYER[[#This Row],[ ]]="Payé",PMKAFAAPAYER[[#This Row],[20.02.2025]],0)</f>
        <v>0</v>
      </c>
      <c r="AI436" s="234"/>
      <c r="AJ436" s="176">
        <f>IF(PMKAFAAPAYER[[#This Row],[ ]]="Payé",PMKAFAAPAYER[[#This Row],[27.02.2025]],0)</f>
        <v>0</v>
      </c>
      <c r="AK436" s="47">
        <f t="shared" si="97"/>
        <v>0</v>
      </c>
      <c r="AL436" s="162"/>
      <c r="AM436" s="166">
        <f>IF(PMKAFAAPAYER[[#This Row],[ ]]="Payé",PMKAFAAPAYER[[#This Row],[05.03.2025]],0)</f>
        <v>0</v>
      </c>
      <c r="AN436" s="161"/>
      <c r="AO436" s="166">
        <f>IF(PMKAFAAPAYER[[#This Row],[ ]]="Payé",PMKAFAAPAYER[[#This Row],[12.03.2025]],0)</f>
        <v>0</v>
      </c>
      <c r="AP436" s="161"/>
      <c r="AQ436" s="166">
        <f>IF(PMKAFAAPAYER[[#This Row],[ ]]="Payé",PMKAFAAPAYER[[#This Row],[19.03.2025]],0)</f>
        <v>0</v>
      </c>
      <c r="AR436" s="161"/>
      <c r="AS436" s="176">
        <f>IF(PMKAFAAPAYER[[#This Row],[ ]]="Payé",PMKAFAAPAYER[[#This Row],[26.03.2025]],0)</f>
        <v>0</v>
      </c>
      <c r="AT436" s="17">
        <f t="shared" si="98"/>
        <v>0</v>
      </c>
      <c r="AU436" s="162"/>
      <c r="AV436" s="166">
        <f>IF(PMKAFAAPAYER[[#This Row],[ ]]="Payé",PMKAFAAPAYER[[#This Row],[02.04.2025]],0)</f>
        <v>0</v>
      </c>
      <c r="AW436" s="161"/>
      <c r="AX436" s="166">
        <f>IF(PMKAFAAPAYER[[#This Row],[ ]]="Payé",PMKAFAAPAYER[[#This Row],[09.04.2025]],0)</f>
        <v>0</v>
      </c>
      <c r="AY436" s="161"/>
      <c r="AZ436" s="166">
        <f>IF(PMKAFAAPAYER[[#This Row],[ ]]="Payé",PMKAFAAPAYER[[#This Row],[16.04.2025]],0)</f>
        <v>0</v>
      </c>
      <c r="BA436" s="161"/>
      <c r="BB436" s="166">
        <f>IF(PMKAFAAPAYER[[#This Row],[ ]]="Payé",PMKAFAAPAYER[[#This Row],[23.04.2025]],0)</f>
        <v>0</v>
      </c>
      <c r="BC436" s="161"/>
      <c r="BD436" s="176">
        <f>IF(PMKAFAAPAYER[[#This Row],[ ]]="Payé",PMKAFAAPAYER[[#This Row],[30.04.2025]],0)</f>
        <v>0</v>
      </c>
      <c r="BE436" s="18">
        <f t="shared" si="99"/>
        <v>0</v>
      </c>
      <c r="BF436" s="162"/>
      <c r="BG436" s="166">
        <f>IF(PMKAFAAPAYER[[#This Row],[ ]]="Payé",PMKAFAAPAYER[[#This Row],[07.05.2025]],0)</f>
        <v>0</v>
      </c>
      <c r="BH436" s="161"/>
      <c r="BI436" s="166">
        <f>IF(PMKAFAAPAYER[[#This Row],[ ]]="Payé",PMKAFAAPAYER[[#This Row],[14.05.2025]],0)</f>
        <v>0</v>
      </c>
      <c r="BJ436" s="161"/>
      <c r="BK436" s="166">
        <f>IF(PMKAFAAPAYER[[#This Row],[ ]]="Payé",PMKAFAAPAYER[[#This Row],[21.05.2025]],0)</f>
        <v>0</v>
      </c>
      <c r="BL436" s="161"/>
      <c r="BM436" s="176">
        <f>IF(PMKAFAAPAYER[[#This Row],[ ]]="Payé",PMKAFAAPAYER[[#This Row],[28.05.2025]],0)</f>
        <v>0</v>
      </c>
      <c r="BN436" s="17">
        <f t="shared" si="100"/>
        <v>0</v>
      </c>
      <c r="BO436" s="162"/>
      <c r="BP436" s="166">
        <f>IF(PMKAFAAPAYER[[#This Row],[ ]]="Payé",PMKAFAAPAYER[[#This Row],[04.06.2025]],0)</f>
        <v>0</v>
      </c>
      <c r="BQ436" s="161"/>
      <c r="BR436" s="166">
        <f>IF(PMKAFAAPAYER[[#This Row],[ ]]="Payé",PMKAFAAPAYER[[#This Row],[11.06.2025]],0)</f>
        <v>0</v>
      </c>
      <c r="BS436" s="161"/>
      <c r="BT436" s="166">
        <f>IF(PMKAFAAPAYER[[#This Row],[ ]]="Payé",PMKAFAAPAYER[[#This Row],[18.06.2025]],0)</f>
        <v>0</v>
      </c>
      <c r="BU436" s="161"/>
      <c r="BV436" s="176">
        <f>IF(PMKAFAAPAYER[[#This Row],[ ]]="Payé",PMKAFAAPAYER[[#This Row],[25.06.2025]],0)</f>
        <v>0</v>
      </c>
      <c r="BW436" s="18">
        <f t="shared" si="101"/>
        <v>0</v>
      </c>
      <c r="BX436" s="162"/>
      <c r="BY436" s="166">
        <f>IF(PMKAFAAPAYER[[#This Row],[ ]]="Payé",PMKAFAAPAYER[[#This Row],[02.07.2025]],0)</f>
        <v>0</v>
      </c>
      <c r="BZ436" s="161"/>
      <c r="CA436" s="166">
        <f>IF(PMKAFAAPAYER[[#This Row],[ ]]="Payé",PMKAFAAPAYER[[#This Row],[09.07.2025]],0)</f>
        <v>0</v>
      </c>
      <c r="CB436" s="161"/>
      <c r="CC436" s="166">
        <f>IF(PMKAFAAPAYER[[#This Row],[ ]]="Payé",PMKAFAAPAYER[[#This Row],[16.07.2025]],0)</f>
        <v>0</v>
      </c>
      <c r="CD436" s="161"/>
      <c r="CE436" s="166">
        <f>IF(PMKAFAAPAYER[[#This Row],[ ]]="Payé",PMKAFAAPAYER[[#This Row],[23.07.2025]],0)</f>
        <v>0</v>
      </c>
      <c r="CF436" s="161"/>
      <c r="CG436" s="176">
        <f>IF(PMKAFAAPAYER[[#This Row],[ ]]="Payé",PMKAFAAPAYER[[#This Row],[30.07.2025]],0)</f>
        <v>0</v>
      </c>
      <c r="CH436" s="17">
        <f t="shared" si="102"/>
        <v>0</v>
      </c>
      <c r="CI436" s="162"/>
      <c r="CJ436" s="166">
        <f>IF(PMKAFAAPAYER[[#This Row],[ ]]="Payé",PMKAFAAPAYER[[#This Row],[06.08.2025]],0)</f>
        <v>0</v>
      </c>
      <c r="CK436" s="161"/>
      <c r="CL436" s="166">
        <f>IF(PMKAFAAPAYER[[#This Row],[ ]]="Payé",PMKAFAAPAYER[[#This Row],[13.08.2025]],0)</f>
        <v>0</v>
      </c>
      <c r="CM436" s="161"/>
      <c r="CN436" s="166">
        <f>IF(PMKAFAAPAYER[[#This Row],[ ]]="Payé",PMKAFAAPAYER[[#This Row],[20.08.2025]],0)</f>
        <v>0</v>
      </c>
      <c r="CO436" s="161"/>
      <c r="CP436" s="176">
        <f>IF(PMKAFAAPAYER[[#This Row],[ ]]="Payé",PMKAFAAPAYER[[#This Row],[27.08.2025]],0)</f>
        <v>0</v>
      </c>
      <c r="CQ436" s="18">
        <f t="shared" si="103"/>
        <v>0</v>
      </c>
      <c r="CR436" s="162"/>
      <c r="CS436" s="166">
        <f>IF(PMKAFAAPAYER[[#This Row],[ ]]="Payé",PMKAFAAPAYER[[#This Row],[03.09.2025]],0)</f>
        <v>0</v>
      </c>
      <c r="CT436" s="161"/>
      <c r="CU436" s="166">
        <f>IF(PMKAFAAPAYER[[#This Row],[ ]]="Payé",PMKAFAAPAYER[[#This Row],[10.09.2025]],0)</f>
        <v>0</v>
      </c>
      <c r="CV436" s="161"/>
      <c r="CW436" s="166">
        <f>IF(PMKAFAAPAYER[[#This Row],[ ]]="Payé",PMKAFAAPAYER[[#This Row],[17.09.2025]],0)</f>
        <v>0</v>
      </c>
      <c r="CX436" s="161"/>
      <c r="CY436" s="176">
        <f>IF(PMKAFAAPAYER[[#This Row],[ ]]="Payé",PMKAFAAPAYER[[#This Row],[24.09.2025]],0)</f>
        <v>0</v>
      </c>
      <c r="CZ436" s="17">
        <f t="shared" si="104"/>
        <v>0</v>
      </c>
      <c r="DA436" s="162"/>
      <c r="DB436" s="166">
        <f>IF(PMKAFAAPAYER[[#This Row],[ ]]="Payé",PMKAFAAPAYER[[#This Row],[01.10.2025]],0)</f>
        <v>0</v>
      </c>
      <c r="DC436" s="161"/>
      <c r="DD436" s="166">
        <f>IF(PMKAFAAPAYER[[#This Row],[ ]]="Payé",PMKAFAAPAYER[[#This Row],[08.10.2025]],0)</f>
        <v>0</v>
      </c>
      <c r="DE436" s="161"/>
      <c r="DF436" s="166">
        <f>IF(PMKAFAAPAYER[[#This Row],[ ]]="Payé",PMKAFAAPAYER[[#This Row],[15.10.2025]],0)</f>
        <v>0</v>
      </c>
      <c r="DG436" s="161"/>
      <c r="DH436" s="166">
        <f>IF(PMKAFAAPAYER[[#This Row],[ ]]="Payé",PMKAFAAPAYER[[#This Row],[22.10.2025]],0)</f>
        <v>0</v>
      </c>
      <c r="DI436" s="161"/>
      <c r="DJ436" s="176">
        <f>IF(PMKAFAAPAYER[[#This Row],[ ]]="Payé",PMKAFAAPAYER[[#This Row],[29.10.2025]],0)</f>
        <v>0</v>
      </c>
      <c r="DK436" s="18">
        <f t="shared" si="105"/>
        <v>0</v>
      </c>
      <c r="DL436" s="162"/>
      <c r="DM436" s="166">
        <f>IF(PMKAFAAPAYER[[#This Row],[ ]]="Payé",PMKAFAAPAYER[[#This Row],[05.11.2025]],0)</f>
        <v>0</v>
      </c>
      <c r="DN436" s="161"/>
      <c r="DO436" s="166">
        <f>IF(PMKAFAAPAYER[[#This Row],[ ]]="Payé",PMKAFAAPAYER[[#This Row],[12.11.2025]],0)</f>
        <v>0</v>
      </c>
      <c r="DP436" s="161"/>
      <c r="DQ436" s="166">
        <f>IF(PMKAFAAPAYER[[#This Row],[ ]]="Payé",PMKAFAAPAYER[[#This Row],[19.11.2025]],0)</f>
        <v>0</v>
      </c>
      <c r="DR436" s="161"/>
      <c r="DS436" s="176">
        <f>IF(PMKAFAAPAYER[[#This Row],[ ]]="Payé",PMKAFAAPAYER[[#This Row],[26.11.2025]],0)</f>
        <v>0</v>
      </c>
      <c r="DT436" s="17">
        <f t="shared" si="106"/>
        <v>0</v>
      </c>
      <c r="DU436" s="162"/>
      <c r="DV436" s="166">
        <f>IF(PMKAFAAPAYER[[#This Row],[ ]]="Payé",PMKAFAAPAYER[[#This Row],[03.12.2025]],0)</f>
        <v>0</v>
      </c>
      <c r="DW436" s="161"/>
      <c r="DX436" s="166">
        <f>IF(PMKAFAAPAYER[[#This Row],[ ]]="Payé",PMKAFAAPAYER[[#This Row],[10.12.2025]],0)</f>
        <v>0</v>
      </c>
      <c r="DY436" s="161"/>
      <c r="DZ436" s="166">
        <f>IF(PMKAFAAPAYER[[#This Row],[ ]]="Payé",PMKAFAAPAYER[[#This Row],[17.12.2025]],0)</f>
        <v>0</v>
      </c>
      <c r="EA436" s="161"/>
      <c r="EB436" s="166">
        <f>IF(PMKAFAAPAYER[[#This Row],[ ]]="Payé",PMKAFAAPAYER[[#This Row],[24.12.2025]],0)</f>
        <v>0</v>
      </c>
      <c r="EC436" s="161"/>
      <c r="ED436" s="176">
        <f>IF(PMKAFAAPAYER[[#This Row],[ ]]="Payé",PMKAFAAPAYER[[#This Row],[31.12.2025]],0)</f>
        <v>0</v>
      </c>
      <c r="EE436" s="18">
        <f t="shared" si="107"/>
        <v>0</v>
      </c>
      <c r="EF436" s="11">
        <f t="shared" si="108"/>
        <v>0</v>
      </c>
      <c r="EG436" s="16">
        <f>+PMKAFAAPAYER[[#This Row],[CHF]]-PMKAFAAPAYER[[#This Row],[T2025]]</f>
        <v>0</v>
      </c>
    </row>
    <row r="437" spans="1:137" x14ac:dyDescent="0.3">
      <c r="A437" s="9">
        <f t="shared" si="109"/>
        <v>432</v>
      </c>
      <c r="B437" s="250"/>
      <c r="C437" s="251"/>
      <c r="D437" s="252"/>
      <c r="E437" s="253"/>
      <c r="F437" s="265">
        <f t="shared" si="110"/>
        <v>0</v>
      </c>
      <c r="G437" s="254"/>
      <c r="H437" s="255"/>
      <c r="I437" s="256"/>
      <c r="J437" s="14"/>
      <c r="K437" s="14"/>
      <c r="L437" s="14"/>
      <c r="N437" s="15"/>
      <c r="P437" s="258"/>
      <c r="Q437" s="259"/>
      <c r="R437" s="260"/>
      <c r="S437" s="166">
        <f>IF(PMKAFAAPAYER[[#This Row],[ ]]="Payé",PMKAFAAPAYER[[#This Row],[02.01.2025]],0)</f>
        <v>0</v>
      </c>
      <c r="T437" s="234"/>
      <c r="U437" s="166">
        <f>IF(PMKAFAAPAYER[[#This Row],[ ]]="Payé",PMKAFAAPAYER[[#This Row],[09.01.2025]],0)</f>
        <v>0</v>
      </c>
      <c r="V437" s="234"/>
      <c r="W437" s="166">
        <f>IF(PMKAFAAPAYER[[#This Row],[ ]]="Payé",PMKAFAAPAYER[[#This Row],[16.01.2025]],0)</f>
        <v>0</v>
      </c>
      <c r="X437" s="234"/>
      <c r="Y437" s="166">
        <f>IF(PMKAFAAPAYER[[#This Row],[ ]]="Payé",PMKAFAAPAYER[[#This Row],[23.01.2025]],0)</f>
        <v>0</v>
      </c>
      <c r="Z437" s="234"/>
      <c r="AA437" s="176">
        <f>IF(PMKAFAAPAYER[[#This Row],[ ]]="Payé",PMKAFAAPAYER[[#This Row],[30.01.2025]],0)</f>
        <v>0</v>
      </c>
      <c r="AB437" s="32">
        <f t="shared" si="96"/>
        <v>0</v>
      </c>
      <c r="AC437" s="234"/>
      <c r="AD437" s="166">
        <f>IF(PMKAFAAPAYER[[#This Row],[ ]]="Payé",PMKAFAAPAYER[[#This Row],[06.02.2025]],0)</f>
        <v>0</v>
      </c>
      <c r="AE437" s="234"/>
      <c r="AF437" s="166">
        <f>IF(PMKAFAAPAYER[[#This Row],[ ]]="Payé",PMKAFAAPAYER[[#This Row],[13.02.2025]],0)</f>
        <v>0</v>
      </c>
      <c r="AG437" s="234"/>
      <c r="AH437" s="166">
        <f>IF(PMKAFAAPAYER[[#This Row],[ ]]="Payé",PMKAFAAPAYER[[#This Row],[20.02.2025]],0)</f>
        <v>0</v>
      </c>
      <c r="AI437" s="234"/>
      <c r="AJ437" s="176">
        <f>IF(PMKAFAAPAYER[[#This Row],[ ]]="Payé",PMKAFAAPAYER[[#This Row],[27.02.2025]],0)</f>
        <v>0</v>
      </c>
      <c r="AK437" s="47">
        <f t="shared" si="97"/>
        <v>0</v>
      </c>
      <c r="AL437" s="162"/>
      <c r="AM437" s="166">
        <f>IF(PMKAFAAPAYER[[#This Row],[ ]]="Payé",PMKAFAAPAYER[[#This Row],[05.03.2025]],0)</f>
        <v>0</v>
      </c>
      <c r="AN437" s="161"/>
      <c r="AO437" s="166">
        <f>IF(PMKAFAAPAYER[[#This Row],[ ]]="Payé",PMKAFAAPAYER[[#This Row],[12.03.2025]],0)</f>
        <v>0</v>
      </c>
      <c r="AP437" s="161"/>
      <c r="AQ437" s="166">
        <f>IF(PMKAFAAPAYER[[#This Row],[ ]]="Payé",PMKAFAAPAYER[[#This Row],[19.03.2025]],0)</f>
        <v>0</v>
      </c>
      <c r="AR437" s="161"/>
      <c r="AS437" s="176">
        <f>IF(PMKAFAAPAYER[[#This Row],[ ]]="Payé",PMKAFAAPAYER[[#This Row],[26.03.2025]],0)</f>
        <v>0</v>
      </c>
      <c r="AT437" s="17">
        <f t="shared" si="98"/>
        <v>0</v>
      </c>
      <c r="AU437" s="162"/>
      <c r="AV437" s="166">
        <f>IF(PMKAFAAPAYER[[#This Row],[ ]]="Payé",PMKAFAAPAYER[[#This Row],[02.04.2025]],0)</f>
        <v>0</v>
      </c>
      <c r="AW437" s="161"/>
      <c r="AX437" s="166">
        <f>IF(PMKAFAAPAYER[[#This Row],[ ]]="Payé",PMKAFAAPAYER[[#This Row],[09.04.2025]],0)</f>
        <v>0</v>
      </c>
      <c r="AY437" s="161"/>
      <c r="AZ437" s="166">
        <f>IF(PMKAFAAPAYER[[#This Row],[ ]]="Payé",PMKAFAAPAYER[[#This Row],[16.04.2025]],0)</f>
        <v>0</v>
      </c>
      <c r="BA437" s="161"/>
      <c r="BB437" s="166">
        <f>IF(PMKAFAAPAYER[[#This Row],[ ]]="Payé",PMKAFAAPAYER[[#This Row],[23.04.2025]],0)</f>
        <v>0</v>
      </c>
      <c r="BC437" s="161"/>
      <c r="BD437" s="176">
        <f>IF(PMKAFAAPAYER[[#This Row],[ ]]="Payé",PMKAFAAPAYER[[#This Row],[30.04.2025]],0)</f>
        <v>0</v>
      </c>
      <c r="BE437" s="18">
        <f t="shared" si="99"/>
        <v>0</v>
      </c>
      <c r="BF437" s="162"/>
      <c r="BG437" s="166">
        <f>IF(PMKAFAAPAYER[[#This Row],[ ]]="Payé",PMKAFAAPAYER[[#This Row],[07.05.2025]],0)</f>
        <v>0</v>
      </c>
      <c r="BH437" s="161"/>
      <c r="BI437" s="166">
        <f>IF(PMKAFAAPAYER[[#This Row],[ ]]="Payé",PMKAFAAPAYER[[#This Row],[14.05.2025]],0)</f>
        <v>0</v>
      </c>
      <c r="BJ437" s="161"/>
      <c r="BK437" s="166">
        <f>IF(PMKAFAAPAYER[[#This Row],[ ]]="Payé",PMKAFAAPAYER[[#This Row],[21.05.2025]],0)</f>
        <v>0</v>
      </c>
      <c r="BL437" s="161"/>
      <c r="BM437" s="176">
        <f>IF(PMKAFAAPAYER[[#This Row],[ ]]="Payé",PMKAFAAPAYER[[#This Row],[28.05.2025]],0)</f>
        <v>0</v>
      </c>
      <c r="BN437" s="17">
        <f t="shared" si="100"/>
        <v>0</v>
      </c>
      <c r="BO437" s="162"/>
      <c r="BP437" s="166">
        <f>IF(PMKAFAAPAYER[[#This Row],[ ]]="Payé",PMKAFAAPAYER[[#This Row],[04.06.2025]],0)</f>
        <v>0</v>
      </c>
      <c r="BQ437" s="161"/>
      <c r="BR437" s="166">
        <f>IF(PMKAFAAPAYER[[#This Row],[ ]]="Payé",PMKAFAAPAYER[[#This Row],[11.06.2025]],0)</f>
        <v>0</v>
      </c>
      <c r="BS437" s="161"/>
      <c r="BT437" s="166">
        <f>IF(PMKAFAAPAYER[[#This Row],[ ]]="Payé",PMKAFAAPAYER[[#This Row],[18.06.2025]],0)</f>
        <v>0</v>
      </c>
      <c r="BU437" s="161"/>
      <c r="BV437" s="176">
        <f>IF(PMKAFAAPAYER[[#This Row],[ ]]="Payé",PMKAFAAPAYER[[#This Row],[25.06.2025]],0)</f>
        <v>0</v>
      </c>
      <c r="BW437" s="18">
        <f t="shared" si="101"/>
        <v>0</v>
      </c>
      <c r="BX437" s="162"/>
      <c r="BY437" s="166">
        <f>IF(PMKAFAAPAYER[[#This Row],[ ]]="Payé",PMKAFAAPAYER[[#This Row],[02.07.2025]],0)</f>
        <v>0</v>
      </c>
      <c r="BZ437" s="161"/>
      <c r="CA437" s="166">
        <f>IF(PMKAFAAPAYER[[#This Row],[ ]]="Payé",PMKAFAAPAYER[[#This Row],[09.07.2025]],0)</f>
        <v>0</v>
      </c>
      <c r="CB437" s="161"/>
      <c r="CC437" s="166">
        <f>IF(PMKAFAAPAYER[[#This Row],[ ]]="Payé",PMKAFAAPAYER[[#This Row],[16.07.2025]],0)</f>
        <v>0</v>
      </c>
      <c r="CD437" s="161"/>
      <c r="CE437" s="166">
        <f>IF(PMKAFAAPAYER[[#This Row],[ ]]="Payé",PMKAFAAPAYER[[#This Row],[23.07.2025]],0)</f>
        <v>0</v>
      </c>
      <c r="CF437" s="161"/>
      <c r="CG437" s="176">
        <f>IF(PMKAFAAPAYER[[#This Row],[ ]]="Payé",PMKAFAAPAYER[[#This Row],[30.07.2025]],0)</f>
        <v>0</v>
      </c>
      <c r="CH437" s="17">
        <f t="shared" si="102"/>
        <v>0</v>
      </c>
      <c r="CI437" s="162"/>
      <c r="CJ437" s="166">
        <f>IF(PMKAFAAPAYER[[#This Row],[ ]]="Payé",PMKAFAAPAYER[[#This Row],[06.08.2025]],0)</f>
        <v>0</v>
      </c>
      <c r="CK437" s="161"/>
      <c r="CL437" s="166">
        <f>IF(PMKAFAAPAYER[[#This Row],[ ]]="Payé",PMKAFAAPAYER[[#This Row],[13.08.2025]],0)</f>
        <v>0</v>
      </c>
      <c r="CM437" s="161"/>
      <c r="CN437" s="166">
        <f>IF(PMKAFAAPAYER[[#This Row],[ ]]="Payé",PMKAFAAPAYER[[#This Row],[20.08.2025]],0)</f>
        <v>0</v>
      </c>
      <c r="CO437" s="161"/>
      <c r="CP437" s="176">
        <f>IF(PMKAFAAPAYER[[#This Row],[ ]]="Payé",PMKAFAAPAYER[[#This Row],[27.08.2025]],0)</f>
        <v>0</v>
      </c>
      <c r="CQ437" s="18">
        <f t="shared" si="103"/>
        <v>0</v>
      </c>
      <c r="CR437" s="162"/>
      <c r="CS437" s="166">
        <f>IF(PMKAFAAPAYER[[#This Row],[ ]]="Payé",PMKAFAAPAYER[[#This Row],[03.09.2025]],0)</f>
        <v>0</v>
      </c>
      <c r="CT437" s="161"/>
      <c r="CU437" s="166">
        <f>IF(PMKAFAAPAYER[[#This Row],[ ]]="Payé",PMKAFAAPAYER[[#This Row],[10.09.2025]],0)</f>
        <v>0</v>
      </c>
      <c r="CV437" s="161"/>
      <c r="CW437" s="166">
        <f>IF(PMKAFAAPAYER[[#This Row],[ ]]="Payé",PMKAFAAPAYER[[#This Row],[17.09.2025]],0)</f>
        <v>0</v>
      </c>
      <c r="CX437" s="161"/>
      <c r="CY437" s="176">
        <f>IF(PMKAFAAPAYER[[#This Row],[ ]]="Payé",PMKAFAAPAYER[[#This Row],[24.09.2025]],0)</f>
        <v>0</v>
      </c>
      <c r="CZ437" s="17">
        <f t="shared" si="104"/>
        <v>0</v>
      </c>
      <c r="DA437" s="162"/>
      <c r="DB437" s="166">
        <f>IF(PMKAFAAPAYER[[#This Row],[ ]]="Payé",PMKAFAAPAYER[[#This Row],[01.10.2025]],0)</f>
        <v>0</v>
      </c>
      <c r="DC437" s="161"/>
      <c r="DD437" s="166">
        <f>IF(PMKAFAAPAYER[[#This Row],[ ]]="Payé",PMKAFAAPAYER[[#This Row],[08.10.2025]],0)</f>
        <v>0</v>
      </c>
      <c r="DE437" s="161"/>
      <c r="DF437" s="166">
        <f>IF(PMKAFAAPAYER[[#This Row],[ ]]="Payé",PMKAFAAPAYER[[#This Row],[15.10.2025]],0)</f>
        <v>0</v>
      </c>
      <c r="DG437" s="161"/>
      <c r="DH437" s="166">
        <f>IF(PMKAFAAPAYER[[#This Row],[ ]]="Payé",PMKAFAAPAYER[[#This Row],[22.10.2025]],0)</f>
        <v>0</v>
      </c>
      <c r="DI437" s="161"/>
      <c r="DJ437" s="176">
        <f>IF(PMKAFAAPAYER[[#This Row],[ ]]="Payé",PMKAFAAPAYER[[#This Row],[29.10.2025]],0)</f>
        <v>0</v>
      </c>
      <c r="DK437" s="18">
        <f t="shared" si="105"/>
        <v>0</v>
      </c>
      <c r="DL437" s="162"/>
      <c r="DM437" s="166">
        <f>IF(PMKAFAAPAYER[[#This Row],[ ]]="Payé",PMKAFAAPAYER[[#This Row],[05.11.2025]],0)</f>
        <v>0</v>
      </c>
      <c r="DN437" s="161"/>
      <c r="DO437" s="166">
        <f>IF(PMKAFAAPAYER[[#This Row],[ ]]="Payé",PMKAFAAPAYER[[#This Row],[12.11.2025]],0)</f>
        <v>0</v>
      </c>
      <c r="DP437" s="161"/>
      <c r="DQ437" s="166">
        <f>IF(PMKAFAAPAYER[[#This Row],[ ]]="Payé",PMKAFAAPAYER[[#This Row],[19.11.2025]],0)</f>
        <v>0</v>
      </c>
      <c r="DR437" s="161"/>
      <c r="DS437" s="176">
        <f>IF(PMKAFAAPAYER[[#This Row],[ ]]="Payé",PMKAFAAPAYER[[#This Row],[26.11.2025]],0)</f>
        <v>0</v>
      </c>
      <c r="DT437" s="17">
        <f t="shared" si="106"/>
        <v>0</v>
      </c>
      <c r="DU437" s="162"/>
      <c r="DV437" s="166">
        <f>IF(PMKAFAAPAYER[[#This Row],[ ]]="Payé",PMKAFAAPAYER[[#This Row],[03.12.2025]],0)</f>
        <v>0</v>
      </c>
      <c r="DW437" s="161"/>
      <c r="DX437" s="166">
        <f>IF(PMKAFAAPAYER[[#This Row],[ ]]="Payé",PMKAFAAPAYER[[#This Row],[10.12.2025]],0)</f>
        <v>0</v>
      </c>
      <c r="DY437" s="161"/>
      <c r="DZ437" s="166">
        <f>IF(PMKAFAAPAYER[[#This Row],[ ]]="Payé",PMKAFAAPAYER[[#This Row],[17.12.2025]],0)</f>
        <v>0</v>
      </c>
      <c r="EA437" s="161"/>
      <c r="EB437" s="166">
        <f>IF(PMKAFAAPAYER[[#This Row],[ ]]="Payé",PMKAFAAPAYER[[#This Row],[24.12.2025]],0)</f>
        <v>0</v>
      </c>
      <c r="EC437" s="161"/>
      <c r="ED437" s="176">
        <f>IF(PMKAFAAPAYER[[#This Row],[ ]]="Payé",PMKAFAAPAYER[[#This Row],[31.12.2025]],0)</f>
        <v>0</v>
      </c>
      <c r="EE437" s="18">
        <f t="shared" si="107"/>
        <v>0</v>
      </c>
      <c r="EF437" s="11">
        <f t="shared" si="108"/>
        <v>0</v>
      </c>
      <c r="EG437" s="16">
        <f>+PMKAFAAPAYER[[#This Row],[CHF]]-PMKAFAAPAYER[[#This Row],[T2025]]</f>
        <v>0</v>
      </c>
    </row>
    <row r="438" spans="1:137" x14ac:dyDescent="0.3">
      <c r="A438" s="9">
        <f t="shared" si="109"/>
        <v>433</v>
      </c>
      <c r="B438" s="250"/>
      <c r="C438" s="251"/>
      <c r="D438" s="252"/>
      <c r="E438" s="253"/>
      <c r="F438" s="265">
        <f t="shared" si="110"/>
        <v>0</v>
      </c>
      <c r="G438" s="254"/>
      <c r="H438" s="255"/>
      <c r="I438" s="256"/>
      <c r="J438" s="14"/>
      <c r="K438" s="14"/>
      <c r="L438" s="14"/>
      <c r="N438" s="15"/>
      <c r="P438" s="258"/>
      <c r="Q438" s="259"/>
      <c r="R438" s="260"/>
      <c r="S438" s="166">
        <f>IF(PMKAFAAPAYER[[#This Row],[ ]]="Payé",PMKAFAAPAYER[[#This Row],[02.01.2025]],0)</f>
        <v>0</v>
      </c>
      <c r="T438" s="234"/>
      <c r="U438" s="166">
        <f>IF(PMKAFAAPAYER[[#This Row],[ ]]="Payé",PMKAFAAPAYER[[#This Row],[09.01.2025]],0)</f>
        <v>0</v>
      </c>
      <c r="V438" s="234"/>
      <c r="W438" s="166">
        <f>IF(PMKAFAAPAYER[[#This Row],[ ]]="Payé",PMKAFAAPAYER[[#This Row],[16.01.2025]],0)</f>
        <v>0</v>
      </c>
      <c r="X438" s="234"/>
      <c r="Y438" s="166">
        <f>IF(PMKAFAAPAYER[[#This Row],[ ]]="Payé",PMKAFAAPAYER[[#This Row],[23.01.2025]],0)</f>
        <v>0</v>
      </c>
      <c r="Z438" s="234"/>
      <c r="AA438" s="176">
        <f>IF(PMKAFAAPAYER[[#This Row],[ ]]="Payé",PMKAFAAPAYER[[#This Row],[30.01.2025]],0)</f>
        <v>0</v>
      </c>
      <c r="AB438" s="32">
        <f t="shared" si="96"/>
        <v>0</v>
      </c>
      <c r="AC438" s="234"/>
      <c r="AD438" s="166">
        <f>IF(PMKAFAAPAYER[[#This Row],[ ]]="Payé",PMKAFAAPAYER[[#This Row],[06.02.2025]],0)</f>
        <v>0</v>
      </c>
      <c r="AE438" s="234"/>
      <c r="AF438" s="166">
        <f>IF(PMKAFAAPAYER[[#This Row],[ ]]="Payé",PMKAFAAPAYER[[#This Row],[13.02.2025]],0)</f>
        <v>0</v>
      </c>
      <c r="AG438" s="234"/>
      <c r="AH438" s="166">
        <f>IF(PMKAFAAPAYER[[#This Row],[ ]]="Payé",PMKAFAAPAYER[[#This Row],[20.02.2025]],0)</f>
        <v>0</v>
      </c>
      <c r="AI438" s="234"/>
      <c r="AJ438" s="176">
        <f>IF(PMKAFAAPAYER[[#This Row],[ ]]="Payé",PMKAFAAPAYER[[#This Row],[27.02.2025]],0)</f>
        <v>0</v>
      </c>
      <c r="AK438" s="47">
        <f t="shared" si="97"/>
        <v>0</v>
      </c>
      <c r="AL438" s="162"/>
      <c r="AM438" s="166">
        <f>IF(PMKAFAAPAYER[[#This Row],[ ]]="Payé",PMKAFAAPAYER[[#This Row],[05.03.2025]],0)</f>
        <v>0</v>
      </c>
      <c r="AN438" s="161"/>
      <c r="AO438" s="166">
        <f>IF(PMKAFAAPAYER[[#This Row],[ ]]="Payé",PMKAFAAPAYER[[#This Row],[12.03.2025]],0)</f>
        <v>0</v>
      </c>
      <c r="AP438" s="161"/>
      <c r="AQ438" s="166">
        <f>IF(PMKAFAAPAYER[[#This Row],[ ]]="Payé",PMKAFAAPAYER[[#This Row],[19.03.2025]],0)</f>
        <v>0</v>
      </c>
      <c r="AR438" s="161"/>
      <c r="AS438" s="176">
        <f>IF(PMKAFAAPAYER[[#This Row],[ ]]="Payé",PMKAFAAPAYER[[#This Row],[26.03.2025]],0)</f>
        <v>0</v>
      </c>
      <c r="AT438" s="17">
        <f t="shared" si="98"/>
        <v>0</v>
      </c>
      <c r="AU438" s="162"/>
      <c r="AV438" s="166">
        <f>IF(PMKAFAAPAYER[[#This Row],[ ]]="Payé",PMKAFAAPAYER[[#This Row],[02.04.2025]],0)</f>
        <v>0</v>
      </c>
      <c r="AW438" s="161"/>
      <c r="AX438" s="166">
        <f>IF(PMKAFAAPAYER[[#This Row],[ ]]="Payé",PMKAFAAPAYER[[#This Row],[09.04.2025]],0)</f>
        <v>0</v>
      </c>
      <c r="AY438" s="161"/>
      <c r="AZ438" s="166">
        <f>IF(PMKAFAAPAYER[[#This Row],[ ]]="Payé",PMKAFAAPAYER[[#This Row],[16.04.2025]],0)</f>
        <v>0</v>
      </c>
      <c r="BA438" s="161"/>
      <c r="BB438" s="166">
        <f>IF(PMKAFAAPAYER[[#This Row],[ ]]="Payé",PMKAFAAPAYER[[#This Row],[23.04.2025]],0)</f>
        <v>0</v>
      </c>
      <c r="BC438" s="161"/>
      <c r="BD438" s="176">
        <f>IF(PMKAFAAPAYER[[#This Row],[ ]]="Payé",PMKAFAAPAYER[[#This Row],[30.04.2025]],0)</f>
        <v>0</v>
      </c>
      <c r="BE438" s="18">
        <f t="shared" si="99"/>
        <v>0</v>
      </c>
      <c r="BF438" s="162"/>
      <c r="BG438" s="166">
        <f>IF(PMKAFAAPAYER[[#This Row],[ ]]="Payé",PMKAFAAPAYER[[#This Row],[07.05.2025]],0)</f>
        <v>0</v>
      </c>
      <c r="BH438" s="161"/>
      <c r="BI438" s="166">
        <f>IF(PMKAFAAPAYER[[#This Row],[ ]]="Payé",PMKAFAAPAYER[[#This Row],[14.05.2025]],0)</f>
        <v>0</v>
      </c>
      <c r="BJ438" s="161"/>
      <c r="BK438" s="166">
        <f>IF(PMKAFAAPAYER[[#This Row],[ ]]="Payé",PMKAFAAPAYER[[#This Row],[21.05.2025]],0)</f>
        <v>0</v>
      </c>
      <c r="BL438" s="161"/>
      <c r="BM438" s="176">
        <f>IF(PMKAFAAPAYER[[#This Row],[ ]]="Payé",PMKAFAAPAYER[[#This Row],[28.05.2025]],0)</f>
        <v>0</v>
      </c>
      <c r="BN438" s="17">
        <f t="shared" si="100"/>
        <v>0</v>
      </c>
      <c r="BO438" s="162"/>
      <c r="BP438" s="166">
        <f>IF(PMKAFAAPAYER[[#This Row],[ ]]="Payé",PMKAFAAPAYER[[#This Row],[04.06.2025]],0)</f>
        <v>0</v>
      </c>
      <c r="BQ438" s="161"/>
      <c r="BR438" s="166">
        <f>IF(PMKAFAAPAYER[[#This Row],[ ]]="Payé",PMKAFAAPAYER[[#This Row],[11.06.2025]],0)</f>
        <v>0</v>
      </c>
      <c r="BS438" s="161"/>
      <c r="BT438" s="166">
        <f>IF(PMKAFAAPAYER[[#This Row],[ ]]="Payé",PMKAFAAPAYER[[#This Row],[18.06.2025]],0)</f>
        <v>0</v>
      </c>
      <c r="BU438" s="161"/>
      <c r="BV438" s="176">
        <f>IF(PMKAFAAPAYER[[#This Row],[ ]]="Payé",PMKAFAAPAYER[[#This Row],[25.06.2025]],0)</f>
        <v>0</v>
      </c>
      <c r="BW438" s="18">
        <f t="shared" si="101"/>
        <v>0</v>
      </c>
      <c r="BX438" s="162"/>
      <c r="BY438" s="166">
        <f>IF(PMKAFAAPAYER[[#This Row],[ ]]="Payé",PMKAFAAPAYER[[#This Row],[02.07.2025]],0)</f>
        <v>0</v>
      </c>
      <c r="BZ438" s="161"/>
      <c r="CA438" s="166">
        <f>IF(PMKAFAAPAYER[[#This Row],[ ]]="Payé",PMKAFAAPAYER[[#This Row],[09.07.2025]],0)</f>
        <v>0</v>
      </c>
      <c r="CB438" s="161"/>
      <c r="CC438" s="166">
        <f>IF(PMKAFAAPAYER[[#This Row],[ ]]="Payé",PMKAFAAPAYER[[#This Row],[16.07.2025]],0)</f>
        <v>0</v>
      </c>
      <c r="CD438" s="161"/>
      <c r="CE438" s="166">
        <f>IF(PMKAFAAPAYER[[#This Row],[ ]]="Payé",PMKAFAAPAYER[[#This Row],[23.07.2025]],0)</f>
        <v>0</v>
      </c>
      <c r="CF438" s="161"/>
      <c r="CG438" s="176">
        <f>IF(PMKAFAAPAYER[[#This Row],[ ]]="Payé",PMKAFAAPAYER[[#This Row],[30.07.2025]],0)</f>
        <v>0</v>
      </c>
      <c r="CH438" s="17">
        <f t="shared" si="102"/>
        <v>0</v>
      </c>
      <c r="CI438" s="162"/>
      <c r="CJ438" s="166">
        <f>IF(PMKAFAAPAYER[[#This Row],[ ]]="Payé",PMKAFAAPAYER[[#This Row],[06.08.2025]],0)</f>
        <v>0</v>
      </c>
      <c r="CK438" s="161"/>
      <c r="CL438" s="166">
        <f>IF(PMKAFAAPAYER[[#This Row],[ ]]="Payé",PMKAFAAPAYER[[#This Row],[13.08.2025]],0)</f>
        <v>0</v>
      </c>
      <c r="CM438" s="161"/>
      <c r="CN438" s="166">
        <f>IF(PMKAFAAPAYER[[#This Row],[ ]]="Payé",PMKAFAAPAYER[[#This Row],[20.08.2025]],0)</f>
        <v>0</v>
      </c>
      <c r="CO438" s="161"/>
      <c r="CP438" s="176">
        <f>IF(PMKAFAAPAYER[[#This Row],[ ]]="Payé",PMKAFAAPAYER[[#This Row],[27.08.2025]],0)</f>
        <v>0</v>
      </c>
      <c r="CQ438" s="18">
        <f t="shared" si="103"/>
        <v>0</v>
      </c>
      <c r="CR438" s="162"/>
      <c r="CS438" s="166">
        <f>IF(PMKAFAAPAYER[[#This Row],[ ]]="Payé",PMKAFAAPAYER[[#This Row],[03.09.2025]],0)</f>
        <v>0</v>
      </c>
      <c r="CT438" s="161"/>
      <c r="CU438" s="166">
        <f>IF(PMKAFAAPAYER[[#This Row],[ ]]="Payé",PMKAFAAPAYER[[#This Row],[10.09.2025]],0)</f>
        <v>0</v>
      </c>
      <c r="CV438" s="161"/>
      <c r="CW438" s="166">
        <f>IF(PMKAFAAPAYER[[#This Row],[ ]]="Payé",PMKAFAAPAYER[[#This Row],[17.09.2025]],0)</f>
        <v>0</v>
      </c>
      <c r="CX438" s="161"/>
      <c r="CY438" s="176">
        <f>IF(PMKAFAAPAYER[[#This Row],[ ]]="Payé",PMKAFAAPAYER[[#This Row],[24.09.2025]],0)</f>
        <v>0</v>
      </c>
      <c r="CZ438" s="17">
        <f t="shared" si="104"/>
        <v>0</v>
      </c>
      <c r="DA438" s="162"/>
      <c r="DB438" s="166">
        <f>IF(PMKAFAAPAYER[[#This Row],[ ]]="Payé",PMKAFAAPAYER[[#This Row],[01.10.2025]],0)</f>
        <v>0</v>
      </c>
      <c r="DC438" s="161"/>
      <c r="DD438" s="166">
        <f>IF(PMKAFAAPAYER[[#This Row],[ ]]="Payé",PMKAFAAPAYER[[#This Row],[08.10.2025]],0)</f>
        <v>0</v>
      </c>
      <c r="DE438" s="161"/>
      <c r="DF438" s="166">
        <f>IF(PMKAFAAPAYER[[#This Row],[ ]]="Payé",PMKAFAAPAYER[[#This Row],[15.10.2025]],0)</f>
        <v>0</v>
      </c>
      <c r="DG438" s="161"/>
      <c r="DH438" s="166">
        <f>IF(PMKAFAAPAYER[[#This Row],[ ]]="Payé",PMKAFAAPAYER[[#This Row],[22.10.2025]],0)</f>
        <v>0</v>
      </c>
      <c r="DI438" s="161"/>
      <c r="DJ438" s="176">
        <f>IF(PMKAFAAPAYER[[#This Row],[ ]]="Payé",PMKAFAAPAYER[[#This Row],[29.10.2025]],0)</f>
        <v>0</v>
      </c>
      <c r="DK438" s="18">
        <f t="shared" si="105"/>
        <v>0</v>
      </c>
      <c r="DL438" s="162"/>
      <c r="DM438" s="166">
        <f>IF(PMKAFAAPAYER[[#This Row],[ ]]="Payé",PMKAFAAPAYER[[#This Row],[05.11.2025]],0)</f>
        <v>0</v>
      </c>
      <c r="DN438" s="161"/>
      <c r="DO438" s="166">
        <f>IF(PMKAFAAPAYER[[#This Row],[ ]]="Payé",PMKAFAAPAYER[[#This Row],[12.11.2025]],0)</f>
        <v>0</v>
      </c>
      <c r="DP438" s="161"/>
      <c r="DQ438" s="166">
        <f>IF(PMKAFAAPAYER[[#This Row],[ ]]="Payé",PMKAFAAPAYER[[#This Row],[19.11.2025]],0)</f>
        <v>0</v>
      </c>
      <c r="DR438" s="161"/>
      <c r="DS438" s="176">
        <f>IF(PMKAFAAPAYER[[#This Row],[ ]]="Payé",PMKAFAAPAYER[[#This Row],[26.11.2025]],0)</f>
        <v>0</v>
      </c>
      <c r="DT438" s="17">
        <f t="shared" si="106"/>
        <v>0</v>
      </c>
      <c r="DU438" s="162"/>
      <c r="DV438" s="166">
        <f>IF(PMKAFAAPAYER[[#This Row],[ ]]="Payé",PMKAFAAPAYER[[#This Row],[03.12.2025]],0)</f>
        <v>0</v>
      </c>
      <c r="DW438" s="161"/>
      <c r="DX438" s="166">
        <f>IF(PMKAFAAPAYER[[#This Row],[ ]]="Payé",PMKAFAAPAYER[[#This Row],[10.12.2025]],0)</f>
        <v>0</v>
      </c>
      <c r="DY438" s="161"/>
      <c r="DZ438" s="166">
        <f>IF(PMKAFAAPAYER[[#This Row],[ ]]="Payé",PMKAFAAPAYER[[#This Row],[17.12.2025]],0)</f>
        <v>0</v>
      </c>
      <c r="EA438" s="161"/>
      <c r="EB438" s="166">
        <f>IF(PMKAFAAPAYER[[#This Row],[ ]]="Payé",PMKAFAAPAYER[[#This Row],[24.12.2025]],0)</f>
        <v>0</v>
      </c>
      <c r="EC438" s="161"/>
      <c r="ED438" s="176">
        <f>IF(PMKAFAAPAYER[[#This Row],[ ]]="Payé",PMKAFAAPAYER[[#This Row],[31.12.2025]],0)</f>
        <v>0</v>
      </c>
      <c r="EE438" s="18">
        <f t="shared" si="107"/>
        <v>0</v>
      </c>
      <c r="EF438" s="11">
        <f t="shared" si="108"/>
        <v>0</v>
      </c>
      <c r="EG438" s="16">
        <f>+PMKAFAAPAYER[[#This Row],[CHF]]-PMKAFAAPAYER[[#This Row],[T2025]]</f>
        <v>0</v>
      </c>
    </row>
    <row r="439" spans="1:137" x14ac:dyDescent="0.3">
      <c r="A439" s="9">
        <f t="shared" si="109"/>
        <v>434</v>
      </c>
      <c r="B439" s="250"/>
      <c r="C439" s="251"/>
      <c r="D439" s="252"/>
      <c r="E439" s="253"/>
      <c r="F439" s="265">
        <f t="shared" si="110"/>
        <v>0</v>
      </c>
      <c r="G439" s="254"/>
      <c r="H439" s="255"/>
      <c r="I439" s="256"/>
      <c r="J439" s="14"/>
      <c r="K439" s="14"/>
      <c r="L439" s="14"/>
      <c r="N439" s="15"/>
      <c r="P439" s="258"/>
      <c r="Q439" s="259"/>
      <c r="R439" s="260"/>
      <c r="S439" s="166">
        <f>IF(PMKAFAAPAYER[[#This Row],[ ]]="Payé",PMKAFAAPAYER[[#This Row],[02.01.2025]],0)</f>
        <v>0</v>
      </c>
      <c r="T439" s="234"/>
      <c r="U439" s="166">
        <f>IF(PMKAFAAPAYER[[#This Row],[ ]]="Payé",PMKAFAAPAYER[[#This Row],[09.01.2025]],0)</f>
        <v>0</v>
      </c>
      <c r="V439" s="234"/>
      <c r="W439" s="166">
        <f>IF(PMKAFAAPAYER[[#This Row],[ ]]="Payé",PMKAFAAPAYER[[#This Row],[16.01.2025]],0)</f>
        <v>0</v>
      </c>
      <c r="X439" s="234"/>
      <c r="Y439" s="166">
        <f>IF(PMKAFAAPAYER[[#This Row],[ ]]="Payé",PMKAFAAPAYER[[#This Row],[23.01.2025]],0)</f>
        <v>0</v>
      </c>
      <c r="Z439" s="234"/>
      <c r="AA439" s="176">
        <f>IF(PMKAFAAPAYER[[#This Row],[ ]]="Payé",PMKAFAAPAYER[[#This Row],[30.01.2025]],0)</f>
        <v>0</v>
      </c>
      <c r="AB439" s="32">
        <f t="shared" si="96"/>
        <v>0</v>
      </c>
      <c r="AC439" s="234"/>
      <c r="AD439" s="166">
        <f>IF(PMKAFAAPAYER[[#This Row],[ ]]="Payé",PMKAFAAPAYER[[#This Row],[06.02.2025]],0)</f>
        <v>0</v>
      </c>
      <c r="AE439" s="234"/>
      <c r="AF439" s="166">
        <f>IF(PMKAFAAPAYER[[#This Row],[ ]]="Payé",PMKAFAAPAYER[[#This Row],[13.02.2025]],0)</f>
        <v>0</v>
      </c>
      <c r="AG439" s="234"/>
      <c r="AH439" s="166">
        <f>IF(PMKAFAAPAYER[[#This Row],[ ]]="Payé",PMKAFAAPAYER[[#This Row],[20.02.2025]],0)</f>
        <v>0</v>
      </c>
      <c r="AI439" s="234"/>
      <c r="AJ439" s="176">
        <f>IF(PMKAFAAPAYER[[#This Row],[ ]]="Payé",PMKAFAAPAYER[[#This Row],[27.02.2025]],0)</f>
        <v>0</v>
      </c>
      <c r="AK439" s="47">
        <f t="shared" si="97"/>
        <v>0</v>
      </c>
      <c r="AL439" s="162"/>
      <c r="AM439" s="166">
        <f>IF(PMKAFAAPAYER[[#This Row],[ ]]="Payé",PMKAFAAPAYER[[#This Row],[05.03.2025]],0)</f>
        <v>0</v>
      </c>
      <c r="AN439" s="161"/>
      <c r="AO439" s="166">
        <f>IF(PMKAFAAPAYER[[#This Row],[ ]]="Payé",PMKAFAAPAYER[[#This Row],[12.03.2025]],0)</f>
        <v>0</v>
      </c>
      <c r="AP439" s="161"/>
      <c r="AQ439" s="166">
        <f>IF(PMKAFAAPAYER[[#This Row],[ ]]="Payé",PMKAFAAPAYER[[#This Row],[19.03.2025]],0)</f>
        <v>0</v>
      </c>
      <c r="AR439" s="161"/>
      <c r="AS439" s="176">
        <f>IF(PMKAFAAPAYER[[#This Row],[ ]]="Payé",PMKAFAAPAYER[[#This Row],[26.03.2025]],0)</f>
        <v>0</v>
      </c>
      <c r="AT439" s="17">
        <f t="shared" si="98"/>
        <v>0</v>
      </c>
      <c r="AU439" s="162"/>
      <c r="AV439" s="166">
        <f>IF(PMKAFAAPAYER[[#This Row],[ ]]="Payé",PMKAFAAPAYER[[#This Row],[02.04.2025]],0)</f>
        <v>0</v>
      </c>
      <c r="AW439" s="161"/>
      <c r="AX439" s="166">
        <f>IF(PMKAFAAPAYER[[#This Row],[ ]]="Payé",PMKAFAAPAYER[[#This Row],[09.04.2025]],0)</f>
        <v>0</v>
      </c>
      <c r="AY439" s="161"/>
      <c r="AZ439" s="166">
        <f>IF(PMKAFAAPAYER[[#This Row],[ ]]="Payé",PMKAFAAPAYER[[#This Row],[16.04.2025]],0)</f>
        <v>0</v>
      </c>
      <c r="BA439" s="161"/>
      <c r="BB439" s="166">
        <f>IF(PMKAFAAPAYER[[#This Row],[ ]]="Payé",PMKAFAAPAYER[[#This Row],[23.04.2025]],0)</f>
        <v>0</v>
      </c>
      <c r="BC439" s="161"/>
      <c r="BD439" s="176">
        <f>IF(PMKAFAAPAYER[[#This Row],[ ]]="Payé",PMKAFAAPAYER[[#This Row],[30.04.2025]],0)</f>
        <v>0</v>
      </c>
      <c r="BE439" s="18">
        <f t="shared" si="99"/>
        <v>0</v>
      </c>
      <c r="BF439" s="162"/>
      <c r="BG439" s="166">
        <f>IF(PMKAFAAPAYER[[#This Row],[ ]]="Payé",PMKAFAAPAYER[[#This Row],[07.05.2025]],0)</f>
        <v>0</v>
      </c>
      <c r="BH439" s="161"/>
      <c r="BI439" s="166">
        <f>IF(PMKAFAAPAYER[[#This Row],[ ]]="Payé",PMKAFAAPAYER[[#This Row],[14.05.2025]],0)</f>
        <v>0</v>
      </c>
      <c r="BJ439" s="161"/>
      <c r="BK439" s="166">
        <f>IF(PMKAFAAPAYER[[#This Row],[ ]]="Payé",PMKAFAAPAYER[[#This Row],[21.05.2025]],0)</f>
        <v>0</v>
      </c>
      <c r="BL439" s="161"/>
      <c r="BM439" s="176">
        <f>IF(PMKAFAAPAYER[[#This Row],[ ]]="Payé",PMKAFAAPAYER[[#This Row],[28.05.2025]],0)</f>
        <v>0</v>
      </c>
      <c r="BN439" s="17">
        <f t="shared" si="100"/>
        <v>0</v>
      </c>
      <c r="BO439" s="162"/>
      <c r="BP439" s="166">
        <f>IF(PMKAFAAPAYER[[#This Row],[ ]]="Payé",PMKAFAAPAYER[[#This Row],[04.06.2025]],0)</f>
        <v>0</v>
      </c>
      <c r="BQ439" s="161"/>
      <c r="BR439" s="166">
        <f>IF(PMKAFAAPAYER[[#This Row],[ ]]="Payé",PMKAFAAPAYER[[#This Row],[11.06.2025]],0)</f>
        <v>0</v>
      </c>
      <c r="BS439" s="161"/>
      <c r="BT439" s="166">
        <f>IF(PMKAFAAPAYER[[#This Row],[ ]]="Payé",PMKAFAAPAYER[[#This Row],[18.06.2025]],0)</f>
        <v>0</v>
      </c>
      <c r="BU439" s="161"/>
      <c r="BV439" s="176">
        <f>IF(PMKAFAAPAYER[[#This Row],[ ]]="Payé",PMKAFAAPAYER[[#This Row],[25.06.2025]],0)</f>
        <v>0</v>
      </c>
      <c r="BW439" s="18">
        <f t="shared" si="101"/>
        <v>0</v>
      </c>
      <c r="BX439" s="162"/>
      <c r="BY439" s="166">
        <f>IF(PMKAFAAPAYER[[#This Row],[ ]]="Payé",PMKAFAAPAYER[[#This Row],[02.07.2025]],0)</f>
        <v>0</v>
      </c>
      <c r="BZ439" s="161"/>
      <c r="CA439" s="166">
        <f>IF(PMKAFAAPAYER[[#This Row],[ ]]="Payé",PMKAFAAPAYER[[#This Row],[09.07.2025]],0)</f>
        <v>0</v>
      </c>
      <c r="CB439" s="161"/>
      <c r="CC439" s="166">
        <f>IF(PMKAFAAPAYER[[#This Row],[ ]]="Payé",PMKAFAAPAYER[[#This Row],[16.07.2025]],0)</f>
        <v>0</v>
      </c>
      <c r="CD439" s="161"/>
      <c r="CE439" s="166">
        <f>IF(PMKAFAAPAYER[[#This Row],[ ]]="Payé",PMKAFAAPAYER[[#This Row],[23.07.2025]],0)</f>
        <v>0</v>
      </c>
      <c r="CF439" s="161"/>
      <c r="CG439" s="176">
        <f>IF(PMKAFAAPAYER[[#This Row],[ ]]="Payé",PMKAFAAPAYER[[#This Row],[30.07.2025]],0)</f>
        <v>0</v>
      </c>
      <c r="CH439" s="17">
        <f t="shared" si="102"/>
        <v>0</v>
      </c>
      <c r="CI439" s="162"/>
      <c r="CJ439" s="166">
        <f>IF(PMKAFAAPAYER[[#This Row],[ ]]="Payé",PMKAFAAPAYER[[#This Row],[06.08.2025]],0)</f>
        <v>0</v>
      </c>
      <c r="CK439" s="161"/>
      <c r="CL439" s="166">
        <f>IF(PMKAFAAPAYER[[#This Row],[ ]]="Payé",PMKAFAAPAYER[[#This Row],[13.08.2025]],0)</f>
        <v>0</v>
      </c>
      <c r="CM439" s="161"/>
      <c r="CN439" s="166">
        <f>IF(PMKAFAAPAYER[[#This Row],[ ]]="Payé",PMKAFAAPAYER[[#This Row],[20.08.2025]],0)</f>
        <v>0</v>
      </c>
      <c r="CO439" s="161"/>
      <c r="CP439" s="176">
        <f>IF(PMKAFAAPAYER[[#This Row],[ ]]="Payé",PMKAFAAPAYER[[#This Row],[27.08.2025]],0)</f>
        <v>0</v>
      </c>
      <c r="CQ439" s="18">
        <f t="shared" si="103"/>
        <v>0</v>
      </c>
      <c r="CR439" s="162"/>
      <c r="CS439" s="166">
        <f>IF(PMKAFAAPAYER[[#This Row],[ ]]="Payé",PMKAFAAPAYER[[#This Row],[03.09.2025]],0)</f>
        <v>0</v>
      </c>
      <c r="CT439" s="161"/>
      <c r="CU439" s="166">
        <f>IF(PMKAFAAPAYER[[#This Row],[ ]]="Payé",PMKAFAAPAYER[[#This Row],[10.09.2025]],0)</f>
        <v>0</v>
      </c>
      <c r="CV439" s="161"/>
      <c r="CW439" s="166">
        <f>IF(PMKAFAAPAYER[[#This Row],[ ]]="Payé",PMKAFAAPAYER[[#This Row],[17.09.2025]],0)</f>
        <v>0</v>
      </c>
      <c r="CX439" s="161"/>
      <c r="CY439" s="176">
        <f>IF(PMKAFAAPAYER[[#This Row],[ ]]="Payé",PMKAFAAPAYER[[#This Row],[24.09.2025]],0)</f>
        <v>0</v>
      </c>
      <c r="CZ439" s="17">
        <f t="shared" si="104"/>
        <v>0</v>
      </c>
      <c r="DA439" s="162"/>
      <c r="DB439" s="166">
        <f>IF(PMKAFAAPAYER[[#This Row],[ ]]="Payé",PMKAFAAPAYER[[#This Row],[01.10.2025]],0)</f>
        <v>0</v>
      </c>
      <c r="DC439" s="161"/>
      <c r="DD439" s="166">
        <f>IF(PMKAFAAPAYER[[#This Row],[ ]]="Payé",PMKAFAAPAYER[[#This Row],[08.10.2025]],0)</f>
        <v>0</v>
      </c>
      <c r="DE439" s="161"/>
      <c r="DF439" s="166">
        <f>IF(PMKAFAAPAYER[[#This Row],[ ]]="Payé",PMKAFAAPAYER[[#This Row],[15.10.2025]],0)</f>
        <v>0</v>
      </c>
      <c r="DG439" s="161"/>
      <c r="DH439" s="166">
        <f>IF(PMKAFAAPAYER[[#This Row],[ ]]="Payé",PMKAFAAPAYER[[#This Row],[22.10.2025]],0)</f>
        <v>0</v>
      </c>
      <c r="DI439" s="161"/>
      <c r="DJ439" s="176">
        <f>IF(PMKAFAAPAYER[[#This Row],[ ]]="Payé",PMKAFAAPAYER[[#This Row],[29.10.2025]],0)</f>
        <v>0</v>
      </c>
      <c r="DK439" s="18">
        <f t="shared" si="105"/>
        <v>0</v>
      </c>
      <c r="DL439" s="162"/>
      <c r="DM439" s="166">
        <f>IF(PMKAFAAPAYER[[#This Row],[ ]]="Payé",PMKAFAAPAYER[[#This Row],[05.11.2025]],0)</f>
        <v>0</v>
      </c>
      <c r="DN439" s="161"/>
      <c r="DO439" s="166">
        <f>IF(PMKAFAAPAYER[[#This Row],[ ]]="Payé",PMKAFAAPAYER[[#This Row],[12.11.2025]],0)</f>
        <v>0</v>
      </c>
      <c r="DP439" s="161"/>
      <c r="DQ439" s="166">
        <f>IF(PMKAFAAPAYER[[#This Row],[ ]]="Payé",PMKAFAAPAYER[[#This Row],[19.11.2025]],0)</f>
        <v>0</v>
      </c>
      <c r="DR439" s="161"/>
      <c r="DS439" s="176">
        <f>IF(PMKAFAAPAYER[[#This Row],[ ]]="Payé",PMKAFAAPAYER[[#This Row],[26.11.2025]],0)</f>
        <v>0</v>
      </c>
      <c r="DT439" s="17">
        <f t="shared" si="106"/>
        <v>0</v>
      </c>
      <c r="DU439" s="162"/>
      <c r="DV439" s="166">
        <f>IF(PMKAFAAPAYER[[#This Row],[ ]]="Payé",PMKAFAAPAYER[[#This Row],[03.12.2025]],0)</f>
        <v>0</v>
      </c>
      <c r="DW439" s="161"/>
      <c r="DX439" s="166">
        <f>IF(PMKAFAAPAYER[[#This Row],[ ]]="Payé",PMKAFAAPAYER[[#This Row],[10.12.2025]],0)</f>
        <v>0</v>
      </c>
      <c r="DY439" s="161"/>
      <c r="DZ439" s="166">
        <f>IF(PMKAFAAPAYER[[#This Row],[ ]]="Payé",PMKAFAAPAYER[[#This Row],[17.12.2025]],0)</f>
        <v>0</v>
      </c>
      <c r="EA439" s="161"/>
      <c r="EB439" s="166">
        <f>IF(PMKAFAAPAYER[[#This Row],[ ]]="Payé",PMKAFAAPAYER[[#This Row],[24.12.2025]],0)</f>
        <v>0</v>
      </c>
      <c r="EC439" s="161"/>
      <c r="ED439" s="176">
        <f>IF(PMKAFAAPAYER[[#This Row],[ ]]="Payé",PMKAFAAPAYER[[#This Row],[31.12.2025]],0)</f>
        <v>0</v>
      </c>
      <c r="EE439" s="18">
        <f t="shared" si="107"/>
        <v>0</v>
      </c>
      <c r="EF439" s="11">
        <f t="shared" si="108"/>
        <v>0</v>
      </c>
      <c r="EG439" s="16">
        <f>+PMKAFAAPAYER[[#This Row],[CHF]]-PMKAFAAPAYER[[#This Row],[T2025]]</f>
        <v>0</v>
      </c>
    </row>
    <row r="440" spans="1:137" x14ac:dyDescent="0.3">
      <c r="A440" s="9">
        <f t="shared" si="109"/>
        <v>435</v>
      </c>
      <c r="B440" s="250"/>
      <c r="C440" s="251"/>
      <c r="D440" s="252"/>
      <c r="E440" s="253"/>
      <c r="F440" s="265">
        <f t="shared" si="110"/>
        <v>0</v>
      </c>
      <c r="G440" s="254"/>
      <c r="H440" s="255"/>
      <c r="I440" s="256"/>
      <c r="J440" s="14"/>
      <c r="K440" s="14"/>
      <c r="L440" s="14"/>
      <c r="N440" s="15"/>
      <c r="P440" s="258"/>
      <c r="Q440" s="259"/>
      <c r="R440" s="260"/>
      <c r="S440" s="166">
        <f>IF(PMKAFAAPAYER[[#This Row],[ ]]="Payé",PMKAFAAPAYER[[#This Row],[02.01.2025]],0)</f>
        <v>0</v>
      </c>
      <c r="T440" s="234"/>
      <c r="U440" s="166">
        <f>IF(PMKAFAAPAYER[[#This Row],[ ]]="Payé",PMKAFAAPAYER[[#This Row],[09.01.2025]],0)</f>
        <v>0</v>
      </c>
      <c r="V440" s="234"/>
      <c r="W440" s="166">
        <f>IF(PMKAFAAPAYER[[#This Row],[ ]]="Payé",PMKAFAAPAYER[[#This Row],[16.01.2025]],0)</f>
        <v>0</v>
      </c>
      <c r="X440" s="234"/>
      <c r="Y440" s="166">
        <f>IF(PMKAFAAPAYER[[#This Row],[ ]]="Payé",PMKAFAAPAYER[[#This Row],[23.01.2025]],0)</f>
        <v>0</v>
      </c>
      <c r="Z440" s="234"/>
      <c r="AA440" s="176">
        <f>IF(PMKAFAAPAYER[[#This Row],[ ]]="Payé",PMKAFAAPAYER[[#This Row],[30.01.2025]],0)</f>
        <v>0</v>
      </c>
      <c r="AB440" s="32">
        <f t="shared" si="96"/>
        <v>0</v>
      </c>
      <c r="AC440" s="234"/>
      <c r="AD440" s="166">
        <f>IF(PMKAFAAPAYER[[#This Row],[ ]]="Payé",PMKAFAAPAYER[[#This Row],[06.02.2025]],0)</f>
        <v>0</v>
      </c>
      <c r="AE440" s="234"/>
      <c r="AF440" s="166">
        <f>IF(PMKAFAAPAYER[[#This Row],[ ]]="Payé",PMKAFAAPAYER[[#This Row],[13.02.2025]],0)</f>
        <v>0</v>
      </c>
      <c r="AG440" s="234"/>
      <c r="AH440" s="166">
        <f>IF(PMKAFAAPAYER[[#This Row],[ ]]="Payé",PMKAFAAPAYER[[#This Row],[20.02.2025]],0)</f>
        <v>0</v>
      </c>
      <c r="AI440" s="234"/>
      <c r="AJ440" s="176">
        <f>IF(PMKAFAAPAYER[[#This Row],[ ]]="Payé",PMKAFAAPAYER[[#This Row],[27.02.2025]],0)</f>
        <v>0</v>
      </c>
      <c r="AK440" s="47">
        <f t="shared" si="97"/>
        <v>0</v>
      </c>
      <c r="AL440" s="162"/>
      <c r="AM440" s="166">
        <f>IF(PMKAFAAPAYER[[#This Row],[ ]]="Payé",PMKAFAAPAYER[[#This Row],[05.03.2025]],0)</f>
        <v>0</v>
      </c>
      <c r="AN440" s="161"/>
      <c r="AO440" s="166">
        <f>IF(PMKAFAAPAYER[[#This Row],[ ]]="Payé",PMKAFAAPAYER[[#This Row],[12.03.2025]],0)</f>
        <v>0</v>
      </c>
      <c r="AP440" s="161"/>
      <c r="AQ440" s="166">
        <f>IF(PMKAFAAPAYER[[#This Row],[ ]]="Payé",PMKAFAAPAYER[[#This Row],[19.03.2025]],0)</f>
        <v>0</v>
      </c>
      <c r="AR440" s="161"/>
      <c r="AS440" s="176">
        <f>IF(PMKAFAAPAYER[[#This Row],[ ]]="Payé",PMKAFAAPAYER[[#This Row],[26.03.2025]],0)</f>
        <v>0</v>
      </c>
      <c r="AT440" s="17">
        <f t="shared" si="98"/>
        <v>0</v>
      </c>
      <c r="AU440" s="162"/>
      <c r="AV440" s="166">
        <f>IF(PMKAFAAPAYER[[#This Row],[ ]]="Payé",PMKAFAAPAYER[[#This Row],[02.04.2025]],0)</f>
        <v>0</v>
      </c>
      <c r="AW440" s="161"/>
      <c r="AX440" s="166">
        <f>IF(PMKAFAAPAYER[[#This Row],[ ]]="Payé",PMKAFAAPAYER[[#This Row],[09.04.2025]],0)</f>
        <v>0</v>
      </c>
      <c r="AY440" s="161"/>
      <c r="AZ440" s="166">
        <f>IF(PMKAFAAPAYER[[#This Row],[ ]]="Payé",PMKAFAAPAYER[[#This Row],[16.04.2025]],0)</f>
        <v>0</v>
      </c>
      <c r="BA440" s="161"/>
      <c r="BB440" s="166">
        <f>IF(PMKAFAAPAYER[[#This Row],[ ]]="Payé",PMKAFAAPAYER[[#This Row],[23.04.2025]],0)</f>
        <v>0</v>
      </c>
      <c r="BC440" s="161"/>
      <c r="BD440" s="176">
        <f>IF(PMKAFAAPAYER[[#This Row],[ ]]="Payé",PMKAFAAPAYER[[#This Row],[30.04.2025]],0)</f>
        <v>0</v>
      </c>
      <c r="BE440" s="18">
        <f t="shared" si="99"/>
        <v>0</v>
      </c>
      <c r="BF440" s="162"/>
      <c r="BG440" s="166">
        <f>IF(PMKAFAAPAYER[[#This Row],[ ]]="Payé",PMKAFAAPAYER[[#This Row],[07.05.2025]],0)</f>
        <v>0</v>
      </c>
      <c r="BH440" s="161"/>
      <c r="BI440" s="166">
        <f>IF(PMKAFAAPAYER[[#This Row],[ ]]="Payé",PMKAFAAPAYER[[#This Row],[14.05.2025]],0)</f>
        <v>0</v>
      </c>
      <c r="BJ440" s="161"/>
      <c r="BK440" s="166">
        <f>IF(PMKAFAAPAYER[[#This Row],[ ]]="Payé",PMKAFAAPAYER[[#This Row],[21.05.2025]],0)</f>
        <v>0</v>
      </c>
      <c r="BL440" s="161"/>
      <c r="BM440" s="176">
        <f>IF(PMKAFAAPAYER[[#This Row],[ ]]="Payé",PMKAFAAPAYER[[#This Row],[28.05.2025]],0)</f>
        <v>0</v>
      </c>
      <c r="BN440" s="17">
        <f t="shared" si="100"/>
        <v>0</v>
      </c>
      <c r="BO440" s="162"/>
      <c r="BP440" s="166">
        <f>IF(PMKAFAAPAYER[[#This Row],[ ]]="Payé",PMKAFAAPAYER[[#This Row],[04.06.2025]],0)</f>
        <v>0</v>
      </c>
      <c r="BQ440" s="161"/>
      <c r="BR440" s="166">
        <f>IF(PMKAFAAPAYER[[#This Row],[ ]]="Payé",PMKAFAAPAYER[[#This Row],[11.06.2025]],0)</f>
        <v>0</v>
      </c>
      <c r="BS440" s="161"/>
      <c r="BT440" s="166">
        <f>IF(PMKAFAAPAYER[[#This Row],[ ]]="Payé",PMKAFAAPAYER[[#This Row],[18.06.2025]],0)</f>
        <v>0</v>
      </c>
      <c r="BU440" s="161"/>
      <c r="BV440" s="176">
        <f>IF(PMKAFAAPAYER[[#This Row],[ ]]="Payé",PMKAFAAPAYER[[#This Row],[25.06.2025]],0)</f>
        <v>0</v>
      </c>
      <c r="BW440" s="18">
        <f t="shared" si="101"/>
        <v>0</v>
      </c>
      <c r="BX440" s="162"/>
      <c r="BY440" s="166">
        <f>IF(PMKAFAAPAYER[[#This Row],[ ]]="Payé",PMKAFAAPAYER[[#This Row],[02.07.2025]],0)</f>
        <v>0</v>
      </c>
      <c r="BZ440" s="161"/>
      <c r="CA440" s="166">
        <f>IF(PMKAFAAPAYER[[#This Row],[ ]]="Payé",PMKAFAAPAYER[[#This Row],[09.07.2025]],0)</f>
        <v>0</v>
      </c>
      <c r="CB440" s="161"/>
      <c r="CC440" s="166">
        <f>IF(PMKAFAAPAYER[[#This Row],[ ]]="Payé",PMKAFAAPAYER[[#This Row],[16.07.2025]],0)</f>
        <v>0</v>
      </c>
      <c r="CD440" s="161"/>
      <c r="CE440" s="166">
        <f>IF(PMKAFAAPAYER[[#This Row],[ ]]="Payé",PMKAFAAPAYER[[#This Row],[23.07.2025]],0)</f>
        <v>0</v>
      </c>
      <c r="CF440" s="161"/>
      <c r="CG440" s="176">
        <f>IF(PMKAFAAPAYER[[#This Row],[ ]]="Payé",PMKAFAAPAYER[[#This Row],[30.07.2025]],0)</f>
        <v>0</v>
      </c>
      <c r="CH440" s="17">
        <f t="shared" si="102"/>
        <v>0</v>
      </c>
      <c r="CI440" s="162"/>
      <c r="CJ440" s="166">
        <f>IF(PMKAFAAPAYER[[#This Row],[ ]]="Payé",PMKAFAAPAYER[[#This Row],[06.08.2025]],0)</f>
        <v>0</v>
      </c>
      <c r="CK440" s="161"/>
      <c r="CL440" s="166">
        <f>IF(PMKAFAAPAYER[[#This Row],[ ]]="Payé",PMKAFAAPAYER[[#This Row],[13.08.2025]],0)</f>
        <v>0</v>
      </c>
      <c r="CM440" s="161"/>
      <c r="CN440" s="166">
        <f>IF(PMKAFAAPAYER[[#This Row],[ ]]="Payé",PMKAFAAPAYER[[#This Row],[20.08.2025]],0)</f>
        <v>0</v>
      </c>
      <c r="CO440" s="161"/>
      <c r="CP440" s="176">
        <f>IF(PMKAFAAPAYER[[#This Row],[ ]]="Payé",PMKAFAAPAYER[[#This Row],[27.08.2025]],0)</f>
        <v>0</v>
      </c>
      <c r="CQ440" s="18">
        <f t="shared" si="103"/>
        <v>0</v>
      </c>
      <c r="CR440" s="162"/>
      <c r="CS440" s="166">
        <f>IF(PMKAFAAPAYER[[#This Row],[ ]]="Payé",PMKAFAAPAYER[[#This Row],[03.09.2025]],0)</f>
        <v>0</v>
      </c>
      <c r="CT440" s="161"/>
      <c r="CU440" s="166">
        <f>IF(PMKAFAAPAYER[[#This Row],[ ]]="Payé",PMKAFAAPAYER[[#This Row],[10.09.2025]],0)</f>
        <v>0</v>
      </c>
      <c r="CV440" s="161"/>
      <c r="CW440" s="166">
        <f>IF(PMKAFAAPAYER[[#This Row],[ ]]="Payé",PMKAFAAPAYER[[#This Row],[17.09.2025]],0)</f>
        <v>0</v>
      </c>
      <c r="CX440" s="161"/>
      <c r="CY440" s="176">
        <f>IF(PMKAFAAPAYER[[#This Row],[ ]]="Payé",PMKAFAAPAYER[[#This Row],[24.09.2025]],0)</f>
        <v>0</v>
      </c>
      <c r="CZ440" s="17">
        <f t="shared" si="104"/>
        <v>0</v>
      </c>
      <c r="DA440" s="162"/>
      <c r="DB440" s="166">
        <f>IF(PMKAFAAPAYER[[#This Row],[ ]]="Payé",PMKAFAAPAYER[[#This Row],[01.10.2025]],0)</f>
        <v>0</v>
      </c>
      <c r="DC440" s="161"/>
      <c r="DD440" s="166">
        <f>IF(PMKAFAAPAYER[[#This Row],[ ]]="Payé",PMKAFAAPAYER[[#This Row],[08.10.2025]],0)</f>
        <v>0</v>
      </c>
      <c r="DE440" s="161"/>
      <c r="DF440" s="166">
        <f>IF(PMKAFAAPAYER[[#This Row],[ ]]="Payé",PMKAFAAPAYER[[#This Row],[15.10.2025]],0)</f>
        <v>0</v>
      </c>
      <c r="DG440" s="161"/>
      <c r="DH440" s="166">
        <f>IF(PMKAFAAPAYER[[#This Row],[ ]]="Payé",PMKAFAAPAYER[[#This Row],[22.10.2025]],0)</f>
        <v>0</v>
      </c>
      <c r="DI440" s="161"/>
      <c r="DJ440" s="176">
        <f>IF(PMKAFAAPAYER[[#This Row],[ ]]="Payé",PMKAFAAPAYER[[#This Row],[29.10.2025]],0)</f>
        <v>0</v>
      </c>
      <c r="DK440" s="18">
        <f t="shared" si="105"/>
        <v>0</v>
      </c>
      <c r="DL440" s="162"/>
      <c r="DM440" s="166">
        <f>IF(PMKAFAAPAYER[[#This Row],[ ]]="Payé",PMKAFAAPAYER[[#This Row],[05.11.2025]],0)</f>
        <v>0</v>
      </c>
      <c r="DN440" s="161"/>
      <c r="DO440" s="166">
        <f>IF(PMKAFAAPAYER[[#This Row],[ ]]="Payé",PMKAFAAPAYER[[#This Row],[12.11.2025]],0)</f>
        <v>0</v>
      </c>
      <c r="DP440" s="161"/>
      <c r="DQ440" s="166">
        <f>IF(PMKAFAAPAYER[[#This Row],[ ]]="Payé",PMKAFAAPAYER[[#This Row],[19.11.2025]],0)</f>
        <v>0</v>
      </c>
      <c r="DR440" s="161"/>
      <c r="DS440" s="176">
        <f>IF(PMKAFAAPAYER[[#This Row],[ ]]="Payé",PMKAFAAPAYER[[#This Row],[26.11.2025]],0)</f>
        <v>0</v>
      </c>
      <c r="DT440" s="17">
        <f t="shared" si="106"/>
        <v>0</v>
      </c>
      <c r="DU440" s="162"/>
      <c r="DV440" s="166">
        <f>IF(PMKAFAAPAYER[[#This Row],[ ]]="Payé",PMKAFAAPAYER[[#This Row],[03.12.2025]],0)</f>
        <v>0</v>
      </c>
      <c r="DW440" s="161"/>
      <c r="DX440" s="166">
        <f>IF(PMKAFAAPAYER[[#This Row],[ ]]="Payé",PMKAFAAPAYER[[#This Row],[10.12.2025]],0)</f>
        <v>0</v>
      </c>
      <c r="DY440" s="161"/>
      <c r="DZ440" s="166">
        <f>IF(PMKAFAAPAYER[[#This Row],[ ]]="Payé",PMKAFAAPAYER[[#This Row],[17.12.2025]],0)</f>
        <v>0</v>
      </c>
      <c r="EA440" s="161"/>
      <c r="EB440" s="166">
        <f>IF(PMKAFAAPAYER[[#This Row],[ ]]="Payé",PMKAFAAPAYER[[#This Row],[24.12.2025]],0)</f>
        <v>0</v>
      </c>
      <c r="EC440" s="161"/>
      <c r="ED440" s="176">
        <f>IF(PMKAFAAPAYER[[#This Row],[ ]]="Payé",PMKAFAAPAYER[[#This Row],[31.12.2025]],0)</f>
        <v>0</v>
      </c>
      <c r="EE440" s="18">
        <f t="shared" si="107"/>
        <v>0</v>
      </c>
      <c r="EF440" s="11">
        <f t="shared" si="108"/>
        <v>0</v>
      </c>
      <c r="EG440" s="16">
        <f>+PMKAFAAPAYER[[#This Row],[CHF]]-PMKAFAAPAYER[[#This Row],[T2025]]</f>
        <v>0</v>
      </c>
    </row>
    <row r="441" spans="1:137" x14ac:dyDescent="0.3">
      <c r="A441" s="9">
        <f t="shared" si="109"/>
        <v>436</v>
      </c>
      <c r="B441" s="250"/>
      <c r="C441" s="251"/>
      <c r="D441" s="252"/>
      <c r="E441" s="253"/>
      <c r="F441" s="265">
        <f t="shared" si="110"/>
        <v>0</v>
      </c>
      <c r="G441" s="254"/>
      <c r="H441" s="255"/>
      <c r="I441" s="256"/>
      <c r="J441" s="14"/>
      <c r="K441" s="14"/>
      <c r="L441" s="14"/>
      <c r="N441" s="15"/>
      <c r="P441" s="258"/>
      <c r="Q441" s="259"/>
      <c r="R441" s="260"/>
      <c r="S441" s="166">
        <f>IF(PMKAFAAPAYER[[#This Row],[ ]]="Payé",PMKAFAAPAYER[[#This Row],[02.01.2025]],0)</f>
        <v>0</v>
      </c>
      <c r="T441" s="234"/>
      <c r="U441" s="166">
        <f>IF(PMKAFAAPAYER[[#This Row],[ ]]="Payé",PMKAFAAPAYER[[#This Row],[09.01.2025]],0)</f>
        <v>0</v>
      </c>
      <c r="V441" s="234"/>
      <c r="W441" s="166">
        <f>IF(PMKAFAAPAYER[[#This Row],[ ]]="Payé",PMKAFAAPAYER[[#This Row],[16.01.2025]],0)</f>
        <v>0</v>
      </c>
      <c r="X441" s="234"/>
      <c r="Y441" s="166">
        <f>IF(PMKAFAAPAYER[[#This Row],[ ]]="Payé",PMKAFAAPAYER[[#This Row],[23.01.2025]],0)</f>
        <v>0</v>
      </c>
      <c r="Z441" s="234"/>
      <c r="AA441" s="176">
        <f>IF(PMKAFAAPAYER[[#This Row],[ ]]="Payé",PMKAFAAPAYER[[#This Row],[30.01.2025]],0)</f>
        <v>0</v>
      </c>
      <c r="AB441" s="32">
        <f t="shared" si="96"/>
        <v>0</v>
      </c>
      <c r="AC441" s="234"/>
      <c r="AD441" s="166">
        <f>IF(PMKAFAAPAYER[[#This Row],[ ]]="Payé",PMKAFAAPAYER[[#This Row],[06.02.2025]],0)</f>
        <v>0</v>
      </c>
      <c r="AE441" s="234"/>
      <c r="AF441" s="166">
        <f>IF(PMKAFAAPAYER[[#This Row],[ ]]="Payé",PMKAFAAPAYER[[#This Row],[13.02.2025]],0)</f>
        <v>0</v>
      </c>
      <c r="AG441" s="234"/>
      <c r="AH441" s="166">
        <f>IF(PMKAFAAPAYER[[#This Row],[ ]]="Payé",PMKAFAAPAYER[[#This Row],[20.02.2025]],0)</f>
        <v>0</v>
      </c>
      <c r="AI441" s="234"/>
      <c r="AJ441" s="176">
        <f>IF(PMKAFAAPAYER[[#This Row],[ ]]="Payé",PMKAFAAPAYER[[#This Row],[27.02.2025]],0)</f>
        <v>0</v>
      </c>
      <c r="AK441" s="47">
        <f t="shared" si="97"/>
        <v>0</v>
      </c>
      <c r="AL441" s="162"/>
      <c r="AM441" s="166">
        <f>IF(PMKAFAAPAYER[[#This Row],[ ]]="Payé",PMKAFAAPAYER[[#This Row],[05.03.2025]],0)</f>
        <v>0</v>
      </c>
      <c r="AN441" s="161"/>
      <c r="AO441" s="166">
        <f>IF(PMKAFAAPAYER[[#This Row],[ ]]="Payé",PMKAFAAPAYER[[#This Row],[12.03.2025]],0)</f>
        <v>0</v>
      </c>
      <c r="AP441" s="161"/>
      <c r="AQ441" s="166">
        <f>IF(PMKAFAAPAYER[[#This Row],[ ]]="Payé",PMKAFAAPAYER[[#This Row],[19.03.2025]],0)</f>
        <v>0</v>
      </c>
      <c r="AR441" s="161"/>
      <c r="AS441" s="176">
        <f>IF(PMKAFAAPAYER[[#This Row],[ ]]="Payé",PMKAFAAPAYER[[#This Row],[26.03.2025]],0)</f>
        <v>0</v>
      </c>
      <c r="AT441" s="17">
        <f t="shared" si="98"/>
        <v>0</v>
      </c>
      <c r="AU441" s="162"/>
      <c r="AV441" s="166">
        <f>IF(PMKAFAAPAYER[[#This Row],[ ]]="Payé",PMKAFAAPAYER[[#This Row],[02.04.2025]],0)</f>
        <v>0</v>
      </c>
      <c r="AW441" s="161"/>
      <c r="AX441" s="166">
        <f>IF(PMKAFAAPAYER[[#This Row],[ ]]="Payé",PMKAFAAPAYER[[#This Row],[09.04.2025]],0)</f>
        <v>0</v>
      </c>
      <c r="AY441" s="161"/>
      <c r="AZ441" s="166">
        <f>IF(PMKAFAAPAYER[[#This Row],[ ]]="Payé",PMKAFAAPAYER[[#This Row],[16.04.2025]],0)</f>
        <v>0</v>
      </c>
      <c r="BA441" s="161"/>
      <c r="BB441" s="166">
        <f>IF(PMKAFAAPAYER[[#This Row],[ ]]="Payé",PMKAFAAPAYER[[#This Row],[23.04.2025]],0)</f>
        <v>0</v>
      </c>
      <c r="BC441" s="161"/>
      <c r="BD441" s="176">
        <f>IF(PMKAFAAPAYER[[#This Row],[ ]]="Payé",PMKAFAAPAYER[[#This Row],[30.04.2025]],0)</f>
        <v>0</v>
      </c>
      <c r="BE441" s="18">
        <f t="shared" si="99"/>
        <v>0</v>
      </c>
      <c r="BF441" s="162"/>
      <c r="BG441" s="166">
        <f>IF(PMKAFAAPAYER[[#This Row],[ ]]="Payé",PMKAFAAPAYER[[#This Row],[07.05.2025]],0)</f>
        <v>0</v>
      </c>
      <c r="BH441" s="161"/>
      <c r="BI441" s="166">
        <f>IF(PMKAFAAPAYER[[#This Row],[ ]]="Payé",PMKAFAAPAYER[[#This Row],[14.05.2025]],0)</f>
        <v>0</v>
      </c>
      <c r="BJ441" s="161"/>
      <c r="BK441" s="166">
        <f>IF(PMKAFAAPAYER[[#This Row],[ ]]="Payé",PMKAFAAPAYER[[#This Row],[21.05.2025]],0)</f>
        <v>0</v>
      </c>
      <c r="BL441" s="161"/>
      <c r="BM441" s="176">
        <f>IF(PMKAFAAPAYER[[#This Row],[ ]]="Payé",PMKAFAAPAYER[[#This Row],[28.05.2025]],0)</f>
        <v>0</v>
      </c>
      <c r="BN441" s="17">
        <f t="shared" si="100"/>
        <v>0</v>
      </c>
      <c r="BO441" s="162"/>
      <c r="BP441" s="166">
        <f>IF(PMKAFAAPAYER[[#This Row],[ ]]="Payé",PMKAFAAPAYER[[#This Row],[04.06.2025]],0)</f>
        <v>0</v>
      </c>
      <c r="BQ441" s="161"/>
      <c r="BR441" s="166">
        <f>IF(PMKAFAAPAYER[[#This Row],[ ]]="Payé",PMKAFAAPAYER[[#This Row],[11.06.2025]],0)</f>
        <v>0</v>
      </c>
      <c r="BS441" s="161"/>
      <c r="BT441" s="166">
        <f>IF(PMKAFAAPAYER[[#This Row],[ ]]="Payé",PMKAFAAPAYER[[#This Row],[18.06.2025]],0)</f>
        <v>0</v>
      </c>
      <c r="BU441" s="161"/>
      <c r="BV441" s="176">
        <f>IF(PMKAFAAPAYER[[#This Row],[ ]]="Payé",PMKAFAAPAYER[[#This Row],[25.06.2025]],0)</f>
        <v>0</v>
      </c>
      <c r="BW441" s="18">
        <f t="shared" si="101"/>
        <v>0</v>
      </c>
      <c r="BX441" s="162"/>
      <c r="BY441" s="166">
        <f>IF(PMKAFAAPAYER[[#This Row],[ ]]="Payé",PMKAFAAPAYER[[#This Row],[02.07.2025]],0)</f>
        <v>0</v>
      </c>
      <c r="BZ441" s="161"/>
      <c r="CA441" s="166">
        <f>IF(PMKAFAAPAYER[[#This Row],[ ]]="Payé",PMKAFAAPAYER[[#This Row],[09.07.2025]],0)</f>
        <v>0</v>
      </c>
      <c r="CB441" s="161"/>
      <c r="CC441" s="166">
        <f>IF(PMKAFAAPAYER[[#This Row],[ ]]="Payé",PMKAFAAPAYER[[#This Row],[16.07.2025]],0)</f>
        <v>0</v>
      </c>
      <c r="CD441" s="161"/>
      <c r="CE441" s="166">
        <f>IF(PMKAFAAPAYER[[#This Row],[ ]]="Payé",PMKAFAAPAYER[[#This Row],[23.07.2025]],0)</f>
        <v>0</v>
      </c>
      <c r="CF441" s="161"/>
      <c r="CG441" s="176">
        <f>IF(PMKAFAAPAYER[[#This Row],[ ]]="Payé",PMKAFAAPAYER[[#This Row],[30.07.2025]],0)</f>
        <v>0</v>
      </c>
      <c r="CH441" s="17">
        <f t="shared" si="102"/>
        <v>0</v>
      </c>
      <c r="CI441" s="162"/>
      <c r="CJ441" s="166">
        <f>IF(PMKAFAAPAYER[[#This Row],[ ]]="Payé",PMKAFAAPAYER[[#This Row],[06.08.2025]],0)</f>
        <v>0</v>
      </c>
      <c r="CK441" s="161"/>
      <c r="CL441" s="166">
        <f>IF(PMKAFAAPAYER[[#This Row],[ ]]="Payé",PMKAFAAPAYER[[#This Row],[13.08.2025]],0)</f>
        <v>0</v>
      </c>
      <c r="CM441" s="161"/>
      <c r="CN441" s="166">
        <f>IF(PMKAFAAPAYER[[#This Row],[ ]]="Payé",PMKAFAAPAYER[[#This Row],[20.08.2025]],0)</f>
        <v>0</v>
      </c>
      <c r="CO441" s="161"/>
      <c r="CP441" s="176">
        <f>IF(PMKAFAAPAYER[[#This Row],[ ]]="Payé",PMKAFAAPAYER[[#This Row],[27.08.2025]],0)</f>
        <v>0</v>
      </c>
      <c r="CQ441" s="18">
        <f t="shared" si="103"/>
        <v>0</v>
      </c>
      <c r="CR441" s="162"/>
      <c r="CS441" s="166">
        <f>IF(PMKAFAAPAYER[[#This Row],[ ]]="Payé",PMKAFAAPAYER[[#This Row],[03.09.2025]],0)</f>
        <v>0</v>
      </c>
      <c r="CT441" s="161"/>
      <c r="CU441" s="166">
        <f>IF(PMKAFAAPAYER[[#This Row],[ ]]="Payé",PMKAFAAPAYER[[#This Row],[10.09.2025]],0)</f>
        <v>0</v>
      </c>
      <c r="CV441" s="161"/>
      <c r="CW441" s="166">
        <f>IF(PMKAFAAPAYER[[#This Row],[ ]]="Payé",PMKAFAAPAYER[[#This Row],[17.09.2025]],0)</f>
        <v>0</v>
      </c>
      <c r="CX441" s="161"/>
      <c r="CY441" s="176">
        <f>IF(PMKAFAAPAYER[[#This Row],[ ]]="Payé",PMKAFAAPAYER[[#This Row],[24.09.2025]],0)</f>
        <v>0</v>
      </c>
      <c r="CZ441" s="17">
        <f t="shared" si="104"/>
        <v>0</v>
      </c>
      <c r="DA441" s="162"/>
      <c r="DB441" s="166">
        <f>IF(PMKAFAAPAYER[[#This Row],[ ]]="Payé",PMKAFAAPAYER[[#This Row],[01.10.2025]],0)</f>
        <v>0</v>
      </c>
      <c r="DC441" s="161"/>
      <c r="DD441" s="166">
        <f>IF(PMKAFAAPAYER[[#This Row],[ ]]="Payé",PMKAFAAPAYER[[#This Row],[08.10.2025]],0)</f>
        <v>0</v>
      </c>
      <c r="DE441" s="161"/>
      <c r="DF441" s="166">
        <f>IF(PMKAFAAPAYER[[#This Row],[ ]]="Payé",PMKAFAAPAYER[[#This Row],[15.10.2025]],0)</f>
        <v>0</v>
      </c>
      <c r="DG441" s="161"/>
      <c r="DH441" s="166">
        <f>IF(PMKAFAAPAYER[[#This Row],[ ]]="Payé",PMKAFAAPAYER[[#This Row],[22.10.2025]],0)</f>
        <v>0</v>
      </c>
      <c r="DI441" s="161"/>
      <c r="DJ441" s="176">
        <f>IF(PMKAFAAPAYER[[#This Row],[ ]]="Payé",PMKAFAAPAYER[[#This Row],[29.10.2025]],0)</f>
        <v>0</v>
      </c>
      <c r="DK441" s="18">
        <f t="shared" si="105"/>
        <v>0</v>
      </c>
      <c r="DL441" s="162"/>
      <c r="DM441" s="166">
        <f>IF(PMKAFAAPAYER[[#This Row],[ ]]="Payé",PMKAFAAPAYER[[#This Row],[05.11.2025]],0)</f>
        <v>0</v>
      </c>
      <c r="DN441" s="161"/>
      <c r="DO441" s="166">
        <f>IF(PMKAFAAPAYER[[#This Row],[ ]]="Payé",PMKAFAAPAYER[[#This Row],[12.11.2025]],0)</f>
        <v>0</v>
      </c>
      <c r="DP441" s="161"/>
      <c r="DQ441" s="166">
        <f>IF(PMKAFAAPAYER[[#This Row],[ ]]="Payé",PMKAFAAPAYER[[#This Row],[19.11.2025]],0)</f>
        <v>0</v>
      </c>
      <c r="DR441" s="161"/>
      <c r="DS441" s="176">
        <f>IF(PMKAFAAPAYER[[#This Row],[ ]]="Payé",PMKAFAAPAYER[[#This Row],[26.11.2025]],0)</f>
        <v>0</v>
      </c>
      <c r="DT441" s="17">
        <f t="shared" si="106"/>
        <v>0</v>
      </c>
      <c r="DU441" s="162"/>
      <c r="DV441" s="166">
        <f>IF(PMKAFAAPAYER[[#This Row],[ ]]="Payé",PMKAFAAPAYER[[#This Row],[03.12.2025]],0)</f>
        <v>0</v>
      </c>
      <c r="DW441" s="161"/>
      <c r="DX441" s="166">
        <f>IF(PMKAFAAPAYER[[#This Row],[ ]]="Payé",PMKAFAAPAYER[[#This Row],[10.12.2025]],0)</f>
        <v>0</v>
      </c>
      <c r="DY441" s="161"/>
      <c r="DZ441" s="166">
        <f>IF(PMKAFAAPAYER[[#This Row],[ ]]="Payé",PMKAFAAPAYER[[#This Row],[17.12.2025]],0)</f>
        <v>0</v>
      </c>
      <c r="EA441" s="161"/>
      <c r="EB441" s="166">
        <f>IF(PMKAFAAPAYER[[#This Row],[ ]]="Payé",PMKAFAAPAYER[[#This Row],[24.12.2025]],0)</f>
        <v>0</v>
      </c>
      <c r="EC441" s="161"/>
      <c r="ED441" s="176">
        <f>IF(PMKAFAAPAYER[[#This Row],[ ]]="Payé",PMKAFAAPAYER[[#This Row],[31.12.2025]],0)</f>
        <v>0</v>
      </c>
      <c r="EE441" s="18">
        <f t="shared" si="107"/>
        <v>0</v>
      </c>
      <c r="EF441" s="11">
        <f t="shared" si="108"/>
        <v>0</v>
      </c>
      <c r="EG441" s="16">
        <f>+PMKAFAAPAYER[[#This Row],[CHF]]-PMKAFAAPAYER[[#This Row],[T2025]]</f>
        <v>0</v>
      </c>
    </row>
    <row r="442" spans="1:137" x14ac:dyDescent="0.3">
      <c r="A442" s="9">
        <f t="shared" si="109"/>
        <v>437</v>
      </c>
      <c r="B442" s="250"/>
      <c r="C442" s="251"/>
      <c r="D442" s="252"/>
      <c r="E442" s="253"/>
      <c r="F442" s="265">
        <f t="shared" si="110"/>
        <v>0</v>
      </c>
      <c r="G442" s="254"/>
      <c r="H442" s="255"/>
      <c r="I442" s="256"/>
      <c r="J442" s="14"/>
      <c r="K442" s="14"/>
      <c r="L442" s="14"/>
      <c r="N442" s="15"/>
      <c r="P442" s="258"/>
      <c r="Q442" s="259"/>
      <c r="R442" s="260"/>
      <c r="S442" s="166">
        <f>IF(PMKAFAAPAYER[[#This Row],[ ]]="Payé",PMKAFAAPAYER[[#This Row],[02.01.2025]],0)</f>
        <v>0</v>
      </c>
      <c r="T442" s="234"/>
      <c r="U442" s="166">
        <f>IF(PMKAFAAPAYER[[#This Row],[ ]]="Payé",PMKAFAAPAYER[[#This Row],[09.01.2025]],0)</f>
        <v>0</v>
      </c>
      <c r="V442" s="234"/>
      <c r="W442" s="166">
        <f>IF(PMKAFAAPAYER[[#This Row],[ ]]="Payé",PMKAFAAPAYER[[#This Row],[16.01.2025]],0)</f>
        <v>0</v>
      </c>
      <c r="X442" s="234"/>
      <c r="Y442" s="166">
        <f>IF(PMKAFAAPAYER[[#This Row],[ ]]="Payé",PMKAFAAPAYER[[#This Row],[23.01.2025]],0)</f>
        <v>0</v>
      </c>
      <c r="Z442" s="234"/>
      <c r="AA442" s="176">
        <f>IF(PMKAFAAPAYER[[#This Row],[ ]]="Payé",PMKAFAAPAYER[[#This Row],[30.01.2025]],0)</f>
        <v>0</v>
      </c>
      <c r="AB442" s="32">
        <f t="shared" si="96"/>
        <v>0</v>
      </c>
      <c r="AC442" s="234"/>
      <c r="AD442" s="166">
        <f>IF(PMKAFAAPAYER[[#This Row],[ ]]="Payé",PMKAFAAPAYER[[#This Row],[06.02.2025]],0)</f>
        <v>0</v>
      </c>
      <c r="AE442" s="234"/>
      <c r="AF442" s="166">
        <f>IF(PMKAFAAPAYER[[#This Row],[ ]]="Payé",PMKAFAAPAYER[[#This Row],[13.02.2025]],0)</f>
        <v>0</v>
      </c>
      <c r="AG442" s="234"/>
      <c r="AH442" s="166">
        <f>IF(PMKAFAAPAYER[[#This Row],[ ]]="Payé",PMKAFAAPAYER[[#This Row],[20.02.2025]],0)</f>
        <v>0</v>
      </c>
      <c r="AI442" s="234"/>
      <c r="AJ442" s="176">
        <f>IF(PMKAFAAPAYER[[#This Row],[ ]]="Payé",PMKAFAAPAYER[[#This Row],[27.02.2025]],0)</f>
        <v>0</v>
      </c>
      <c r="AK442" s="47">
        <f t="shared" si="97"/>
        <v>0</v>
      </c>
      <c r="AL442" s="162"/>
      <c r="AM442" s="166">
        <f>IF(PMKAFAAPAYER[[#This Row],[ ]]="Payé",PMKAFAAPAYER[[#This Row],[05.03.2025]],0)</f>
        <v>0</v>
      </c>
      <c r="AN442" s="161"/>
      <c r="AO442" s="166">
        <f>IF(PMKAFAAPAYER[[#This Row],[ ]]="Payé",PMKAFAAPAYER[[#This Row],[12.03.2025]],0)</f>
        <v>0</v>
      </c>
      <c r="AP442" s="161"/>
      <c r="AQ442" s="166">
        <f>IF(PMKAFAAPAYER[[#This Row],[ ]]="Payé",PMKAFAAPAYER[[#This Row],[19.03.2025]],0)</f>
        <v>0</v>
      </c>
      <c r="AR442" s="161"/>
      <c r="AS442" s="176">
        <f>IF(PMKAFAAPAYER[[#This Row],[ ]]="Payé",PMKAFAAPAYER[[#This Row],[26.03.2025]],0)</f>
        <v>0</v>
      </c>
      <c r="AT442" s="17">
        <f t="shared" si="98"/>
        <v>0</v>
      </c>
      <c r="AU442" s="162"/>
      <c r="AV442" s="166">
        <f>IF(PMKAFAAPAYER[[#This Row],[ ]]="Payé",PMKAFAAPAYER[[#This Row],[02.04.2025]],0)</f>
        <v>0</v>
      </c>
      <c r="AW442" s="161"/>
      <c r="AX442" s="166">
        <f>IF(PMKAFAAPAYER[[#This Row],[ ]]="Payé",PMKAFAAPAYER[[#This Row],[09.04.2025]],0)</f>
        <v>0</v>
      </c>
      <c r="AY442" s="161"/>
      <c r="AZ442" s="166">
        <f>IF(PMKAFAAPAYER[[#This Row],[ ]]="Payé",PMKAFAAPAYER[[#This Row],[16.04.2025]],0)</f>
        <v>0</v>
      </c>
      <c r="BA442" s="161"/>
      <c r="BB442" s="166">
        <f>IF(PMKAFAAPAYER[[#This Row],[ ]]="Payé",PMKAFAAPAYER[[#This Row],[23.04.2025]],0)</f>
        <v>0</v>
      </c>
      <c r="BC442" s="161"/>
      <c r="BD442" s="176">
        <f>IF(PMKAFAAPAYER[[#This Row],[ ]]="Payé",PMKAFAAPAYER[[#This Row],[30.04.2025]],0)</f>
        <v>0</v>
      </c>
      <c r="BE442" s="18">
        <f t="shared" si="99"/>
        <v>0</v>
      </c>
      <c r="BF442" s="162"/>
      <c r="BG442" s="166">
        <f>IF(PMKAFAAPAYER[[#This Row],[ ]]="Payé",PMKAFAAPAYER[[#This Row],[07.05.2025]],0)</f>
        <v>0</v>
      </c>
      <c r="BH442" s="161"/>
      <c r="BI442" s="166">
        <f>IF(PMKAFAAPAYER[[#This Row],[ ]]="Payé",PMKAFAAPAYER[[#This Row],[14.05.2025]],0)</f>
        <v>0</v>
      </c>
      <c r="BJ442" s="161"/>
      <c r="BK442" s="166">
        <f>IF(PMKAFAAPAYER[[#This Row],[ ]]="Payé",PMKAFAAPAYER[[#This Row],[21.05.2025]],0)</f>
        <v>0</v>
      </c>
      <c r="BL442" s="161"/>
      <c r="BM442" s="176">
        <f>IF(PMKAFAAPAYER[[#This Row],[ ]]="Payé",PMKAFAAPAYER[[#This Row],[28.05.2025]],0)</f>
        <v>0</v>
      </c>
      <c r="BN442" s="17">
        <f t="shared" si="100"/>
        <v>0</v>
      </c>
      <c r="BO442" s="162"/>
      <c r="BP442" s="166">
        <f>IF(PMKAFAAPAYER[[#This Row],[ ]]="Payé",PMKAFAAPAYER[[#This Row],[04.06.2025]],0)</f>
        <v>0</v>
      </c>
      <c r="BQ442" s="161"/>
      <c r="BR442" s="166">
        <f>IF(PMKAFAAPAYER[[#This Row],[ ]]="Payé",PMKAFAAPAYER[[#This Row],[11.06.2025]],0)</f>
        <v>0</v>
      </c>
      <c r="BS442" s="161"/>
      <c r="BT442" s="166">
        <f>IF(PMKAFAAPAYER[[#This Row],[ ]]="Payé",PMKAFAAPAYER[[#This Row],[18.06.2025]],0)</f>
        <v>0</v>
      </c>
      <c r="BU442" s="161"/>
      <c r="BV442" s="176">
        <f>IF(PMKAFAAPAYER[[#This Row],[ ]]="Payé",PMKAFAAPAYER[[#This Row],[25.06.2025]],0)</f>
        <v>0</v>
      </c>
      <c r="BW442" s="18">
        <f t="shared" si="101"/>
        <v>0</v>
      </c>
      <c r="BX442" s="162"/>
      <c r="BY442" s="166">
        <f>IF(PMKAFAAPAYER[[#This Row],[ ]]="Payé",PMKAFAAPAYER[[#This Row],[02.07.2025]],0)</f>
        <v>0</v>
      </c>
      <c r="BZ442" s="161"/>
      <c r="CA442" s="166">
        <f>IF(PMKAFAAPAYER[[#This Row],[ ]]="Payé",PMKAFAAPAYER[[#This Row],[09.07.2025]],0)</f>
        <v>0</v>
      </c>
      <c r="CB442" s="161"/>
      <c r="CC442" s="166">
        <f>IF(PMKAFAAPAYER[[#This Row],[ ]]="Payé",PMKAFAAPAYER[[#This Row],[16.07.2025]],0)</f>
        <v>0</v>
      </c>
      <c r="CD442" s="161"/>
      <c r="CE442" s="166">
        <f>IF(PMKAFAAPAYER[[#This Row],[ ]]="Payé",PMKAFAAPAYER[[#This Row],[23.07.2025]],0)</f>
        <v>0</v>
      </c>
      <c r="CF442" s="161"/>
      <c r="CG442" s="176">
        <f>IF(PMKAFAAPAYER[[#This Row],[ ]]="Payé",PMKAFAAPAYER[[#This Row],[30.07.2025]],0)</f>
        <v>0</v>
      </c>
      <c r="CH442" s="17">
        <f t="shared" si="102"/>
        <v>0</v>
      </c>
      <c r="CI442" s="162"/>
      <c r="CJ442" s="166">
        <f>IF(PMKAFAAPAYER[[#This Row],[ ]]="Payé",PMKAFAAPAYER[[#This Row],[06.08.2025]],0)</f>
        <v>0</v>
      </c>
      <c r="CK442" s="161"/>
      <c r="CL442" s="166">
        <f>IF(PMKAFAAPAYER[[#This Row],[ ]]="Payé",PMKAFAAPAYER[[#This Row],[13.08.2025]],0)</f>
        <v>0</v>
      </c>
      <c r="CM442" s="161"/>
      <c r="CN442" s="166">
        <f>IF(PMKAFAAPAYER[[#This Row],[ ]]="Payé",PMKAFAAPAYER[[#This Row],[20.08.2025]],0)</f>
        <v>0</v>
      </c>
      <c r="CO442" s="161"/>
      <c r="CP442" s="176">
        <f>IF(PMKAFAAPAYER[[#This Row],[ ]]="Payé",PMKAFAAPAYER[[#This Row],[27.08.2025]],0)</f>
        <v>0</v>
      </c>
      <c r="CQ442" s="18">
        <f t="shared" si="103"/>
        <v>0</v>
      </c>
      <c r="CR442" s="162"/>
      <c r="CS442" s="166">
        <f>IF(PMKAFAAPAYER[[#This Row],[ ]]="Payé",PMKAFAAPAYER[[#This Row],[03.09.2025]],0)</f>
        <v>0</v>
      </c>
      <c r="CT442" s="161"/>
      <c r="CU442" s="166">
        <f>IF(PMKAFAAPAYER[[#This Row],[ ]]="Payé",PMKAFAAPAYER[[#This Row],[10.09.2025]],0)</f>
        <v>0</v>
      </c>
      <c r="CV442" s="161"/>
      <c r="CW442" s="166">
        <f>IF(PMKAFAAPAYER[[#This Row],[ ]]="Payé",PMKAFAAPAYER[[#This Row],[17.09.2025]],0)</f>
        <v>0</v>
      </c>
      <c r="CX442" s="161"/>
      <c r="CY442" s="176">
        <f>IF(PMKAFAAPAYER[[#This Row],[ ]]="Payé",PMKAFAAPAYER[[#This Row],[24.09.2025]],0)</f>
        <v>0</v>
      </c>
      <c r="CZ442" s="17">
        <f t="shared" si="104"/>
        <v>0</v>
      </c>
      <c r="DA442" s="162"/>
      <c r="DB442" s="166">
        <f>IF(PMKAFAAPAYER[[#This Row],[ ]]="Payé",PMKAFAAPAYER[[#This Row],[01.10.2025]],0)</f>
        <v>0</v>
      </c>
      <c r="DC442" s="161"/>
      <c r="DD442" s="166">
        <f>IF(PMKAFAAPAYER[[#This Row],[ ]]="Payé",PMKAFAAPAYER[[#This Row],[08.10.2025]],0)</f>
        <v>0</v>
      </c>
      <c r="DE442" s="161"/>
      <c r="DF442" s="166">
        <f>IF(PMKAFAAPAYER[[#This Row],[ ]]="Payé",PMKAFAAPAYER[[#This Row],[15.10.2025]],0)</f>
        <v>0</v>
      </c>
      <c r="DG442" s="161"/>
      <c r="DH442" s="166">
        <f>IF(PMKAFAAPAYER[[#This Row],[ ]]="Payé",PMKAFAAPAYER[[#This Row],[22.10.2025]],0)</f>
        <v>0</v>
      </c>
      <c r="DI442" s="161"/>
      <c r="DJ442" s="176">
        <f>IF(PMKAFAAPAYER[[#This Row],[ ]]="Payé",PMKAFAAPAYER[[#This Row],[29.10.2025]],0)</f>
        <v>0</v>
      </c>
      <c r="DK442" s="18">
        <f t="shared" si="105"/>
        <v>0</v>
      </c>
      <c r="DL442" s="162"/>
      <c r="DM442" s="166">
        <f>IF(PMKAFAAPAYER[[#This Row],[ ]]="Payé",PMKAFAAPAYER[[#This Row],[05.11.2025]],0)</f>
        <v>0</v>
      </c>
      <c r="DN442" s="161"/>
      <c r="DO442" s="166">
        <f>IF(PMKAFAAPAYER[[#This Row],[ ]]="Payé",PMKAFAAPAYER[[#This Row],[12.11.2025]],0)</f>
        <v>0</v>
      </c>
      <c r="DP442" s="161"/>
      <c r="DQ442" s="166">
        <f>IF(PMKAFAAPAYER[[#This Row],[ ]]="Payé",PMKAFAAPAYER[[#This Row],[19.11.2025]],0)</f>
        <v>0</v>
      </c>
      <c r="DR442" s="161"/>
      <c r="DS442" s="176">
        <f>IF(PMKAFAAPAYER[[#This Row],[ ]]="Payé",PMKAFAAPAYER[[#This Row],[26.11.2025]],0)</f>
        <v>0</v>
      </c>
      <c r="DT442" s="17">
        <f t="shared" si="106"/>
        <v>0</v>
      </c>
      <c r="DU442" s="162"/>
      <c r="DV442" s="166">
        <f>IF(PMKAFAAPAYER[[#This Row],[ ]]="Payé",PMKAFAAPAYER[[#This Row],[03.12.2025]],0)</f>
        <v>0</v>
      </c>
      <c r="DW442" s="161"/>
      <c r="DX442" s="166">
        <f>IF(PMKAFAAPAYER[[#This Row],[ ]]="Payé",PMKAFAAPAYER[[#This Row],[10.12.2025]],0)</f>
        <v>0</v>
      </c>
      <c r="DY442" s="161"/>
      <c r="DZ442" s="166">
        <f>IF(PMKAFAAPAYER[[#This Row],[ ]]="Payé",PMKAFAAPAYER[[#This Row],[17.12.2025]],0)</f>
        <v>0</v>
      </c>
      <c r="EA442" s="161"/>
      <c r="EB442" s="166">
        <f>IF(PMKAFAAPAYER[[#This Row],[ ]]="Payé",PMKAFAAPAYER[[#This Row],[24.12.2025]],0)</f>
        <v>0</v>
      </c>
      <c r="EC442" s="161"/>
      <c r="ED442" s="176">
        <f>IF(PMKAFAAPAYER[[#This Row],[ ]]="Payé",PMKAFAAPAYER[[#This Row],[31.12.2025]],0)</f>
        <v>0</v>
      </c>
      <c r="EE442" s="18">
        <f t="shared" si="107"/>
        <v>0</v>
      </c>
      <c r="EF442" s="11">
        <f t="shared" si="108"/>
        <v>0</v>
      </c>
      <c r="EG442" s="16">
        <f>+PMKAFAAPAYER[[#This Row],[CHF]]-PMKAFAAPAYER[[#This Row],[T2025]]</f>
        <v>0</v>
      </c>
    </row>
    <row r="443" spans="1:137" x14ac:dyDescent="0.3">
      <c r="A443" s="9">
        <f t="shared" si="109"/>
        <v>438</v>
      </c>
      <c r="B443" s="250"/>
      <c r="C443" s="251"/>
      <c r="D443" s="252"/>
      <c r="E443" s="253"/>
      <c r="F443" s="265">
        <f t="shared" si="110"/>
        <v>0</v>
      </c>
      <c r="G443" s="254"/>
      <c r="H443" s="255"/>
      <c r="I443" s="256"/>
      <c r="J443" s="14"/>
      <c r="K443" s="14"/>
      <c r="L443" s="14"/>
      <c r="N443" s="15"/>
      <c r="P443" s="258"/>
      <c r="Q443" s="259"/>
      <c r="R443" s="260"/>
      <c r="S443" s="166">
        <f>IF(PMKAFAAPAYER[[#This Row],[ ]]="Payé",PMKAFAAPAYER[[#This Row],[02.01.2025]],0)</f>
        <v>0</v>
      </c>
      <c r="T443" s="234"/>
      <c r="U443" s="166">
        <f>IF(PMKAFAAPAYER[[#This Row],[ ]]="Payé",PMKAFAAPAYER[[#This Row],[09.01.2025]],0)</f>
        <v>0</v>
      </c>
      <c r="V443" s="234"/>
      <c r="W443" s="166">
        <f>IF(PMKAFAAPAYER[[#This Row],[ ]]="Payé",PMKAFAAPAYER[[#This Row],[16.01.2025]],0)</f>
        <v>0</v>
      </c>
      <c r="X443" s="234"/>
      <c r="Y443" s="166">
        <f>IF(PMKAFAAPAYER[[#This Row],[ ]]="Payé",PMKAFAAPAYER[[#This Row],[23.01.2025]],0)</f>
        <v>0</v>
      </c>
      <c r="Z443" s="234"/>
      <c r="AA443" s="176">
        <f>IF(PMKAFAAPAYER[[#This Row],[ ]]="Payé",PMKAFAAPAYER[[#This Row],[30.01.2025]],0)</f>
        <v>0</v>
      </c>
      <c r="AB443" s="32">
        <f t="shared" si="96"/>
        <v>0</v>
      </c>
      <c r="AC443" s="234"/>
      <c r="AD443" s="166">
        <f>IF(PMKAFAAPAYER[[#This Row],[ ]]="Payé",PMKAFAAPAYER[[#This Row],[06.02.2025]],0)</f>
        <v>0</v>
      </c>
      <c r="AE443" s="234"/>
      <c r="AF443" s="166">
        <f>IF(PMKAFAAPAYER[[#This Row],[ ]]="Payé",PMKAFAAPAYER[[#This Row],[13.02.2025]],0)</f>
        <v>0</v>
      </c>
      <c r="AG443" s="234"/>
      <c r="AH443" s="166">
        <f>IF(PMKAFAAPAYER[[#This Row],[ ]]="Payé",PMKAFAAPAYER[[#This Row],[20.02.2025]],0)</f>
        <v>0</v>
      </c>
      <c r="AI443" s="234"/>
      <c r="AJ443" s="176">
        <f>IF(PMKAFAAPAYER[[#This Row],[ ]]="Payé",PMKAFAAPAYER[[#This Row],[27.02.2025]],0)</f>
        <v>0</v>
      </c>
      <c r="AK443" s="47">
        <f t="shared" si="97"/>
        <v>0</v>
      </c>
      <c r="AL443" s="162"/>
      <c r="AM443" s="166">
        <f>IF(PMKAFAAPAYER[[#This Row],[ ]]="Payé",PMKAFAAPAYER[[#This Row],[05.03.2025]],0)</f>
        <v>0</v>
      </c>
      <c r="AN443" s="161"/>
      <c r="AO443" s="166">
        <f>IF(PMKAFAAPAYER[[#This Row],[ ]]="Payé",PMKAFAAPAYER[[#This Row],[12.03.2025]],0)</f>
        <v>0</v>
      </c>
      <c r="AP443" s="161"/>
      <c r="AQ443" s="166">
        <f>IF(PMKAFAAPAYER[[#This Row],[ ]]="Payé",PMKAFAAPAYER[[#This Row],[19.03.2025]],0)</f>
        <v>0</v>
      </c>
      <c r="AR443" s="161"/>
      <c r="AS443" s="176">
        <f>IF(PMKAFAAPAYER[[#This Row],[ ]]="Payé",PMKAFAAPAYER[[#This Row],[26.03.2025]],0)</f>
        <v>0</v>
      </c>
      <c r="AT443" s="17">
        <f t="shared" si="98"/>
        <v>0</v>
      </c>
      <c r="AU443" s="162"/>
      <c r="AV443" s="166">
        <f>IF(PMKAFAAPAYER[[#This Row],[ ]]="Payé",PMKAFAAPAYER[[#This Row],[02.04.2025]],0)</f>
        <v>0</v>
      </c>
      <c r="AW443" s="161"/>
      <c r="AX443" s="166">
        <f>IF(PMKAFAAPAYER[[#This Row],[ ]]="Payé",PMKAFAAPAYER[[#This Row],[09.04.2025]],0)</f>
        <v>0</v>
      </c>
      <c r="AY443" s="161"/>
      <c r="AZ443" s="166">
        <f>IF(PMKAFAAPAYER[[#This Row],[ ]]="Payé",PMKAFAAPAYER[[#This Row],[16.04.2025]],0)</f>
        <v>0</v>
      </c>
      <c r="BA443" s="161"/>
      <c r="BB443" s="166">
        <f>IF(PMKAFAAPAYER[[#This Row],[ ]]="Payé",PMKAFAAPAYER[[#This Row],[23.04.2025]],0)</f>
        <v>0</v>
      </c>
      <c r="BC443" s="161"/>
      <c r="BD443" s="176">
        <f>IF(PMKAFAAPAYER[[#This Row],[ ]]="Payé",PMKAFAAPAYER[[#This Row],[30.04.2025]],0)</f>
        <v>0</v>
      </c>
      <c r="BE443" s="18">
        <f t="shared" si="99"/>
        <v>0</v>
      </c>
      <c r="BF443" s="162"/>
      <c r="BG443" s="166">
        <f>IF(PMKAFAAPAYER[[#This Row],[ ]]="Payé",PMKAFAAPAYER[[#This Row],[07.05.2025]],0)</f>
        <v>0</v>
      </c>
      <c r="BH443" s="161"/>
      <c r="BI443" s="166">
        <f>IF(PMKAFAAPAYER[[#This Row],[ ]]="Payé",PMKAFAAPAYER[[#This Row],[14.05.2025]],0)</f>
        <v>0</v>
      </c>
      <c r="BJ443" s="161"/>
      <c r="BK443" s="166">
        <f>IF(PMKAFAAPAYER[[#This Row],[ ]]="Payé",PMKAFAAPAYER[[#This Row],[21.05.2025]],0)</f>
        <v>0</v>
      </c>
      <c r="BL443" s="161"/>
      <c r="BM443" s="176">
        <f>IF(PMKAFAAPAYER[[#This Row],[ ]]="Payé",PMKAFAAPAYER[[#This Row],[28.05.2025]],0)</f>
        <v>0</v>
      </c>
      <c r="BN443" s="17">
        <f t="shared" si="100"/>
        <v>0</v>
      </c>
      <c r="BO443" s="162"/>
      <c r="BP443" s="166">
        <f>IF(PMKAFAAPAYER[[#This Row],[ ]]="Payé",PMKAFAAPAYER[[#This Row],[04.06.2025]],0)</f>
        <v>0</v>
      </c>
      <c r="BQ443" s="161"/>
      <c r="BR443" s="166">
        <f>IF(PMKAFAAPAYER[[#This Row],[ ]]="Payé",PMKAFAAPAYER[[#This Row],[11.06.2025]],0)</f>
        <v>0</v>
      </c>
      <c r="BS443" s="161"/>
      <c r="BT443" s="166">
        <f>IF(PMKAFAAPAYER[[#This Row],[ ]]="Payé",PMKAFAAPAYER[[#This Row],[18.06.2025]],0)</f>
        <v>0</v>
      </c>
      <c r="BU443" s="161"/>
      <c r="BV443" s="176">
        <f>IF(PMKAFAAPAYER[[#This Row],[ ]]="Payé",PMKAFAAPAYER[[#This Row],[25.06.2025]],0)</f>
        <v>0</v>
      </c>
      <c r="BW443" s="18">
        <f t="shared" si="101"/>
        <v>0</v>
      </c>
      <c r="BX443" s="162"/>
      <c r="BY443" s="166">
        <f>IF(PMKAFAAPAYER[[#This Row],[ ]]="Payé",PMKAFAAPAYER[[#This Row],[02.07.2025]],0)</f>
        <v>0</v>
      </c>
      <c r="BZ443" s="161"/>
      <c r="CA443" s="166">
        <f>IF(PMKAFAAPAYER[[#This Row],[ ]]="Payé",PMKAFAAPAYER[[#This Row],[09.07.2025]],0)</f>
        <v>0</v>
      </c>
      <c r="CB443" s="161"/>
      <c r="CC443" s="166">
        <f>IF(PMKAFAAPAYER[[#This Row],[ ]]="Payé",PMKAFAAPAYER[[#This Row],[16.07.2025]],0)</f>
        <v>0</v>
      </c>
      <c r="CD443" s="161"/>
      <c r="CE443" s="166">
        <f>IF(PMKAFAAPAYER[[#This Row],[ ]]="Payé",PMKAFAAPAYER[[#This Row],[23.07.2025]],0)</f>
        <v>0</v>
      </c>
      <c r="CF443" s="161"/>
      <c r="CG443" s="176">
        <f>IF(PMKAFAAPAYER[[#This Row],[ ]]="Payé",PMKAFAAPAYER[[#This Row],[30.07.2025]],0)</f>
        <v>0</v>
      </c>
      <c r="CH443" s="17">
        <f t="shared" si="102"/>
        <v>0</v>
      </c>
      <c r="CI443" s="162"/>
      <c r="CJ443" s="166">
        <f>IF(PMKAFAAPAYER[[#This Row],[ ]]="Payé",PMKAFAAPAYER[[#This Row],[06.08.2025]],0)</f>
        <v>0</v>
      </c>
      <c r="CK443" s="161"/>
      <c r="CL443" s="166">
        <f>IF(PMKAFAAPAYER[[#This Row],[ ]]="Payé",PMKAFAAPAYER[[#This Row],[13.08.2025]],0)</f>
        <v>0</v>
      </c>
      <c r="CM443" s="161"/>
      <c r="CN443" s="166">
        <f>IF(PMKAFAAPAYER[[#This Row],[ ]]="Payé",PMKAFAAPAYER[[#This Row],[20.08.2025]],0)</f>
        <v>0</v>
      </c>
      <c r="CO443" s="161"/>
      <c r="CP443" s="176">
        <f>IF(PMKAFAAPAYER[[#This Row],[ ]]="Payé",PMKAFAAPAYER[[#This Row],[27.08.2025]],0)</f>
        <v>0</v>
      </c>
      <c r="CQ443" s="18">
        <f t="shared" si="103"/>
        <v>0</v>
      </c>
      <c r="CR443" s="162"/>
      <c r="CS443" s="166">
        <f>IF(PMKAFAAPAYER[[#This Row],[ ]]="Payé",PMKAFAAPAYER[[#This Row],[03.09.2025]],0)</f>
        <v>0</v>
      </c>
      <c r="CT443" s="161"/>
      <c r="CU443" s="166">
        <f>IF(PMKAFAAPAYER[[#This Row],[ ]]="Payé",PMKAFAAPAYER[[#This Row],[10.09.2025]],0)</f>
        <v>0</v>
      </c>
      <c r="CV443" s="161"/>
      <c r="CW443" s="166">
        <f>IF(PMKAFAAPAYER[[#This Row],[ ]]="Payé",PMKAFAAPAYER[[#This Row],[17.09.2025]],0)</f>
        <v>0</v>
      </c>
      <c r="CX443" s="161"/>
      <c r="CY443" s="176">
        <f>IF(PMKAFAAPAYER[[#This Row],[ ]]="Payé",PMKAFAAPAYER[[#This Row],[24.09.2025]],0)</f>
        <v>0</v>
      </c>
      <c r="CZ443" s="17">
        <f t="shared" si="104"/>
        <v>0</v>
      </c>
      <c r="DA443" s="162"/>
      <c r="DB443" s="166">
        <f>IF(PMKAFAAPAYER[[#This Row],[ ]]="Payé",PMKAFAAPAYER[[#This Row],[01.10.2025]],0)</f>
        <v>0</v>
      </c>
      <c r="DC443" s="161"/>
      <c r="DD443" s="166">
        <f>IF(PMKAFAAPAYER[[#This Row],[ ]]="Payé",PMKAFAAPAYER[[#This Row],[08.10.2025]],0)</f>
        <v>0</v>
      </c>
      <c r="DE443" s="161"/>
      <c r="DF443" s="166">
        <f>IF(PMKAFAAPAYER[[#This Row],[ ]]="Payé",PMKAFAAPAYER[[#This Row],[15.10.2025]],0)</f>
        <v>0</v>
      </c>
      <c r="DG443" s="161"/>
      <c r="DH443" s="166">
        <f>IF(PMKAFAAPAYER[[#This Row],[ ]]="Payé",PMKAFAAPAYER[[#This Row],[22.10.2025]],0)</f>
        <v>0</v>
      </c>
      <c r="DI443" s="161"/>
      <c r="DJ443" s="176">
        <f>IF(PMKAFAAPAYER[[#This Row],[ ]]="Payé",PMKAFAAPAYER[[#This Row],[29.10.2025]],0)</f>
        <v>0</v>
      </c>
      <c r="DK443" s="18">
        <f t="shared" si="105"/>
        <v>0</v>
      </c>
      <c r="DL443" s="162"/>
      <c r="DM443" s="166">
        <f>IF(PMKAFAAPAYER[[#This Row],[ ]]="Payé",PMKAFAAPAYER[[#This Row],[05.11.2025]],0)</f>
        <v>0</v>
      </c>
      <c r="DN443" s="161"/>
      <c r="DO443" s="166">
        <f>IF(PMKAFAAPAYER[[#This Row],[ ]]="Payé",PMKAFAAPAYER[[#This Row],[12.11.2025]],0)</f>
        <v>0</v>
      </c>
      <c r="DP443" s="161"/>
      <c r="DQ443" s="166">
        <f>IF(PMKAFAAPAYER[[#This Row],[ ]]="Payé",PMKAFAAPAYER[[#This Row],[19.11.2025]],0)</f>
        <v>0</v>
      </c>
      <c r="DR443" s="161"/>
      <c r="DS443" s="176">
        <f>IF(PMKAFAAPAYER[[#This Row],[ ]]="Payé",PMKAFAAPAYER[[#This Row],[26.11.2025]],0)</f>
        <v>0</v>
      </c>
      <c r="DT443" s="17">
        <f t="shared" si="106"/>
        <v>0</v>
      </c>
      <c r="DU443" s="162"/>
      <c r="DV443" s="166">
        <f>IF(PMKAFAAPAYER[[#This Row],[ ]]="Payé",PMKAFAAPAYER[[#This Row],[03.12.2025]],0)</f>
        <v>0</v>
      </c>
      <c r="DW443" s="161"/>
      <c r="DX443" s="166">
        <f>IF(PMKAFAAPAYER[[#This Row],[ ]]="Payé",PMKAFAAPAYER[[#This Row],[10.12.2025]],0)</f>
        <v>0</v>
      </c>
      <c r="DY443" s="161"/>
      <c r="DZ443" s="166">
        <f>IF(PMKAFAAPAYER[[#This Row],[ ]]="Payé",PMKAFAAPAYER[[#This Row],[17.12.2025]],0)</f>
        <v>0</v>
      </c>
      <c r="EA443" s="161"/>
      <c r="EB443" s="166">
        <f>IF(PMKAFAAPAYER[[#This Row],[ ]]="Payé",PMKAFAAPAYER[[#This Row],[24.12.2025]],0)</f>
        <v>0</v>
      </c>
      <c r="EC443" s="161"/>
      <c r="ED443" s="176">
        <f>IF(PMKAFAAPAYER[[#This Row],[ ]]="Payé",PMKAFAAPAYER[[#This Row],[31.12.2025]],0)</f>
        <v>0</v>
      </c>
      <c r="EE443" s="18">
        <f t="shared" si="107"/>
        <v>0</v>
      </c>
      <c r="EF443" s="11">
        <f t="shared" si="108"/>
        <v>0</v>
      </c>
      <c r="EG443" s="16">
        <f>+PMKAFAAPAYER[[#This Row],[CHF]]-PMKAFAAPAYER[[#This Row],[T2025]]</f>
        <v>0</v>
      </c>
    </row>
    <row r="444" spans="1:137" x14ac:dyDescent="0.3">
      <c r="A444" s="9">
        <f t="shared" si="109"/>
        <v>439</v>
      </c>
      <c r="B444" s="250"/>
      <c r="C444" s="251"/>
      <c r="D444" s="252"/>
      <c r="E444" s="253"/>
      <c r="F444" s="265">
        <f t="shared" si="110"/>
        <v>0</v>
      </c>
      <c r="G444" s="254"/>
      <c r="H444" s="255"/>
      <c r="I444" s="256"/>
      <c r="J444" s="14"/>
      <c r="K444" s="14"/>
      <c r="L444" s="14"/>
      <c r="N444" s="15"/>
      <c r="P444" s="258"/>
      <c r="Q444" s="259"/>
      <c r="R444" s="260"/>
      <c r="S444" s="166">
        <f>IF(PMKAFAAPAYER[[#This Row],[ ]]="Payé",PMKAFAAPAYER[[#This Row],[02.01.2025]],0)</f>
        <v>0</v>
      </c>
      <c r="T444" s="234"/>
      <c r="U444" s="166">
        <f>IF(PMKAFAAPAYER[[#This Row],[ ]]="Payé",PMKAFAAPAYER[[#This Row],[09.01.2025]],0)</f>
        <v>0</v>
      </c>
      <c r="V444" s="234"/>
      <c r="W444" s="166">
        <f>IF(PMKAFAAPAYER[[#This Row],[ ]]="Payé",PMKAFAAPAYER[[#This Row],[16.01.2025]],0)</f>
        <v>0</v>
      </c>
      <c r="X444" s="234"/>
      <c r="Y444" s="166">
        <f>IF(PMKAFAAPAYER[[#This Row],[ ]]="Payé",PMKAFAAPAYER[[#This Row],[23.01.2025]],0)</f>
        <v>0</v>
      </c>
      <c r="Z444" s="234"/>
      <c r="AA444" s="176">
        <f>IF(PMKAFAAPAYER[[#This Row],[ ]]="Payé",PMKAFAAPAYER[[#This Row],[30.01.2025]],0)</f>
        <v>0</v>
      </c>
      <c r="AB444" s="32">
        <f t="shared" si="96"/>
        <v>0</v>
      </c>
      <c r="AC444" s="234"/>
      <c r="AD444" s="166">
        <f>IF(PMKAFAAPAYER[[#This Row],[ ]]="Payé",PMKAFAAPAYER[[#This Row],[06.02.2025]],0)</f>
        <v>0</v>
      </c>
      <c r="AE444" s="234"/>
      <c r="AF444" s="166">
        <f>IF(PMKAFAAPAYER[[#This Row],[ ]]="Payé",PMKAFAAPAYER[[#This Row],[13.02.2025]],0)</f>
        <v>0</v>
      </c>
      <c r="AG444" s="234"/>
      <c r="AH444" s="166">
        <f>IF(PMKAFAAPAYER[[#This Row],[ ]]="Payé",PMKAFAAPAYER[[#This Row],[20.02.2025]],0)</f>
        <v>0</v>
      </c>
      <c r="AI444" s="234"/>
      <c r="AJ444" s="176">
        <f>IF(PMKAFAAPAYER[[#This Row],[ ]]="Payé",PMKAFAAPAYER[[#This Row],[27.02.2025]],0)</f>
        <v>0</v>
      </c>
      <c r="AK444" s="47">
        <f t="shared" si="97"/>
        <v>0</v>
      </c>
      <c r="AL444" s="162"/>
      <c r="AM444" s="166">
        <f>IF(PMKAFAAPAYER[[#This Row],[ ]]="Payé",PMKAFAAPAYER[[#This Row],[05.03.2025]],0)</f>
        <v>0</v>
      </c>
      <c r="AN444" s="161"/>
      <c r="AO444" s="166">
        <f>IF(PMKAFAAPAYER[[#This Row],[ ]]="Payé",PMKAFAAPAYER[[#This Row],[12.03.2025]],0)</f>
        <v>0</v>
      </c>
      <c r="AP444" s="161"/>
      <c r="AQ444" s="166">
        <f>IF(PMKAFAAPAYER[[#This Row],[ ]]="Payé",PMKAFAAPAYER[[#This Row],[19.03.2025]],0)</f>
        <v>0</v>
      </c>
      <c r="AR444" s="161"/>
      <c r="AS444" s="176">
        <f>IF(PMKAFAAPAYER[[#This Row],[ ]]="Payé",PMKAFAAPAYER[[#This Row],[26.03.2025]],0)</f>
        <v>0</v>
      </c>
      <c r="AT444" s="17">
        <f t="shared" si="98"/>
        <v>0</v>
      </c>
      <c r="AU444" s="162"/>
      <c r="AV444" s="166">
        <f>IF(PMKAFAAPAYER[[#This Row],[ ]]="Payé",PMKAFAAPAYER[[#This Row],[02.04.2025]],0)</f>
        <v>0</v>
      </c>
      <c r="AW444" s="161"/>
      <c r="AX444" s="166">
        <f>IF(PMKAFAAPAYER[[#This Row],[ ]]="Payé",PMKAFAAPAYER[[#This Row],[09.04.2025]],0)</f>
        <v>0</v>
      </c>
      <c r="AY444" s="161"/>
      <c r="AZ444" s="166">
        <f>IF(PMKAFAAPAYER[[#This Row],[ ]]="Payé",PMKAFAAPAYER[[#This Row],[16.04.2025]],0)</f>
        <v>0</v>
      </c>
      <c r="BA444" s="161"/>
      <c r="BB444" s="166">
        <f>IF(PMKAFAAPAYER[[#This Row],[ ]]="Payé",PMKAFAAPAYER[[#This Row],[23.04.2025]],0)</f>
        <v>0</v>
      </c>
      <c r="BC444" s="161"/>
      <c r="BD444" s="176">
        <f>IF(PMKAFAAPAYER[[#This Row],[ ]]="Payé",PMKAFAAPAYER[[#This Row],[30.04.2025]],0)</f>
        <v>0</v>
      </c>
      <c r="BE444" s="18">
        <f t="shared" si="99"/>
        <v>0</v>
      </c>
      <c r="BF444" s="162"/>
      <c r="BG444" s="166">
        <f>IF(PMKAFAAPAYER[[#This Row],[ ]]="Payé",PMKAFAAPAYER[[#This Row],[07.05.2025]],0)</f>
        <v>0</v>
      </c>
      <c r="BH444" s="161"/>
      <c r="BI444" s="166">
        <f>IF(PMKAFAAPAYER[[#This Row],[ ]]="Payé",PMKAFAAPAYER[[#This Row],[14.05.2025]],0)</f>
        <v>0</v>
      </c>
      <c r="BJ444" s="161"/>
      <c r="BK444" s="166">
        <f>IF(PMKAFAAPAYER[[#This Row],[ ]]="Payé",PMKAFAAPAYER[[#This Row],[21.05.2025]],0)</f>
        <v>0</v>
      </c>
      <c r="BL444" s="161"/>
      <c r="BM444" s="176">
        <f>IF(PMKAFAAPAYER[[#This Row],[ ]]="Payé",PMKAFAAPAYER[[#This Row],[28.05.2025]],0)</f>
        <v>0</v>
      </c>
      <c r="BN444" s="17">
        <f t="shared" si="100"/>
        <v>0</v>
      </c>
      <c r="BO444" s="162"/>
      <c r="BP444" s="166">
        <f>IF(PMKAFAAPAYER[[#This Row],[ ]]="Payé",PMKAFAAPAYER[[#This Row],[04.06.2025]],0)</f>
        <v>0</v>
      </c>
      <c r="BQ444" s="161"/>
      <c r="BR444" s="166">
        <f>IF(PMKAFAAPAYER[[#This Row],[ ]]="Payé",PMKAFAAPAYER[[#This Row],[11.06.2025]],0)</f>
        <v>0</v>
      </c>
      <c r="BS444" s="161"/>
      <c r="BT444" s="166">
        <f>IF(PMKAFAAPAYER[[#This Row],[ ]]="Payé",PMKAFAAPAYER[[#This Row],[18.06.2025]],0)</f>
        <v>0</v>
      </c>
      <c r="BU444" s="161"/>
      <c r="BV444" s="176">
        <f>IF(PMKAFAAPAYER[[#This Row],[ ]]="Payé",PMKAFAAPAYER[[#This Row],[25.06.2025]],0)</f>
        <v>0</v>
      </c>
      <c r="BW444" s="18">
        <f t="shared" si="101"/>
        <v>0</v>
      </c>
      <c r="BX444" s="162"/>
      <c r="BY444" s="166">
        <f>IF(PMKAFAAPAYER[[#This Row],[ ]]="Payé",PMKAFAAPAYER[[#This Row],[02.07.2025]],0)</f>
        <v>0</v>
      </c>
      <c r="BZ444" s="161"/>
      <c r="CA444" s="166">
        <f>IF(PMKAFAAPAYER[[#This Row],[ ]]="Payé",PMKAFAAPAYER[[#This Row],[09.07.2025]],0)</f>
        <v>0</v>
      </c>
      <c r="CB444" s="161"/>
      <c r="CC444" s="166">
        <f>IF(PMKAFAAPAYER[[#This Row],[ ]]="Payé",PMKAFAAPAYER[[#This Row],[16.07.2025]],0)</f>
        <v>0</v>
      </c>
      <c r="CD444" s="161"/>
      <c r="CE444" s="166">
        <f>IF(PMKAFAAPAYER[[#This Row],[ ]]="Payé",PMKAFAAPAYER[[#This Row],[23.07.2025]],0)</f>
        <v>0</v>
      </c>
      <c r="CF444" s="161"/>
      <c r="CG444" s="176">
        <f>IF(PMKAFAAPAYER[[#This Row],[ ]]="Payé",PMKAFAAPAYER[[#This Row],[30.07.2025]],0)</f>
        <v>0</v>
      </c>
      <c r="CH444" s="17">
        <f t="shared" si="102"/>
        <v>0</v>
      </c>
      <c r="CI444" s="162"/>
      <c r="CJ444" s="166">
        <f>IF(PMKAFAAPAYER[[#This Row],[ ]]="Payé",PMKAFAAPAYER[[#This Row],[06.08.2025]],0)</f>
        <v>0</v>
      </c>
      <c r="CK444" s="161"/>
      <c r="CL444" s="166">
        <f>IF(PMKAFAAPAYER[[#This Row],[ ]]="Payé",PMKAFAAPAYER[[#This Row],[13.08.2025]],0)</f>
        <v>0</v>
      </c>
      <c r="CM444" s="161"/>
      <c r="CN444" s="166">
        <f>IF(PMKAFAAPAYER[[#This Row],[ ]]="Payé",PMKAFAAPAYER[[#This Row],[20.08.2025]],0)</f>
        <v>0</v>
      </c>
      <c r="CO444" s="161"/>
      <c r="CP444" s="176">
        <f>IF(PMKAFAAPAYER[[#This Row],[ ]]="Payé",PMKAFAAPAYER[[#This Row],[27.08.2025]],0)</f>
        <v>0</v>
      </c>
      <c r="CQ444" s="18">
        <f t="shared" si="103"/>
        <v>0</v>
      </c>
      <c r="CR444" s="162"/>
      <c r="CS444" s="166">
        <f>IF(PMKAFAAPAYER[[#This Row],[ ]]="Payé",PMKAFAAPAYER[[#This Row],[03.09.2025]],0)</f>
        <v>0</v>
      </c>
      <c r="CT444" s="161"/>
      <c r="CU444" s="166">
        <f>IF(PMKAFAAPAYER[[#This Row],[ ]]="Payé",PMKAFAAPAYER[[#This Row],[10.09.2025]],0)</f>
        <v>0</v>
      </c>
      <c r="CV444" s="161"/>
      <c r="CW444" s="166">
        <f>IF(PMKAFAAPAYER[[#This Row],[ ]]="Payé",PMKAFAAPAYER[[#This Row],[17.09.2025]],0)</f>
        <v>0</v>
      </c>
      <c r="CX444" s="161"/>
      <c r="CY444" s="176">
        <f>IF(PMKAFAAPAYER[[#This Row],[ ]]="Payé",PMKAFAAPAYER[[#This Row],[24.09.2025]],0)</f>
        <v>0</v>
      </c>
      <c r="CZ444" s="17">
        <f t="shared" si="104"/>
        <v>0</v>
      </c>
      <c r="DA444" s="162"/>
      <c r="DB444" s="166">
        <f>IF(PMKAFAAPAYER[[#This Row],[ ]]="Payé",PMKAFAAPAYER[[#This Row],[01.10.2025]],0)</f>
        <v>0</v>
      </c>
      <c r="DC444" s="161"/>
      <c r="DD444" s="166">
        <f>IF(PMKAFAAPAYER[[#This Row],[ ]]="Payé",PMKAFAAPAYER[[#This Row],[08.10.2025]],0)</f>
        <v>0</v>
      </c>
      <c r="DE444" s="161"/>
      <c r="DF444" s="166">
        <f>IF(PMKAFAAPAYER[[#This Row],[ ]]="Payé",PMKAFAAPAYER[[#This Row],[15.10.2025]],0)</f>
        <v>0</v>
      </c>
      <c r="DG444" s="161"/>
      <c r="DH444" s="166">
        <f>IF(PMKAFAAPAYER[[#This Row],[ ]]="Payé",PMKAFAAPAYER[[#This Row],[22.10.2025]],0)</f>
        <v>0</v>
      </c>
      <c r="DI444" s="161"/>
      <c r="DJ444" s="176">
        <f>IF(PMKAFAAPAYER[[#This Row],[ ]]="Payé",PMKAFAAPAYER[[#This Row],[29.10.2025]],0)</f>
        <v>0</v>
      </c>
      <c r="DK444" s="18">
        <f t="shared" si="105"/>
        <v>0</v>
      </c>
      <c r="DL444" s="162"/>
      <c r="DM444" s="166">
        <f>IF(PMKAFAAPAYER[[#This Row],[ ]]="Payé",PMKAFAAPAYER[[#This Row],[05.11.2025]],0)</f>
        <v>0</v>
      </c>
      <c r="DN444" s="161"/>
      <c r="DO444" s="166">
        <f>IF(PMKAFAAPAYER[[#This Row],[ ]]="Payé",PMKAFAAPAYER[[#This Row],[12.11.2025]],0)</f>
        <v>0</v>
      </c>
      <c r="DP444" s="161"/>
      <c r="DQ444" s="166">
        <f>IF(PMKAFAAPAYER[[#This Row],[ ]]="Payé",PMKAFAAPAYER[[#This Row],[19.11.2025]],0)</f>
        <v>0</v>
      </c>
      <c r="DR444" s="161"/>
      <c r="DS444" s="176">
        <f>IF(PMKAFAAPAYER[[#This Row],[ ]]="Payé",PMKAFAAPAYER[[#This Row],[26.11.2025]],0)</f>
        <v>0</v>
      </c>
      <c r="DT444" s="17">
        <f t="shared" si="106"/>
        <v>0</v>
      </c>
      <c r="DU444" s="162"/>
      <c r="DV444" s="166">
        <f>IF(PMKAFAAPAYER[[#This Row],[ ]]="Payé",PMKAFAAPAYER[[#This Row],[03.12.2025]],0)</f>
        <v>0</v>
      </c>
      <c r="DW444" s="161"/>
      <c r="DX444" s="166">
        <f>IF(PMKAFAAPAYER[[#This Row],[ ]]="Payé",PMKAFAAPAYER[[#This Row],[10.12.2025]],0)</f>
        <v>0</v>
      </c>
      <c r="DY444" s="161"/>
      <c r="DZ444" s="166">
        <f>IF(PMKAFAAPAYER[[#This Row],[ ]]="Payé",PMKAFAAPAYER[[#This Row],[17.12.2025]],0)</f>
        <v>0</v>
      </c>
      <c r="EA444" s="161"/>
      <c r="EB444" s="166">
        <f>IF(PMKAFAAPAYER[[#This Row],[ ]]="Payé",PMKAFAAPAYER[[#This Row],[24.12.2025]],0)</f>
        <v>0</v>
      </c>
      <c r="EC444" s="161"/>
      <c r="ED444" s="176">
        <f>IF(PMKAFAAPAYER[[#This Row],[ ]]="Payé",PMKAFAAPAYER[[#This Row],[31.12.2025]],0)</f>
        <v>0</v>
      </c>
      <c r="EE444" s="18">
        <f t="shared" si="107"/>
        <v>0</v>
      </c>
      <c r="EF444" s="11">
        <f t="shared" si="108"/>
        <v>0</v>
      </c>
      <c r="EG444" s="16">
        <f>+PMKAFAAPAYER[[#This Row],[CHF]]-PMKAFAAPAYER[[#This Row],[T2025]]</f>
        <v>0</v>
      </c>
    </row>
    <row r="445" spans="1:137" x14ac:dyDescent="0.3">
      <c r="A445" s="9">
        <f t="shared" si="109"/>
        <v>440</v>
      </c>
      <c r="B445" s="250"/>
      <c r="C445" s="251"/>
      <c r="D445" s="252"/>
      <c r="E445" s="253"/>
      <c r="F445" s="265">
        <f t="shared" si="110"/>
        <v>0</v>
      </c>
      <c r="G445" s="254"/>
      <c r="H445" s="255"/>
      <c r="I445" s="256"/>
      <c r="J445" s="14"/>
      <c r="K445" s="14"/>
      <c r="L445" s="14"/>
      <c r="N445" s="15"/>
      <c r="P445" s="258"/>
      <c r="Q445" s="259"/>
      <c r="R445" s="260"/>
      <c r="S445" s="166">
        <f>IF(PMKAFAAPAYER[[#This Row],[ ]]="Payé",PMKAFAAPAYER[[#This Row],[02.01.2025]],0)</f>
        <v>0</v>
      </c>
      <c r="T445" s="234"/>
      <c r="U445" s="166">
        <f>IF(PMKAFAAPAYER[[#This Row],[ ]]="Payé",PMKAFAAPAYER[[#This Row],[09.01.2025]],0)</f>
        <v>0</v>
      </c>
      <c r="V445" s="234"/>
      <c r="W445" s="166">
        <f>IF(PMKAFAAPAYER[[#This Row],[ ]]="Payé",PMKAFAAPAYER[[#This Row],[16.01.2025]],0)</f>
        <v>0</v>
      </c>
      <c r="X445" s="234"/>
      <c r="Y445" s="166">
        <f>IF(PMKAFAAPAYER[[#This Row],[ ]]="Payé",PMKAFAAPAYER[[#This Row],[23.01.2025]],0)</f>
        <v>0</v>
      </c>
      <c r="Z445" s="234"/>
      <c r="AA445" s="176">
        <f>IF(PMKAFAAPAYER[[#This Row],[ ]]="Payé",PMKAFAAPAYER[[#This Row],[30.01.2025]],0)</f>
        <v>0</v>
      </c>
      <c r="AB445" s="32">
        <f t="shared" si="96"/>
        <v>0</v>
      </c>
      <c r="AC445" s="234"/>
      <c r="AD445" s="166">
        <f>IF(PMKAFAAPAYER[[#This Row],[ ]]="Payé",PMKAFAAPAYER[[#This Row],[06.02.2025]],0)</f>
        <v>0</v>
      </c>
      <c r="AE445" s="234"/>
      <c r="AF445" s="166">
        <f>IF(PMKAFAAPAYER[[#This Row],[ ]]="Payé",PMKAFAAPAYER[[#This Row],[13.02.2025]],0)</f>
        <v>0</v>
      </c>
      <c r="AG445" s="234"/>
      <c r="AH445" s="166">
        <f>IF(PMKAFAAPAYER[[#This Row],[ ]]="Payé",PMKAFAAPAYER[[#This Row],[20.02.2025]],0)</f>
        <v>0</v>
      </c>
      <c r="AI445" s="234"/>
      <c r="AJ445" s="176">
        <f>IF(PMKAFAAPAYER[[#This Row],[ ]]="Payé",PMKAFAAPAYER[[#This Row],[27.02.2025]],0)</f>
        <v>0</v>
      </c>
      <c r="AK445" s="47">
        <f t="shared" si="97"/>
        <v>0</v>
      </c>
      <c r="AL445" s="162"/>
      <c r="AM445" s="166">
        <f>IF(PMKAFAAPAYER[[#This Row],[ ]]="Payé",PMKAFAAPAYER[[#This Row],[05.03.2025]],0)</f>
        <v>0</v>
      </c>
      <c r="AN445" s="161"/>
      <c r="AO445" s="166">
        <f>IF(PMKAFAAPAYER[[#This Row],[ ]]="Payé",PMKAFAAPAYER[[#This Row],[12.03.2025]],0)</f>
        <v>0</v>
      </c>
      <c r="AP445" s="161"/>
      <c r="AQ445" s="166">
        <f>IF(PMKAFAAPAYER[[#This Row],[ ]]="Payé",PMKAFAAPAYER[[#This Row],[19.03.2025]],0)</f>
        <v>0</v>
      </c>
      <c r="AR445" s="161"/>
      <c r="AS445" s="176">
        <f>IF(PMKAFAAPAYER[[#This Row],[ ]]="Payé",PMKAFAAPAYER[[#This Row],[26.03.2025]],0)</f>
        <v>0</v>
      </c>
      <c r="AT445" s="17">
        <f t="shared" si="98"/>
        <v>0</v>
      </c>
      <c r="AU445" s="162"/>
      <c r="AV445" s="166">
        <f>IF(PMKAFAAPAYER[[#This Row],[ ]]="Payé",PMKAFAAPAYER[[#This Row],[02.04.2025]],0)</f>
        <v>0</v>
      </c>
      <c r="AW445" s="161"/>
      <c r="AX445" s="166">
        <f>IF(PMKAFAAPAYER[[#This Row],[ ]]="Payé",PMKAFAAPAYER[[#This Row],[09.04.2025]],0)</f>
        <v>0</v>
      </c>
      <c r="AY445" s="161"/>
      <c r="AZ445" s="166">
        <f>IF(PMKAFAAPAYER[[#This Row],[ ]]="Payé",PMKAFAAPAYER[[#This Row],[16.04.2025]],0)</f>
        <v>0</v>
      </c>
      <c r="BA445" s="161"/>
      <c r="BB445" s="166">
        <f>IF(PMKAFAAPAYER[[#This Row],[ ]]="Payé",PMKAFAAPAYER[[#This Row],[23.04.2025]],0)</f>
        <v>0</v>
      </c>
      <c r="BC445" s="161"/>
      <c r="BD445" s="176">
        <f>IF(PMKAFAAPAYER[[#This Row],[ ]]="Payé",PMKAFAAPAYER[[#This Row],[30.04.2025]],0)</f>
        <v>0</v>
      </c>
      <c r="BE445" s="18">
        <f t="shared" si="99"/>
        <v>0</v>
      </c>
      <c r="BF445" s="162"/>
      <c r="BG445" s="166">
        <f>IF(PMKAFAAPAYER[[#This Row],[ ]]="Payé",PMKAFAAPAYER[[#This Row],[07.05.2025]],0)</f>
        <v>0</v>
      </c>
      <c r="BH445" s="161"/>
      <c r="BI445" s="166">
        <f>IF(PMKAFAAPAYER[[#This Row],[ ]]="Payé",PMKAFAAPAYER[[#This Row],[14.05.2025]],0)</f>
        <v>0</v>
      </c>
      <c r="BJ445" s="161"/>
      <c r="BK445" s="166">
        <f>IF(PMKAFAAPAYER[[#This Row],[ ]]="Payé",PMKAFAAPAYER[[#This Row],[21.05.2025]],0)</f>
        <v>0</v>
      </c>
      <c r="BL445" s="161"/>
      <c r="BM445" s="176">
        <f>IF(PMKAFAAPAYER[[#This Row],[ ]]="Payé",PMKAFAAPAYER[[#This Row],[28.05.2025]],0)</f>
        <v>0</v>
      </c>
      <c r="BN445" s="17">
        <f t="shared" si="100"/>
        <v>0</v>
      </c>
      <c r="BO445" s="162"/>
      <c r="BP445" s="166">
        <f>IF(PMKAFAAPAYER[[#This Row],[ ]]="Payé",PMKAFAAPAYER[[#This Row],[04.06.2025]],0)</f>
        <v>0</v>
      </c>
      <c r="BQ445" s="161"/>
      <c r="BR445" s="166">
        <f>IF(PMKAFAAPAYER[[#This Row],[ ]]="Payé",PMKAFAAPAYER[[#This Row],[11.06.2025]],0)</f>
        <v>0</v>
      </c>
      <c r="BS445" s="161"/>
      <c r="BT445" s="166">
        <f>IF(PMKAFAAPAYER[[#This Row],[ ]]="Payé",PMKAFAAPAYER[[#This Row],[18.06.2025]],0)</f>
        <v>0</v>
      </c>
      <c r="BU445" s="161"/>
      <c r="BV445" s="176">
        <f>IF(PMKAFAAPAYER[[#This Row],[ ]]="Payé",PMKAFAAPAYER[[#This Row],[25.06.2025]],0)</f>
        <v>0</v>
      </c>
      <c r="BW445" s="18">
        <f t="shared" si="101"/>
        <v>0</v>
      </c>
      <c r="BX445" s="162"/>
      <c r="BY445" s="166">
        <f>IF(PMKAFAAPAYER[[#This Row],[ ]]="Payé",PMKAFAAPAYER[[#This Row],[02.07.2025]],0)</f>
        <v>0</v>
      </c>
      <c r="BZ445" s="161"/>
      <c r="CA445" s="166">
        <f>IF(PMKAFAAPAYER[[#This Row],[ ]]="Payé",PMKAFAAPAYER[[#This Row],[09.07.2025]],0)</f>
        <v>0</v>
      </c>
      <c r="CB445" s="161"/>
      <c r="CC445" s="166">
        <f>IF(PMKAFAAPAYER[[#This Row],[ ]]="Payé",PMKAFAAPAYER[[#This Row],[16.07.2025]],0)</f>
        <v>0</v>
      </c>
      <c r="CD445" s="161"/>
      <c r="CE445" s="166">
        <f>IF(PMKAFAAPAYER[[#This Row],[ ]]="Payé",PMKAFAAPAYER[[#This Row],[23.07.2025]],0)</f>
        <v>0</v>
      </c>
      <c r="CF445" s="161"/>
      <c r="CG445" s="176">
        <f>IF(PMKAFAAPAYER[[#This Row],[ ]]="Payé",PMKAFAAPAYER[[#This Row],[30.07.2025]],0)</f>
        <v>0</v>
      </c>
      <c r="CH445" s="17">
        <f t="shared" si="102"/>
        <v>0</v>
      </c>
      <c r="CI445" s="162"/>
      <c r="CJ445" s="166">
        <f>IF(PMKAFAAPAYER[[#This Row],[ ]]="Payé",PMKAFAAPAYER[[#This Row],[06.08.2025]],0)</f>
        <v>0</v>
      </c>
      <c r="CK445" s="161"/>
      <c r="CL445" s="166">
        <f>IF(PMKAFAAPAYER[[#This Row],[ ]]="Payé",PMKAFAAPAYER[[#This Row],[13.08.2025]],0)</f>
        <v>0</v>
      </c>
      <c r="CM445" s="161"/>
      <c r="CN445" s="166">
        <f>IF(PMKAFAAPAYER[[#This Row],[ ]]="Payé",PMKAFAAPAYER[[#This Row],[20.08.2025]],0)</f>
        <v>0</v>
      </c>
      <c r="CO445" s="161"/>
      <c r="CP445" s="176">
        <f>IF(PMKAFAAPAYER[[#This Row],[ ]]="Payé",PMKAFAAPAYER[[#This Row],[27.08.2025]],0)</f>
        <v>0</v>
      </c>
      <c r="CQ445" s="18">
        <f t="shared" si="103"/>
        <v>0</v>
      </c>
      <c r="CR445" s="162"/>
      <c r="CS445" s="166">
        <f>IF(PMKAFAAPAYER[[#This Row],[ ]]="Payé",PMKAFAAPAYER[[#This Row],[03.09.2025]],0)</f>
        <v>0</v>
      </c>
      <c r="CT445" s="161"/>
      <c r="CU445" s="166">
        <f>IF(PMKAFAAPAYER[[#This Row],[ ]]="Payé",PMKAFAAPAYER[[#This Row],[10.09.2025]],0)</f>
        <v>0</v>
      </c>
      <c r="CV445" s="161"/>
      <c r="CW445" s="166">
        <f>IF(PMKAFAAPAYER[[#This Row],[ ]]="Payé",PMKAFAAPAYER[[#This Row],[17.09.2025]],0)</f>
        <v>0</v>
      </c>
      <c r="CX445" s="161"/>
      <c r="CY445" s="176">
        <f>IF(PMKAFAAPAYER[[#This Row],[ ]]="Payé",PMKAFAAPAYER[[#This Row],[24.09.2025]],0)</f>
        <v>0</v>
      </c>
      <c r="CZ445" s="17">
        <f t="shared" si="104"/>
        <v>0</v>
      </c>
      <c r="DA445" s="162"/>
      <c r="DB445" s="166">
        <f>IF(PMKAFAAPAYER[[#This Row],[ ]]="Payé",PMKAFAAPAYER[[#This Row],[01.10.2025]],0)</f>
        <v>0</v>
      </c>
      <c r="DC445" s="161"/>
      <c r="DD445" s="166">
        <f>IF(PMKAFAAPAYER[[#This Row],[ ]]="Payé",PMKAFAAPAYER[[#This Row],[08.10.2025]],0)</f>
        <v>0</v>
      </c>
      <c r="DE445" s="161"/>
      <c r="DF445" s="166">
        <f>IF(PMKAFAAPAYER[[#This Row],[ ]]="Payé",PMKAFAAPAYER[[#This Row],[15.10.2025]],0)</f>
        <v>0</v>
      </c>
      <c r="DG445" s="161"/>
      <c r="DH445" s="166">
        <f>IF(PMKAFAAPAYER[[#This Row],[ ]]="Payé",PMKAFAAPAYER[[#This Row],[22.10.2025]],0)</f>
        <v>0</v>
      </c>
      <c r="DI445" s="161"/>
      <c r="DJ445" s="176">
        <f>IF(PMKAFAAPAYER[[#This Row],[ ]]="Payé",PMKAFAAPAYER[[#This Row],[29.10.2025]],0)</f>
        <v>0</v>
      </c>
      <c r="DK445" s="18">
        <f t="shared" si="105"/>
        <v>0</v>
      </c>
      <c r="DL445" s="162"/>
      <c r="DM445" s="166">
        <f>IF(PMKAFAAPAYER[[#This Row],[ ]]="Payé",PMKAFAAPAYER[[#This Row],[05.11.2025]],0)</f>
        <v>0</v>
      </c>
      <c r="DN445" s="161"/>
      <c r="DO445" s="166">
        <f>IF(PMKAFAAPAYER[[#This Row],[ ]]="Payé",PMKAFAAPAYER[[#This Row],[12.11.2025]],0)</f>
        <v>0</v>
      </c>
      <c r="DP445" s="161"/>
      <c r="DQ445" s="166">
        <f>IF(PMKAFAAPAYER[[#This Row],[ ]]="Payé",PMKAFAAPAYER[[#This Row],[19.11.2025]],0)</f>
        <v>0</v>
      </c>
      <c r="DR445" s="161"/>
      <c r="DS445" s="176">
        <f>IF(PMKAFAAPAYER[[#This Row],[ ]]="Payé",PMKAFAAPAYER[[#This Row],[26.11.2025]],0)</f>
        <v>0</v>
      </c>
      <c r="DT445" s="17">
        <f t="shared" si="106"/>
        <v>0</v>
      </c>
      <c r="DU445" s="162"/>
      <c r="DV445" s="166">
        <f>IF(PMKAFAAPAYER[[#This Row],[ ]]="Payé",PMKAFAAPAYER[[#This Row],[03.12.2025]],0)</f>
        <v>0</v>
      </c>
      <c r="DW445" s="161"/>
      <c r="DX445" s="166">
        <f>IF(PMKAFAAPAYER[[#This Row],[ ]]="Payé",PMKAFAAPAYER[[#This Row],[10.12.2025]],0)</f>
        <v>0</v>
      </c>
      <c r="DY445" s="161"/>
      <c r="DZ445" s="166">
        <f>IF(PMKAFAAPAYER[[#This Row],[ ]]="Payé",PMKAFAAPAYER[[#This Row],[17.12.2025]],0)</f>
        <v>0</v>
      </c>
      <c r="EA445" s="161"/>
      <c r="EB445" s="166">
        <f>IF(PMKAFAAPAYER[[#This Row],[ ]]="Payé",PMKAFAAPAYER[[#This Row],[24.12.2025]],0)</f>
        <v>0</v>
      </c>
      <c r="EC445" s="161"/>
      <c r="ED445" s="176">
        <f>IF(PMKAFAAPAYER[[#This Row],[ ]]="Payé",PMKAFAAPAYER[[#This Row],[31.12.2025]],0)</f>
        <v>0</v>
      </c>
      <c r="EE445" s="18">
        <f t="shared" si="107"/>
        <v>0</v>
      </c>
      <c r="EF445" s="11">
        <f t="shared" si="108"/>
        <v>0</v>
      </c>
      <c r="EG445" s="16">
        <f>+PMKAFAAPAYER[[#This Row],[CHF]]-PMKAFAAPAYER[[#This Row],[T2025]]</f>
        <v>0</v>
      </c>
    </row>
    <row r="446" spans="1:137" x14ac:dyDescent="0.3">
      <c r="A446" s="9">
        <f t="shared" si="109"/>
        <v>441</v>
      </c>
      <c r="B446" s="250"/>
      <c r="C446" s="251"/>
      <c r="D446" s="252"/>
      <c r="E446" s="253"/>
      <c r="F446" s="265">
        <f t="shared" si="110"/>
        <v>0</v>
      </c>
      <c r="G446" s="254"/>
      <c r="H446" s="255"/>
      <c r="I446" s="256"/>
      <c r="J446" s="14"/>
      <c r="K446" s="14"/>
      <c r="L446" s="14"/>
      <c r="N446" s="15"/>
      <c r="P446" s="258"/>
      <c r="Q446" s="259"/>
      <c r="R446" s="260"/>
      <c r="S446" s="166">
        <f>IF(PMKAFAAPAYER[[#This Row],[ ]]="Payé",PMKAFAAPAYER[[#This Row],[02.01.2025]],0)</f>
        <v>0</v>
      </c>
      <c r="T446" s="234"/>
      <c r="U446" s="166">
        <f>IF(PMKAFAAPAYER[[#This Row],[ ]]="Payé",PMKAFAAPAYER[[#This Row],[09.01.2025]],0)</f>
        <v>0</v>
      </c>
      <c r="V446" s="234"/>
      <c r="W446" s="166">
        <f>IF(PMKAFAAPAYER[[#This Row],[ ]]="Payé",PMKAFAAPAYER[[#This Row],[16.01.2025]],0)</f>
        <v>0</v>
      </c>
      <c r="X446" s="234"/>
      <c r="Y446" s="166">
        <f>IF(PMKAFAAPAYER[[#This Row],[ ]]="Payé",PMKAFAAPAYER[[#This Row],[23.01.2025]],0)</f>
        <v>0</v>
      </c>
      <c r="Z446" s="234"/>
      <c r="AA446" s="176">
        <f>IF(PMKAFAAPAYER[[#This Row],[ ]]="Payé",PMKAFAAPAYER[[#This Row],[30.01.2025]],0)</f>
        <v>0</v>
      </c>
      <c r="AB446" s="32">
        <f t="shared" si="96"/>
        <v>0</v>
      </c>
      <c r="AC446" s="234"/>
      <c r="AD446" s="166">
        <f>IF(PMKAFAAPAYER[[#This Row],[ ]]="Payé",PMKAFAAPAYER[[#This Row],[06.02.2025]],0)</f>
        <v>0</v>
      </c>
      <c r="AE446" s="234"/>
      <c r="AF446" s="166">
        <f>IF(PMKAFAAPAYER[[#This Row],[ ]]="Payé",PMKAFAAPAYER[[#This Row],[13.02.2025]],0)</f>
        <v>0</v>
      </c>
      <c r="AG446" s="234"/>
      <c r="AH446" s="166">
        <f>IF(PMKAFAAPAYER[[#This Row],[ ]]="Payé",PMKAFAAPAYER[[#This Row],[20.02.2025]],0)</f>
        <v>0</v>
      </c>
      <c r="AI446" s="234"/>
      <c r="AJ446" s="176">
        <f>IF(PMKAFAAPAYER[[#This Row],[ ]]="Payé",PMKAFAAPAYER[[#This Row],[27.02.2025]],0)</f>
        <v>0</v>
      </c>
      <c r="AK446" s="47">
        <f t="shared" si="97"/>
        <v>0</v>
      </c>
      <c r="AL446" s="162"/>
      <c r="AM446" s="166">
        <f>IF(PMKAFAAPAYER[[#This Row],[ ]]="Payé",PMKAFAAPAYER[[#This Row],[05.03.2025]],0)</f>
        <v>0</v>
      </c>
      <c r="AN446" s="161"/>
      <c r="AO446" s="166">
        <f>IF(PMKAFAAPAYER[[#This Row],[ ]]="Payé",PMKAFAAPAYER[[#This Row],[12.03.2025]],0)</f>
        <v>0</v>
      </c>
      <c r="AP446" s="161"/>
      <c r="AQ446" s="166">
        <f>IF(PMKAFAAPAYER[[#This Row],[ ]]="Payé",PMKAFAAPAYER[[#This Row],[19.03.2025]],0)</f>
        <v>0</v>
      </c>
      <c r="AR446" s="161"/>
      <c r="AS446" s="176">
        <f>IF(PMKAFAAPAYER[[#This Row],[ ]]="Payé",PMKAFAAPAYER[[#This Row],[26.03.2025]],0)</f>
        <v>0</v>
      </c>
      <c r="AT446" s="17">
        <f t="shared" si="98"/>
        <v>0</v>
      </c>
      <c r="AU446" s="162"/>
      <c r="AV446" s="166">
        <f>IF(PMKAFAAPAYER[[#This Row],[ ]]="Payé",PMKAFAAPAYER[[#This Row],[02.04.2025]],0)</f>
        <v>0</v>
      </c>
      <c r="AW446" s="161"/>
      <c r="AX446" s="166">
        <f>IF(PMKAFAAPAYER[[#This Row],[ ]]="Payé",PMKAFAAPAYER[[#This Row],[09.04.2025]],0)</f>
        <v>0</v>
      </c>
      <c r="AY446" s="161"/>
      <c r="AZ446" s="166">
        <f>IF(PMKAFAAPAYER[[#This Row],[ ]]="Payé",PMKAFAAPAYER[[#This Row],[16.04.2025]],0)</f>
        <v>0</v>
      </c>
      <c r="BA446" s="161"/>
      <c r="BB446" s="166">
        <f>IF(PMKAFAAPAYER[[#This Row],[ ]]="Payé",PMKAFAAPAYER[[#This Row],[23.04.2025]],0)</f>
        <v>0</v>
      </c>
      <c r="BC446" s="161"/>
      <c r="BD446" s="176">
        <f>IF(PMKAFAAPAYER[[#This Row],[ ]]="Payé",PMKAFAAPAYER[[#This Row],[30.04.2025]],0)</f>
        <v>0</v>
      </c>
      <c r="BE446" s="18">
        <f t="shared" si="99"/>
        <v>0</v>
      </c>
      <c r="BF446" s="162"/>
      <c r="BG446" s="166">
        <f>IF(PMKAFAAPAYER[[#This Row],[ ]]="Payé",PMKAFAAPAYER[[#This Row],[07.05.2025]],0)</f>
        <v>0</v>
      </c>
      <c r="BH446" s="161"/>
      <c r="BI446" s="166">
        <f>IF(PMKAFAAPAYER[[#This Row],[ ]]="Payé",PMKAFAAPAYER[[#This Row],[14.05.2025]],0)</f>
        <v>0</v>
      </c>
      <c r="BJ446" s="161"/>
      <c r="BK446" s="166">
        <f>IF(PMKAFAAPAYER[[#This Row],[ ]]="Payé",PMKAFAAPAYER[[#This Row],[21.05.2025]],0)</f>
        <v>0</v>
      </c>
      <c r="BL446" s="161"/>
      <c r="BM446" s="176">
        <f>IF(PMKAFAAPAYER[[#This Row],[ ]]="Payé",PMKAFAAPAYER[[#This Row],[28.05.2025]],0)</f>
        <v>0</v>
      </c>
      <c r="BN446" s="17">
        <f t="shared" si="100"/>
        <v>0</v>
      </c>
      <c r="BO446" s="162"/>
      <c r="BP446" s="166">
        <f>IF(PMKAFAAPAYER[[#This Row],[ ]]="Payé",PMKAFAAPAYER[[#This Row],[04.06.2025]],0)</f>
        <v>0</v>
      </c>
      <c r="BQ446" s="161"/>
      <c r="BR446" s="166">
        <f>IF(PMKAFAAPAYER[[#This Row],[ ]]="Payé",PMKAFAAPAYER[[#This Row],[11.06.2025]],0)</f>
        <v>0</v>
      </c>
      <c r="BS446" s="161"/>
      <c r="BT446" s="166">
        <f>IF(PMKAFAAPAYER[[#This Row],[ ]]="Payé",PMKAFAAPAYER[[#This Row],[18.06.2025]],0)</f>
        <v>0</v>
      </c>
      <c r="BU446" s="161"/>
      <c r="BV446" s="176">
        <f>IF(PMKAFAAPAYER[[#This Row],[ ]]="Payé",PMKAFAAPAYER[[#This Row],[25.06.2025]],0)</f>
        <v>0</v>
      </c>
      <c r="BW446" s="18">
        <f t="shared" si="101"/>
        <v>0</v>
      </c>
      <c r="BX446" s="162"/>
      <c r="BY446" s="166">
        <f>IF(PMKAFAAPAYER[[#This Row],[ ]]="Payé",PMKAFAAPAYER[[#This Row],[02.07.2025]],0)</f>
        <v>0</v>
      </c>
      <c r="BZ446" s="161"/>
      <c r="CA446" s="166">
        <f>IF(PMKAFAAPAYER[[#This Row],[ ]]="Payé",PMKAFAAPAYER[[#This Row],[09.07.2025]],0)</f>
        <v>0</v>
      </c>
      <c r="CB446" s="161"/>
      <c r="CC446" s="166">
        <f>IF(PMKAFAAPAYER[[#This Row],[ ]]="Payé",PMKAFAAPAYER[[#This Row],[16.07.2025]],0)</f>
        <v>0</v>
      </c>
      <c r="CD446" s="161"/>
      <c r="CE446" s="166">
        <f>IF(PMKAFAAPAYER[[#This Row],[ ]]="Payé",PMKAFAAPAYER[[#This Row],[23.07.2025]],0)</f>
        <v>0</v>
      </c>
      <c r="CF446" s="161"/>
      <c r="CG446" s="176">
        <f>IF(PMKAFAAPAYER[[#This Row],[ ]]="Payé",PMKAFAAPAYER[[#This Row],[30.07.2025]],0)</f>
        <v>0</v>
      </c>
      <c r="CH446" s="17">
        <f t="shared" si="102"/>
        <v>0</v>
      </c>
      <c r="CI446" s="162"/>
      <c r="CJ446" s="166">
        <f>IF(PMKAFAAPAYER[[#This Row],[ ]]="Payé",PMKAFAAPAYER[[#This Row],[06.08.2025]],0)</f>
        <v>0</v>
      </c>
      <c r="CK446" s="161"/>
      <c r="CL446" s="166">
        <f>IF(PMKAFAAPAYER[[#This Row],[ ]]="Payé",PMKAFAAPAYER[[#This Row],[13.08.2025]],0)</f>
        <v>0</v>
      </c>
      <c r="CM446" s="161"/>
      <c r="CN446" s="166">
        <f>IF(PMKAFAAPAYER[[#This Row],[ ]]="Payé",PMKAFAAPAYER[[#This Row],[20.08.2025]],0)</f>
        <v>0</v>
      </c>
      <c r="CO446" s="161"/>
      <c r="CP446" s="176">
        <f>IF(PMKAFAAPAYER[[#This Row],[ ]]="Payé",PMKAFAAPAYER[[#This Row],[27.08.2025]],0)</f>
        <v>0</v>
      </c>
      <c r="CQ446" s="18">
        <f t="shared" si="103"/>
        <v>0</v>
      </c>
      <c r="CR446" s="162"/>
      <c r="CS446" s="166">
        <f>IF(PMKAFAAPAYER[[#This Row],[ ]]="Payé",PMKAFAAPAYER[[#This Row],[03.09.2025]],0)</f>
        <v>0</v>
      </c>
      <c r="CT446" s="161"/>
      <c r="CU446" s="166">
        <f>IF(PMKAFAAPAYER[[#This Row],[ ]]="Payé",PMKAFAAPAYER[[#This Row],[10.09.2025]],0)</f>
        <v>0</v>
      </c>
      <c r="CV446" s="161"/>
      <c r="CW446" s="166">
        <f>IF(PMKAFAAPAYER[[#This Row],[ ]]="Payé",PMKAFAAPAYER[[#This Row],[17.09.2025]],0)</f>
        <v>0</v>
      </c>
      <c r="CX446" s="161"/>
      <c r="CY446" s="176">
        <f>IF(PMKAFAAPAYER[[#This Row],[ ]]="Payé",PMKAFAAPAYER[[#This Row],[24.09.2025]],0)</f>
        <v>0</v>
      </c>
      <c r="CZ446" s="17">
        <f t="shared" si="104"/>
        <v>0</v>
      </c>
      <c r="DA446" s="162"/>
      <c r="DB446" s="166">
        <f>IF(PMKAFAAPAYER[[#This Row],[ ]]="Payé",PMKAFAAPAYER[[#This Row],[01.10.2025]],0)</f>
        <v>0</v>
      </c>
      <c r="DC446" s="161"/>
      <c r="DD446" s="166">
        <f>IF(PMKAFAAPAYER[[#This Row],[ ]]="Payé",PMKAFAAPAYER[[#This Row],[08.10.2025]],0)</f>
        <v>0</v>
      </c>
      <c r="DE446" s="161"/>
      <c r="DF446" s="166">
        <f>IF(PMKAFAAPAYER[[#This Row],[ ]]="Payé",PMKAFAAPAYER[[#This Row],[15.10.2025]],0)</f>
        <v>0</v>
      </c>
      <c r="DG446" s="161"/>
      <c r="DH446" s="166">
        <f>IF(PMKAFAAPAYER[[#This Row],[ ]]="Payé",PMKAFAAPAYER[[#This Row],[22.10.2025]],0)</f>
        <v>0</v>
      </c>
      <c r="DI446" s="161"/>
      <c r="DJ446" s="176">
        <f>IF(PMKAFAAPAYER[[#This Row],[ ]]="Payé",PMKAFAAPAYER[[#This Row],[29.10.2025]],0)</f>
        <v>0</v>
      </c>
      <c r="DK446" s="18">
        <f t="shared" si="105"/>
        <v>0</v>
      </c>
      <c r="DL446" s="162"/>
      <c r="DM446" s="166">
        <f>IF(PMKAFAAPAYER[[#This Row],[ ]]="Payé",PMKAFAAPAYER[[#This Row],[05.11.2025]],0)</f>
        <v>0</v>
      </c>
      <c r="DN446" s="161"/>
      <c r="DO446" s="166">
        <f>IF(PMKAFAAPAYER[[#This Row],[ ]]="Payé",PMKAFAAPAYER[[#This Row],[12.11.2025]],0)</f>
        <v>0</v>
      </c>
      <c r="DP446" s="161"/>
      <c r="DQ446" s="166">
        <f>IF(PMKAFAAPAYER[[#This Row],[ ]]="Payé",PMKAFAAPAYER[[#This Row],[19.11.2025]],0)</f>
        <v>0</v>
      </c>
      <c r="DR446" s="161"/>
      <c r="DS446" s="176">
        <f>IF(PMKAFAAPAYER[[#This Row],[ ]]="Payé",PMKAFAAPAYER[[#This Row],[26.11.2025]],0)</f>
        <v>0</v>
      </c>
      <c r="DT446" s="17">
        <f t="shared" si="106"/>
        <v>0</v>
      </c>
      <c r="DU446" s="162"/>
      <c r="DV446" s="166">
        <f>IF(PMKAFAAPAYER[[#This Row],[ ]]="Payé",PMKAFAAPAYER[[#This Row],[03.12.2025]],0)</f>
        <v>0</v>
      </c>
      <c r="DW446" s="161"/>
      <c r="DX446" s="166">
        <f>IF(PMKAFAAPAYER[[#This Row],[ ]]="Payé",PMKAFAAPAYER[[#This Row],[10.12.2025]],0)</f>
        <v>0</v>
      </c>
      <c r="DY446" s="161"/>
      <c r="DZ446" s="166">
        <f>IF(PMKAFAAPAYER[[#This Row],[ ]]="Payé",PMKAFAAPAYER[[#This Row],[17.12.2025]],0)</f>
        <v>0</v>
      </c>
      <c r="EA446" s="161"/>
      <c r="EB446" s="166">
        <f>IF(PMKAFAAPAYER[[#This Row],[ ]]="Payé",PMKAFAAPAYER[[#This Row],[24.12.2025]],0)</f>
        <v>0</v>
      </c>
      <c r="EC446" s="161"/>
      <c r="ED446" s="176">
        <f>IF(PMKAFAAPAYER[[#This Row],[ ]]="Payé",PMKAFAAPAYER[[#This Row],[31.12.2025]],0)</f>
        <v>0</v>
      </c>
      <c r="EE446" s="18">
        <f t="shared" si="107"/>
        <v>0</v>
      </c>
      <c r="EF446" s="11">
        <f t="shared" si="108"/>
        <v>0</v>
      </c>
      <c r="EG446" s="16">
        <f>+PMKAFAAPAYER[[#This Row],[CHF]]-PMKAFAAPAYER[[#This Row],[T2025]]</f>
        <v>0</v>
      </c>
    </row>
    <row r="447" spans="1:137" x14ac:dyDescent="0.3">
      <c r="A447" s="9">
        <f t="shared" si="109"/>
        <v>442</v>
      </c>
      <c r="B447" s="250"/>
      <c r="C447" s="251"/>
      <c r="D447" s="252"/>
      <c r="E447" s="253"/>
      <c r="F447" s="265">
        <f t="shared" si="110"/>
        <v>0</v>
      </c>
      <c r="G447" s="254"/>
      <c r="H447" s="255"/>
      <c r="I447" s="256"/>
      <c r="J447" s="14"/>
      <c r="K447" s="14"/>
      <c r="L447" s="14"/>
      <c r="N447" s="15"/>
      <c r="P447" s="258"/>
      <c r="Q447" s="259"/>
      <c r="R447" s="260"/>
      <c r="S447" s="166">
        <f>IF(PMKAFAAPAYER[[#This Row],[ ]]="Payé",PMKAFAAPAYER[[#This Row],[02.01.2025]],0)</f>
        <v>0</v>
      </c>
      <c r="T447" s="234"/>
      <c r="U447" s="166">
        <f>IF(PMKAFAAPAYER[[#This Row],[ ]]="Payé",PMKAFAAPAYER[[#This Row],[09.01.2025]],0)</f>
        <v>0</v>
      </c>
      <c r="V447" s="234"/>
      <c r="W447" s="166">
        <f>IF(PMKAFAAPAYER[[#This Row],[ ]]="Payé",PMKAFAAPAYER[[#This Row],[16.01.2025]],0)</f>
        <v>0</v>
      </c>
      <c r="X447" s="234"/>
      <c r="Y447" s="166">
        <f>IF(PMKAFAAPAYER[[#This Row],[ ]]="Payé",PMKAFAAPAYER[[#This Row],[23.01.2025]],0)</f>
        <v>0</v>
      </c>
      <c r="Z447" s="234"/>
      <c r="AA447" s="176">
        <f>IF(PMKAFAAPAYER[[#This Row],[ ]]="Payé",PMKAFAAPAYER[[#This Row],[30.01.2025]],0)</f>
        <v>0</v>
      </c>
      <c r="AB447" s="32">
        <f t="shared" si="96"/>
        <v>0</v>
      </c>
      <c r="AC447" s="234"/>
      <c r="AD447" s="166">
        <f>IF(PMKAFAAPAYER[[#This Row],[ ]]="Payé",PMKAFAAPAYER[[#This Row],[06.02.2025]],0)</f>
        <v>0</v>
      </c>
      <c r="AE447" s="234"/>
      <c r="AF447" s="166">
        <f>IF(PMKAFAAPAYER[[#This Row],[ ]]="Payé",PMKAFAAPAYER[[#This Row],[13.02.2025]],0)</f>
        <v>0</v>
      </c>
      <c r="AG447" s="234"/>
      <c r="AH447" s="166">
        <f>IF(PMKAFAAPAYER[[#This Row],[ ]]="Payé",PMKAFAAPAYER[[#This Row],[20.02.2025]],0)</f>
        <v>0</v>
      </c>
      <c r="AI447" s="234"/>
      <c r="AJ447" s="176">
        <f>IF(PMKAFAAPAYER[[#This Row],[ ]]="Payé",PMKAFAAPAYER[[#This Row],[27.02.2025]],0)</f>
        <v>0</v>
      </c>
      <c r="AK447" s="47">
        <f t="shared" si="97"/>
        <v>0</v>
      </c>
      <c r="AL447" s="162"/>
      <c r="AM447" s="166">
        <f>IF(PMKAFAAPAYER[[#This Row],[ ]]="Payé",PMKAFAAPAYER[[#This Row],[05.03.2025]],0)</f>
        <v>0</v>
      </c>
      <c r="AN447" s="161"/>
      <c r="AO447" s="166">
        <f>IF(PMKAFAAPAYER[[#This Row],[ ]]="Payé",PMKAFAAPAYER[[#This Row],[12.03.2025]],0)</f>
        <v>0</v>
      </c>
      <c r="AP447" s="161"/>
      <c r="AQ447" s="166">
        <f>IF(PMKAFAAPAYER[[#This Row],[ ]]="Payé",PMKAFAAPAYER[[#This Row],[19.03.2025]],0)</f>
        <v>0</v>
      </c>
      <c r="AR447" s="161"/>
      <c r="AS447" s="176">
        <f>IF(PMKAFAAPAYER[[#This Row],[ ]]="Payé",PMKAFAAPAYER[[#This Row],[26.03.2025]],0)</f>
        <v>0</v>
      </c>
      <c r="AT447" s="17">
        <f t="shared" si="98"/>
        <v>0</v>
      </c>
      <c r="AU447" s="162"/>
      <c r="AV447" s="166">
        <f>IF(PMKAFAAPAYER[[#This Row],[ ]]="Payé",PMKAFAAPAYER[[#This Row],[02.04.2025]],0)</f>
        <v>0</v>
      </c>
      <c r="AW447" s="161"/>
      <c r="AX447" s="166">
        <f>IF(PMKAFAAPAYER[[#This Row],[ ]]="Payé",PMKAFAAPAYER[[#This Row],[09.04.2025]],0)</f>
        <v>0</v>
      </c>
      <c r="AY447" s="161"/>
      <c r="AZ447" s="166">
        <f>IF(PMKAFAAPAYER[[#This Row],[ ]]="Payé",PMKAFAAPAYER[[#This Row],[16.04.2025]],0)</f>
        <v>0</v>
      </c>
      <c r="BA447" s="161"/>
      <c r="BB447" s="166">
        <f>IF(PMKAFAAPAYER[[#This Row],[ ]]="Payé",PMKAFAAPAYER[[#This Row],[23.04.2025]],0)</f>
        <v>0</v>
      </c>
      <c r="BC447" s="161"/>
      <c r="BD447" s="176">
        <f>IF(PMKAFAAPAYER[[#This Row],[ ]]="Payé",PMKAFAAPAYER[[#This Row],[30.04.2025]],0)</f>
        <v>0</v>
      </c>
      <c r="BE447" s="18">
        <f t="shared" si="99"/>
        <v>0</v>
      </c>
      <c r="BF447" s="162"/>
      <c r="BG447" s="166">
        <f>IF(PMKAFAAPAYER[[#This Row],[ ]]="Payé",PMKAFAAPAYER[[#This Row],[07.05.2025]],0)</f>
        <v>0</v>
      </c>
      <c r="BH447" s="161"/>
      <c r="BI447" s="166">
        <f>IF(PMKAFAAPAYER[[#This Row],[ ]]="Payé",PMKAFAAPAYER[[#This Row],[14.05.2025]],0)</f>
        <v>0</v>
      </c>
      <c r="BJ447" s="161"/>
      <c r="BK447" s="166">
        <f>IF(PMKAFAAPAYER[[#This Row],[ ]]="Payé",PMKAFAAPAYER[[#This Row],[21.05.2025]],0)</f>
        <v>0</v>
      </c>
      <c r="BL447" s="161"/>
      <c r="BM447" s="176">
        <f>IF(PMKAFAAPAYER[[#This Row],[ ]]="Payé",PMKAFAAPAYER[[#This Row],[28.05.2025]],0)</f>
        <v>0</v>
      </c>
      <c r="BN447" s="17">
        <f t="shared" si="100"/>
        <v>0</v>
      </c>
      <c r="BO447" s="162"/>
      <c r="BP447" s="166">
        <f>IF(PMKAFAAPAYER[[#This Row],[ ]]="Payé",PMKAFAAPAYER[[#This Row],[04.06.2025]],0)</f>
        <v>0</v>
      </c>
      <c r="BQ447" s="161"/>
      <c r="BR447" s="166">
        <f>IF(PMKAFAAPAYER[[#This Row],[ ]]="Payé",PMKAFAAPAYER[[#This Row],[11.06.2025]],0)</f>
        <v>0</v>
      </c>
      <c r="BS447" s="161"/>
      <c r="BT447" s="166">
        <f>IF(PMKAFAAPAYER[[#This Row],[ ]]="Payé",PMKAFAAPAYER[[#This Row],[18.06.2025]],0)</f>
        <v>0</v>
      </c>
      <c r="BU447" s="161"/>
      <c r="BV447" s="176">
        <f>IF(PMKAFAAPAYER[[#This Row],[ ]]="Payé",PMKAFAAPAYER[[#This Row],[25.06.2025]],0)</f>
        <v>0</v>
      </c>
      <c r="BW447" s="18">
        <f t="shared" si="101"/>
        <v>0</v>
      </c>
      <c r="BX447" s="162"/>
      <c r="BY447" s="166">
        <f>IF(PMKAFAAPAYER[[#This Row],[ ]]="Payé",PMKAFAAPAYER[[#This Row],[02.07.2025]],0)</f>
        <v>0</v>
      </c>
      <c r="BZ447" s="161"/>
      <c r="CA447" s="166">
        <f>IF(PMKAFAAPAYER[[#This Row],[ ]]="Payé",PMKAFAAPAYER[[#This Row],[09.07.2025]],0)</f>
        <v>0</v>
      </c>
      <c r="CB447" s="161"/>
      <c r="CC447" s="166">
        <f>IF(PMKAFAAPAYER[[#This Row],[ ]]="Payé",PMKAFAAPAYER[[#This Row],[16.07.2025]],0)</f>
        <v>0</v>
      </c>
      <c r="CD447" s="161"/>
      <c r="CE447" s="166">
        <f>IF(PMKAFAAPAYER[[#This Row],[ ]]="Payé",PMKAFAAPAYER[[#This Row],[23.07.2025]],0)</f>
        <v>0</v>
      </c>
      <c r="CF447" s="161"/>
      <c r="CG447" s="176">
        <f>IF(PMKAFAAPAYER[[#This Row],[ ]]="Payé",PMKAFAAPAYER[[#This Row],[30.07.2025]],0)</f>
        <v>0</v>
      </c>
      <c r="CH447" s="17">
        <f t="shared" si="102"/>
        <v>0</v>
      </c>
      <c r="CI447" s="162"/>
      <c r="CJ447" s="166">
        <f>IF(PMKAFAAPAYER[[#This Row],[ ]]="Payé",PMKAFAAPAYER[[#This Row],[06.08.2025]],0)</f>
        <v>0</v>
      </c>
      <c r="CK447" s="161"/>
      <c r="CL447" s="166">
        <f>IF(PMKAFAAPAYER[[#This Row],[ ]]="Payé",PMKAFAAPAYER[[#This Row],[13.08.2025]],0)</f>
        <v>0</v>
      </c>
      <c r="CM447" s="161"/>
      <c r="CN447" s="166">
        <f>IF(PMKAFAAPAYER[[#This Row],[ ]]="Payé",PMKAFAAPAYER[[#This Row],[20.08.2025]],0)</f>
        <v>0</v>
      </c>
      <c r="CO447" s="161"/>
      <c r="CP447" s="176">
        <f>IF(PMKAFAAPAYER[[#This Row],[ ]]="Payé",PMKAFAAPAYER[[#This Row],[27.08.2025]],0)</f>
        <v>0</v>
      </c>
      <c r="CQ447" s="18">
        <f t="shared" si="103"/>
        <v>0</v>
      </c>
      <c r="CR447" s="162"/>
      <c r="CS447" s="166">
        <f>IF(PMKAFAAPAYER[[#This Row],[ ]]="Payé",PMKAFAAPAYER[[#This Row],[03.09.2025]],0)</f>
        <v>0</v>
      </c>
      <c r="CT447" s="161"/>
      <c r="CU447" s="166">
        <f>IF(PMKAFAAPAYER[[#This Row],[ ]]="Payé",PMKAFAAPAYER[[#This Row],[10.09.2025]],0)</f>
        <v>0</v>
      </c>
      <c r="CV447" s="161"/>
      <c r="CW447" s="166">
        <f>IF(PMKAFAAPAYER[[#This Row],[ ]]="Payé",PMKAFAAPAYER[[#This Row],[17.09.2025]],0)</f>
        <v>0</v>
      </c>
      <c r="CX447" s="161"/>
      <c r="CY447" s="176">
        <f>IF(PMKAFAAPAYER[[#This Row],[ ]]="Payé",PMKAFAAPAYER[[#This Row],[24.09.2025]],0)</f>
        <v>0</v>
      </c>
      <c r="CZ447" s="17">
        <f t="shared" si="104"/>
        <v>0</v>
      </c>
      <c r="DA447" s="162"/>
      <c r="DB447" s="166">
        <f>IF(PMKAFAAPAYER[[#This Row],[ ]]="Payé",PMKAFAAPAYER[[#This Row],[01.10.2025]],0)</f>
        <v>0</v>
      </c>
      <c r="DC447" s="161"/>
      <c r="DD447" s="166">
        <f>IF(PMKAFAAPAYER[[#This Row],[ ]]="Payé",PMKAFAAPAYER[[#This Row],[08.10.2025]],0)</f>
        <v>0</v>
      </c>
      <c r="DE447" s="161"/>
      <c r="DF447" s="166">
        <f>IF(PMKAFAAPAYER[[#This Row],[ ]]="Payé",PMKAFAAPAYER[[#This Row],[15.10.2025]],0)</f>
        <v>0</v>
      </c>
      <c r="DG447" s="161"/>
      <c r="DH447" s="166">
        <f>IF(PMKAFAAPAYER[[#This Row],[ ]]="Payé",PMKAFAAPAYER[[#This Row],[22.10.2025]],0)</f>
        <v>0</v>
      </c>
      <c r="DI447" s="161"/>
      <c r="DJ447" s="176">
        <f>IF(PMKAFAAPAYER[[#This Row],[ ]]="Payé",PMKAFAAPAYER[[#This Row],[29.10.2025]],0)</f>
        <v>0</v>
      </c>
      <c r="DK447" s="18">
        <f t="shared" si="105"/>
        <v>0</v>
      </c>
      <c r="DL447" s="162"/>
      <c r="DM447" s="166">
        <f>IF(PMKAFAAPAYER[[#This Row],[ ]]="Payé",PMKAFAAPAYER[[#This Row],[05.11.2025]],0)</f>
        <v>0</v>
      </c>
      <c r="DN447" s="161"/>
      <c r="DO447" s="166">
        <f>IF(PMKAFAAPAYER[[#This Row],[ ]]="Payé",PMKAFAAPAYER[[#This Row],[12.11.2025]],0)</f>
        <v>0</v>
      </c>
      <c r="DP447" s="161"/>
      <c r="DQ447" s="166">
        <f>IF(PMKAFAAPAYER[[#This Row],[ ]]="Payé",PMKAFAAPAYER[[#This Row],[19.11.2025]],0)</f>
        <v>0</v>
      </c>
      <c r="DR447" s="161"/>
      <c r="DS447" s="176">
        <f>IF(PMKAFAAPAYER[[#This Row],[ ]]="Payé",PMKAFAAPAYER[[#This Row],[26.11.2025]],0)</f>
        <v>0</v>
      </c>
      <c r="DT447" s="17">
        <f t="shared" si="106"/>
        <v>0</v>
      </c>
      <c r="DU447" s="162"/>
      <c r="DV447" s="166">
        <f>IF(PMKAFAAPAYER[[#This Row],[ ]]="Payé",PMKAFAAPAYER[[#This Row],[03.12.2025]],0)</f>
        <v>0</v>
      </c>
      <c r="DW447" s="161"/>
      <c r="DX447" s="166">
        <f>IF(PMKAFAAPAYER[[#This Row],[ ]]="Payé",PMKAFAAPAYER[[#This Row],[10.12.2025]],0)</f>
        <v>0</v>
      </c>
      <c r="DY447" s="161"/>
      <c r="DZ447" s="166">
        <f>IF(PMKAFAAPAYER[[#This Row],[ ]]="Payé",PMKAFAAPAYER[[#This Row],[17.12.2025]],0)</f>
        <v>0</v>
      </c>
      <c r="EA447" s="161"/>
      <c r="EB447" s="166">
        <f>IF(PMKAFAAPAYER[[#This Row],[ ]]="Payé",PMKAFAAPAYER[[#This Row],[24.12.2025]],0)</f>
        <v>0</v>
      </c>
      <c r="EC447" s="161"/>
      <c r="ED447" s="176">
        <f>IF(PMKAFAAPAYER[[#This Row],[ ]]="Payé",PMKAFAAPAYER[[#This Row],[31.12.2025]],0)</f>
        <v>0</v>
      </c>
      <c r="EE447" s="18">
        <f t="shared" si="107"/>
        <v>0</v>
      </c>
      <c r="EF447" s="11">
        <f t="shared" si="108"/>
        <v>0</v>
      </c>
      <c r="EG447" s="16">
        <f>+PMKAFAAPAYER[[#This Row],[CHF]]-PMKAFAAPAYER[[#This Row],[T2025]]</f>
        <v>0</v>
      </c>
    </row>
    <row r="448" spans="1:137" x14ac:dyDescent="0.3">
      <c r="A448" s="9">
        <f t="shared" si="109"/>
        <v>443</v>
      </c>
      <c r="B448" s="250"/>
      <c r="C448" s="251"/>
      <c r="D448" s="252"/>
      <c r="E448" s="253"/>
      <c r="F448" s="265">
        <f t="shared" si="110"/>
        <v>0</v>
      </c>
      <c r="G448" s="254"/>
      <c r="H448" s="255"/>
      <c r="I448" s="256"/>
      <c r="J448" s="14"/>
      <c r="K448" s="14"/>
      <c r="L448" s="14"/>
      <c r="N448" s="15"/>
      <c r="P448" s="258"/>
      <c r="Q448" s="259"/>
      <c r="R448" s="260"/>
      <c r="S448" s="166">
        <f>IF(PMKAFAAPAYER[[#This Row],[ ]]="Payé",PMKAFAAPAYER[[#This Row],[02.01.2025]],0)</f>
        <v>0</v>
      </c>
      <c r="T448" s="234"/>
      <c r="U448" s="166">
        <f>IF(PMKAFAAPAYER[[#This Row],[ ]]="Payé",PMKAFAAPAYER[[#This Row],[09.01.2025]],0)</f>
        <v>0</v>
      </c>
      <c r="V448" s="234"/>
      <c r="W448" s="166">
        <f>IF(PMKAFAAPAYER[[#This Row],[ ]]="Payé",PMKAFAAPAYER[[#This Row],[16.01.2025]],0)</f>
        <v>0</v>
      </c>
      <c r="X448" s="234"/>
      <c r="Y448" s="166">
        <f>IF(PMKAFAAPAYER[[#This Row],[ ]]="Payé",PMKAFAAPAYER[[#This Row],[23.01.2025]],0)</f>
        <v>0</v>
      </c>
      <c r="Z448" s="234"/>
      <c r="AA448" s="176">
        <f>IF(PMKAFAAPAYER[[#This Row],[ ]]="Payé",PMKAFAAPAYER[[#This Row],[30.01.2025]],0)</f>
        <v>0</v>
      </c>
      <c r="AB448" s="32">
        <f t="shared" si="96"/>
        <v>0</v>
      </c>
      <c r="AC448" s="234"/>
      <c r="AD448" s="166">
        <f>IF(PMKAFAAPAYER[[#This Row],[ ]]="Payé",PMKAFAAPAYER[[#This Row],[06.02.2025]],0)</f>
        <v>0</v>
      </c>
      <c r="AE448" s="234"/>
      <c r="AF448" s="166">
        <f>IF(PMKAFAAPAYER[[#This Row],[ ]]="Payé",PMKAFAAPAYER[[#This Row],[13.02.2025]],0)</f>
        <v>0</v>
      </c>
      <c r="AG448" s="234"/>
      <c r="AH448" s="166">
        <f>IF(PMKAFAAPAYER[[#This Row],[ ]]="Payé",PMKAFAAPAYER[[#This Row],[20.02.2025]],0)</f>
        <v>0</v>
      </c>
      <c r="AI448" s="234"/>
      <c r="AJ448" s="176">
        <f>IF(PMKAFAAPAYER[[#This Row],[ ]]="Payé",PMKAFAAPAYER[[#This Row],[27.02.2025]],0)</f>
        <v>0</v>
      </c>
      <c r="AK448" s="47">
        <f t="shared" si="97"/>
        <v>0</v>
      </c>
      <c r="AL448" s="162"/>
      <c r="AM448" s="166">
        <f>IF(PMKAFAAPAYER[[#This Row],[ ]]="Payé",PMKAFAAPAYER[[#This Row],[05.03.2025]],0)</f>
        <v>0</v>
      </c>
      <c r="AN448" s="161"/>
      <c r="AO448" s="166">
        <f>IF(PMKAFAAPAYER[[#This Row],[ ]]="Payé",PMKAFAAPAYER[[#This Row],[12.03.2025]],0)</f>
        <v>0</v>
      </c>
      <c r="AP448" s="161"/>
      <c r="AQ448" s="166">
        <f>IF(PMKAFAAPAYER[[#This Row],[ ]]="Payé",PMKAFAAPAYER[[#This Row],[19.03.2025]],0)</f>
        <v>0</v>
      </c>
      <c r="AR448" s="161"/>
      <c r="AS448" s="176">
        <f>IF(PMKAFAAPAYER[[#This Row],[ ]]="Payé",PMKAFAAPAYER[[#This Row],[26.03.2025]],0)</f>
        <v>0</v>
      </c>
      <c r="AT448" s="17">
        <f t="shared" si="98"/>
        <v>0</v>
      </c>
      <c r="AU448" s="162"/>
      <c r="AV448" s="166">
        <f>IF(PMKAFAAPAYER[[#This Row],[ ]]="Payé",PMKAFAAPAYER[[#This Row],[02.04.2025]],0)</f>
        <v>0</v>
      </c>
      <c r="AW448" s="161"/>
      <c r="AX448" s="166">
        <f>IF(PMKAFAAPAYER[[#This Row],[ ]]="Payé",PMKAFAAPAYER[[#This Row],[09.04.2025]],0)</f>
        <v>0</v>
      </c>
      <c r="AY448" s="161"/>
      <c r="AZ448" s="166">
        <f>IF(PMKAFAAPAYER[[#This Row],[ ]]="Payé",PMKAFAAPAYER[[#This Row],[16.04.2025]],0)</f>
        <v>0</v>
      </c>
      <c r="BA448" s="161"/>
      <c r="BB448" s="166">
        <f>IF(PMKAFAAPAYER[[#This Row],[ ]]="Payé",PMKAFAAPAYER[[#This Row],[23.04.2025]],0)</f>
        <v>0</v>
      </c>
      <c r="BC448" s="161"/>
      <c r="BD448" s="176">
        <f>IF(PMKAFAAPAYER[[#This Row],[ ]]="Payé",PMKAFAAPAYER[[#This Row],[30.04.2025]],0)</f>
        <v>0</v>
      </c>
      <c r="BE448" s="18">
        <f t="shared" si="99"/>
        <v>0</v>
      </c>
      <c r="BF448" s="162"/>
      <c r="BG448" s="166">
        <f>IF(PMKAFAAPAYER[[#This Row],[ ]]="Payé",PMKAFAAPAYER[[#This Row],[07.05.2025]],0)</f>
        <v>0</v>
      </c>
      <c r="BH448" s="161"/>
      <c r="BI448" s="166">
        <f>IF(PMKAFAAPAYER[[#This Row],[ ]]="Payé",PMKAFAAPAYER[[#This Row],[14.05.2025]],0)</f>
        <v>0</v>
      </c>
      <c r="BJ448" s="161"/>
      <c r="BK448" s="166">
        <f>IF(PMKAFAAPAYER[[#This Row],[ ]]="Payé",PMKAFAAPAYER[[#This Row],[21.05.2025]],0)</f>
        <v>0</v>
      </c>
      <c r="BL448" s="161"/>
      <c r="BM448" s="176">
        <f>IF(PMKAFAAPAYER[[#This Row],[ ]]="Payé",PMKAFAAPAYER[[#This Row],[28.05.2025]],0)</f>
        <v>0</v>
      </c>
      <c r="BN448" s="17">
        <f t="shared" si="100"/>
        <v>0</v>
      </c>
      <c r="BO448" s="162"/>
      <c r="BP448" s="166">
        <f>IF(PMKAFAAPAYER[[#This Row],[ ]]="Payé",PMKAFAAPAYER[[#This Row],[04.06.2025]],0)</f>
        <v>0</v>
      </c>
      <c r="BQ448" s="161"/>
      <c r="BR448" s="166">
        <f>IF(PMKAFAAPAYER[[#This Row],[ ]]="Payé",PMKAFAAPAYER[[#This Row],[11.06.2025]],0)</f>
        <v>0</v>
      </c>
      <c r="BS448" s="161"/>
      <c r="BT448" s="166">
        <f>IF(PMKAFAAPAYER[[#This Row],[ ]]="Payé",PMKAFAAPAYER[[#This Row],[18.06.2025]],0)</f>
        <v>0</v>
      </c>
      <c r="BU448" s="161"/>
      <c r="BV448" s="176">
        <f>IF(PMKAFAAPAYER[[#This Row],[ ]]="Payé",PMKAFAAPAYER[[#This Row],[25.06.2025]],0)</f>
        <v>0</v>
      </c>
      <c r="BW448" s="18">
        <f t="shared" si="101"/>
        <v>0</v>
      </c>
      <c r="BX448" s="162"/>
      <c r="BY448" s="166">
        <f>IF(PMKAFAAPAYER[[#This Row],[ ]]="Payé",PMKAFAAPAYER[[#This Row],[02.07.2025]],0)</f>
        <v>0</v>
      </c>
      <c r="BZ448" s="161"/>
      <c r="CA448" s="166">
        <f>IF(PMKAFAAPAYER[[#This Row],[ ]]="Payé",PMKAFAAPAYER[[#This Row],[09.07.2025]],0)</f>
        <v>0</v>
      </c>
      <c r="CB448" s="161"/>
      <c r="CC448" s="166">
        <f>IF(PMKAFAAPAYER[[#This Row],[ ]]="Payé",PMKAFAAPAYER[[#This Row],[16.07.2025]],0)</f>
        <v>0</v>
      </c>
      <c r="CD448" s="161"/>
      <c r="CE448" s="166">
        <f>IF(PMKAFAAPAYER[[#This Row],[ ]]="Payé",PMKAFAAPAYER[[#This Row],[23.07.2025]],0)</f>
        <v>0</v>
      </c>
      <c r="CF448" s="161"/>
      <c r="CG448" s="176">
        <f>IF(PMKAFAAPAYER[[#This Row],[ ]]="Payé",PMKAFAAPAYER[[#This Row],[30.07.2025]],0)</f>
        <v>0</v>
      </c>
      <c r="CH448" s="17">
        <f t="shared" si="102"/>
        <v>0</v>
      </c>
      <c r="CI448" s="162"/>
      <c r="CJ448" s="166">
        <f>IF(PMKAFAAPAYER[[#This Row],[ ]]="Payé",PMKAFAAPAYER[[#This Row],[06.08.2025]],0)</f>
        <v>0</v>
      </c>
      <c r="CK448" s="161"/>
      <c r="CL448" s="166">
        <f>IF(PMKAFAAPAYER[[#This Row],[ ]]="Payé",PMKAFAAPAYER[[#This Row],[13.08.2025]],0)</f>
        <v>0</v>
      </c>
      <c r="CM448" s="161"/>
      <c r="CN448" s="166">
        <f>IF(PMKAFAAPAYER[[#This Row],[ ]]="Payé",PMKAFAAPAYER[[#This Row],[20.08.2025]],0)</f>
        <v>0</v>
      </c>
      <c r="CO448" s="161"/>
      <c r="CP448" s="176">
        <f>IF(PMKAFAAPAYER[[#This Row],[ ]]="Payé",PMKAFAAPAYER[[#This Row],[27.08.2025]],0)</f>
        <v>0</v>
      </c>
      <c r="CQ448" s="18">
        <f t="shared" si="103"/>
        <v>0</v>
      </c>
      <c r="CR448" s="162"/>
      <c r="CS448" s="166">
        <f>IF(PMKAFAAPAYER[[#This Row],[ ]]="Payé",PMKAFAAPAYER[[#This Row],[03.09.2025]],0)</f>
        <v>0</v>
      </c>
      <c r="CT448" s="161"/>
      <c r="CU448" s="166">
        <f>IF(PMKAFAAPAYER[[#This Row],[ ]]="Payé",PMKAFAAPAYER[[#This Row],[10.09.2025]],0)</f>
        <v>0</v>
      </c>
      <c r="CV448" s="161"/>
      <c r="CW448" s="166">
        <f>IF(PMKAFAAPAYER[[#This Row],[ ]]="Payé",PMKAFAAPAYER[[#This Row],[17.09.2025]],0)</f>
        <v>0</v>
      </c>
      <c r="CX448" s="161"/>
      <c r="CY448" s="176">
        <f>IF(PMKAFAAPAYER[[#This Row],[ ]]="Payé",PMKAFAAPAYER[[#This Row],[24.09.2025]],0)</f>
        <v>0</v>
      </c>
      <c r="CZ448" s="17">
        <f t="shared" si="104"/>
        <v>0</v>
      </c>
      <c r="DA448" s="162"/>
      <c r="DB448" s="166">
        <f>IF(PMKAFAAPAYER[[#This Row],[ ]]="Payé",PMKAFAAPAYER[[#This Row],[01.10.2025]],0)</f>
        <v>0</v>
      </c>
      <c r="DC448" s="161"/>
      <c r="DD448" s="166">
        <f>IF(PMKAFAAPAYER[[#This Row],[ ]]="Payé",PMKAFAAPAYER[[#This Row],[08.10.2025]],0)</f>
        <v>0</v>
      </c>
      <c r="DE448" s="161"/>
      <c r="DF448" s="166">
        <f>IF(PMKAFAAPAYER[[#This Row],[ ]]="Payé",PMKAFAAPAYER[[#This Row],[15.10.2025]],0)</f>
        <v>0</v>
      </c>
      <c r="DG448" s="161"/>
      <c r="DH448" s="166">
        <f>IF(PMKAFAAPAYER[[#This Row],[ ]]="Payé",PMKAFAAPAYER[[#This Row],[22.10.2025]],0)</f>
        <v>0</v>
      </c>
      <c r="DI448" s="161"/>
      <c r="DJ448" s="176">
        <f>IF(PMKAFAAPAYER[[#This Row],[ ]]="Payé",PMKAFAAPAYER[[#This Row],[29.10.2025]],0)</f>
        <v>0</v>
      </c>
      <c r="DK448" s="18">
        <f t="shared" si="105"/>
        <v>0</v>
      </c>
      <c r="DL448" s="162"/>
      <c r="DM448" s="166">
        <f>IF(PMKAFAAPAYER[[#This Row],[ ]]="Payé",PMKAFAAPAYER[[#This Row],[05.11.2025]],0)</f>
        <v>0</v>
      </c>
      <c r="DN448" s="161"/>
      <c r="DO448" s="166">
        <f>IF(PMKAFAAPAYER[[#This Row],[ ]]="Payé",PMKAFAAPAYER[[#This Row],[12.11.2025]],0)</f>
        <v>0</v>
      </c>
      <c r="DP448" s="161"/>
      <c r="DQ448" s="166">
        <f>IF(PMKAFAAPAYER[[#This Row],[ ]]="Payé",PMKAFAAPAYER[[#This Row],[19.11.2025]],0)</f>
        <v>0</v>
      </c>
      <c r="DR448" s="161"/>
      <c r="DS448" s="176">
        <f>IF(PMKAFAAPAYER[[#This Row],[ ]]="Payé",PMKAFAAPAYER[[#This Row],[26.11.2025]],0)</f>
        <v>0</v>
      </c>
      <c r="DT448" s="17">
        <f t="shared" si="106"/>
        <v>0</v>
      </c>
      <c r="DU448" s="162"/>
      <c r="DV448" s="166">
        <f>IF(PMKAFAAPAYER[[#This Row],[ ]]="Payé",PMKAFAAPAYER[[#This Row],[03.12.2025]],0)</f>
        <v>0</v>
      </c>
      <c r="DW448" s="161"/>
      <c r="DX448" s="166">
        <f>IF(PMKAFAAPAYER[[#This Row],[ ]]="Payé",PMKAFAAPAYER[[#This Row],[10.12.2025]],0)</f>
        <v>0</v>
      </c>
      <c r="DY448" s="161"/>
      <c r="DZ448" s="166">
        <f>IF(PMKAFAAPAYER[[#This Row],[ ]]="Payé",PMKAFAAPAYER[[#This Row],[17.12.2025]],0)</f>
        <v>0</v>
      </c>
      <c r="EA448" s="161"/>
      <c r="EB448" s="166">
        <f>IF(PMKAFAAPAYER[[#This Row],[ ]]="Payé",PMKAFAAPAYER[[#This Row],[24.12.2025]],0)</f>
        <v>0</v>
      </c>
      <c r="EC448" s="161"/>
      <c r="ED448" s="176">
        <f>IF(PMKAFAAPAYER[[#This Row],[ ]]="Payé",PMKAFAAPAYER[[#This Row],[31.12.2025]],0)</f>
        <v>0</v>
      </c>
      <c r="EE448" s="18">
        <f t="shared" si="107"/>
        <v>0</v>
      </c>
      <c r="EF448" s="11">
        <f t="shared" si="108"/>
        <v>0</v>
      </c>
      <c r="EG448" s="16">
        <f>+PMKAFAAPAYER[[#This Row],[CHF]]-PMKAFAAPAYER[[#This Row],[T2025]]</f>
        <v>0</v>
      </c>
    </row>
    <row r="449" spans="1:137" x14ac:dyDescent="0.3">
      <c r="A449" s="9">
        <f t="shared" si="109"/>
        <v>444</v>
      </c>
      <c r="B449" s="250"/>
      <c r="C449" s="251"/>
      <c r="D449" s="252"/>
      <c r="E449" s="253"/>
      <c r="F449" s="265">
        <f t="shared" si="110"/>
        <v>0</v>
      </c>
      <c r="G449" s="254"/>
      <c r="H449" s="255"/>
      <c r="I449" s="256"/>
      <c r="J449" s="14"/>
      <c r="K449" s="14"/>
      <c r="L449" s="14"/>
      <c r="N449" s="15"/>
      <c r="P449" s="258"/>
      <c r="Q449" s="259"/>
      <c r="R449" s="260"/>
      <c r="S449" s="166">
        <f>IF(PMKAFAAPAYER[[#This Row],[ ]]="Payé",PMKAFAAPAYER[[#This Row],[02.01.2025]],0)</f>
        <v>0</v>
      </c>
      <c r="T449" s="234"/>
      <c r="U449" s="166">
        <f>IF(PMKAFAAPAYER[[#This Row],[ ]]="Payé",PMKAFAAPAYER[[#This Row],[09.01.2025]],0)</f>
        <v>0</v>
      </c>
      <c r="V449" s="234"/>
      <c r="W449" s="166">
        <f>IF(PMKAFAAPAYER[[#This Row],[ ]]="Payé",PMKAFAAPAYER[[#This Row],[16.01.2025]],0)</f>
        <v>0</v>
      </c>
      <c r="X449" s="234"/>
      <c r="Y449" s="166">
        <f>IF(PMKAFAAPAYER[[#This Row],[ ]]="Payé",PMKAFAAPAYER[[#This Row],[23.01.2025]],0)</f>
        <v>0</v>
      </c>
      <c r="Z449" s="234"/>
      <c r="AA449" s="176">
        <f>IF(PMKAFAAPAYER[[#This Row],[ ]]="Payé",PMKAFAAPAYER[[#This Row],[30.01.2025]],0)</f>
        <v>0</v>
      </c>
      <c r="AB449" s="32">
        <f t="shared" si="96"/>
        <v>0</v>
      </c>
      <c r="AC449" s="234"/>
      <c r="AD449" s="166">
        <f>IF(PMKAFAAPAYER[[#This Row],[ ]]="Payé",PMKAFAAPAYER[[#This Row],[06.02.2025]],0)</f>
        <v>0</v>
      </c>
      <c r="AE449" s="234"/>
      <c r="AF449" s="166">
        <f>IF(PMKAFAAPAYER[[#This Row],[ ]]="Payé",PMKAFAAPAYER[[#This Row],[13.02.2025]],0)</f>
        <v>0</v>
      </c>
      <c r="AG449" s="234"/>
      <c r="AH449" s="166">
        <f>IF(PMKAFAAPAYER[[#This Row],[ ]]="Payé",PMKAFAAPAYER[[#This Row],[20.02.2025]],0)</f>
        <v>0</v>
      </c>
      <c r="AI449" s="234"/>
      <c r="AJ449" s="176">
        <f>IF(PMKAFAAPAYER[[#This Row],[ ]]="Payé",PMKAFAAPAYER[[#This Row],[27.02.2025]],0)</f>
        <v>0</v>
      </c>
      <c r="AK449" s="47">
        <f t="shared" si="97"/>
        <v>0</v>
      </c>
      <c r="AL449" s="162"/>
      <c r="AM449" s="166">
        <f>IF(PMKAFAAPAYER[[#This Row],[ ]]="Payé",PMKAFAAPAYER[[#This Row],[05.03.2025]],0)</f>
        <v>0</v>
      </c>
      <c r="AN449" s="161"/>
      <c r="AO449" s="166">
        <f>IF(PMKAFAAPAYER[[#This Row],[ ]]="Payé",PMKAFAAPAYER[[#This Row],[12.03.2025]],0)</f>
        <v>0</v>
      </c>
      <c r="AP449" s="161"/>
      <c r="AQ449" s="166">
        <f>IF(PMKAFAAPAYER[[#This Row],[ ]]="Payé",PMKAFAAPAYER[[#This Row],[19.03.2025]],0)</f>
        <v>0</v>
      </c>
      <c r="AR449" s="161"/>
      <c r="AS449" s="176">
        <f>IF(PMKAFAAPAYER[[#This Row],[ ]]="Payé",PMKAFAAPAYER[[#This Row],[26.03.2025]],0)</f>
        <v>0</v>
      </c>
      <c r="AT449" s="17">
        <f t="shared" si="98"/>
        <v>0</v>
      </c>
      <c r="AU449" s="162"/>
      <c r="AV449" s="166">
        <f>IF(PMKAFAAPAYER[[#This Row],[ ]]="Payé",PMKAFAAPAYER[[#This Row],[02.04.2025]],0)</f>
        <v>0</v>
      </c>
      <c r="AW449" s="161"/>
      <c r="AX449" s="166">
        <f>IF(PMKAFAAPAYER[[#This Row],[ ]]="Payé",PMKAFAAPAYER[[#This Row],[09.04.2025]],0)</f>
        <v>0</v>
      </c>
      <c r="AY449" s="161"/>
      <c r="AZ449" s="166">
        <f>IF(PMKAFAAPAYER[[#This Row],[ ]]="Payé",PMKAFAAPAYER[[#This Row],[16.04.2025]],0)</f>
        <v>0</v>
      </c>
      <c r="BA449" s="161"/>
      <c r="BB449" s="166">
        <f>IF(PMKAFAAPAYER[[#This Row],[ ]]="Payé",PMKAFAAPAYER[[#This Row],[23.04.2025]],0)</f>
        <v>0</v>
      </c>
      <c r="BC449" s="161"/>
      <c r="BD449" s="176">
        <f>IF(PMKAFAAPAYER[[#This Row],[ ]]="Payé",PMKAFAAPAYER[[#This Row],[30.04.2025]],0)</f>
        <v>0</v>
      </c>
      <c r="BE449" s="18">
        <f t="shared" si="99"/>
        <v>0</v>
      </c>
      <c r="BF449" s="162"/>
      <c r="BG449" s="166">
        <f>IF(PMKAFAAPAYER[[#This Row],[ ]]="Payé",PMKAFAAPAYER[[#This Row],[07.05.2025]],0)</f>
        <v>0</v>
      </c>
      <c r="BH449" s="161"/>
      <c r="BI449" s="166">
        <f>IF(PMKAFAAPAYER[[#This Row],[ ]]="Payé",PMKAFAAPAYER[[#This Row],[14.05.2025]],0)</f>
        <v>0</v>
      </c>
      <c r="BJ449" s="161"/>
      <c r="BK449" s="166">
        <f>IF(PMKAFAAPAYER[[#This Row],[ ]]="Payé",PMKAFAAPAYER[[#This Row],[21.05.2025]],0)</f>
        <v>0</v>
      </c>
      <c r="BL449" s="161"/>
      <c r="BM449" s="176">
        <f>IF(PMKAFAAPAYER[[#This Row],[ ]]="Payé",PMKAFAAPAYER[[#This Row],[28.05.2025]],0)</f>
        <v>0</v>
      </c>
      <c r="BN449" s="17">
        <f t="shared" si="100"/>
        <v>0</v>
      </c>
      <c r="BO449" s="162"/>
      <c r="BP449" s="166">
        <f>IF(PMKAFAAPAYER[[#This Row],[ ]]="Payé",PMKAFAAPAYER[[#This Row],[04.06.2025]],0)</f>
        <v>0</v>
      </c>
      <c r="BQ449" s="161"/>
      <c r="BR449" s="166">
        <f>IF(PMKAFAAPAYER[[#This Row],[ ]]="Payé",PMKAFAAPAYER[[#This Row],[11.06.2025]],0)</f>
        <v>0</v>
      </c>
      <c r="BS449" s="161"/>
      <c r="BT449" s="166">
        <f>IF(PMKAFAAPAYER[[#This Row],[ ]]="Payé",PMKAFAAPAYER[[#This Row],[18.06.2025]],0)</f>
        <v>0</v>
      </c>
      <c r="BU449" s="161"/>
      <c r="BV449" s="176">
        <f>IF(PMKAFAAPAYER[[#This Row],[ ]]="Payé",PMKAFAAPAYER[[#This Row],[25.06.2025]],0)</f>
        <v>0</v>
      </c>
      <c r="BW449" s="18">
        <f t="shared" si="101"/>
        <v>0</v>
      </c>
      <c r="BX449" s="162"/>
      <c r="BY449" s="166">
        <f>IF(PMKAFAAPAYER[[#This Row],[ ]]="Payé",PMKAFAAPAYER[[#This Row],[02.07.2025]],0)</f>
        <v>0</v>
      </c>
      <c r="BZ449" s="161"/>
      <c r="CA449" s="166">
        <f>IF(PMKAFAAPAYER[[#This Row],[ ]]="Payé",PMKAFAAPAYER[[#This Row],[09.07.2025]],0)</f>
        <v>0</v>
      </c>
      <c r="CB449" s="161"/>
      <c r="CC449" s="166">
        <f>IF(PMKAFAAPAYER[[#This Row],[ ]]="Payé",PMKAFAAPAYER[[#This Row],[16.07.2025]],0)</f>
        <v>0</v>
      </c>
      <c r="CD449" s="161"/>
      <c r="CE449" s="166">
        <f>IF(PMKAFAAPAYER[[#This Row],[ ]]="Payé",PMKAFAAPAYER[[#This Row],[23.07.2025]],0)</f>
        <v>0</v>
      </c>
      <c r="CF449" s="161"/>
      <c r="CG449" s="176">
        <f>IF(PMKAFAAPAYER[[#This Row],[ ]]="Payé",PMKAFAAPAYER[[#This Row],[30.07.2025]],0)</f>
        <v>0</v>
      </c>
      <c r="CH449" s="17">
        <f t="shared" si="102"/>
        <v>0</v>
      </c>
      <c r="CI449" s="162"/>
      <c r="CJ449" s="166">
        <f>IF(PMKAFAAPAYER[[#This Row],[ ]]="Payé",PMKAFAAPAYER[[#This Row],[06.08.2025]],0)</f>
        <v>0</v>
      </c>
      <c r="CK449" s="161"/>
      <c r="CL449" s="166">
        <f>IF(PMKAFAAPAYER[[#This Row],[ ]]="Payé",PMKAFAAPAYER[[#This Row],[13.08.2025]],0)</f>
        <v>0</v>
      </c>
      <c r="CM449" s="161"/>
      <c r="CN449" s="166">
        <f>IF(PMKAFAAPAYER[[#This Row],[ ]]="Payé",PMKAFAAPAYER[[#This Row],[20.08.2025]],0)</f>
        <v>0</v>
      </c>
      <c r="CO449" s="161"/>
      <c r="CP449" s="176">
        <f>IF(PMKAFAAPAYER[[#This Row],[ ]]="Payé",PMKAFAAPAYER[[#This Row],[27.08.2025]],0)</f>
        <v>0</v>
      </c>
      <c r="CQ449" s="18">
        <f t="shared" si="103"/>
        <v>0</v>
      </c>
      <c r="CR449" s="162"/>
      <c r="CS449" s="166">
        <f>IF(PMKAFAAPAYER[[#This Row],[ ]]="Payé",PMKAFAAPAYER[[#This Row],[03.09.2025]],0)</f>
        <v>0</v>
      </c>
      <c r="CT449" s="161"/>
      <c r="CU449" s="166">
        <f>IF(PMKAFAAPAYER[[#This Row],[ ]]="Payé",PMKAFAAPAYER[[#This Row],[10.09.2025]],0)</f>
        <v>0</v>
      </c>
      <c r="CV449" s="161"/>
      <c r="CW449" s="166">
        <f>IF(PMKAFAAPAYER[[#This Row],[ ]]="Payé",PMKAFAAPAYER[[#This Row],[17.09.2025]],0)</f>
        <v>0</v>
      </c>
      <c r="CX449" s="161"/>
      <c r="CY449" s="176">
        <f>IF(PMKAFAAPAYER[[#This Row],[ ]]="Payé",PMKAFAAPAYER[[#This Row],[24.09.2025]],0)</f>
        <v>0</v>
      </c>
      <c r="CZ449" s="17">
        <f t="shared" si="104"/>
        <v>0</v>
      </c>
      <c r="DA449" s="162"/>
      <c r="DB449" s="166">
        <f>IF(PMKAFAAPAYER[[#This Row],[ ]]="Payé",PMKAFAAPAYER[[#This Row],[01.10.2025]],0)</f>
        <v>0</v>
      </c>
      <c r="DC449" s="161"/>
      <c r="DD449" s="166">
        <f>IF(PMKAFAAPAYER[[#This Row],[ ]]="Payé",PMKAFAAPAYER[[#This Row],[08.10.2025]],0)</f>
        <v>0</v>
      </c>
      <c r="DE449" s="161"/>
      <c r="DF449" s="166">
        <f>IF(PMKAFAAPAYER[[#This Row],[ ]]="Payé",PMKAFAAPAYER[[#This Row],[15.10.2025]],0)</f>
        <v>0</v>
      </c>
      <c r="DG449" s="161"/>
      <c r="DH449" s="166">
        <f>IF(PMKAFAAPAYER[[#This Row],[ ]]="Payé",PMKAFAAPAYER[[#This Row],[22.10.2025]],0)</f>
        <v>0</v>
      </c>
      <c r="DI449" s="161"/>
      <c r="DJ449" s="176">
        <f>IF(PMKAFAAPAYER[[#This Row],[ ]]="Payé",PMKAFAAPAYER[[#This Row],[29.10.2025]],0)</f>
        <v>0</v>
      </c>
      <c r="DK449" s="18">
        <f t="shared" si="105"/>
        <v>0</v>
      </c>
      <c r="DL449" s="162"/>
      <c r="DM449" s="166">
        <f>IF(PMKAFAAPAYER[[#This Row],[ ]]="Payé",PMKAFAAPAYER[[#This Row],[05.11.2025]],0)</f>
        <v>0</v>
      </c>
      <c r="DN449" s="161"/>
      <c r="DO449" s="166">
        <f>IF(PMKAFAAPAYER[[#This Row],[ ]]="Payé",PMKAFAAPAYER[[#This Row],[12.11.2025]],0)</f>
        <v>0</v>
      </c>
      <c r="DP449" s="161"/>
      <c r="DQ449" s="166">
        <f>IF(PMKAFAAPAYER[[#This Row],[ ]]="Payé",PMKAFAAPAYER[[#This Row],[19.11.2025]],0)</f>
        <v>0</v>
      </c>
      <c r="DR449" s="161"/>
      <c r="DS449" s="176">
        <f>IF(PMKAFAAPAYER[[#This Row],[ ]]="Payé",PMKAFAAPAYER[[#This Row],[26.11.2025]],0)</f>
        <v>0</v>
      </c>
      <c r="DT449" s="17">
        <f t="shared" si="106"/>
        <v>0</v>
      </c>
      <c r="DU449" s="162"/>
      <c r="DV449" s="166">
        <f>IF(PMKAFAAPAYER[[#This Row],[ ]]="Payé",PMKAFAAPAYER[[#This Row],[03.12.2025]],0)</f>
        <v>0</v>
      </c>
      <c r="DW449" s="161"/>
      <c r="DX449" s="166">
        <f>IF(PMKAFAAPAYER[[#This Row],[ ]]="Payé",PMKAFAAPAYER[[#This Row],[10.12.2025]],0)</f>
        <v>0</v>
      </c>
      <c r="DY449" s="161"/>
      <c r="DZ449" s="166">
        <f>IF(PMKAFAAPAYER[[#This Row],[ ]]="Payé",PMKAFAAPAYER[[#This Row],[17.12.2025]],0)</f>
        <v>0</v>
      </c>
      <c r="EA449" s="161"/>
      <c r="EB449" s="166">
        <f>IF(PMKAFAAPAYER[[#This Row],[ ]]="Payé",PMKAFAAPAYER[[#This Row],[24.12.2025]],0)</f>
        <v>0</v>
      </c>
      <c r="EC449" s="161"/>
      <c r="ED449" s="176">
        <f>IF(PMKAFAAPAYER[[#This Row],[ ]]="Payé",PMKAFAAPAYER[[#This Row],[31.12.2025]],0)</f>
        <v>0</v>
      </c>
      <c r="EE449" s="18">
        <f t="shared" si="107"/>
        <v>0</v>
      </c>
      <c r="EF449" s="11">
        <f t="shared" si="108"/>
        <v>0</v>
      </c>
      <c r="EG449" s="16">
        <f>+PMKAFAAPAYER[[#This Row],[CHF]]-PMKAFAAPAYER[[#This Row],[T2025]]</f>
        <v>0</v>
      </c>
    </row>
    <row r="450" spans="1:137" x14ac:dyDescent="0.3">
      <c r="A450" s="9">
        <f t="shared" si="109"/>
        <v>445</v>
      </c>
      <c r="B450" s="250"/>
      <c r="C450" s="251"/>
      <c r="D450" s="252"/>
      <c r="E450" s="253"/>
      <c r="F450" s="265">
        <f t="shared" si="110"/>
        <v>0</v>
      </c>
      <c r="G450" s="254"/>
      <c r="H450" s="255"/>
      <c r="I450" s="256"/>
      <c r="J450" s="14"/>
      <c r="K450" s="14"/>
      <c r="L450" s="14"/>
      <c r="N450" s="15"/>
      <c r="P450" s="258"/>
      <c r="Q450" s="259"/>
      <c r="R450" s="260"/>
      <c r="S450" s="166">
        <f>IF(PMKAFAAPAYER[[#This Row],[ ]]="Payé",PMKAFAAPAYER[[#This Row],[02.01.2025]],0)</f>
        <v>0</v>
      </c>
      <c r="T450" s="234"/>
      <c r="U450" s="166">
        <f>IF(PMKAFAAPAYER[[#This Row],[ ]]="Payé",PMKAFAAPAYER[[#This Row],[09.01.2025]],0)</f>
        <v>0</v>
      </c>
      <c r="V450" s="234"/>
      <c r="W450" s="166">
        <f>IF(PMKAFAAPAYER[[#This Row],[ ]]="Payé",PMKAFAAPAYER[[#This Row],[16.01.2025]],0)</f>
        <v>0</v>
      </c>
      <c r="X450" s="234"/>
      <c r="Y450" s="166">
        <f>IF(PMKAFAAPAYER[[#This Row],[ ]]="Payé",PMKAFAAPAYER[[#This Row],[23.01.2025]],0)</f>
        <v>0</v>
      </c>
      <c r="Z450" s="234"/>
      <c r="AA450" s="176">
        <f>IF(PMKAFAAPAYER[[#This Row],[ ]]="Payé",PMKAFAAPAYER[[#This Row],[30.01.2025]],0)</f>
        <v>0</v>
      </c>
      <c r="AB450" s="32">
        <f t="shared" si="96"/>
        <v>0</v>
      </c>
      <c r="AC450" s="234"/>
      <c r="AD450" s="166">
        <f>IF(PMKAFAAPAYER[[#This Row],[ ]]="Payé",PMKAFAAPAYER[[#This Row],[06.02.2025]],0)</f>
        <v>0</v>
      </c>
      <c r="AE450" s="234"/>
      <c r="AF450" s="166">
        <f>IF(PMKAFAAPAYER[[#This Row],[ ]]="Payé",PMKAFAAPAYER[[#This Row],[13.02.2025]],0)</f>
        <v>0</v>
      </c>
      <c r="AG450" s="234"/>
      <c r="AH450" s="166">
        <f>IF(PMKAFAAPAYER[[#This Row],[ ]]="Payé",PMKAFAAPAYER[[#This Row],[20.02.2025]],0)</f>
        <v>0</v>
      </c>
      <c r="AI450" s="234"/>
      <c r="AJ450" s="176">
        <f>IF(PMKAFAAPAYER[[#This Row],[ ]]="Payé",PMKAFAAPAYER[[#This Row],[27.02.2025]],0)</f>
        <v>0</v>
      </c>
      <c r="AK450" s="47">
        <f t="shared" si="97"/>
        <v>0</v>
      </c>
      <c r="AL450" s="162"/>
      <c r="AM450" s="166">
        <f>IF(PMKAFAAPAYER[[#This Row],[ ]]="Payé",PMKAFAAPAYER[[#This Row],[05.03.2025]],0)</f>
        <v>0</v>
      </c>
      <c r="AN450" s="161"/>
      <c r="AO450" s="166">
        <f>IF(PMKAFAAPAYER[[#This Row],[ ]]="Payé",PMKAFAAPAYER[[#This Row],[12.03.2025]],0)</f>
        <v>0</v>
      </c>
      <c r="AP450" s="161"/>
      <c r="AQ450" s="166">
        <f>IF(PMKAFAAPAYER[[#This Row],[ ]]="Payé",PMKAFAAPAYER[[#This Row],[19.03.2025]],0)</f>
        <v>0</v>
      </c>
      <c r="AR450" s="161"/>
      <c r="AS450" s="176">
        <f>IF(PMKAFAAPAYER[[#This Row],[ ]]="Payé",PMKAFAAPAYER[[#This Row],[26.03.2025]],0)</f>
        <v>0</v>
      </c>
      <c r="AT450" s="17">
        <f t="shared" si="98"/>
        <v>0</v>
      </c>
      <c r="AU450" s="162"/>
      <c r="AV450" s="166">
        <f>IF(PMKAFAAPAYER[[#This Row],[ ]]="Payé",PMKAFAAPAYER[[#This Row],[02.04.2025]],0)</f>
        <v>0</v>
      </c>
      <c r="AW450" s="161"/>
      <c r="AX450" s="166">
        <f>IF(PMKAFAAPAYER[[#This Row],[ ]]="Payé",PMKAFAAPAYER[[#This Row],[09.04.2025]],0)</f>
        <v>0</v>
      </c>
      <c r="AY450" s="161"/>
      <c r="AZ450" s="166">
        <f>IF(PMKAFAAPAYER[[#This Row],[ ]]="Payé",PMKAFAAPAYER[[#This Row],[16.04.2025]],0)</f>
        <v>0</v>
      </c>
      <c r="BA450" s="161"/>
      <c r="BB450" s="166">
        <f>IF(PMKAFAAPAYER[[#This Row],[ ]]="Payé",PMKAFAAPAYER[[#This Row],[23.04.2025]],0)</f>
        <v>0</v>
      </c>
      <c r="BC450" s="161"/>
      <c r="BD450" s="176">
        <f>IF(PMKAFAAPAYER[[#This Row],[ ]]="Payé",PMKAFAAPAYER[[#This Row],[30.04.2025]],0)</f>
        <v>0</v>
      </c>
      <c r="BE450" s="18">
        <f t="shared" si="99"/>
        <v>0</v>
      </c>
      <c r="BF450" s="162"/>
      <c r="BG450" s="166">
        <f>IF(PMKAFAAPAYER[[#This Row],[ ]]="Payé",PMKAFAAPAYER[[#This Row],[07.05.2025]],0)</f>
        <v>0</v>
      </c>
      <c r="BH450" s="161"/>
      <c r="BI450" s="166">
        <f>IF(PMKAFAAPAYER[[#This Row],[ ]]="Payé",PMKAFAAPAYER[[#This Row],[14.05.2025]],0)</f>
        <v>0</v>
      </c>
      <c r="BJ450" s="161"/>
      <c r="BK450" s="166">
        <f>IF(PMKAFAAPAYER[[#This Row],[ ]]="Payé",PMKAFAAPAYER[[#This Row],[21.05.2025]],0)</f>
        <v>0</v>
      </c>
      <c r="BL450" s="161"/>
      <c r="BM450" s="176">
        <f>IF(PMKAFAAPAYER[[#This Row],[ ]]="Payé",PMKAFAAPAYER[[#This Row],[28.05.2025]],0)</f>
        <v>0</v>
      </c>
      <c r="BN450" s="17">
        <f t="shared" si="100"/>
        <v>0</v>
      </c>
      <c r="BO450" s="162"/>
      <c r="BP450" s="166">
        <f>IF(PMKAFAAPAYER[[#This Row],[ ]]="Payé",PMKAFAAPAYER[[#This Row],[04.06.2025]],0)</f>
        <v>0</v>
      </c>
      <c r="BQ450" s="161"/>
      <c r="BR450" s="166">
        <f>IF(PMKAFAAPAYER[[#This Row],[ ]]="Payé",PMKAFAAPAYER[[#This Row],[11.06.2025]],0)</f>
        <v>0</v>
      </c>
      <c r="BS450" s="161"/>
      <c r="BT450" s="166">
        <f>IF(PMKAFAAPAYER[[#This Row],[ ]]="Payé",PMKAFAAPAYER[[#This Row],[18.06.2025]],0)</f>
        <v>0</v>
      </c>
      <c r="BU450" s="161"/>
      <c r="BV450" s="176">
        <f>IF(PMKAFAAPAYER[[#This Row],[ ]]="Payé",PMKAFAAPAYER[[#This Row],[25.06.2025]],0)</f>
        <v>0</v>
      </c>
      <c r="BW450" s="18">
        <f t="shared" si="101"/>
        <v>0</v>
      </c>
      <c r="BX450" s="162"/>
      <c r="BY450" s="166">
        <f>IF(PMKAFAAPAYER[[#This Row],[ ]]="Payé",PMKAFAAPAYER[[#This Row],[02.07.2025]],0)</f>
        <v>0</v>
      </c>
      <c r="BZ450" s="161"/>
      <c r="CA450" s="166">
        <f>IF(PMKAFAAPAYER[[#This Row],[ ]]="Payé",PMKAFAAPAYER[[#This Row],[09.07.2025]],0)</f>
        <v>0</v>
      </c>
      <c r="CB450" s="161"/>
      <c r="CC450" s="166">
        <f>IF(PMKAFAAPAYER[[#This Row],[ ]]="Payé",PMKAFAAPAYER[[#This Row],[16.07.2025]],0)</f>
        <v>0</v>
      </c>
      <c r="CD450" s="161"/>
      <c r="CE450" s="166">
        <f>IF(PMKAFAAPAYER[[#This Row],[ ]]="Payé",PMKAFAAPAYER[[#This Row],[23.07.2025]],0)</f>
        <v>0</v>
      </c>
      <c r="CF450" s="161"/>
      <c r="CG450" s="176">
        <f>IF(PMKAFAAPAYER[[#This Row],[ ]]="Payé",PMKAFAAPAYER[[#This Row],[30.07.2025]],0)</f>
        <v>0</v>
      </c>
      <c r="CH450" s="17">
        <f t="shared" si="102"/>
        <v>0</v>
      </c>
      <c r="CI450" s="162"/>
      <c r="CJ450" s="166">
        <f>IF(PMKAFAAPAYER[[#This Row],[ ]]="Payé",PMKAFAAPAYER[[#This Row],[06.08.2025]],0)</f>
        <v>0</v>
      </c>
      <c r="CK450" s="161"/>
      <c r="CL450" s="166">
        <f>IF(PMKAFAAPAYER[[#This Row],[ ]]="Payé",PMKAFAAPAYER[[#This Row],[13.08.2025]],0)</f>
        <v>0</v>
      </c>
      <c r="CM450" s="161"/>
      <c r="CN450" s="166">
        <f>IF(PMKAFAAPAYER[[#This Row],[ ]]="Payé",PMKAFAAPAYER[[#This Row],[20.08.2025]],0)</f>
        <v>0</v>
      </c>
      <c r="CO450" s="161"/>
      <c r="CP450" s="176">
        <f>IF(PMKAFAAPAYER[[#This Row],[ ]]="Payé",PMKAFAAPAYER[[#This Row],[27.08.2025]],0)</f>
        <v>0</v>
      </c>
      <c r="CQ450" s="18">
        <f t="shared" si="103"/>
        <v>0</v>
      </c>
      <c r="CR450" s="162"/>
      <c r="CS450" s="166">
        <f>IF(PMKAFAAPAYER[[#This Row],[ ]]="Payé",PMKAFAAPAYER[[#This Row],[03.09.2025]],0)</f>
        <v>0</v>
      </c>
      <c r="CT450" s="161"/>
      <c r="CU450" s="166">
        <f>IF(PMKAFAAPAYER[[#This Row],[ ]]="Payé",PMKAFAAPAYER[[#This Row],[10.09.2025]],0)</f>
        <v>0</v>
      </c>
      <c r="CV450" s="161"/>
      <c r="CW450" s="166">
        <f>IF(PMKAFAAPAYER[[#This Row],[ ]]="Payé",PMKAFAAPAYER[[#This Row],[17.09.2025]],0)</f>
        <v>0</v>
      </c>
      <c r="CX450" s="161"/>
      <c r="CY450" s="176">
        <f>IF(PMKAFAAPAYER[[#This Row],[ ]]="Payé",PMKAFAAPAYER[[#This Row],[24.09.2025]],0)</f>
        <v>0</v>
      </c>
      <c r="CZ450" s="17">
        <f t="shared" si="104"/>
        <v>0</v>
      </c>
      <c r="DA450" s="162"/>
      <c r="DB450" s="166">
        <f>IF(PMKAFAAPAYER[[#This Row],[ ]]="Payé",PMKAFAAPAYER[[#This Row],[01.10.2025]],0)</f>
        <v>0</v>
      </c>
      <c r="DC450" s="161"/>
      <c r="DD450" s="166">
        <f>IF(PMKAFAAPAYER[[#This Row],[ ]]="Payé",PMKAFAAPAYER[[#This Row],[08.10.2025]],0)</f>
        <v>0</v>
      </c>
      <c r="DE450" s="161"/>
      <c r="DF450" s="166">
        <f>IF(PMKAFAAPAYER[[#This Row],[ ]]="Payé",PMKAFAAPAYER[[#This Row],[15.10.2025]],0)</f>
        <v>0</v>
      </c>
      <c r="DG450" s="161"/>
      <c r="DH450" s="166">
        <f>IF(PMKAFAAPAYER[[#This Row],[ ]]="Payé",PMKAFAAPAYER[[#This Row],[22.10.2025]],0)</f>
        <v>0</v>
      </c>
      <c r="DI450" s="161"/>
      <c r="DJ450" s="176">
        <f>IF(PMKAFAAPAYER[[#This Row],[ ]]="Payé",PMKAFAAPAYER[[#This Row],[29.10.2025]],0)</f>
        <v>0</v>
      </c>
      <c r="DK450" s="18">
        <f t="shared" si="105"/>
        <v>0</v>
      </c>
      <c r="DL450" s="162"/>
      <c r="DM450" s="166">
        <f>IF(PMKAFAAPAYER[[#This Row],[ ]]="Payé",PMKAFAAPAYER[[#This Row],[05.11.2025]],0)</f>
        <v>0</v>
      </c>
      <c r="DN450" s="161"/>
      <c r="DO450" s="166">
        <f>IF(PMKAFAAPAYER[[#This Row],[ ]]="Payé",PMKAFAAPAYER[[#This Row],[12.11.2025]],0)</f>
        <v>0</v>
      </c>
      <c r="DP450" s="161"/>
      <c r="DQ450" s="166">
        <f>IF(PMKAFAAPAYER[[#This Row],[ ]]="Payé",PMKAFAAPAYER[[#This Row],[19.11.2025]],0)</f>
        <v>0</v>
      </c>
      <c r="DR450" s="161"/>
      <c r="DS450" s="176">
        <f>IF(PMKAFAAPAYER[[#This Row],[ ]]="Payé",PMKAFAAPAYER[[#This Row],[26.11.2025]],0)</f>
        <v>0</v>
      </c>
      <c r="DT450" s="17">
        <f t="shared" si="106"/>
        <v>0</v>
      </c>
      <c r="DU450" s="162"/>
      <c r="DV450" s="166">
        <f>IF(PMKAFAAPAYER[[#This Row],[ ]]="Payé",PMKAFAAPAYER[[#This Row],[03.12.2025]],0)</f>
        <v>0</v>
      </c>
      <c r="DW450" s="161"/>
      <c r="DX450" s="166">
        <f>IF(PMKAFAAPAYER[[#This Row],[ ]]="Payé",PMKAFAAPAYER[[#This Row],[10.12.2025]],0)</f>
        <v>0</v>
      </c>
      <c r="DY450" s="161"/>
      <c r="DZ450" s="166">
        <f>IF(PMKAFAAPAYER[[#This Row],[ ]]="Payé",PMKAFAAPAYER[[#This Row],[17.12.2025]],0)</f>
        <v>0</v>
      </c>
      <c r="EA450" s="161"/>
      <c r="EB450" s="166">
        <f>IF(PMKAFAAPAYER[[#This Row],[ ]]="Payé",PMKAFAAPAYER[[#This Row],[24.12.2025]],0)</f>
        <v>0</v>
      </c>
      <c r="EC450" s="161"/>
      <c r="ED450" s="176">
        <f>IF(PMKAFAAPAYER[[#This Row],[ ]]="Payé",PMKAFAAPAYER[[#This Row],[31.12.2025]],0)</f>
        <v>0</v>
      </c>
      <c r="EE450" s="18">
        <f t="shared" si="107"/>
        <v>0</v>
      </c>
      <c r="EF450" s="11">
        <f t="shared" si="108"/>
        <v>0</v>
      </c>
      <c r="EG450" s="16">
        <f>+PMKAFAAPAYER[[#This Row],[CHF]]-PMKAFAAPAYER[[#This Row],[T2025]]</f>
        <v>0</v>
      </c>
    </row>
    <row r="451" spans="1:137" x14ac:dyDescent="0.3">
      <c r="A451" s="9">
        <f t="shared" si="109"/>
        <v>446</v>
      </c>
      <c r="B451" s="250"/>
      <c r="C451" s="251"/>
      <c r="D451" s="252"/>
      <c r="E451" s="253"/>
      <c r="F451" s="265">
        <f t="shared" si="110"/>
        <v>0</v>
      </c>
      <c r="G451" s="254"/>
      <c r="H451" s="255"/>
      <c r="I451" s="256"/>
      <c r="J451" s="14"/>
      <c r="K451" s="14"/>
      <c r="L451" s="14"/>
      <c r="N451" s="15"/>
      <c r="P451" s="258"/>
      <c r="Q451" s="259"/>
      <c r="R451" s="260"/>
      <c r="S451" s="166">
        <f>IF(PMKAFAAPAYER[[#This Row],[ ]]="Payé",PMKAFAAPAYER[[#This Row],[02.01.2025]],0)</f>
        <v>0</v>
      </c>
      <c r="T451" s="234"/>
      <c r="U451" s="166">
        <f>IF(PMKAFAAPAYER[[#This Row],[ ]]="Payé",PMKAFAAPAYER[[#This Row],[09.01.2025]],0)</f>
        <v>0</v>
      </c>
      <c r="V451" s="234"/>
      <c r="W451" s="166">
        <f>IF(PMKAFAAPAYER[[#This Row],[ ]]="Payé",PMKAFAAPAYER[[#This Row],[16.01.2025]],0)</f>
        <v>0</v>
      </c>
      <c r="X451" s="234"/>
      <c r="Y451" s="166">
        <f>IF(PMKAFAAPAYER[[#This Row],[ ]]="Payé",PMKAFAAPAYER[[#This Row],[23.01.2025]],0)</f>
        <v>0</v>
      </c>
      <c r="Z451" s="234"/>
      <c r="AA451" s="176">
        <f>IF(PMKAFAAPAYER[[#This Row],[ ]]="Payé",PMKAFAAPAYER[[#This Row],[30.01.2025]],0)</f>
        <v>0</v>
      </c>
      <c r="AB451" s="32">
        <f t="shared" si="96"/>
        <v>0</v>
      </c>
      <c r="AC451" s="234"/>
      <c r="AD451" s="166">
        <f>IF(PMKAFAAPAYER[[#This Row],[ ]]="Payé",PMKAFAAPAYER[[#This Row],[06.02.2025]],0)</f>
        <v>0</v>
      </c>
      <c r="AE451" s="234"/>
      <c r="AF451" s="166">
        <f>IF(PMKAFAAPAYER[[#This Row],[ ]]="Payé",PMKAFAAPAYER[[#This Row],[13.02.2025]],0)</f>
        <v>0</v>
      </c>
      <c r="AG451" s="234"/>
      <c r="AH451" s="166">
        <f>IF(PMKAFAAPAYER[[#This Row],[ ]]="Payé",PMKAFAAPAYER[[#This Row],[20.02.2025]],0)</f>
        <v>0</v>
      </c>
      <c r="AI451" s="234"/>
      <c r="AJ451" s="176">
        <f>IF(PMKAFAAPAYER[[#This Row],[ ]]="Payé",PMKAFAAPAYER[[#This Row],[27.02.2025]],0)</f>
        <v>0</v>
      </c>
      <c r="AK451" s="47">
        <f t="shared" si="97"/>
        <v>0</v>
      </c>
      <c r="AL451" s="162"/>
      <c r="AM451" s="166">
        <f>IF(PMKAFAAPAYER[[#This Row],[ ]]="Payé",PMKAFAAPAYER[[#This Row],[05.03.2025]],0)</f>
        <v>0</v>
      </c>
      <c r="AN451" s="161"/>
      <c r="AO451" s="166">
        <f>IF(PMKAFAAPAYER[[#This Row],[ ]]="Payé",PMKAFAAPAYER[[#This Row],[12.03.2025]],0)</f>
        <v>0</v>
      </c>
      <c r="AP451" s="161"/>
      <c r="AQ451" s="166">
        <f>IF(PMKAFAAPAYER[[#This Row],[ ]]="Payé",PMKAFAAPAYER[[#This Row],[19.03.2025]],0)</f>
        <v>0</v>
      </c>
      <c r="AR451" s="161"/>
      <c r="AS451" s="176">
        <f>IF(PMKAFAAPAYER[[#This Row],[ ]]="Payé",PMKAFAAPAYER[[#This Row],[26.03.2025]],0)</f>
        <v>0</v>
      </c>
      <c r="AT451" s="17">
        <f t="shared" si="98"/>
        <v>0</v>
      </c>
      <c r="AU451" s="162"/>
      <c r="AV451" s="166">
        <f>IF(PMKAFAAPAYER[[#This Row],[ ]]="Payé",PMKAFAAPAYER[[#This Row],[02.04.2025]],0)</f>
        <v>0</v>
      </c>
      <c r="AW451" s="161"/>
      <c r="AX451" s="166">
        <f>IF(PMKAFAAPAYER[[#This Row],[ ]]="Payé",PMKAFAAPAYER[[#This Row],[09.04.2025]],0)</f>
        <v>0</v>
      </c>
      <c r="AY451" s="161"/>
      <c r="AZ451" s="166">
        <f>IF(PMKAFAAPAYER[[#This Row],[ ]]="Payé",PMKAFAAPAYER[[#This Row],[16.04.2025]],0)</f>
        <v>0</v>
      </c>
      <c r="BA451" s="161"/>
      <c r="BB451" s="166">
        <f>IF(PMKAFAAPAYER[[#This Row],[ ]]="Payé",PMKAFAAPAYER[[#This Row],[23.04.2025]],0)</f>
        <v>0</v>
      </c>
      <c r="BC451" s="161"/>
      <c r="BD451" s="176">
        <f>IF(PMKAFAAPAYER[[#This Row],[ ]]="Payé",PMKAFAAPAYER[[#This Row],[30.04.2025]],0)</f>
        <v>0</v>
      </c>
      <c r="BE451" s="18">
        <f t="shared" si="99"/>
        <v>0</v>
      </c>
      <c r="BF451" s="162"/>
      <c r="BG451" s="166">
        <f>IF(PMKAFAAPAYER[[#This Row],[ ]]="Payé",PMKAFAAPAYER[[#This Row],[07.05.2025]],0)</f>
        <v>0</v>
      </c>
      <c r="BH451" s="161"/>
      <c r="BI451" s="166">
        <f>IF(PMKAFAAPAYER[[#This Row],[ ]]="Payé",PMKAFAAPAYER[[#This Row],[14.05.2025]],0)</f>
        <v>0</v>
      </c>
      <c r="BJ451" s="161"/>
      <c r="BK451" s="166">
        <f>IF(PMKAFAAPAYER[[#This Row],[ ]]="Payé",PMKAFAAPAYER[[#This Row],[21.05.2025]],0)</f>
        <v>0</v>
      </c>
      <c r="BL451" s="161"/>
      <c r="BM451" s="176">
        <f>IF(PMKAFAAPAYER[[#This Row],[ ]]="Payé",PMKAFAAPAYER[[#This Row],[28.05.2025]],0)</f>
        <v>0</v>
      </c>
      <c r="BN451" s="17">
        <f t="shared" si="100"/>
        <v>0</v>
      </c>
      <c r="BO451" s="162"/>
      <c r="BP451" s="166">
        <f>IF(PMKAFAAPAYER[[#This Row],[ ]]="Payé",PMKAFAAPAYER[[#This Row],[04.06.2025]],0)</f>
        <v>0</v>
      </c>
      <c r="BQ451" s="161"/>
      <c r="BR451" s="166">
        <f>IF(PMKAFAAPAYER[[#This Row],[ ]]="Payé",PMKAFAAPAYER[[#This Row],[11.06.2025]],0)</f>
        <v>0</v>
      </c>
      <c r="BS451" s="161"/>
      <c r="BT451" s="166">
        <f>IF(PMKAFAAPAYER[[#This Row],[ ]]="Payé",PMKAFAAPAYER[[#This Row],[18.06.2025]],0)</f>
        <v>0</v>
      </c>
      <c r="BU451" s="161"/>
      <c r="BV451" s="176">
        <f>IF(PMKAFAAPAYER[[#This Row],[ ]]="Payé",PMKAFAAPAYER[[#This Row],[25.06.2025]],0)</f>
        <v>0</v>
      </c>
      <c r="BW451" s="18">
        <f t="shared" si="101"/>
        <v>0</v>
      </c>
      <c r="BX451" s="162"/>
      <c r="BY451" s="166">
        <f>IF(PMKAFAAPAYER[[#This Row],[ ]]="Payé",PMKAFAAPAYER[[#This Row],[02.07.2025]],0)</f>
        <v>0</v>
      </c>
      <c r="BZ451" s="161"/>
      <c r="CA451" s="166">
        <f>IF(PMKAFAAPAYER[[#This Row],[ ]]="Payé",PMKAFAAPAYER[[#This Row],[09.07.2025]],0)</f>
        <v>0</v>
      </c>
      <c r="CB451" s="161"/>
      <c r="CC451" s="166">
        <f>IF(PMKAFAAPAYER[[#This Row],[ ]]="Payé",PMKAFAAPAYER[[#This Row],[16.07.2025]],0)</f>
        <v>0</v>
      </c>
      <c r="CD451" s="161"/>
      <c r="CE451" s="166">
        <f>IF(PMKAFAAPAYER[[#This Row],[ ]]="Payé",PMKAFAAPAYER[[#This Row],[23.07.2025]],0)</f>
        <v>0</v>
      </c>
      <c r="CF451" s="161"/>
      <c r="CG451" s="176">
        <f>IF(PMKAFAAPAYER[[#This Row],[ ]]="Payé",PMKAFAAPAYER[[#This Row],[30.07.2025]],0)</f>
        <v>0</v>
      </c>
      <c r="CH451" s="17">
        <f t="shared" si="102"/>
        <v>0</v>
      </c>
      <c r="CI451" s="162"/>
      <c r="CJ451" s="166">
        <f>IF(PMKAFAAPAYER[[#This Row],[ ]]="Payé",PMKAFAAPAYER[[#This Row],[06.08.2025]],0)</f>
        <v>0</v>
      </c>
      <c r="CK451" s="161"/>
      <c r="CL451" s="166">
        <f>IF(PMKAFAAPAYER[[#This Row],[ ]]="Payé",PMKAFAAPAYER[[#This Row],[13.08.2025]],0)</f>
        <v>0</v>
      </c>
      <c r="CM451" s="161"/>
      <c r="CN451" s="166">
        <f>IF(PMKAFAAPAYER[[#This Row],[ ]]="Payé",PMKAFAAPAYER[[#This Row],[20.08.2025]],0)</f>
        <v>0</v>
      </c>
      <c r="CO451" s="161"/>
      <c r="CP451" s="176">
        <f>IF(PMKAFAAPAYER[[#This Row],[ ]]="Payé",PMKAFAAPAYER[[#This Row],[27.08.2025]],0)</f>
        <v>0</v>
      </c>
      <c r="CQ451" s="18">
        <f t="shared" si="103"/>
        <v>0</v>
      </c>
      <c r="CR451" s="162"/>
      <c r="CS451" s="166">
        <f>IF(PMKAFAAPAYER[[#This Row],[ ]]="Payé",PMKAFAAPAYER[[#This Row],[03.09.2025]],0)</f>
        <v>0</v>
      </c>
      <c r="CT451" s="161"/>
      <c r="CU451" s="166">
        <f>IF(PMKAFAAPAYER[[#This Row],[ ]]="Payé",PMKAFAAPAYER[[#This Row],[10.09.2025]],0)</f>
        <v>0</v>
      </c>
      <c r="CV451" s="161"/>
      <c r="CW451" s="166">
        <f>IF(PMKAFAAPAYER[[#This Row],[ ]]="Payé",PMKAFAAPAYER[[#This Row],[17.09.2025]],0)</f>
        <v>0</v>
      </c>
      <c r="CX451" s="161"/>
      <c r="CY451" s="176">
        <f>IF(PMKAFAAPAYER[[#This Row],[ ]]="Payé",PMKAFAAPAYER[[#This Row],[24.09.2025]],0)</f>
        <v>0</v>
      </c>
      <c r="CZ451" s="17">
        <f t="shared" si="104"/>
        <v>0</v>
      </c>
      <c r="DA451" s="162"/>
      <c r="DB451" s="166">
        <f>IF(PMKAFAAPAYER[[#This Row],[ ]]="Payé",PMKAFAAPAYER[[#This Row],[01.10.2025]],0)</f>
        <v>0</v>
      </c>
      <c r="DC451" s="161"/>
      <c r="DD451" s="166">
        <f>IF(PMKAFAAPAYER[[#This Row],[ ]]="Payé",PMKAFAAPAYER[[#This Row],[08.10.2025]],0)</f>
        <v>0</v>
      </c>
      <c r="DE451" s="161"/>
      <c r="DF451" s="166">
        <f>IF(PMKAFAAPAYER[[#This Row],[ ]]="Payé",PMKAFAAPAYER[[#This Row],[15.10.2025]],0)</f>
        <v>0</v>
      </c>
      <c r="DG451" s="161"/>
      <c r="DH451" s="166">
        <f>IF(PMKAFAAPAYER[[#This Row],[ ]]="Payé",PMKAFAAPAYER[[#This Row],[22.10.2025]],0)</f>
        <v>0</v>
      </c>
      <c r="DI451" s="161"/>
      <c r="DJ451" s="176">
        <f>IF(PMKAFAAPAYER[[#This Row],[ ]]="Payé",PMKAFAAPAYER[[#This Row],[29.10.2025]],0)</f>
        <v>0</v>
      </c>
      <c r="DK451" s="18">
        <f t="shared" si="105"/>
        <v>0</v>
      </c>
      <c r="DL451" s="162"/>
      <c r="DM451" s="166">
        <f>IF(PMKAFAAPAYER[[#This Row],[ ]]="Payé",PMKAFAAPAYER[[#This Row],[05.11.2025]],0)</f>
        <v>0</v>
      </c>
      <c r="DN451" s="161"/>
      <c r="DO451" s="166">
        <f>IF(PMKAFAAPAYER[[#This Row],[ ]]="Payé",PMKAFAAPAYER[[#This Row],[12.11.2025]],0)</f>
        <v>0</v>
      </c>
      <c r="DP451" s="161"/>
      <c r="DQ451" s="166">
        <f>IF(PMKAFAAPAYER[[#This Row],[ ]]="Payé",PMKAFAAPAYER[[#This Row],[19.11.2025]],0)</f>
        <v>0</v>
      </c>
      <c r="DR451" s="161"/>
      <c r="DS451" s="176">
        <f>IF(PMKAFAAPAYER[[#This Row],[ ]]="Payé",PMKAFAAPAYER[[#This Row],[26.11.2025]],0)</f>
        <v>0</v>
      </c>
      <c r="DT451" s="17">
        <f t="shared" si="106"/>
        <v>0</v>
      </c>
      <c r="DU451" s="162"/>
      <c r="DV451" s="166">
        <f>IF(PMKAFAAPAYER[[#This Row],[ ]]="Payé",PMKAFAAPAYER[[#This Row],[03.12.2025]],0)</f>
        <v>0</v>
      </c>
      <c r="DW451" s="161"/>
      <c r="DX451" s="166">
        <f>IF(PMKAFAAPAYER[[#This Row],[ ]]="Payé",PMKAFAAPAYER[[#This Row],[10.12.2025]],0)</f>
        <v>0</v>
      </c>
      <c r="DY451" s="161"/>
      <c r="DZ451" s="166">
        <f>IF(PMKAFAAPAYER[[#This Row],[ ]]="Payé",PMKAFAAPAYER[[#This Row],[17.12.2025]],0)</f>
        <v>0</v>
      </c>
      <c r="EA451" s="161"/>
      <c r="EB451" s="166">
        <f>IF(PMKAFAAPAYER[[#This Row],[ ]]="Payé",PMKAFAAPAYER[[#This Row],[24.12.2025]],0)</f>
        <v>0</v>
      </c>
      <c r="EC451" s="161"/>
      <c r="ED451" s="176">
        <f>IF(PMKAFAAPAYER[[#This Row],[ ]]="Payé",PMKAFAAPAYER[[#This Row],[31.12.2025]],0)</f>
        <v>0</v>
      </c>
      <c r="EE451" s="18">
        <f t="shared" si="107"/>
        <v>0</v>
      </c>
      <c r="EF451" s="11">
        <f t="shared" si="108"/>
        <v>0</v>
      </c>
      <c r="EG451" s="16">
        <f>+PMKAFAAPAYER[[#This Row],[CHF]]-PMKAFAAPAYER[[#This Row],[T2025]]</f>
        <v>0</v>
      </c>
    </row>
    <row r="452" spans="1:137" x14ac:dyDescent="0.3">
      <c r="A452" s="9">
        <f t="shared" si="109"/>
        <v>447</v>
      </c>
      <c r="B452" s="250"/>
      <c r="C452" s="251"/>
      <c r="D452" s="252"/>
      <c r="E452" s="253"/>
      <c r="F452" s="265">
        <f t="shared" si="110"/>
        <v>0</v>
      </c>
      <c r="G452" s="254"/>
      <c r="H452" s="255"/>
      <c r="I452" s="256"/>
      <c r="J452" s="14"/>
      <c r="K452" s="14"/>
      <c r="L452" s="14"/>
      <c r="N452" s="15"/>
      <c r="P452" s="258"/>
      <c r="Q452" s="259"/>
      <c r="R452" s="260"/>
      <c r="S452" s="166">
        <f>IF(PMKAFAAPAYER[[#This Row],[ ]]="Payé",PMKAFAAPAYER[[#This Row],[02.01.2025]],0)</f>
        <v>0</v>
      </c>
      <c r="T452" s="234"/>
      <c r="U452" s="166">
        <f>IF(PMKAFAAPAYER[[#This Row],[ ]]="Payé",PMKAFAAPAYER[[#This Row],[09.01.2025]],0)</f>
        <v>0</v>
      </c>
      <c r="V452" s="234"/>
      <c r="W452" s="166">
        <f>IF(PMKAFAAPAYER[[#This Row],[ ]]="Payé",PMKAFAAPAYER[[#This Row],[16.01.2025]],0)</f>
        <v>0</v>
      </c>
      <c r="X452" s="234"/>
      <c r="Y452" s="166">
        <f>IF(PMKAFAAPAYER[[#This Row],[ ]]="Payé",PMKAFAAPAYER[[#This Row],[23.01.2025]],0)</f>
        <v>0</v>
      </c>
      <c r="Z452" s="234"/>
      <c r="AA452" s="176">
        <f>IF(PMKAFAAPAYER[[#This Row],[ ]]="Payé",PMKAFAAPAYER[[#This Row],[30.01.2025]],0)</f>
        <v>0</v>
      </c>
      <c r="AB452" s="32">
        <f t="shared" si="96"/>
        <v>0</v>
      </c>
      <c r="AC452" s="234"/>
      <c r="AD452" s="166">
        <f>IF(PMKAFAAPAYER[[#This Row],[ ]]="Payé",PMKAFAAPAYER[[#This Row],[06.02.2025]],0)</f>
        <v>0</v>
      </c>
      <c r="AE452" s="234"/>
      <c r="AF452" s="166">
        <f>IF(PMKAFAAPAYER[[#This Row],[ ]]="Payé",PMKAFAAPAYER[[#This Row],[13.02.2025]],0)</f>
        <v>0</v>
      </c>
      <c r="AG452" s="234"/>
      <c r="AH452" s="166">
        <f>IF(PMKAFAAPAYER[[#This Row],[ ]]="Payé",PMKAFAAPAYER[[#This Row],[20.02.2025]],0)</f>
        <v>0</v>
      </c>
      <c r="AI452" s="234"/>
      <c r="AJ452" s="176">
        <f>IF(PMKAFAAPAYER[[#This Row],[ ]]="Payé",PMKAFAAPAYER[[#This Row],[27.02.2025]],0)</f>
        <v>0</v>
      </c>
      <c r="AK452" s="47">
        <f t="shared" si="97"/>
        <v>0</v>
      </c>
      <c r="AL452" s="162"/>
      <c r="AM452" s="166">
        <f>IF(PMKAFAAPAYER[[#This Row],[ ]]="Payé",PMKAFAAPAYER[[#This Row],[05.03.2025]],0)</f>
        <v>0</v>
      </c>
      <c r="AN452" s="161"/>
      <c r="AO452" s="166">
        <f>IF(PMKAFAAPAYER[[#This Row],[ ]]="Payé",PMKAFAAPAYER[[#This Row],[12.03.2025]],0)</f>
        <v>0</v>
      </c>
      <c r="AP452" s="161"/>
      <c r="AQ452" s="166">
        <f>IF(PMKAFAAPAYER[[#This Row],[ ]]="Payé",PMKAFAAPAYER[[#This Row],[19.03.2025]],0)</f>
        <v>0</v>
      </c>
      <c r="AR452" s="161"/>
      <c r="AS452" s="176">
        <f>IF(PMKAFAAPAYER[[#This Row],[ ]]="Payé",PMKAFAAPAYER[[#This Row],[26.03.2025]],0)</f>
        <v>0</v>
      </c>
      <c r="AT452" s="17">
        <f t="shared" si="98"/>
        <v>0</v>
      </c>
      <c r="AU452" s="162"/>
      <c r="AV452" s="166">
        <f>IF(PMKAFAAPAYER[[#This Row],[ ]]="Payé",PMKAFAAPAYER[[#This Row],[02.04.2025]],0)</f>
        <v>0</v>
      </c>
      <c r="AW452" s="161"/>
      <c r="AX452" s="166">
        <f>IF(PMKAFAAPAYER[[#This Row],[ ]]="Payé",PMKAFAAPAYER[[#This Row],[09.04.2025]],0)</f>
        <v>0</v>
      </c>
      <c r="AY452" s="161"/>
      <c r="AZ452" s="166">
        <f>IF(PMKAFAAPAYER[[#This Row],[ ]]="Payé",PMKAFAAPAYER[[#This Row],[16.04.2025]],0)</f>
        <v>0</v>
      </c>
      <c r="BA452" s="161"/>
      <c r="BB452" s="166">
        <f>IF(PMKAFAAPAYER[[#This Row],[ ]]="Payé",PMKAFAAPAYER[[#This Row],[23.04.2025]],0)</f>
        <v>0</v>
      </c>
      <c r="BC452" s="161"/>
      <c r="BD452" s="176">
        <f>IF(PMKAFAAPAYER[[#This Row],[ ]]="Payé",PMKAFAAPAYER[[#This Row],[30.04.2025]],0)</f>
        <v>0</v>
      </c>
      <c r="BE452" s="18">
        <f t="shared" si="99"/>
        <v>0</v>
      </c>
      <c r="BF452" s="162"/>
      <c r="BG452" s="166">
        <f>IF(PMKAFAAPAYER[[#This Row],[ ]]="Payé",PMKAFAAPAYER[[#This Row],[07.05.2025]],0)</f>
        <v>0</v>
      </c>
      <c r="BH452" s="161"/>
      <c r="BI452" s="166">
        <f>IF(PMKAFAAPAYER[[#This Row],[ ]]="Payé",PMKAFAAPAYER[[#This Row],[14.05.2025]],0)</f>
        <v>0</v>
      </c>
      <c r="BJ452" s="161"/>
      <c r="BK452" s="166">
        <f>IF(PMKAFAAPAYER[[#This Row],[ ]]="Payé",PMKAFAAPAYER[[#This Row],[21.05.2025]],0)</f>
        <v>0</v>
      </c>
      <c r="BL452" s="161"/>
      <c r="BM452" s="176">
        <f>IF(PMKAFAAPAYER[[#This Row],[ ]]="Payé",PMKAFAAPAYER[[#This Row],[28.05.2025]],0)</f>
        <v>0</v>
      </c>
      <c r="BN452" s="17">
        <f t="shared" si="100"/>
        <v>0</v>
      </c>
      <c r="BO452" s="162"/>
      <c r="BP452" s="166">
        <f>IF(PMKAFAAPAYER[[#This Row],[ ]]="Payé",PMKAFAAPAYER[[#This Row],[04.06.2025]],0)</f>
        <v>0</v>
      </c>
      <c r="BQ452" s="161"/>
      <c r="BR452" s="166">
        <f>IF(PMKAFAAPAYER[[#This Row],[ ]]="Payé",PMKAFAAPAYER[[#This Row],[11.06.2025]],0)</f>
        <v>0</v>
      </c>
      <c r="BS452" s="161"/>
      <c r="BT452" s="166">
        <f>IF(PMKAFAAPAYER[[#This Row],[ ]]="Payé",PMKAFAAPAYER[[#This Row],[18.06.2025]],0)</f>
        <v>0</v>
      </c>
      <c r="BU452" s="161"/>
      <c r="BV452" s="176">
        <f>IF(PMKAFAAPAYER[[#This Row],[ ]]="Payé",PMKAFAAPAYER[[#This Row],[25.06.2025]],0)</f>
        <v>0</v>
      </c>
      <c r="BW452" s="18">
        <f t="shared" si="101"/>
        <v>0</v>
      </c>
      <c r="BX452" s="162"/>
      <c r="BY452" s="166">
        <f>IF(PMKAFAAPAYER[[#This Row],[ ]]="Payé",PMKAFAAPAYER[[#This Row],[02.07.2025]],0)</f>
        <v>0</v>
      </c>
      <c r="BZ452" s="161"/>
      <c r="CA452" s="166">
        <f>IF(PMKAFAAPAYER[[#This Row],[ ]]="Payé",PMKAFAAPAYER[[#This Row],[09.07.2025]],0)</f>
        <v>0</v>
      </c>
      <c r="CB452" s="161"/>
      <c r="CC452" s="166">
        <f>IF(PMKAFAAPAYER[[#This Row],[ ]]="Payé",PMKAFAAPAYER[[#This Row],[16.07.2025]],0)</f>
        <v>0</v>
      </c>
      <c r="CD452" s="161"/>
      <c r="CE452" s="166">
        <f>IF(PMKAFAAPAYER[[#This Row],[ ]]="Payé",PMKAFAAPAYER[[#This Row],[23.07.2025]],0)</f>
        <v>0</v>
      </c>
      <c r="CF452" s="161"/>
      <c r="CG452" s="176">
        <f>IF(PMKAFAAPAYER[[#This Row],[ ]]="Payé",PMKAFAAPAYER[[#This Row],[30.07.2025]],0)</f>
        <v>0</v>
      </c>
      <c r="CH452" s="17">
        <f t="shared" si="102"/>
        <v>0</v>
      </c>
      <c r="CI452" s="162"/>
      <c r="CJ452" s="166">
        <f>IF(PMKAFAAPAYER[[#This Row],[ ]]="Payé",PMKAFAAPAYER[[#This Row],[06.08.2025]],0)</f>
        <v>0</v>
      </c>
      <c r="CK452" s="161"/>
      <c r="CL452" s="166">
        <f>IF(PMKAFAAPAYER[[#This Row],[ ]]="Payé",PMKAFAAPAYER[[#This Row],[13.08.2025]],0)</f>
        <v>0</v>
      </c>
      <c r="CM452" s="161"/>
      <c r="CN452" s="166">
        <f>IF(PMKAFAAPAYER[[#This Row],[ ]]="Payé",PMKAFAAPAYER[[#This Row],[20.08.2025]],0)</f>
        <v>0</v>
      </c>
      <c r="CO452" s="161"/>
      <c r="CP452" s="176">
        <f>IF(PMKAFAAPAYER[[#This Row],[ ]]="Payé",PMKAFAAPAYER[[#This Row],[27.08.2025]],0)</f>
        <v>0</v>
      </c>
      <c r="CQ452" s="18">
        <f t="shared" si="103"/>
        <v>0</v>
      </c>
      <c r="CR452" s="162"/>
      <c r="CS452" s="166">
        <f>IF(PMKAFAAPAYER[[#This Row],[ ]]="Payé",PMKAFAAPAYER[[#This Row],[03.09.2025]],0)</f>
        <v>0</v>
      </c>
      <c r="CT452" s="161"/>
      <c r="CU452" s="166">
        <f>IF(PMKAFAAPAYER[[#This Row],[ ]]="Payé",PMKAFAAPAYER[[#This Row],[10.09.2025]],0)</f>
        <v>0</v>
      </c>
      <c r="CV452" s="161"/>
      <c r="CW452" s="166">
        <f>IF(PMKAFAAPAYER[[#This Row],[ ]]="Payé",PMKAFAAPAYER[[#This Row],[17.09.2025]],0)</f>
        <v>0</v>
      </c>
      <c r="CX452" s="161"/>
      <c r="CY452" s="176">
        <f>IF(PMKAFAAPAYER[[#This Row],[ ]]="Payé",PMKAFAAPAYER[[#This Row],[24.09.2025]],0)</f>
        <v>0</v>
      </c>
      <c r="CZ452" s="17">
        <f t="shared" si="104"/>
        <v>0</v>
      </c>
      <c r="DA452" s="162"/>
      <c r="DB452" s="166">
        <f>IF(PMKAFAAPAYER[[#This Row],[ ]]="Payé",PMKAFAAPAYER[[#This Row],[01.10.2025]],0)</f>
        <v>0</v>
      </c>
      <c r="DC452" s="161"/>
      <c r="DD452" s="166">
        <f>IF(PMKAFAAPAYER[[#This Row],[ ]]="Payé",PMKAFAAPAYER[[#This Row],[08.10.2025]],0)</f>
        <v>0</v>
      </c>
      <c r="DE452" s="161"/>
      <c r="DF452" s="166">
        <f>IF(PMKAFAAPAYER[[#This Row],[ ]]="Payé",PMKAFAAPAYER[[#This Row],[15.10.2025]],0)</f>
        <v>0</v>
      </c>
      <c r="DG452" s="161"/>
      <c r="DH452" s="166">
        <f>IF(PMKAFAAPAYER[[#This Row],[ ]]="Payé",PMKAFAAPAYER[[#This Row],[22.10.2025]],0)</f>
        <v>0</v>
      </c>
      <c r="DI452" s="161"/>
      <c r="DJ452" s="176">
        <f>IF(PMKAFAAPAYER[[#This Row],[ ]]="Payé",PMKAFAAPAYER[[#This Row],[29.10.2025]],0)</f>
        <v>0</v>
      </c>
      <c r="DK452" s="18">
        <f t="shared" si="105"/>
        <v>0</v>
      </c>
      <c r="DL452" s="162"/>
      <c r="DM452" s="166">
        <f>IF(PMKAFAAPAYER[[#This Row],[ ]]="Payé",PMKAFAAPAYER[[#This Row],[05.11.2025]],0)</f>
        <v>0</v>
      </c>
      <c r="DN452" s="161"/>
      <c r="DO452" s="166">
        <f>IF(PMKAFAAPAYER[[#This Row],[ ]]="Payé",PMKAFAAPAYER[[#This Row],[12.11.2025]],0)</f>
        <v>0</v>
      </c>
      <c r="DP452" s="161"/>
      <c r="DQ452" s="166">
        <f>IF(PMKAFAAPAYER[[#This Row],[ ]]="Payé",PMKAFAAPAYER[[#This Row],[19.11.2025]],0)</f>
        <v>0</v>
      </c>
      <c r="DR452" s="161"/>
      <c r="DS452" s="176">
        <f>IF(PMKAFAAPAYER[[#This Row],[ ]]="Payé",PMKAFAAPAYER[[#This Row],[26.11.2025]],0)</f>
        <v>0</v>
      </c>
      <c r="DT452" s="17">
        <f t="shared" si="106"/>
        <v>0</v>
      </c>
      <c r="DU452" s="162"/>
      <c r="DV452" s="166">
        <f>IF(PMKAFAAPAYER[[#This Row],[ ]]="Payé",PMKAFAAPAYER[[#This Row],[03.12.2025]],0)</f>
        <v>0</v>
      </c>
      <c r="DW452" s="161"/>
      <c r="DX452" s="166">
        <f>IF(PMKAFAAPAYER[[#This Row],[ ]]="Payé",PMKAFAAPAYER[[#This Row],[10.12.2025]],0)</f>
        <v>0</v>
      </c>
      <c r="DY452" s="161"/>
      <c r="DZ452" s="166">
        <f>IF(PMKAFAAPAYER[[#This Row],[ ]]="Payé",PMKAFAAPAYER[[#This Row],[17.12.2025]],0)</f>
        <v>0</v>
      </c>
      <c r="EA452" s="161"/>
      <c r="EB452" s="166">
        <f>IF(PMKAFAAPAYER[[#This Row],[ ]]="Payé",PMKAFAAPAYER[[#This Row],[24.12.2025]],0)</f>
        <v>0</v>
      </c>
      <c r="EC452" s="161"/>
      <c r="ED452" s="176">
        <f>IF(PMKAFAAPAYER[[#This Row],[ ]]="Payé",PMKAFAAPAYER[[#This Row],[31.12.2025]],0)</f>
        <v>0</v>
      </c>
      <c r="EE452" s="18">
        <f t="shared" si="107"/>
        <v>0</v>
      </c>
      <c r="EF452" s="11">
        <f t="shared" si="108"/>
        <v>0</v>
      </c>
      <c r="EG452" s="16">
        <f>+PMKAFAAPAYER[[#This Row],[CHF]]-PMKAFAAPAYER[[#This Row],[T2025]]</f>
        <v>0</v>
      </c>
    </row>
    <row r="453" spans="1:137" x14ac:dyDescent="0.3">
      <c r="A453" s="9">
        <f t="shared" si="109"/>
        <v>448</v>
      </c>
      <c r="B453" s="250"/>
      <c r="C453" s="251"/>
      <c r="D453" s="252"/>
      <c r="E453" s="253"/>
      <c r="F453" s="265">
        <f t="shared" si="110"/>
        <v>0</v>
      </c>
      <c r="G453" s="254"/>
      <c r="H453" s="255"/>
      <c r="I453" s="256"/>
      <c r="J453" s="14"/>
      <c r="K453" s="14"/>
      <c r="L453" s="14"/>
      <c r="N453" s="15"/>
      <c r="P453" s="258"/>
      <c r="Q453" s="259"/>
      <c r="R453" s="260"/>
      <c r="S453" s="166">
        <f>IF(PMKAFAAPAYER[[#This Row],[ ]]="Payé",PMKAFAAPAYER[[#This Row],[02.01.2025]],0)</f>
        <v>0</v>
      </c>
      <c r="T453" s="234"/>
      <c r="U453" s="166">
        <f>IF(PMKAFAAPAYER[[#This Row],[ ]]="Payé",PMKAFAAPAYER[[#This Row],[09.01.2025]],0)</f>
        <v>0</v>
      </c>
      <c r="V453" s="234"/>
      <c r="W453" s="166">
        <f>IF(PMKAFAAPAYER[[#This Row],[ ]]="Payé",PMKAFAAPAYER[[#This Row],[16.01.2025]],0)</f>
        <v>0</v>
      </c>
      <c r="X453" s="234"/>
      <c r="Y453" s="166">
        <f>IF(PMKAFAAPAYER[[#This Row],[ ]]="Payé",PMKAFAAPAYER[[#This Row],[23.01.2025]],0)</f>
        <v>0</v>
      </c>
      <c r="Z453" s="234"/>
      <c r="AA453" s="176">
        <f>IF(PMKAFAAPAYER[[#This Row],[ ]]="Payé",PMKAFAAPAYER[[#This Row],[30.01.2025]],0)</f>
        <v>0</v>
      </c>
      <c r="AB453" s="32">
        <f t="shared" si="96"/>
        <v>0</v>
      </c>
      <c r="AC453" s="234"/>
      <c r="AD453" s="166">
        <f>IF(PMKAFAAPAYER[[#This Row],[ ]]="Payé",PMKAFAAPAYER[[#This Row],[06.02.2025]],0)</f>
        <v>0</v>
      </c>
      <c r="AE453" s="234"/>
      <c r="AF453" s="166">
        <f>IF(PMKAFAAPAYER[[#This Row],[ ]]="Payé",PMKAFAAPAYER[[#This Row],[13.02.2025]],0)</f>
        <v>0</v>
      </c>
      <c r="AG453" s="234"/>
      <c r="AH453" s="166">
        <f>IF(PMKAFAAPAYER[[#This Row],[ ]]="Payé",PMKAFAAPAYER[[#This Row],[20.02.2025]],0)</f>
        <v>0</v>
      </c>
      <c r="AI453" s="234"/>
      <c r="AJ453" s="176">
        <f>IF(PMKAFAAPAYER[[#This Row],[ ]]="Payé",PMKAFAAPAYER[[#This Row],[27.02.2025]],0)</f>
        <v>0</v>
      </c>
      <c r="AK453" s="47">
        <f t="shared" si="97"/>
        <v>0</v>
      </c>
      <c r="AL453" s="162"/>
      <c r="AM453" s="166">
        <f>IF(PMKAFAAPAYER[[#This Row],[ ]]="Payé",PMKAFAAPAYER[[#This Row],[05.03.2025]],0)</f>
        <v>0</v>
      </c>
      <c r="AN453" s="161"/>
      <c r="AO453" s="166">
        <f>IF(PMKAFAAPAYER[[#This Row],[ ]]="Payé",PMKAFAAPAYER[[#This Row],[12.03.2025]],0)</f>
        <v>0</v>
      </c>
      <c r="AP453" s="161"/>
      <c r="AQ453" s="166">
        <f>IF(PMKAFAAPAYER[[#This Row],[ ]]="Payé",PMKAFAAPAYER[[#This Row],[19.03.2025]],0)</f>
        <v>0</v>
      </c>
      <c r="AR453" s="161"/>
      <c r="AS453" s="176">
        <f>IF(PMKAFAAPAYER[[#This Row],[ ]]="Payé",PMKAFAAPAYER[[#This Row],[26.03.2025]],0)</f>
        <v>0</v>
      </c>
      <c r="AT453" s="17">
        <f t="shared" si="98"/>
        <v>0</v>
      </c>
      <c r="AU453" s="162"/>
      <c r="AV453" s="166">
        <f>IF(PMKAFAAPAYER[[#This Row],[ ]]="Payé",PMKAFAAPAYER[[#This Row],[02.04.2025]],0)</f>
        <v>0</v>
      </c>
      <c r="AW453" s="161"/>
      <c r="AX453" s="166">
        <f>IF(PMKAFAAPAYER[[#This Row],[ ]]="Payé",PMKAFAAPAYER[[#This Row],[09.04.2025]],0)</f>
        <v>0</v>
      </c>
      <c r="AY453" s="161"/>
      <c r="AZ453" s="166">
        <f>IF(PMKAFAAPAYER[[#This Row],[ ]]="Payé",PMKAFAAPAYER[[#This Row],[16.04.2025]],0)</f>
        <v>0</v>
      </c>
      <c r="BA453" s="161"/>
      <c r="BB453" s="166">
        <f>IF(PMKAFAAPAYER[[#This Row],[ ]]="Payé",PMKAFAAPAYER[[#This Row],[23.04.2025]],0)</f>
        <v>0</v>
      </c>
      <c r="BC453" s="161"/>
      <c r="BD453" s="176">
        <f>IF(PMKAFAAPAYER[[#This Row],[ ]]="Payé",PMKAFAAPAYER[[#This Row],[30.04.2025]],0)</f>
        <v>0</v>
      </c>
      <c r="BE453" s="18">
        <f t="shared" si="99"/>
        <v>0</v>
      </c>
      <c r="BF453" s="162"/>
      <c r="BG453" s="166">
        <f>IF(PMKAFAAPAYER[[#This Row],[ ]]="Payé",PMKAFAAPAYER[[#This Row],[07.05.2025]],0)</f>
        <v>0</v>
      </c>
      <c r="BH453" s="161"/>
      <c r="BI453" s="166">
        <f>IF(PMKAFAAPAYER[[#This Row],[ ]]="Payé",PMKAFAAPAYER[[#This Row],[14.05.2025]],0)</f>
        <v>0</v>
      </c>
      <c r="BJ453" s="161"/>
      <c r="BK453" s="166">
        <f>IF(PMKAFAAPAYER[[#This Row],[ ]]="Payé",PMKAFAAPAYER[[#This Row],[21.05.2025]],0)</f>
        <v>0</v>
      </c>
      <c r="BL453" s="161"/>
      <c r="BM453" s="176">
        <f>IF(PMKAFAAPAYER[[#This Row],[ ]]="Payé",PMKAFAAPAYER[[#This Row],[28.05.2025]],0)</f>
        <v>0</v>
      </c>
      <c r="BN453" s="17">
        <f t="shared" si="100"/>
        <v>0</v>
      </c>
      <c r="BO453" s="162"/>
      <c r="BP453" s="166">
        <f>IF(PMKAFAAPAYER[[#This Row],[ ]]="Payé",PMKAFAAPAYER[[#This Row],[04.06.2025]],0)</f>
        <v>0</v>
      </c>
      <c r="BQ453" s="161"/>
      <c r="BR453" s="166">
        <f>IF(PMKAFAAPAYER[[#This Row],[ ]]="Payé",PMKAFAAPAYER[[#This Row],[11.06.2025]],0)</f>
        <v>0</v>
      </c>
      <c r="BS453" s="161"/>
      <c r="BT453" s="166">
        <f>IF(PMKAFAAPAYER[[#This Row],[ ]]="Payé",PMKAFAAPAYER[[#This Row],[18.06.2025]],0)</f>
        <v>0</v>
      </c>
      <c r="BU453" s="161"/>
      <c r="BV453" s="176">
        <f>IF(PMKAFAAPAYER[[#This Row],[ ]]="Payé",PMKAFAAPAYER[[#This Row],[25.06.2025]],0)</f>
        <v>0</v>
      </c>
      <c r="BW453" s="18">
        <f t="shared" si="101"/>
        <v>0</v>
      </c>
      <c r="BX453" s="162"/>
      <c r="BY453" s="166">
        <f>IF(PMKAFAAPAYER[[#This Row],[ ]]="Payé",PMKAFAAPAYER[[#This Row],[02.07.2025]],0)</f>
        <v>0</v>
      </c>
      <c r="BZ453" s="161"/>
      <c r="CA453" s="166">
        <f>IF(PMKAFAAPAYER[[#This Row],[ ]]="Payé",PMKAFAAPAYER[[#This Row],[09.07.2025]],0)</f>
        <v>0</v>
      </c>
      <c r="CB453" s="161"/>
      <c r="CC453" s="166">
        <f>IF(PMKAFAAPAYER[[#This Row],[ ]]="Payé",PMKAFAAPAYER[[#This Row],[16.07.2025]],0)</f>
        <v>0</v>
      </c>
      <c r="CD453" s="161"/>
      <c r="CE453" s="166">
        <f>IF(PMKAFAAPAYER[[#This Row],[ ]]="Payé",PMKAFAAPAYER[[#This Row],[23.07.2025]],0)</f>
        <v>0</v>
      </c>
      <c r="CF453" s="161"/>
      <c r="CG453" s="176">
        <f>IF(PMKAFAAPAYER[[#This Row],[ ]]="Payé",PMKAFAAPAYER[[#This Row],[30.07.2025]],0)</f>
        <v>0</v>
      </c>
      <c r="CH453" s="17">
        <f t="shared" si="102"/>
        <v>0</v>
      </c>
      <c r="CI453" s="162"/>
      <c r="CJ453" s="166">
        <f>IF(PMKAFAAPAYER[[#This Row],[ ]]="Payé",PMKAFAAPAYER[[#This Row],[06.08.2025]],0)</f>
        <v>0</v>
      </c>
      <c r="CK453" s="161"/>
      <c r="CL453" s="166">
        <f>IF(PMKAFAAPAYER[[#This Row],[ ]]="Payé",PMKAFAAPAYER[[#This Row],[13.08.2025]],0)</f>
        <v>0</v>
      </c>
      <c r="CM453" s="161"/>
      <c r="CN453" s="166">
        <f>IF(PMKAFAAPAYER[[#This Row],[ ]]="Payé",PMKAFAAPAYER[[#This Row],[20.08.2025]],0)</f>
        <v>0</v>
      </c>
      <c r="CO453" s="161"/>
      <c r="CP453" s="176">
        <f>IF(PMKAFAAPAYER[[#This Row],[ ]]="Payé",PMKAFAAPAYER[[#This Row],[27.08.2025]],0)</f>
        <v>0</v>
      </c>
      <c r="CQ453" s="18">
        <f t="shared" si="103"/>
        <v>0</v>
      </c>
      <c r="CR453" s="162"/>
      <c r="CS453" s="166">
        <f>IF(PMKAFAAPAYER[[#This Row],[ ]]="Payé",PMKAFAAPAYER[[#This Row],[03.09.2025]],0)</f>
        <v>0</v>
      </c>
      <c r="CT453" s="161"/>
      <c r="CU453" s="166">
        <f>IF(PMKAFAAPAYER[[#This Row],[ ]]="Payé",PMKAFAAPAYER[[#This Row],[10.09.2025]],0)</f>
        <v>0</v>
      </c>
      <c r="CV453" s="161"/>
      <c r="CW453" s="166">
        <f>IF(PMKAFAAPAYER[[#This Row],[ ]]="Payé",PMKAFAAPAYER[[#This Row],[17.09.2025]],0)</f>
        <v>0</v>
      </c>
      <c r="CX453" s="161"/>
      <c r="CY453" s="176">
        <f>IF(PMKAFAAPAYER[[#This Row],[ ]]="Payé",PMKAFAAPAYER[[#This Row],[24.09.2025]],0)</f>
        <v>0</v>
      </c>
      <c r="CZ453" s="17">
        <f t="shared" si="104"/>
        <v>0</v>
      </c>
      <c r="DA453" s="162"/>
      <c r="DB453" s="166">
        <f>IF(PMKAFAAPAYER[[#This Row],[ ]]="Payé",PMKAFAAPAYER[[#This Row],[01.10.2025]],0)</f>
        <v>0</v>
      </c>
      <c r="DC453" s="161"/>
      <c r="DD453" s="166">
        <f>IF(PMKAFAAPAYER[[#This Row],[ ]]="Payé",PMKAFAAPAYER[[#This Row],[08.10.2025]],0)</f>
        <v>0</v>
      </c>
      <c r="DE453" s="161"/>
      <c r="DF453" s="166">
        <f>IF(PMKAFAAPAYER[[#This Row],[ ]]="Payé",PMKAFAAPAYER[[#This Row],[15.10.2025]],0)</f>
        <v>0</v>
      </c>
      <c r="DG453" s="161"/>
      <c r="DH453" s="166">
        <f>IF(PMKAFAAPAYER[[#This Row],[ ]]="Payé",PMKAFAAPAYER[[#This Row],[22.10.2025]],0)</f>
        <v>0</v>
      </c>
      <c r="DI453" s="161"/>
      <c r="DJ453" s="176">
        <f>IF(PMKAFAAPAYER[[#This Row],[ ]]="Payé",PMKAFAAPAYER[[#This Row],[29.10.2025]],0)</f>
        <v>0</v>
      </c>
      <c r="DK453" s="18">
        <f t="shared" si="105"/>
        <v>0</v>
      </c>
      <c r="DL453" s="162"/>
      <c r="DM453" s="166">
        <f>IF(PMKAFAAPAYER[[#This Row],[ ]]="Payé",PMKAFAAPAYER[[#This Row],[05.11.2025]],0)</f>
        <v>0</v>
      </c>
      <c r="DN453" s="161"/>
      <c r="DO453" s="166">
        <f>IF(PMKAFAAPAYER[[#This Row],[ ]]="Payé",PMKAFAAPAYER[[#This Row],[12.11.2025]],0)</f>
        <v>0</v>
      </c>
      <c r="DP453" s="161"/>
      <c r="DQ453" s="166">
        <f>IF(PMKAFAAPAYER[[#This Row],[ ]]="Payé",PMKAFAAPAYER[[#This Row],[19.11.2025]],0)</f>
        <v>0</v>
      </c>
      <c r="DR453" s="161"/>
      <c r="DS453" s="176">
        <f>IF(PMKAFAAPAYER[[#This Row],[ ]]="Payé",PMKAFAAPAYER[[#This Row],[26.11.2025]],0)</f>
        <v>0</v>
      </c>
      <c r="DT453" s="17">
        <f t="shared" si="106"/>
        <v>0</v>
      </c>
      <c r="DU453" s="162"/>
      <c r="DV453" s="166">
        <f>IF(PMKAFAAPAYER[[#This Row],[ ]]="Payé",PMKAFAAPAYER[[#This Row],[03.12.2025]],0)</f>
        <v>0</v>
      </c>
      <c r="DW453" s="161"/>
      <c r="DX453" s="166">
        <f>IF(PMKAFAAPAYER[[#This Row],[ ]]="Payé",PMKAFAAPAYER[[#This Row],[10.12.2025]],0)</f>
        <v>0</v>
      </c>
      <c r="DY453" s="161"/>
      <c r="DZ453" s="166">
        <f>IF(PMKAFAAPAYER[[#This Row],[ ]]="Payé",PMKAFAAPAYER[[#This Row],[17.12.2025]],0)</f>
        <v>0</v>
      </c>
      <c r="EA453" s="161"/>
      <c r="EB453" s="166">
        <f>IF(PMKAFAAPAYER[[#This Row],[ ]]="Payé",PMKAFAAPAYER[[#This Row],[24.12.2025]],0)</f>
        <v>0</v>
      </c>
      <c r="EC453" s="161"/>
      <c r="ED453" s="176">
        <f>IF(PMKAFAAPAYER[[#This Row],[ ]]="Payé",PMKAFAAPAYER[[#This Row],[31.12.2025]],0)</f>
        <v>0</v>
      </c>
      <c r="EE453" s="18">
        <f t="shared" si="107"/>
        <v>0</v>
      </c>
      <c r="EF453" s="11">
        <f t="shared" si="108"/>
        <v>0</v>
      </c>
      <c r="EG453" s="16">
        <f>+PMKAFAAPAYER[[#This Row],[CHF]]-PMKAFAAPAYER[[#This Row],[T2025]]</f>
        <v>0</v>
      </c>
    </row>
    <row r="454" spans="1:137" x14ac:dyDescent="0.3">
      <c r="A454" s="9">
        <f t="shared" si="109"/>
        <v>449</v>
      </c>
      <c r="B454" s="250"/>
      <c r="C454" s="251"/>
      <c r="D454" s="252"/>
      <c r="E454" s="253"/>
      <c r="F454" s="265">
        <f t="shared" si="110"/>
        <v>0</v>
      </c>
      <c r="G454" s="254"/>
      <c r="H454" s="255"/>
      <c r="I454" s="256"/>
      <c r="J454" s="14"/>
      <c r="K454" s="14"/>
      <c r="L454" s="14"/>
      <c r="N454" s="15"/>
      <c r="P454" s="258"/>
      <c r="Q454" s="259"/>
      <c r="R454" s="260"/>
      <c r="S454" s="166">
        <f>IF(PMKAFAAPAYER[[#This Row],[ ]]="Payé",PMKAFAAPAYER[[#This Row],[02.01.2025]],0)</f>
        <v>0</v>
      </c>
      <c r="T454" s="234"/>
      <c r="U454" s="166">
        <f>IF(PMKAFAAPAYER[[#This Row],[ ]]="Payé",PMKAFAAPAYER[[#This Row],[09.01.2025]],0)</f>
        <v>0</v>
      </c>
      <c r="V454" s="234"/>
      <c r="W454" s="166">
        <f>IF(PMKAFAAPAYER[[#This Row],[ ]]="Payé",PMKAFAAPAYER[[#This Row],[16.01.2025]],0)</f>
        <v>0</v>
      </c>
      <c r="X454" s="234"/>
      <c r="Y454" s="166">
        <f>IF(PMKAFAAPAYER[[#This Row],[ ]]="Payé",PMKAFAAPAYER[[#This Row],[23.01.2025]],0)</f>
        <v>0</v>
      </c>
      <c r="Z454" s="234"/>
      <c r="AA454" s="176">
        <f>IF(PMKAFAAPAYER[[#This Row],[ ]]="Payé",PMKAFAAPAYER[[#This Row],[30.01.2025]],0)</f>
        <v>0</v>
      </c>
      <c r="AB454" s="32">
        <f t="shared" ref="AB454:AB517" si="111">SUM(R454,T454,V454,X454,Z454)</f>
        <v>0</v>
      </c>
      <c r="AC454" s="234"/>
      <c r="AD454" s="166">
        <f>IF(PMKAFAAPAYER[[#This Row],[ ]]="Payé",PMKAFAAPAYER[[#This Row],[06.02.2025]],0)</f>
        <v>0</v>
      </c>
      <c r="AE454" s="234"/>
      <c r="AF454" s="166">
        <f>IF(PMKAFAAPAYER[[#This Row],[ ]]="Payé",PMKAFAAPAYER[[#This Row],[13.02.2025]],0)</f>
        <v>0</v>
      </c>
      <c r="AG454" s="234"/>
      <c r="AH454" s="166">
        <f>IF(PMKAFAAPAYER[[#This Row],[ ]]="Payé",PMKAFAAPAYER[[#This Row],[20.02.2025]],0)</f>
        <v>0</v>
      </c>
      <c r="AI454" s="234"/>
      <c r="AJ454" s="176">
        <f>IF(PMKAFAAPAYER[[#This Row],[ ]]="Payé",PMKAFAAPAYER[[#This Row],[27.02.2025]],0)</f>
        <v>0</v>
      </c>
      <c r="AK454" s="47">
        <f t="shared" ref="AK454:AK517" si="112">SUM(AC454,AE454,AG454,AI454)</f>
        <v>0</v>
      </c>
      <c r="AL454" s="162"/>
      <c r="AM454" s="166">
        <f>IF(PMKAFAAPAYER[[#This Row],[ ]]="Payé",PMKAFAAPAYER[[#This Row],[05.03.2025]],0)</f>
        <v>0</v>
      </c>
      <c r="AN454" s="161"/>
      <c r="AO454" s="166">
        <f>IF(PMKAFAAPAYER[[#This Row],[ ]]="Payé",PMKAFAAPAYER[[#This Row],[12.03.2025]],0)</f>
        <v>0</v>
      </c>
      <c r="AP454" s="161"/>
      <c r="AQ454" s="166">
        <f>IF(PMKAFAAPAYER[[#This Row],[ ]]="Payé",PMKAFAAPAYER[[#This Row],[19.03.2025]],0)</f>
        <v>0</v>
      </c>
      <c r="AR454" s="161"/>
      <c r="AS454" s="176">
        <f>IF(PMKAFAAPAYER[[#This Row],[ ]]="Payé",PMKAFAAPAYER[[#This Row],[26.03.2025]],0)</f>
        <v>0</v>
      </c>
      <c r="AT454" s="17">
        <f t="shared" ref="AT454:AT517" si="113">SUM(AL454,AN454,AP454,AR454)</f>
        <v>0</v>
      </c>
      <c r="AU454" s="162"/>
      <c r="AV454" s="166">
        <f>IF(PMKAFAAPAYER[[#This Row],[ ]]="Payé",PMKAFAAPAYER[[#This Row],[02.04.2025]],0)</f>
        <v>0</v>
      </c>
      <c r="AW454" s="161"/>
      <c r="AX454" s="166">
        <f>IF(PMKAFAAPAYER[[#This Row],[ ]]="Payé",PMKAFAAPAYER[[#This Row],[09.04.2025]],0)</f>
        <v>0</v>
      </c>
      <c r="AY454" s="161"/>
      <c r="AZ454" s="166">
        <f>IF(PMKAFAAPAYER[[#This Row],[ ]]="Payé",PMKAFAAPAYER[[#This Row],[16.04.2025]],0)</f>
        <v>0</v>
      </c>
      <c r="BA454" s="161"/>
      <c r="BB454" s="166">
        <f>IF(PMKAFAAPAYER[[#This Row],[ ]]="Payé",PMKAFAAPAYER[[#This Row],[23.04.2025]],0)</f>
        <v>0</v>
      </c>
      <c r="BC454" s="161"/>
      <c r="BD454" s="176">
        <f>IF(PMKAFAAPAYER[[#This Row],[ ]]="Payé",PMKAFAAPAYER[[#This Row],[30.04.2025]],0)</f>
        <v>0</v>
      </c>
      <c r="BE454" s="18">
        <f t="shared" ref="BE454:BE517" si="114">SUM(AU454,AW454,AY454,BA454,BC454)</f>
        <v>0</v>
      </c>
      <c r="BF454" s="162"/>
      <c r="BG454" s="166">
        <f>IF(PMKAFAAPAYER[[#This Row],[ ]]="Payé",PMKAFAAPAYER[[#This Row],[07.05.2025]],0)</f>
        <v>0</v>
      </c>
      <c r="BH454" s="161"/>
      <c r="BI454" s="166">
        <f>IF(PMKAFAAPAYER[[#This Row],[ ]]="Payé",PMKAFAAPAYER[[#This Row],[14.05.2025]],0)</f>
        <v>0</v>
      </c>
      <c r="BJ454" s="161"/>
      <c r="BK454" s="166">
        <f>IF(PMKAFAAPAYER[[#This Row],[ ]]="Payé",PMKAFAAPAYER[[#This Row],[21.05.2025]],0)</f>
        <v>0</v>
      </c>
      <c r="BL454" s="161"/>
      <c r="BM454" s="176">
        <f>IF(PMKAFAAPAYER[[#This Row],[ ]]="Payé",PMKAFAAPAYER[[#This Row],[28.05.2025]],0)</f>
        <v>0</v>
      </c>
      <c r="BN454" s="17">
        <f t="shared" ref="BN454:BN517" si="115">SUM(BF454,BH454,BJ454,BL454)</f>
        <v>0</v>
      </c>
      <c r="BO454" s="162"/>
      <c r="BP454" s="166">
        <f>IF(PMKAFAAPAYER[[#This Row],[ ]]="Payé",PMKAFAAPAYER[[#This Row],[04.06.2025]],0)</f>
        <v>0</v>
      </c>
      <c r="BQ454" s="161"/>
      <c r="BR454" s="166">
        <f>IF(PMKAFAAPAYER[[#This Row],[ ]]="Payé",PMKAFAAPAYER[[#This Row],[11.06.2025]],0)</f>
        <v>0</v>
      </c>
      <c r="BS454" s="161"/>
      <c r="BT454" s="166">
        <f>IF(PMKAFAAPAYER[[#This Row],[ ]]="Payé",PMKAFAAPAYER[[#This Row],[18.06.2025]],0)</f>
        <v>0</v>
      </c>
      <c r="BU454" s="161"/>
      <c r="BV454" s="176">
        <f>IF(PMKAFAAPAYER[[#This Row],[ ]]="Payé",PMKAFAAPAYER[[#This Row],[25.06.2025]],0)</f>
        <v>0</v>
      </c>
      <c r="BW454" s="18">
        <f t="shared" ref="BW454:BW517" si="116">SUM(BO454,BQ454,BS454,BU454)</f>
        <v>0</v>
      </c>
      <c r="BX454" s="162"/>
      <c r="BY454" s="166">
        <f>IF(PMKAFAAPAYER[[#This Row],[ ]]="Payé",PMKAFAAPAYER[[#This Row],[02.07.2025]],0)</f>
        <v>0</v>
      </c>
      <c r="BZ454" s="161"/>
      <c r="CA454" s="166">
        <f>IF(PMKAFAAPAYER[[#This Row],[ ]]="Payé",PMKAFAAPAYER[[#This Row],[09.07.2025]],0)</f>
        <v>0</v>
      </c>
      <c r="CB454" s="161"/>
      <c r="CC454" s="166">
        <f>IF(PMKAFAAPAYER[[#This Row],[ ]]="Payé",PMKAFAAPAYER[[#This Row],[16.07.2025]],0)</f>
        <v>0</v>
      </c>
      <c r="CD454" s="161"/>
      <c r="CE454" s="166">
        <f>IF(PMKAFAAPAYER[[#This Row],[ ]]="Payé",PMKAFAAPAYER[[#This Row],[23.07.2025]],0)</f>
        <v>0</v>
      </c>
      <c r="CF454" s="161"/>
      <c r="CG454" s="176">
        <f>IF(PMKAFAAPAYER[[#This Row],[ ]]="Payé",PMKAFAAPAYER[[#This Row],[30.07.2025]],0)</f>
        <v>0</v>
      </c>
      <c r="CH454" s="17">
        <f t="shared" ref="CH454:CH517" si="117">SUM(BX454,BZ454,CB454,CD454,CF454)</f>
        <v>0</v>
      </c>
      <c r="CI454" s="162"/>
      <c r="CJ454" s="166">
        <f>IF(PMKAFAAPAYER[[#This Row],[ ]]="Payé",PMKAFAAPAYER[[#This Row],[06.08.2025]],0)</f>
        <v>0</v>
      </c>
      <c r="CK454" s="161"/>
      <c r="CL454" s="166">
        <f>IF(PMKAFAAPAYER[[#This Row],[ ]]="Payé",PMKAFAAPAYER[[#This Row],[13.08.2025]],0)</f>
        <v>0</v>
      </c>
      <c r="CM454" s="161"/>
      <c r="CN454" s="166">
        <f>IF(PMKAFAAPAYER[[#This Row],[ ]]="Payé",PMKAFAAPAYER[[#This Row],[20.08.2025]],0)</f>
        <v>0</v>
      </c>
      <c r="CO454" s="161"/>
      <c r="CP454" s="176">
        <f>IF(PMKAFAAPAYER[[#This Row],[ ]]="Payé",PMKAFAAPAYER[[#This Row],[27.08.2025]],0)</f>
        <v>0</v>
      </c>
      <c r="CQ454" s="18">
        <f t="shared" ref="CQ454:CQ517" si="118">SUM(CI454,CK454,CM454,CO454)</f>
        <v>0</v>
      </c>
      <c r="CR454" s="162"/>
      <c r="CS454" s="166">
        <f>IF(PMKAFAAPAYER[[#This Row],[ ]]="Payé",PMKAFAAPAYER[[#This Row],[03.09.2025]],0)</f>
        <v>0</v>
      </c>
      <c r="CT454" s="161"/>
      <c r="CU454" s="166">
        <f>IF(PMKAFAAPAYER[[#This Row],[ ]]="Payé",PMKAFAAPAYER[[#This Row],[10.09.2025]],0)</f>
        <v>0</v>
      </c>
      <c r="CV454" s="161"/>
      <c r="CW454" s="166">
        <f>IF(PMKAFAAPAYER[[#This Row],[ ]]="Payé",PMKAFAAPAYER[[#This Row],[17.09.2025]],0)</f>
        <v>0</v>
      </c>
      <c r="CX454" s="161"/>
      <c r="CY454" s="176">
        <f>IF(PMKAFAAPAYER[[#This Row],[ ]]="Payé",PMKAFAAPAYER[[#This Row],[24.09.2025]],0)</f>
        <v>0</v>
      </c>
      <c r="CZ454" s="17">
        <f t="shared" ref="CZ454:CZ517" si="119">SUM(CR454,CT454,CV454,CX454)</f>
        <v>0</v>
      </c>
      <c r="DA454" s="162"/>
      <c r="DB454" s="166">
        <f>IF(PMKAFAAPAYER[[#This Row],[ ]]="Payé",PMKAFAAPAYER[[#This Row],[01.10.2025]],0)</f>
        <v>0</v>
      </c>
      <c r="DC454" s="161"/>
      <c r="DD454" s="166">
        <f>IF(PMKAFAAPAYER[[#This Row],[ ]]="Payé",PMKAFAAPAYER[[#This Row],[08.10.2025]],0)</f>
        <v>0</v>
      </c>
      <c r="DE454" s="161"/>
      <c r="DF454" s="166">
        <f>IF(PMKAFAAPAYER[[#This Row],[ ]]="Payé",PMKAFAAPAYER[[#This Row],[15.10.2025]],0)</f>
        <v>0</v>
      </c>
      <c r="DG454" s="161"/>
      <c r="DH454" s="166">
        <f>IF(PMKAFAAPAYER[[#This Row],[ ]]="Payé",PMKAFAAPAYER[[#This Row],[22.10.2025]],0)</f>
        <v>0</v>
      </c>
      <c r="DI454" s="161"/>
      <c r="DJ454" s="176">
        <f>IF(PMKAFAAPAYER[[#This Row],[ ]]="Payé",PMKAFAAPAYER[[#This Row],[29.10.2025]],0)</f>
        <v>0</v>
      </c>
      <c r="DK454" s="18">
        <f t="shared" ref="DK454:DK517" si="120">SUM(DA454,DC454,DE454,DG454,DI454)</f>
        <v>0</v>
      </c>
      <c r="DL454" s="162"/>
      <c r="DM454" s="166">
        <f>IF(PMKAFAAPAYER[[#This Row],[ ]]="Payé",PMKAFAAPAYER[[#This Row],[05.11.2025]],0)</f>
        <v>0</v>
      </c>
      <c r="DN454" s="161"/>
      <c r="DO454" s="166">
        <f>IF(PMKAFAAPAYER[[#This Row],[ ]]="Payé",PMKAFAAPAYER[[#This Row],[12.11.2025]],0)</f>
        <v>0</v>
      </c>
      <c r="DP454" s="161"/>
      <c r="DQ454" s="166">
        <f>IF(PMKAFAAPAYER[[#This Row],[ ]]="Payé",PMKAFAAPAYER[[#This Row],[19.11.2025]],0)</f>
        <v>0</v>
      </c>
      <c r="DR454" s="161"/>
      <c r="DS454" s="176">
        <f>IF(PMKAFAAPAYER[[#This Row],[ ]]="Payé",PMKAFAAPAYER[[#This Row],[26.11.2025]],0)</f>
        <v>0</v>
      </c>
      <c r="DT454" s="17">
        <f t="shared" ref="DT454:DT517" si="121">SUM(DL454,DN454,DP454,DR454)</f>
        <v>0</v>
      </c>
      <c r="DU454" s="162"/>
      <c r="DV454" s="166">
        <f>IF(PMKAFAAPAYER[[#This Row],[ ]]="Payé",PMKAFAAPAYER[[#This Row],[03.12.2025]],0)</f>
        <v>0</v>
      </c>
      <c r="DW454" s="161"/>
      <c r="DX454" s="166">
        <f>IF(PMKAFAAPAYER[[#This Row],[ ]]="Payé",PMKAFAAPAYER[[#This Row],[10.12.2025]],0)</f>
        <v>0</v>
      </c>
      <c r="DY454" s="161"/>
      <c r="DZ454" s="166">
        <f>IF(PMKAFAAPAYER[[#This Row],[ ]]="Payé",PMKAFAAPAYER[[#This Row],[17.12.2025]],0)</f>
        <v>0</v>
      </c>
      <c r="EA454" s="161"/>
      <c r="EB454" s="166">
        <f>IF(PMKAFAAPAYER[[#This Row],[ ]]="Payé",PMKAFAAPAYER[[#This Row],[24.12.2025]],0)</f>
        <v>0</v>
      </c>
      <c r="EC454" s="161"/>
      <c r="ED454" s="176">
        <f>IF(PMKAFAAPAYER[[#This Row],[ ]]="Payé",PMKAFAAPAYER[[#This Row],[31.12.2025]],0)</f>
        <v>0</v>
      </c>
      <c r="EE454" s="18">
        <f t="shared" ref="EE454:EE517" si="122">SUM(DU454,DW454,DY454,EA454,EC454)</f>
        <v>0</v>
      </c>
      <c r="EF454" s="11">
        <f t="shared" ref="EF454:EF517" si="123">SUM(AB454,AK454,AT454,BE454,BN454,BW454,CH454,CQ454,CZ454,DK454,DT454,EE454)</f>
        <v>0</v>
      </c>
      <c r="EG454" s="16">
        <f>+PMKAFAAPAYER[[#This Row],[CHF]]-PMKAFAAPAYER[[#This Row],[T2025]]</f>
        <v>0</v>
      </c>
    </row>
    <row r="455" spans="1:137" x14ac:dyDescent="0.3">
      <c r="A455" s="9">
        <f t="shared" ref="A455:A518" si="124">+A454+1</f>
        <v>450</v>
      </c>
      <c r="B455" s="250"/>
      <c r="C455" s="251"/>
      <c r="D455" s="252"/>
      <c r="E455" s="253"/>
      <c r="F455" s="265">
        <f t="shared" si="110"/>
        <v>0</v>
      </c>
      <c r="G455" s="254"/>
      <c r="H455" s="255"/>
      <c r="I455" s="256"/>
      <c r="J455" s="14"/>
      <c r="K455" s="14"/>
      <c r="L455" s="14"/>
      <c r="N455" s="15"/>
      <c r="P455" s="258"/>
      <c r="Q455" s="259"/>
      <c r="R455" s="260"/>
      <c r="S455" s="166">
        <f>IF(PMKAFAAPAYER[[#This Row],[ ]]="Payé",PMKAFAAPAYER[[#This Row],[02.01.2025]],0)</f>
        <v>0</v>
      </c>
      <c r="T455" s="234"/>
      <c r="U455" s="166">
        <f>IF(PMKAFAAPAYER[[#This Row],[ ]]="Payé",PMKAFAAPAYER[[#This Row],[09.01.2025]],0)</f>
        <v>0</v>
      </c>
      <c r="V455" s="234"/>
      <c r="W455" s="166">
        <f>IF(PMKAFAAPAYER[[#This Row],[ ]]="Payé",PMKAFAAPAYER[[#This Row],[16.01.2025]],0)</f>
        <v>0</v>
      </c>
      <c r="X455" s="234"/>
      <c r="Y455" s="166">
        <f>IF(PMKAFAAPAYER[[#This Row],[ ]]="Payé",PMKAFAAPAYER[[#This Row],[23.01.2025]],0)</f>
        <v>0</v>
      </c>
      <c r="Z455" s="234"/>
      <c r="AA455" s="176">
        <f>IF(PMKAFAAPAYER[[#This Row],[ ]]="Payé",PMKAFAAPAYER[[#This Row],[30.01.2025]],0)</f>
        <v>0</v>
      </c>
      <c r="AB455" s="32">
        <f t="shared" si="111"/>
        <v>0</v>
      </c>
      <c r="AC455" s="234"/>
      <c r="AD455" s="166">
        <f>IF(PMKAFAAPAYER[[#This Row],[ ]]="Payé",PMKAFAAPAYER[[#This Row],[06.02.2025]],0)</f>
        <v>0</v>
      </c>
      <c r="AE455" s="234"/>
      <c r="AF455" s="166">
        <f>IF(PMKAFAAPAYER[[#This Row],[ ]]="Payé",PMKAFAAPAYER[[#This Row],[13.02.2025]],0)</f>
        <v>0</v>
      </c>
      <c r="AG455" s="234"/>
      <c r="AH455" s="166">
        <f>IF(PMKAFAAPAYER[[#This Row],[ ]]="Payé",PMKAFAAPAYER[[#This Row],[20.02.2025]],0)</f>
        <v>0</v>
      </c>
      <c r="AI455" s="234"/>
      <c r="AJ455" s="176">
        <f>IF(PMKAFAAPAYER[[#This Row],[ ]]="Payé",PMKAFAAPAYER[[#This Row],[27.02.2025]],0)</f>
        <v>0</v>
      </c>
      <c r="AK455" s="47">
        <f t="shared" si="112"/>
        <v>0</v>
      </c>
      <c r="AL455" s="162"/>
      <c r="AM455" s="166">
        <f>IF(PMKAFAAPAYER[[#This Row],[ ]]="Payé",PMKAFAAPAYER[[#This Row],[05.03.2025]],0)</f>
        <v>0</v>
      </c>
      <c r="AN455" s="161"/>
      <c r="AO455" s="166">
        <f>IF(PMKAFAAPAYER[[#This Row],[ ]]="Payé",PMKAFAAPAYER[[#This Row],[12.03.2025]],0)</f>
        <v>0</v>
      </c>
      <c r="AP455" s="161"/>
      <c r="AQ455" s="166">
        <f>IF(PMKAFAAPAYER[[#This Row],[ ]]="Payé",PMKAFAAPAYER[[#This Row],[19.03.2025]],0)</f>
        <v>0</v>
      </c>
      <c r="AR455" s="161"/>
      <c r="AS455" s="176">
        <f>IF(PMKAFAAPAYER[[#This Row],[ ]]="Payé",PMKAFAAPAYER[[#This Row],[26.03.2025]],0)</f>
        <v>0</v>
      </c>
      <c r="AT455" s="17">
        <f t="shared" si="113"/>
        <v>0</v>
      </c>
      <c r="AU455" s="162"/>
      <c r="AV455" s="166">
        <f>IF(PMKAFAAPAYER[[#This Row],[ ]]="Payé",PMKAFAAPAYER[[#This Row],[02.04.2025]],0)</f>
        <v>0</v>
      </c>
      <c r="AW455" s="161"/>
      <c r="AX455" s="166">
        <f>IF(PMKAFAAPAYER[[#This Row],[ ]]="Payé",PMKAFAAPAYER[[#This Row],[09.04.2025]],0)</f>
        <v>0</v>
      </c>
      <c r="AY455" s="161"/>
      <c r="AZ455" s="166">
        <f>IF(PMKAFAAPAYER[[#This Row],[ ]]="Payé",PMKAFAAPAYER[[#This Row],[16.04.2025]],0)</f>
        <v>0</v>
      </c>
      <c r="BA455" s="161"/>
      <c r="BB455" s="166">
        <f>IF(PMKAFAAPAYER[[#This Row],[ ]]="Payé",PMKAFAAPAYER[[#This Row],[23.04.2025]],0)</f>
        <v>0</v>
      </c>
      <c r="BC455" s="161"/>
      <c r="BD455" s="176">
        <f>IF(PMKAFAAPAYER[[#This Row],[ ]]="Payé",PMKAFAAPAYER[[#This Row],[30.04.2025]],0)</f>
        <v>0</v>
      </c>
      <c r="BE455" s="18">
        <f t="shared" si="114"/>
        <v>0</v>
      </c>
      <c r="BF455" s="162"/>
      <c r="BG455" s="166">
        <f>IF(PMKAFAAPAYER[[#This Row],[ ]]="Payé",PMKAFAAPAYER[[#This Row],[07.05.2025]],0)</f>
        <v>0</v>
      </c>
      <c r="BH455" s="161"/>
      <c r="BI455" s="166">
        <f>IF(PMKAFAAPAYER[[#This Row],[ ]]="Payé",PMKAFAAPAYER[[#This Row],[14.05.2025]],0)</f>
        <v>0</v>
      </c>
      <c r="BJ455" s="161"/>
      <c r="BK455" s="166">
        <f>IF(PMKAFAAPAYER[[#This Row],[ ]]="Payé",PMKAFAAPAYER[[#This Row],[21.05.2025]],0)</f>
        <v>0</v>
      </c>
      <c r="BL455" s="161"/>
      <c r="BM455" s="176">
        <f>IF(PMKAFAAPAYER[[#This Row],[ ]]="Payé",PMKAFAAPAYER[[#This Row],[28.05.2025]],0)</f>
        <v>0</v>
      </c>
      <c r="BN455" s="17">
        <f t="shared" si="115"/>
        <v>0</v>
      </c>
      <c r="BO455" s="162"/>
      <c r="BP455" s="166">
        <f>IF(PMKAFAAPAYER[[#This Row],[ ]]="Payé",PMKAFAAPAYER[[#This Row],[04.06.2025]],0)</f>
        <v>0</v>
      </c>
      <c r="BQ455" s="161"/>
      <c r="BR455" s="166">
        <f>IF(PMKAFAAPAYER[[#This Row],[ ]]="Payé",PMKAFAAPAYER[[#This Row],[11.06.2025]],0)</f>
        <v>0</v>
      </c>
      <c r="BS455" s="161"/>
      <c r="BT455" s="166">
        <f>IF(PMKAFAAPAYER[[#This Row],[ ]]="Payé",PMKAFAAPAYER[[#This Row],[18.06.2025]],0)</f>
        <v>0</v>
      </c>
      <c r="BU455" s="161"/>
      <c r="BV455" s="176">
        <f>IF(PMKAFAAPAYER[[#This Row],[ ]]="Payé",PMKAFAAPAYER[[#This Row],[25.06.2025]],0)</f>
        <v>0</v>
      </c>
      <c r="BW455" s="18">
        <f t="shared" si="116"/>
        <v>0</v>
      </c>
      <c r="BX455" s="162"/>
      <c r="BY455" s="166">
        <f>IF(PMKAFAAPAYER[[#This Row],[ ]]="Payé",PMKAFAAPAYER[[#This Row],[02.07.2025]],0)</f>
        <v>0</v>
      </c>
      <c r="BZ455" s="161"/>
      <c r="CA455" s="166">
        <f>IF(PMKAFAAPAYER[[#This Row],[ ]]="Payé",PMKAFAAPAYER[[#This Row],[09.07.2025]],0)</f>
        <v>0</v>
      </c>
      <c r="CB455" s="161"/>
      <c r="CC455" s="166">
        <f>IF(PMKAFAAPAYER[[#This Row],[ ]]="Payé",PMKAFAAPAYER[[#This Row],[16.07.2025]],0)</f>
        <v>0</v>
      </c>
      <c r="CD455" s="161"/>
      <c r="CE455" s="166">
        <f>IF(PMKAFAAPAYER[[#This Row],[ ]]="Payé",PMKAFAAPAYER[[#This Row],[23.07.2025]],0)</f>
        <v>0</v>
      </c>
      <c r="CF455" s="161"/>
      <c r="CG455" s="176">
        <f>IF(PMKAFAAPAYER[[#This Row],[ ]]="Payé",PMKAFAAPAYER[[#This Row],[30.07.2025]],0)</f>
        <v>0</v>
      </c>
      <c r="CH455" s="17">
        <f t="shared" si="117"/>
        <v>0</v>
      </c>
      <c r="CI455" s="162"/>
      <c r="CJ455" s="166">
        <f>IF(PMKAFAAPAYER[[#This Row],[ ]]="Payé",PMKAFAAPAYER[[#This Row],[06.08.2025]],0)</f>
        <v>0</v>
      </c>
      <c r="CK455" s="161"/>
      <c r="CL455" s="166">
        <f>IF(PMKAFAAPAYER[[#This Row],[ ]]="Payé",PMKAFAAPAYER[[#This Row],[13.08.2025]],0)</f>
        <v>0</v>
      </c>
      <c r="CM455" s="161"/>
      <c r="CN455" s="166">
        <f>IF(PMKAFAAPAYER[[#This Row],[ ]]="Payé",PMKAFAAPAYER[[#This Row],[20.08.2025]],0)</f>
        <v>0</v>
      </c>
      <c r="CO455" s="161"/>
      <c r="CP455" s="176">
        <f>IF(PMKAFAAPAYER[[#This Row],[ ]]="Payé",PMKAFAAPAYER[[#This Row],[27.08.2025]],0)</f>
        <v>0</v>
      </c>
      <c r="CQ455" s="18">
        <f t="shared" si="118"/>
        <v>0</v>
      </c>
      <c r="CR455" s="162"/>
      <c r="CS455" s="166">
        <f>IF(PMKAFAAPAYER[[#This Row],[ ]]="Payé",PMKAFAAPAYER[[#This Row],[03.09.2025]],0)</f>
        <v>0</v>
      </c>
      <c r="CT455" s="161"/>
      <c r="CU455" s="166">
        <f>IF(PMKAFAAPAYER[[#This Row],[ ]]="Payé",PMKAFAAPAYER[[#This Row],[10.09.2025]],0)</f>
        <v>0</v>
      </c>
      <c r="CV455" s="161"/>
      <c r="CW455" s="166">
        <f>IF(PMKAFAAPAYER[[#This Row],[ ]]="Payé",PMKAFAAPAYER[[#This Row],[17.09.2025]],0)</f>
        <v>0</v>
      </c>
      <c r="CX455" s="161"/>
      <c r="CY455" s="176">
        <f>IF(PMKAFAAPAYER[[#This Row],[ ]]="Payé",PMKAFAAPAYER[[#This Row],[24.09.2025]],0)</f>
        <v>0</v>
      </c>
      <c r="CZ455" s="17">
        <f t="shared" si="119"/>
        <v>0</v>
      </c>
      <c r="DA455" s="162"/>
      <c r="DB455" s="166">
        <f>IF(PMKAFAAPAYER[[#This Row],[ ]]="Payé",PMKAFAAPAYER[[#This Row],[01.10.2025]],0)</f>
        <v>0</v>
      </c>
      <c r="DC455" s="161"/>
      <c r="DD455" s="166">
        <f>IF(PMKAFAAPAYER[[#This Row],[ ]]="Payé",PMKAFAAPAYER[[#This Row],[08.10.2025]],0)</f>
        <v>0</v>
      </c>
      <c r="DE455" s="161"/>
      <c r="DF455" s="166">
        <f>IF(PMKAFAAPAYER[[#This Row],[ ]]="Payé",PMKAFAAPAYER[[#This Row],[15.10.2025]],0)</f>
        <v>0</v>
      </c>
      <c r="DG455" s="161"/>
      <c r="DH455" s="166">
        <f>IF(PMKAFAAPAYER[[#This Row],[ ]]="Payé",PMKAFAAPAYER[[#This Row],[22.10.2025]],0)</f>
        <v>0</v>
      </c>
      <c r="DI455" s="161"/>
      <c r="DJ455" s="176">
        <f>IF(PMKAFAAPAYER[[#This Row],[ ]]="Payé",PMKAFAAPAYER[[#This Row],[29.10.2025]],0)</f>
        <v>0</v>
      </c>
      <c r="DK455" s="18">
        <f t="shared" si="120"/>
        <v>0</v>
      </c>
      <c r="DL455" s="162"/>
      <c r="DM455" s="166">
        <f>IF(PMKAFAAPAYER[[#This Row],[ ]]="Payé",PMKAFAAPAYER[[#This Row],[05.11.2025]],0)</f>
        <v>0</v>
      </c>
      <c r="DN455" s="161"/>
      <c r="DO455" s="166">
        <f>IF(PMKAFAAPAYER[[#This Row],[ ]]="Payé",PMKAFAAPAYER[[#This Row],[12.11.2025]],0)</f>
        <v>0</v>
      </c>
      <c r="DP455" s="161"/>
      <c r="DQ455" s="166">
        <f>IF(PMKAFAAPAYER[[#This Row],[ ]]="Payé",PMKAFAAPAYER[[#This Row],[19.11.2025]],0)</f>
        <v>0</v>
      </c>
      <c r="DR455" s="161"/>
      <c r="DS455" s="176">
        <f>IF(PMKAFAAPAYER[[#This Row],[ ]]="Payé",PMKAFAAPAYER[[#This Row],[26.11.2025]],0)</f>
        <v>0</v>
      </c>
      <c r="DT455" s="17">
        <f t="shared" si="121"/>
        <v>0</v>
      </c>
      <c r="DU455" s="162"/>
      <c r="DV455" s="166">
        <f>IF(PMKAFAAPAYER[[#This Row],[ ]]="Payé",PMKAFAAPAYER[[#This Row],[03.12.2025]],0)</f>
        <v>0</v>
      </c>
      <c r="DW455" s="161"/>
      <c r="DX455" s="166">
        <f>IF(PMKAFAAPAYER[[#This Row],[ ]]="Payé",PMKAFAAPAYER[[#This Row],[10.12.2025]],0)</f>
        <v>0</v>
      </c>
      <c r="DY455" s="161"/>
      <c r="DZ455" s="166">
        <f>IF(PMKAFAAPAYER[[#This Row],[ ]]="Payé",PMKAFAAPAYER[[#This Row],[17.12.2025]],0)</f>
        <v>0</v>
      </c>
      <c r="EA455" s="161"/>
      <c r="EB455" s="166">
        <f>IF(PMKAFAAPAYER[[#This Row],[ ]]="Payé",PMKAFAAPAYER[[#This Row],[24.12.2025]],0)</f>
        <v>0</v>
      </c>
      <c r="EC455" s="161"/>
      <c r="ED455" s="176">
        <f>IF(PMKAFAAPAYER[[#This Row],[ ]]="Payé",PMKAFAAPAYER[[#This Row],[31.12.2025]],0)</f>
        <v>0</v>
      </c>
      <c r="EE455" s="18">
        <f t="shared" si="122"/>
        <v>0</v>
      </c>
      <c r="EF455" s="11">
        <f t="shared" si="123"/>
        <v>0</v>
      </c>
      <c r="EG455" s="16">
        <f>+PMKAFAAPAYER[[#This Row],[CHF]]-PMKAFAAPAYER[[#This Row],[T2025]]</f>
        <v>0</v>
      </c>
    </row>
    <row r="456" spans="1:137" x14ac:dyDescent="0.3">
      <c r="A456" s="9">
        <f t="shared" si="124"/>
        <v>451</v>
      </c>
      <c r="B456" s="250"/>
      <c r="C456" s="251"/>
      <c r="D456" s="252"/>
      <c r="E456" s="253"/>
      <c r="F456" s="265">
        <f t="shared" si="110"/>
        <v>0</v>
      </c>
      <c r="G456" s="254"/>
      <c r="H456" s="255"/>
      <c r="I456" s="256"/>
      <c r="J456" s="14"/>
      <c r="K456" s="14"/>
      <c r="L456" s="14"/>
      <c r="N456" s="15"/>
      <c r="P456" s="258"/>
      <c r="Q456" s="259"/>
      <c r="R456" s="260"/>
      <c r="S456" s="166">
        <f>IF(PMKAFAAPAYER[[#This Row],[ ]]="Payé",PMKAFAAPAYER[[#This Row],[02.01.2025]],0)</f>
        <v>0</v>
      </c>
      <c r="T456" s="234"/>
      <c r="U456" s="166">
        <f>IF(PMKAFAAPAYER[[#This Row],[ ]]="Payé",PMKAFAAPAYER[[#This Row],[09.01.2025]],0)</f>
        <v>0</v>
      </c>
      <c r="V456" s="234"/>
      <c r="W456" s="166">
        <f>IF(PMKAFAAPAYER[[#This Row],[ ]]="Payé",PMKAFAAPAYER[[#This Row],[16.01.2025]],0)</f>
        <v>0</v>
      </c>
      <c r="X456" s="234"/>
      <c r="Y456" s="166">
        <f>IF(PMKAFAAPAYER[[#This Row],[ ]]="Payé",PMKAFAAPAYER[[#This Row],[23.01.2025]],0)</f>
        <v>0</v>
      </c>
      <c r="Z456" s="234"/>
      <c r="AA456" s="176">
        <f>IF(PMKAFAAPAYER[[#This Row],[ ]]="Payé",PMKAFAAPAYER[[#This Row],[30.01.2025]],0)</f>
        <v>0</v>
      </c>
      <c r="AB456" s="32">
        <f t="shared" si="111"/>
        <v>0</v>
      </c>
      <c r="AC456" s="234"/>
      <c r="AD456" s="166">
        <f>IF(PMKAFAAPAYER[[#This Row],[ ]]="Payé",PMKAFAAPAYER[[#This Row],[06.02.2025]],0)</f>
        <v>0</v>
      </c>
      <c r="AE456" s="234"/>
      <c r="AF456" s="166">
        <f>IF(PMKAFAAPAYER[[#This Row],[ ]]="Payé",PMKAFAAPAYER[[#This Row],[13.02.2025]],0)</f>
        <v>0</v>
      </c>
      <c r="AG456" s="234"/>
      <c r="AH456" s="166">
        <f>IF(PMKAFAAPAYER[[#This Row],[ ]]="Payé",PMKAFAAPAYER[[#This Row],[20.02.2025]],0)</f>
        <v>0</v>
      </c>
      <c r="AI456" s="234"/>
      <c r="AJ456" s="176">
        <f>IF(PMKAFAAPAYER[[#This Row],[ ]]="Payé",PMKAFAAPAYER[[#This Row],[27.02.2025]],0)</f>
        <v>0</v>
      </c>
      <c r="AK456" s="47">
        <f t="shared" si="112"/>
        <v>0</v>
      </c>
      <c r="AL456" s="162"/>
      <c r="AM456" s="166">
        <f>IF(PMKAFAAPAYER[[#This Row],[ ]]="Payé",PMKAFAAPAYER[[#This Row],[05.03.2025]],0)</f>
        <v>0</v>
      </c>
      <c r="AN456" s="161"/>
      <c r="AO456" s="166">
        <f>IF(PMKAFAAPAYER[[#This Row],[ ]]="Payé",PMKAFAAPAYER[[#This Row],[12.03.2025]],0)</f>
        <v>0</v>
      </c>
      <c r="AP456" s="161"/>
      <c r="AQ456" s="166">
        <f>IF(PMKAFAAPAYER[[#This Row],[ ]]="Payé",PMKAFAAPAYER[[#This Row],[19.03.2025]],0)</f>
        <v>0</v>
      </c>
      <c r="AR456" s="161"/>
      <c r="AS456" s="176">
        <f>IF(PMKAFAAPAYER[[#This Row],[ ]]="Payé",PMKAFAAPAYER[[#This Row],[26.03.2025]],0)</f>
        <v>0</v>
      </c>
      <c r="AT456" s="17">
        <f t="shared" si="113"/>
        <v>0</v>
      </c>
      <c r="AU456" s="162"/>
      <c r="AV456" s="166">
        <f>IF(PMKAFAAPAYER[[#This Row],[ ]]="Payé",PMKAFAAPAYER[[#This Row],[02.04.2025]],0)</f>
        <v>0</v>
      </c>
      <c r="AW456" s="161"/>
      <c r="AX456" s="166">
        <f>IF(PMKAFAAPAYER[[#This Row],[ ]]="Payé",PMKAFAAPAYER[[#This Row],[09.04.2025]],0)</f>
        <v>0</v>
      </c>
      <c r="AY456" s="161"/>
      <c r="AZ456" s="166">
        <f>IF(PMKAFAAPAYER[[#This Row],[ ]]="Payé",PMKAFAAPAYER[[#This Row],[16.04.2025]],0)</f>
        <v>0</v>
      </c>
      <c r="BA456" s="161"/>
      <c r="BB456" s="166">
        <f>IF(PMKAFAAPAYER[[#This Row],[ ]]="Payé",PMKAFAAPAYER[[#This Row],[23.04.2025]],0)</f>
        <v>0</v>
      </c>
      <c r="BC456" s="161"/>
      <c r="BD456" s="176">
        <f>IF(PMKAFAAPAYER[[#This Row],[ ]]="Payé",PMKAFAAPAYER[[#This Row],[30.04.2025]],0)</f>
        <v>0</v>
      </c>
      <c r="BE456" s="18">
        <f t="shared" si="114"/>
        <v>0</v>
      </c>
      <c r="BF456" s="162"/>
      <c r="BG456" s="166">
        <f>IF(PMKAFAAPAYER[[#This Row],[ ]]="Payé",PMKAFAAPAYER[[#This Row],[07.05.2025]],0)</f>
        <v>0</v>
      </c>
      <c r="BH456" s="161"/>
      <c r="BI456" s="166">
        <f>IF(PMKAFAAPAYER[[#This Row],[ ]]="Payé",PMKAFAAPAYER[[#This Row],[14.05.2025]],0)</f>
        <v>0</v>
      </c>
      <c r="BJ456" s="161"/>
      <c r="BK456" s="166">
        <f>IF(PMKAFAAPAYER[[#This Row],[ ]]="Payé",PMKAFAAPAYER[[#This Row],[21.05.2025]],0)</f>
        <v>0</v>
      </c>
      <c r="BL456" s="161"/>
      <c r="BM456" s="176">
        <f>IF(PMKAFAAPAYER[[#This Row],[ ]]="Payé",PMKAFAAPAYER[[#This Row],[28.05.2025]],0)</f>
        <v>0</v>
      </c>
      <c r="BN456" s="17">
        <f t="shared" si="115"/>
        <v>0</v>
      </c>
      <c r="BO456" s="162"/>
      <c r="BP456" s="166">
        <f>IF(PMKAFAAPAYER[[#This Row],[ ]]="Payé",PMKAFAAPAYER[[#This Row],[04.06.2025]],0)</f>
        <v>0</v>
      </c>
      <c r="BQ456" s="161"/>
      <c r="BR456" s="166">
        <f>IF(PMKAFAAPAYER[[#This Row],[ ]]="Payé",PMKAFAAPAYER[[#This Row],[11.06.2025]],0)</f>
        <v>0</v>
      </c>
      <c r="BS456" s="161"/>
      <c r="BT456" s="166">
        <f>IF(PMKAFAAPAYER[[#This Row],[ ]]="Payé",PMKAFAAPAYER[[#This Row],[18.06.2025]],0)</f>
        <v>0</v>
      </c>
      <c r="BU456" s="161"/>
      <c r="BV456" s="176">
        <f>IF(PMKAFAAPAYER[[#This Row],[ ]]="Payé",PMKAFAAPAYER[[#This Row],[25.06.2025]],0)</f>
        <v>0</v>
      </c>
      <c r="BW456" s="18">
        <f t="shared" si="116"/>
        <v>0</v>
      </c>
      <c r="BX456" s="162"/>
      <c r="BY456" s="166">
        <f>IF(PMKAFAAPAYER[[#This Row],[ ]]="Payé",PMKAFAAPAYER[[#This Row],[02.07.2025]],0)</f>
        <v>0</v>
      </c>
      <c r="BZ456" s="161"/>
      <c r="CA456" s="166">
        <f>IF(PMKAFAAPAYER[[#This Row],[ ]]="Payé",PMKAFAAPAYER[[#This Row],[09.07.2025]],0)</f>
        <v>0</v>
      </c>
      <c r="CB456" s="161"/>
      <c r="CC456" s="166">
        <f>IF(PMKAFAAPAYER[[#This Row],[ ]]="Payé",PMKAFAAPAYER[[#This Row],[16.07.2025]],0)</f>
        <v>0</v>
      </c>
      <c r="CD456" s="161"/>
      <c r="CE456" s="166">
        <f>IF(PMKAFAAPAYER[[#This Row],[ ]]="Payé",PMKAFAAPAYER[[#This Row],[23.07.2025]],0)</f>
        <v>0</v>
      </c>
      <c r="CF456" s="161"/>
      <c r="CG456" s="176">
        <f>IF(PMKAFAAPAYER[[#This Row],[ ]]="Payé",PMKAFAAPAYER[[#This Row],[30.07.2025]],0)</f>
        <v>0</v>
      </c>
      <c r="CH456" s="17">
        <f t="shared" si="117"/>
        <v>0</v>
      </c>
      <c r="CI456" s="162"/>
      <c r="CJ456" s="166">
        <f>IF(PMKAFAAPAYER[[#This Row],[ ]]="Payé",PMKAFAAPAYER[[#This Row],[06.08.2025]],0)</f>
        <v>0</v>
      </c>
      <c r="CK456" s="161"/>
      <c r="CL456" s="166">
        <f>IF(PMKAFAAPAYER[[#This Row],[ ]]="Payé",PMKAFAAPAYER[[#This Row],[13.08.2025]],0)</f>
        <v>0</v>
      </c>
      <c r="CM456" s="161"/>
      <c r="CN456" s="166">
        <f>IF(PMKAFAAPAYER[[#This Row],[ ]]="Payé",PMKAFAAPAYER[[#This Row],[20.08.2025]],0)</f>
        <v>0</v>
      </c>
      <c r="CO456" s="161"/>
      <c r="CP456" s="176">
        <f>IF(PMKAFAAPAYER[[#This Row],[ ]]="Payé",PMKAFAAPAYER[[#This Row],[27.08.2025]],0)</f>
        <v>0</v>
      </c>
      <c r="CQ456" s="18">
        <f t="shared" si="118"/>
        <v>0</v>
      </c>
      <c r="CR456" s="162"/>
      <c r="CS456" s="166">
        <f>IF(PMKAFAAPAYER[[#This Row],[ ]]="Payé",PMKAFAAPAYER[[#This Row],[03.09.2025]],0)</f>
        <v>0</v>
      </c>
      <c r="CT456" s="161"/>
      <c r="CU456" s="166">
        <f>IF(PMKAFAAPAYER[[#This Row],[ ]]="Payé",PMKAFAAPAYER[[#This Row],[10.09.2025]],0)</f>
        <v>0</v>
      </c>
      <c r="CV456" s="161"/>
      <c r="CW456" s="166">
        <f>IF(PMKAFAAPAYER[[#This Row],[ ]]="Payé",PMKAFAAPAYER[[#This Row],[17.09.2025]],0)</f>
        <v>0</v>
      </c>
      <c r="CX456" s="161"/>
      <c r="CY456" s="176">
        <f>IF(PMKAFAAPAYER[[#This Row],[ ]]="Payé",PMKAFAAPAYER[[#This Row],[24.09.2025]],0)</f>
        <v>0</v>
      </c>
      <c r="CZ456" s="17">
        <f t="shared" si="119"/>
        <v>0</v>
      </c>
      <c r="DA456" s="162"/>
      <c r="DB456" s="166">
        <f>IF(PMKAFAAPAYER[[#This Row],[ ]]="Payé",PMKAFAAPAYER[[#This Row],[01.10.2025]],0)</f>
        <v>0</v>
      </c>
      <c r="DC456" s="161"/>
      <c r="DD456" s="166">
        <f>IF(PMKAFAAPAYER[[#This Row],[ ]]="Payé",PMKAFAAPAYER[[#This Row],[08.10.2025]],0)</f>
        <v>0</v>
      </c>
      <c r="DE456" s="161"/>
      <c r="DF456" s="166">
        <f>IF(PMKAFAAPAYER[[#This Row],[ ]]="Payé",PMKAFAAPAYER[[#This Row],[15.10.2025]],0)</f>
        <v>0</v>
      </c>
      <c r="DG456" s="161"/>
      <c r="DH456" s="166">
        <f>IF(PMKAFAAPAYER[[#This Row],[ ]]="Payé",PMKAFAAPAYER[[#This Row],[22.10.2025]],0)</f>
        <v>0</v>
      </c>
      <c r="DI456" s="161"/>
      <c r="DJ456" s="176">
        <f>IF(PMKAFAAPAYER[[#This Row],[ ]]="Payé",PMKAFAAPAYER[[#This Row],[29.10.2025]],0)</f>
        <v>0</v>
      </c>
      <c r="DK456" s="18">
        <f t="shared" si="120"/>
        <v>0</v>
      </c>
      <c r="DL456" s="162"/>
      <c r="DM456" s="166">
        <f>IF(PMKAFAAPAYER[[#This Row],[ ]]="Payé",PMKAFAAPAYER[[#This Row],[05.11.2025]],0)</f>
        <v>0</v>
      </c>
      <c r="DN456" s="161"/>
      <c r="DO456" s="166">
        <f>IF(PMKAFAAPAYER[[#This Row],[ ]]="Payé",PMKAFAAPAYER[[#This Row],[12.11.2025]],0)</f>
        <v>0</v>
      </c>
      <c r="DP456" s="161"/>
      <c r="DQ456" s="166">
        <f>IF(PMKAFAAPAYER[[#This Row],[ ]]="Payé",PMKAFAAPAYER[[#This Row],[19.11.2025]],0)</f>
        <v>0</v>
      </c>
      <c r="DR456" s="161"/>
      <c r="DS456" s="176">
        <f>IF(PMKAFAAPAYER[[#This Row],[ ]]="Payé",PMKAFAAPAYER[[#This Row],[26.11.2025]],0)</f>
        <v>0</v>
      </c>
      <c r="DT456" s="17">
        <f t="shared" si="121"/>
        <v>0</v>
      </c>
      <c r="DU456" s="162"/>
      <c r="DV456" s="166">
        <f>IF(PMKAFAAPAYER[[#This Row],[ ]]="Payé",PMKAFAAPAYER[[#This Row],[03.12.2025]],0)</f>
        <v>0</v>
      </c>
      <c r="DW456" s="161"/>
      <c r="DX456" s="166">
        <f>IF(PMKAFAAPAYER[[#This Row],[ ]]="Payé",PMKAFAAPAYER[[#This Row],[10.12.2025]],0)</f>
        <v>0</v>
      </c>
      <c r="DY456" s="161"/>
      <c r="DZ456" s="166">
        <f>IF(PMKAFAAPAYER[[#This Row],[ ]]="Payé",PMKAFAAPAYER[[#This Row],[17.12.2025]],0)</f>
        <v>0</v>
      </c>
      <c r="EA456" s="161"/>
      <c r="EB456" s="166">
        <f>IF(PMKAFAAPAYER[[#This Row],[ ]]="Payé",PMKAFAAPAYER[[#This Row],[24.12.2025]],0)</f>
        <v>0</v>
      </c>
      <c r="EC456" s="161"/>
      <c r="ED456" s="176">
        <f>IF(PMKAFAAPAYER[[#This Row],[ ]]="Payé",PMKAFAAPAYER[[#This Row],[31.12.2025]],0)</f>
        <v>0</v>
      </c>
      <c r="EE456" s="18">
        <f t="shared" si="122"/>
        <v>0</v>
      </c>
      <c r="EF456" s="11">
        <f t="shared" si="123"/>
        <v>0</v>
      </c>
      <c r="EG456" s="16">
        <f>+PMKAFAAPAYER[[#This Row],[CHF]]-PMKAFAAPAYER[[#This Row],[T2025]]</f>
        <v>0</v>
      </c>
    </row>
    <row r="457" spans="1:137" x14ac:dyDescent="0.3">
      <c r="A457" s="9">
        <f t="shared" si="124"/>
        <v>452</v>
      </c>
      <c r="B457" s="250"/>
      <c r="C457" s="251"/>
      <c r="D457" s="252"/>
      <c r="E457" s="253"/>
      <c r="F457" s="265">
        <f t="shared" si="110"/>
        <v>0</v>
      </c>
      <c r="G457" s="254"/>
      <c r="H457" s="255"/>
      <c r="I457" s="256"/>
      <c r="J457" s="14"/>
      <c r="K457" s="14"/>
      <c r="L457" s="14"/>
      <c r="N457" s="15"/>
      <c r="P457" s="258"/>
      <c r="Q457" s="259"/>
      <c r="R457" s="260"/>
      <c r="S457" s="166">
        <f>IF(PMKAFAAPAYER[[#This Row],[ ]]="Payé",PMKAFAAPAYER[[#This Row],[02.01.2025]],0)</f>
        <v>0</v>
      </c>
      <c r="T457" s="234"/>
      <c r="U457" s="166">
        <f>IF(PMKAFAAPAYER[[#This Row],[ ]]="Payé",PMKAFAAPAYER[[#This Row],[09.01.2025]],0)</f>
        <v>0</v>
      </c>
      <c r="V457" s="234"/>
      <c r="W457" s="166">
        <f>IF(PMKAFAAPAYER[[#This Row],[ ]]="Payé",PMKAFAAPAYER[[#This Row],[16.01.2025]],0)</f>
        <v>0</v>
      </c>
      <c r="X457" s="234"/>
      <c r="Y457" s="166">
        <f>IF(PMKAFAAPAYER[[#This Row],[ ]]="Payé",PMKAFAAPAYER[[#This Row],[23.01.2025]],0)</f>
        <v>0</v>
      </c>
      <c r="Z457" s="234"/>
      <c r="AA457" s="176">
        <f>IF(PMKAFAAPAYER[[#This Row],[ ]]="Payé",PMKAFAAPAYER[[#This Row],[30.01.2025]],0)</f>
        <v>0</v>
      </c>
      <c r="AB457" s="32">
        <f t="shared" si="111"/>
        <v>0</v>
      </c>
      <c r="AC457" s="234"/>
      <c r="AD457" s="166">
        <f>IF(PMKAFAAPAYER[[#This Row],[ ]]="Payé",PMKAFAAPAYER[[#This Row],[06.02.2025]],0)</f>
        <v>0</v>
      </c>
      <c r="AE457" s="234"/>
      <c r="AF457" s="166">
        <f>IF(PMKAFAAPAYER[[#This Row],[ ]]="Payé",PMKAFAAPAYER[[#This Row],[13.02.2025]],0)</f>
        <v>0</v>
      </c>
      <c r="AG457" s="234"/>
      <c r="AH457" s="166">
        <f>IF(PMKAFAAPAYER[[#This Row],[ ]]="Payé",PMKAFAAPAYER[[#This Row],[20.02.2025]],0)</f>
        <v>0</v>
      </c>
      <c r="AI457" s="234"/>
      <c r="AJ457" s="176">
        <f>IF(PMKAFAAPAYER[[#This Row],[ ]]="Payé",PMKAFAAPAYER[[#This Row],[27.02.2025]],0)</f>
        <v>0</v>
      </c>
      <c r="AK457" s="47">
        <f t="shared" si="112"/>
        <v>0</v>
      </c>
      <c r="AL457" s="162"/>
      <c r="AM457" s="166">
        <f>IF(PMKAFAAPAYER[[#This Row],[ ]]="Payé",PMKAFAAPAYER[[#This Row],[05.03.2025]],0)</f>
        <v>0</v>
      </c>
      <c r="AN457" s="161"/>
      <c r="AO457" s="166">
        <f>IF(PMKAFAAPAYER[[#This Row],[ ]]="Payé",PMKAFAAPAYER[[#This Row],[12.03.2025]],0)</f>
        <v>0</v>
      </c>
      <c r="AP457" s="161"/>
      <c r="AQ457" s="166">
        <f>IF(PMKAFAAPAYER[[#This Row],[ ]]="Payé",PMKAFAAPAYER[[#This Row],[19.03.2025]],0)</f>
        <v>0</v>
      </c>
      <c r="AR457" s="161"/>
      <c r="AS457" s="176">
        <f>IF(PMKAFAAPAYER[[#This Row],[ ]]="Payé",PMKAFAAPAYER[[#This Row],[26.03.2025]],0)</f>
        <v>0</v>
      </c>
      <c r="AT457" s="17">
        <f t="shared" si="113"/>
        <v>0</v>
      </c>
      <c r="AU457" s="162"/>
      <c r="AV457" s="166">
        <f>IF(PMKAFAAPAYER[[#This Row],[ ]]="Payé",PMKAFAAPAYER[[#This Row],[02.04.2025]],0)</f>
        <v>0</v>
      </c>
      <c r="AW457" s="161"/>
      <c r="AX457" s="166">
        <f>IF(PMKAFAAPAYER[[#This Row],[ ]]="Payé",PMKAFAAPAYER[[#This Row],[09.04.2025]],0)</f>
        <v>0</v>
      </c>
      <c r="AY457" s="161"/>
      <c r="AZ457" s="166">
        <f>IF(PMKAFAAPAYER[[#This Row],[ ]]="Payé",PMKAFAAPAYER[[#This Row],[16.04.2025]],0)</f>
        <v>0</v>
      </c>
      <c r="BA457" s="161"/>
      <c r="BB457" s="166">
        <f>IF(PMKAFAAPAYER[[#This Row],[ ]]="Payé",PMKAFAAPAYER[[#This Row],[23.04.2025]],0)</f>
        <v>0</v>
      </c>
      <c r="BC457" s="161"/>
      <c r="BD457" s="176">
        <f>IF(PMKAFAAPAYER[[#This Row],[ ]]="Payé",PMKAFAAPAYER[[#This Row],[30.04.2025]],0)</f>
        <v>0</v>
      </c>
      <c r="BE457" s="18">
        <f t="shared" si="114"/>
        <v>0</v>
      </c>
      <c r="BF457" s="162"/>
      <c r="BG457" s="166">
        <f>IF(PMKAFAAPAYER[[#This Row],[ ]]="Payé",PMKAFAAPAYER[[#This Row],[07.05.2025]],0)</f>
        <v>0</v>
      </c>
      <c r="BH457" s="161"/>
      <c r="BI457" s="166">
        <f>IF(PMKAFAAPAYER[[#This Row],[ ]]="Payé",PMKAFAAPAYER[[#This Row],[14.05.2025]],0)</f>
        <v>0</v>
      </c>
      <c r="BJ457" s="161"/>
      <c r="BK457" s="166">
        <f>IF(PMKAFAAPAYER[[#This Row],[ ]]="Payé",PMKAFAAPAYER[[#This Row],[21.05.2025]],0)</f>
        <v>0</v>
      </c>
      <c r="BL457" s="161"/>
      <c r="BM457" s="176">
        <f>IF(PMKAFAAPAYER[[#This Row],[ ]]="Payé",PMKAFAAPAYER[[#This Row],[28.05.2025]],0)</f>
        <v>0</v>
      </c>
      <c r="BN457" s="17">
        <f t="shared" si="115"/>
        <v>0</v>
      </c>
      <c r="BO457" s="162"/>
      <c r="BP457" s="166">
        <f>IF(PMKAFAAPAYER[[#This Row],[ ]]="Payé",PMKAFAAPAYER[[#This Row],[04.06.2025]],0)</f>
        <v>0</v>
      </c>
      <c r="BQ457" s="161"/>
      <c r="BR457" s="166">
        <f>IF(PMKAFAAPAYER[[#This Row],[ ]]="Payé",PMKAFAAPAYER[[#This Row],[11.06.2025]],0)</f>
        <v>0</v>
      </c>
      <c r="BS457" s="161"/>
      <c r="BT457" s="166">
        <f>IF(PMKAFAAPAYER[[#This Row],[ ]]="Payé",PMKAFAAPAYER[[#This Row],[18.06.2025]],0)</f>
        <v>0</v>
      </c>
      <c r="BU457" s="161"/>
      <c r="BV457" s="176">
        <f>IF(PMKAFAAPAYER[[#This Row],[ ]]="Payé",PMKAFAAPAYER[[#This Row],[25.06.2025]],0)</f>
        <v>0</v>
      </c>
      <c r="BW457" s="18">
        <f t="shared" si="116"/>
        <v>0</v>
      </c>
      <c r="BX457" s="162"/>
      <c r="BY457" s="166">
        <f>IF(PMKAFAAPAYER[[#This Row],[ ]]="Payé",PMKAFAAPAYER[[#This Row],[02.07.2025]],0)</f>
        <v>0</v>
      </c>
      <c r="BZ457" s="161"/>
      <c r="CA457" s="166">
        <f>IF(PMKAFAAPAYER[[#This Row],[ ]]="Payé",PMKAFAAPAYER[[#This Row],[09.07.2025]],0)</f>
        <v>0</v>
      </c>
      <c r="CB457" s="161"/>
      <c r="CC457" s="166">
        <f>IF(PMKAFAAPAYER[[#This Row],[ ]]="Payé",PMKAFAAPAYER[[#This Row],[16.07.2025]],0)</f>
        <v>0</v>
      </c>
      <c r="CD457" s="161"/>
      <c r="CE457" s="166">
        <f>IF(PMKAFAAPAYER[[#This Row],[ ]]="Payé",PMKAFAAPAYER[[#This Row],[23.07.2025]],0)</f>
        <v>0</v>
      </c>
      <c r="CF457" s="161"/>
      <c r="CG457" s="176">
        <f>IF(PMKAFAAPAYER[[#This Row],[ ]]="Payé",PMKAFAAPAYER[[#This Row],[30.07.2025]],0)</f>
        <v>0</v>
      </c>
      <c r="CH457" s="17">
        <f t="shared" si="117"/>
        <v>0</v>
      </c>
      <c r="CI457" s="162"/>
      <c r="CJ457" s="166">
        <f>IF(PMKAFAAPAYER[[#This Row],[ ]]="Payé",PMKAFAAPAYER[[#This Row],[06.08.2025]],0)</f>
        <v>0</v>
      </c>
      <c r="CK457" s="161"/>
      <c r="CL457" s="166">
        <f>IF(PMKAFAAPAYER[[#This Row],[ ]]="Payé",PMKAFAAPAYER[[#This Row],[13.08.2025]],0)</f>
        <v>0</v>
      </c>
      <c r="CM457" s="161"/>
      <c r="CN457" s="166">
        <f>IF(PMKAFAAPAYER[[#This Row],[ ]]="Payé",PMKAFAAPAYER[[#This Row],[20.08.2025]],0)</f>
        <v>0</v>
      </c>
      <c r="CO457" s="161"/>
      <c r="CP457" s="176">
        <f>IF(PMKAFAAPAYER[[#This Row],[ ]]="Payé",PMKAFAAPAYER[[#This Row],[27.08.2025]],0)</f>
        <v>0</v>
      </c>
      <c r="CQ457" s="18">
        <f t="shared" si="118"/>
        <v>0</v>
      </c>
      <c r="CR457" s="162"/>
      <c r="CS457" s="166">
        <f>IF(PMKAFAAPAYER[[#This Row],[ ]]="Payé",PMKAFAAPAYER[[#This Row],[03.09.2025]],0)</f>
        <v>0</v>
      </c>
      <c r="CT457" s="161"/>
      <c r="CU457" s="166">
        <f>IF(PMKAFAAPAYER[[#This Row],[ ]]="Payé",PMKAFAAPAYER[[#This Row],[10.09.2025]],0)</f>
        <v>0</v>
      </c>
      <c r="CV457" s="161"/>
      <c r="CW457" s="166">
        <f>IF(PMKAFAAPAYER[[#This Row],[ ]]="Payé",PMKAFAAPAYER[[#This Row],[17.09.2025]],0)</f>
        <v>0</v>
      </c>
      <c r="CX457" s="161"/>
      <c r="CY457" s="176">
        <f>IF(PMKAFAAPAYER[[#This Row],[ ]]="Payé",PMKAFAAPAYER[[#This Row],[24.09.2025]],0)</f>
        <v>0</v>
      </c>
      <c r="CZ457" s="17">
        <f t="shared" si="119"/>
        <v>0</v>
      </c>
      <c r="DA457" s="162"/>
      <c r="DB457" s="166">
        <f>IF(PMKAFAAPAYER[[#This Row],[ ]]="Payé",PMKAFAAPAYER[[#This Row],[01.10.2025]],0)</f>
        <v>0</v>
      </c>
      <c r="DC457" s="161"/>
      <c r="DD457" s="166">
        <f>IF(PMKAFAAPAYER[[#This Row],[ ]]="Payé",PMKAFAAPAYER[[#This Row],[08.10.2025]],0)</f>
        <v>0</v>
      </c>
      <c r="DE457" s="161"/>
      <c r="DF457" s="166">
        <f>IF(PMKAFAAPAYER[[#This Row],[ ]]="Payé",PMKAFAAPAYER[[#This Row],[15.10.2025]],0)</f>
        <v>0</v>
      </c>
      <c r="DG457" s="161"/>
      <c r="DH457" s="166">
        <f>IF(PMKAFAAPAYER[[#This Row],[ ]]="Payé",PMKAFAAPAYER[[#This Row],[22.10.2025]],0)</f>
        <v>0</v>
      </c>
      <c r="DI457" s="161"/>
      <c r="DJ457" s="176">
        <f>IF(PMKAFAAPAYER[[#This Row],[ ]]="Payé",PMKAFAAPAYER[[#This Row],[29.10.2025]],0)</f>
        <v>0</v>
      </c>
      <c r="DK457" s="18">
        <f t="shared" si="120"/>
        <v>0</v>
      </c>
      <c r="DL457" s="162"/>
      <c r="DM457" s="166">
        <f>IF(PMKAFAAPAYER[[#This Row],[ ]]="Payé",PMKAFAAPAYER[[#This Row],[05.11.2025]],0)</f>
        <v>0</v>
      </c>
      <c r="DN457" s="161"/>
      <c r="DO457" s="166">
        <f>IF(PMKAFAAPAYER[[#This Row],[ ]]="Payé",PMKAFAAPAYER[[#This Row],[12.11.2025]],0)</f>
        <v>0</v>
      </c>
      <c r="DP457" s="161"/>
      <c r="DQ457" s="166">
        <f>IF(PMKAFAAPAYER[[#This Row],[ ]]="Payé",PMKAFAAPAYER[[#This Row],[19.11.2025]],0)</f>
        <v>0</v>
      </c>
      <c r="DR457" s="161"/>
      <c r="DS457" s="176">
        <f>IF(PMKAFAAPAYER[[#This Row],[ ]]="Payé",PMKAFAAPAYER[[#This Row],[26.11.2025]],0)</f>
        <v>0</v>
      </c>
      <c r="DT457" s="17">
        <f t="shared" si="121"/>
        <v>0</v>
      </c>
      <c r="DU457" s="162"/>
      <c r="DV457" s="166">
        <f>IF(PMKAFAAPAYER[[#This Row],[ ]]="Payé",PMKAFAAPAYER[[#This Row],[03.12.2025]],0)</f>
        <v>0</v>
      </c>
      <c r="DW457" s="161"/>
      <c r="DX457" s="166">
        <f>IF(PMKAFAAPAYER[[#This Row],[ ]]="Payé",PMKAFAAPAYER[[#This Row],[10.12.2025]],0)</f>
        <v>0</v>
      </c>
      <c r="DY457" s="161"/>
      <c r="DZ457" s="166">
        <f>IF(PMKAFAAPAYER[[#This Row],[ ]]="Payé",PMKAFAAPAYER[[#This Row],[17.12.2025]],0)</f>
        <v>0</v>
      </c>
      <c r="EA457" s="161"/>
      <c r="EB457" s="166">
        <f>IF(PMKAFAAPAYER[[#This Row],[ ]]="Payé",PMKAFAAPAYER[[#This Row],[24.12.2025]],0)</f>
        <v>0</v>
      </c>
      <c r="EC457" s="161"/>
      <c r="ED457" s="176">
        <f>IF(PMKAFAAPAYER[[#This Row],[ ]]="Payé",PMKAFAAPAYER[[#This Row],[31.12.2025]],0)</f>
        <v>0</v>
      </c>
      <c r="EE457" s="18">
        <f t="shared" si="122"/>
        <v>0</v>
      </c>
      <c r="EF457" s="11">
        <f t="shared" si="123"/>
        <v>0</v>
      </c>
      <c r="EG457" s="16">
        <f>+PMKAFAAPAYER[[#This Row],[CHF]]-PMKAFAAPAYER[[#This Row],[T2025]]</f>
        <v>0</v>
      </c>
    </row>
    <row r="458" spans="1:137" x14ac:dyDescent="0.3">
      <c r="A458" s="9">
        <f t="shared" si="124"/>
        <v>453</v>
      </c>
      <c r="B458" s="250"/>
      <c r="C458" s="251"/>
      <c r="D458" s="252"/>
      <c r="E458" s="253"/>
      <c r="F458" s="265">
        <f t="shared" si="110"/>
        <v>0</v>
      </c>
      <c r="G458" s="254"/>
      <c r="H458" s="255"/>
      <c r="I458" s="256"/>
      <c r="J458" s="14"/>
      <c r="K458" s="14"/>
      <c r="L458" s="14"/>
      <c r="N458" s="15"/>
      <c r="P458" s="258"/>
      <c r="Q458" s="259"/>
      <c r="R458" s="260"/>
      <c r="S458" s="166">
        <f>IF(PMKAFAAPAYER[[#This Row],[ ]]="Payé",PMKAFAAPAYER[[#This Row],[02.01.2025]],0)</f>
        <v>0</v>
      </c>
      <c r="T458" s="234"/>
      <c r="U458" s="166">
        <f>IF(PMKAFAAPAYER[[#This Row],[ ]]="Payé",PMKAFAAPAYER[[#This Row],[09.01.2025]],0)</f>
        <v>0</v>
      </c>
      <c r="V458" s="234"/>
      <c r="W458" s="166">
        <f>IF(PMKAFAAPAYER[[#This Row],[ ]]="Payé",PMKAFAAPAYER[[#This Row],[16.01.2025]],0)</f>
        <v>0</v>
      </c>
      <c r="X458" s="234"/>
      <c r="Y458" s="166">
        <f>IF(PMKAFAAPAYER[[#This Row],[ ]]="Payé",PMKAFAAPAYER[[#This Row],[23.01.2025]],0)</f>
        <v>0</v>
      </c>
      <c r="Z458" s="234"/>
      <c r="AA458" s="176">
        <f>IF(PMKAFAAPAYER[[#This Row],[ ]]="Payé",PMKAFAAPAYER[[#This Row],[30.01.2025]],0)</f>
        <v>0</v>
      </c>
      <c r="AB458" s="32">
        <f t="shared" si="111"/>
        <v>0</v>
      </c>
      <c r="AC458" s="234"/>
      <c r="AD458" s="166">
        <f>IF(PMKAFAAPAYER[[#This Row],[ ]]="Payé",PMKAFAAPAYER[[#This Row],[06.02.2025]],0)</f>
        <v>0</v>
      </c>
      <c r="AE458" s="234"/>
      <c r="AF458" s="166">
        <f>IF(PMKAFAAPAYER[[#This Row],[ ]]="Payé",PMKAFAAPAYER[[#This Row],[13.02.2025]],0)</f>
        <v>0</v>
      </c>
      <c r="AG458" s="234"/>
      <c r="AH458" s="166">
        <f>IF(PMKAFAAPAYER[[#This Row],[ ]]="Payé",PMKAFAAPAYER[[#This Row],[20.02.2025]],0)</f>
        <v>0</v>
      </c>
      <c r="AI458" s="234"/>
      <c r="AJ458" s="176">
        <f>IF(PMKAFAAPAYER[[#This Row],[ ]]="Payé",PMKAFAAPAYER[[#This Row],[27.02.2025]],0)</f>
        <v>0</v>
      </c>
      <c r="AK458" s="47">
        <f t="shared" si="112"/>
        <v>0</v>
      </c>
      <c r="AL458" s="162"/>
      <c r="AM458" s="166">
        <f>IF(PMKAFAAPAYER[[#This Row],[ ]]="Payé",PMKAFAAPAYER[[#This Row],[05.03.2025]],0)</f>
        <v>0</v>
      </c>
      <c r="AN458" s="161"/>
      <c r="AO458" s="166">
        <f>IF(PMKAFAAPAYER[[#This Row],[ ]]="Payé",PMKAFAAPAYER[[#This Row],[12.03.2025]],0)</f>
        <v>0</v>
      </c>
      <c r="AP458" s="161"/>
      <c r="AQ458" s="166">
        <f>IF(PMKAFAAPAYER[[#This Row],[ ]]="Payé",PMKAFAAPAYER[[#This Row],[19.03.2025]],0)</f>
        <v>0</v>
      </c>
      <c r="AR458" s="161"/>
      <c r="AS458" s="176">
        <f>IF(PMKAFAAPAYER[[#This Row],[ ]]="Payé",PMKAFAAPAYER[[#This Row],[26.03.2025]],0)</f>
        <v>0</v>
      </c>
      <c r="AT458" s="17">
        <f t="shared" si="113"/>
        <v>0</v>
      </c>
      <c r="AU458" s="162"/>
      <c r="AV458" s="166">
        <f>IF(PMKAFAAPAYER[[#This Row],[ ]]="Payé",PMKAFAAPAYER[[#This Row],[02.04.2025]],0)</f>
        <v>0</v>
      </c>
      <c r="AW458" s="161"/>
      <c r="AX458" s="166">
        <f>IF(PMKAFAAPAYER[[#This Row],[ ]]="Payé",PMKAFAAPAYER[[#This Row],[09.04.2025]],0)</f>
        <v>0</v>
      </c>
      <c r="AY458" s="161"/>
      <c r="AZ458" s="166">
        <f>IF(PMKAFAAPAYER[[#This Row],[ ]]="Payé",PMKAFAAPAYER[[#This Row],[16.04.2025]],0)</f>
        <v>0</v>
      </c>
      <c r="BA458" s="161"/>
      <c r="BB458" s="166">
        <f>IF(PMKAFAAPAYER[[#This Row],[ ]]="Payé",PMKAFAAPAYER[[#This Row],[23.04.2025]],0)</f>
        <v>0</v>
      </c>
      <c r="BC458" s="161"/>
      <c r="BD458" s="176">
        <f>IF(PMKAFAAPAYER[[#This Row],[ ]]="Payé",PMKAFAAPAYER[[#This Row],[30.04.2025]],0)</f>
        <v>0</v>
      </c>
      <c r="BE458" s="18">
        <f t="shared" si="114"/>
        <v>0</v>
      </c>
      <c r="BF458" s="162"/>
      <c r="BG458" s="166">
        <f>IF(PMKAFAAPAYER[[#This Row],[ ]]="Payé",PMKAFAAPAYER[[#This Row],[07.05.2025]],0)</f>
        <v>0</v>
      </c>
      <c r="BH458" s="161"/>
      <c r="BI458" s="166">
        <f>IF(PMKAFAAPAYER[[#This Row],[ ]]="Payé",PMKAFAAPAYER[[#This Row],[14.05.2025]],0)</f>
        <v>0</v>
      </c>
      <c r="BJ458" s="161"/>
      <c r="BK458" s="166">
        <f>IF(PMKAFAAPAYER[[#This Row],[ ]]="Payé",PMKAFAAPAYER[[#This Row],[21.05.2025]],0)</f>
        <v>0</v>
      </c>
      <c r="BL458" s="161"/>
      <c r="BM458" s="176">
        <f>IF(PMKAFAAPAYER[[#This Row],[ ]]="Payé",PMKAFAAPAYER[[#This Row],[28.05.2025]],0)</f>
        <v>0</v>
      </c>
      <c r="BN458" s="17">
        <f t="shared" si="115"/>
        <v>0</v>
      </c>
      <c r="BO458" s="162"/>
      <c r="BP458" s="166">
        <f>IF(PMKAFAAPAYER[[#This Row],[ ]]="Payé",PMKAFAAPAYER[[#This Row],[04.06.2025]],0)</f>
        <v>0</v>
      </c>
      <c r="BQ458" s="161"/>
      <c r="BR458" s="166">
        <f>IF(PMKAFAAPAYER[[#This Row],[ ]]="Payé",PMKAFAAPAYER[[#This Row],[11.06.2025]],0)</f>
        <v>0</v>
      </c>
      <c r="BS458" s="161"/>
      <c r="BT458" s="166">
        <f>IF(PMKAFAAPAYER[[#This Row],[ ]]="Payé",PMKAFAAPAYER[[#This Row],[18.06.2025]],0)</f>
        <v>0</v>
      </c>
      <c r="BU458" s="161"/>
      <c r="BV458" s="176">
        <f>IF(PMKAFAAPAYER[[#This Row],[ ]]="Payé",PMKAFAAPAYER[[#This Row],[25.06.2025]],0)</f>
        <v>0</v>
      </c>
      <c r="BW458" s="18">
        <f t="shared" si="116"/>
        <v>0</v>
      </c>
      <c r="BX458" s="162"/>
      <c r="BY458" s="166">
        <f>IF(PMKAFAAPAYER[[#This Row],[ ]]="Payé",PMKAFAAPAYER[[#This Row],[02.07.2025]],0)</f>
        <v>0</v>
      </c>
      <c r="BZ458" s="161"/>
      <c r="CA458" s="166">
        <f>IF(PMKAFAAPAYER[[#This Row],[ ]]="Payé",PMKAFAAPAYER[[#This Row],[09.07.2025]],0)</f>
        <v>0</v>
      </c>
      <c r="CB458" s="161"/>
      <c r="CC458" s="166">
        <f>IF(PMKAFAAPAYER[[#This Row],[ ]]="Payé",PMKAFAAPAYER[[#This Row],[16.07.2025]],0)</f>
        <v>0</v>
      </c>
      <c r="CD458" s="161"/>
      <c r="CE458" s="166">
        <f>IF(PMKAFAAPAYER[[#This Row],[ ]]="Payé",PMKAFAAPAYER[[#This Row],[23.07.2025]],0)</f>
        <v>0</v>
      </c>
      <c r="CF458" s="161"/>
      <c r="CG458" s="176">
        <f>IF(PMKAFAAPAYER[[#This Row],[ ]]="Payé",PMKAFAAPAYER[[#This Row],[30.07.2025]],0)</f>
        <v>0</v>
      </c>
      <c r="CH458" s="17">
        <f t="shared" si="117"/>
        <v>0</v>
      </c>
      <c r="CI458" s="162"/>
      <c r="CJ458" s="166">
        <f>IF(PMKAFAAPAYER[[#This Row],[ ]]="Payé",PMKAFAAPAYER[[#This Row],[06.08.2025]],0)</f>
        <v>0</v>
      </c>
      <c r="CK458" s="161"/>
      <c r="CL458" s="166">
        <f>IF(PMKAFAAPAYER[[#This Row],[ ]]="Payé",PMKAFAAPAYER[[#This Row],[13.08.2025]],0)</f>
        <v>0</v>
      </c>
      <c r="CM458" s="161"/>
      <c r="CN458" s="166">
        <f>IF(PMKAFAAPAYER[[#This Row],[ ]]="Payé",PMKAFAAPAYER[[#This Row],[20.08.2025]],0)</f>
        <v>0</v>
      </c>
      <c r="CO458" s="161"/>
      <c r="CP458" s="176">
        <f>IF(PMKAFAAPAYER[[#This Row],[ ]]="Payé",PMKAFAAPAYER[[#This Row],[27.08.2025]],0)</f>
        <v>0</v>
      </c>
      <c r="CQ458" s="18">
        <f t="shared" si="118"/>
        <v>0</v>
      </c>
      <c r="CR458" s="162"/>
      <c r="CS458" s="166">
        <f>IF(PMKAFAAPAYER[[#This Row],[ ]]="Payé",PMKAFAAPAYER[[#This Row],[03.09.2025]],0)</f>
        <v>0</v>
      </c>
      <c r="CT458" s="161"/>
      <c r="CU458" s="166">
        <f>IF(PMKAFAAPAYER[[#This Row],[ ]]="Payé",PMKAFAAPAYER[[#This Row],[10.09.2025]],0)</f>
        <v>0</v>
      </c>
      <c r="CV458" s="161"/>
      <c r="CW458" s="166">
        <f>IF(PMKAFAAPAYER[[#This Row],[ ]]="Payé",PMKAFAAPAYER[[#This Row],[17.09.2025]],0)</f>
        <v>0</v>
      </c>
      <c r="CX458" s="161"/>
      <c r="CY458" s="176">
        <f>IF(PMKAFAAPAYER[[#This Row],[ ]]="Payé",PMKAFAAPAYER[[#This Row],[24.09.2025]],0)</f>
        <v>0</v>
      </c>
      <c r="CZ458" s="17">
        <f t="shared" si="119"/>
        <v>0</v>
      </c>
      <c r="DA458" s="162"/>
      <c r="DB458" s="166">
        <f>IF(PMKAFAAPAYER[[#This Row],[ ]]="Payé",PMKAFAAPAYER[[#This Row],[01.10.2025]],0)</f>
        <v>0</v>
      </c>
      <c r="DC458" s="161"/>
      <c r="DD458" s="166">
        <f>IF(PMKAFAAPAYER[[#This Row],[ ]]="Payé",PMKAFAAPAYER[[#This Row],[08.10.2025]],0)</f>
        <v>0</v>
      </c>
      <c r="DE458" s="161"/>
      <c r="DF458" s="166">
        <f>IF(PMKAFAAPAYER[[#This Row],[ ]]="Payé",PMKAFAAPAYER[[#This Row],[15.10.2025]],0)</f>
        <v>0</v>
      </c>
      <c r="DG458" s="161"/>
      <c r="DH458" s="166">
        <f>IF(PMKAFAAPAYER[[#This Row],[ ]]="Payé",PMKAFAAPAYER[[#This Row],[22.10.2025]],0)</f>
        <v>0</v>
      </c>
      <c r="DI458" s="161"/>
      <c r="DJ458" s="176">
        <f>IF(PMKAFAAPAYER[[#This Row],[ ]]="Payé",PMKAFAAPAYER[[#This Row],[29.10.2025]],0)</f>
        <v>0</v>
      </c>
      <c r="DK458" s="18">
        <f t="shared" si="120"/>
        <v>0</v>
      </c>
      <c r="DL458" s="162"/>
      <c r="DM458" s="166">
        <f>IF(PMKAFAAPAYER[[#This Row],[ ]]="Payé",PMKAFAAPAYER[[#This Row],[05.11.2025]],0)</f>
        <v>0</v>
      </c>
      <c r="DN458" s="161"/>
      <c r="DO458" s="166">
        <f>IF(PMKAFAAPAYER[[#This Row],[ ]]="Payé",PMKAFAAPAYER[[#This Row],[12.11.2025]],0)</f>
        <v>0</v>
      </c>
      <c r="DP458" s="161"/>
      <c r="DQ458" s="166">
        <f>IF(PMKAFAAPAYER[[#This Row],[ ]]="Payé",PMKAFAAPAYER[[#This Row],[19.11.2025]],0)</f>
        <v>0</v>
      </c>
      <c r="DR458" s="161"/>
      <c r="DS458" s="176">
        <f>IF(PMKAFAAPAYER[[#This Row],[ ]]="Payé",PMKAFAAPAYER[[#This Row],[26.11.2025]],0)</f>
        <v>0</v>
      </c>
      <c r="DT458" s="17">
        <f t="shared" si="121"/>
        <v>0</v>
      </c>
      <c r="DU458" s="162"/>
      <c r="DV458" s="166">
        <f>IF(PMKAFAAPAYER[[#This Row],[ ]]="Payé",PMKAFAAPAYER[[#This Row],[03.12.2025]],0)</f>
        <v>0</v>
      </c>
      <c r="DW458" s="161"/>
      <c r="DX458" s="166">
        <f>IF(PMKAFAAPAYER[[#This Row],[ ]]="Payé",PMKAFAAPAYER[[#This Row],[10.12.2025]],0)</f>
        <v>0</v>
      </c>
      <c r="DY458" s="161"/>
      <c r="DZ458" s="166">
        <f>IF(PMKAFAAPAYER[[#This Row],[ ]]="Payé",PMKAFAAPAYER[[#This Row],[17.12.2025]],0)</f>
        <v>0</v>
      </c>
      <c r="EA458" s="161"/>
      <c r="EB458" s="166">
        <f>IF(PMKAFAAPAYER[[#This Row],[ ]]="Payé",PMKAFAAPAYER[[#This Row],[24.12.2025]],0)</f>
        <v>0</v>
      </c>
      <c r="EC458" s="161"/>
      <c r="ED458" s="176">
        <f>IF(PMKAFAAPAYER[[#This Row],[ ]]="Payé",PMKAFAAPAYER[[#This Row],[31.12.2025]],0)</f>
        <v>0</v>
      </c>
      <c r="EE458" s="18">
        <f t="shared" si="122"/>
        <v>0</v>
      </c>
      <c r="EF458" s="11">
        <f t="shared" si="123"/>
        <v>0</v>
      </c>
      <c r="EG458" s="16">
        <f>+PMKAFAAPAYER[[#This Row],[CHF]]-PMKAFAAPAYER[[#This Row],[T2025]]</f>
        <v>0</v>
      </c>
    </row>
    <row r="459" spans="1:137" x14ac:dyDescent="0.3">
      <c r="A459" s="9">
        <f t="shared" si="124"/>
        <v>454</v>
      </c>
      <c r="B459" s="250"/>
      <c r="C459" s="251"/>
      <c r="D459" s="252"/>
      <c r="E459" s="253"/>
      <c r="F459" s="265">
        <f t="shared" si="110"/>
        <v>0</v>
      </c>
      <c r="G459" s="254"/>
      <c r="H459" s="255"/>
      <c r="I459" s="256"/>
      <c r="J459" s="14"/>
      <c r="K459" s="14"/>
      <c r="L459" s="14"/>
      <c r="N459" s="15"/>
      <c r="P459" s="258"/>
      <c r="Q459" s="259"/>
      <c r="R459" s="260"/>
      <c r="S459" s="166">
        <f>IF(PMKAFAAPAYER[[#This Row],[ ]]="Payé",PMKAFAAPAYER[[#This Row],[02.01.2025]],0)</f>
        <v>0</v>
      </c>
      <c r="T459" s="234"/>
      <c r="U459" s="166">
        <f>IF(PMKAFAAPAYER[[#This Row],[ ]]="Payé",PMKAFAAPAYER[[#This Row],[09.01.2025]],0)</f>
        <v>0</v>
      </c>
      <c r="V459" s="234"/>
      <c r="W459" s="166">
        <f>IF(PMKAFAAPAYER[[#This Row],[ ]]="Payé",PMKAFAAPAYER[[#This Row],[16.01.2025]],0)</f>
        <v>0</v>
      </c>
      <c r="X459" s="234"/>
      <c r="Y459" s="166">
        <f>IF(PMKAFAAPAYER[[#This Row],[ ]]="Payé",PMKAFAAPAYER[[#This Row],[23.01.2025]],0)</f>
        <v>0</v>
      </c>
      <c r="Z459" s="234"/>
      <c r="AA459" s="176">
        <f>IF(PMKAFAAPAYER[[#This Row],[ ]]="Payé",PMKAFAAPAYER[[#This Row],[30.01.2025]],0)</f>
        <v>0</v>
      </c>
      <c r="AB459" s="32">
        <f t="shared" si="111"/>
        <v>0</v>
      </c>
      <c r="AC459" s="234"/>
      <c r="AD459" s="166">
        <f>IF(PMKAFAAPAYER[[#This Row],[ ]]="Payé",PMKAFAAPAYER[[#This Row],[06.02.2025]],0)</f>
        <v>0</v>
      </c>
      <c r="AE459" s="234"/>
      <c r="AF459" s="166">
        <f>IF(PMKAFAAPAYER[[#This Row],[ ]]="Payé",PMKAFAAPAYER[[#This Row],[13.02.2025]],0)</f>
        <v>0</v>
      </c>
      <c r="AG459" s="234"/>
      <c r="AH459" s="166">
        <f>IF(PMKAFAAPAYER[[#This Row],[ ]]="Payé",PMKAFAAPAYER[[#This Row],[20.02.2025]],0)</f>
        <v>0</v>
      </c>
      <c r="AI459" s="234"/>
      <c r="AJ459" s="176">
        <f>IF(PMKAFAAPAYER[[#This Row],[ ]]="Payé",PMKAFAAPAYER[[#This Row],[27.02.2025]],0)</f>
        <v>0</v>
      </c>
      <c r="AK459" s="47">
        <f t="shared" si="112"/>
        <v>0</v>
      </c>
      <c r="AL459" s="162"/>
      <c r="AM459" s="166">
        <f>IF(PMKAFAAPAYER[[#This Row],[ ]]="Payé",PMKAFAAPAYER[[#This Row],[05.03.2025]],0)</f>
        <v>0</v>
      </c>
      <c r="AN459" s="161"/>
      <c r="AO459" s="166">
        <f>IF(PMKAFAAPAYER[[#This Row],[ ]]="Payé",PMKAFAAPAYER[[#This Row],[12.03.2025]],0)</f>
        <v>0</v>
      </c>
      <c r="AP459" s="161"/>
      <c r="AQ459" s="166">
        <f>IF(PMKAFAAPAYER[[#This Row],[ ]]="Payé",PMKAFAAPAYER[[#This Row],[19.03.2025]],0)</f>
        <v>0</v>
      </c>
      <c r="AR459" s="161"/>
      <c r="AS459" s="176">
        <f>IF(PMKAFAAPAYER[[#This Row],[ ]]="Payé",PMKAFAAPAYER[[#This Row],[26.03.2025]],0)</f>
        <v>0</v>
      </c>
      <c r="AT459" s="17">
        <f t="shared" si="113"/>
        <v>0</v>
      </c>
      <c r="AU459" s="162"/>
      <c r="AV459" s="166">
        <f>IF(PMKAFAAPAYER[[#This Row],[ ]]="Payé",PMKAFAAPAYER[[#This Row],[02.04.2025]],0)</f>
        <v>0</v>
      </c>
      <c r="AW459" s="161"/>
      <c r="AX459" s="166">
        <f>IF(PMKAFAAPAYER[[#This Row],[ ]]="Payé",PMKAFAAPAYER[[#This Row],[09.04.2025]],0)</f>
        <v>0</v>
      </c>
      <c r="AY459" s="161"/>
      <c r="AZ459" s="166">
        <f>IF(PMKAFAAPAYER[[#This Row],[ ]]="Payé",PMKAFAAPAYER[[#This Row],[16.04.2025]],0)</f>
        <v>0</v>
      </c>
      <c r="BA459" s="161"/>
      <c r="BB459" s="166">
        <f>IF(PMKAFAAPAYER[[#This Row],[ ]]="Payé",PMKAFAAPAYER[[#This Row],[23.04.2025]],0)</f>
        <v>0</v>
      </c>
      <c r="BC459" s="161"/>
      <c r="BD459" s="176">
        <f>IF(PMKAFAAPAYER[[#This Row],[ ]]="Payé",PMKAFAAPAYER[[#This Row],[30.04.2025]],0)</f>
        <v>0</v>
      </c>
      <c r="BE459" s="18">
        <f t="shared" si="114"/>
        <v>0</v>
      </c>
      <c r="BF459" s="162"/>
      <c r="BG459" s="166">
        <f>IF(PMKAFAAPAYER[[#This Row],[ ]]="Payé",PMKAFAAPAYER[[#This Row],[07.05.2025]],0)</f>
        <v>0</v>
      </c>
      <c r="BH459" s="161"/>
      <c r="BI459" s="166">
        <f>IF(PMKAFAAPAYER[[#This Row],[ ]]="Payé",PMKAFAAPAYER[[#This Row],[14.05.2025]],0)</f>
        <v>0</v>
      </c>
      <c r="BJ459" s="161"/>
      <c r="BK459" s="166">
        <f>IF(PMKAFAAPAYER[[#This Row],[ ]]="Payé",PMKAFAAPAYER[[#This Row],[21.05.2025]],0)</f>
        <v>0</v>
      </c>
      <c r="BL459" s="161"/>
      <c r="BM459" s="176">
        <f>IF(PMKAFAAPAYER[[#This Row],[ ]]="Payé",PMKAFAAPAYER[[#This Row],[28.05.2025]],0)</f>
        <v>0</v>
      </c>
      <c r="BN459" s="17">
        <f t="shared" si="115"/>
        <v>0</v>
      </c>
      <c r="BO459" s="162"/>
      <c r="BP459" s="166">
        <f>IF(PMKAFAAPAYER[[#This Row],[ ]]="Payé",PMKAFAAPAYER[[#This Row],[04.06.2025]],0)</f>
        <v>0</v>
      </c>
      <c r="BQ459" s="161"/>
      <c r="BR459" s="166">
        <f>IF(PMKAFAAPAYER[[#This Row],[ ]]="Payé",PMKAFAAPAYER[[#This Row],[11.06.2025]],0)</f>
        <v>0</v>
      </c>
      <c r="BS459" s="161"/>
      <c r="BT459" s="166">
        <f>IF(PMKAFAAPAYER[[#This Row],[ ]]="Payé",PMKAFAAPAYER[[#This Row],[18.06.2025]],0)</f>
        <v>0</v>
      </c>
      <c r="BU459" s="161"/>
      <c r="BV459" s="176">
        <f>IF(PMKAFAAPAYER[[#This Row],[ ]]="Payé",PMKAFAAPAYER[[#This Row],[25.06.2025]],0)</f>
        <v>0</v>
      </c>
      <c r="BW459" s="18">
        <f t="shared" si="116"/>
        <v>0</v>
      </c>
      <c r="BX459" s="162"/>
      <c r="BY459" s="166">
        <f>IF(PMKAFAAPAYER[[#This Row],[ ]]="Payé",PMKAFAAPAYER[[#This Row],[02.07.2025]],0)</f>
        <v>0</v>
      </c>
      <c r="BZ459" s="161"/>
      <c r="CA459" s="166">
        <f>IF(PMKAFAAPAYER[[#This Row],[ ]]="Payé",PMKAFAAPAYER[[#This Row],[09.07.2025]],0)</f>
        <v>0</v>
      </c>
      <c r="CB459" s="161"/>
      <c r="CC459" s="166">
        <f>IF(PMKAFAAPAYER[[#This Row],[ ]]="Payé",PMKAFAAPAYER[[#This Row],[16.07.2025]],0)</f>
        <v>0</v>
      </c>
      <c r="CD459" s="161"/>
      <c r="CE459" s="166">
        <f>IF(PMKAFAAPAYER[[#This Row],[ ]]="Payé",PMKAFAAPAYER[[#This Row],[23.07.2025]],0)</f>
        <v>0</v>
      </c>
      <c r="CF459" s="161"/>
      <c r="CG459" s="176">
        <f>IF(PMKAFAAPAYER[[#This Row],[ ]]="Payé",PMKAFAAPAYER[[#This Row],[30.07.2025]],0)</f>
        <v>0</v>
      </c>
      <c r="CH459" s="17">
        <f t="shared" si="117"/>
        <v>0</v>
      </c>
      <c r="CI459" s="162"/>
      <c r="CJ459" s="166">
        <f>IF(PMKAFAAPAYER[[#This Row],[ ]]="Payé",PMKAFAAPAYER[[#This Row],[06.08.2025]],0)</f>
        <v>0</v>
      </c>
      <c r="CK459" s="161"/>
      <c r="CL459" s="166">
        <f>IF(PMKAFAAPAYER[[#This Row],[ ]]="Payé",PMKAFAAPAYER[[#This Row],[13.08.2025]],0)</f>
        <v>0</v>
      </c>
      <c r="CM459" s="161"/>
      <c r="CN459" s="166">
        <f>IF(PMKAFAAPAYER[[#This Row],[ ]]="Payé",PMKAFAAPAYER[[#This Row],[20.08.2025]],0)</f>
        <v>0</v>
      </c>
      <c r="CO459" s="161"/>
      <c r="CP459" s="176">
        <f>IF(PMKAFAAPAYER[[#This Row],[ ]]="Payé",PMKAFAAPAYER[[#This Row],[27.08.2025]],0)</f>
        <v>0</v>
      </c>
      <c r="CQ459" s="18">
        <f t="shared" si="118"/>
        <v>0</v>
      </c>
      <c r="CR459" s="162"/>
      <c r="CS459" s="166">
        <f>IF(PMKAFAAPAYER[[#This Row],[ ]]="Payé",PMKAFAAPAYER[[#This Row],[03.09.2025]],0)</f>
        <v>0</v>
      </c>
      <c r="CT459" s="161"/>
      <c r="CU459" s="166">
        <f>IF(PMKAFAAPAYER[[#This Row],[ ]]="Payé",PMKAFAAPAYER[[#This Row],[10.09.2025]],0)</f>
        <v>0</v>
      </c>
      <c r="CV459" s="161"/>
      <c r="CW459" s="166">
        <f>IF(PMKAFAAPAYER[[#This Row],[ ]]="Payé",PMKAFAAPAYER[[#This Row],[17.09.2025]],0)</f>
        <v>0</v>
      </c>
      <c r="CX459" s="161"/>
      <c r="CY459" s="176">
        <f>IF(PMKAFAAPAYER[[#This Row],[ ]]="Payé",PMKAFAAPAYER[[#This Row],[24.09.2025]],0)</f>
        <v>0</v>
      </c>
      <c r="CZ459" s="17">
        <f t="shared" si="119"/>
        <v>0</v>
      </c>
      <c r="DA459" s="162"/>
      <c r="DB459" s="166">
        <f>IF(PMKAFAAPAYER[[#This Row],[ ]]="Payé",PMKAFAAPAYER[[#This Row],[01.10.2025]],0)</f>
        <v>0</v>
      </c>
      <c r="DC459" s="161"/>
      <c r="DD459" s="166">
        <f>IF(PMKAFAAPAYER[[#This Row],[ ]]="Payé",PMKAFAAPAYER[[#This Row],[08.10.2025]],0)</f>
        <v>0</v>
      </c>
      <c r="DE459" s="161"/>
      <c r="DF459" s="166">
        <f>IF(PMKAFAAPAYER[[#This Row],[ ]]="Payé",PMKAFAAPAYER[[#This Row],[15.10.2025]],0)</f>
        <v>0</v>
      </c>
      <c r="DG459" s="161"/>
      <c r="DH459" s="166">
        <f>IF(PMKAFAAPAYER[[#This Row],[ ]]="Payé",PMKAFAAPAYER[[#This Row],[22.10.2025]],0)</f>
        <v>0</v>
      </c>
      <c r="DI459" s="161"/>
      <c r="DJ459" s="176">
        <f>IF(PMKAFAAPAYER[[#This Row],[ ]]="Payé",PMKAFAAPAYER[[#This Row],[29.10.2025]],0)</f>
        <v>0</v>
      </c>
      <c r="DK459" s="18">
        <f t="shared" si="120"/>
        <v>0</v>
      </c>
      <c r="DL459" s="162"/>
      <c r="DM459" s="166">
        <f>IF(PMKAFAAPAYER[[#This Row],[ ]]="Payé",PMKAFAAPAYER[[#This Row],[05.11.2025]],0)</f>
        <v>0</v>
      </c>
      <c r="DN459" s="161"/>
      <c r="DO459" s="166">
        <f>IF(PMKAFAAPAYER[[#This Row],[ ]]="Payé",PMKAFAAPAYER[[#This Row],[12.11.2025]],0)</f>
        <v>0</v>
      </c>
      <c r="DP459" s="161"/>
      <c r="DQ459" s="166">
        <f>IF(PMKAFAAPAYER[[#This Row],[ ]]="Payé",PMKAFAAPAYER[[#This Row],[19.11.2025]],0)</f>
        <v>0</v>
      </c>
      <c r="DR459" s="161"/>
      <c r="DS459" s="176">
        <f>IF(PMKAFAAPAYER[[#This Row],[ ]]="Payé",PMKAFAAPAYER[[#This Row],[26.11.2025]],0)</f>
        <v>0</v>
      </c>
      <c r="DT459" s="17">
        <f t="shared" si="121"/>
        <v>0</v>
      </c>
      <c r="DU459" s="162"/>
      <c r="DV459" s="166">
        <f>IF(PMKAFAAPAYER[[#This Row],[ ]]="Payé",PMKAFAAPAYER[[#This Row],[03.12.2025]],0)</f>
        <v>0</v>
      </c>
      <c r="DW459" s="161"/>
      <c r="DX459" s="166">
        <f>IF(PMKAFAAPAYER[[#This Row],[ ]]="Payé",PMKAFAAPAYER[[#This Row],[10.12.2025]],0)</f>
        <v>0</v>
      </c>
      <c r="DY459" s="161"/>
      <c r="DZ459" s="166">
        <f>IF(PMKAFAAPAYER[[#This Row],[ ]]="Payé",PMKAFAAPAYER[[#This Row],[17.12.2025]],0)</f>
        <v>0</v>
      </c>
      <c r="EA459" s="161"/>
      <c r="EB459" s="166">
        <f>IF(PMKAFAAPAYER[[#This Row],[ ]]="Payé",PMKAFAAPAYER[[#This Row],[24.12.2025]],0)</f>
        <v>0</v>
      </c>
      <c r="EC459" s="161"/>
      <c r="ED459" s="176">
        <f>IF(PMKAFAAPAYER[[#This Row],[ ]]="Payé",PMKAFAAPAYER[[#This Row],[31.12.2025]],0)</f>
        <v>0</v>
      </c>
      <c r="EE459" s="18">
        <f t="shared" si="122"/>
        <v>0</v>
      </c>
      <c r="EF459" s="11">
        <f t="shared" si="123"/>
        <v>0</v>
      </c>
      <c r="EG459" s="16">
        <f>+PMKAFAAPAYER[[#This Row],[CHF]]-PMKAFAAPAYER[[#This Row],[T2025]]</f>
        <v>0</v>
      </c>
    </row>
    <row r="460" spans="1:137" x14ac:dyDescent="0.3">
      <c r="A460" s="9">
        <f t="shared" si="124"/>
        <v>455</v>
      </c>
      <c r="B460" s="250"/>
      <c r="C460" s="251"/>
      <c r="D460" s="252"/>
      <c r="E460" s="253"/>
      <c r="F460" s="265">
        <f t="shared" si="110"/>
        <v>0</v>
      </c>
      <c r="G460" s="254"/>
      <c r="H460" s="255"/>
      <c r="I460" s="256"/>
      <c r="J460" s="14"/>
      <c r="K460" s="14"/>
      <c r="L460" s="14"/>
      <c r="N460" s="15"/>
      <c r="P460" s="258"/>
      <c r="Q460" s="259"/>
      <c r="R460" s="260"/>
      <c r="S460" s="166">
        <f>IF(PMKAFAAPAYER[[#This Row],[ ]]="Payé",PMKAFAAPAYER[[#This Row],[02.01.2025]],0)</f>
        <v>0</v>
      </c>
      <c r="T460" s="234"/>
      <c r="U460" s="166">
        <f>IF(PMKAFAAPAYER[[#This Row],[ ]]="Payé",PMKAFAAPAYER[[#This Row],[09.01.2025]],0)</f>
        <v>0</v>
      </c>
      <c r="V460" s="234"/>
      <c r="W460" s="166">
        <f>IF(PMKAFAAPAYER[[#This Row],[ ]]="Payé",PMKAFAAPAYER[[#This Row],[16.01.2025]],0)</f>
        <v>0</v>
      </c>
      <c r="X460" s="234"/>
      <c r="Y460" s="166">
        <f>IF(PMKAFAAPAYER[[#This Row],[ ]]="Payé",PMKAFAAPAYER[[#This Row],[23.01.2025]],0)</f>
        <v>0</v>
      </c>
      <c r="Z460" s="234"/>
      <c r="AA460" s="176">
        <f>IF(PMKAFAAPAYER[[#This Row],[ ]]="Payé",PMKAFAAPAYER[[#This Row],[30.01.2025]],0)</f>
        <v>0</v>
      </c>
      <c r="AB460" s="32">
        <f t="shared" si="111"/>
        <v>0</v>
      </c>
      <c r="AC460" s="234"/>
      <c r="AD460" s="166">
        <f>IF(PMKAFAAPAYER[[#This Row],[ ]]="Payé",PMKAFAAPAYER[[#This Row],[06.02.2025]],0)</f>
        <v>0</v>
      </c>
      <c r="AE460" s="234"/>
      <c r="AF460" s="166">
        <f>IF(PMKAFAAPAYER[[#This Row],[ ]]="Payé",PMKAFAAPAYER[[#This Row],[13.02.2025]],0)</f>
        <v>0</v>
      </c>
      <c r="AG460" s="234"/>
      <c r="AH460" s="166">
        <f>IF(PMKAFAAPAYER[[#This Row],[ ]]="Payé",PMKAFAAPAYER[[#This Row],[20.02.2025]],0)</f>
        <v>0</v>
      </c>
      <c r="AI460" s="234"/>
      <c r="AJ460" s="176">
        <f>IF(PMKAFAAPAYER[[#This Row],[ ]]="Payé",PMKAFAAPAYER[[#This Row],[27.02.2025]],0)</f>
        <v>0</v>
      </c>
      <c r="AK460" s="47">
        <f t="shared" si="112"/>
        <v>0</v>
      </c>
      <c r="AL460" s="162"/>
      <c r="AM460" s="166">
        <f>IF(PMKAFAAPAYER[[#This Row],[ ]]="Payé",PMKAFAAPAYER[[#This Row],[05.03.2025]],0)</f>
        <v>0</v>
      </c>
      <c r="AN460" s="161"/>
      <c r="AO460" s="166">
        <f>IF(PMKAFAAPAYER[[#This Row],[ ]]="Payé",PMKAFAAPAYER[[#This Row],[12.03.2025]],0)</f>
        <v>0</v>
      </c>
      <c r="AP460" s="161"/>
      <c r="AQ460" s="166">
        <f>IF(PMKAFAAPAYER[[#This Row],[ ]]="Payé",PMKAFAAPAYER[[#This Row],[19.03.2025]],0)</f>
        <v>0</v>
      </c>
      <c r="AR460" s="161"/>
      <c r="AS460" s="176">
        <f>IF(PMKAFAAPAYER[[#This Row],[ ]]="Payé",PMKAFAAPAYER[[#This Row],[26.03.2025]],0)</f>
        <v>0</v>
      </c>
      <c r="AT460" s="17">
        <f t="shared" si="113"/>
        <v>0</v>
      </c>
      <c r="AU460" s="162"/>
      <c r="AV460" s="166">
        <f>IF(PMKAFAAPAYER[[#This Row],[ ]]="Payé",PMKAFAAPAYER[[#This Row],[02.04.2025]],0)</f>
        <v>0</v>
      </c>
      <c r="AW460" s="161"/>
      <c r="AX460" s="166">
        <f>IF(PMKAFAAPAYER[[#This Row],[ ]]="Payé",PMKAFAAPAYER[[#This Row],[09.04.2025]],0)</f>
        <v>0</v>
      </c>
      <c r="AY460" s="161"/>
      <c r="AZ460" s="166">
        <f>IF(PMKAFAAPAYER[[#This Row],[ ]]="Payé",PMKAFAAPAYER[[#This Row],[16.04.2025]],0)</f>
        <v>0</v>
      </c>
      <c r="BA460" s="161"/>
      <c r="BB460" s="166">
        <f>IF(PMKAFAAPAYER[[#This Row],[ ]]="Payé",PMKAFAAPAYER[[#This Row],[23.04.2025]],0)</f>
        <v>0</v>
      </c>
      <c r="BC460" s="161"/>
      <c r="BD460" s="176">
        <f>IF(PMKAFAAPAYER[[#This Row],[ ]]="Payé",PMKAFAAPAYER[[#This Row],[30.04.2025]],0)</f>
        <v>0</v>
      </c>
      <c r="BE460" s="18">
        <f t="shared" si="114"/>
        <v>0</v>
      </c>
      <c r="BF460" s="162"/>
      <c r="BG460" s="166">
        <f>IF(PMKAFAAPAYER[[#This Row],[ ]]="Payé",PMKAFAAPAYER[[#This Row],[07.05.2025]],0)</f>
        <v>0</v>
      </c>
      <c r="BH460" s="161"/>
      <c r="BI460" s="166">
        <f>IF(PMKAFAAPAYER[[#This Row],[ ]]="Payé",PMKAFAAPAYER[[#This Row],[14.05.2025]],0)</f>
        <v>0</v>
      </c>
      <c r="BJ460" s="161"/>
      <c r="BK460" s="166">
        <f>IF(PMKAFAAPAYER[[#This Row],[ ]]="Payé",PMKAFAAPAYER[[#This Row],[21.05.2025]],0)</f>
        <v>0</v>
      </c>
      <c r="BL460" s="161"/>
      <c r="BM460" s="176">
        <f>IF(PMKAFAAPAYER[[#This Row],[ ]]="Payé",PMKAFAAPAYER[[#This Row],[28.05.2025]],0)</f>
        <v>0</v>
      </c>
      <c r="BN460" s="17">
        <f t="shared" si="115"/>
        <v>0</v>
      </c>
      <c r="BO460" s="162"/>
      <c r="BP460" s="166">
        <f>IF(PMKAFAAPAYER[[#This Row],[ ]]="Payé",PMKAFAAPAYER[[#This Row],[04.06.2025]],0)</f>
        <v>0</v>
      </c>
      <c r="BQ460" s="161"/>
      <c r="BR460" s="166">
        <f>IF(PMKAFAAPAYER[[#This Row],[ ]]="Payé",PMKAFAAPAYER[[#This Row],[11.06.2025]],0)</f>
        <v>0</v>
      </c>
      <c r="BS460" s="161"/>
      <c r="BT460" s="166">
        <f>IF(PMKAFAAPAYER[[#This Row],[ ]]="Payé",PMKAFAAPAYER[[#This Row],[18.06.2025]],0)</f>
        <v>0</v>
      </c>
      <c r="BU460" s="161"/>
      <c r="BV460" s="176">
        <f>IF(PMKAFAAPAYER[[#This Row],[ ]]="Payé",PMKAFAAPAYER[[#This Row],[25.06.2025]],0)</f>
        <v>0</v>
      </c>
      <c r="BW460" s="18">
        <f t="shared" si="116"/>
        <v>0</v>
      </c>
      <c r="BX460" s="162"/>
      <c r="BY460" s="166">
        <f>IF(PMKAFAAPAYER[[#This Row],[ ]]="Payé",PMKAFAAPAYER[[#This Row],[02.07.2025]],0)</f>
        <v>0</v>
      </c>
      <c r="BZ460" s="161"/>
      <c r="CA460" s="166">
        <f>IF(PMKAFAAPAYER[[#This Row],[ ]]="Payé",PMKAFAAPAYER[[#This Row],[09.07.2025]],0)</f>
        <v>0</v>
      </c>
      <c r="CB460" s="161"/>
      <c r="CC460" s="166">
        <f>IF(PMKAFAAPAYER[[#This Row],[ ]]="Payé",PMKAFAAPAYER[[#This Row],[16.07.2025]],0)</f>
        <v>0</v>
      </c>
      <c r="CD460" s="161"/>
      <c r="CE460" s="166">
        <f>IF(PMKAFAAPAYER[[#This Row],[ ]]="Payé",PMKAFAAPAYER[[#This Row],[23.07.2025]],0)</f>
        <v>0</v>
      </c>
      <c r="CF460" s="161"/>
      <c r="CG460" s="176">
        <f>IF(PMKAFAAPAYER[[#This Row],[ ]]="Payé",PMKAFAAPAYER[[#This Row],[30.07.2025]],0)</f>
        <v>0</v>
      </c>
      <c r="CH460" s="17">
        <f t="shared" si="117"/>
        <v>0</v>
      </c>
      <c r="CI460" s="162"/>
      <c r="CJ460" s="166">
        <f>IF(PMKAFAAPAYER[[#This Row],[ ]]="Payé",PMKAFAAPAYER[[#This Row],[06.08.2025]],0)</f>
        <v>0</v>
      </c>
      <c r="CK460" s="161"/>
      <c r="CL460" s="166">
        <f>IF(PMKAFAAPAYER[[#This Row],[ ]]="Payé",PMKAFAAPAYER[[#This Row],[13.08.2025]],0)</f>
        <v>0</v>
      </c>
      <c r="CM460" s="161"/>
      <c r="CN460" s="166">
        <f>IF(PMKAFAAPAYER[[#This Row],[ ]]="Payé",PMKAFAAPAYER[[#This Row],[20.08.2025]],0)</f>
        <v>0</v>
      </c>
      <c r="CO460" s="161"/>
      <c r="CP460" s="176">
        <f>IF(PMKAFAAPAYER[[#This Row],[ ]]="Payé",PMKAFAAPAYER[[#This Row],[27.08.2025]],0)</f>
        <v>0</v>
      </c>
      <c r="CQ460" s="18">
        <f t="shared" si="118"/>
        <v>0</v>
      </c>
      <c r="CR460" s="162"/>
      <c r="CS460" s="166">
        <f>IF(PMKAFAAPAYER[[#This Row],[ ]]="Payé",PMKAFAAPAYER[[#This Row],[03.09.2025]],0)</f>
        <v>0</v>
      </c>
      <c r="CT460" s="161"/>
      <c r="CU460" s="166">
        <f>IF(PMKAFAAPAYER[[#This Row],[ ]]="Payé",PMKAFAAPAYER[[#This Row],[10.09.2025]],0)</f>
        <v>0</v>
      </c>
      <c r="CV460" s="161"/>
      <c r="CW460" s="166">
        <f>IF(PMKAFAAPAYER[[#This Row],[ ]]="Payé",PMKAFAAPAYER[[#This Row],[17.09.2025]],0)</f>
        <v>0</v>
      </c>
      <c r="CX460" s="161"/>
      <c r="CY460" s="176">
        <f>IF(PMKAFAAPAYER[[#This Row],[ ]]="Payé",PMKAFAAPAYER[[#This Row],[24.09.2025]],0)</f>
        <v>0</v>
      </c>
      <c r="CZ460" s="17">
        <f t="shared" si="119"/>
        <v>0</v>
      </c>
      <c r="DA460" s="162"/>
      <c r="DB460" s="166">
        <f>IF(PMKAFAAPAYER[[#This Row],[ ]]="Payé",PMKAFAAPAYER[[#This Row],[01.10.2025]],0)</f>
        <v>0</v>
      </c>
      <c r="DC460" s="161"/>
      <c r="DD460" s="166">
        <f>IF(PMKAFAAPAYER[[#This Row],[ ]]="Payé",PMKAFAAPAYER[[#This Row],[08.10.2025]],0)</f>
        <v>0</v>
      </c>
      <c r="DE460" s="161"/>
      <c r="DF460" s="166">
        <f>IF(PMKAFAAPAYER[[#This Row],[ ]]="Payé",PMKAFAAPAYER[[#This Row],[15.10.2025]],0)</f>
        <v>0</v>
      </c>
      <c r="DG460" s="161"/>
      <c r="DH460" s="166">
        <f>IF(PMKAFAAPAYER[[#This Row],[ ]]="Payé",PMKAFAAPAYER[[#This Row],[22.10.2025]],0)</f>
        <v>0</v>
      </c>
      <c r="DI460" s="161"/>
      <c r="DJ460" s="176">
        <f>IF(PMKAFAAPAYER[[#This Row],[ ]]="Payé",PMKAFAAPAYER[[#This Row],[29.10.2025]],0)</f>
        <v>0</v>
      </c>
      <c r="DK460" s="18">
        <f t="shared" si="120"/>
        <v>0</v>
      </c>
      <c r="DL460" s="162"/>
      <c r="DM460" s="166">
        <f>IF(PMKAFAAPAYER[[#This Row],[ ]]="Payé",PMKAFAAPAYER[[#This Row],[05.11.2025]],0)</f>
        <v>0</v>
      </c>
      <c r="DN460" s="161"/>
      <c r="DO460" s="166">
        <f>IF(PMKAFAAPAYER[[#This Row],[ ]]="Payé",PMKAFAAPAYER[[#This Row],[12.11.2025]],0)</f>
        <v>0</v>
      </c>
      <c r="DP460" s="161"/>
      <c r="DQ460" s="166">
        <f>IF(PMKAFAAPAYER[[#This Row],[ ]]="Payé",PMKAFAAPAYER[[#This Row],[19.11.2025]],0)</f>
        <v>0</v>
      </c>
      <c r="DR460" s="161"/>
      <c r="DS460" s="176">
        <f>IF(PMKAFAAPAYER[[#This Row],[ ]]="Payé",PMKAFAAPAYER[[#This Row],[26.11.2025]],0)</f>
        <v>0</v>
      </c>
      <c r="DT460" s="17">
        <f t="shared" si="121"/>
        <v>0</v>
      </c>
      <c r="DU460" s="162"/>
      <c r="DV460" s="166">
        <f>IF(PMKAFAAPAYER[[#This Row],[ ]]="Payé",PMKAFAAPAYER[[#This Row],[03.12.2025]],0)</f>
        <v>0</v>
      </c>
      <c r="DW460" s="161"/>
      <c r="DX460" s="166">
        <f>IF(PMKAFAAPAYER[[#This Row],[ ]]="Payé",PMKAFAAPAYER[[#This Row],[10.12.2025]],0)</f>
        <v>0</v>
      </c>
      <c r="DY460" s="161"/>
      <c r="DZ460" s="166">
        <f>IF(PMKAFAAPAYER[[#This Row],[ ]]="Payé",PMKAFAAPAYER[[#This Row],[17.12.2025]],0)</f>
        <v>0</v>
      </c>
      <c r="EA460" s="161"/>
      <c r="EB460" s="166">
        <f>IF(PMKAFAAPAYER[[#This Row],[ ]]="Payé",PMKAFAAPAYER[[#This Row],[24.12.2025]],0)</f>
        <v>0</v>
      </c>
      <c r="EC460" s="161"/>
      <c r="ED460" s="176">
        <f>IF(PMKAFAAPAYER[[#This Row],[ ]]="Payé",PMKAFAAPAYER[[#This Row],[31.12.2025]],0)</f>
        <v>0</v>
      </c>
      <c r="EE460" s="18">
        <f t="shared" si="122"/>
        <v>0</v>
      </c>
      <c r="EF460" s="11">
        <f t="shared" si="123"/>
        <v>0</v>
      </c>
      <c r="EG460" s="16">
        <f>+PMKAFAAPAYER[[#This Row],[CHF]]-PMKAFAAPAYER[[#This Row],[T2025]]</f>
        <v>0</v>
      </c>
    </row>
    <row r="461" spans="1:137" x14ac:dyDescent="0.3">
      <c r="A461" s="9">
        <f t="shared" si="124"/>
        <v>456</v>
      </c>
      <c r="B461" s="250"/>
      <c r="C461" s="251"/>
      <c r="D461" s="252"/>
      <c r="E461" s="253"/>
      <c r="F461" s="265">
        <f t="shared" si="110"/>
        <v>0</v>
      </c>
      <c r="G461" s="254"/>
      <c r="H461" s="255"/>
      <c r="I461" s="256"/>
      <c r="J461" s="14"/>
      <c r="K461" s="14"/>
      <c r="L461" s="14"/>
      <c r="N461" s="15"/>
      <c r="P461" s="258"/>
      <c r="Q461" s="259"/>
      <c r="R461" s="260"/>
      <c r="S461" s="166">
        <f>IF(PMKAFAAPAYER[[#This Row],[ ]]="Payé",PMKAFAAPAYER[[#This Row],[02.01.2025]],0)</f>
        <v>0</v>
      </c>
      <c r="T461" s="234"/>
      <c r="U461" s="166">
        <f>IF(PMKAFAAPAYER[[#This Row],[ ]]="Payé",PMKAFAAPAYER[[#This Row],[09.01.2025]],0)</f>
        <v>0</v>
      </c>
      <c r="V461" s="234"/>
      <c r="W461" s="166">
        <f>IF(PMKAFAAPAYER[[#This Row],[ ]]="Payé",PMKAFAAPAYER[[#This Row],[16.01.2025]],0)</f>
        <v>0</v>
      </c>
      <c r="X461" s="234"/>
      <c r="Y461" s="166">
        <f>IF(PMKAFAAPAYER[[#This Row],[ ]]="Payé",PMKAFAAPAYER[[#This Row],[23.01.2025]],0)</f>
        <v>0</v>
      </c>
      <c r="Z461" s="234"/>
      <c r="AA461" s="176">
        <f>IF(PMKAFAAPAYER[[#This Row],[ ]]="Payé",PMKAFAAPAYER[[#This Row],[30.01.2025]],0)</f>
        <v>0</v>
      </c>
      <c r="AB461" s="32">
        <f t="shared" si="111"/>
        <v>0</v>
      </c>
      <c r="AC461" s="234"/>
      <c r="AD461" s="166">
        <f>IF(PMKAFAAPAYER[[#This Row],[ ]]="Payé",PMKAFAAPAYER[[#This Row],[06.02.2025]],0)</f>
        <v>0</v>
      </c>
      <c r="AE461" s="234"/>
      <c r="AF461" s="166">
        <f>IF(PMKAFAAPAYER[[#This Row],[ ]]="Payé",PMKAFAAPAYER[[#This Row],[13.02.2025]],0)</f>
        <v>0</v>
      </c>
      <c r="AG461" s="234"/>
      <c r="AH461" s="166">
        <f>IF(PMKAFAAPAYER[[#This Row],[ ]]="Payé",PMKAFAAPAYER[[#This Row],[20.02.2025]],0)</f>
        <v>0</v>
      </c>
      <c r="AI461" s="234"/>
      <c r="AJ461" s="176">
        <f>IF(PMKAFAAPAYER[[#This Row],[ ]]="Payé",PMKAFAAPAYER[[#This Row],[27.02.2025]],0)</f>
        <v>0</v>
      </c>
      <c r="AK461" s="47">
        <f t="shared" si="112"/>
        <v>0</v>
      </c>
      <c r="AL461" s="162"/>
      <c r="AM461" s="166">
        <f>IF(PMKAFAAPAYER[[#This Row],[ ]]="Payé",PMKAFAAPAYER[[#This Row],[05.03.2025]],0)</f>
        <v>0</v>
      </c>
      <c r="AN461" s="161"/>
      <c r="AO461" s="166">
        <f>IF(PMKAFAAPAYER[[#This Row],[ ]]="Payé",PMKAFAAPAYER[[#This Row],[12.03.2025]],0)</f>
        <v>0</v>
      </c>
      <c r="AP461" s="161"/>
      <c r="AQ461" s="166">
        <f>IF(PMKAFAAPAYER[[#This Row],[ ]]="Payé",PMKAFAAPAYER[[#This Row],[19.03.2025]],0)</f>
        <v>0</v>
      </c>
      <c r="AR461" s="161"/>
      <c r="AS461" s="176">
        <f>IF(PMKAFAAPAYER[[#This Row],[ ]]="Payé",PMKAFAAPAYER[[#This Row],[26.03.2025]],0)</f>
        <v>0</v>
      </c>
      <c r="AT461" s="17">
        <f t="shared" si="113"/>
        <v>0</v>
      </c>
      <c r="AU461" s="162"/>
      <c r="AV461" s="166">
        <f>IF(PMKAFAAPAYER[[#This Row],[ ]]="Payé",PMKAFAAPAYER[[#This Row],[02.04.2025]],0)</f>
        <v>0</v>
      </c>
      <c r="AW461" s="161"/>
      <c r="AX461" s="166">
        <f>IF(PMKAFAAPAYER[[#This Row],[ ]]="Payé",PMKAFAAPAYER[[#This Row],[09.04.2025]],0)</f>
        <v>0</v>
      </c>
      <c r="AY461" s="161"/>
      <c r="AZ461" s="166">
        <f>IF(PMKAFAAPAYER[[#This Row],[ ]]="Payé",PMKAFAAPAYER[[#This Row],[16.04.2025]],0)</f>
        <v>0</v>
      </c>
      <c r="BA461" s="161"/>
      <c r="BB461" s="166">
        <f>IF(PMKAFAAPAYER[[#This Row],[ ]]="Payé",PMKAFAAPAYER[[#This Row],[23.04.2025]],0)</f>
        <v>0</v>
      </c>
      <c r="BC461" s="161"/>
      <c r="BD461" s="176">
        <f>IF(PMKAFAAPAYER[[#This Row],[ ]]="Payé",PMKAFAAPAYER[[#This Row],[30.04.2025]],0)</f>
        <v>0</v>
      </c>
      <c r="BE461" s="18">
        <f t="shared" si="114"/>
        <v>0</v>
      </c>
      <c r="BF461" s="162"/>
      <c r="BG461" s="166">
        <f>IF(PMKAFAAPAYER[[#This Row],[ ]]="Payé",PMKAFAAPAYER[[#This Row],[07.05.2025]],0)</f>
        <v>0</v>
      </c>
      <c r="BH461" s="161"/>
      <c r="BI461" s="166">
        <f>IF(PMKAFAAPAYER[[#This Row],[ ]]="Payé",PMKAFAAPAYER[[#This Row],[14.05.2025]],0)</f>
        <v>0</v>
      </c>
      <c r="BJ461" s="161"/>
      <c r="BK461" s="166">
        <f>IF(PMKAFAAPAYER[[#This Row],[ ]]="Payé",PMKAFAAPAYER[[#This Row],[21.05.2025]],0)</f>
        <v>0</v>
      </c>
      <c r="BL461" s="161"/>
      <c r="BM461" s="176">
        <f>IF(PMKAFAAPAYER[[#This Row],[ ]]="Payé",PMKAFAAPAYER[[#This Row],[28.05.2025]],0)</f>
        <v>0</v>
      </c>
      <c r="BN461" s="17">
        <f t="shared" si="115"/>
        <v>0</v>
      </c>
      <c r="BO461" s="162"/>
      <c r="BP461" s="166">
        <f>IF(PMKAFAAPAYER[[#This Row],[ ]]="Payé",PMKAFAAPAYER[[#This Row],[04.06.2025]],0)</f>
        <v>0</v>
      </c>
      <c r="BQ461" s="161"/>
      <c r="BR461" s="166">
        <f>IF(PMKAFAAPAYER[[#This Row],[ ]]="Payé",PMKAFAAPAYER[[#This Row],[11.06.2025]],0)</f>
        <v>0</v>
      </c>
      <c r="BS461" s="161"/>
      <c r="BT461" s="166">
        <f>IF(PMKAFAAPAYER[[#This Row],[ ]]="Payé",PMKAFAAPAYER[[#This Row],[18.06.2025]],0)</f>
        <v>0</v>
      </c>
      <c r="BU461" s="161"/>
      <c r="BV461" s="176">
        <f>IF(PMKAFAAPAYER[[#This Row],[ ]]="Payé",PMKAFAAPAYER[[#This Row],[25.06.2025]],0)</f>
        <v>0</v>
      </c>
      <c r="BW461" s="18">
        <f t="shared" si="116"/>
        <v>0</v>
      </c>
      <c r="BX461" s="162"/>
      <c r="BY461" s="166">
        <f>IF(PMKAFAAPAYER[[#This Row],[ ]]="Payé",PMKAFAAPAYER[[#This Row],[02.07.2025]],0)</f>
        <v>0</v>
      </c>
      <c r="BZ461" s="161"/>
      <c r="CA461" s="166">
        <f>IF(PMKAFAAPAYER[[#This Row],[ ]]="Payé",PMKAFAAPAYER[[#This Row],[09.07.2025]],0)</f>
        <v>0</v>
      </c>
      <c r="CB461" s="161"/>
      <c r="CC461" s="166">
        <f>IF(PMKAFAAPAYER[[#This Row],[ ]]="Payé",PMKAFAAPAYER[[#This Row],[16.07.2025]],0)</f>
        <v>0</v>
      </c>
      <c r="CD461" s="161"/>
      <c r="CE461" s="166">
        <f>IF(PMKAFAAPAYER[[#This Row],[ ]]="Payé",PMKAFAAPAYER[[#This Row],[23.07.2025]],0)</f>
        <v>0</v>
      </c>
      <c r="CF461" s="161"/>
      <c r="CG461" s="176">
        <f>IF(PMKAFAAPAYER[[#This Row],[ ]]="Payé",PMKAFAAPAYER[[#This Row],[30.07.2025]],0)</f>
        <v>0</v>
      </c>
      <c r="CH461" s="17">
        <f t="shared" si="117"/>
        <v>0</v>
      </c>
      <c r="CI461" s="162"/>
      <c r="CJ461" s="166">
        <f>IF(PMKAFAAPAYER[[#This Row],[ ]]="Payé",PMKAFAAPAYER[[#This Row],[06.08.2025]],0)</f>
        <v>0</v>
      </c>
      <c r="CK461" s="161"/>
      <c r="CL461" s="166">
        <f>IF(PMKAFAAPAYER[[#This Row],[ ]]="Payé",PMKAFAAPAYER[[#This Row],[13.08.2025]],0)</f>
        <v>0</v>
      </c>
      <c r="CM461" s="161"/>
      <c r="CN461" s="166">
        <f>IF(PMKAFAAPAYER[[#This Row],[ ]]="Payé",PMKAFAAPAYER[[#This Row],[20.08.2025]],0)</f>
        <v>0</v>
      </c>
      <c r="CO461" s="161"/>
      <c r="CP461" s="176">
        <f>IF(PMKAFAAPAYER[[#This Row],[ ]]="Payé",PMKAFAAPAYER[[#This Row],[27.08.2025]],0)</f>
        <v>0</v>
      </c>
      <c r="CQ461" s="18">
        <f t="shared" si="118"/>
        <v>0</v>
      </c>
      <c r="CR461" s="162"/>
      <c r="CS461" s="166">
        <f>IF(PMKAFAAPAYER[[#This Row],[ ]]="Payé",PMKAFAAPAYER[[#This Row],[03.09.2025]],0)</f>
        <v>0</v>
      </c>
      <c r="CT461" s="161"/>
      <c r="CU461" s="166">
        <f>IF(PMKAFAAPAYER[[#This Row],[ ]]="Payé",PMKAFAAPAYER[[#This Row],[10.09.2025]],0)</f>
        <v>0</v>
      </c>
      <c r="CV461" s="161"/>
      <c r="CW461" s="166">
        <f>IF(PMKAFAAPAYER[[#This Row],[ ]]="Payé",PMKAFAAPAYER[[#This Row],[17.09.2025]],0)</f>
        <v>0</v>
      </c>
      <c r="CX461" s="161"/>
      <c r="CY461" s="176">
        <f>IF(PMKAFAAPAYER[[#This Row],[ ]]="Payé",PMKAFAAPAYER[[#This Row],[24.09.2025]],0)</f>
        <v>0</v>
      </c>
      <c r="CZ461" s="17">
        <f t="shared" si="119"/>
        <v>0</v>
      </c>
      <c r="DA461" s="162"/>
      <c r="DB461" s="166">
        <f>IF(PMKAFAAPAYER[[#This Row],[ ]]="Payé",PMKAFAAPAYER[[#This Row],[01.10.2025]],0)</f>
        <v>0</v>
      </c>
      <c r="DC461" s="161"/>
      <c r="DD461" s="166">
        <f>IF(PMKAFAAPAYER[[#This Row],[ ]]="Payé",PMKAFAAPAYER[[#This Row],[08.10.2025]],0)</f>
        <v>0</v>
      </c>
      <c r="DE461" s="161"/>
      <c r="DF461" s="166">
        <f>IF(PMKAFAAPAYER[[#This Row],[ ]]="Payé",PMKAFAAPAYER[[#This Row],[15.10.2025]],0)</f>
        <v>0</v>
      </c>
      <c r="DG461" s="161"/>
      <c r="DH461" s="166">
        <f>IF(PMKAFAAPAYER[[#This Row],[ ]]="Payé",PMKAFAAPAYER[[#This Row],[22.10.2025]],0)</f>
        <v>0</v>
      </c>
      <c r="DI461" s="161"/>
      <c r="DJ461" s="176">
        <f>IF(PMKAFAAPAYER[[#This Row],[ ]]="Payé",PMKAFAAPAYER[[#This Row],[29.10.2025]],0)</f>
        <v>0</v>
      </c>
      <c r="DK461" s="18">
        <f t="shared" si="120"/>
        <v>0</v>
      </c>
      <c r="DL461" s="162"/>
      <c r="DM461" s="166">
        <f>IF(PMKAFAAPAYER[[#This Row],[ ]]="Payé",PMKAFAAPAYER[[#This Row],[05.11.2025]],0)</f>
        <v>0</v>
      </c>
      <c r="DN461" s="161"/>
      <c r="DO461" s="166">
        <f>IF(PMKAFAAPAYER[[#This Row],[ ]]="Payé",PMKAFAAPAYER[[#This Row],[12.11.2025]],0)</f>
        <v>0</v>
      </c>
      <c r="DP461" s="161"/>
      <c r="DQ461" s="166">
        <f>IF(PMKAFAAPAYER[[#This Row],[ ]]="Payé",PMKAFAAPAYER[[#This Row],[19.11.2025]],0)</f>
        <v>0</v>
      </c>
      <c r="DR461" s="161"/>
      <c r="DS461" s="176">
        <f>IF(PMKAFAAPAYER[[#This Row],[ ]]="Payé",PMKAFAAPAYER[[#This Row],[26.11.2025]],0)</f>
        <v>0</v>
      </c>
      <c r="DT461" s="17">
        <f t="shared" si="121"/>
        <v>0</v>
      </c>
      <c r="DU461" s="162"/>
      <c r="DV461" s="166">
        <f>IF(PMKAFAAPAYER[[#This Row],[ ]]="Payé",PMKAFAAPAYER[[#This Row],[03.12.2025]],0)</f>
        <v>0</v>
      </c>
      <c r="DW461" s="161"/>
      <c r="DX461" s="166">
        <f>IF(PMKAFAAPAYER[[#This Row],[ ]]="Payé",PMKAFAAPAYER[[#This Row],[10.12.2025]],0)</f>
        <v>0</v>
      </c>
      <c r="DY461" s="161"/>
      <c r="DZ461" s="166">
        <f>IF(PMKAFAAPAYER[[#This Row],[ ]]="Payé",PMKAFAAPAYER[[#This Row],[17.12.2025]],0)</f>
        <v>0</v>
      </c>
      <c r="EA461" s="161"/>
      <c r="EB461" s="166">
        <f>IF(PMKAFAAPAYER[[#This Row],[ ]]="Payé",PMKAFAAPAYER[[#This Row],[24.12.2025]],0)</f>
        <v>0</v>
      </c>
      <c r="EC461" s="161"/>
      <c r="ED461" s="176">
        <f>IF(PMKAFAAPAYER[[#This Row],[ ]]="Payé",PMKAFAAPAYER[[#This Row],[31.12.2025]],0)</f>
        <v>0</v>
      </c>
      <c r="EE461" s="18">
        <f t="shared" si="122"/>
        <v>0</v>
      </c>
      <c r="EF461" s="11">
        <f t="shared" si="123"/>
        <v>0</v>
      </c>
      <c r="EG461" s="16">
        <f>+PMKAFAAPAYER[[#This Row],[CHF]]-PMKAFAAPAYER[[#This Row],[T2025]]</f>
        <v>0</v>
      </c>
    </row>
    <row r="462" spans="1:137" x14ac:dyDescent="0.3">
      <c r="A462" s="9">
        <f t="shared" si="124"/>
        <v>457</v>
      </c>
      <c r="B462" s="250"/>
      <c r="C462" s="251"/>
      <c r="D462" s="252"/>
      <c r="E462" s="253"/>
      <c r="F462" s="265">
        <f t="shared" si="110"/>
        <v>0</v>
      </c>
      <c r="G462" s="254"/>
      <c r="H462" s="255"/>
      <c r="I462" s="256"/>
      <c r="J462" s="14"/>
      <c r="K462" s="14"/>
      <c r="L462" s="14"/>
      <c r="N462" s="15"/>
      <c r="P462" s="258"/>
      <c r="Q462" s="259"/>
      <c r="R462" s="260"/>
      <c r="S462" s="166">
        <f>IF(PMKAFAAPAYER[[#This Row],[ ]]="Payé",PMKAFAAPAYER[[#This Row],[02.01.2025]],0)</f>
        <v>0</v>
      </c>
      <c r="T462" s="234"/>
      <c r="U462" s="166">
        <f>IF(PMKAFAAPAYER[[#This Row],[ ]]="Payé",PMKAFAAPAYER[[#This Row],[09.01.2025]],0)</f>
        <v>0</v>
      </c>
      <c r="V462" s="234"/>
      <c r="W462" s="166">
        <f>IF(PMKAFAAPAYER[[#This Row],[ ]]="Payé",PMKAFAAPAYER[[#This Row],[16.01.2025]],0)</f>
        <v>0</v>
      </c>
      <c r="X462" s="234"/>
      <c r="Y462" s="166">
        <f>IF(PMKAFAAPAYER[[#This Row],[ ]]="Payé",PMKAFAAPAYER[[#This Row],[23.01.2025]],0)</f>
        <v>0</v>
      </c>
      <c r="Z462" s="234"/>
      <c r="AA462" s="176">
        <f>IF(PMKAFAAPAYER[[#This Row],[ ]]="Payé",PMKAFAAPAYER[[#This Row],[30.01.2025]],0)</f>
        <v>0</v>
      </c>
      <c r="AB462" s="32">
        <f t="shared" si="111"/>
        <v>0</v>
      </c>
      <c r="AC462" s="234"/>
      <c r="AD462" s="166">
        <f>IF(PMKAFAAPAYER[[#This Row],[ ]]="Payé",PMKAFAAPAYER[[#This Row],[06.02.2025]],0)</f>
        <v>0</v>
      </c>
      <c r="AE462" s="234"/>
      <c r="AF462" s="166">
        <f>IF(PMKAFAAPAYER[[#This Row],[ ]]="Payé",PMKAFAAPAYER[[#This Row],[13.02.2025]],0)</f>
        <v>0</v>
      </c>
      <c r="AG462" s="234"/>
      <c r="AH462" s="166">
        <f>IF(PMKAFAAPAYER[[#This Row],[ ]]="Payé",PMKAFAAPAYER[[#This Row],[20.02.2025]],0)</f>
        <v>0</v>
      </c>
      <c r="AI462" s="234"/>
      <c r="AJ462" s="176">
        <f>IF(PMKAFAAPAYER[[#This Row],[ ]]="Payé",PMKAFAAPAYER[[#This Row],[27.02.2025]],0)</f>
        <v>0</v>
      </c>
      <c r="AK462" s="47">
        <f t="shared" si="112"/>
        <v>0</v>
      </c>
      <c r="AL462" s="162"/>
      <c r="AM462" s="166">
        <f>IF(PMKAFAAPAYER[[#This Row],[ ]]="Payé",PMKAFAAPAYER[[#This Row],[05.03.2025]],0)</f>
        <v>0</v>
      </c>
      <c r="AN462" s="161"/>
      <c r="AO462" s="166">
        <f>IF(PMKAFAAPAYER[[#This Row],[ ]]="Payé",PMKAFAAPAYER[[#This Row],[12.03.2025]],0)</f>
        <v>0</v>
      </c>
      <c r="AP462" s="161"/>
      <c r="AQ462" s="166">
        <f>IF(PMKAFAAPAYER[[#This Row],[ ]]="Payé",PMKAFAAPAYER[[#This Row],[19.03.2025]],0)</f>
        <v>0</v>
      </c>
      <c r="AR462" s="161"/>
      <c r="AS462" s="176">
        <f>IF(PMKAFAAPAYER[[#This Row],[ ]]="Payé",PMKAFAAPAYER[[#This Row],[26.03.2025]],0)</f>
        <v>0</v>
      </c>
      <c r="AT462" s="17">
        <f t="shared" si="113"/>
        <v>0</v>
      </c>
      <c r="AU462" s="162"/>
      <c r="AV462" s="166">
        <f>IF(PMKAFAAPAYER[[#This Row],[ ]]="Payé",PMKAFAAPAYER[[#This Row],[02.04.2025]],0)</f>
        <v>0</v>
      </c>
      <c r="AW462" s="161"/>
      <c r="AX462" s="166">
        <f>IF(PMKAFAAPAYER[[#This Row],[ ]]="Payé",PMKAFAAPAYER[[#This Row],[09.04.2025]],0)</f>
        <v>0</v>
      </c>
      <c r="AY462" s="161"/>
      <c r="AZ462" s="166">
        <f>IF(PMKAFAAPAYER[[#This Row],[ ]]="Payé",PMKAFAAPAYER[[#This Row],[16.04.2025]],0)</f>
        <v>0</v>
      </c>
      <c r="BA462" s="161"/>
      <c r="BB462" s="166">
        <f>IF(PMKAFAAPAYER[[#This Row],[ ]]="Payé",PMKAFAAPAYER[[#This Row],[23.04.2025]],0)</f>
        <v>0</v>
      </c>
      <c r="BC462" s="161"/>
      <c r="BD462" s="176">
        <f>IF(PMKAFAAPAYER[[#This Row],[ ]]="Payé",PMKAFAAPAYER[[#This Row],[30.04.2025]],0)</f>
        <v>0</v>
      </c>
      <c r="BE462" s="18">
        <f t="shared" si="114"/>
        <v>0</v>
      </c>
      <c r="BF462" s="162"/>
      <c r="BG462" s="166">
        <f>IF(PMKAFAAPAYER[[#This Row],[ ]]="Payé",PMKAFAAPAYER[[#This Row],[07.05.2025]],0)</f>
        <v>0</v>
      </c>
      <c r="BH462" s="161"/>
      <c r="BI462" s="166">
        <f>IF(PMKAFAAPAYER[[#This Row],[ ]]="Payé",PMKAFAAPAYER[[#This Row],[14.05.2025]],0)</f>
        <v>0</v>
      </c>
      <c r="BJ462" s="161"/>
      <c r="BK462" s="166">
        <f>IF(PMKAFAAPAYER[[#This Row],[ ]]="Payé",PMKAFAAPAYER[[#This Row],[21.05.2025]],0)</f>
        <v>0</v>
      </c>
      <c r="BL462" s="161"/>
      <c r="BM462" s="176">
        <f>IF(PMKAFAAPAYER[[#This Row],[ ]]="Payé",PMKAFAAPAYER[[#This Row],[28.05.2025]],0)</f>
        <v>0</v>
      </c>
      <c r="BN462" s="17">
        <f t="shared" si="115"/>
        <v>0</v>
      </c>
      <c r="BO462" s="162"/>
      <c r="BP462" s="166">
        <f>IF(PMKAFAAPAYER[[#This Row],[ ]]="Payé",PMKAFAAPAYER[[#This Row],[04.06.2025]],0)</f>
        <v>0</v>
      </c>
      <c r="BQ462" s="161"/>
      <c r="BR462" s="166">
        <f>IF(PMKAFAAPAYER[[#This Row],[ ]]="Payé",PMKAFAAPAYER[[#This Row],[11.06.2025]],0)</f>
        <v>0</v>
      </c>
      <c r="BS462" s="161"/>
      <c r="BT462" s="166">
        <f>IF(PMKAFAAPAYER[[#This Row],[ ]]="Payé",PMKAFAAPAYER[[#This Row],[18.06.2025]],0)</f>
        <v>0</v>
      </c>
      <c r="BU462" s="161"/>
      <c r="BV462" s="176">
        <f>IF(PMKAFAAPAYER[[#This Row],[ ]]="Payé",PMKAFAAPAYER[[#This Row],[25.06.2025]],0)</f>
        <v>0</v>
      </c>
      <c r="BW462" s="18">
        <f t="shared" si="116"/>
        <v>0</v>
      </c>
      <c r="BX462" s="162"/>
      <c r="BY462" s="166">
        <f>IF(PMKAFAAPAYER[[#This Row],[ ]]="Payé",PMKAFAAPAYER[[#This Row],[02.07.2025]],0)</f>
        <v>0</v>
      </c>
      <c r="BZ462" s="161"/>
      <c r="CA462" s="166">
        <f>IF(PMKAFAAPAYER[[#This Row],[ ]]="Payé",PMKAFAAPAYER[[#This Row],[09.07.2025]],0)</f>
        <v>0</v>
      </c>
      <c r="CB462" s="161"/>
      <c r="CC462" s="166">
        <f>IF(PMKAFAAPAYER[[#This Row],[ ]]="Payé",PMKAFAAPAYER[[#This Row],[16.07.2025]],0)</f>
        <v>0</v>
      </c>
      <c r="CD462" s="161"/>
      <c r="CE462" s="166">
        <f>IF(PMKAFAAPAYER[[#This Row],[ ]]="Payé",PMKAFAAPAYER[[#This Row],[23.07.2025]],0)</f>
        <v>0</v>
      </c>
      <c r="CF462" s="161"/>
      <c r="CG462" s="176">
        <f>IF(PMKAFAAPAYER[[#This Row],[ ]]="Payé",PMKAFAAPAYER[[#This Row],[30.07.2025]],0)</f>
        <v>0</v>
      </c>
      <c r="CH462" s="17">
        <f t="shared" si="117"/>
        <v>0</v>
      </c>
      <c r="CI462" s="162"/>
      <c r="CJ462" s="166">
        <f>IF(PMKAFAAPAYER[[#This Row],[ ]]="Payé",PMKAFAAPAYER[[#This Row],[06.08.2025]],0)</f>
        <v>0</v>
      </c>
      <c r="CK462" s="161"/>
      <c r="CL462" s="166">
        <f>IF(PMKAFAAPAYER[[#This Row],[ ]]="Payé",PMKAFAAPAYER[[#This Row],[13.08.2025]],0)</f>
        <v>0</v>
      </c>
      <c r="CM462" s="161"/>
      <c r="CN462" s="166">
        <f>IF(PMKAFAAPAYER[[#This Row],[ ]]="Payé",PMKAFAAPAYER[[#This Row],[20.08.2025]],0)</f>
        <v>0</v>
      </c>
      <c r="CO462" s="161"/>
      <c r="CP462" s="176">
        <f>IF(PMKAFAAPAYER[[#This Row],[ ]]="Payé",PMKAFAAPAYER[[#This Row],[27.08.2025]],0)</f>
        <v>0</v>
      </c>
      <c r="CQ462" s="18">
        <f t="shared" si="118"/>
        <v>0</v>
      </c>
      <c r="CR462" s="162"/>
      <c r="CS462" s="166">
        <f>IF(PMKAFAAPAYER[[#This Row],[ ]]="Payé",PMKAFAAPAYER[[#This Row],[03.09.2025]],0)</f>
        <v>0</v>
      </c>
      <c r="CT462" s="161"/>
      <c r="CU462" s="166">
        <f>IF(PMKAFAAPAYER[[#This Row],[ ]]="Payé",PMKAFAAPAYER[[#This Row],[10.09.2025]],0)</f>
        <v>0</v>
      </c>
      <c r="CV462" s="161"/>
      <c r="CW462" s="166">
        <f>IF(PMKAFAAPAYER[[#This Row],[ ]]="Payé",PMKAFAAPAYER[[#This Row],[17.09.2025]],0)</f>
        <v>0</v>
      </c>
      <c r="CX462" s="161"/>
      <c r="CY462" s="176">
        <f>IF(PMKAFAAPAYER[[#This Row],[ ]]="Payé",PMKAFAAPAYER[[#This Row],[24.09.2025]],0)</f>
        <v>0</v>
      </c>
      <c r="CZ462" s="17">
        <f t="shared" si="119"/>
        <v>0</v>
      </c>
      <c r="DA462" s="162"/>
      <c r="DB462" s="166">
        <f>IF(PMKAFAAPAYER[[#This Row],[ ]]="Payé",PMKAFAAPAYER[[#This Row],[01.10.2025]],0)</f>
        <v>0</v>
      </c>
      <c r="DC462" s="161"/>
      <c r="DD462" s="166">
        <f>IF(PMKAFAAPAYER[[#This Row],[ ]]="Payé",PMKAFAAPAYER[[#This Row],[08.10.2025]],0)</f>
        <v>0</v>
      </c>
      <c r="DE462" s="161"/>
      <c r="DF462" s="166">
        <f>IF(PMKAFAAPAYER[[#This Row],[ ]]="Payé",PMKAFAAPAYER[[#This Row],[15.10.2025]],0)</f>
        <v>0</v>
      </c>
      <c r="DG462" s="161"/>
      <c r="DH462" s="166">
        <f>IF(PMKAFAAPAYER[[#This Row],[ ]]="Payé",PMKAFAAPAYER[[#This Row],[22.10.2025]],0)</f>
        <v>0</v>
      </c>
      <c r="DI462" s="161"/>
      <c r="DJ462" s="176">
        <f>IF(PMKAFAAPAYER[[#This Row],[ ]]="Payé",PMKAFAAPAYER[[#This Row],[29.10.2025]],0)</f>
        <v>0</v>
      </c>
      <c r="DK462" s="18">
        <f t="shared" si="120"/>
        <v>0</v>
      </c>
      <c r="DL462" s="162"/>
      <c r="DM462" s="166">
        <f>IF(PMKAFAAPAYER[[#This Row],[ ]]="Payé",PMKAFAAPAYER[[#This Row],[05.11.2025]],0)</f>
        <v>0</v>
      </c>
      <c r="DN462" s="161"/>
      <c r="DO462" s="166">
        <f>IF(PMKAFAAPAYER[[#This Row],[ ]]="Payé",PMKAFAAPAYER[[#This Row],[12.11.2025]],0)</f>
        <v>0</v>
      </c>
      <c r="DP462" s="161"/>
      <c r="DQ462" s="166">
        <f>IF(PMKAFAAPAYER[[#This Row],[ ]]="Payé",PMKAFAAPAYER[[#This Row],[19.11.2025]],0)</f>
        <v>0</v>
      </c>
      <c r="DR462" s="161"/>
      <c r="DS462" s="176">
        <f>IF(PMKAFAAPAYER[[#This Row],[ ]]="Payé",PMKAFAAPAYER[[#This Row],[26.11.2025]],0)</f>
        <v>0</v>
      </c>
      <c r="DT462" s="17">
        <f t="shared" si="121"/>
        <v>0</v>
      </c>
      <c r="DU462" s="162"/>
      <c r="DV462" s="166">
        <f>IF(PMKAFAAPAYER[[#This Row],[ ]]="Payé",PMKAFAAPAYER[[#This Row],[03.12.2025]],0)</f>
        <v>0</v>
      </c>
      <c r="DW462" s="161"/>
      <c r="DX462" s="166">
        <f>IF(PMKAFAAPAYER[[#This Row],[ ]]="Payé",PMKAFAAPAYER[[#This Row],[10.12.2025]],0)</f>
        <v>0</v>
      </c>
      <c r="DY462" s="161"/>
      <c r="DZ462" s="166">
        <f>IF(PMKAFAAPAYER[[#This Row],[ ]]="Payé",PMKAFAAPAYER[[#This Row],[17.12.2025]],0)</f>
        <v>0</v>
      </c>
      <c r="EA462" s="161"/>
      <c r="EB462" s="166">
        <f>IF(PMKAFAAPAYER[[#This Row],[ ]]="Payé",PMKAFAAPAYER[[#This Row],[24.12.2025]],0)</f>
        <v>0</v>
      </c>
      <c r="EC462" s="161"/>
      <c r="ED462" s="176">
        <f>IF(PMKAFAAPAYER[[#This Row],[ ]]="Payé",PMKAFAAPAYER[[#This Row],[31.12.2025]],0)</f>
        <v>0</v>
      </c>
      <c r="EE462" s="18">
        <f t="shared" si="122"/>
        <v>0</v>
      </c>
      <c r="EF462" s="11">
        <f t="shared" si="123"/>
        <v>0</v>
      </c>
      <c r="EG462" s="16">
        <f>+PMKAFAAPAYER[[#This Row],[CHF]]-PMKAFAAPAYER[[#This Row],[T2025]]</f>
        <v>0</v>
      </c>
    </row>
    <row r="463" spans="1:137" x14ac:dyDescent="0.3">
      <c r="A463" s="9">
        <f t="shared" si="124"/>
        <v>458</v>
      </c>
      <c r="B463" s="250"/>
      <c r="C463" s="251"/>
      <c r="D463" s="252"/>
      <c r="E463" s="253"/>
      <c r="F463" s="265">
        <f t="shared" si="110"/>
        <v>0</v>
      </c>
      <c r="G463" s="254"/>
      <c r="H463" s="255"/>
      <c r="I463" s="256"/>
      <c r="J463" s="14"/>
      <c r="K463" s="14"/>
      <c r="L463" s="14"/>
      <c r="N463" s="15"/>
      <c r="P463" s="258"/>
      <c r="Q463" s="259"/>
      <c r="R463" s="260"/>
      <c r="S463" s="166">
        <f>IF(PMKAFAAPAYER[[#This Row],[ ]]="Payé",PMKAFAAPAYER[[#This Row],[02.01.2025]],0)</f>
        <v>0</v>
      </c>
      <c r="T463" s="234"/>
      <c r="U463" s="166">
        <f>IF(PMKAFAAPAYER[[#This Row],[ ]]="Payé",PMKAFAAPAYER[[#This Row],[09.01.2025]],0)</f>
        <v>0</v>
      </c>
      <c r="V463" s="234"/>
      <c r="W463" s="166">
        <f>IF(PMKAFAAPAYER[[#This Row],[ ]]="Payé",PMKAFAAPAYER[[#This Row],[16.01.2025]],0)</f>
        <v>0</v>
      </c>
      <c r="X463" s="234"/>
      <c r="Y463" s="166">
        <f>IF(PMKAFAAPAYER[[#This Row],[ ]]="Payé",PMKAFAAPAYER[[#This Row],[23.01.2025]],0)</f>
        <v>0</v>
      </c>
      <c r="Z463" s="234"/>
      <c r="AA463" s="176">
        <f>IF(PMKAFAAPAYER[[#This Row],[ ]]="Payé",PMKAFAAPAYER[[#This Row],[30.01.2025]],0)</f>
        <v>0</v>
      </c>
      <c r="AB463" s="32">
        <f t="shared" si="111"/>
        <v>0</v>
      </c>
      <c r="AC463" s="234"/>
      <c r="AD463" s="166">
        <f>IF(PMKAFAAPAYER[[#This Row],[ ]]="Payé",PMKAFAAPAYER[[#This Row],[06.02.2025]],0)</f>
        <v>0</v>
      </c>
      <c r="AE463" s="234"/>
      <c r="AF463" s="166">
        <f>IF(PMKAFAAPAYER[[#This Row],[ ]]="Payé",PMKAFAAPAYER[[#This Row],[13.02.2025]],0)</f>
        <v>0</v>
      </c>
      <c r="AG463" s="234"/>
      <c r="AH463" s="166">
        <f>IF(PMKAFAAPAYER[[#This Row],[ ]]="Payé",PMKAFAAPAYER[[#This Row],[20.02.2025]],0)</f>
        <v>0</v>
      </c>
      <c r="AI463" s="234"/>
      <c r="AJ463" s="176">
        <f>IF(PMKAFAAPAYER[[#This Row],[ ]]="Payé",PMKAFAAPAYER[[#This Row],[27.02.2025]],0)</f>
        <v>0</v>
      </c>
      <c r="AK463" s="47">
        <f t="shared" si="112"/>
        <v>0</v>
      </c>
      <c r="AL463" s="162"/>
      <c r="AM463" s="166">
        <f>IF(PMKAFAAPAYER[[#This Row],[ ]]="Payé",PMKAFAAPAYER[[#This Row],[05.03.2025]],0)</f>
        <v>0</v>
      </c>
      <c r="AN463" s="161"/>
      <c r="AO463" s="166">
        <f>IF(PMKAFAAPAYER[[#This Row],[ ]]="Payé",PMKAFAAPAYER[[#This Row],[12.03.2025]],0)</f>
        <v>0</v>
      </c>
      <c r="AP463" s="161"/>
      <c r="AQ463" s="166">
        <f>IF(PMKAFAAPAYER[[#This Row],[ ]]="Payé",PMKAFAAPAYER[[#This Row],[19.03.2025]],0)</f>
        <v>0</v>
      </c>
      <c r="AR463" s="161"/>
      <c r="AS463" s="176">
        <f>IF(PMKAFAAPAYER[[#This Row],[ ]]="Payé",PMKAFAAPAYER[[#This Row],[26.03.2025]],0)</f>
        <v>0</v>
      </c>
      <c r="AT463" s="17">
        <f t="shared" si="113"/>
        <v>0</v>
      </c>
      <c r="AU463" s="162"/>
      <c r="AV463" s="166">
        <f>IF(PMKAFAAPAYER[[#This Row],[ ]]="Payé",PMKAFAAPAYER[[#This Row],[02.04.2025]],0)</f>
        <v>0</v>
      </c>
      <c r="AW463" s="161"/>
      <c r="AX463" s="166">
        <f>IF(PMKAFAAPAYER[[#This Row],[ ]]="Payé",PMKAFAAPAYER[[#This Row],[09.04.2025]],0)</f>
        <v>0</v>
      </c>
      <c r="AY463" s="161"/>
      <c r="AZ463" s="166">
        <f>IF(PMKAFAAPAYER[[#This Row],[ ]]="Payé",PMKAFAAPAYER[[#This Row],[16.04.2025]],0)</f>
        <v>0</v>
      </c>
      <c r="BA463" s="161"/>
      <c r="BB463" s="166">
        <f>IF(PMKAFAAPAYER[[#This Row],[ ]]="Payé",PMKAFAAPAYER[[#This Row],[23.04.2025]],0)</f>
        <v>0</v>
      </c>
      <c r="BC463" s="161"/>
      <c r="BD463" s="176">
        <f>IF(PMKAFAAPAYER[[#This Row],[ ]]="Payé",PMKAFAAPAYER[[#This Row],[30.04.2025]],0)</f>
        <v>0</v>
      </c>
      <c r="BE463" s="18">
        <f t="shared" si="114"/>
        <v>0</v>
      </c>
      <c r="BF463" s="162"/>
      <c r="BG463" s="166">
        <f>IF(PMKAFAAPAYER[[#This Row],[ ]]="Payé",PMKAFAAPAYER[[#This Row],[07.05.2025]],0)</f>
        <v>0</v>
      </c>
      <c r="BH463" s="161"/>
      <c r="BI463" s="166">
        <f>IF(PMKAFAAPAYER[[#This Row],[ ]]="Payé",PMKAFAAPAYER[[#This Row],[14.05.2025]],0)</f>
        <v>0</v>
      </c>
      <c r="BJ463" s="161"/>
      <c r="BK463" s="166">
        <f>IF(PMKAFAAPAYER[[#This Row],[ ]]="Payé",PMKAFAAPAYER[[#This Row],[21.05.2025]],0)</f>
        <v>0</v>
      </c>
      <c r="BL463" s="161"/>
      <c r="BM463" s="176">
        <f>IF(PMKAFAAPAYER[[#This Row],[ ]]="Payé",PMKAFAAPAYER[[#This Row],[28.05.2025]],0)</f>
        <v>0</v>
      </c>
      <c r="BN463" s="17">
        <f t="shared" si="115"/>
        <v>0</v>
      </c>
      <c r="BO463" s="162"/>
      <c r="BP463" s="166">
        <f>IF(PMKAFAAPAYER[[#This Row],[ ]]="Payé",PMKAFAAPAYER[[#This Row],[04.06.2025]],0)</f>
        <v>0</v>
      </c>
      <c r="BQ463" s="161"/>
      <c r="BR463" s="166">
        <f>IF(PMKAFAAPAYER[[#This Row],[ ]]="Payé",PMKAFAAPAYER[[#This Row],[11.06.2025]],0)</f>
        <v>0</v>
      </c>
      <c r="BS463" s="161"/>
      <c r="BT463" s="166">
        <f>IF(PMKAFAAPAYER[[#This Row],[ ]]="Payé",PMKAFAAPAYER[[#This Row],[18.06.2025]],0)</f>
        <v>0</v>
      </c>
      <c r="BU463" s="161"/>
      <c r="BV463" s="176">
        <f>IF(PMKAFAAPAYER[[#This Row],[ ]]="Payé",PMKAFAAPAYER[[#This Row],[25.06.2025]],0)</f>
        <v>0</v>
      </c>
      <c r="BW463" s="18">
        <f t="shared" si="116"/>
        <v>0</v>
      </c>
      <c r="BX463" s="162"/>
      <c r="BY463" s="166">
        <f>IF(PMKAFAAPAYER[[#This Row],[ ]]="Payé",PMKAFAAPAYER[[#This Row],[02.07.2025]],0)</f>
        <v>0</v>
      </c>
      <c r="BZ463" s="161"/>
      <c r="CA463" s="166">
        <f>IF(PMKAFAAPAYER[[#This Row],[ ]]="Payé",PMKAFAAPAYER[[#This Row],[09.07.2025]],0)</f>
        <v>0</v>
      </c>
      <c r="CB463" s="161"/>
      <c r="CC463" s="166">
        <f>IF(PMKAFAAPAYER[[#This Row],[ ]]="Payé",PMKAFAAPAYER[[#This Row],[16.07.2025]],0)</f>
        <v>0</v>
      </c>
      <c r="CD463" s="161"/>
      <c r="CE463" s="166">
        <f>IF(PMKAFAAPAYER[[#This Row],[ ]]="Payé",PMKAFAAPAYER[[#This Row],[23.07.2025]],0)</f>
        <v>0</v>
      </c>
      <c r="CF463" s="161"/>
      <c r="CG463" s="176">
        <f>IF(PMKAFAAPAYER[[#This Row],[ ]]="Payé",PMKAFAAPAYER[[#This Row],[30.07.2025]],0)</f>
        <v>0</v>
      </c>
      <c r="CH463" s="17">
        <f t="shared" si="117"/>
        <v>0</v>
      </c>
      <c r="CI463" s="162"/>
      <c r="CJ463" s="166">
        <f>IF(PMKAFAAPAYER[[#This Row],[ ]]="Payé",PMKAFAAPAYER[[#This Row],[06.08.2025]],0)</f>
        <v>0</v>
      </c>
      <c r="CK463" s="161"/>
      <c r="CL463" s="166">
        <f>IF(PMKAFAAPAYER[[#This Row],[ ]]="Payé",PMKAFAAPAYER[[#This Row],[13.08.2025]],0)</f>
        <v>0</v>
      </c>
      <c r="CM463" s="161"/>
      <c r="CN463" s="166">
        <f>IF(PMKAFAAPAYER[[#This Row],[ ]]="Payé",PMKAFAAPAYER[[#This Row],[20.08.2025]],0)</f>
        <v>0</v>
      </c>
      <c r="CO463" s="161"/>
      <c r="CP463" s="176">
        <f>IF(PMKAFAAPAYER[[#This Row],[ ]]="Payé",PMKAFAAPAYER[[#This Row],[27.08.2025]],0)</f>
        <v>0</v>
      </c>
      <c r="CQ463" s="18">
        <f t="shared" si="118"/>
        <v>0</v>
      </c>
      <c r="CR463" s="162"/>
      <c r="CS463" s="166">
        <f>IF(PMKAFAAPAYER[[#This Row],[ ]]="Payé",PMKAFAAPAYER[[#This Row],[03.09.2025]],0)</f>
        <v>0</v>
      </c>
      <c r="CT463" s="161"/>
      <c r="CU463" s="166">
        <f>IF(PMKAFAAPAYER[[#This Row],[ ]]="Payé",PMKAFAAPAYER[[#This Row],[10.09.2025]],0)</f>
        <v>0</v>
      </c>
      <c r="CV463" s="161"/>
      <c r="CW463" s="166">
        <f>IF(PMKAFAAPAYER[[#This Row],[ ]]="Payé",PMKAFAAPAYER[[#This Row],[17.09.2025]],0)</f>
        <v>0</v>
      </c>
      <c r="CX463" s="161"/>
      <c r="CY463" s="176">
        <f>IF(PMKAFAAPAYER[[#This Row],[ ]]="Payé",PMKAFAAPAYER[[#This Row],[24.09.2025]],0)</f>
        <v>0</v>
      </c>
      <c r="CZ463" s="17">
        <f t="shared" si="119"/>
        <v>0</v>
      </c>
      <c r="DA463" s="162"/>
      <c r="DB463" s="166">
        <f>IF(PMKAFAAPAYER[[#This Row],[ ]]="Payé",PMKAFAAPAYER[[#This Row],[01.10.2025]],0)</f>
        <v>0</v>
      </c>
      <c r="DC463" s="161"/>
      <c r="DD463" s="166">
        <f>IF(PMKAFAAPAYER[[#This Row],[ ]]="Payé",PMKAFAAPAYER[[#This Row],[08.10.2025]],0)</f>
        <v>0</v>
      </c>
      <c r="DE463" s="161"/>
      <c r="DF463" s="166">
        <f>IF(PMKAFAAPAYER[[#This Row],[ ]]="Payé",PMKAFAAPAYER[[#This Row],[15.10.2025]],0)</f>
        <v>0</v>
      </c>
      <c r="DG463" s="161"/>
      <c r="DH463" s="166">
        <f>IF(PMKAFAAPAYER[[#This Row],[ ]]="Payé",PMKAFAAPAYER[[#This Row],[22.10.2025]],0)</f>
        <v>0</v>
      </c>
      <c r="DI463" s="161"/>
      <c r="DJ463" s="176">
        <f>IF(PMKAFAAPAYER[[#This Row],[ ]]="Payé",PMKAFAAPAYER[[#This Row],[29.10.2025]],0)</f>
        <v>0</v>
      </c>
      <c r="DK463" s="18">
        <f t="shared" si="120"/>
        <v>0</v>
      </c>
      <c r="DL463" s="162"/>
      <c r="DM463" s="166">
        <f>IF(PMKAFAAPAYER[[#This Row],[ ]]="Payé",PMKAFAAPAYER[[#This Row],[05.11.2025]],0)</f>
        <v>0</v>
      </c>
      <c r="DN463" s="161"/>
      <c r="DO463" s="166">
        <f>IF(PMKAFAAPAYER[[#This Row],[ ]]="Payé",PMKAFAAPAYER[[#This Row],[12.11.2025]],0)</f>
        <v>0</v>
      </c>
      <c r="DP463" s="161"/>
      <c r="DQ463" s="166">
        <f>IF(PMKAFAAPAYER[[#This Row],[ ]]="Payé",PMKAFAAPAYER[[#This Row],[19.11.2025]],0)</f>
        <v>0</v>
      </c>
      <c r="DR463" s="161"/>
      <c r="DS463" s="176">
        <f>IF(PMKAFAAPAYER[[#This Row],[ ]]="Payé",PMKAFAAPAYER[[#This Row],[26.11.2025]],0)</f>
        <v>0</v>
      </c>
      <c r="DT463" s="17">
        <f t="shared" si="121"/>
        <v>0</v>
      </c>
      <c r="DU463" s="162"/>
      <c r="DV463" s="166">
        <f>IF(PMKAFAAPAYER[[#This Row],[ ]]="Payé",PMKAFAAPAYER[[#This Row],[03.12.2025]],0)</f>
        <v>0</v>
      </c>
      <c r="DW463" s="161"/>
      <c r="DX463" s="166">
        <f>IF(PMKAFAAPAYER[[#This Row],[ ]]="Payé",PMKAFAAPAYER[[#This Row],[10.12.2025]],0)</f>
        <v>0</v>
      </c>
      <c r="DY463" s="161"/>
      <c r="DZ463" s="166">
        <f>IF(PMKAFAAPAYER[[#This Row],[ ]]="Payé",PMKAFAAPAYER[[#This Row],[17.12.2025]],0)</f>
        <v>0</v>
      </c>
      <c r="EA463" s="161"/>
      <c r="EB463" s="166">
        <f>IF(PMKAFAAPAYER[[#This Row],[ ]]="Payé",PMKAFAAPAYER[[#This Row],[24.12.2025]],0)</f>
        <v>0</v>
      </c>
      <c r="EC463" s="161"/>
      <c r="ED463" s="176">
        <f>IF(PMKAFAAPAYER[[#This Row],[ ]]="Payé",PMKAFAAPAYER[[#This Row],[31.12.2025]],0)</f>
        <v>0</v>
      </c>
      <c r="EE463" s="18">
        <f t="shared" si="122"/>
        <v>0</v>
      </c>
      <c r="EF463" s="11">
        <f t="shared" si="123"/>
        <v>0</v>
      </c>
      <c r="EG463" s="16">
        <f>+PMKAFAAPAYER[[#This Row],[CHF]]-PMKAFAAPAYER[[#This Row],[T2025]]</f>
        <v>0</v>
      </c>
    </row>
    <row r="464" spans="1:137" x14ac:dyDescent="0.3">
      <c r="A464" s="9">
        <f t="shared" si="124"/>
        <v>459</v>
      </c>
      <c r="B464" s="250"/>
      <c r="C464" s="251"/>
      <c r="D464" s="252"/>
      <c r="E464" s="253"/>
      <c r="F464" s="265">
        <f t="shared" si="110"/>
        <v>0</v>
      </c>
      <c r="G464" s="254"/>
      <c r="H464" s="255"/>
      <c r="I464" s="256"/>
      <c r="J464" s="14"/>
      <c r="K464" s="14"/>
      <c r="L464" s="14"/>
      <c r="N464" s="15"/>
      <c r="P464" s="258"/>
      <c r="Q464" s="259"/>
      <c r="R464" s="260"/>
      <c r="S464" s="166">
        <f>IF(PMKAFAAPAYER[[#This Row],[ ]]="Payé",PMKAFAAPAYER[[#This Row],[02.01.2025]],0)</f>
        <v>0</v>
      </c>
      <c r="T464" s="234"/>
      <c r="U464" s="166">
        <f>IF(PMKAFAAPAYER[[#This Row],[ ]]="Payé",PMKAFAAPAYER[[#This Row],[09.01.2025]],0)</f>
        <v>0</v>
      </c>
      <c r="V464" s="234"/>
      <c r="W464" s="166">
        <f>IF(PMKAFAAPAYER[[#This Row],[ ]]="Payé",PMKAFAAPAYER[[#This Row],[16.01.2025]],0)</f>
        <v>0</v>
      </c>
      <c r="X464" s="234"/>
      <c r="Y464" s="166">
        <f>IF(PMKAFAAPAYER[[#This Row],[ ]]="Payé",PMKAFAAPAYER[[#This Row],[23.01.2025]],0)</f>
        <v>0</v>
      </c>
      <c r="Z464" s="234"/>
      <c r="AA464" s="176">
        <f>IF(PMKAFAAPAYER[[#This Row],[ ]]="Payé",PMKAFAAPAYER[[#This Row],[30.01.2025]],0)</f>
        <v>0</v>
      </c>
      <c r="AB464" s="32">
        <f t="shared" si="111"/>
        <v>0</v>
      </c>
      <c r="AC464" s="234"/>
      <c r="AD464" s="166">
        <f>IF(PMKAFAAPAYER[[#This Row],[ ]]="Payé",PMKAFAAPAYER[[#This Row],[06.02.2025]],0)</f>
        <v>0</v>
      </c>
      <c r="AE464" s="234"/>
      <c r="AF464" s="166">
        <f>IF(PMKAFAAPAYER[[#This Row],[ ]]="Payé",PMKAFAAPAYER[[#This Row],[13.02.2025]],0)</f>
        <v>0</v>
      </c>
      <c r="AG464" s="234"/>
      <c r="AH464" s="166">
        <f>IF(PMKAFAAPAYER[[#This Row],[ ]]="Payé",PMKAFAAPAYER[[#This Row],[20.02.2025]],0)</f>
        <v>0</v>
      </c>
      <c r="AI464" s="234"/>
      <c r="AJ464" s="176">
        <f>IF(PMKAFAAPAYER[[#This Row],[ ]]="Payé",PMKAFAAPAYER[[#This Row],[27.02.2025]],0)</f>
        <v>0</v>
      </c>
      <c r="AK464" s="47">
        <f t="shared" si="112"/>
        <v>0</v>
      </c>
      <c r="AL464" s="162"/>
      <c r="AM464" s="166">
        <f>IF(PMKAFAAPAYER[[#This Row],[ ]]="Payé",PMKAFAAPAYER[[#This Row],[05.03.2025]],0)</f>
        <v>0</v>
      </c>
      <c r="AN464" s="161"/>
      <c r="AO464" s="166">
        <f>IF(PMKAFAAPAYER[[#This Row],[ ]]="Payé",PMKAFAAPAYER[[#This Row],[12.03.2025]],0)</f>
        <v>0</v>
      </c>
      <c r="AP464" s="161"/>
      <c r="AQ464" s="166">
        <f>IF(PMKAFAAPAYER[[#This Row],[ ]]="Payé",PMKAFAAPAYER[[#This Row],[19.03.2025]],0)</f>
        <v>0</v>
      </c>
      <c r="AR464" s="161"/>
      <c r="AS464" s="176">
        <f>IF(PMKAFAAPAYER[[#This Row],[ ]]="Payé",PMKAFAAPAYER[[#This Row],[26.03.2025]],0)</f>
        <v>0</v>
      </c>
      <c r="AT464" s="17">
        <f t="shared" si="113"/>
        <v>0</v>
      </c>
      <c r="AU464" s="162"/>
      <c r="AV464" s="166">
        <f>IF(PMKAFAAPAYER[[#This Row],[ ]]="Payé",PMKAFAAPAYER[[#This Row],[02.04.2025]],0)</f>
        <v>0</v>
      </c>
      <c r="AW464" s="161"/>
      <c r="AX464" s="166">
        <f>IF(PMKAFAAPAYER[[#This Row],[ ]]="Payé",PMKAFAAPAYER[[#This Row],[09.04.2025]],0)</f>
        <v>0</v>
      </c>
      <c r="AY464" s="161"/>
      <c r="AZ464" s="166">
        <f>IF(PMKAFAAPAYER[[#This Row],[ ]]="Payé",PMKAFAAPAYER[[#This Row],[16.04.2025]],0)</f>
        <v>0</v>
      </c>
      <c r="BA464" s="161"/>
      <c r="BB464" s="166">
        <f>IF(PMKAFAAPAYER[[#This Row],[ ]]="Payé",PMKAFAAPAYER[[#This Row],[23.04.2025]],0)</f>
        <v>0</v>
      </c>
      <c r="BC464" s="161"/>
      <c r="BD464" s="176">
        <f>IF(PMKAFAAPAYER[[#This Row],[ ]]="Payé",PMKAFAAPAYER[[#This Row],[30.04.2025]],0)</f>
        <v>0</v>
      </c>
      <c r="BE464" s="18">
        <f t="shared" si="114"/>
        <v>0</v>
      </c>
      <c r="BF464" s="162"/>
      <c r="BG464" s="166">
        <f>IF(PMKAFAAPAYER[[#This Row],[ ]]="Payé",PMKAFAAPAYER[[#This Row],[07.05.2025]],0)</f>
        <v>0</v>
      </c>
      <c r="BH464" s="161"/>
      <c r="BI464" s="166">
        <f>IF(PMKAFAAPAYER[[#This Row],[ ]]="Payé",PMKAFAAPAYER[[#This Row],[14.05.2025]],0)</f>
        <v>0</v>
      </c>
      <c r="BJ464" s="161"/>
      <c r="BK464" s="166">
        <f>IF(PMKAFAAPAYER[[#This Row],[ ]]="Payé",PMKAFAAPAYER[[#This Row],[21.05.2025]],0)</f>
        <v>0</v>
      </c>
      <c r="BL464" s="161"/>
      <c r="BM464" s="176">
        <f>IF(PMKAFAAPAYER[[#This Row],[ ]]="Payé",PMKAFAAPAYER[[#This Row],[28.05.2025]],0)</f>
        <v>0</v>
      </c>
      <c r="BN464" s="17">
        <f t="shared" si="115"/>
        <v>0</v>
      </c>
      <c r="BO464" s="162"/>
      <c r="BP464" s="166">
        <f>IF(PMKAFAAPAYER[[#This Row],[ ]]="Payé",PMKAFAAPAYER[[#This Row],[04.06.2025]],0)</f>
        <v>0</v>
      </c>
      <c r="BQ464" s="161"/>
      <c r="BR464" s="166">
        <f>IF(PMKAFAAPAYER[[#This Row],[ ]]="Payé",PMKAFAAPAYER[[#This Row],[11.06.2025]],0)</f>
        <v>0</v>
      </c>
      <c r="BS464" s="161"/>
      <c r="BT464" s="166">
        <f>IF(PMKAFAAPAYER[[#This Row],[ ]]="Payé",PMKAFAAPAYER[[#This Row],[18.06.2025]],0)</f>
        <v>0</v>
      </c>
      <c r="BU464" s="161"/>
      <c r="BV464" s="176">
        <f>IF(PMKAFAAPAYER[[#This Row],[ ]]="Payé",PMKAFAAPAYER[[#This Row],[25.06.2025]],0)</f>
        <v>0</v>
      </c>
      <c r="BW464" s="18">
        <f t="shared" si="116"/>
        <v>0</v>
      </c>
      <c r="BX464" s="162"/>
      <c r="BY464" s="166">
        <f>IF(PMKAFAAPAYER[[#This Row],[ ]]="Payé",PMKAFAAPAYER[[#This Row],[02.07.2025]],0)</f>
        <v>0</v>
      </c>
      <c r="BZ464" s="161"/>
      <c r="CA464" s="166">
        <f>IF(PMKAFAAPAYER[[#This Row],[ ]]="Payé",PMKAFAAPAYER[[#This Row],[09.07.2025]],0)</f>
        <v>0</v>
      </c>
      <c r="CB464" s="161"/>
      <c r="CC464" s="166">
        <f>IF(PMKAFAAPAYER[[#This Row],[ ]]="Payé",PMKAFAAPAYER[[#This Row],[16.07.2025]],0)</f>
        <v>0</v>
      </c>
      <c r="CD464" s="161"/>
      <c r="CE464" s="166">
        <f>IF(PMKAFAAPAYER[[#This Row],[ ]]="Payé",PMKAFAAPAYER[[#This Row],[23.07.2025]],0)</f>
        <v>0</v>
      </c>
      <c r="CF464" s="161"/>
      <c r="CG464" s="176">
        <f>IF(PMKAFAAPAYER[[#This Row],[ ]]="Payé",PMKAFAAPAYER[[#This Row],[30.07.2025]],0)</f>
        <v>0</v>
      </c>
      <c r="CH464" s="17">
        <f t="shared" si="117"/>
        <v>0</v>
      </c>
      <c r="CI464" s="162"/>
      <c r="CJ464" s="166">
        <f>IF(PMKAFAAPAYER[[#This Row],[ ]]="Payé",PMKAFAAPAYER[[#This Row],[06.08.2025]],0)</f>
        <v>0</v>
      </c>
      <c r="CK464" s="161"/>
      <c r="CL464" s="166">
        <f>IF(PMKAFAAPAYER[[#This Row],[ ]]="Payé",PMKAFAAPAYER[[#This Row],[13.08.2025]],0)</f>
        <v>0</v>
      </c>
      <c r="CM464" s="161"/>
      <c r="CN464" s="166">
        <f>IF(PMKAFAAPAYER[[#This Row],[ ]]="Payé",PMKAFAAPAYER[[#This Row],[20.08.2025]],0)</f>
        <v>0</v>
      </c>
      <c r="CO464" s="161"/>
      <c r="CP464" s="176">
        <f>IF(PMKAFAAPAYER[[#This Row],[ ]]="Payé",PMKAFAAPAYER[[#This Row],[27.08.2025]],0)</f>
        <v>0</v>
      </c>
      <c r="CQ464" s="18">
        <f t="shared" si="118"/>
        <v>0</v>
      </c>
      <c r="CR464" s="162"/>
      <c r="CS464" s="166">
        <f>IF(PMKAFAAPAYER[[#This Row],[ ]]="Payé",PMKAFAAPAYER[[#This Row],[03.09.2025]],0)</f>
        <v>0</v>
      </c>
      <c r="CT464" s="161"/>
      <c r="CU464" s="166">
        <f>IF(PMKAFAAPAYER[[#This Row],[ ]]="Payé",PMKAFAAPAYER[[#This Row],[10.09.2025]],0)</f>
        <v>0</v>
      </c>
      <c r="CV464" s="161"/>
      <c r="CW464" s="166">
        <f>IF(PMKAFAAPAYER[[#This Row],[ ]]="Payé",PMKAFAAPAYER[[#This Row],[17.09.2025]],0)</f>
        <v>0</v>
      </c>
      <c r="CX464" s="161"/>
      <c r="CY464" s="176">
        <f>IF(PMKAFAAPAYER[[#This Row],[ ]]="Payé",PMKAFAAPAYER[[#This Row],[24.09.2025]],0)</f>
        <v>0</v>
      </c>
      <c r="CZ464" s="17">
        <f t="shared" si="119"/>
        <v>0</v>
      </c>
      <c r="DA464" s="162"/>
      <c r="DB464" s="166">
        <f>IF(PMKAFAAPAYER[[#This Row],[ ]]="Payé",PMKAFAAPAYER[[#This Row],[01.10.2025]],0)</f>
        <v>0</v>
      </c>
      <c r="DC464" s="161"/>
      <c r="DD464" s="166">
        <f>IF(PMKAFAAPAYER[[#This Row],[ ]]="Payé",PMKAFAAPAYER[[#This Row],[08.10.2025]],0)</f>
        <v>0</v>
      </c>
      <c r="DE464" s="161"/>
      <c r="DF464" s="166">
        <f>IF(PMKAFAAPAYER[[#This Row],[ ]]="Payé",PMKAFAAPAYER[[#This Row],[15.10.2025]],0)</f>
        <v>0</v>
      </c>
      <c r="DG464" s="161"/>
      <c r="DH464" s="166">
        <f>IF(PMKAFAAPAYER[[#This Row],[ ]]="Payé",PMKAFAAPAYER[[#This Row],[22.10.2025]],0)</f>
        <v>0</v>
      </c>
      <c r="DI464" s="161"/>
      <c r="DJ464" s="176">
        <f>IF(PMKAFAAPAYER[[#This Row],[ ]]="Payé",PMKAFAAPAYER[[#This Row],[29.10.2025]],0)</f>
        <v>0</v>
      </c>
      <c r="DK464" s="18">
        <f t="shared" si="120"/>
        <v>0</v>
      </c>
      <c r="DL464" s="162"/>
      <c r="DM464" s="166">
        <f>IF(PMKAFAAPAYER[[#This Row],[ ]]="Payé",PMKAFAAPAYER[[#This Row],[05.11.2025]],0)</f>
        <v>0</v>
      </c>
      <c r="DN464" s="161"/>
      <c r="DO464" s="166">
        <f>IF(PMKAFAAPAYER[[#This Row],[ ]]="Payé",PMKAFAAPAYER[[#This Row],[12.11.2025]],0)</f>
        <v>0</v>
      </c>
      <c r="DP464" s="161"/>
      <c r="DQ464" s="166">
        <f>IF(PMKAFAAPAYER[[#This Row],[ ]]="Payé",PMKAFAAPAYER[[#This Row],[19.11.2025]],0)</f>
        <v>0</v>
      </c>
      <c r="DR464" s="161"/>
      <c r="DS464" s="176">
        <f>IF(PMKAFAAPAYER[[#This Row],[ ]]="Payé",PMKAFAAPAYER[[#This Row],[26.11.2025]],0)</f>
        <v>0</v>
      </c>
      <c r="DT464" s="17">
        <f t="shared" si="121"/>
        <v>0</v>
      </c>
      <c r="DU464" s="162"/>
      <c r="DV464" s="166">
        <f>IF(PMKAFAAPAYER[[#This Row],[ ]]="Payé",PMKAFAAPAYER[[#This Row],[03.12.2025]],0)</f>
        <v>0</v>
      </c>
      <c r="DW464" s="161"/>
      <c r="DX464" s="166">
        <f>IF(PMKAFAAPAYER[[#This Row],[ ]]="Payé",PMKAFAAPAYER[[#This Row],[10.12.2025]],0)</f>
        <v>0</v>
      </c>
      <c r="DY464" s="161"/>
      <c r="DZ464" s="166">
        <f>IF(PMKAFAAPAYER[[#This Row],[ ]]="Payé",PMKAFAAPAYER[[#This Row],[17.12.2025]],0)</f>
        <v>0</v>
      </c>
      <c r="EA464" s="161"/>
      <c r="EB464" s="166">
        <f>IF(PMKAFAAPAYER[[#This Row],[ ]]="Payé",PMKAFAAPAYER[[#This Row],[24.12.2025]],0)</f>
        <v>0</v>
      </c>
      <c r="EC464" s="161"/>
      <c r="ED464" s="176">
        <f>IF(PMKAFAAPAYER[[#This Row],[ ]]="Payé",PMKAFAAPAYER[[#This Row],[31.12.2025]],0)</f>
        <v>0</v>
      </c>
      <c r="EE464" s="18">
        <f t="shared" si="122"/>
        <v>0</v>
      </c>
      <c r="EF464" s="11">
        <f t="shared" si="123"/>
        <v>0</v>
      </c>
      <c r="EG464" s="16">
        <f>+PMKAFAAPAYER[[#This Row],[CHF]]-PMKAFAAPAYER[[#This Row],[T2025]]</f>
        <v>0</v>
      </c>
    </row>
    <row r="465" spans="1:137" x14ac:dyDescent="0.3">
      <c r="A465" s="9">
        <f t="shared" si="124"/>
        <v>460</v>
      </c>
      <c r="B465" s="250"/>
      <c r="C465" s="251"/>
      <c r="D465" s="252"/>
      <c r="E465" s="253"/>
      <c r="F465" s="265">
        <f t="shared" si="110"/>
        <v>0</v>
      </c>
      <c r="G465" s="254"/>
      <c r="H465" s="255"/>
      <c r="I465" s="256"/>
      <c r="J465" s="14"/>
      <c r="K465" s="14"/>
      <c r="L465" s="14"/>
      <c r="N465" s="15"/>
      <c r="P465" s="258"/>
      <c r="Q465" s="259"/>
      <c r="R465" s="260"/>
      <c r="S465" s="166">
        <f>IF(PMKAFAAPAYER[[#This Row],[ ]]="Payé",PMKAFAAPAYER[[#This Row],[02.01.2025]],0)</f>
        <v>0</v>
      </c>
      <c r="T465" s="234"/>
      <c r="U465" s="166">
        <f>IF(PMKAFAAPAYER[[#This Row],[ ]]="Payé",PMKAFAAPAYER[[#This Row],[09.01.2025]],0)</f>
        <v>0</v>
      </c>
      <c r="V465" s="234"/>
      <c r="W465" s="166">
        <f>IF(PMKAFAAPAYER[[#This Row],[ ]]="Payé",PMKAFAAPAYER[[#This Row],[16.01.2025]],0)</f>
        <v>0</v>
      </c>
      <c r="X465" s="234"/>
      <c r="Y465" s="166">
        <f>IF(PMKAFAAPAYER[[#This Row],[ ]]="Payé",PMKAFAAPAYER[[#This Row],[23.01.2025]],0)</f>
        <v>0</v>
      </c>
      <c r="Z465" s="234"/>
      <c r="AA465" s="176">
        <f>IF(PMKAFAAPAYER[[#This Row],[ ]]="Payé",PMKAFAAPAYER[[#This Row],[30.01.2025]],0)</f>
        <v>0</v>
      </c>
      <c r="AB465" s="32">
        <f t="shared" si="111"/>
        <v>0</v>
      </c>
      <c r="AC465" s="234"/>
      <c r="AD465" s="166">
        <f>IF(PMKAFAAPAYER[[#This Row],[ ]]="Payé",PMKAFAAPAYER[[#This Row],[06.02.2025]],0)</f>
        <v>0</v>
      </c>
      <c r="AE465" s="234"/>
      <c r="AF465" s="166">
        <f>IF(PMKAFAAPAYER[[#This Row],[ ]]="Payé",PMKAFAAPAYER[[#This Row],[13.02.2025]],0)</f>
        <v>0</v>
      </c>
      <c r="AG465" s="234"/>
      <c r="AH465" s="166">
        <f>IF(PMKAFAAPAYER[[#This Row],[ ]]="Payé",PMKAFAAPAYER[[#This Row],[20.02.2025]],0)</f>
        <v>0</v>
      </c>
      <c r="AI465" s="234"/>
      <c r="AJ465" s="176">
        <f>IF(PMKAFAAPAYER[[#This Row],[ ]]="Payé",PMKAFAAPAYER[[#This Row],[27.02.2025]],0)</f>
        <v>0</v>
      </c>
      <c r="AK465" s="47">
        <f t="shared" si="112"/>
        <v>0</v>
      </c>
      <c r="AL465" s="162"/>
      <c r="AM465" s="166">
        <f>IF(PMKAFAAPAYER[[#This Row],[ ]]="Payé",PMKAFAAPAYER[[#This Row],[05.03.2025]],0)</f>
        <v>0</v>
      </c>
      <c r="AN465" s="161"/>
      <c r="AO465" s="166">
        <f>IF(PMKAFAAPAYER[[#This Row],[ ]]="Payé",PMKAFAAPAYER[[#This Row],[12.03.2025]],0)</f>
        <v>0</v>
      </c>
      <c r="AP465" s="161"/>
      <c r="AQ465" s="166">
        <f>IF(PMKAFAAPAYER[[#This Row],[ ]]="Payé",PMKAFAAPAYER[[#This Row],[19.03.2025]],0)</f>
        <v>0</v>
      </c>
      <c r="AR465" s="161"/>
      <c r="AS465" s="176">
        <f>IF(PMKAFAAPAYER[[#This Row],[ ]]="Payé",PMKAFAAPAYER[[#This Row],[26.03.2025]],0)</f>
        <v>0</v>
      </c>
      <c r="AT465" s="17">
        <f t="shared" si="113"/>
        <v>0</v>
      </c>
      <c r="AU465" s="162"/>
      <c r="AV465" s="166">
        <f>IF(PMKAFAAPAYER[[#This Row],[ ]]="Payé",PMKAFAAPAYER[[#This Row],[02.04.2025]],0)</f>
        <v>0</v>
      </c>
      <c r="AW465" s="161"/>
      <c r="AX465" s="166">
        <f>IF(PMKAFAAPAYER[[#This Row],[ ]]="Payé",PMKAFAAPAYER[[#This Row],[09.04.2025]],0)</f>
        <v>0</v>
      </c>
      <c r="AY465" s="161"/>
      <c r="AZ465" s="166">
        <f>IF(PMKAFAAPAYER[[#This Row],[ ]]="Payé",PMKAFAAPAYER[[#This Row],[16.04.2025]],0)</f>
        <v>0</v>
      </c>
      <c r="BA465" s="161"/>
      <c r="BB465" s="166">
        <f>IF(PMKAFAAPAYER[[#This Row],[ ]]="Payé",PMKAFAAPAYER[[#This Row],[23.04.2025]],0)</f>
        <v>0</v>
      </c>
      <c r="BC465" s="161"/>
      <c r="BD465" s="176">
        <f>IF(PMKAFAAPAYER[[#This Row],[ ]]="Payé",PMKAFAAPAYER[[#This Row],[30.04.2025]],0)</f>
        <v>0</v>
      </c>
      <c r="BE465" s="18">
        <f t="shared" si="114"/>
        <v>0</v>
      </c>
      <c r="BF465" s="162"/>
      <c r="BG465" s="166">
        <f>IF(PMKAFAAPAYER[[#This Row],[ ]]="Payé",PMKAFAAPAYER[[#This Row],[07.05.2025]],0)</f>
        <v>0</v>
      </c>
      <c r="BH465" s="161"/>
      <c r="BI465" s="166">
        <f>IF(PMKAFAAPAYER[[#This Row],[ ]]="Payé",PMKAFAAPAYER[[#This Row],[14.05.2025]],0)</f>
        <v>0</v>
      </c>
      <c r="BJ465" s="161"/>
      <c r="BK465" s="166">
        <f>IF(PMKAFAAPAYER[[#This Row],[ ]]="Payé",PMKAFAAPAYER[[#This Row],[21.05.2025]],0)</f>
        <v>0</v>
      </c>
      <c r="BL465" s="161"/>
      <c r="BM465" s="176">
        <f>IF(PMKAFAAPAYER[[#This Row],[ ]]="Payé",PMKAFAAPAYER[[#This Row],[28.05.2025]],0)</f>
        <v>0</v>
      </c>
      <c r="BN465" s="17">
        <f t="shared" si="115"/>
        <v>0</v>
      </c>
      <c r="BO465" s="162"/>
      <c r="BP465" s="166">
        <f>IF(PMKAFAAPAYER[[#This Row],[ ]]="Payé",PMKAFAAPAYER[[#This Row],[04.06.2025]],0)</f>
        <v>0</v>
      </c>
      <c r="BQ465" s="161"/>
      <c r="BR465" s="166">
        <f>IF(PMKAFAAPAYER[[#This Row],[ ]]="Payé",PMKAFAAPAYER[[#This Row],[11.06.2025]],0)</f>
        <v>0</v>
      </c>
      <c r="BS465" s="161"/>
      <c r="BT465" s="166">
        <f>IF(PMKAFAAPAYER[[#This Row],[ ]]="Payé",PMKAFAAPAYER[[#This Row],[18.06.2025]],0)</f>
        <v>0</v>
      </c>
      <c r="BU465" s="161"/>
      <c r="BV465" s="176">
        <f>IF(PMKAFAAPAYER[[#This Row],[ ]]="Payé",PMKAFAAPAYER[[#This Row],[25.06.2025]],0)</f>
        <v>0</v>
      </c>
      <c r="BW465" s="18">
        <f t="shared" si="116"/>
        <v>0</v>
      </c>
      <c r="BX465" s="162"/>
      <c r="BY465" s="166">
        <f>IF(PMKAFAAPAYER[[#This Row],[ ]]="Payé",PMKAFAAPAYER[[#This Row],[02.07.2025]],0)</f>
        <v>0</v>
      </c>
      <c r="BZ465" s="161"/>
      <c r="CA465" s="166">
        <f>IF(PMKAFAAPAYER[[#This Row],[ ]]="Payé",PMKAFAAPAYER[[#This Row],[09.07.2025]],0)</f>
        <v>0</v>
      </c>
      <c r="CB465" s="161"/>
      <c r="CC465" s="166">
        <f>IF(PMKAFAAPAYER[[#This Row],[ ]]="Payé",PMKAFAAPAYER[[#This Row],[16.07.2025]],0)</f>
        <v>0</v>
      </c>
      <c r="CD465" s="161"/>
      <c r="CE465" s="166">
        <f>IF(PMKAFAAPAYER[[#This Row],[ ]]="Payé",PMKAFAAPAYER[[#This Row],[23.07.2025]],0)</f>
        <v>0</v>
      </c>
      <c r="CF465" s="161"/>
      <c r="CG465" s="176">
        <f>IF(PMKAFAAPAYER[[#This Row],[ ]]="Payé",PMKAFAAPAYER[[#This Row],[30.07.2025]],0)</f>
        <v>0</v>
      </c>
      <c r="CH465" s="17">
        <f t="shared" si="117"/>
        <v>0</v>
      </c>
      <c r="CI465" s="162"/>
      <c r="CJ465" s="166">
        <f>IF(PMKAFAAPAYER[[#This Row],[ ]]="Payé",PMKAFAAPAYER[[#This Row],[06.08.2025]],0)</f>
        <v>0</v>
      </c>
      <c r="CK465" s="161"/>
      <c r="CL465" s="166">
        <f>IF(PMKAFAAPAYER[[#This Row],[ ]]="Payé",PMKAFAAPAYER[[#This Row],[13.08.2025]],0)</f>
        <v>0</v>
      </c>
      <c r="CM465" s="161"/>
      <c r="CN465" s="166">
        <f>IF(PMKAFAAPAYER[[#This Row],[ ]]="Payé",PMKAFAAPAYER[[#This Row],[20.08.2025]],0)</f>
        <v>0</v>
      </c>
      <c r="CO465" s="161"/>
      <c r="CP465" s="176">
        <f>IF(PMKAFAAPAYER[[#This Row],[ ]]="Payé",PMKAFAAPAYER[[#This Row],[27.08.2025]],0)</f>
        <v>0</v>
      </c>
      <c r="CQ465" s="18">
        <f t="shared" si="118"/>
        <v>0</v>
      </c>
      <c r="CR465" s="162"/>
      <c r="CS465" s="166">
        <f>IF(PMKAFAAPAYER[[#This Row],[ ]]="Payé",PMKAFAAPAYER[[#This Row],[03.09.2025]],0)</f>
        <v>0</v>
      </c>
      <c r="CT465" s="161"/>
      <c r="CU465" s="166">
        <f>IF(PMKAFAAPAYER[[#This Row],[ ]]="Payé",PMKAFAAPAYER[[#This Row],[10.09.2025]],0)</f>
        <v>0</v>
      </c>
      <c r="CV465" s="161"/>
      <c r="CW465" s="166">
        <f>IF(PMKAFAAPAYER[[#This Row],[ ]]="Payé",PMKAFAAPAYER[[#This Row],[17.09.2025]],0)</f>
        <v>0</v>
      </c>
      <c r="CX465" s="161"/>
      <c r="CY465" s="176">
        <f>IF(PMKAFAAPAYER[[#This Row],[ ]]="Payé",PMKAFAAPAYER[[#This Row],[24.09.2025]],0)</f>
        <v>0</v>
      </c>
      <c r="CZ465" s="17">
        <f t="shared" si="119"/>
        <v>0</v>
      </c>
      <c r="DA465" s="162"/>
      <c r="DB465" s="166">
        <f>IF(PMKAFAAPAYER[[#This Row],[ ]]="Payé",PMKAFAAPAYER[[#This Row],[01.10.2025]],0)</f>
        <v>0</v>
      </c>
      <c r="DC465" s="161"/>
      <c r="DD465" s="166">
        <f>IF(PMKAFAAPAYER[[#This Row],[ ]]="Payé",PMKAFAAPAYER[[#This Row],[08.10.2025]],0)</f>
        <v>0</v>
      </c>
      <c r="DE465" s="161"/>
      <c r="DF465" s="166">
        <f>IF(PMKAFAAPAYER[[#This Row],[ ]]="Payé",PMKAFAAPAYER[[#This Row],[15.10.2025]],0)</f>
        <v>0</v>
      </c>
      <c r="DG465" s="161"/>
      <c r="DH465" s="166">
        <f>IF(PMKAFAAPAYER[[#This Row],[ ]]="Payé",PMKAFAAPAYER[[#This Row],[22.10.2025]],0)</f>
        <v>0</v>
      </c>
      <c r="DI465" s="161"/>
      <c r="DJ465" s="176">
        <f>IF(PMKAFAAPAYER[[#This Row],[ ]]="Payé",PMKAFAAPAYER[[#This Row],[29.10.2025]],0)</f>
        <v>0</v>
      </c>
      <c r="DK465" s="18">
        <f t="shared" si="120"/>
        <v>0</v>
      </c>
      <c r="DL465" s="162"/>
      <c r="DM465" s="166">
        <f>IF(PMKAFAAPAYER[[#This Row],[ ]]="Payé",PMKAFAAPAYER[[#This Row],[05.11.2025]],0)</f>
        <v>0</v>
      </c>
      <c r="DN465" s="161"/>
      <c r="DO465" s="166">
        <f>IF(PMKAFAAPAYER[[#This Row],[ ]]="Payé",PMKAFAAPAYER[[#This Row],[12.11.2025]],0)</f>
        <v>0</v>
      </c>
      <c r="DP465" s="161"/>
      <c r="DQ465" s="166">
        <f>IF(PMKAFAAPAYER[[#This Row],[ ]]="Payé",PMKAFAAPAYER[[#This Row],[19.11.2025]],0)</f>
        <v>0</v>
      </c>
      <c r="DR465" s="161"/>
      <c r="DS465" s="176">
        <f>IF(PMKAFAAPAYER[[#This Row],[ ]]="Payé",PMKAFAAPAYER[[#This Row],[26.11.2025]],0)</f>
        <v>0</v>
      </c>
      <c r="DT465" s="17">
        <f t="shared" si="121"/>
        <v>0</v>
      </c>
      <c r="DU465" s="162"/>
      <c r="DV465" s="166">
        <f>IF(PMKAFAAPAYER[[#This Row],[ ]]="Payé",PMKAFAAPAYER[[#This Row],[03.12.2025]],0)</f>
        <v>0</v>
      </c>
      <c r="DW465" s="161"/>
      <c r="DX465" s="166">
        <f>IF(PMKAFAAPAYER[[#This Row],[ ]]="Payé",PMKAFAAPAYER[[#This Row],[10.12.2025]],0)</f>
        <v>0</v>
      </c>
      <c r="DY465" s="161"/>
      <c r="DZ465" s="166">
        <f>IF(PMKAFAAPAYER[[#This Row],[ ]]="Payé",PMKAFAAPAYER[[#This Row],[17.12.2025]],0)</f>
        <v>0</v>
      </c>
      <c r="EA465" s="161"/>
      <c r="EB465" s="166">
        <f>IF(PMKAFAAPAYER[[#This Row],[ ]]="Payé",PMKAFAAPAYER[[#This Row],[24.12.2025]],0)</f>
        <v>0</v>
      </c>
      <c r="EC465" s="161"/>
      <c r="ED465" s="176">
        <f>IF(PMKAFAAPAYER[[#This Row],[ ]]="Payé",PMKAFAAPAYER[[#This Row],[31.12.2025]],0)</f>
        <v>0</v>
      </c>
      <c r="EE465" s="18">
        <f t="shared" si="122"/>
        <v>0</v>
      </c>
      <c r="EF465" s="11">
        <f t="shared" si="123"/>
        <v>0</v>
      </c>
      <c r="EG465" s="16">
        <f>+PMKAFAAPAYER[[#This Row],[CHF]]-PMKAFAAPAYER[[#This Row],[T2025]]</f>
        <v>0</v>
      </c>
    </row>
    <row r="466" spans="1:137" x14ac:dyDescent="0.3">
      <c r="A466" s="9">
        <f t="shared" si="124"/>
        <v>461</v>
      </c>
      <c r="B466" s="250"/>
      <c r="C466" s="251"/>
      <c r="D466" s="252"/>
      <c r="E466" s="253"/>
      <c r="F466" s="265">
        <f t="shared" si="110"/>
        <v>0</v>
      </c>
      <c r="G466" s="254"/>
      <c r="H466" s="255"/>
      <c r="I466" s="256"/>
      <c r="J466" s="14"/>
      <c r="K466" s="14"/>
      <c r="L466" s="14"/>
      <c r="N466" s="15"/>
      <c r="P466" s="258"/>
      <c r="Q466" s="259"/>
      <c r="R466" s="260"/>
      <c r="S466" s="166">
        <f>IF(PMKAFAAPAYER[[#This Row],[ ]]="Payé",PMKAFAAPAYER[[#This Row],[02.01.2025]],0)</f>
        <v>0</v>
      </c>
      <c r="T466" s="234"/>
      <c r="U466" s="166">
        <f>IF(PMKAFAAPAYER[[#This Row],[ ]]="Payé",PMKAFAAPAYER[[#This Row],[09.01.2025]],0)</f>
        <v>0</v>
      </c>
      <c r="V466" s="234"/>
      <c r="W466" s="166">
        <f>IF(PMKAFAAPAYER[[#This Row],[ ]]="Payé",PMKAFAAPAYER[[#This Row],[16.01.2025]],0)</f>
        <v>0</v>
      </c>
      <c r="X466" s="234"/>
      <c r="Y466" s="166">
        <f>IF(PMKAFAAPAYER[[#This Row],[ ]]="Payé",PMKAFAAPAYER[[#This Row],[23.01.2025]],0)</f>
        <v>0</v>
      </c>
      <c r="Z466" s="234"/>
      <c r="AA466" s="176">
        <f>IF(PMKAFAAPAYER[[#This Row],[ ]]="Payé",PMKAFAAPAYER[[#This Row],[30.01.2025]],0)</f>
        <v>0</v>
      </c>
      <c r="AB466" s="32">
        <f t="shared" si="111"/>
        <v>0</v>
      </c>
      <c r="AC466" s="234"/>
      <c r="AD466" s="166">
        <f>IF(PMKAFAAPAYER[[#This Row],[ ]]="Payé",PMKAFAAPAYER[[#This Row],[06.02.2025]],0)</f>
        <v>0</v>
      </c>
      <c r="AE466" s="234"/>
      <c r="AF466" s="166">
        <f>IF(PMKAFAAPAYER[[#This Row],[ ]]="Payé",PMKAFAAPAYER[[#This Row],[13.02.2025]],0)</f>
        <v>0</v>
      </c>
      <c r="AG466" s="234"/>
      <c r="AH466" s="166">
        <f>IF(PMKAFAAPAYER[[#This Row],[ ]]="Payé",PMKAFAAPAYER[[#This Row],[20.02.2025]],0)</f>
        <v>0</v>
      </c>
      <c r="AI466" s="234"/>
      <c r="AJ466" s="176">
        <f>IF(PMKAFAAPAYER[[#This Row],[ ]]="Payé",PMKAFAAPAYER[[#This Row],[27.02.2025]],0)</f>
        <v>0</v>
      </c>
      <c r="AK466" s="47">
        <f t="shared" si="112"/>
        <v>0</v>
      </c>
      <c r="AL466" s="162"/>
      <c r="AM466" s="166">
        <f>IF(PMKAFAAPAYER[[#This Row],[ ]]="Payé",PMKAFAAPAYER[[#This Row],[05.03.2025]],0)</f>
        <v>0</v>
      </c>
      <c r="AN466" s="161"/>
      <c r="AO466" s="166">
        <f>IF(PMKAFAAPAYER[[#This Row],[ ]]="Payé",PMKAFAAPAYER[[#This Row],[12.03.2025]],0)</f>
        <v>0</v>
      </c>
      <c r="AP466" s="161"/>
      <c r="AQ466" s="166">
        <f>IF(PMKAFAAPAYER[[#This Row],[ ]]="Payé",PMKAFAAPAYER[[#This Row],[19.03.2025]],0)</f>
        <v>0</v>
      </c>
      <c r="AR466" s="161"/>
      <c r="AS466" s="176">
        <f>IF(PMKAFAAPAYER[[#This Row],[ ]]="Payé",PMKAFAAPAYER[[#This Row],[26.03.2025]],0)</f>
        <v>0</v>
      </c>
      <c r="AT466" s="17">
        <f t="shared" si="113"/>
        <v>0</v>
      </c>
      <c r="AU466" s="162"/>
      <c r="AV466" s="166">
        <f>IF(PMKAFAAPAYER[[#This Row],[ ]]="Payé",PMKAFAAPAYER[[#This Row],[02.04.2025]],0)</f>
        <v>0</v>
      </c>
      <c r="AW466" s="161"/>
      <c r="AX466" s="166">
        <f>IF(PMKAFAAPAYER[[#This Row],[ ]]="Payé",PMKAFAAPAYER[[#This Row],[09.04.2025]],0)</f>
        <v>0</v>
      </c>
      <c r="AY466" s="161"/>
      <c r="AZ466" s="166">
        <f>IF(PMKAFAAPAYER[[#This Row],[ ]]="Payé",PMKAFAAPAYER[[#This Row],[16.04.2025]],0)</f>
        <v>0</v>
      </c>
      <c r="BA466" s="161"/>
      <c r="BB466" s="166">
        <f>IF(PMKAFAAPAYER[[#This Row],[ ]]="Payé",PMKAFAAPAYER[[#This Row],[23.04.2025]],0)</f>
        <v>0</v>
      </c>
      <c r="BC466" s="161"/>
      <c r="BD466" s="176">
        <f>IF(PMKAFAAPAYER[[#This Row],[ ]]="Payé",PMKAFAAPAYER[[#This Row],[30.04.2025]],0)</f>
        <v>0</v>
      </c>
      <c r="BE466" s="18">
        <f t="shared" si="114"/>
        <v>0</v>
      </c>
      <c r="BF466" s="162"/>
      <c r="BG466" s="166">
        <f>IF(PMKAFAAPAYER[[#This Row],[ ]]="Payé",PMKAFAAPAYER[[#This Row],[07.05.2025]],0)</f>
        <v>0</v>
      </c>
      <c r="BH466" s="161"/>
      <c r="BI466" s="166">
        <f>IF(PMKAFAAPAYER[[#This Row],[ ]]="Payé",PMKAFAAPAYER[[#This Row],[14.05.2025]],0)</f>
        <v>0</v>
      </c>
      <c r="BJ466" s="161"/>
      <c r="BK466" s="166">
        <f>IF(PMKAFAAPAYER[[#This Row],[ ]]="Payé",PMKAFAAPAYER[[#This Row],[21.05.2025]],0)</f>
        <v>0</v>
      </c>
      <c r="BL466" s="161"/>
      <c r="BM466" s="176">
        <f>IF(PMKAFAAPAYER[[#This Row],[ ]]="Payé",PMKAFAAPAYER[[#This Row],[28.05.2025]],0)</f>
        <v>0</v>
      </c>
      <c r="BN466" s="17">
        <f t="shared" si="115"/>
        <v>0</v>
      </c>
      <c r="BO466" s="162"/>
      <c r="BP466" s="166">
        <f>IF(PMKAFAAPAYER[[#This Row],[ ]]="Payé",PMKAFAAPAYER[[#This Row],[04.06.2025]],0)</f>
        <v>0</v>
      </c>
      <c r="BQ466" s="161"/>
      <c r="BR466" s="166">
        <f>IF(PMKAFAAPAYER[[#This Row],[ ]]="Payé",PMKAFAAPAYER[[#This Row],[11.06.2025]],0)</f>
        <v>0</v>
      </c>
      <c r="BS466" s="161"/>
      <c r="BT466" s="166">
        <f>IF(PMKAFAAPAYER[[#This Row],[ ]]="Payé",PMKAFAAPAYER[[#This Row],[18.06.2025]],0)</f>
        <v>0</v>
      </c>
      <c r="BU466" s="161"/>
      <c r="BV466" s="176">
        <f>IF(PMKAFAAPAYER[[#This Row],[ ]]="Payé",PMKAFAAPAYER[[#This Row],[25.06.2025]],0)</f>
        <v>0</v>
      </c>
      <c r="BW466" s="18">
        <f t="shared" si="116"/>
        <v>0</v>
      </c>
      <c r="BX466" s="162"/>
      <c r="BY466" s="166">
        <f>IF(PMKAFAAPAYER[[#This Row],[ ]]="Payé",PMKAFAAPAYER[[#This Row],[02.07.2025]],0)</f>
        <v>0</v>
      </c>
      <c r="BZ466" s="161"/>
      <c r="CA466" s="166">
        <f>IF(PMKAFAAPAYER[[#This Row],[ ]]="Payé",PMKAFAAPAYER[[#This Row],[09.07.2025]],0)</f>
        <v>0</v>
      </c>
      <c r="CB466" s="161"/>
      <c r="CC466" s="166">
        <f>IF(PMKAFAAPAYER[[#This Row],[ ]]="Payé",PMKAFAAPAYER[[#This Row],[16.07.2025]],0)</f>
        <v>0</v>
      </c>
      <c r="CD466" s="161"/>
      <c r="CE466" s="166">
        <f>IF(PMKAFAAPAYER[[#This Row],[ ]]="Payé",PMKAFAAPAYER[[#This Row],[23.07.2025]],0)</f>
        <v>0</v>
      </c>
      <c r="CF466" s="161"/>
      <c r="CG466" s="176">
        <f>IF(PMKAFAAPAYER[[#This Row],[ ]]="Payé",PMKAFAAPAYER[[#This Row],[30.07.2025]],0)</f>
        <v>0</v>
      </c>
      <c r="CH466" s="17">
        <f t="shared" si="117"/>
        <v>0</v>
      </c>
      <c r="CI466" s="162"/>
      <c r="CJ466" s="166">
        <f>IF(PMKAFAAPAYER[[#This Row],[ ]]="Payé",PMKAFAAPAYER[[#This Row],[06.08.2025]],0)</f>
        <v>0</v>
      </c>
      <c r="CK466" s="161"/>
      <c r="CL466" s="166">
        <f>IF(PMKAFAAPAYER[[#This Row],[ ]]="Payé",PMKAFAAPAYER[[#This Row],[13.08.2025]],0)</f>
        <v>0</v>
      </c>
      <c r="CM466" s="161"/>
      <c r="CN466" s="166">
        <f>IF(PMKAFAAPAYER[[#This Row],[ ]]="Payé",PMKAFAAPAYER[[#This Row],[20.08.2025]],0)</f>
        <v>0</v>
      </c>
      <c r="CO466" s="161"/>
      <c r="CP466" s="176">
        <f>IF(PMKAFAAPAYER[[#This Row],[ ]]="Payé",PMKAFAAPAYER[[#This Row],[27.08.2025]],0)</f>
        <v>0</v>
      </c>
      <c r="CQ466" s="18">
        <f t="shared" si="118"/>
        <v>0</v>
      </c>
      <c r="CR466" s="162"/>
      <c r="CS466" s="166">
        <f>IF(PMKAFAAPAYER[[#This Row],[ ]]="Payé",PMKAFAAPAYER[[#This Row],[03.09.2025]],0)</f>
        <v>0</v>
      </c>
      <c r="CT466" s="161"/>
      <c r="CU466" s="166">
        <f>IF(PMKAFAAPAYER[[#This Row],[ ]]="Payé",PMKAFAAPAYER[[#This Row],[10.09.2025]],0)</f>
        <v>0</v>
      </c>
      <c r="CV466" s="161"/>
      <c r="CW466" s="166">
        <f>IF(PMKAFAAPAYER[[#This Row],[ ]]="Payé",PMKAFAAPAYER[[#This Row],[17.09.2025]],0)</f>
        <v>0</v>
      </c>
      <c r="CX466" s="161"/>
      <c r="CY466" s="176">
        <f>IF(PMKAFAAPAYER[[#This Row],[ ]]="Payé",PMKAFAAPAYER[[#This Row],[24.09.2025]],0)</f>
        <v>0</v>
      </c>
      <c r="CZ466" s="17">
        <f t="shared" si="119"/>
        <v>0</v>
      </c>
      <c r="DA466" s="162"/>
      <c r="DB466" s="166">
        <f>IF(PMKAFAAPAYER[[#This Row],[ ]]="Payé",PMKAFAAPAYER[[#This Row],[01.10.2025]],0)</f>
        <v>0</v>
      </c>
      <c r="DC466" s="161"/>
      <c r="DD466" s="166">
        <f>IF(PMKAFAAPAYER[[#This Row],[ ]]="Payé",PMKAFAAPAYER[[#This Row],[08.10.2025]],0)</f>
        <v>0</v>
      </c>
      <c r="DE466" s="161"/>
      <c r="DF466" s="166">
        <f>IF(PMKAFAAPAYER[[#This Row],[ ]]="Payé",PMKAFAAPAYER[[#This Row],[15.10.2025]],0)</f>
        <v>0</v>
      </c>
      <c r="DG466" s="161"/>
      <c r="DH466" s="166">
        <f>IF(PMKAFAAPAYER[[#This Row],[ ]]="Payé",PMKAFAAPAYER[[#This Row],[22.10.2025]],0)</f>
        <v>0</v>
      </c>
      <c r="DI466" s="161"/>
      <c r="DJ466" s="176">
        <f>IF(PMKAFAAPAYER[[#This Row],[ ]]="Payé",PMKAFAAPAYER[[#This Row],[29.10.2025]],0)</f>
        <v>0</v>
      </c>
      <c r="DK466" s="18">
        <f t="shared" si="120"/>
        <v>0</v>
      </c>
      <c r="DL466" s="162"/>
      <c r="DM466" s="166">
        <f>IF(PMKAFAAPAYER[[#This Row],[ ]]="Payé",PMKAFAAPAYER[[#This Row],[05.11.2025]],0)</f>
        <v>0</v>
      </c>
      <c r="DN466" s="161"/>
      <c r="DO466" s="166">
        <f>IF(PMKAFAAPAYER[[#This Row],[ ]]="Payé",PMKAFAAPAYER[[#This Row],[12.11.2025]],0)</f>
        <v>0</v>
      </c>
      <c r="DP466" s="161"/>
      <c r="DQ466" s="166">
        <f>IF(PMKAFAAPAYER[[#This Row],[ ]]="Payé",PMKAFAAPAYER[[#This Row],[19.11.2025]],0)</f>
        <v>0</v>
      </c>
      <c r="DR466" s="161"/>
      <c r="DS466" s="176">
        <f>IF(PMKAFAAPAYER[[#This Row],[ ]]="Payé",PMKAFAAPAYER[[#This Row],[26.11.2025]],0)</f>
        <v>0</v>
      </c>
      <c r="DT466" s="17">
        <f t="shared" si="121"/>
        <v>0</v>
      </c>
      <c r="DU466" s="162"/>
      <c r="DV466" s="166">
        <f>IF(PMKAFAAPAYER[[#This Row],[ ]]="Payé",PMKAFAAPAYER[[#This Row],[03.12.2025]],0)</f>
        <v>0</v>
      </c>
      <c r="DW466" s="161"/>
      <c r="DX466" s="166">
        <f>IF(PMKAFAAPAYER[[#This Row],[ ]]="Payé",PMKAFAAPAYER[[#This Row],[10.12.2025]],0)</f>
        <v>0</v>
      </c>
      <c r="DY466" s="161"/>
      <c r="DZ466" s="166">
        <f>IF(PMKAFAAPAYER[[#This Row],[ ]]="Payé",PMKAFAAPAYER[[#This Row],[17.12.2025]],0)</f>
        <v>0</v>
      </c>
      <c r="EA466" s="161"/>
      <c r="EB466" s="166">
        <f>IF(PMKAFAAPAYER[[#This Row],[ ]]="Payé",PMKAFAAPAYER[[#This Row],[24.12.2025]],0)</f>
        <v>0</v>
      </c>
      <c r="EC466" s="161"/>
      <c r="ED466" s="176">
        <f>IF(PMKAFAAPAYER[[#This Row],[ ]]="Payé",PMKAFAAPAYER[[#This Row],[31.12.2025]],0)</f>
        <v>0</v>
      </c>
      <c r="EE466" s="18">
        <f t="shared" si="122"/>
        <v>0</v>
      </c>
      <c r="EF466" s="11">
        <f t="shared" si="123"/>
        <v>0</v>
      </c>
      <c r="EG466" s="16">
        <f>+PMKAFAAPAYER[[#This Row],[CHF]]-PMKAFAAPAYER[[#This Row],[T2025]]</f>
        <v>0</v>
      </c>
    </row>
    <row r="467" spans="1:137" x14ac:dyDescent="0.3">
      <c r="A467" s="9">
        <f t="shared" si="124"/>
        <v>462</v>
      </c>
      <c r="B467" s="250"/>
      <c r="C467" s="251"/>
      <c r="D467" s="252"/>
      <c r="E467" s="253"/>
      <c r="F467" s="265">
        <f t="shared" si="110"/>
        <v>0</v>
      </c>
      <c r="G467" s="254"/>
      <c r="H467" s="255"/>
      <c r="I467" s="256"/>
      <c r="J467" s="14"/>
      <c r="K467" s="14"/>
      <c r="L467" s="14"/>
      <c r="N467" s="15"/>
      <c r="P467" s="258"/>
      <c r="Q467" s="259"/>
      <c r="R467" s="260"/>
      <c r="S467" s="166">
        <f>IF(PMKAFAAPAYER[[#This Row],[ ]]="Payé",PMKAFAAPAYER[[#This Row],[02.01.2025]],0)</f>
        <v>0</v>
      </c>
      <c r="T467" s="234"/>
      <c r="U467" s="166">
        <f>IF(PMKAFAAPAYER[[#This Row],[ ]]="Payé",PMKAFAAPAYER[[#This Row],[09.01.2025]],0)</f>
        <v>0</v>
      </c>
      <c r="V467" s="234"/>
      <c r="W467" s="166">
        <f>IF(PMKAFAAPAYER[[#This Row],[ ]]="Payé",PMKAFAAPAYER[[#This Row],[16.01.2025]],0)</f>
        <v>0</v>
      </c>
      <c r="X467" s="234"/>
      <c r="Y467" s="166">
        <f>IF(PMKAFAAPAYER[[#This Row],[ ]]="Payé",PMKAFAAPAYER[[#This Row],[23.01.2025]],0)</f>
        <v>0</v>
      </c>
      <c r="Z467" s="234"/>
      <c r="AA467" s="176">
        <f>IF(PMKAFAAPAYER[[#This Row],[ ]]="Payé",PMKAFAAPAYER[[#This Row],[30.01.2025]],0)</f>
        <v>0</v>
      </c>
      <c r="AB467" s="32">
        <f t="shared" si="111"/>
        <v>0</v>
      </c>
      <c r="AC467" s="234"/>
      <c r="AD467" s="166">
        <f>IF(PMKAFAAPAYER[[#This Row],[ ]]="Payé",PMKAFAAPAYER[[#This Row],[06.02.2025]],0)</f>
        <v>0</v>
      </c>
      <c r="AE467" s="234"/>
      <c r="AF467" s="166">
        <f>IF(PMKAFAAPAYER[[#This Row],[ ]]="Payé",PMKAFAAPAYER[[#This Row],[13.02.2025]],0)</f>
        <v>0</v>
      </c>
      <c r="AG467" s="234"/>
      <c r="AH467" s="166">
        <f>IF(PMKAFAAPAYER[[#This Row],[ ]]="Payé",PMKAFAAPAYER[[#This Row],[20.02.2025]],0)</f>
        <v>0</v>
      </c>
      <c r="AI467" s="234"/>
      <c r="AJ467" s="176">
        <f>IF(PMKAFAAPAYER[[#This Row],[ ]]="Payé",PMKAFAAPAYER[[#This Row],[27.02.2025]],0)</f>
        <v>0</v>
      </c>
      <c r="AK467" s="47">
        <f t="shared" si="112"/>
        <v>0</v>
      </c>
      <c r="AL467" s="162"/>
      <c r="AM467" s="166">
        <f>IF(PMKAFAAPAYER[[#This Row],[ ]]="Payé",PMKAFAAPAYER[[#This Row],[05.03.2025]],0)</f>
        <v>0</v>
      </c>
      <c r="AN467" s="161"/>
      <c r="AO467" s="166">
        <f>IF(PMKAFAAPAYER[[#This Row],[ ]]="Payé",PMKAFAAPAYER[[#This Row],[12.03.2025]],0)</f>
        <v>0</v>
      </c>
      <c r="AP467" s="161"/>
      <c r="AQ467" s="166">
        <f>IF(PMKAFAAPAYER[[#This Row],[ ]]="Payé",PMKAFAAPAYER[[#This Row],[19.03.2025]],0)</f>
        <v>0</v>
      </c>
      <c r="AR467" s="161"/>
      <c r="AS467" s="176">
        <f>IF(PMKAFAAPAYER[[#This Row],[ ]]="Payé",PMKAFAAPAYER[[#This Row],[26.03.2025]],0)</f>
        <v>0</v>
      </c>
      <c r="AT467" s="17">
        <f t="shared" si="113"/>
        <v>0</v>
      </c>
      <c r="AU467" s="162"/>
      <c r="AV467" s="166">
        <f>IF(PMKAFAAPAYER[[#This Row],[ ]]="Payé",PMKAFAAPAYER[[#This Row],[02.04.2025]],0)</f>
        <v>0</v>
      </c>
      <c r="AW467" s="161"/>
      <c r="AX467" s="166">
        <f>IF(PMKAFAAPAYER[[#This Row],[ ]]="Payé",PMKAFAAPAYER[[#This Row],[09.04.2025]],0)</f>
        <v>0</v>
      </c>
      <c r="AY467" s="161"/>
      <c r="AZ467" s="166">
        <f>IF(PMKAFAAPAYER[[#This Row],[ ]]="Payé",PMKAFAAPAYER[[#This Row],[16.04.2025]],0)</f>
        <v>0</v>
      </c>
      <c r="BA467" s="161"/>
      <c r="BB467" s="166">
        <f>IF(PMKAFAAPAYER[[#This Row],[ ]]="Payé",PMKAFAAPAYER[[#This Row],[23.04.2025]],0)</f>
        <v>0</v>
      </c>
      <c r="BC467" s="161"/>
      <c r="BD467" s="176">
        <f>IF(PMKAFAAPAYER[[#This Row],[ ]]="Payé",PMKAFAAPAYER[[#This Row],[30.04.2025]],0)</f>
        <v>0</v>
      </c>
      <c r="BE467" s="18">
        <f t="shared" si="114"/>
        <v>0</v>
      </c>
      <c r="BF467" s="162"/>
      <c r="BG467" s="166">
        <f>IF(PMKAFAAPAYER[[#This Row],[ ]]="Payé",PMKAFAAPAYER[[#This Row],[07.05.2025]],0)</f>
        <v>0</v>
      </c>
      <c r="BH467" s="161"/>
      <c r="BI467" s="166">
        <f>IF(PMKAFAAPAYER[[#This Row],[ ]]="Payé",PMKAFAAPAYER[[#This Row],[14.05.2025]],0)</f>
        <v>0</v>
      </c>
      <c r="BJ467" s="161"/>
      <c r="BK467" s="166">
        <f>IF(PMKAFAAPAYER[[#This Row],[ ]]="Payé",PMKAFAAPAYER[[#This Row],[21.05.2025]],0)</f>
        <v>0</v>
      </c>
      <c r="BL467" s="161"/>
      <c r="BM467" s="176">
        <f>IF(PMKAFAAPAYER[[#This Row],[ ]]="Payé",PMKAFAAPAYER[[#This Row],[28.05.2025]],0)</f>
        <v>0</v>
      </c>
      <c r="BN467" s="17">
        <f t="shared" si="115"/>
        <v>0</v>
      </c>
      <c r="BO467" s="162"/>
      <c r="BP467" s="166">
        <f>IF(PMKAFAAPAYER[[#This Row],[ ]]="Payé",PMKAFAAPAYER[[#This Row],[04.06.2025]],0)</f>
        <v>0</v>
      </c>
      <c r="BQ467" s="161"/>
      <c r="BR467" s="166">
        <f>IF(PMKAFAAPAYER[[#This Row],[ ]]="Payé",PMKAFAAPAYER[[#This Row],[11.06.2025]],0)</f>
        <v>0</v>
      </c>
      <c r="BS467" s="161"/>
      <c r="BT467" s="166">
        <f>IF(PMKAFAAPAYER[[#This Row],[ ]]="Payé",PMKAFAAPAYER[[#This Row],[18.06.2025]],0)</f>
        <v>0</v>
      </c>
      <c r="BU467" s="161"/>
      <c r="BV467" s="176">
        <f>IF(PMKAFAAPAYER[[#This Row],[ ]]="Payé",PMKAFAAPAYER[[#This Row],[25.06.2025]],0)</f>
        <v>0</v>
      </c>
      <c r="BW467" s="18">
        <f t="shared" si="116"/>
        <v>0</v>
      </c>
      <c r="BX467" s="162"/>
      <c r="BY467" s="166">
        <f>IF(PMKAFAAPAYER[[#This Row],[ ]]="Payé",PMKAFAAPAYER[[#This Row],[02.07.2025]],0)</f>
        <v>0</v>
      </c>
      <c r="BZ467" s="161"/>
      <c r="CA467" s="166">
        <f>IF(PMKAFAAPAYER[[#This Row],[ ]]="Payé",PMKAFAAPAYER[[#This Row],[09.07.2025]],0)</f>
        <v>0</v>
      </c>
      <c r="CB467" s="161"/>
      <c r="CC467" s="166">
        <f>IF(PMKAFAAPAYER[[#This Row],[ ]]="Payé",PMKAFAAPAYER[[#This Row],[16.07.2025]],0)</f>
        <v>0</v>
      </c>
      <c r="CD467" s="161"/>
      <c r="CE467" s="166">
        <f>IF(PMKAFAAPAYER[[#This Row],[ ]]="Payé",PMKAFAAPAYER[[#This Row],[23.07.2025]],0)</f>
        <v>0</v>
      </c>
      <c r="CF467" s="161"/>
      <c r="CG467" s="176">
        <f>IF(PMKAFAAPAYER[[#This Row],[ ]]="Payé",PMKAFAAPAYER[[#This Row],[30.07.2025]],0)</f>
        <v>0</v>
      </c>
      <c r="CH467" s="17">
        <f t="shared" si="117"/>
        <v>0</v>
      </c>
      <c r="CI467" s="162"/>
      <c r="CJ467" s="166">
        <f>IF(PMKAFAAPAYER[[#This Row],[ ]]="Payé",PMKAFAAPAYER[[#This Row],[06.08.2025]],0)</f>
        <v>0</v>
      </c>
      <c r="CK467" s="161"/>
      <c r="CL467" s="166">
        <f>IF(PMKAFAAPAYER[[#This Row],[ ]]="Payé",PMKAFAAPAYER[[#This Row],[13.08.2025]],0)</f>
        <v>0</v>
      </c>
      <c r="CM467" s="161"/>
      <c r="CN467" s="166">
        <f>IF(PMKAFAAPAYER[[#This Row],[ ]]="Payé",PMKAFAAPAYER[[#This Row],[20.08.2025]],0)</f>
        <v>0</v>
      </c>
      <c r="CO467" s="161"/>
      <c r="CP467" s="176">
        <f>IF(PMKAFAAPAYER[[#This Row],[ ]]="Payé",PMKAFAAPAYER[[#This Row],[27.08.2025]],0)</f>
        <v>0</v>
      </c>
      <c r="CQ467" s="18">
        <f t="shared" si="118"/>
        <v>0</v>
      </c>
      <c r="CR467" s="162"/>
      <c r="CS467" s="166">
        <f>IF(PMKAFAAPAYER[[#This Row],[ ]]="Payé",PMKAFAAPAYER[[#This Row],[03.09.2025]],0)</f>
        <v>0</v>
      </c>
      <c r="CT467" s="161"/>
      <c r="CU467" s="166">
        <f>IF(PMKAFAAPAYER[[#This Row],[ ]]="Payé",PMKAFAAPAYER[[#This Row],[10.09.2025]],0)</f>
        <v>0</v>
      </c>
      <c r="CV467" s="161"/>
      <c r="CW467" s="166">
        <f>IF(PMKAFAAPAYER[[#This Row],[ ]]="Payé",PMKAFAAPAYER[[#This Row],[17.09.2025]],0)</f>
        <v>0</v>
      </c>
      <c r="CX467" s="161"/>
      <c r="CY467" s="176">
        <f>IF(PMKAFAAPAYER[[#This Row],[ ]]="Payé",PMKAFAAPAYER[[#This Row],[24.09.2025]],0)</f>
        <v>0</v>
      </c>
      <c r="CZ467" s="17">
        <f t="shared" si="119"/>
        <v>0</v>
      </c>
      <c r="DA467" s="162"/>
      <c r="DB467" s="166">
        <f>IF(PMKAFAAPAYER[[#This Row],[ ]]="Payé",PMKAFAAPAYER[[#This Row],[01.10.2025]],0)</f>
        <v>0</v>
      </c>
      <c r="DC467" s="161"/>
      <c r="DD467" s="166">
        <f>IF(PMKAFAAPAYER[[#This Row],[ ]]="Payé",PMKAFAAPAYER[[#This Row],[08.10.2025]],0)</f>
        <v>0</v>
      </c>
      <c r="DE467" s="161"/>
      <c r="DF467" s="166">
        <f>IF(PMKAFAAPAYER[[#This Row],[ ]]="Payé",PMKAFAAPAYER[[#This Row],[15.10.2025]],0)</f>
        <v>0</v>
      </c>
      <c r="DG467" s="161"/>
      <c r="DH467" s="166">
        <f>IF(PMKAFAAPAYER[[#This Row],[ ]]="Payé",PMKAFAAPAYER[[#This Row],[22.10.2025]],0)</f>
        <v>0</v>
      </c>
      <c r="DI467" s="161"/>
      <c r="DJ467" s="176">
        <f>IF(PMKAFAAPAYER[[#This Row],[ ]]="Payé",PMKAFAAPAYER[[#This Row],[29.10.2025]],0)</f>
        <v>0</v>
      </c>
      <c r="DK467" s="18">
        <f t="shared" si="120"/>
        <v>0</v>
      </c>
      <c r="DL467" s="162"/>
      <c r="DM467" s="166">
        <f>IF(PMKAFAAPAYER[[#This Row],[ ]]="Payé",PMKAFAAPAYER[[#This Row],[05.11.2025]],0)</f>
        <v>0</v>
      </c>
      <c r="DN467" s="161"/>
      <c r="DO467" s="166">
        <f>IF(PMKAFAAPAYER[[#This Row],[ ]]="Payé",PMKAFAAPAYER[[#This Row],[12.11.2025]],0)</f>
        <v>0</v>
      </c>
      <c r="DP467" s="161"/>
      <c r="DQ467" s="166">
        <f>IF(PMKAFAAPAYER[[#This Row],[ ]]="Payé",PMKAFAAPAYER[[#This Row],[19.11.2025]],0)</f>
        <v>0</v>
      </c>
      <c r="DR467" s="161"/>
      <c r="DS467" s="176">
        <f>IF(PMKAFAAPAYER[[#This Row],[ ]]="Payé",PMKAFAAPAYER[[#This Row],[26.11.2025]],0)</f>
        <v>0</v>
      </c>
      <c r="DT467" s="17">
        <f t="shared" si="121"/>
        <v>0</v>
      </c>
      <c r="DU467" s="162"/>
      <c r="DV467" s="166">
        <f>IF(PMKAFAAPAYER[[#This Row],[ ]]="Payé",PMKAFAAPAYER[[#This Row],[03.12.2025]],0)</f>
        <v>0</v>
      </c>
      <c r="DW467" s="161"/>
      <c r="DX467" s="166">
        <f>IF(PMKAFAAPAYER[[#This Row],[ ]]="Payé",PMKAFAAPAYER[[#This Row],[10.12.2025]],0)</f>
        <v>0</v>
      </c>
      <c r="DY467" s="161"/>
      <c r="DZ467" s="166">
        <f>IF(PMKAFAAPAYER[[#This Row],[ ]]="Payé",PMKAFAAPAYER[[#This Row],[17.12.2025]],0)</f>
        <v>0</v>
      </c>
      <c r="EA467" s="161"/>
      <c r="EB467" s="166">
        <f>IF(PMKAFAAPAYER[[#This Row],[ ]]="Payé",PMKAFAAPAYER[[#This Row],[24.12.2025]],0)</f>
        <v>0</v>
      </c>
      <c r="EC467" s="161"/>
      <c r="ED467" s="176">
        <f>IF(PMKAFAAPAYER[[#This Row],[ ]]="Payé",PMKAFAAPAYER[[#This Row],[31.12.2025]],0)</f>
        <v>0</v>
      </c>
      <c r="EE467" s="18">
        <f t="shared" si="122"/>
        <v>0</v>
      </c>
      <c r="EF467" s="11">
        <f t="shared" si="123"/>
        <v>0</v>
      </c>
      <c r="EG467" s="16">
        <f>+PMKAFAAPAYER[[#This Row],[CHF]]-PMKAFAAPAYER[[#This Row],[T2025]]</f>
        <v>0</v>
      </c>
    </row>
    <row r="468" spans="1:137" x14ac:dyDescent="0.3">
      <c r="A468" s="9">
        <f t="shared" si="124"/>
        <v>463</v>
      </c>
      <c r="B468" s="250"/>
      <c r="C468" s="251"/>
      <c r="D468" s="252"/>
      <c r="E468" s="253"/>
      <c r="F468" s="265">
        <f t="shared" si="110"/>
        <v>0</v>
      </c>
      <c r="G468" s="254"/>
      <c r="H468" s="255"/>
      <c r="I468" s="256"/>
      <c r="J468" s="14"/>
      <c r="K468" s="14"/>
      <c r="L468" s="14"/>
      <c r="N468" s="15"/>
      <c r="P468" s="258"/>
      <c r="Q468" s="259"/>
      <c r="R468" s="260"/>
      <c r="S468" s="166">
        <f>IF(PMKAFAAPAYER[[#This Row],[ ]]="Payé",PMKAFAAPAYER[[#This Row],[02.01.2025]],0)</f>
        <v>0</v>
      </c>
      <c r="T468" s="234"/>
      <c r="U468" s="166">
        <f>IF(PMKAFAAPAYER[[#This Row],[ ]]="Payé",PMKAFAAPAYER[[#This Row],[09.01.2025]],0)</f>
        <v>0</v>
      </c>
      <c r="V468" s="234"/>
      <c r="W468" s="166">
        <f>IF(PMKAFAAPAYER[[#This Row],[ ]]="Payé",PMKAFAAPAYER[[#This Row],[16.01.2025]],0)</f>
        <v>0</v>
      </c>
      <c r="X468" s="234"/>
      <c r="Y468" s="166">
        <f>IF(PMKAFAAPAYER[[#This Row],[ ]]="Payé",PMKAFAAPAYER[[#This Row],[23.01.2025]],0)</f>
        <v>0</v>
      </c>
      <c r="Z468" s="234"/>
      <c r="AA468" s="176">
        <f>IF(PMKAFAAPAYER[[#This Row],[ ]]="Payé",PMKAFAAPAYER[[#This Row],[30.01.2025]],0)</f>
        <v>0</v>
      </c>
      <c r="AB468" s="32">
        <f t="shared" si="111"/>
        <v>0</v>
      </c>
      <c r="AC468" s="234"/>
      <c r="AD468" s="166">
        <f>IF(PMKAFAAPAYER[[#This Row],[ ]]="Payé",PMKAFAAPAYER[[#This Row],[06.02.2025]],0)</f>
        <v>0</v>
      </c>
      <c r="AE468" s="234"/>
      <c r="AF468" s="166">
        <f>IF(PMKAFAAPAYER[[#This Row],[ ]]="Payé",PMKAFAAPAYER[[#This Row],[13.02.2025]],0)</f>
        <v>0</v>
      </c>
      <c r="AG468" s="234"/>
      <c r="AH468" s="166">
        <f>IF(PMKAFAAPAYER[[#This Row],[ ]]="Payé",PMKAFAAPAYER[[#This Row],[20.02.2025]],0)</f>
        <v>0</v>
      </c>
      <c r="AI468" s="234"/>
      <c r="AJ468" s="176">
        <f>IF(PMKAFAAPAYER[[#This Row],[ ]]="Payé",PMKAFAAPAYER[[#This Row],[27.02.2025]],0)</f>
        <v>0</v>
      </c>
      <c r="AK468" s="47">
        <f t="shared" si="112"/>
        <v>0</v>
      </c>
      <c r="AL468" s="162"/>
      <c r="AM468" s="166">
        <f>IF(PMKAFAAPAYER[[#This Row],[ ]]="Payé",PMKAFAAPAYER[[#This Row],[05.03.2025]],0)</f>
        <v>0</v>
      </c>
      <c r="AN468" s="161"/>
      <c r="AO468" s="166">
        <f>IF(PMKAFAAPAYER[[#This Row],[ ]]="Payé",PMKAFAAPAYER[[#This Row],[12.03.2025]],0)</f>
        <v>0</v>
      </c>
      <c r="AP468" s="161"/>
      <c r="AQ468" s="166">
        <f>IF(PMKAFAAPAYER[[#This Row],[ ]]="Payé",PMKAFAAPAYER[[#This Row],[19.03.2025]],0)</f>
        <v>0</v>
      </c>
      <c r="AR468" s="161"/>
      <c r="AS468" s="176">
        <f>IF(PMKAFAAPAYER[[#This Row],[ ]]="Payé",PMKAFAAPAYER[[#This Row],[26.03.2025]],0)</f>
        <v>0</v>
      </c>
      <c r="AT468" s="17">
        <f t="shared" si="113"/>
        <v>0</v>
      </c>
      <c r="AU468" s="162"/>
      <c r="AV468" s="166">
        <f>IF(PMKAFAAPAYER[[#This Row],[ ]]="Payé",PMKAFAAPAYER[[#This Row],[02.04.2025]],0)</f>
        <v>0</v>
      </c>
      <c r="AW468" s="161"/>
      <c r="AX468" s="166">
        <f>IF(PMKAFAAPAYER[[#This Row],[ ]]="Payé",PMKAFAAPAYER[[#This Row],[09.04.2025]],0)</f>
        <v>0</v>
      </c>
      <c r="AY468" s="161"/>
      <c r="AZ468" s="166">
        <f>IF(PMKAFAAPAYER[[#This Row],[ ]]="Payé",PMKAFAAPAYER[[#This Row],[16.04.2025]],0)</f>
        <v>0</v>
      </c>
      <c r="BA468" s="161"/>
      <c r="BB468" s="166">
        <f>IF(PMKAFAAPAYER[[#This Row],[ ]]="Payé",PMKAFAAPAYER[[#This Row],[23.04.2025]],0)</f>
        <v>0</v>
      </c>
      <c r="BC468" s="161"/>
      <c r="BD468" s="176">
        <f>IF(PMKAFAAPAYER[[#This Row],[ ]]="Payé",PMKAFAAPAYER[[#This Row],[30.04.2025]],0)</f>
        <v>0</v>
      </c>
      <c r="BE468" s="18">
        <f t="shared" si="114"/>
        <v>0</v>
      </c>
      <c r="BF468" s="162"/>
      <c r="BG468" s="166">
        <f>IF(PMKAFAAPAYER[[#This Row],[ ]]="Payé",PMKAFAAPAYER[[#This Row],[07.05.2025]],0)</f>
        <v>0</v>
      </c>
      <c r="BH468" s="161"/>
      <c r="BI468" s="166">
        <f>IF(PMKAFAAPAYER[[#This Row],[ ]]="Payé",PMKAFAAPAYER[[#This Row],[14.05.2025]],0)</f>
        <v>0</v>
      </c>
      <c r="BJ468" s="161"/>
      <c r="BK468" s="166">
        <f>IF(PMKAFAAPAYER[[#This Row],[ ]]="Payé",PMKAFAAPAYER[[#This Row],[21.05.2025]],0)</f>
        <v>0</v>
      </c>
      <c r="BL468" s="161"/>
      <c r="BM468" s="176">
        <f>IF(PMKAFAAPAYER[[#This Row],[ ]]="Payé",PMKAFAAPAYER[[#This Row],[28.05.2025]],0)</f>
        <v>0</v>
      </c>
      <c r="BN468" s="17">
        <f t="shared" si="115"/>
        <v>0</v>
      </c>
      <c r="BO468" s="162"/>
      <c r="BP468" s="166">
        <f>IF(PMKAFAAPAYER[[#This Row],[ ]]="Payé",PMKAFAAPAYER[[#This Row],[04.06.2025]],0)</f>
        <v>0</v>
      </c>
      <c r="BQ468" s="161"/>
      <c r="BR468" s="166">
        <f>IF(PMKAFAAPAYER[[#This Row],[ ]]="Payé",PMKAFAAPAYER[[#This Row],[11.06.2025]],0)</f>
        <v>0</v>
      </c>
      <c r="BS468" s="161"/>
      <c r="BT468" s="166">
        <f>IF(PMKAFAAPAYER[[#This Row],[ ]]="Payé",PMKAFAAPAYER[[#This Row],[18.06.2025]],0)</f>
        <v>0</v>
      </c>
      <c r="BU468" s="161"/>
      <c r="BV468" s="176">
        <f>IF(PMKAFAAPAYER[[#This Row],[ ]]="Payé",PMKAFAAPAYER[[#This Row],[25.06.2025]],0)</f>
        <v>0</v>
      </c>
      <c r="BW468" s="18">
        <f t="shared" si="116"/>
        <v>0</v>
      </c>
      <c r="BX468" s="162"/>
      <c r="BY468" s="166">
        <f>IF(PMKAFAAPAYER[[#This Row],[ ]]="Payé",PMKAFAAPAYER[[#This Row],[02.07.2025]],0)</f>
        <v>0</v>
      </c>
      <c r="BZ468" s="161"/>
      <c r="CA468" s="166">
        <f>IF(PMKAFAAPAYER[[#This Row],[ ]]="Payé",PMKAFAAPAYER[[#This Row],[09.07.2025]],0)</f>
        <v>0</v>
      </c>
      <c r="CB468" s="161"/>
      <c r="CC468" s="166">
        <f>IF(PMKAFAAPAYER[[#This Row],[ ]]="Payé",PMKAFAAPAYER[[#This Row],[16.07.2025]],0)</f>
        <v>0</v>
      </c>
      <c r="CD468" s="161"/>
      <c r="CE468" s="166">
        <f>IF(PMKAFAAPAYER[[#This Row],[ ]]="Payé",PMKAFAAPAYER[[#This Row],[23.07.2025]],0)</f>
        <v>0</v>
      </c>
      <c r="CF468" s="161"/>
      <c r="CG468" s="176">
        <f>IF(PMKAFAAPAYER[[#This Row],[ ]]="Payé",PMKAFAAPAYER[[#This Row],[30.07.2025]],0)</f>
        <v>0</v>
      </c>
      <c r="CH468" s="17">
        <f t="shared" si="117"/>
        <v>0</v>
      </c>
      <c r="CI468" s="162"/>
      <c r="CJ468" s="166">
        <f>IF(PMKAFAAPAYER[[#This Row],[ ]]="Payé",PMKAFAAPAYER[[#This Row],[06.08.2025]],0)</f>
        <v>0</v>
      </c>
      <c r="CK468" s="161"/>
      <c r="CL468" s="166">
        <f>IF(PMKAFAAPAYER[[#This Row],[ ]]="Payé",PMKAFAAPAYER[[#This Row],[13.08.2025]],0)</f>
        <v>0</v>
      </c>
      <c r="CM468" s="161"/>
      <c r="CN468" s="166">
        <f>IF(PMKAFAAPAYER[[#This Row],[ ]]="Payé",PMKAFAAPAYER[[#This Row],[20.08.2025]],0)</f>
        <v>0</v>
      </c>
      <c r="CO468" s="161"/>
      <c r="CP468" s="176">
        <f>IF(PMKAFAAPAYER[[#This Row],[ ]]="Payé",PMKAFAAPAYER[[#This Row],[27.08.2025]],0)</f>
        <v>0</v>
      </c>
      <c r="CQ468" s="18">
        <f t="shared" si="118"/>
        <v>0</v>
      </c>
      <c r="CR468" s="162"/>
      <c r="CS468" s="166">
        <f>IF(PMKAFAAPAYER[[#This Row],[ ]]="Payé",PMKAFAAPAYER[[#This Row],[03.09.2025]],0)</f>
        <v>0</v>
      </c>
      <c r="CT468" s="161"/>
      <c r="CU468" s="166">
        <f>IF(PMKAFAAPAYER[[#This Row],[ ]]="Payé",PMKAFAAPAYER[[#This Row],[10.09.2025]],0)</f>
        <v>0</v>
      </c>
      <c r="CV468" s="161"/>
      <c r="CW468" s="166">
        <f>IF(PMKAFAAPAYER[[#This Row],[ ]]="Payé",PMKAFAAPAYER[[#This Row],[17.09.2025]],0)</f>
        <v>0</v>
      </c>
      <c r="CX468" s="161"/>
      <c r="CY468" s="176">
        <f>IF(PMKAFAAPAYER[[#This Row],[ ]]="Payé",PMKAFAAPAYER[[#This Row],[24.09.2025]],0)</f>
        <v>0</v>
      </c>
      <c r="CZ468" s="17">
        <f t="shared" si="119"/>
        <v>0</v>
      </c>
      <c r="DA468" s="162"/>
      <c r="DB468" s="166">
        <f>IF(PMKAFAAPAYER[[#This Row],[ ]]="Payé",PMKAFAAPAYER[[#This Row],[01.10.2025]],0)</f>
        <v>0</v>
      </c>
      <c r="DC468" s="161"/>
      <c r="DD468" s="166">
        <f>IF(PMKAFAAPAYER[[#This Row],[ ]]="Payé",PMKAFAAPAYER[[#This Row],[08.10.2025]],0)</f>
        <v>0</v>
      </c>
      <c r="DE468" s="161"/>
      <c r="DF468" s="166">
        <f>IF(PMKAFAAPAYER[[#This Row],[ ]]="Payé",PMKAFAAPAYER[[#This Row],[15.10.2025]],0)</f>
        <v>0</v>
      </c>
      <c r="DG468" s="161"/>
      <c r="DH468" s="166">
        <f>IF(PMKAFAAPAYER[[#This Row],[ ]]="Payé",PMKAFAAPAYER[[#This Row],[22.10.2025]],0)</f>
        <v>0</v>
      </c>
      <c r="DI468" s="161"/>
      <c r="DJ468" s="176">
        <f>IF(PMKAFAAPAYER[[#This Row],[ ]]="Payé",PMKAFAAPAYER[[#This Row],[29.10.2025]],0)</f>
        <v>0</v>
      </c>
      <c r="DK468" s="18">
        <f t="shared" si="120"/>
        <v>0</v>
      </c>
      <c r="DL468" s="162"/>
      <c r="DM468" s="166">
        <f>IF(PMKAFAAPAYER[[#This Row],[ ]]="Payé",PMKAFAAPAYER[[#This Row],[05.11.2025]],0)</f>
        <v>0</v>
      </c>
      <c r="DN468" s="161"/>
      <c r="DO468" s="166">
        <f>IF(PMKAFAAPAYER[[#This Row],[ ]]="Payé",PMKAFAAPAYER[[#This Row],[12.11.2025]],0)</f>
        <v>0</v>
      </c>
      <c r="DP468" s="161"/>
      <c r="DQ468" s="166">
        <f>IF(PMKAFAAPAYER[[#This Row],[ ]]="Payé",PMKAFAAPAYER[[#This Row],[19.11.2025]],0)</f>
        <v>0</v>
      </c>
      <c r="DR468" s="161"/>
      <c r="DS468" s="176">
        <f>IF(PMKAFAAPAYER[[#This Row],[ ]]="Payé",PMKAFAAPAYER[[#This Row],[26.11.2025]],0)</f>
        <v>0</v>
      </c>
      <c r="DT468" s="17">
        <f t="shared" si="121"/>
        <v>0</v>
      </c>
      <c r="DU468" s="162"/>
      <c r="DV468" s="166">
        <f>IF(PMKAFAAPAYER[[#This Row],[ ]]="Payé",PMKAFAAPAYER[[#This Row],[03.12.2025]],0)</f>
        <v>0</v>
      </c>
      <c r="DW468" s="161"/>
      <c r="DX468" s="166">
        <f>IF(PMKAFAAPAYER[[#This Row],[ ]]="Payé",PMKAFAAPAYER[[#This Row],[10.12.2025]],0)</f>
        <v>0</v>
      </c>
      <c r="DY468" s="161"/>
      <c r="DZ468" s="166">
        <f>IF(PMKAFAAPAYER[[#This Row],[ ]]="Payé",PMKAFAAPAYER[[#This Row],[17.12.2025]],0)</f>
        <v>0</v>
      </c>
      <c r="EA468" s="161"/>
      <c r="EB468" s="166">
        <f>IF(PMKAFAAPAYER[[#This Row],[ ]]="Payé",PMKAFAAPAYER[[#This Row],[24.12.2025]],0)</f>
        <v>0</v>
      </c>
      <c r="EC468" s="161"/>
      <c r="ED468" s="176">
        <f>IF(PMKAFAAPAYER[[#This Row],[ ]]="Payé",PMKAFAAPAYER[[#This Row],[31.12.2025]],0)</f>
        <v>0</v>
      </c>
      <c r="EE468" s="18">
        <f t="shared" si="122"/>
        <v>0</v>
      </c>
      <c r="EF468" s="11">
        <f t="shared" si="123"/>
        <v>0</v>
      </c>
      <c r="EG468" s="16">
        <f>+PMKAFAAPAYER[[#This Row],[CHF]]-PMKAFAAPAYER[[#This Row],[T2025]]</f>
        <v>0</v>
      </c>
    </row>
    <row r="469" spans="1:137" x14ac:dyDescent="0.3">
      <c r="A469" s="9">
        <f t="shared" si="124"/>
        <v>464</v>
      </c>
      <c r="B469" s="250"/>
      <c r="C469" s="251"/>
      <c r="D469" s="252"/>
      <c r="E469" s="253"/>
      <c r="F469" s="265">
        <f t="shared" si="110"/>
        <v>0</v>
      </c>
      <c r="G469" s="254"/>
      <c r="H469" s="255"/>
      <c r="I469" s="256"/>
      <c r="J469" s="14"/>
      <c r="K469" s="14"/>
      <c r="L469" s="14"/>
      <c r="N469" s="15"/>
      <c r="P469" s="258"/>
      <c r="Q469" s="259"/>
      <c r="R469" s="260"/>
      <c r="S469" s="166">
        <f>IF(PMKAFAAPAYER[[#This Row],[ ]]="Payé",PMKAFAAPAYER[[#This Row],[02.01.2025]],0)</f>
        <v>0</v>
      </c>
      <c r="T469" s="234"/>
      <c r="U469" s="166">
        <f>IF(PMKAFAAPAYER[[#This Row],[ ]]="Payé",PMKAFAAPAYER[[#This Row],[09.01.2025]],0)</f>
        <v>0</v>
      </c>
      <c r="V469" s="234"/>
      <c r="W469" s="166">
        <f>IF(PMKAFAAPAYER[[#This Row],[ ]]="Payé",PMKAFAAPAYER[[#This Row],[16.01.2025]],0)</f>
        <v>0</v>
      </c>
      <c r="X469" s="234"/>
      <c r="Y469" s="166">
        <f>IF(PMKAFAAPAYER[[#This Row],[ ]]="Payé",PMKAFAAPAYER[[#This Row],[23.01.2025]],0)</f>
        <v>0</v>
      </c>
      <c r="Z469" s="234"/>
      <c r="AA469" s="176">
        <f>IF(PMKAFAAPAYER[[#This Row],[ ]]="Payé",PMKAFAAPAYER[[#This Row],[30.01.2025]],0)</f>
        <v>0</v>
      </c>
      <c r="AB469" s="32">
        <f t="shared" si="111"/>
        <v>0</v>
      </c>
      <c r="AC469" s="234"/>
      <c r="AD469" s="166">
        <f>IF(PMKAFAAPAYER[[#This Row],[ ]]="Payé",PMKAFAAPAYER[[#This Row],[06.02.2025]],0)</f>
        <v>0</v>
      </c>
      <c r="AE469" s="234"/>
      <c r="AF469" s="166">
        <f>IF(PMKAFAAPAYER[[#This Row],[ ]]="Payé",PMKAFAAPAYER[[#This Row],[13.02.2025]],0)</f>
        <v>0</v>
      </c>
      <c r="AG469" s="234"/>
      <c r="AH469" s="166">
        <f>IF(PMKAFAAPAYER[[#This Row],[ ]]="Payé",PMKAFAAPAYER[[#This Row],[20.02.2025]],0)</f>
        <v>0</v>
      </c>
      <c r="AI469" s="234"/>
      <c r="AJ469" s="176">
        <f>IF(PMKAFAAPAYER[[#This Row],[ ]]="Payé",PMKAFAAPAYER[[#This Row],[27.02.2025]],0)</f>
        <v>0</v>
      </c>
      <c r="AK469" s="47">
        <f t="shared" si="112"/>
        <v>0</v>
      </c>
      <c r="AL469" s="162"/>
      <c r="AM469" s="166">
        <f>IF(PMKAFAAPAYER[[#This Row],[ ]]="Payé",PMKAFAAPAYER[[#This Row],[05.03.2025]],0)</f>
        <v>0</v>
      </c>
      <c r="AN469" s="161"/>
      <c r="AO469" s="166">
        <f>IF(PMKAFAAPAYER[[#This Row],[ ]]="Payé",PMKAFAAPAYER[[#This Row],[12.03.2025]],0)</f>
        <v>0</v>
      </c>
      <c r="AP469" s="161"/>
      <c r="AQ469" s="166">
        <f>IF(PMKAFAAPAYER[[#This Row],[ ]]="Payé",PMKAFAAPAYER[[#This Row],[19.03.2025]],0)</f>
        <v>0</v>
      </c>
      <c r="AR469" s="161"/>
      <c r="AS469" s="176">
        <f>IF(PMKAFAAPAYER[[#This Row],[ ]]="Payé",PMKAFAAPAYER[[#This Row],[26.03.2025]],0)</f>
        <v>0</v>
      </c>
      <c r="AT469" s="17">
        <f t="shared" si="113"/>
        <v>0</v>
      </c>
      <c r="AU469" s="162"/>
      <c r="AV469" s="166">
        <f>IF(PMKAFAAPAYER[[#This Row],[ ]]="Payé",PMKAFAAPAYER[[#This Row],[02.04.2025]],0)</f>
        <v>0</v>
      </c>
      <c r="AW469" s="161"/>
      <c r="AX469" s="166">
        <f>IF(PMKAFAAPAYER[[#This Row],[ ]]="Payé",PMKAFAAPAYER[[#This Row],[09.04.2025]],0)</f>
        <v>0</v>
      </c>
      <c r="AY469" s="161"/>
      <c r="AZ469" s="166">
        <f>IF(PMKAFAAPAYER[[#This Row],[ ]]="Payé",PMKAFAAPAYER[[#This Row],[16.04.2025]],0)</f>
        <v>0</v>
      </c>
      <c r="BA469" s="161"/>
      <c r="BB469" s="166">
        <f>IF(PMKAFAAPAYER[[#This Row],[ ]]="Payé",PMKAFAAPAYER[[#This Row],[23.04.2025]],0)</f>
        <v>0</v>
      </c>
      <c r="BC469" s="161"/>
      <c r="BD469" s="176">
        <f>IF(PMKAFAAPAYER[[#This Row],[ ]]="Payé",PMKAFAAPAYER[[#This Row],[30.04.2025]],0)</f>
        <v>0</v>
      </c>
      <c r="BE469" s="18">
        <f t="shared" si="114"/>
        <v>0</v>
      </c>
      <c r="BF469" s="162"/>
      <c r="BG469" s="166">
        <f>IF(PMKAFAAPAYER[[#This Row],[ ]]="Payé",PMKAFAAPAYER[[#This Row],[07.05.2025]],0)</f>
        <v>0</v>
      </c>
      <c r="BH469" s="161"/>
      <c r="BI469" s="166">
        <f>IF(PMKAFAAPAYER[[#This Row],[ ]]="Payé",PMKAFAAPAYER[[#This Row],[14.05.2025]],0)</f>
        <v>0</v>
      </c>
      <c r="BJ469" s="161"/>
      <c r="BK469" s="166">
        <f>IF(PMKAFAAPAYER[[#This Row],[ ]]="Payé",PMKAFAAPAYER[[#This Row],[21.05.2025]],0)</f>
        <v>0</v>
      </c>
      <c r="BL469" s="161"/>
      <c r="BM469" s="176">
        <f>IF(PMKAFAAPAYER[[#This Row],[ ]]="Payé",PMKAFAAPAYER[[#This Row],[28.05.2025]],0)</f>
        <v>0</v>
      </c>
      <c r="BN469" s="17">
        <f t="shared" si="115"/>
        <v>0</v>
      </c>
      <c r="BO469" s="162"/>
      <c r="BP469" s="166">
        <f>IF(PMKAFAAPAYER[[#This Row],[ ]]="Payé",PMKAFAAPAYER[[#This Row],[04.06.2025]],0)</f>
        <v>0</v>
      </c>
      <c r="BQ469" s="161"/>
      <c r="BR469" s="166">
        <f>IF(PMKAFAAPAYER[[#This Row],[ ]]="Payé",PMKAFAAPAYER[[#This Row],[11.06.2025]],0)</f>
        <v>0</v>
      </c>
      <c r="BS469" s="161"/>
      <c r="BT469" s="166">
        <f>IF(PMKAFAAPAYER[[#This Row],[ ]]="Payé",PMKAFAAPAYER[[#This Row],[18.06.2025]],0)</f>
        <v>0</v>
      </c>
      <c r="BU469" s="161"/>
      <c r="BV469" s="176">
        <f>IF(PMKAFAAPAYER[[#This Row],[ ]]="Payé",PMKAFAAPAYER[[#This Row],[25.06.2025]],0)</f>
        <v>0</v>
      </c>
      <c r="BW469" s="18">
        <f t="shared" si="116"/>
        <v>0</v>
      </c>
      <c r="BX469" s="162"/>
      <c r="BY469" s="166">
        <f>IF(PMKAFAAPAYER[[#This Row],[ ]]="Payé",PMKAFAAPAYER[[#This Row],[02.07.2025]],0)</f>
        <v>0</v>
      </c>
      <c r="BZ469" s="161"/>
      <c r="CA469" s="166">
        <f>IF(PMKAFAAPAYER[[#This Row],[ ]]="Payé",PMKAFAAPAYER[[#This Row],[09.07.2025]],0)</f>
        <v>0</v>
      </c>
      <c r="CB469" s="161"/>
      <c r="CC469" s="166">
        <f>IF(PMKAFAAPAYER[[#This Row],[ ]]="Payé",PMKAFAAPAYER[[#This Row],[16.07.2025]],0)</f>
        <v>0</v>
      </c>
      <c r="CD469" s="161"/>
      <c r="CE469" s="166">
        <f>IF(PMKAFAAPAYER[[#This Row],[ ]]="Payé",PMKAFAAPAYER[[#This Row],[23.07.2025]],0)</f>
        <v>0</v>
      </c>
      <c r="CF469" s="161"/>
      <c r="CG469" s="176">
        <f>IF(PMKAFAAPAYER[[#This Row],[ ]]="Payé",PMKAFAAPAYER[[#This Row],[30.07.2025]],0)</f>
        <v>0</v>
      </c>
      <c r="CH469" s="17">
        <f t="shared" si="117"/>
        <v>0</v>
      </c>
      <c r="CI469" s="162"/>
      <c r="CJ469" s="166">
        <f>IF(PMKAFAAPAYER[[#This Row],[ ]]="Payé",PMKAFAAPAYER[[#This Row],[06.08.2025]],0)</f>
        <v>0</v>
      </c>
      <c r="CK469" s="161"/>
      <c r="CL469" s="166">
        <f>IF(PMKAFAAPAYER[[#This Row],[ ]]="Payé",PMKAFAAPAYER[[#This Row],[13.08.2025]],0)</f>
        <v>0</v>
      </c>
      <c r="CM469" s="161"/>
      <c r="CN469" s="166">
        <f>IF(PMKAFAAPAYER[[#This Row],[ ]]="Payé",PMKAFAAPAYER[[#This Row],[20.08.2025]],0)</f>
        <v>0</v>
      </c>
      <c r="CO469" s="161"/>
      <c r="CP469" s="176">
        <f>IF(PMKAFAAPAYER[[#This Row],[ ]]="Payé",PMKAFAAPAYER[[#This Row],[27.08.2025]],0)</f>
        <v>0</v>
      </c>
      <c r="CQ469" s="18">
        <f t="shared" si="118"/>
        <v>0</v>
      </c>
      <c r="CR469" s="162"/>
      <c r="CS469" s="166">
        <f>IF(PMKAFAAPAYER[[#This Row],[ ]]="Payé",PMKAFAAPAYER[[#This Row],[03.09.2025]],0)</f>
        <v>0</v>
      </c>
      <c r="CT469" s="161"/>
      <c r="CU469" s="166">
        <f>IF(PMKAFAAPAYER[[#This Row],[ ]]="Payé",PMKAFAAPAYER[[#This Row],[10.09.2025]],0)</f>
        <v>0</v>
      </c>
      <c r="CV469" s="161"/>
      <c r="CW469" s="166">
        <f>IF(PMKAFAAPAYER[[#This Row],[ ]]="Payé",PMKAFAAPAYER[[#This Row],[17.09.2025]],0)</f>
        <v>0</v>
      </c>
      <c r="CX469" s="161"/>
      <c r="CY469" s="176">
        <f>IF(PMKAFAAPAYER[[#This Row],[ ]]="Payé",PMKAFAAPAYER[[#This Row],[24.09.2025]],0)</f>
        <v>0</v>
      </c>
      <c r="CZ469" s="17">
        <f t="shared" si="119"/>
        <v>0</v>
      </c>
      <c r="DA469" s="162"/>
      <c r="DB469" s="166">
        <f>IF(PMKAFAAPAYER[[#This Row],[ ]]="Payé",PMKAFAAPAYER[[#This Row],[01.10.2025]],0)</f>
        <v>0</v>
      </c>
      <c r="DC469" s="161"/>
      <c r="DD469" s="166">
        <f>IF(PMKAFAAPAYER[[#This Row],[ ]]="Payé",PMKAFAAPAYER[[#This Row],[08.10.2025]],0)</f>
        <v>0</v>
      </c>
      <c r="DE469" s="161"/>
      <c r="DF469" s="166">
        <f>IF(PMKAFAAPAYER[[#This Row],[ ]]="Payé",PMKAFAAPAYER[[#This Row],[15.10.2025]],0)</f>
        <v>0</v>
      </c>
      <c r="DG469" s="161"/>
      <c r="DH469" s="166">
        <f>IF(PMKAFAAPAYER[[#This Row],[ ]]="Payé",PMKAFAAPAYER[[#This Row],[22.10.2025]],0)</f>
        <v>0</v>
      </c>
      <c r="DI469" s="161"/>
      <c r="DJ469" s="176">
        <f>IF(PMKAFAAPAYER[[#This Row],[ ]]="Payé",PMKAFAAPAYER[[#This Row],[29.10.2025]],0)</f>
        <v>0</v>
      </c>
      <c r="DK469" s="18">
        <f t="shared" si="120"/>
        <v>0</v>
      </c>
      <c r="DL469" s="162"/>
      <c r="DM469" s="166">
        <f>IF(PMKAFAAPAYER[[#This Row],[ ]]="Payé",PMKAFAAPAYER[[#This Row],[05.11.2025]],0)</f>
        <v>0</v>
      </c>
      <c r="DN469" s="161"/>
      <c r="DO469" s="166">
        <f>IF(PMKAFAAPAYER[[#This Row],[ ]]="Payé",PMKAFAAPAYER[[#This Row],[12.11.2025]],0)</f>
        <v>0</v>
      </c>
      <c r="DP469" s="161"/>
      <c r="DQ469" s="166">
        <f>IF(PMKAFAAPAYER[[#This Row],[ ]]="Payé",PMKAFAAPAYER[[#This Row],[19.11.2025]],0)</f>
        <v>0</v>
      </c>
      <c r="DR469" s="161"/>
      <c r="DS469" s="176">
        <f>IF(PMKAFAAPAYER[[#This Row],[ ]]="Payé",PMKAFAAPAYER[[#This Row],[26.11.2025]],0)</f>
        <v>0</v>
      </c>
      <c r="DT469" s="17">
        <f t="shared" si="121"/>
        <v>0</v>
      </c>
      <c r="DU469" s="162"/>
      <c r="DV469" s="166">
        <f>IF(PMKAFAAPAYER[[#This Row],[ ]]="Payé",PMKAFAAPAYER[[#This Row],[03.12.2025]],0)</f>
        <v>0</v>
      </c>
      <c r="DW469" s="161"/>
      <c r="DX469" s="166">
        <f>IF(PMKAFAAPAYER[[#This Row],[ ]]="Payé",PMKAFAAPAYER[[#This Row],[10.12.2025]],0)</f>
        <v>0</v>
      </c>
      <c r="DY469" s="161"/>
      <c r="DZ469" s="166">
        <f>IF(PMKAFAAPAYER[[#This Row],[ ]]="Payé",PMKAFAAPAYER[[#This Row],[17.12.2025]],0)</f>
        <v>0</v>
      </c>
      <c r="EA469" s="161"/>
      <c r="EB469" s="166">
        <f>IF(PMKAFAAPAYER[[#This Row],[ ]]="Payé",PMKAFAAPAYER[[#This Row],[24.12.2025]],0)</f>
        <v>0</v>
      </c>
      <c r="EC469" s="161"/>
      <c r="ED469" s="176">
        <f>IF(PMKAFAAPAYER[[#This Row],[ ]]="Payé",PMKAFAAPAYER[[#This Row],[31.12.2025]],0)</f>
        <v>0</v>
      </c>
      <c r="EE469" s="18">
        <f t="shared" si="122"/>
        <v>0</v>
      </c>
      <c r="EF469" s="11">
        <f t="shared" si="123"/>
        <v>0</v>
      </c>
      <c r="EG469" s="16">
        <f>+PMKAFAAPAYER[[#This Row],[CHF]]-PMKAFAAPAYER[[#This Row],[T2025]]</f>
        <v>0</v>
      </c>
    </row>
    <row r="470" spans="1:137" x14ac:dyDescent="0.3">
      <c r="A470" s="9">
        <f t="shared" si="124"/>
        <v>465</v>
      </c>
      <c r="B470" s="250"/>
      <c r="C470" s="251"/>
      <c r="D470" s="252"/>
      <c r="E470" s="253"/>
      <c r="F470" s="265">
        <f t="shared" si="110"/>
        <v>0</v>
      </c>
      <c r="G470" s="254"/>
      <c r="H470" s="255"/>
      <c r="I470" s="256"/>
      <c r="J470" s="14"/>
      <c r="K470" s="14"/>
      <c r="L470" s="14"/>
      <c r="N470" s="15"/>
      <c r="P470" s="258"/>
      <c r="Q470" s="259"/>
      <c r="R470" s="260"/>
      <c r="S470" s="166">
        <f>IF(PMKAFAAPAYER[[#This Row],[ ]]="Payé",PMKAFAAPAYER[[#This Row],[02.01.2025]],0)</f>
        <v>0</v>
      </c>
      <c r="T470" s="234"/>
      <c r="U470" s="166">
        <f>IF(PMKAFAAPAYER[[#This Row],[ ]]="Payé",PMKAFAAPAYER[[#This Row],[09.01.2025]],0)</f>
        <v>0</v>
      </c>
      <c r="V470" s="234"/>
      <c r="W470" s="166">
        <f>IF(PMKAFAAPAYER[[#This Row],[ ]]="Payé",PMKAFAAPAYER[[#This Row],[16.01.2025]],0)</f>
        <v>0</v>
      </c>
      <c r="X470" s="234"/>
      <c r="Y470" s="166">
        <f>IF(PMKAFAAPAYER[[#This Row],[ ]]="Payé",PMKAFAAPAYER[[#This Row],[23.01.2025]],0)</f>
        <v>0</v>
      </c>
      <c r="Z470" s="234"/>
      <c r="AA470" s="176">
        <f>IF(PMKAFAAPAYER[[#This Row],[ ]]="Payé",PMKAFAAPAYER[[#This Row],[30.01.2025]],0)</f>
        <v>0</v>
      </c>
      <c r="AB470" s="32">
        <f t="shared" si="111"/>
        <v>0</v>
      </c>
      <c r="AC470" s="234"/>
      <c r="AD470" s="166">
        <f>IF(PMKAFAAPAYER[[#This Row],[ ]]="Payé",PMKAFAAPAYER[[#This Row],[06.02.2025]],0)</f>
        <v>0</v>
      </c>
      <c r="AE470" s="234"/>
      <c r="AF470" s="166">
        <f>IF(PMKAFAAPAYER[[#This Row],[ ]]="Payé",PMKAFAAPAYER[[#This Row],[13.02.2025]],0)</f>
        <v>0</v>
      </c>
      <c r="AG470" s="234"/>
      <c r="AH470" s="166">
        <f>IF(PMKAFAAPAYER[[#This Row],[ ]]="Payé",PMKAFAAPAYER[[#This Row],[20.02.2025]],0)</f>
        <v>0</v>
      </c>
      <c r="AI470" s="234"/>
      <c r="AJ470" s="176">
        <f>IF(PMKAFAAPAYER[[#This Row],[ ]]="Payé",PMKAFAAPAYER[[#This Row],[27.02.2025]],0)</f>
        <v>0</v>
      </c>
      <c r="AK470" s="47">
        <f t="shared" si="112"/>
        <v>0</v>
      </c>
      <c r="AL470" s="162"/>
      <c r="AM470" s="166">
        <f>IF(PMKAFAAPAYER[[#This Row],[ ]]="Payé",PMKAFAAPAYER[[#This Row],[05.03.2025]],0)</f>
        <v>0</v>
      </c>
      <c r="AN470" s="161"/>
      <c r="AO470" s="166">
        <f>IF(PMKAFAAPAYER[[#This Row],[ ]]="Payé",PMKAFAAPAYER[[#This Row],[12.03.2025]],0)</f>
        <v>0</v>
      </c>
      <c r="AP470" s="161"/>
      <c r="AQ470" s="166">
        <f>IF(PMKAFAAPAYER[[#This Row],[ ]]="Payé",PMKAFAAPAYER[[#This Row],[19.03.2025]],0)</f>
        <v>0</v>
      </c>
      <c r="AR470" s="161"/>
      <c r="AS470" s="176">
        <f>IF(PMKAFAAPAYER[[#This Row],[ ]]="Payé",PMKAFAAPAYER[[#This Row],[26.03.2025]],0)</f>
        <v>0</v>
      </c>
      <c r="AT470" s="17">
        <f t="shared" si="113"/>
        <v>0</v>
      </c>
      <c r="AU470" s="162"/>
      <c r="AV470" s="166">
        <f>IF(PMKAFAAPAYER[[#This Row],[ ]]="Payé",PMKAFAAPAYER[[#This Row],[02.04.2025]],0)</f>
        <v>0</v>
      </c>
      <c r="AW470" s="161"/>
      <c r="AX470" s="166">
        <f>IF(PMKAFAAPAYER[[#This Row],[ ]]="Payé",PMKAFAAPAYER[[#This Row],[09.04.2025]],0)</f>
        <v>0</v>
      </c>
      <c r="AY470" s="161"/>
      <c r="AZ470" s="166">
        <f>IF(PMKAFAAPAYER[[#This Row],[ ]]="Payé",PMKAFAAPAYER[[#This Row],[16.04.2025]],0)</f>
        <v>0</v>
      </c>
      <c r="BA470" s="161"/>
      <c r="BB470" s="166">
        <f>IF(PMKAFAAPAYER[[#This Row],[ ]]="Payé",PMKAFAAPAYER[[#This Row],[23.04.2025]],0)</f>
        <v>0</v>
      </c>
      <c r="BC470" s="161"/>
      <c r="BD470" s="176">
        <f>IF(PMKAFAAPAYER[[#This Row],[ ]]="Payé",PMKAFAAPAYER[[#This Row],[30.04.2025]],0)</f>
        <v>0</v>
      </c>
      <c r="BE470" s="18">
        <f t="shared" si="114"/>
        <v>0</v>
      </c>
      <c r="BF470" s="162"/>
      <c r="BG470" s="166">
        <f>IF(PMKAFAAPAYER[[#This Row],[ ]]="Payé",PMKAFAAPAYER[[#This Row],[07.05.2025]],0)</f>
        <v>0</v>
      </c>
      <c r="BH470" s="161"/>
      <c r="BI470" s="166">
        <f>IF(PMKAFAAPAYER[[#This Row],[ ]]="Payé",PMKAFAAPAYER[[#This Row],[14.05.2025]],0)</f>
        <v>0</v>
      </c>
      <c r="BJ470" s="161"/>
      <c r="BK470" s="166">
        <f>IF(PMKAFAAPAYER[[#This Row],[ ]]="Payé",PMKAFAAPAYER[[#This Row],[21.05.2025]],0)</f>
        <v>0</v>
      </c>
      <c r="BL470" s="161"/>
      <c r="BM470" s="176">
        <f>IF(PMKAFAAPAYER[[#This Row],[ ]]="Payé",PMKAFAAPAYER[[#This Row],[28.05.2025]],0)</f>
        <v>0</v>
      </c>
      <c r="BN470" s="17">
        <f t="shared" si="115"/>
        <v>0</v>
      </c>
      <c r="BO470" s="162"/>
      <c r="BP470" s="166">
        <f>IF(PMKAFAAPAYER[[#This Row],[ ]]="Payé",PMKAFAAPAYER[[#This Row],[04.06.2025]],0)</f>
        <v>0</v>
      </c>
      <c r="BQ470" s="161"/>
      <c r="BR470" s="166">
        <f>IF(PMKAFAAPAYER[[#This Row],[ ]]="Payé",PMKAFAAPAYER[[#This Row],[11.06.2025]],0)</f>
        <v>0</v>
      </c>
      <c r="BS470" s="161"/>
      <c r="BT470" s="166">
        <f>IF(PMKAFAAPAYER[[#This Row],[ ]]="Payé",PMKAFAAPAYER[[#This Row],[18.06.2025]],0)</f>
        <v>0</v>
      </c>
      <c r="BU470" s="161"/>
      <c r="BV470" s="176">
        <f>IF(PMKAFAAPAYER[[#This Row],[ ]]="Payé",PMKAFAAPAYER[[#This Row],[25.06.2025]],0)</f>
        <v>0</v>
      </c>
      <c r="BW470" s="18">
        <f t="shared" si="116"/>
        <v>0</v>
      </c>
      <c r="BX470" s="162"/>
      <c r="BY470" s="166">
        <f>IF(PMKAFAAPAYER[[#This Row],[ ]]="Payé",PMKAFAAPAYER[[#This Row],[02.07.2025]],0)</f>
        <v>0</v>
      </c>
      <c r="BZ470" s="161"/>
      <c r="CA470" s="166">
        <f>IF(PMKAFAAPAYER[[#This Row],[ ]]="Payé",PMKAFAAPAYER[[#This Row],[09.07.2025]],0)</f>
        <v>0</v>
      </c>
      <c r="CB470" s="161"/>
      <c r="CC470" s="166">
        <f>IF(PMKAFAAPAYER[[#This Row],[ ]]="Payé",PMKAFAAPAYER[[#This Row],[16.07.2025]],0)</f>
        <v>0</v>
      </c>
      <c r="CD470" s="161"/>
      <c r="CE470" s="166">
        <f>IF(PMKAFAAPAYER[[#This Row],[ ]]="Payé",PMKAFAAPAYER[[#This Row],[23.07.2025]],0)</f>
        <v>0</v>
      </c>
      <c r="CF470" s="161"/>
      <c r="CG470" s="176">
        <f>IF(PMKAFAAPAYER[[#This Row],[ ]]="Payé",PMKAFAAPAYER[[#This Row],[30.07.2025]],0)</f>
        <v>0</v>
      </c>
      <c r="CH470" s="17">
        <f t="shared" si="117"/>
        <v>0</v>
      </c>
      <c r="CI470" s="162"/>
      <c r="CJ470" s="166">
        <f>IF(PMKAFAAPAYER[[#This Row],[ ]]="Payé",PMKAFAAPAYER[[#This Row],[06.08.2025]],0)</f>
        <v>0</v>
      </c>
      <c r="CK470" s="161"/>
      <c r="CL470" s="166">
        <f>IF(PMKAFAAPAYER[[#This Row],[ ]]="Payé",PMKAFAAPAYER[[#This Row],[13.08.2025]],0)</f>
        <v>0</v>
      </c>
      <c r="CM470" s="161"/>
      <c r="CN470" s="166">
        <f>IF(PMKAFAAPAYER[[#This Row],[ ]]="Payé",PMKAFAAPAYER[[#This Row],[20.08.2025]],0)</f>
        <v>0</v>
      </c>
      <c r="CO470" s="161"/>
      <c r="CP470" s="176">
        <f>IF(PMKAFAAPAYER[[#This Row],[ ]]="Payé",PMKAFAAPAYER[[#This Row],[27.08.2025]],0)</f>
        <v>0</v>
      </c>
      <c r="CQ470" s="18">
        <f t="shared" si="118"/>
        <v>0</v>
      </c>
      <c r="CR470" s="162"/>
      <c r="CS470" s="166">
        <f>IF(PMKAFAAPAYER[[#This Row],[ ]]="Payé",PMKAFAAPAYER[[#This Row],[03.09.2025]],0)</f>
        <v>0</v>
      </c>
      <c r="CT470" s="161"/>
      <c r="CU470" s="166">
        <f>IF(PMKAFAAPAYER[[#This Row],[ ]]="Payé",PMKAFAAPAYER[[#This Row],[10.09.2025]],0)</f>
        <v>0</v>
      </c>
      <c r="CV470" s="161"/>
      <c r="CW470" s="166">
        <f>IF(PMKAFAAPAYER[[#This Row],[ ]]="Payé",PMKAFAAPAYER[[#This Row],[17.09.2025]],0)</f>
        <v>0</v>
      </c>
      <c r="CX470" s="161"/>
      <c r="CY470" s="176">
        <f>IF(PMKAFAAPAYER[[#This Row],[ ]]="Payé",PMKAFAAPAYER[[#This Row],[24.09.2025]],0)</f>
        <v>0</v>
      </c>
      <c r="CZ470" s="17">
        <f t="shared" si="119"/>
        <v>0</v>
      </c>
      <c r="DA470" s="162"/>
      <c r="DB470" s="166">
        <f>IF(PMKAFAAPAYER[[#This Row],[ ]]="Payé",PMKAFAAPAYER[[#This Row],[01.10.2025]],0)</f>
        <v>0</v>
      </c>
      <c r="DC470" s="161"/>
      <c r="DD470" s="166">
        <f>IF(PMKAFAAPAYER[[#This Row],[ ]]="Payé",PMKAFAAPAYER[[#This Row],[08.10.2025]],0)</f>
        <v>0</v>
      </c>
      <c r="DE470" s="161"/>
      <c r="DF470" s="166">
        <f>IF(PMKAFAAPAYER[[#This Row],[ ]]="Payé",PMKAFAAPAYER[[#This Row],[15.10.2025]],0)</f>
        <v>0</v>
      </c>
      <c r="DG470" s="161"/>
      <c r="DH470" s="166">
        <f>IF(PMKAFAAPAYER[[#This Row],[ ]]="Payé",PMKAFAAPAYER[[#This Row],[22.10.2025]],0)</f>
        <v>0</v>
      </c>
      <c r="DI470" s="161"/>
      <c r="DJ470" s="176">
        <f>IF(PMKAFAAPAYER[[#This Row],[ ]]="Payé",PMKAFAAPAYER[[#This Row],[29.10.2025]],0)</f>
        <v>0</v>
      </c>
      <c r="DK470" s="18">
        <f t="shared" si="120"/>
        <v>0</v>
      </c>
      <c r="DL470" s="162"/>
      <c r="DM470" s="166">
        <f>IF(PMKAFAAPAYER[[#This Row],[ ]]="Payé",PMKAFAAPAYER[[#This Row],[05.11.2025]],0)</f>
        <v>0</v>
      </c>
      <c r="DN470" s="161"/>
      <c r="DO470" s="166">
        <f>IF(PMKAFAAPAYER[[#This Row],[ ]]="Payé",PMKAFAAPAYER[[#This Row],[12.11.2025]],0)</f>
        <v>0</v>
      </c>
      <c r="DP470" s="161"/>
      <c r="DQ470" s="166">
        <f>IF(PMKAFAAPAYER[[#This Row],[ ]]="Payé",PMKAFAAPAYER[[#This Row],[19.11.2025]],0)</f>
        <v>0</v>
      </c>
      <c r="DR470" s="161"/>
      <c r="DS470" s="176">
        <f>IF(PMKAFAAPAYER[[#This Row],[ ]]="Payé",PMKAFAAPAYER[[#This Row],[26.11.2025]],0)</f>
        <v>0</v>
      </c>
      <c r="DT470" s="17">
        <f t="shared" si="121"/>
        <v>0</v>
      </c>
      <c r="DU470" s="162"/>
      <c r="DV470" s="166">
        <f>IF(PMKAFAAPAYER[[#This Row],[ ]]="Payé",PMKAFAAPAYER[[#This Row],[03.12.2025]],0)</f>
        <v>0</v>
      </c>
      <c r="DW470" s="161"/>
      <c r="DX470" s="166">
        <f>IF(PMKAFAAPAYER[[#This Row],[ ]]="Payé",PMKAFAAPAYER[[#This Row],[10.12.2025]],0)</f>
        <v>0</v>
      </c>
      <c r="DY470" s="161"/>
      <c r="DZ470" s="166">
        <f>IF(PMKAFAAPAYER[[#This Row],[ ]]="Payé",PMKAFAAPAYER[[#This Row],[17.12.2025]],0)</f>
        <v>0</v>
      </c>
      <c r="EA470" s="161"/>
      <c r="EB470" s="166">
        <f>IF(PMKAFAAPAYER[[#This Row],[ ]]="Payé",PMKAFAAPAYER[[#This Row],[24.12.2025]],0)</f>
        <v>0</v>
      </c>
      <c r="EC470" s="161"/>
      <c r="ED470" s="176">
        <f>IF(PMKAFAAPAYER[[#This Row],[ ]]="Payé",PMKAFAAPAYER[[#This Row],[31.12.2025]],0)</f>
        <v>0</v>
      </c>
      <c r="EE470" s="18">
        <f t="shared" si="122"/>
        <v>0</v>
      </c>
      <c r="EF470" s="11">
        <f t="shared" si="123"/>
        <v>0</v>
      </c>
      <c r="EG470" s="16">
        <f>+PMKAFAAPAYER[[#This Row],[CHF]]-PMKAFAAPAYER[[#This Row],[T2025]]</f>
        <v>0</v>
      </c>
    </row>
    <row r="471" spans="1:137" x14ac:dyDescent="0.3">
      <c r="A471" s="9">
        <f t="shared" si="124"/>
        <v>466</v>
      </c>
      <c r="B471" s="250"/>
      <c r="C471" s="251"/>
      <c r="D471" s="252"/>
      <c r="E471" s="253"/>
      <c r="F471" s="265">
        <f t="shared" si="110"/>
        <v>0</v>
      </c>
      <c r="G471" s="254"/>
      <c r="H471" s="255"/>
      <c r="I471" s="256"/>
      <c r="J471" s="14"/>
      <c r="K471" s="14"/>
      <c r="L471" s="14"/>
      <c r="N471" s="15"/>
      <c r="P471" s="258"/>
      <c r="Q471" s="259"/>
      <c r="R471" s="260"/>
      <c r="S471" s="166">
        <f>IF(PMKAFAAPAYER[[#This Row],[ ]]="Payé",PMKAFAAPAYER[[#This Row],[02.01.2025]],0)</f>
        <v>0</v>
      </c>
      <c r="T471" s="234"/>
      <c r="U471" s="166">
        <f>IF(PMKAFAAPAYER[[#This Row],[ ]]="Payé",PMKAFAAPAYER[[#This Row],[09.01.2025]],0)</f>
        <v>0</v>
      </c>
      <c r="V471" s="234"/>
      <c r="W471" s="166">
        <f>IF(PMKAFAAPAYER[[#This Row],[ ]]="Payé",PMKAFAAPAYER[[#This Row],[16.01.2025]],0)</f>
        <v>0</v>
      </c>
      <c r="X471" s="234"/>
      <c r="Y471" s="166">
        <f>IF(PMKAFAAPAYER[[#This Row],[ ]]="Payé",PMKAFAAPAYER[[#This Row],[23.01.2025]],0)</f>
        <v>0</v>
      </c>
      <c r="Z471" s="234"/>
      <c r="AA471" s="176">
        <f>IF(PMKAFAAPAYER[[#This Row],[ ]]="Payé",PMKAFAAPAYER[[#This Row],[30.01.2025]],0)</f>
        <v>0</v>
      </c>
      <c r="AB471" s="32">
        <f t="shared" si="111"/>
        <v>0</v>
      </c>
      <c r="AC471" s="234"/>
      <c r="AD471" s="166">
        <f>IF(PMKAFAAPAYER[[#This Row],[ ]]="Payé",PMKAFAAPAYER[[#This Row],[06.02.2025]],0)</f>
        <v>0</v>
      </c>
      <c r="AE471" s="234"/>
      <c r="AF471" s="166">
        <f>IF(PMKAFAAPAYER[[#This Row],[ ]]="Payé",PMKAFAAPAYER[[#This Row],[13.02.2025]],0)</f>
        <v>0</v>
      </c>
      <c r="AG471" s="234"/>
      <c r="AH471" s="166">
        <f>IF(PMKAFAAPAYER[[#This Row],[ ]]="Payé",PMKAFAAPAYER[[#This Row],[20.02.2025]],0)</f>
        <v>0</v>
      </c>
      <c r="AI471" s="234"/>
      <c r="AJ471" s="176">
        <f>IF(PMKAFAAPAYER[[#This Row],[ ]]="Payé",PMKAFAAPAYER[[#This Row],[27.02.2025]],0)</f>
        <v>0</v>
      </c>
      <c r="AK471" s="47">
        <f t="shared" si="112"/>
        <v>0</v>
      </c>
      <c r="AL471" s="162"/>
      <c r="AM471" s="166">
        <f>IF(PMKAFAAPAYER[[#This Row],[ ]]="Payé",PMKAFAAPAYER[[#This Row],[05.03.2025]],0)</f>
        <v>0</v>
      </c>
      <c r="AN471" s="161"/>
      <c r="AO471" s="166">
        <f>IF(PMKAFAAPAYER[[#This Row],[ ]]="Payé",PMKAFAAPAYER[[#This Row],[12.03.2025]],0)</f>
        <v>0</v>
      </c>
      <c r="AP471" s="161"/>
      <c r="AQ471" s="166">
        <f>IF(PMKAFAAPAYER[[#This Row],[ ]]="Payé",PMKAFAAPAYER[[#This Row],[19.03.2025]],0)</f>
        <v>0</v>
      </c>
      <c r="AR471" s="161"/>
      <c r="AS471" s="176">
        <f>IF(PMKAFAAPAYER[[#This Row],[ ]]="Payé",PMKAFAAPAYER[[#This Row],[26.03.2025]],0)</f>
        <v>0</v>
      </c>
      <c r="AT471" s="17">
        <f t="shared" si="113"/>
        <v>0</v>
      </c>
      <c r="AU471" s="162"/>
      <c r="AV471" s="166">
        <f>IF(PMKAFAAPAYER[[#This Row],[ ]]="Payé",PMKAFAAPAYER[[#This Row],[02.04.2025]],0)</f>
        <v>0</v>
      </c>
      <c r="AW471" s="161"/>
      <c r="AX471" s="166">
        <f>IF(PMKAFAAPAYER[[#This Row],[ ]]="Payé",PMKAFAAPAYER[[#This Row],[09.04.2025]],0)</f>
        <v>0</v>
      </c>
      <c r="AY471" s="161"/>
      <c r="AZ471" s="166">
        <f>IF(PMKAFAAPAYER[[#This Row],[ ]]="Payé",PMKAFAAPAYER[[#This Row],[16.04.2025]],0)</f>
        <v>0</v>
      </c>
      <c r="BA471" s="161"/>
      <c r="BB471" s="166">
        <f>IF(PMKAFAAPAYER[[#This Row],[ ]]="Payé",PMKAFAAPAYER[[#This Row],[23.04.2025]],0)</f>
        <v>0</v>
      </c>
      <c r="BC471" s="161"/>
      <c r="BD471" s="176">
        <f>IF(PMKAFAAPAYER[[#This Row],[ ]]="Payé",PMKAFAAPAYER[[#This Row],[30.04.2025]],0)</f>
        <v>0</v>
      </c>
      <c r="BE471" s="18">
        <f t="shared" si="114"/>
        <v>0</v>
      </c>
      <c r="BF471" s="162"/>
      <c r="BG471" s="166">
        <f>IF(PMKAFAAPAYER[[#This Row],[ ]]="Payé",PMKAFAAPAYER[[#This Row],[07.05.2025]],0)</f>
        <v>0</v>
      </c>
      <c r="BH471" s="161"/>
      <c r="BI471" s="166">
        <f>IF(PMKAFAAPAYER[[#This Row],[ ]]="Payé",PMKAFAAPAYER[[#This Row],[14.05.2025]],0)</f>
        <v>0</v>
      </c>
      <c r="BJ471" s="161"/>
      <c r="BK471" s="166">
        <f>IF(PMKAFAAPAYER[[#This Row],[ ]]="Payé",PMKAFAAPAYER[[#This Row],[21.05.2025]],0)</f>
        <v>0</v>
      </c>
      <c r="BL471" s="161"/>
      <c r="BM471" s="176">
        <f>IF(PMKAFAAPAYER[[#This Row],[ ]]="Payé",PMKAFAAPAYER[[#This Row],[28.05.2025]],0)</f>
        <v>0</v>
      </c>
      <c r="BN471" s="17">
        <f t="shared" si="115"/>
        <v>0</v>
      </c>
      <c r="BO471" s="162"/>
      <c r="BP471" s="166">
        <f>IF(PMKAFAAPAYER[[#This Row],[ ]]="Payé",PMKAFAAPAYER[[#This Row],[04.06.2025]],0)</f>
        <v>0</v>
      </c>
      <c r="BQ471" s="161"/>
      <c r="BR471" s="166">
        <f>IF(PMKAFAAPAYER[[#This Row],[ ]]="Payé",PMKAFAAPAYER[[#This Row],[11.06.2025]],0)</f>
        <v>0</v>
      </c>
      <c r="BS471" s="161"/>
      <c r="BT471" s="166">
        <f>IF(PMKAFAAPAYER[[#This Row],[ ]]="Payé",PMKAFAAPAYER[[#This Row],[18.06.2025]],0)</f>
        <v>0</v>
      </c>
      <c r="BU471" s="161"/>
      <c r="BV471" s="176">
        <f>IF(PMKAFAAPAYER[[#This Row],[ ]]="Payé",PMKAFAAPAYER[[#This Row],[25.06.2025]],0)</f>
        <v>0</v>
      </c>
      <c r="BW471" s="18">
        <f t="shared" si="116"/>
        <v>0</v>
      </c>
      <c r="BX471" s="162"/>
      <c r="BY471" s="166">
        <f>IF(PMKAFAAPAYER[[#This Row],[ ]]="Payé",PMKAFAAPAYER[[#This Row],[02.07.2025]],0)</f>
        <v>0</v>
      </c>
      <c r="BZ471" s="161"/>
      <c r="CA471" s="166">
        <f>IF(PMKAFAAPAYER[[#This Row],[ ]]="Payé",PMKAFAAPAYER[[#This Row],[09.07.2025]],0)</f>
        <v>0</v>
      </c>
      <c r="CB471" s="161"/>
      <c r="CC471" s="166">
        <f>IF(PMKAFAAPAYER[[#This Row],[ ]]="Payé",PMKAFAAPAYER[[#This Row],[16.07.2025]],0)</f>
        <v>0</v>
      </c>
      <c r="CD471" s="161"/>
      <c r="CE471" s="166">
        <f>IF(PMKAFAAPAYER[[#This Row],[ ]]="Payé",PMKAFAAPAYER[[#This Row],[23.07.2025]],0)</f>
        <v>0</v>
      </c>
      <c r="CF471" s="161"/>
      <c r="CG471" s="176">
        <f>IF(PMKAFAAPAYER[[#This Row],[ ]]="Payé",PMKAFAAPAYER[[#This Row],[30.07.2025]],0)</f>
        <v>0</v>
      </c>
      <c r="CH471" s="17">
        <f t="shared" si="117"/>
        <v>0</v>
      </c>
      <c r="CI471" s="162"/>
      <c r="CJ471" s="166">
        <f>IF(PMKAFAAPAYER[[#This Row],[ ]]="Payé",PMKAFAAPAYER[[#This Row],[06.08.2025]],0)</f>
        <v>0</v>
      </c>
      <c r="CK471" s="161"/>
      <c r="CL471" s="166">
        <f>IF(PMKAFAAPAYER[[#This Row],[ ]]="Payé",PMKAFAAPAYER[[#This Row],[13.08.2025]],0)</f>
        <v>0</v>
      </c>
      <c r="CM471" s="161"/>
      <c r="CN471" s="166">
        <f>IF(PMKAFAAPAYER[[#This Row],[ ]]="Payé",PMKAFAAPAYER[[#This Row],[20.08.2025]],0)</f>
        <v>0</v>
      </c>
      <c r="CO471" s="161"/>
      <c r="CP471" s="176">
        <f>IF(PMKAFAAPAYER[[#This Row],[ ]]="Payé",PMKAFAAPAYER[[#This Row],[27.08.2025]],0)</f>
        <v>0</v>
      </c>
      <c r="CQ471" s="18">
        <f t="shared" si="118"/>
        <v>0</v>
      </c>
      <c r="CR471" s="162"/>
      <c r="CS471" s="166">
        <f>IF(PMKAFAAPAYER[[#This Row],[ ]]="Payé",PMKAFAAPAYER[[#This Row],[03.09.2025]],0)</f>
        <v>0</v>
      </c>
      <c r="CT471" s="161"/>
      <c r="CU471" s="166">
        <f>IF(PMKAFAAPAYER[[#This Row],[ ]]="Payé",PMKAFAAPAYER[[#This Row],[10.09.2025]],0)</f>
        <v>0</v>
      </c>
      <c r="CV471" s="161"/>
      <c r="CW471" s="166">
        <f>IF(PMKAFAAPAYER[[#This Row],[ ]]="Payé",PMKAFAAPAYER[[#This Row],[17.09.2025]],0)</f>
        <v>0</v>
      </c>
      <c r="CX471" s="161"/>
      <c r="CY471" s="176">
        <f>IF(PMKAFAAPAYER[[#This Row],[ ]]="Payé",PMKAFAAPAYER[[#This Row],[24.09.2025]],0)</f>
        <v>0</v>
      </c>
      <c r="CZ471" s="17">
        <f t="shared" si="119"/>
        <v>0</v>
      </c>
      <c r="DA471" s="162"/>
      <c r="DB471" s="166">
        <f>IF(PMKAFAAPAYER[[#This Row],[ ]]="Payé",PMKAFAAPAYER[[#This Row],[01.10.2025]],0)</f>
        <v>0</v>
      </c>
      <c r="DC471" s="161"/>
      <c r="DD471" s="166">
        <f>IF(PMKAFAAPAYER[[#This Row],[ ]]="Payé",PMKAFAAPAYER[[#This Row],[08.10.2025]],0)</f>
        <v>0</v>
      </c>
      <c r="DE471" s="161"/>
      <c r="DF471" s="166">
        <f>IF(PMKAFAAPAYER[[#This Row],[ ]]="Payé",PMKAFAAPAYER[[#This Row],[15.10.2025]],0)</f>
        <v>0</v>
      </c>
      <c r="DG471" s="161"/>
      <c r="DH471" s="166">
        <f>IF(PMKAFAAPAYER[[#This Row],[ ]]="Payé",PMKAFAAPAYER[[#This Row],[22.10.2025]],0)</f>
        <v>0</v>
      </c>
      <c r="DI471" s="161"/>
      <c r="DJ471" s="176">
        <f>IF(PMKAFAAPAYER[[#This Row],[ ]]="Payé",PMKAFAAPAYER[[#This Row],[29.10.2025]],0)</f>
        <v>0</v>
      </c>
      <c r="DK471" s="18">
        <f t="shared" si="120"/>
        <v>0</v>
      </c>
      <c r="DL471" s="162"/>
      <c r="DM471" s="166">
        <f>IF(PMKAFAAPAYER[[#This Row],[ ]]="Payé",PMKAFAAPAYER[[#This Row],[05.11.2025]],0)</f>
        <v>0</v>
      </c>
      <c r="DN471" s="161"/>
      <c r="DO471" s="166">
        <f>IF(PMKAFAAPAYER[[#This Row],[ ]]="Payé",PMKAFAAPAYER[[#This Row],[12.11.2025]],0)</f>
        <v>0</v>
      </c>
      <c r="DP471" s="161"/>
      <c r="DQ471" s="166">
        <f>IF(PMKAFAAPAYER[[#This Row],[ ]]="Payé",PMKAFAAPAYER[[#This Row],[19.11.2025]],0)</f>
        <v>0</v>
      </c>
      <c r="DR471" s="161"/>
      <c r="DS471" s="176">
        <f>IF(PMKAFAAPAYER[[#This Row],[ ]]="Payé",PMKAFAAPAYER[[#This Row],[26.11.2025]],0)</f>
        <v>0</v>
      </c>
      <c r="DT471" s="17">
        <f t="shared" si="121"/>
        <v>0</v>
      </c>
      <c r="DU471" s="162"/>
      <c r="DV471" s="166">
        <f>IF(PMKAFAAPAYER[[#This Row],[ ]]="Payé",PMKAFAAPAYER[[#This Row],[03.12.2025]],0)</f>
        <v>0</v>
      </c>
      <c r="DW471" s="161"/>
      <c r="DX471" s="166">
        <f>IF(PMKAFAAPAYER[[#This Row],[ ]]="Payé",PMKAFAAPAYER[[#This Row],[10.12.2025]],0)</f>
        <v>0</v>
      </c>
      <c r="DY471" s="161"/>
      <c r="DZ471" s="166">
        <f>IF(PMKAFAAPAYER[[#This Row],[ ]]="Payé",PMKAFAAPAYER[[#This Row],[17.12.2025]],0)</f>
        <v>0</v>
      </c>
      <c r="EA471" s="161"/>
      <c r="EB471" s="166">
        <f>IF(PMKAFAAPAYER[[#This Row],[ ]]="Payé",PMKAFAAPAYER[[#This Row],[24.12.2025]],0)</f>
        <v>0</v>
      </c>
      <c r="EC471" s="161"/>
      <c r="ED471" s="176">
        <f>IF(PMKAFAAPAYER[[#This Row],[ ]]="Payé",PMKAFAAPAYER[[#This Row],[31.12.2025]],0)</f>
        <v>0</v>
      </c>
      <c r="EE471" s="18">
        <f t="shared" si="122"/>
        <v>0</v>
      </c>
      <c r="EF471" s="11">
        <f t="shared" si="123"/>
        <v>0</v>
      </c>
      <c r="EG471" s="16">
        <f>+PMKAFAAPAYER[[#This Row],[CHF]]-PMKAFAAPAYER[[#This Row],[T2025]]</f>
        <v>0</v>
      </c>
    </row>
    <row r="472" spans="1:137" x14ac:dyDescent="0.3">
      <c r="A472" s="9">
        <f t="shared" si="124"/>
        <v>467</v>
      </c>
      <c r="B472" s="250"/>
      <c r="C472" s="251"/>
      <c r="D472" s="252"/>
      <c r="E472" s="253"/>
      <c r="F472" s="265">
        <f t="shared" si="110"/>
        <v>0</v>
      </c>
      <c r="G472" s="254"/>
      <c r="H472" s="255"/>
      <c r="I472" s="256"/>
      <c r="J472" s="14"/>
      <c r="K472" s="14"/>
      <c r="L472" s="14"/>
      <c r="N472" s="15"/>
      <c r="P472" s="258"/>
      <c r="Q472" s="259"/>
      <c r="R472" s="260"/>
      <c r="S472" s="166">
        <f>IF(PMKAFAAPAYER[[#This Row],[ ]]="Payé",PMKAFAAPAYER[[#This Row],[02.01.2025]],0)</f>
        <v>0</v>
      </c>
      <c r="T472" s="234"/>
      <c r="U472" s="166">
        <f>IF(PMKAFAAPAYER[[#This Row],[ ]]="Payé",PMKAFAAPAYER[[#This Row],[09.01.2025]],0)</f>
        <v>0</v>
      </c>
      <c r="V472" s="234"/>
      <c r="W472" s="166">
        <f>IF(PMKAFAAPAYER[[#This Row],[ ]]="Payé",PMKAFAAPAYER[[#This Row],[16.01.2025]],0)</f>
        <v>0</v>
      </c>
      <c r="X472" s="234"/>
      <c r="Y472" s="166">
        <f>IF(PMKAFAAPAYER[[#This Row],[ ]]="Payé",PMKAFAAPAYER[[#This Row],[23.01.2025]],0)</f>
        <v>0</v>
      </c>
      <c r="Z472" s="234"/>
      <c r="AA472" s="176">
        <f>IF(PMKAFAAPAYER[[#This Row],[ ]]="Payé",PMKAFAAPAYER[[#This Row],[30.01.2025]],0)</f>
        <v>0</v>
      </c>
      <c r="AB472" s="32">
        <f t="shared" si="111"/>
        <v>0</v>
      </c>
      <c r="AC472" s="234"/>
      <c r="AD472" s="166">
        <f>IF(PMKAFAAPAYER[[#This Row],[ ]]="Payé",PMKAFAAPAYER[[#This Row],[06.02.2025]],0)</f>
        <v>0</v>
      </c>
      <c r="AE472" s="234"/>
      <c r="AF472" s="166">
        <f>IF(PMKAFAAPAYER[[#This Row],[ ]]="Payé",PMKAFAAPAYER[[#This Row],[13.02.2025]],0)</f>
        <v>0</v>
      </c>
      <c r="AG472" s="234"/>
      <c r="AH472" s="166">
        <f>IF(PMKAFAAPAYER[[#This Row],[ ]]="Payé",PMKAFAAPAYER[[#This Row],[20.02.2025]],0)</f>
        <v>0</v>
      </c>
      <c r="AI472" s="234"/>
      <c r="AJ472" s="176">
        <f>IF(PMKAFAAPAYER[[#This Row],[ ]]="Payé",PMKAFAAPAYER[[#This Row],[27.02.2025]],0)</f>
        <v>0</v>
      </c>
      <c r="AK472" s="47">
        <f t="shared" si="112"/>
        <v>0</v>
      </c>
      <c r="AL472" s="162"/>
      <c r="AM472" s="166">
        <f>IF(PMKAFAAPAYER[[#This Row],[ ]]="Payé",PMKAFAAPAYER[[#This Row],[05.03.2025]],0)</f>
        <v>0</v>
      </c>
      <c r="AN472" s="161"/>
      <c r="AO472" s="166">
        <f>IF(PMKAFAAPAYER[[#This Row],[ ]]="Payé",PMKAFAAPAYER[[#This Row],[12.03.2025]],0)</f>
        <v>0</v>
      </c>
      <c r="AP472" s="161"/>
      <c r="AQ472" s="166">
        <f>IF(PMKAFAAPAYER[[#This Row],[ ]]="Payé",PMKAFAAPAYER[[#This Row],[19.03.2025]],0)</f>
        <v>0</v>
      </c>
      <c r="AR472" s="161"/>
      <c r="AS472" s="176">
        <f>IF(PMKAFAAPAYER[[#This Row],[ ]]="Payé",PMKAFAAPAYER[[#This Row],[26.03.2025]],0)</f>
        <v>0</v>
      </c>
      <c r="AT472" s="17">
        <f t="shared" si="113"/>
        <v>0</v>
      </c>
      <c r="AU472" s="162"/>
      <c r="AV472" s="166">
        <f>IF(PMKAFAAPAYER[[#This Row],[ ]]="Payé",PMKAFAAPAYER[[#This Row],[02.04.2025]],0)</f>
        <v>0</v>
      </c>
      <c r="AW472" s="161"/>
      <c r="AX472" s="166">
        <f>IF(PMKAFAAPAYER[[#This Row],[ ]]="Payé",PMKAFAAPAYER[[#This Row],[09.04.2025]],0)</f>
        <v>0</v>
      </c>
      <c r="AY472" s="161"/>
      <c r="AZ472" s="166">
        <f>IF(PMKAFAAPAYER[[#This Row],[ ]]="Payé",PMKAFAAPAYER[[#This Row],[16.04.2025]],0)</f>
        <v>0</v>
      </c>
      <c r="BA472" s="161"/>
      <c r="BB472" s="166">
        <f>IF(PMKAFAAPAYER[[#This Row],[ ]]="Payé",PMKAFAAPAYER[[#This Row],[23.04.2025]],0)</f>
        <v>0</v>
      </c>
      <c r="BC472" s="161"/>
      <c r="BD472" s="176">
        <f>IF(PMKAFAAPAYER[[#This Row],[ ]]="Payé",PMKAFAAPAYER[[#This Row],[30.04.2025]],0)</f>
        <v>0</v>
      </c>
      <c r="BE472" s="18">
        <f t="shared" si="114"/>
        <v>0</v>
      </c>
      <c r="BF472" s="162"/>
      <c r="BG472" s="166">
        <f>IF(PMKAFAAPAYER[[#This Row],[ ]]="Payé",PMKAFAAPAYER[[#This Row],[07.05.2025]],0)</f>
        <v>0</v>
      </c>
      <c r="BH472" s="161"/>
      <c r="BI472" s="166">
        <f>IF(PMKAFAAPAYER[[#This Row],[ ]]="Payé",PMKAFAAPAYER[[#This Row],[14.05.2025]],0)</f>
        <v>0</v>
      </c>
      <c r="BJ472" s="161"/>
      <c r="BK472" s="166">
        <f>IF(PMKAFAAPAYER[[#This Row],[ ]]="Payé",PMKAFAAPAYER[[#This Row],[21.05.2025]],0)</f>
        <v>0</v>
      </c>
      <c r="BL472" s="161"/>
      <c r="BM472" s="176">
        <f>IF(PMKAFAAPAYER[[#This Row],[ ]]="Payé",PMKAFAAPAYER[[#This Row],[28.05.2025]],0)</f>
        <v>0</v>
      </c>
      <c r="BN472" s="17">
        <f t="shared" si="115"/>
        <v>0</v>
      </c>
      <c r="BO472" s="162"/>
      <c r="BP472" s="166">
        <f>IF(PMKAFAAPAYER[[#This Row],[ ]]="Payé",PMKAFAAPAYER[[#This Row],[04.06.2025]],0)</f>
        <v>0</v>
      </c>
      <c r="BQ472" s="161"/>
      <c r="BR472" s="166">
        <f>IF(PMKAFAAPAYER[[#This Row],[ ]]="Payé",PMKAFAAPAYER[[#This Row],[11.06.2025]],0)</f>
        <v>0</v>
      </c>
      <c r="BS472" s="161"/>
      <c r="BT472" s="166">
        <f>IF(PMKAFAAPAYER[[#This Row],[ ]]="Payé",PMKAFAAPAYER[[#This Row],[18.06.2025]],0)</f>
        <v>0</v>
      </c>
      <c r="BU472" s="161"/>
      <c r="BV472" s="176">
        <f>IF(PMKAFAAPAYER[[#This Row],[ ]]="Payé",PMKAFAAPAYER[[#This Row],[25.06.2025]],0)</f>
        <v>0</v>
      </c>
      <c r="BW472" s="18">
        <f t="shared" si="116"/>
        <v>0</v>
      </c>
      <c r="BX472" s="162"/>
      <c r="BY472" s="166">
        <f>IF(PMKAFAAPAYER[[#This Row],[ ]]="Payé",PMKAFAAPAYER[[#This Row],[02.07.2025]],0)</f>
        <v>0</v>
      </c>
      <c r="BZ472" s="161"/>
      <c r="CA472" s="166">
        <f>IF(PMKAFAAPAYER[[#This Row],[ ]]="Payé",PMKAFAAPAYER[[#This Row],[09.07.2025]],0)</f>
        <v>0</v>
      </c>
      <c r="CB472" s="161"/>
      <c r="CC472" s="166">
        <f>IF(PMKAFAAPAYER[[#This Row],[ ]]="Payé",PMKAFAAPAYER[[#This Row],[16.07.2025]],0)</f>
        <v>0</v>
      </c>
      <c r="CD472" s="161"/>
      <c r="CE472" s="166">
        <f>IF(PMKAFAAPAYER[[#This Row],[ ]]="Payé",PMKAFAAPAYER[[#This Row],[23.07.2025]],0)</f>
        <v>0</v>
      </c>
      <c r="CF472" s="161"/>
      <c r="CG472" s="176">
        <f>IF(PMKAFAAPAYER[[#This Row],[ ]]="Payé",PMKAFAAPAYER[[#This Row],[30.07.2025]],0)</f>
        <v>0</v>
      </c>
      <c r="CH472" s="17">
        <f t="shared" si="117"/>
        <v>0</v>
      </c>
      <c r="CI472" s="162"/>
      <c r="CJ472" s="166">
        <f>IF(PMKAFAAPAYER[[#This Row],[ ]]="Payé",PMKAFAAPAYER[[#This Row],[06.08.2025]],0)</f>
        <v>0</v>
      </c>
      <c r="CK472" s="161"/>
      <c r="CL472" s="166">
        <f>IF(PMKAFAAPAYER[[#This Row],[ ]]="Payé",PMKAFAAPAYER[[#This Row],[13.08.2025]],0)</f>
        <v>0</v>
      </c>
      <c r="CM472" s="161"/>
      <c r="CN472" s="166">
        <f>IF(PMKAFAAPAYER[[#This Row],[ ]]="Payé",PMKAFAAPAYER[[#This Row],[20.08.2025]],0)</f>
        <v>0</v>
      </c>
      <c r="CO472" s="161"/>
      <c r="CP472" s="176">
        <f>IF(PMKAFAAPAYER[[#This Row],[ ]]="Payé",PMKAFAAPAYER[[#This Row],[27.08.2025]],0)</f>
        <v>0</v>
      </c>
      <c r="CQ472" s="18">
        <f t="shared" si="118"/>
        <v>0</v>
      </c>
      <c r="CR472" s="162"/>
      <c r="CS472" s="166">
        <f>IF(PMKAFAAPAYER[[#This Row],[ ]]="Payé",PMKAFAAPAYER[[#This Row],[03.09.2025]],0)</f>
        <v>0</v>
      </c>
      <c r="CT472" s="161"/>
      <c r="CU472" s="166">
        <f>IF(PMKAFAAPAYER[[#This Row],[ ]]="Payé",PMKAFAAPAYER[[#This Row],[10.09.2025]],0)</f>
        <v>0</v>
      </c>
      <c r="CV472" s="161"/>
      <c r="CW472" s="166">
        <f>IF(PMKAFAAPAYER[[#This Row],[ ]]="Payé",PMKAFAAPAYER[[#This Row],[17.09.2025]],0)</f>
        <v>0</v>
      </c>
      <c r="CX472" s="161"/>
      <c r="CY472" s="176">
        <f>IF(PMKAFAAPAYER[[#This Row],[ ]]="Payé",PMKAFAAPAYER[[#This Row],[24.09.2025]],0)</f>
        <v>0</v>
      </c>
      <c r="CZ472" s="17">
        <f t="shared" si="119"/>
        <v>0</v>
      </c>
      <c r="DA472" s="162"/>
      <c r="DB472" s="166">
        <f>IF(PMKAFAAPAYER[[#This Row],[ ]]="Payé",PMKAFAAPAYER[[#This Row],[01.10.2025]],0)</f>
        <v>0</v>
      </c>
      <c r="DC472" s="161"/>
      <c r="DD472" s="166">
        <f>IF(PMKAFAAPAYER[[#This Row],[ ]]="Payé",PMKAFAAPAYER[[#This Row],[08.10.2025]],0)</f>
        <v>0</v>
      </c>
      <c r="DE472" s="161"/>
      <c r="DF472" s="166">
        <f>IF(PMKAFAAPAYER[[#This Row],[ ]]="Payé",PMKAFAAPAYER[[#This Row],[15.10.2025]],0)</f>
        <v>0</v>
      </c>
      <c r="DG472" s="161"/>
      <c r="DH472" s="166">
        <f>IF(PMKAFAAPAYER[[#This Row],[ ]]="Payé",PMKAFAAPAYER[[#This Row],[22.10.2025]],0)</f>
        <v>0</v>
      </c>
      <c r="DI472" s="161"/>
      <c r="DJ472" s="176">
        <f>IF(PMKAFAAPAYER[[#This Row],[ ]]="Payé",PMKAFAAPAYER[[#This Row],[29.10.2025]],0)</f>
        <v>0</v>
      </c>
      <c r="DK472" s="18">
        <f t="shared" si="120"/>
        <v>0</v>
      </c>
      <c r="DL472" s="162"/>
      <c r="DM472" s="166">
        <f>IF(PMKAFAAPAYER[[#This Row],[ ]]="Payé",PMKAFAAPAYER[[#This Row],[05.11.2025]],0)</f>
        <v>0</v>
      </c>
      <c r="DN472" s="161"/>
      <c r="DO472" s="166">
        <f>IF(PMKAFAAPAYER[[#This Row],[ ]]="Payé",PMKAFAAPAYER[[#This Row],[12.11.2025]],0)</f>
        <v>0</v>
      </c>
      <c r="DP472" s="161"/>
      <c r="DQ472" s="166">
        <f>IF(PMKAFAAPAYER[[#This Row],[ ]]="Payé",PMKAFAAPAYER[[#This Row],[19.11.2025]],0)</f>
        <v>0</v>
      </c>
      <c r="DR472" s="161"/>
      <c r="DS472" s="176">
        <f>IF(PMKAFAAPAYER[[#This Row],[ ]]="Payé",PMKAFAAPAYER[[#This Row],[26.11.2025]],0)</f>
        <v>0</v>
      </c>
      <c r="DT472" s="17">
        <f t="shared" si="121"/>
        <v>0</v>
      </c>
      <c r="DU472" s="162"/>
      <c r="DV472" s="166">
        <f>IF(PMKAFAAPAYER[[#This Row],[ ]]="Payé",PMKAFAAPAYER[[#This Row],[03.12.2025]],0)</f>
        <v>0</v>
      </c>
      <c r="DW472" s="161"/>
      <c r="DX472" s="166">
        <f>IF(PMKAFAAPAYER[[#This Row],[ ]]="Payé",PMKAFAAPAYER[[#This Row],[10.12.2025]],0)</f>
        <v>0</v>
      </c>
      <c r="DY472" s="161"/>
      <c r="DZ472" s="166">
        <f>IF(PMKAFAAPAYER[[#This Row],[ ]]="Payé",PMKAFAAPAYER[[#This Row],[17.12.2025]],0)</f>
        <v>0</v>
      </c>
      <c r="EA472" s="161"/>
      <c r="EB472" s="166">
        <f>IF(PMKAFAAPAYER[[#This Row],[ ]]="Payé",PMKAFAAPAYER[[#This Row],[24.12.2025]],0)</f>
        <v>0</v>
      </c>
      <c r="EC472" s="161"/>
      <c r="ED472" s="176">
        <f>IF(PMKAFAAPAYER[[#This Row],[ ]]="Payé",PMKAFAAPAYER[[#This Row],[31.12.2025]],0)</f>
        <v>0</v>
      </c>
      <c r="EE472" s="18">
        <f t="shared" si="122"/>
        <v>0</v>
      </c>
      <c r="EF472" s="11">
        <f t="shared" si="123"/>
        <v>0</v>
      </c>
      <c r="EG472" s="16">
        <f>+PMKAFAAPAYER[[#This Row],[CHF]]-PMKAFAAPAYER[[#This Row],[T2025]]</f>
        <v>0</v>
      </c>
    </row>
    <row r="473" spans="1:137" x14ac:dyDescent="0.3">
      <c r="A473" s="9">
        <f t="shared" si="124"/>
        <v>468</v>
      </c>
      <c r="B473" s="250"/>
      <c r="C473" s="251"/>
      <c r="D473" s="252"/>
      <c r="E473" s="253"/>
      <c r="F473" s="265">
        <f t="shared" si="110"/>
        <v>0</v>
      </c>
      <c r="G473" s="254"/>
      <c r="H473" s="255"/>
      <c r="I473" s="256"/>
      <c r="J473" s="14"/>
      <c r="K473" s="14"/>
      <c r="L473" s="14"/>
      <c r="N473" s="15"/>
      <c r="P473" s="258"/>
      <c r="Q473" s="259"/>
      <c r="R473" s="260"/>
      <c r="S473" s="166">
        <f>IF(PMKAFAAPAYER[[#This Row],[ ]]="Payé",PMKAFAAPAYER[[#This Row],[02.01.2025]],0)</f>
        <v>0</v>
      </c>
      <c r="T473" s="234"/>
      <c r="U473" s="166">
        <f>IF(PMKAFAAPAYER[[#This Row],[ ]]="Payé",PMKAFAAPAYER[[#This Row],[09.01.2025]],0)</f>
        <v>0</v>
      </c>
      <c r="V473" s="234"/>
      <c r="W473" s="166">
        <f>IF(PMKAFAAPAYER[[#This Row],[ ]]="Payé",PMKAFAAPAYER[[#This Row],[16.01.2025]],0)</f>
        <v>0</v>
      </c>
      <c r="X473" s="234"/>
      <c r="Y473" s="166">
        <f>IF(PMKAFAAPAYER[[#This Row],[ ]]="Payé",PMKAFAAPAYER[[#This Row],[23.01.2025]],0)</f>
        <v>0</v>
      </c>
      <c r="Z473" s="234"/>
      <c r="AA473" s="176">
        <f>IF(PMKAFAAPAYER[[#This Row],[ ]]="Payé",PMKAFAAPAYER[[#This Row],[30.01.2025]],0)</f>
        <v>0</v>
      </c>
      <c r="AB473" s="32">
        <f t="shared" si="111"/>
        <v>0</v>
      </c>
      <c r="AC473" s="234"/>
      <c r="AD473" s="166">
        <f>IF(PMKAFAAPAYER[[#This Row],[ ]]="Payé",PMKAFAAPAYER[[#This Row],[06.02.2025]],0)</f>
        <v>0</v>
      </c>
      <c r="AE473" s="234"/>
      <c r="AF473" s="166">
        <f>IF(PMKAFAAPAYER[[#This Row],[ ]]="Payé",PMKAFAAPAYER[[#This Row],[13.02.2025]],0)</f>
        <v>0</v>
      </c>
      <c r="AG473" s="234"/>
      <c r="AH473" s="166">
        <f>IF(PMKAFAAPAYER[[#This Row],[ ]]="Payé",PMKAFAAPAYER[[#This Row],[20.02.2025]],0)</f>
        <v>0</v>
      </c>
      <c r="AI473" s="234"/>
      <c r="AJ473" s="176">
        <f>IF(PMKAFAAPAYER[[#This Row],[ ]]="Payé",PMKAFAAPAYER[[#This Row],[27.02.2025]],0)</f>
        <v>0</v>
      </c>
      <c r="AK473" s="47">
        <f t="shared" si="112"/>
        <v>0</v>
      </c>
      <c r="AL473" s="162"/>
      <c r="AM473" s="166">
        <f>IF(PMKAFAAPAYER[[#This Row],[ ]]="Payé",PMKAFAAPAYER[[#This Row],[05.03.2025]],0)</f>
        <v>0</v>
      </c>
      <c r="AN473" s="161"/>
      <c r="AO473" s="166">
        <f>IF(PMKAFAAPAYER[[#This Row],[ ]]="Payé",PMKAFAAPAYER[[#This Row],[12.03.2025]],0)</f>
        <v>0</v>
      </c>
      <c r="AP473" s="161"/>
      <c r="AQ473" s="166">
        <f>IF(PMKAFAAPAYER[[#This Row],[ ]]="Payé",PMKAFAAPAYER[[#This Row],[19.03.2025]],0)</f>
        <v>0</v>
      </c>
      <c r="AR473" s="161"/>
      <c r="AS473" s="176">
        <f>IF(PMKAFAAPAYER[[#This Row],[ ]]="Payé",PMKAFAAPAYER[[#This Row],[26.03.2025]],0)</f>
        <v>0</v>
      </c>
      <c r="AT473" s="17">
        <f t="shared" si="113"/>
        <v>0</v>
      </c>
      <c r="AU473" s="162"/>
      <c r="AV473" s="166">
        <f>IF(PMKAFAAPAYER[[#This Row],[ ]]="Payé",PMKAFAAPAYER[[#This Row],[02.04.2025]],0)</f>
        <v>0</v>
      </c>
      <c r="AW473" s="161"/>
      <c r="AX473" s="166">
        <f>IF(PMKAFAAPAYER[[#This Row],[ ]]="Payé",PMKAFAAPAYER[[#This Row],[09.04.2025]],0)</f>
        <v>0</v>
      </c>
      <c r="AY473" s="161"/>
      <c r="AZ473" s="166">
        <f>IF(PMKAFAAPAYER[[#This Row],[ ]]="Payé",PMKAFAAPAYER[[#This Row],[16.04.2025]],0)</f>
        <v>0</v>
      </c>
      <c r="BA473" s="161"/>
      <c r="BB473" s="166">
        <f>IF(PMKAFAAPAYER[[#This Row],[ ]]="Payé",PMKAFAAPAYER[[#This Row],[23.04.2025]],0)</f>
        <v>0</v>
      </c>
      <c r="BC473" s="161"/>
      <c r="BD473" s="176">
        <f>IF(PMKAFAAPAYER[[#This Row],[ ]]="Payé",PMKAFAAPAYER[[#This Row],[30.04.2025]],0)</f>
        <v>0</v>
      </c>
      <c r="BE473" s="18">
        <f t="shared" si="114"/>
        <v>0</v>
      </c>
      <c r="BF473" s="162"/>
      <c r="BG473" s="166">
        <f>IF(PMKAFAAPAYER[[#This Row],[ ]]="Payé",PMKAFAAPAYER[[#This Row],[07.05.2025]],0)</f>
        <v>0</v>
      </c>
      <c r="BH473" s="161"/>
      <c r="BI473" s="166">
        <f>IF(PMKAFAAPAYER[[#This Row],[ ]]="Payé",PMKAFAAPAYER[[#This Row],[14.05.2025]],0)</f>
        <v>0</v>
      </c>
      <c r="BJ473" s="161"/>
      <c r="BK473" s="166">
        <f>IF(PMKAFAAPAYER[[#This Row],[ ]]="Payé",PMKAFAAPAYER[[#This Row],[21.05.2025]],0)</f>
        <v>0</v>
      </c>
      <c r="BL473" s="161"/>
      <c r="BM473" s="176">
        <f>IF(PMKAFAAPAYER[[#This Row],[ ]]="Payé",PMKAFAAPAYER[[#This Row],[28.05.2025]],0)</f>
        <v>0</v>
      </c>
      <c r="BN473" s="17">
        <f t="shared" si="115"/>
        <v>0</v>
      </c>
      <c r="BO473" s="162"/>
      <c r="BP473" s="166">
        <f>IF(PMKAFAAPAYER[[#This Row],[ ]]="Payé",PMKAFAAPAYER[[#This Row],[04.06.2025]],0)</f>
        <v>0</v>
      </c>
      <c r="BQ473" s="161"/>
      <c r="BR473" s="166">
        <f>IF(PMKAFAAPAYER[[#This Row],[ ]]="Payé",PMKAFAAPAYER[[#This Row],[11.06.2025]],0)</f>
        <v>0</v>
      </c>
      <c r="BS473" s="161"/>
      <c r="BT473" s="166">
        <f>IF(PMKAFAAPAYER[[#This Row],[ ]]="Payé",PMKAFAAPAYER[[#This Row],[18.06.2025]],0)</f>
        <v>0</v>
      </c>
      <c r="BU473" s="161"/>
      <c r="BV473" s="176">
        <f>IF(PMKAFAAPAYER[[#This Row],[ ]]="Payé",PMKAFAAPAYER[[#This Row],[25.06.2025]],0)</f>
        <v>0</v>
      </c>
      <c r="BW473" s="18">
        <f t="shared" si="116"/>
        <v>0</v>
      </c>
      <c r="BX473" s="162"/>
      <c r="BY473" s="166">
        <f>IF(PMKAFAAPAYER[[#This Row],[ ]]="Payé",PMKAFAAPAYER[[#This Row],[02.07.2025]],0)</f>
        <v>0</v>
      </c>
      <c r="BZ473" s="161"/>
      <c r="CA473" s="166">
        <f>IF(PMKAFAAPAYER[[#This Row],[ ]]="Payé",PMKAFAAPAYER[[#This Row],[09.07.2025]],0)</f>
        <v>0</v>
      </c>
      <c r="CB473" s="161"/>
      <c r="CC473" s="166">
        <f>IF(PMKAFAAPAYER[[#This Row],[ ]]="Payé",PMKAFAAPAYER[[#This Row],[16.07.2025]],0)</f>
        <v>0</v>
      </c>
      <c r="CD473" s="161"/>
      <c r="CE473" s="166">
        <f>IF(PMKAFAAPAYER[[#This Row],[ ]]="Payé",PMKAFAAPAYER[[#This Row],[23.07.2025]],0)</f>
        <v>0</v>
      </c>
      <c r="CF473" s="161"/>
      <c r="CG473" s="176">
        <f>IF(PMKAFAAPAYER[[#This Row],[ ]]="Payé",PMKAFAAPAYER[[#This Row],[30.07.2025]],0)</f>
        <v>0</v>
      </c>
      <c r="CH473" s="17">
        <f t="shared" si="117"/>
        <v>0</v>
      </c>
      <c r="CI473" s="162"/>
      <c r="CJ473" s="166">
        <f>IF(PMKAFAAPAYER[[#This Row],[ ]]="Payé",PMKAFAAPAYER[[#This Row],[06.08.2025]],0)</f>
        <v>0</v>
      </c>
      <c r="CK473" s="161"/>
      <c r="CL473" s="166">
        <f>IF(PMKAFAAPAYER[[#This Row],[ ]]="Payé",PMKAFAAPAYER[[#This Row],[13.08.2025]],0)</f>
        <v>0</v>
      </c>
      <c r="CM473" s="161"/>
      <c r="CN473" s="166">
        <f>IF(PMKAFAAPAYER[[#This Row],[ ]]="Payé",PMKAFAAPAYER[[#This Row],[20.08.2025]],0)</f>
        <v>0</v>
      </c>
      <c r="CO473" s="161"/>
      <c r="CP473" s="176">
        <f>IF(PMKAFAAPAYER[[#This Row],[ ]]="Payé",PMKAFAAPAYER[[#This Row],[27.08.2025]],0)</f>
        <v>0</v>
      </c>
      <c r="CQ473" s="18">
        <f t="shared" si="118"/>
        <v>0</v>
      </c>
      <c r="CR473" s="162"/>
      <c r="CS473" s="166">
        <f>IF(PMKAFAAPAYER[[#This Row],[ ]]="Payé",PMKAFAAPAYER[[#This Row],[03.09.2025]],0)</f>
        <v>0</v>
      </c>
      <c r="CT473" s="161"/>
      <c r="CU473" s="166">
        <f>IF(PMKAFAAPAYER[[#This Row],[ ]]="Payé",PMKAFAAPAYER[[#This Row],[10.09.2025]],0)</f>
        <v>0</v>
      </c>
      <c r="CV473" s="161"/>
      <c r="CW473" s="166">
        <f>IF(PMKAFAAPAYER[[#This Row],[ ]]="Payé",PMKAFAAPAYER[[#This Row],[17.09.2025]],0)</f>
        <v>0</v>
      </c>
      <c r="CX473" s="161"/>
      <c r="CY473" s="176">
        <f>IF(PMKAFAAPAYER[[#This Row],[ ]]="Payé",PMKAFAAPAYER[[#This Row],[24.09.2025]],0)</f>
        <v>0</v>
      </c>
      <c r="CZ473" s="17">
        <f t="shared" si="119"/>
        <v>0</v>
      </c>
      <c r="DA473" s="162"/>
      <c r="DB473" s="166">
        <f>IF(PMKAFAAPAYER[[#This Row],[ ]]="Payé",PMKAFAAPAYER[[#This Row],[01.10.2025]],0)</f>
        <v>0</v>
      </c>
      <c r="DC473" s="161"/>
      <c r="DD473" s="166">
        <f>IF(PMKAFAAPAYER[[#This Row],[ ]]="Payé",PMKAFAAPAYER[[#This Row],[08.10.2025]],0)</f>
        <v>0</v>
      </c>
      <c r="DE473" s="161"/>
      <c r="DF473" s="166">
        <f>IF(PMKAFAAPAYER[[#This Row],[ ]]="Payé",PMKAFAAPAYER[[#This Row],[15.10.2025]],0)</f>
        <v>0</v>
      </c>
      <c r="DG473" s="161"/>
      <c r="DH473" s="166">
        <f>IF(PMKAFAAPAYER[[#This Row],[ ]]="Payé",PMKAFAAPAYER[[#This Row],[22.10.2025]],0)</f>
        <v>0</v>
      </c>
      <c r="DI473" s="161"/>
      <c r="DJ473" s="176">
        <f>IF(PMKAFAAPAYER[[#This Row],[ ]]="Payé",PMKAFAAPAYER[[#This Row],[29.10.2025]],0)</f>
        <v>0</v>
      </c>
      <c r="DK473" s="18">
        <f t="shared" si="120"/>
        <v>0</v>
      </c>
      <c r="DL473" s="162"/>
      <c r="DM473" s="166">
        <f>IF(PMKAFAAPAYER[[#This Row],[ ]]="Payé",PMKAFAAPAYER[[#This Row],[05.11.2025]],0)</f>
        <v>0</v>
      </c>
      <c r="DN473" s="161"/>
      <c r="DO473" s="166">
        <f>IF(PMKAFAAPAYER[[#This Row],[ ]]="Payé",PMKAFAAPAYER[[#This Row],[12.11.2025]],0)</f>
        <v>0</v>
      </c>
      <c r="DP473" s="161"/>
      <c r="DQ473" s="166">
        <f>IF(PMKAFAAPAYER[[#This Row],[ ]]="Payé",PMKAFAAPAYER[[#This Row],[19.11.2025]],0)</f>
        <v>0</v>
      </c>
      <c r="DR473" s="161"/>
      <c r="DS473" s="176">
        <f>IF(PMKAFAAPAYER[[#This Row],[ ]]="Payé",PMKAFAAPAYER[[#This Row],[26.11.2025]],0)</f>
        <v>0</v>
      </c>
      <c r="DT473" s="17">
        <f t="shared" si="121"/>
        <v>0</v>
      </c>
      <c r="DU473" s="162"/>
      <c r="DV473" s="166">
        <f>IF(PMKAFAAPAYER[[#This Row],[ ]]="Payé",PMKAFAAPAYER[[#This Row],[03.12.2025]],0)</f>
        <v>0</v>
      </c>
      <c r="DW473" s="161"/>
      <c r="DX473" s="166">
        <f>IF(PMKAFAAPAYER[[#This Row],[ ]]="Payé",PMKAFAAPAYER[[#This Row],[10.12.2025]],0)</f>
        <v>0</v>
      </c>
      <c r="DY473" s="161"/>
      <c r="DZ473" s="166">
        <f>IF(PMKAFAAPAYER[[#This Row],[ ]]="Payé",PMKAFAAPAYER[[#This Row],[17.12.2025]],0)</f>
        <v>0</v>
      </c>
      <c r="EA473" s="161"/>
      <c r="EB473" s="166">
        <f>IF(PMKAFAAPAYER[[#This Row],[ ]]="Payé",PMKAFAAPAYER[[#This Row],[24.12.2025]],0)</f>
        <v>0</v>
      </c>
      <c r="EC473" s="161"/>
      <c r="ED473" s="176">
        <f>IF(PMKAFAAPAYER[[#This Row],[ ]]="Payé",PMKAFAAPAYER[[#This Row],[31.12.2025]],0)</f>
        <v>0</v>
      </c>
      <c r="EE473" s="18">
        <f t="shared" si="122"/>
        <v>0</v>
      </c>
      <c r="EF473" s="11">
        <f t="shared" si="123"/>
        <v>0</v>
      </c>
      <c r="EG473" s="16">
        <f>+PMKAFAAPAYER[[#This Row],[CHF]]-PMKAFAAPAYER[[#This Row],[T2025]]</f>
        <v>0</v>
      </c>
    </row>
    <row r="474" spans="1:137" x14ac:dyDescent="0.3">
      <c r="A474" s="9">
        <f t="shared" si="124"/>
        <v>469</v>
      </c>
      <c r="B474" s="250"/>
      <c r="C474" s="251"/>
      <c r="D474" s="252"/>
      <c r="E474" s="253"/>
      <c r="F474" s="265">
        <f t="shared" si="110"/>
        <v>0</v>
      </c>
      <c r="G474" s="254"/>
      <c r="H474" s="255"/>
      <c r="I474" s="256"/>
      <c r="J474" s="14"/>
      <c r="K474" s="14"/>
      <c r="L474" s="14"/>
      <c r="N474" s="15"/>
      <c r="P474" s="258"/>
      <c r="Q474" s="259"/>
      <c r="R474" s="260"/>
      <c r="S474" s="166">
        <f>IF(PMKAFAAPAYER[[#This Row],[ ]]="Payé",PMKAFAAPAYER[[#This Row],[02.01.2025]],0)</f>
        <v>0</v>
      </c>
      <c r="T474" s="234"/>
      <c r="U474" s="166">
        <f>IF(PMKAFAAPAYER[[#This Row],[ ]]="Payé",PMKAFAAPAYER[[#This Row],[09.01.2025]],0)</f>
        <v>0</v>
      </c>
      <c r="V474" s="234"/>
      <c r="W474" s="166">
        <f>IF(PMKAFAAPAYER[[#This Row],[ ]]="Payé",PMKAFAAPAYER[[#This Row],[16.01.2025]],0)</f>
        <v>0</v>
      </c>
      <c r="X474" s="234"/>
      <c r="Y474" s="166">
        <f>IF(PMKAFAAPAYER[[#This Row],[ ]]="Payé",PMKAFAAPAYER[[#This Row],[23.01.2025]],0)</f>
        <v>0</v>
      </c>
      <c r="Z474" s="234"/>
      <c r="AA474" s="176">
        <f>IF(PMKAFAAPAYER[[#This Row],[ ]]="Payé",PMKAFAAPAYER[[#This Row],[30.01.2025]],0)</f>
        <v>0</v>
      </c>
      <c r="AB474" s="32">
        <f t="shared" si="111"/>
        <v>0</v>
      </c>
      <c r="AC474" s="234"/>
      <c r="AD474" s="166">
        <f>IF(PMKAFAAPAYER[[#This Row],[ ]]="Payé",PMKAFAAPAYER[[#This Row],[06.02.2025]],0)</f>
        <v>0</v>
      </c>
      <c r="AE474" s="234"/>
      <c r="AF474" s="166">
        <f>IF(PMKAFAAPAYER[[#This Row],[ ]]="Payé",PMKAFAAPAYER[[#This Row],[13.02.2025]],0)</f>
        <v>0</v>
      </c>
      <c r="AG474" s="234"/>
      <c r="AH474" s="166">
        <f>IF(PMKAFAAPAYER[[#This Row],[ ]]="Payé",PMKAFAAPAYER[[#This Row],[20.02.2025]],0)</f>
        <v>0</v>
      </c>
      <c r="AI474" s="234"/>
      <c r="AJ474" s="176">
        <f>IF(PMKAFAAPAYER[[#This Row],[ ]]="Payé",PMKAFAAPAYER[[#This Row],[27.02.2025]],0)</f>
        <v>0</v>
      </c>
      <c r="AK474" s="47">
        <f t="shared" si="112"/>
        <v>0</v>
      </c>
      <c r="AL474" s="162"/>
      <c r="AM474" s="166">
        <f>IF(PMKAFAAPAYER[[#This Row],[ ]]="Payé",PMKAFAAPAYER[[#This Row],[05.03.2025]],0)</f>
        <v>0</v>
      </c>
      <c r="AN474" s="161"/>
      <c r="AO474" s="166">
        <f>IF(PMKAFAAPAYER[[#This Row],[ ]]="Payé",PMKAFAAPAYER[[#This Row],[12.03.2025]],0)</f>
        <v>0</v>
      </c>
      <c r="AP474" s="161"/>
      <c r="AQ474" s="166">
        <f>IF(PMKAFAAPAYER[[#This Row],[ ]]="Payé",PMKAFAAPAYER[[#This Row],[19.03.2025]],0)</f>
        <v>0</v>
      </c>
      <c r="AR474" s="161"/>
      <c r="AS474" s="176">
        <f>IF(PMKAFAAPAYER[[#This Row],[ ]]="Payé",PMKAFAAPAYER[[#This Row],[26.03.2025]],0)</f>
        <v>0</v>
      </c>
      <c r="AT474" s="17">
        <f t="shared" si="113"/>
        <v>0</v>
      </c>
      <c r="AU474" s="162"/>
      <c r="AV474" s="166">
        <f>IF(PMKAFAAPAYER[[#This Row],[ ]]="Payé",PMKAFAAPAYER[[#This Row],[02.04.2025]],0)</f>
        <v>0</v>
      </c>
      <c r="AW474" s="161"/>
      <c r="AX474" s="166">
        <f>IF(PMKAFAAPAYER[[#This Row],[ ]]="Payé",PMKAFAAPAYER[[#This Row],[09.04.2025]],0)</f>
        <v>0</v>
      </c>
      <c r="AY474" s="161"/>
      <c r="AZ474" s="166">
        <f>IF(PMKAFAAPAYER[[#This Row],[ ]]="Payé",PMKAFAAPAYER[[#This Row],[16.04.2025]],0)</f>
        <v>0</v>
      </c>
      <c r="BA474" s="161"/>
      <c r="BB474" s="166">
        <f>IF(PMKAFAAPAYER[[#This Row],[ ]]="Payé",PMKAFAAPAYER[[#This Row],[23.04.2025]],0)</f>
        <v>0</v>
      </c>
      <c r="BC474" s="161"/>
      <c r="BD474" s="176">
        <f>IF(PMKAFAAPAYER[[#This Row],[ ]]="Payé",PMKAFAAPAYER[[#This Row],[30.04.2025]],0)</f>
        <v>0</v>
      </c>
      <c r="BE474" s="18">
        <f t="shared" si="114"/>
        <v>0</v>
      </c>
      <c r="BF474" s="162"/>
      <c r="BG474" s="166">
        <f>IF(PMKAFAAPAYER[[#This Row],[ ]]="Payé",PMKAFAAPAYER[[#This Row],[07.05.2025]],0)</f>
        <v>0</v>
      </c>
      <c r="BH474" s="161"/>
      <c r="BI474" s="166">
        <f>IF(PMKAFAAPAYER[[#This Row],[ ]]="Payé",PMKAFAAPAYER[[#This Row],[14.05.2025]],0)</f>
        <v>0</v>
      </c>
      <c r="BJ474" s="161"/>
      <c r="BK474" s="166">
        <f>IF(PMKAFAAPAYER[[#This Row],[ ]]="Payé",PMKAFAAPAYER[[#This Row],[21.05.2025]],0)</f>
        <v>0</v>
      </c>
      <c r="BL474" s="161"/>
      <c r="BM474" s="176">
        <f>IF(PMKAFAAPAYER[[#This Row],[ ]]="Payé",PMKAFAAPAYER[[#This Row],[28.05.2025]],0)</f>
        <v>0</v>
      </c>
      <c r="BN474" s="17">
        <f t="shared" si="115"/>
        <v>0</v>
      </c>
      <c r="BO474" s="162"/>
      <c r="BP474" s="166">
        <f>IF(PMKAFAAPAYER[[#This Row],[ ]]="Payé",PMKAFAAPAYER[[#This Row],[04.06.2025]],0)</f>
        <v>0</v>
      </c>
      <c r="BQ474" s="161"/>
      <c r="BR474" s="166">
        <f>IF(PMKAFAAPAYER[[#This Row],[ ]]="Payé",PMKAFAAPAYER[[#This Row],[11.06.2025]],0)</f>
        <v>0</v>
      </c>
      <c r="BS474" s="161"/>
      <c r="BT474" s="166">
        <f>IF(PMKAFAAPAYER[[#This Row],[ ]]="Payé",PMKAFAAPAYER[[#This Row],[18.06.2025]],0)</f>
        <v>0</v>
      </c>
      <c r="BU474" s="161"/>
      <c r="BV474" s="176">
        <f>IF(PMKAFAAPAYER[[#This Row],[ ]]="Payé",PMKAFAAPAYER[[#This Row],[25.06.2025]],0)</f>
        <v>0</v>
      </c>
      <c r="BW474" s="18">
        <f t="shared" si="116"/>
        <v>0</v>
      </c>
      <c r="BX474" s="162"/>
      <c r="BY474" s="166">
        <f>IF(PMKAFAAPAYER[[#This Row],[ ]]="Payé",PMKAFAAPAYER[[#This Row],[02.07.2025]],0)</f>
        <v>0</v>
      </c>
      <c r="BZ474" s="161"/>
      <c r="CA474" s="166">
        <f>IF(PMKAFAAPAYER[[#This Row],[ ]]="Payé",PMKAFAAPAYER[[#This Row],[09.07.2025]],0)</f>
        <v>0</v>
      </c>
      <c r="CB474" s="161"/>
      <c r="CC474" s="166">
        <f>IF(PMKAFAAPAYER[[#This Row],[ ]]="Payé",PMKAFAAPAYER[[#This Row],[16.07.2025]],0)</f>
        <v>0</v>
      </c>
      <c r="CD474" s="161"/>
      <c r="CE474" s="166">
        <f>IF(PMKAFAAPAYER[[#This Row],[ ]]="Payé",PMKAFAAPAYER[[#This Row],[23.07.2025]],0)</f>
        <v>0</v>
      </c>
      <c r="CF474" s="161"/>
      <c r="CG474" s="176">
        <f>IF(PMKAFAAPAYER[[#This Row],[ ]]="Payé",PMKAFAAPAYER[[#This Row],[30.07.2025]],0)</f>
        <v>0</v>
      </c>
      <c r="CH474" s="17">
        <f t="shared" si="117"/>
        <v>0</v>
      </c>
      <c r="CI474" s="162"/>
      <c r="CJ474" s="166">
        <f>IF(PMKAFAAPAYER[[#This Row],[ ]]="Payé",PMKAFAAPAYER[[#This Row],[06.08.2025]],0)</f>
        <v>0</v>
      </c>
      <c r="CK474" s="161"/>
      <c r="CL474" s="166">
        <f>IF(PMKAFAAPAYER[[#This Row],[ ]]="Payé",PMKAFAAPAYER[[#This Row],[13.08.2025]],0)</f>
        <v>0</v>
      </c>
      <c r="CM474" s="161"/>
      <c r="CN474" s="166">
        <f>IF(PMKAFAAPAYER[[#This Row],[ ]]="Payé",PMKAFAAPAYER[[#This Row],[20.08.2025]],0)</f>
        <v>0</v>
      </c>
      <c r="CO474" s="161"/>
      <c r="CP474" s="176">
        <f>IF(PMKAFAAPAYER[[#This Row],[ ]]="Payé",PMKAFAAPAYER[[#This Row],[27.08.2025]],0)</f>
        <v>0</v>
      </c>
      <c r="CQ474" s="18">
        <f t="shared" si="118"/>
        <v>0</v>
      </c>
      <c r="CR474" s="162"/>
      <c r="CS474" s="166">
        <f>IF(PMKAFAAPAYER[[#This Row],[ ]]="Payé",PMKAFAAPAYER[[#This Row],[03.09.2025]],0)</f>
        <v>0</v>
      </c>
      <c r="CT474" s="161"/>
      <c r="CU474" s="166">
        <f>IF(PMKAFAAPAYER[[#This Row],[ ]]="Payé",PMKAFAAPAYER[[#This Row],[10.09.2025]],0)</f>
        <v>0</v>
      </c>
      <c r="CV474" s="161"/>
      <c r="CW474" s="166">
        <f>IF(PMKAFAAPAYER[[#This Row],[ ]]="Payé",PMKAFAAPAYER[[#This Row],[17.09.2025]],0)</f>
        <v>0</v>
      </c>
      <c r="CX474" s="161"/>
      <c r="CY474" s="176">
        <f>IF(PMKAFAAPAYER[[#This Row],[ ]]="Payé",PMKAFAAPAYER[[#This Row],[24.09.2025]],0)</f>
        <v>0</v>
      </c>
      <c r="CZ474" s="17">
        <f t="shared" si="119"/>
        <v>0</v>
      </c>
      <c r="DA474" s="162"/>
      <c r="DB474" s="166">
        <f>IF(PMKAFAAPAYER[[#This Row],[ ]]="Payé",PMKAFAAPAYER[[#This Row],[01.10.2025]],0)</f>
        <v>0</v>
      </c>
      <c r="DC474" s="161"/>
      <c r="DD474" s="166">
        <f>IF(PMKAFAAPAYER[[#This Row],[ ]]="Payé",PMKAFAAPAYER[[#This Row],[08.10.2025]],0)</f>
        <v>0</v>
      </c>
      <c r="DE474" s="161"/>
      <c r="DF474" s="166">
        <f>IF(PMKAFAAPAYER[[#This Row],[ ]]="Payé",PMKAFAAPAYER[[#This Row],[15.10.2025]],0)</f>
        <v>0</v>
      </c>
      <c r="DG474" s="161"/>
      <c r="DH474" s="166">
        <f>IF(PMKAFAAPAYER[[#This Row],[ ]]="Payé",PMKAFAAPAYER[[#This Row],[22.10.2025]],0)</f>
        <v>0</v>
      </c>
      <c r="DI474" s="161"/>
      <c r="DJ474" s="176">
        <f>IF(PMKAFAAPAYER[[#This Row],[ ]]="Payé",PMKAFAAPAYER[[#This Row],[29.10.2025]],0)</f>
        <v>0</v>
      </c>
      <c r="DK474" s="18">
        <f t="shared" si="120"/>
        <v>0</v>
      </c>
      <c r="DL474" s="162"/>
      <c r="DM474" s="166">
        <f>IF(PMKAFAAPAYER[[#This Row],[ ]]="Payé",PMKAFAAPAYER[[#This Row],[05.11.2025]],0)</f>
        <v>0</v>
      </c>
      <c r="DN474" s="161"/>
      <c r="DO474" s="166">
        <f>IF(PMKAFAAPAYER[[#This Row],[ ]]="Payé",PMKAFAAPAYER[[#This Row],[12.11.2025]],0)</f>
        <v>0</v>
      </c>
      <c r="DP474" s="161"/>
      <c r="DQ474" s="166">
        <f>IF(PMKAFAAPAYER[[#This Row],[ ]]="Payé",PMKAFAAPAYER[[#This Row],[19.11.2025]],0)</f>
        <v>0</v>
      </c>
      <c r="DR474" s="161"/>
      <c r="DS474" s="176">
        <f>IF(PMKAFAAPAYER[[#This Row],[ ]]="Payé",PMKAFAAPAYER[[#This Row],[26.11.2025]],0)</f>
        <v>0</v>
      </c>
      <c r="DT474" s="17">
        <f t="shared" si="121"/>
        <v>0</v>
      </c>
      <c r="DU474" s="162"/>
      <c r="DV474" s="166">
        <f>IF(PMKAFAAPAYER[[#This Row],[ ]]="Payé",PMKAFAAPAYER[[#This Row],[03.12.2025]],0)</f>
        <v>0</v>
      </c>
      <c r="DW474" s="161"/>
      <c r="DX474" s="166">
        <f>IF(PMKAFAAPAYER[[#This Row],[ ]]="Payé",PMKAFAAPAYER[[#This Row],[10.12.2025]],0)</f>
        <v>0</v>
      </c>
      <c r="DY474" s="161"/>
      <c r="DZ474" s="166">
        <f>IF(PMKAFAAPAYER[[#This Row],[ ]]="Payé",PMKAFAAPAYER[[#This Row],[17.12.2025]],0)</f>
        <v>0</v>
      </c>
      <c r="EA474" s="161"/>
      <c r="EB474" s="166">
        <f>IF(PMKAFAAPAYER[[#This Row],[ ]]="Payé",PMKAFAAPAYER[[#This Row],[24.12.2025]],0)</f>
        <v>0</v>
      </c>
      <c r="EC474" s="161"/>
      <c r="ED474" s="176">
        <f>IF(PMKAFAAPAYER[[#This Row],[ ]]="Payé",PMKAFAAPAYER[[#This Row],[31.12.2025]],0)</f>
        <v>0</v>
      </c>
      <c r="EE474" s="18">
        <f t="shared" si="122"/>
        <v>0</v>
      </c>
      <c r="EF474" s="11">
        <f t="shared" si="123"/>
        <v>0</v>
      </c>
      <c r="EG474" s="16">
        <f>+PMKAFAAPAYER[[#This Row],[CHF]]-PMKAFAAPAYER[[#This Row],[T2025]]</f>
        <v>0</v>
      </c>
    </row>
    <row r="475" spans="1:137" x14ac:dyDescent="0.3">
      <c r="A475" s="9">
        <f t="shared" si="124"/>
        <v>470</v>
      </c>
      <c r="B475" s="250"/>
      <c r="C475" s="251"/>
      <c r="D475" s="252"/>
      <c r="E475" s="253"/>
      <c r="F475" s="265">
        <f t="shared" si="110"/>
        <v>0</v>
      </c>
      <c r="G475" s="254"/>
      <c r="H475" s="255"/>
      <c r="I475" s="256"/>
      <c r="J475" s="14"/>
      <c r="K475" s="14"/>
      <c r="L475" s="14"/>
      <c r="N475" s="15"/>
      <c r="P475" s="258"/>
      <c r="Q475" s="259"/>
      <c r="R475" s="260"/>
      <c r="S475" s="166">
        <f>IF(PMKAFAAPAYER[[#This Row],[ ]]="Payé",PMKAFAAPAYER[[#This Row],[02.01.2025]],0)</f>
        <v>0</v>
      </c>
      <c r="T475" s="234"/>
      <c r="U475" s="166">
        <f>IF(PMKAFAAPAYER[[#This Row],[ ]]="Payé",PMKAFAAPAYER[[#This Row],[09.01.2025]],0)</f>
        <v>0</v>
      </c>
      <c r="V475" s="234"/>
      <c r="W475" s="166">
        <f>IF(PMKAFAAPAYER[[#This Row],[ ]]="Payé",PMKAFAAPAYER[[#This Row],[16.01.2025]],0)</f>
        <v>0</v>
      </c>
      <c r="X475" s="234"/>
      <c r="Y475" s="166">
        <f>IF(PMKAFAAPAYER[[#This Row],[ ]]="Payé",PMKAFAAPAYER[[#This Row],[23.01.2025]],0)</f>
        <v>0</v>
      </c>
      <c r="Z475" s="234"/>
      <c r="AA475" s="176">
        <f>IF(PMKAFAAPAYER[[#This Row],[ ]]="Payé",PMKAFAAPAYER[[#This Row],[30.01.2025]],0)</f>
        <v>0</v>
      </c>
      <c r="AB475" s="32">
        <f t="shared" si="111"/>
        <v>0</v>
      </c>
      <c r="AC475" s="234"/>
      <c r="AD475" s="166">
        <f>IF(PMKAFAAPAYER[[#This Row],[ ]]="Payé",PMKAFAAPAYER[[#This Row],[06.02.2025]],0)</f>
        <v>0</v>
      </c>
      <c r="AE475" s="234"/>
      <c r="AF475" s="166">
        <f>IF(PMKAFAAPAYER[[#This Row],[ ]]="Payé",PMKAFAAPAYER[[#This Row],[13.02.2025]],0)</f>
        <v>0</v>
      </c>
      <c r="AG475" s="234"/>
      <c r="AH475" s="166">
        <f>IF(PMKAFAAPAYER[[#This Row],[ ]]="Payé",PMKAFAAPAYER[[#This Row],[20.02.2025]],0)</f>
        <v>0</v>
      </c>
      <c r="AI475" s="234"/>
      <c r="AJ475" s="176">
        <f>IF(PMKAFAAPAYER[[#This Row],[ ]]="Payé",PMKAFAAPAYER[[#This Row],[27.02.2025]],0)</f>
        <v>0</v>
      </c>
      <c r="AK475" s="47">
        <f t="shared" si="112"/>
        <v>0</v>
      </c>
      <c r="AL475" s="162"/>
      <c r="AM475" s="166">
        <f>IF(PMKAFAAPAYER[[#This Row],[ ]]="Payé",PMKAFAAPAYER[[#This Row],[05.03.2025]],0)</f>
        <v>0</v>
      </c>
      <c r="AN475" s="161"/>
      <c r="AO475" s="166">
        <f>IF(PMKAFAAPAYER[[#This Row],[ ]]="Payé",PMKAFAAPAYER[[#This Row],[12.03.2025]],0)</f>
        <v>0</v>
      </c>
      <c r="AP475" s="161"/>
      <c r="AQ475" s="166">
        <f>IF(PMKAFAAPAYER[[#This Row],[ ]]="Payé",PMKAFAAPAYER[[#This Row],[19.03.2025]],0)</f>
        <v>0</v>
      </c>
      <c r="AR475" s="161"/>
      <c r="AS475" s="176">
        <f>IF(PMKAFAAPAYER[[#This Row],[ ]]="Payé",PMKAFAAPAYER[[#This Row],[26.03.2025]],0)</f>
        <v>0</v>
      </c>
      <c r="AT475" s="17">
        <f t="shared" si="113"/>
        <v>0</v>
      </c>
      <c r="AU475" s="162"/>
      <c r="AV475" s="166">
        <f>IF(PMKAFAAPAYER[[#This Row],[ ]]="Payé",PMKAFAAPAYER[[#This Row],[02.04.2025]],0)</f>
        <v>0</v>
      </c>
      <c r="AW475" s="161"/>
      <c r="AX475" s="166">
        <f>IF(PMKAFAAPAYER[[#This Row],[ ]]="Payé",PMKAFAAPAYER[[#This Row],[09.04.2025]],0)</f>
        <v>0</v>
      </c>
      <c r="AY475" s="161"/>
      <c r="AZ475" s="166">
        <f>IF(PMKAFAAPAYER[[#This Row],[ ]]="Payé",PMKAFAAPAYER[[#This Row],[16.04.2025]],0)</f>
        <v>0</v>
      </c>
      <c r="BA475" s="161"/>
      <c r="BB475" s="166">
        <f>IF(PMKAFAAPAYER[[#This Row],[ ]]="Payé",PMKAFAAPAYER[[#This Row],[23.04.2025]],0)</f>
        <v>0</v>
      </c>
      <c r="BC475" s="161"/>
      <c r="BD475" s="176">
        <f>IF(PMKAFAAPAYER[[#This Row],[ ]]="Payé",PMKAFAAPAYER[[#This Row],[30.04.2025]],0)</f>
        <v>0</v>
      </c>
      <c r="BE475" s="18">
        <f t="shared" si="114"/>
        <v>0</v>
      </c>
      <c r="BF475" s="162"/>
      <c r="BG475" s="166">
        <f>IF(PMKAFAAPAYER[[#This Row],[ ]]="Payé",PMKAFAAPAYER[[#This Row],[07.05.2025]],0)</f>
        <v>0</v>
      </c>
      <c r="BH475" s="161"/>
      <c r="BI475" s="166">
        <f>IF(PMKAFAAPAYER[[#This Row],[ ]]="Payé",PMKAFAAPAYER[[#This Row],[14.05.2025]],0)</f>
        <v>0</v>
      </c>
      <c r="BJ475" s="161"/>
      <c r="BK475" s="166">
        <f>IF(PMKAFAAPAYER[[#This Row],[ ]]="Payé",PMKAFAAPAYER[[#This Row],[21.05.2025]],0)</f>
        <v>0</v>
      </c>
      <c r="BL475" s="161"/>
      <c r="BM475" s="176">
        <f>IF(PMKAFAAPAYER[[#This Row],[ ]]="Payé",PMKAFAAPAYER[[#This Row],[28.05.2025]],0)</f>
        <v>0</v>
      </c>
      <c r="BN475" s="17">
        <f t="shared" si="115"/>
        <v>0</v>
      </c>
      <c r="BO475" s="162"/>
      <c r="BP475" s="166">
        <f>IF(PMKAFAAPAYER[[#This Row],[ ]]="Payé",PMKAFAAPAYER[[#This Row],[04.06.2025]],0)</f>
        <v>0</v>
      </c>
      <c r="BQ475" s="161"/>
      <c r="BR475" s="166">
        <f>IF(PMKAFAAPAYER[[#This Row],[ ]]="Payé",PMKAFAAPAYER[[#This Row],[11.06.2025]],0)</f>
        <v>0</v>
      </c>
      <c r="BS475" s="161"/>
      <c r="BT475" s="166">
        <f>IF(PMKAFAAPAYER[[#This Row],[ ]]="Payé",PMKAFAAPAYER[[#This Row],[18.06.2025]],0)</f>
        <v>0</v>
      </c>
      <c r="BU475" s="161"/>
      <c r="BV475" s="176">
        <f>IF(PMKAFAAPAYER[[#This Row],[ ]]="Payé",PMKAFAAPAYER[[#This Row],[25.06.2025]],0)</f>
        <v>0</v>
      </c>
      <c r="BW475" s="18">
        <f t="shared" si="116"/>
        <v>0</v>
      </c>
      <c r="BX475" s="162"/>
      <c r="BY475" s="166">
        <f>IF(PMKAFAAPAYER[[#This Row],[ ]]="Payé",PMKAFAAPAYER[[#This Row],[02.07.2025]],0)</f>
        <v>0</v>
      </c>
      <c r="BZ475" s="161"/>
      <c r="CA475" s="166">
        <f>IF(PMKAFAAPAYER[[#This Row],[ ]]="Payé",PMKAFAAPAYER[[#This Row],[09.07.2025]],0)</f>
        <v>0</v>
      </c>
      <c r="CB475" s="161"/>
      <c r="CC475" s="166">
        <f>IF(PMKAFAAPAYER[[#This Row],[ ]]="Payé",PMKAFAAPAYER[[#This Row],[16.07.2025]],0)</f>
        <v>0</v>
      </c>
      <c r="CD475" s="161"/>
      <c r="CE475" s="166">
        <f>IF(PMKAFAAPAYER[[#This Row],[ ]]="Payé",PMKAFAAPAYER[[#This Row],[23.07.2025]],0)</f>
        <v>0</v>
      </c>
      <c r="CF475" s="161"/>
      <c r="CG475" s="176">
        <f>IF(PMKAFAAPAYER[[#This Row],[ ]]="Payé",PMKAFAAPAYER[[#This Row],[30.07.2025]],0)</f>
        <v>0</v>
      </c>
      <c r="CH475" s="17">
        <f t="shared" si="117"/>
        <v>0</v>
      </c>
      <c r="CI475" s="162"/>
      <c r="CJ475" s="166">
        <f>IF(PMKAFAAPAYER[[#This Row],[ ]]="Payé",PMKAFAAPAYER[[#This Row],[06.08.2025]],0)</f>
        <v>0</v>
      </c>
      <c r="CK475" s="161"/>
      <c r="CL475" s="166">
        <f>IF(PMKAFAAPAYER[[#This Row],[ ]]="Payé",PMKAFAAPAYER[[#This Row],[13.08.2025]],0)</f>
        <v>0</v>
      </c>
      <c r="CM475" s="161"/>
      <c r="CN475" s="166">
        <f>IF(PMKAFAAPAYER[[#This Row],[ ]]="Payé",PMKAFAAPAYER[[#This Row],[20.08.2025]],0)</f>
        <v>0</v>
      </c>
      <c r="CO475" s="161"/>
      <c r="CP475" s="176">
        <f>IF(PMKAFAAPAYER[[#This Row],[ ]]="Payé",PMKAFAAPAYER[[#This Row],[27.08.2025]],0)</f>
        <v>0</v>
      </c>
      <c r="CQ475" s="18">
        <f t="shared" si="118"/>
        <v>0</v>
      </c>
      <c r="CR475" s="162"/>
      <c r="CS475" s="166">
        <f>IF(PMKAFAAPAYER[[#This Row],[ ]]="Payé",PMKAFAAPAYER[[#This Row],[03.09.2025]],0)</f>
        <v>0</v>
      </c>
      <c r="CT475" s="161"/>
      <c r="CU475" s="166">
        <f>IF(PMKAFAAPAYER[[#This Row],[ ]]="Payé",PMKAFAAPAYER[[#This Row],[10.09.2025]],0)</f>
        <v>0</v>
      </c>
      <c r="CV475" s="161"/>
      <c r="CW475" s="166">
        <f>IF(PMKAFAAPAYER[[#This Row],[ ]]="Payé",PMKAFAAPAYER[[#This Row],[17.09.2025]],0)</f>
        <v>0</v>
      </c>
      <c r="CX475" s="161"/>
      <c r="CY475" s="176">
        <f>IF(PMKAFAAPAYER[[#This Row],[ ]]="Payé",PMKAFAAPAYER[[#This Row],[24.09.2025]],0)</f>
        <v>0</v>
      </c>
      <c r="CZ475" s="17">
        <f t="shared" si="119"/>
        <v>0</v>
      </c>
      <c r="DA475" s="162"/>
      <c r="DB475" s="166">
        <f>IF(PMKAFAAPAYER[[#This Row],[ ]]="Payé",PMKAFAAPAYER[[#This Row],[01.10.2025]],0)</f>
        <v>0</v>
      </c>
      <c r="DC475" s="161"/>
      <c r="DD475" s="166">
        <f>IF(PMKAFAAPAYER[[#This Row],[ ]]="Payé",PMKAFAAPAYER[[#This Row],[08.10.2025]],0)</f>
        <v>0</v>
      </c>
      <c r="DE475" s="161"/>
      <c r="DF475" s="166">
        <f>IF(PMKAFAAPAYER[[#This Row],[ ]]="Payé",PMKAFAAPAYER[[#This Row],[15.10.2025]],0)</f>
        <v>0</v>
      </c>
      <c r="DG475" s="161"/>
      <c r="DH475" s="166">
        <f>IF(PMKAFAAPAYER[[#This Row],[ ]]="Payé",PMKAFAAPAYER[[#This Row],[22.10.2025]],0)</f>
        <v>0</v>
      </c>
      <c r="DI475" s="161"/>
      <c r="DJ475" s="176">
        <f>IF(PMKAFAAPAYER[[#This Row],[ ]]="Payé",PMKAFAAPAYER[[#This Row],[29.10.2025]],0)</f>
        <v>0</v>
      </c>
      <c r="DK475" s="18">
        <f t="shared" si="120"/>
        <v>0</v>
      </c>
      <c r="DL475" s="162"/>
      <c r="DM475" s="166">
        <f>IF(PMKAFAAPAYER[[#This Row],[ ]]="Payé",PMKAFAAPAYER[[#This Row],[05.11.2025]],0)</f>
        <v>0</v>
      </c>
      <c r="DN475" s="161"/>
      <c r="DO475" s="166">
        <f>IF(PMKAFAAPAYER[[#This Row],[ ]]="Payé",PMKAFAAPAYER[[#This Row],[12.11.2025]],0)</f>
        <v>0</v>
      </c>
      <c r="DP475" s="161"/>
      <c r="DQ475" s="166">
        <f>IF(PMKAFAAPAYER[[#This Row],[ ]]="Payé",PMKAFAAPAYER[[#This Row],[19.11.2025]],0)</f>
        <v>0</v>
      </c>
      <c r="DR475" s="161"/>
      <c r="DS475" s="176">
        <f>IF(PMKAFAAPAYER[[#This Row],[ ]]="Payé",PMKAFAAPAYER[[#This Row],[26.11.2025]],0)</f>
        <v>0</v>
      </c>
      <c r="DT475" s="17">
        <f t="shared" si="121"/>
        <v>0</v>
      </c>
      <c r="DU475" s="162"/>
      <c r="DV475" s="166">
        <f>IF(PMKAFAAPAYER[[#This Row],[ ]]="Payé",PMKAFAAPAYER[[#This Row],[03.12.2025]],0)</f>
        <v>0</v>
      </c>
      <c r="DW475" s="161"/>
      <c r="DX475" s="166">
        <f>IF(PMKAFAAPAYER[[#This Row],[ ]]="Payé",PMKAFAAPAYER[[#This Row],[10.12.2025]],0)</f>
        <v>0</v>
      </c>
      <c r="DY475" s="161"/>
      <c r="DZ475" s="166">
        <f>IF(PMKAFAAPAYER[[#This Row],[ ]]="Payé",PMKAFAAPAYER[[#This Row],[17.12.2025]],0)</f>
        <v>0</v>
      </c>
      <c r="EA475" s="161"/>
      <c r="EB475" s="166">
        <f>IF(PMKAFAAPAYER[[#This Row],[ ]]="Payé",PMKAFAAPAYER[[#This Row],[24.12.2025]],0)</f>
        <v>0</v>
      </c>
      <c r="EC475" s="161"/>
      <c r="ED475" s="176">
        <f>IF(PMKAFAAPAYER[[#This Row],[ ]]="Payé",PMKAFAAPAYER[[#This Row],[31.12.2025]],0)</f>
        <v>0</v>
      </c>
      <c r="EE475" s="18">
        <f t="shared" si="122"/>
        <v>0</v>
      </c>
      <c r="EF475" s="11">
        <f t="shared" si="123"/>
        <v>0</v>
      </c>
      <c r="EG475" s="16">
        <f>+PMKAFAAPAYER[[#This Row],[CHF]]-PMKAFAAPAYER[[#This Row],[T2025]]</f>
        <v>0</v>
      </c>
    </row>
    <row r="476" spans="1:137" x14ac:dyDescent="0.3">
      <c r="A476" s="9">
        <f t="shared" si="124"/>
        <v>471</v>
      </c>
      <c r="B476" s="250"/>
      <c r="C476" s="251"/>
      <c r="D476" s="252"/>
      <c r="E476" s="253"/>
      <c r="F476" s="265">
        <f t="shared" si="110"/>
        <v>0</v>
      </c>
      <c r="G476" s="254"/>
      <c r="H476" s="255"/>
      <c r="I476" s="256"/>
      <c r="J476" s="14"/>
      <c r="K476" s="14"/>
      <c r="L476" s="14"/>
      <c r="N476" s="15"/>
      <c r="P476" s="258"/>
      <c r="Q476" s="259"/>
      <c r="R476" s="260"/>
      <c r="S476" s="166">
        <f>IF(PMKAFAAPAYER[[#This Row],[ ]]="Payé",PMKAFAAPAYER[[#This Row],[02.01.2025]],0)</f>
        <v>0</v>
      </c>
      <c r="T476" s="234"/>
      <c r="U476" s="166">
        <f>IF(PMKAFAAPAYER[[#This Row],[ ]]="Payé",PMKAFAAPAYER[[#This Row],[09.01.2025]],0)</f>
        <v>0</v>
      </c>
      <c r="V476" s="234"/>
      <c r="W476" s="166">
        <f>IF(PMKAFAAPAYER[[#This Row],[ ]]="Payé",PMKAFAAPAYER[[#This Row],[16.01.2025]],0)</f>
        <v>0</v>
      </c>
      <c r="X476" s="234"/>
      <c r="Y476" s="166">
        <f>IF(PMKAFAAPAYER[[#This Row],[ ]]="Payé",PMKAFAAPAYER[[#This Row],[23.01.2025]],0)</f>
        <v>0</v>
      </c>
      <c r="Z476" s="234"/>
      <c r="AA476" s="176">
        <f>IF(PMKAFAAPAYER[[#This Row],[ ]]="Payé",PMKAFAAPAYER[[#This Row],[30.01.2025]],0)</f>
        <v>0</v>
      </c>
      <c r="AB476" s="32">
        <f t="shared" si="111"/>
        <v>0</v>
      </c>
      <c r="AC476" s="234"/>
      <c r="AD476" s="166">
        <f>IF(PMKAFAAPAYER[[#This Row],[ ]]="Payé",PMKAFAAPAYER[[#This Row],[06.02.2025]],0)</f>
        <v>0</v>
      </c>
      <c r="AE476" s="234"/>
      <c r="AF476" s="166">
        <f>IF(PMKAFAAPAYER[[#This Row],[ ]]="Payé",PMKAFAAPAYER[[#This Row],[13.02.2025]],0)</f>
        <v>0</v>
      </c>
      <c r="AG476" s="234"/>
      <c r="AH476" s="166">
        <f>IF(PMKAFAAPAYER[[#This Row],[ ]]="Payé",PMKAFAAPAYER[[#This Row],[20.02.2025]],0)</f>
        <v>0</v>
      </c>
      <c r="AI476" s="234"/>
      <c r="AJ476" s="176">
        <f>IF(PMKAFAAPAYER[[#This Row],[ ]]="Payé",PMKAFAAPAYER[[#This Row],[27.02.2025]],0)</f>
        <v>0</v>
      </c>
      <c r="AK476" s="47">
        <f t="shared" si="112"/>
        <v>0</v>
      </c>
      <c r="AL476" s="162"/>
      <c r="AM476" s="166">
        <f>IF(PMKAFAAPAYER[[#This Row],[ ]]="Payé",PMKAFAAPAYER[[#This Row],[05.03.2025]],0)</f>
        <v>0</v>
      </c>
      <c r="AN476" s="161"/>
      <c r="AO476" s="166">
        <f>IF(PMKAFAAPAYER[[#This Row],[ ]]="Payé",PMKAFAAPAYER[[#This Row],[12.03.2025]],0)</f>
        <v>0</v>
      </c>
      <c r="AP476" s="161"/>
      <c r="AQ476" s="166">
        <f>IF(PMKAFAAPAYER[[#This Row],[ ]]="Payé",PMKAFAAPAYER[[#This Row],[19.03.2025]],0)</f>
        <v>0</v>
      </c>
      <c r="AR476" s="161"/>
      <c r="AS476" s="176">
        <f>IF(PMKAFAAPAYER[[#This Row],[ ]]="Payé",PMKAFAAPAYER[[#This Row],[26.03.2025]],0)</f>
        <v>0</v>
      </c>
      <c r="AT476" s="17">
        <f t="shared" si="113"/>
        <v>0</v>
      </c>
      <c r="AU476" s="162"/>
      <c r="AV476" s="166">
        <f>IF(PMKAFAAPAYER[[#This Row],[ ]]="Payé",PMKAFAAPAYER[[#This Row],[02.04.2025]],0)</f>
        <v>0</v>
      </c>
      <c r="AW476" s="161"/>
      <c r="AX476" s="166">
        <f>IF(PMKAFAAPAYER[[#This Row],[ ]]="Payé",PMKAFAAPAYER[[#This Row],[09.04.2025]],0)</f>
        <v>0</v>
      </c>
      <c r="AY476" s="161"/>
      <c r="AZ476" s="166">
        <f>IF(PMKAFAAPAYER[[#This Row],[ ]]="Payé",PMKAFAAPAYER[[#This Row],[16.04.2025]],0)</f>
        <v>0</v>
      </c>
      <c r="BA476" s="161"/>
      <c r="BB476" s="166">
        <f>IF(PMKAFAAPAYER[[#This Row],[ ]]="Payé",PMKAFAAPAYER[[#This Row],[23.04.2025]],0)</f>
        <v>0</v>
      </c>
      <c r="BC476" s="161"/>
      <c r="BD476" s="176">
        <f>IF(PMKAFAAPAYER[[#This Row],[ ]]="Payé",PMKAFAAPAYER[[#This Row],[30.04.2025]],0)</f>
        <v>0</v>
      </c>
      <c r="BE476" s="18">
        <f t="shared" si="114"/>
        <v>0</v>
      </c>
      <c r="BF476" s="162"/>
      <c r="BG476" s="166">
        <f>IF(PMKAFAAPAYER[[#This Row],[ ]]="Payé",PMKAFAAPAYER[[#This Row],[07.05.2025]],0)</f>
        <v>0</v>
      </c>
      <c r="BH476" s="161"/>
      <c r="BI476" s="166">
        <f>IF(PMKAFAAPAYER[[#This Row],[ ]]="Payé",PMKAFAAPAYER[[#This Row],[14.05.2025]],0)</f>
        <v>0</v>
      </c>
      <c r="BJ476" s="161"/>
      <c r="BK476" s="166">
        <f>IF(PMKAFAAPAYER[[#This Row],[ ]]="Payé",PMKAFAAPAYER[[#This Row],[21.05.2025]],0)</f>
        <v>0</v>
      </c>
      <c r="BL476" s="161"/>
      <c r="BM476" s="176">
        <f>IF(PMKAFAAPAYER[[#This Row],[ ]]="Payé",PMKAFAAPAYER[[#This Row],[28.05.2025]],0)</f>
        <v>0</v>
      </c>
      <c r="BN476" s="17">
        <f t="shared" si="115"/>
        <v>0</v>
      </c>
      <c r="BO476" s="162"/>
      <c r="BP476" s="166">
        <f>IF(PMKAFAAPAYER[[#This Row],[ ]]="Payé",PMKAFAAPAYER[[#This Row],[04.06.2025]],0)</f>
        <v>0</v>
      </c>
      <c r="BQ476" s="161"/>
      <c r="BR476" s="166">
        <f>IF(PMKAFAAPAYER[[#This Row],[ ]]="Payé",PMKAFAAPAYER[[#This Row],[11.06.2025]],0)</f>
        <v>0</v>
      </c>
      <c r="BS476" s="161"/>
      <c r="BT476" s="166">
        <f>IF(PMKAFAAPAYER[[#This Row],[ ]]="Payé",PMKAFAAPAYER[[#This Row],[18.06.2025]],0)</f>
        <v>0</v>
      </c>
      <c r="BU476" s="161"/>
      <c r="BV476" s="176">
        <f>IF(PMKAFAAPAYER[[#This Row],[ ]]="Payé",PMKAFAAPAYER[[#This Row],[25.06.2025]],0)</f>
        <v>0</v>
      </c>
      <c r="BW476" s="18">
        <f t="shared" si="116"/>
        <v>0</v>
      </c>
      <c r="BX476" s="162"/>
      <c r="BY476" s="166">
        <f>IF(PMKAFAAPAYER[[#This Row],[ ]]="Payé",PMKAFAAPAYER[[#This Row],[02.07.2025]],0)</f>
        <v>0</v>
      </c>
      <c r="BZ476" s="161"/>
      <c r="CA476" s="166">
        <f>IF(PMKAFAAPAYER[[#This Row],[ ]]="Payé",PMKAFAAPAYER[[#This Row],[09.07.2025]],0)</f>
        <v>0</v>
      </c>
      <c r="CB476" s="161"/>
      <c r="CC476" s="166">
        <f>IF(PMKAFAAPAYER[[#This Row],[ ]]="Payé",PMKAFAAPAYER[[#This Row],[16.07.2025]],0)</f>
        <v>0</v>
      </c>
      <c r="CD476" s="161"/>
      <c r="CE476" s="166">
        <f>IF(PMKAFAAPAYER[[#This Row],[ ]]="Payé",PMKAFAAPAYER[[#This Row],[23.07.2025]],0)</f>
        <v>0</v>
      </c>
      <c r="CF476" s="161"/>
      <c r="CG476" s="176">
        <f>IF(PMKAFAAPAYER[[#This Row],[ ]]="Payé",PMKAFAAPAYER[[#This Row],[30.07.2025]],0)</f>
        <v>0</v>
      </c>
      <c r="CH476" s="17">
        <f t="shared" si="117"/>
        <v>0</v>
      </c>
      <c r="CI476" s="162"/>
      <c r="CJ476" s="166">
        <f>IF(PMKAFAAPAYER[[#This Row],[ ]]="Payé",PMKAFAAPAYER[[#This Row],[06.08.2025]],0)</f>
        <v>0</v>
      </c>
      <c r="CK476" s="161"/>
      <c r="CL476" s="166">
        <f>IF(PMKAFAAPAYER[[#This Row],[ ]]="Payé",PMKAFAAPAYER[[#This Row],[13.08.2025]],0)</f>
        <v>0</v>
      </c>
      <c r="CM476" s="161"/>
      <c r="CN476" s="166">
        <f>IF(PMKAFAAPAYER[[#This Row],[ ]]="Payé",PMKAFAAPAYER[[#This Row],[20.08.2025]],0)</f>
        <v>0</v>
      </c>
      <c r="CO476" s="161"/>
      <c r="CP476" s="176">
        <f>IF(PMKAFAAPAYER[[#This Row],[ ]]="Payé",PMKAFAAPAYER[[#This Row],[27.08.2025]],0)</f>
        <v>0</v>
      </c>
      <c r="CQ476" s="18">
        <f t="shared" si="118"/>
        <v>0</v>
      </c>
      <c r="CR476" s="162"/>
      <c r="CS476" s="166">
        <f>IF(PMKAFAAPAYER[[#This Row],[ ]]="Payé",PMKAFAAPAYER[[#This Row],[03.09.2025]],0)</f>
        <v>0</v>
      </c>
      <c r="CT476" s="161"/>
      <c r="CU476" s="166">
        <f>IF(PMKAFAAPAYER[[#This Row],[ ]]="Payé",PMKAFAAPAYER[[#This Row],[10.09.2025]],0)</f>
        <v>0</v>
      </c>
      <c r="CV476" s="161"/>
      <c r="CW476" s="166">
        <f>IF(PMKAFAAPAYER[[#This Row],[ ]]="Payé",PMKAFAAPAYER[[#This Row],[17.09.2025]],0)</f>
        <v>0</v>
      </c>
      <c r="CX476" s="161"/>
      <c r="CY476" s="176">
        <f>IF(PMKAFAAPAYER[[#This Row],[ ]]="Payé",PMKAFAAPAYER[[#This Row],[24.09.2025]],0)</f>
        <v>0</v>
      </c>
      <c r="CZ476" s="17">
        <f t="shared" si="119"/>
        <v>0</v>
      </c>
      <c r="DA476" s="162"/>
      <c r="DB476" s="166">
        <f>IF(PMKAFAAPAYER[[#This Row],[ ]]="Payé",PMKAFAAPAYER[[#This Row],[01.10.2025]],0)</f>
        <v>0</v>
      </c>
      <c r="DC476" s="161"/>
      <c r="DD476" s="166">
        <f>IF(PMKAFAAPAYER[[#This Row],[ ]]="Payé",PMKAFAAPAYER[[#This Row],[08.10.2025]],0)</f>
        <v>0</v>
      </c>
      <c r="DE476" s="161"/>
      <c r="DF476" s="166">
        <f>IF(PMKAFAAPAYER[[#This Row],[ ]]="Payé",PMKAFAAPAYER[[#This Row],[15.10.2025]],0)</f>
        <v>0</v>
      </c>
      <c r="DG476" s="161"/>
      <c r="DH476" s="166">
        <f>IF(PMKAFAAPAYER[[#This Row],[ ]]="Payé",PMKAFAAPAYER[[#This Row],[22.10.2025]],0)</f>
        <v>0</v>
      </c>
      <c r="DI476" s="161"/>
      <c r="DJ476" s="176">
        <f>IF(PMKAFAAPAYER[[#This Row],[ ]]="Payé",PMKAFAAPAYER[[#This Row],[29.10.2025]],0)</f>
        <v>0</v>
      </c>
      <c r="DK476" s="18">
        <f t="shared" si="120"/>
        <v>0</v>
      </c>
      <c r="DL476" s="162"/>
      <c r="DM476" s="166">
        <f>IF(PMKAFAAPAYER[[#This Row],[ ]]="Payé",PMKAFAAPAYER[[#This Row],[05.11.2025]],0)</f>
        <v>0</v>
      </c>
      <c r="DN476" s="161"/>
      <c r="DO476" s="166">
        <f>IF(PMKAFAAPAYER[[#This Row],[ ]]="Payé",PMKAFAAPAYER[[#This Row],[12.11.2025]],0)</f>
        <v>0</v>
      </c>
      <c r="DP476" s="161"/>
      <c r="DQ476" s="166">
        <f>IF(PMKAFAAPAYER[[#This Row],[ ]]="Payé",PMKAFAAPAYER[[#This Row],[19.11.2025]],0)</f>
        <v>0</v>
      </c>
      <c r="DR476" s="161"/>
      <c r="DS476" s="176">
        <f>IF(PMKAFAAPAYER[[#This Row],[ ]]="Payé",PMKAFAAPAYER[[#This Row],[26.11.2025]],0)</f>
        <v>0</v>
      </c>
      <c r="DT476" s="17">
        <f t="shared" si="121"/>
        <v>0</v>
      </c>
      <c r="DU476" s="162"/>
      <c r="DV476" s="166">
        <f>IF(PMKAFAAPAYER[[#This Row],[ ]]="Payé",PMKAFAAPAYER[[#This Row],[03.12.2025]],0)</f>
        <v>0</v>
      </c>
      <c r="DW476" s="161"/>
      <c r="DX476" s="166">
        <f>IF(PMKAFAAPAYER[[#This Row],[ ]]="Payé",PMKAFAAPAYER[[#This Row],[10.12.2025]],0)</f>
        <v>0</v>
      </c>
      <c r="DY476" s="161"/>
      <c r="DZ476" s="166">
        <f>IF(PMKAFAAPAYER[[#This Row],[ ]]="Payé",PMKAFAAPAYER[[#This Row],[17.12.2025]],0)</f>
        <v>0</v>
      </c>
      <c r="EA476" s="161"/>
      <c r="EB476" s="166">
        <f>IF(PMKAFAAPAYER[[#This Row],[ ]]="Payé",PMKAFAAPAYER[[#This Row],[24.12.2025]],0)</f>
        <v>0</v>
      </c>
      <c r="EC476" s="161"/>
      <c r="ED476" s="176">
        <f>IF(PMKAFAAPAYER[[#This Row],[ ]]="Payé",PMKAFAAPAYER[[#This Row],[31.12.2025]],0)</f>
        <v>0</v>
      </c>
      <c r="EE476" s="18">
        <f t="shared" si="122"/>
        <v>0</v>
      </c>
      <c r="EF476" s="11">
        <f t="shared" si="123"/>
        <v>0</v>
      </c>
      <c r="EG476" s="16">
        <f>+PMKAFAAPAYER[[#This Row],[CHF]]-PMKAFAAPAYER[[#This Row],[T2025]]</f>
        <v>0</v>
      </c>
    </row>
    <row r="477" spans="1:137" x14ac:dyDescent="0.3">
      <c r="A477" s="9">
        <f t="shared" si="124"/>
        <v>472</v>
      </c>
      <c r="B477" s="250"/>
      <c r="C477" s="251"/>
      <c r="D477" s="252"/>
      <c r="E477" s="253"/>
      <c r="F477" s="265">
        <f t="shared" si="110"/>
        <v>0</v>
      </c>
      <c r="G477" s="254"/>
      <c r="H477" s="255"/>
      <c r="I477" s="256"/>
      <c r="J477" s="14"/>
      <c r="K477" s="14"/>
      <c r="L477" s="14"/>
      <c r="N477" s="15"/>
      <c r="P477" s="258"/>
      <c r="Q477" s="259"/>
      <c r="R477" s="260"/>
      <c r="S477" s="166">
        <f>IF(PMKAFAAPAYER[[#This Row],[ ]]="Payé",PMKAFAAPAYER[[#This Row],[02.01.2025]],0)</f>
        <v>0</v>
      </c>
      <c r="T477" s="234"/>
      <c r="U477" s="166">
        <f>IF(PMKAFAAPAYER[[#This Row],[ ]]="Payé",PMKAFAAPAYER[[#This Row],[09.01.2025]],0)</f>
        <v>0</v>
      </c>
      <c r="V477" s="234"/>
      <c r="W477" s="166">
        <f>IF(PMKAFAAPAYER[[#This Row],[ ]]="Payé",PMKAFAAPAYER[[#This Row],[16.01.2025]],0)</f>
        <v>0</v>
      </c>
      <c r="X477" s="234"/>
      <c r="Y477" s="166">
        <f>IF(PMKAFAAPAYER[[#This Row],[ ]]="Payé",PMKAFAAPAYER[[#This Row],[23.01.2025]],0)</f>
        <v>0</v>
      </c>
      <c r="Z477" s="234"/>
      <c r="AA477" s="176">
        <f>IF(PMKAFAAPAYER[[#This Row],[ ]]="Payé",PMKAFAAPAYER[[#This Row],[30.01.2025]],0)</f>
        <v>0</v>
      </c>
      <c r="AB477" s="32">
        <f t="shared" si="111"/>
        <v>0</v>
      </c>
      <c r="AC477" s="234"/>
      <c r="AD477" s="166">
        <f>IF(PMKAFAAPAYER[[#This Row],[ ]]="Payé",PMKAFAAPAYER[[#This Row],[06.02.2025]],0)</f>
        <v>0</v>
      </c>
      <c r="AE477" s="234"/>
      <c r="AF477" s="166">
        <f>IF(PMKAFAAPAYER[[#This Row],[ ]]="Payé",PMKAFAAPAYER[[#This Row],[13.02.2025]],0)</f>
        <v>0</v>
      </c>
      <c r="AG477" s="234"/>
      <c r="AH477" s="166">
        <f>IF(PMKAFAAPAYER[[#This Row],[ ]]="Payé",PMKAFAAPAYER[[#This Row],[20.02.2025]],0)</f>
        <v>0</v>
      </c>
      <c r="AI477" s="234"/>
      <c r="AJ477" s="176">
        <f>IF(PMKAFAAPAYER[[#This Row],[ ]]="Payé",PMKAFAAPAYER[[#This Row],[27.02.2025]],0)</f>
        <v>0</v>
      </c>
      <c r="AK477" s="47">
        <f t="shared" si="112"/>
        <v>0</v>
      </c>
      <c r="AL477" s="162"/>
      <c r="AM477" s="166">
        <f>IF(PMKAFAAPAYER[[#This Row],[ ]]="Payé",PMKAFAAPAYER[[#This Row],[05.03.2025]],0)</f>
        <v>0</v>
      </c>
      <c r="AN477" s="161"/>
      <c r="AO477" s="166">
        <f>IF(PMKAFAAPAYER[[#This Row],[ ]]="Payé",PMKAFAAPAYER[[#This Row],[12.03.2025]],0)</f>
        <v>0</v>
      </c>
      <c r="AP477" s="161"/>
      <c r="AQ477" s="166">
        <f>IF(PMKAFAAPAYER[[#This Row],[ ]]="Payé",PMKAFAAPAYER[[#This Row],[19.03.2025]],0)</f>
        <v>0</v>
      </c>
      <c r="AR477" s="161"/>
      <c r="AS477" s="176">
        <f>IF(PMKAFAAPAYER[[#This Row],[ ]]="Payé",PMKAFAAPAYER[[#This Row],[26.03.2025]],0)</f>
        <v>0</v>
      </c>
      <c r="AT477" s="17">
        <f t="shared" si="113"/>
        <v>0</v>
      </c>
      <c r="AU477" s="162"/>
      <c r="AV477" s="166">
        <f>IF(PMKAFAAPAYER[[#This Row],[ ]]="Payé",PMKAFAAPAYER[[#This Row],[02.04.2025]],0)</f>
        <v>0</v>
      </c>
      <c r="AW477" s="161"/>
      <c r="AX477" s="166">
        <f>IF(PMKAFAAPAYER[[#This Row],[ ]]="Payé",PMKAFAAPAYER[[#This Row],[09.04.2025]],0)</f>
        <v>0</v>
      </c>
      <c r="AY477" s="161"/>
      <c r="AZ477" s="166">
        <f>IF(PMKAFAAPAYER[[#This Row],[ ]]="Payé",PMKAFAAPAYER[[#This Row],[16.04.2025]],0)</f>
        <v>0</v>
      </c>
      <c r="BA477" s="161"/>
      <c r="BB477" s="166">
        <f>IF(PMKAFAAPAYER[[#This Row],[ ]]="Payé",PMKAFAAPAYER[[#This Row],[23.04.2025]],0)</f>
        <v>0</v>
      </c>
      <c r="BC477" s="161"/>
      <c r="BD477" s="176">
        <f>IF(PMKAFAAPAYER[[#This Row],[ ]]="Payé",PMKAFAAPAYER[[#This Row],[30.04.2025]],0)</f>
        <v>0</v>
      </c>
      <c r="BE477" s="18">
        <f t="shared" si="114"/>
        <v>0</v>
      </c>
      <c r="BF477" s="162"/>
      <c r="BG477" s="166">
        <f>IF(PMKAFAAPAYER[[#This Row],[ ]]="Payé",PMKAFAAPAYER[[#This Row],[07.05.2025]],0)</f>
        <v>0</v>
      </c>
      <c r="BH477" s="161"/>
      <c r="BI477" s="166">
        <f>IF(PMKAFAAPAYER[[#This Row],[ ]]="Payé",PMKAFAAPAYER[[#This Row],[14.05.2025]],0)</f>
        <v>0</v>
      </c>
      <c r="BJ477" s="161"/>
      <c r="BK477" s="166">
        <f>IF(PMKAFAAPAYER[[#This Row],[ ]]="Payé",PMKAFAAPAYER[[#This Row],[21.05.2025]],0)</f>
        <v>0</v>
      </c>
      <c r="BL477" s="161"/>
      <c r="BM477" s="176">
        <f>IF(PMKAFAAPAYER[[#This Row],[ ]]="Payé",PMKAFAAPAYER[[#This Row],[28.05.2025]],0)</f>
        <v>0</v>
      </c>
      <c r="BN477" s="17">
        <f t="shared" si="115"/>
        <v>0</v>
      </c>
      <c r="BO477" s="162"/>
      <c r="BP477" s="166">
        <f>IF(PMKAFAAPAYER[[#This Row],[ ]]="Payé",PMKAFAAPAYER[[#This Row],[04.06.2025]],0)</f>
        <v>0</v>
      </c>
      <c r="BQ477" s="161"/>
      <c r="BR477" s="166">
        <f>IF(PMKAFAAPAYER[[#This Row],[ ]]="Payé",PMKAFAAPAYER[[#This Row],[11.06.2025]],0)</f>
        <v>0</v>
      </c>
      <c r="BS477" s="161"/>
      <c r="BT477" s="166">
        <f>IF(PMKAFAAPAYER[[#This Row],[ ]]="Payé",PMKAFAAPAYER[[#This Row],[18.06.2025]],0)</f>
        <v>0</v>
      </c>
      <c r="BU477" s="161"/>
      <c r="BV477" s="176">
        <f>IF(PMKAFAAPAYER[[#This Row],[ ]]="Payé",PMKAFAAPAYER[[#This Row],[25.06.2025]],0)</f>
        <v>0</v>
      </c>
      <c r="BW477" s="18">
        <f t="shared" si="116"/>
        <v>0</v>
      </c>
      <c r="BX477" s="162"/>
      <c r="BY477" s="166">
        <f>IF(PMKAFAAPAYER[[#This Row],[ ]]="Payé",PMKAFAAPAYER[[#This Row],[02.07.2025]],0)</f>
        <v>0</v>
      </c>
      <c r="BZ477" s="161"/>
      <c r="CA477" s="166">
        <f>IF(PMKAFAAPAYER[[#This Row],[ ]]="Payé",PMKAFAAPAYER[[#This Row],[09.07.2025]],0)</f>
        <v>0</v>
      </c>
      <c r="CB477" s="161"/>
      <c r="CC477" s="166">
        <f>IF(PMKAFAAPAYER[[#This Row],[ ]]="Payé",PMKAFAAPAYER[[#This Row],[16.07.2025]],0)</f>
        <v>0</v>
      </c>
      <c r="CD477" s="161"/>
      <c r="CE477" s="166">
        <f>IF(PMKAFAAPAYER[[#This Row],[ ]]="Payé",PMKAFAAPAYER[[#This Row],[23.07.2025]],0)</f>
        <v>0</v>
      </c>
      <c r="CF477" s="161"/>
      <c r="CG477" s="176">
        <f>IF(PMKAFAAPAYER[[#This Row],[ ]]="Payé",PMKAFAAPAYER[[#This Row],[30.07.2025]],0)</f>
        <v>0</v>
      </c>
      <c r="CH477" s="17">
        <f t="shared" si="117"/>
        <v>0</v>
      </c>
      <c r="CI477" s="162"/>
      <c r="CJ477" s="166">
        <f>IF(PMKAFAAPAYER[[#This Row],[ ]]="Payé",PMKAFAAPAYER[[#This Row],[06.08.2025]],0)</f>
        <v>0</v>
      </c>
      <c r="CK477" s="161"/>
      <c r="CL477" s="166">
        <f>IF(PMKAFAAPAYER[[#This Row],[ ]]="Payé",PMKAFAAPAYER[[#This Row],[13.08.2025]],0)</f>
        <v>0</v>
      </c>
      <c r="CM477" s="161"/>
      <c r="CN477" s="166">
        <f>IF(PMKAFAAPAYER[[#This Row],[ ]]="Payé",PMKAFAAPAYER[[#This Row],[20.08.2025]],0)</f>
        <v>0</v>
      </c>
      <c r="CO477" s="161"/>
      <c r="CP477" s="176">
        <f>IF(PMKAFAAPAYER[[#This Row],[ ]]="Payé",PMKAFAAPAYER[[#This Row],[27.08.2025]],0)</f>
        <v>0</v>
      </c>
      <c r="CQ477" s="18">
        <f t="shared" si="118"/>
        <v>0</v>
      </c>
      <c r="CR477" s="162"/>
      <c r="CS477" s="166">
        <f>IF(PMKAFAAPAYER[[#This Row],[ ]]="Payé",PMKAFAAPAYER[[#This Row],[03.09.2025]],0)</f>
        <v>0</v>
      </c>
      <c r="CT477" s="161"/>
      <c r="CU477" s="166">
        <f>IF(PMKAFAAPAYER[[#This Row],[ ]]="Payé",PMKAFAAPAYER[[#This Row],[10.09.2025]],0)</f>
        <v>0</v>
      </c>
      <c r="CV477" s="161"/>
      <c r="CW477" s="166">
        <f>IF(PMKAFAAPAYER[[#This Row],[ ]]="Payé",PMKAFAAPAYER[[#This Row],[17.09.2025]],0)</f>
        <v>0</v>
      </c>
      <c r="CX477" s="161"/>
      <c r="CY477" s="176">
        <f>IF(PMKAFAAPAYER[[#This Row],[ ]]="Payé",PMKAFAAPAYER[[#This Row],[24.09.2025]],0)</f>
        <v>0</v>
      </c>
      <c r="CZ477" s="17">
        <f t="shared" si="119"/>
        <v>0</v>
      </c>
      <c r="DA477" s="162"/>
      <c r="DB477" s="166">
        <f>IF(PMKAFAAPAYER[[#This Row],[ ]]="Payé",PMKAFAAPAYER[[#This Row],[01.10.2025]],0)</f>
        <v>0</v>
      </c>
      <c r="DC477" s="161"/>
      <c r="DD477" s="166">
        <f>IF(PMKAFAAPAYER[[#This Row],[ ]]="Payé",PMKAFAAPAYER[[#This Row],[08.10.2025]],0)</f>
        <v>0</v>
      </c>
      <c r="DE477" s="161"/>
      <c r="DF477" s="166">
        <f>IF(PMKAFAAPAYER[[#This Row],[ ]]="Payé",PMKAFAAPAYER[[#This Row],[15.10.2025]],0)</f>
        <v>0</v>
      </c>
      <c r="DG477" s="161"/>
      <c r="DH477" s="166">
        <f>IF(PMKAFAAPAYER[[#This Row],[ ]]="Payé",PMKAFAAPAYER[[#This Row],[22.10.2025]],0)</f>
        <v>0</v>
      </c>
      <c r="DI477" s="161"/>
      <c r="DJ477" s="176">
        <f>IF(PMKAFAAPAYER[[#This Row],[ ]]="Payé",PMKAFAAPAYER[[#This Row],[29.10.2025]],0)</f>
        <v>0</v>
      </c>
      <c r="DK477" s="18">
        <f t="shared" si="120"/>
        <v>0</v>
      </c>
      <c r="DL477" s="162"/>
      <c r="DM477" s="166">
        <f>IF(PMKAFAAPAYER[[#This Row],[ ]]="Payé",PMKAFAAPAYER[[#This Row],[05.11.2025]],0)</f>
        <v>0</v>
      </c>
      <c r="DN477" s="161"/>
      <c r="DO477" s="166">
        <f>IF(PMKAFAAPAYER[[#This Row],[ ]]="Payé",PMKAFAAPAYER[[#This Row],[12.11.2025]],0)</f>
        <v>0</v>
      </c>
      <c r="DP477" s="161"/>
      <c r="DQ477" s="166">
        <f>IF(PMKAFAAPAYER[[#This Row],[ ]]="Payé",PMKAFAAPAYER[[#This Row],[19.11.2025]],0)</f>
        <v>0</v>
      </c>
      <c r="DR477" s="161"/>
      <c r="DS477" s="176">
        <f>IF(PMKAFAAPAYER[[#This Row],[ ]]="Payé",PMKAFAAPAYER[[#This Row],[26.11.2025]],0)</f>
        <v>0</v>
      </c>
      <c r="DT477" s="17">
        <f t="shared" si="121"/>
        <v>0</v>
      </c>
      <c r="DU477" s="162"/>
      <c r="DV477" s="166">
        <f>IF(PMKAFAAPAYER[[#This Row],[ ]]="Payé",PMKAFAAPAYER[[#This Row],[03.12.2025]],0)</f>
        <v>0</v>
      </c>
      <c r="DW477" s="161"/>
      <c r="DX477" s="166">
        <f>IF(PMKAFAAPAYER[[#This Row],[ ]]="Payé",PMKAFAAPAYER[[#This Row],[10.12.2025]],0)</f>
        <v>0</v>
      </c>
      <c r="DY477" s="161"/>
      <c r="DZ477" s="166">
        <f>IF(PMKAFAAPAYER[[#This Row],[ ]]="Payé",PMKAFAAPAYER[[#This Row],[17.12.2025]],0)</f>
        <v>0</v>
      </c>
      <c r="EA477" s="161"/>
      <c r="EB477" s="166">
        <f>IF(PMKAFAAPAYER[[#This Row],[ ]]="Payé",PMKAFAAPAYER[[#This Row],[24.12.2025]],0)</f>
        <v>0</v>
      </c>
      <c r="EC477" s="161"/>
      <c r="ED477" s="176">
        <f>IF(PMKAFAAPAYER[[#This Row],[ ]]="Payé",PMKAFAAPAYER[[#This Row],[31.12.2025]],0)</f>
        <v>0</v>
      </c>
      <c r="EE477" s="18">
        <f t="shared" si="122"/>
        <v>0</v>
      </c>
      <c r="EF477" s="11">
        <f t="shared" si="123"/>
        <v>0</v>
      </c>
      <c r="EG477" s="16">
        <f>+PMKAFAAPAYER[[#This Row],[CHF]]-PMKAFAAPAYER[[#This Row],[T2025]]</f>
        <v>0</v>
      </c>
    </row>
    <row r="478" spans="1:137" x14ac:dyDescent="0.3">
      <c r="A478" s="9">
        <f t="shared" si="124"/>
        <v>473</v>
      </c>
      <c r="B478" s="250"/>
      <c r="C478" s="251"/>
      <c r="D478" s="252"/>
      <c r="E478" s="253"/>
      <c r="F478" s="265">
        <f t="shared" si="110"/>
        <v>0</v>
      </c>
      <c r="G478" s="254"/>
      <c r="H478" s="255"/>
      <c r="I478" s="256"/>
      <c r="J478" s="14"/>
      <c r="K478" s="14"/>
      <c r="L478" s="14"/>
      <c r="N478" s="15"/>
      <c r="P478" s="258"/>
      <c r="Q478" s="259"/>
      <c r="R478" s="260"/>
      <c r="S478" s="166">
        <f>IF(PMKAFAAPAYER[[#This Row],[ ]]="Payé",PMKAFAAPAYER[[#This Row],[02.01.2025]],0)</f>
        <v>0</v>
      </c>
      <c r="T478" s="234"/>
      <c r="U478" s="166">
        <f>IF(PMKAFAAPAYER[[#This Row],[ ]]="Payé",PMKAFAAPAYER[[#This Row],[09.01.2025]],0)</f>
        <v>0</v>
      </c>
      <c r="V478" s="234"/>
      <c r="W478" s="166">
        <f>IF(PMKAFAAPAYER[[#This Row],[ ]]="Payé",PMKAFAAPAYER[[#This Row],[16.01.2025]],0)</f>
        <v>0</v>
      </c>
      <c r="X478" s="234"/>
      <c r="Y478" s="166">
        <f>IF(PMKAFAAPAYER[[#This Row],[ ]]="Payé",PMKAFAAPAYER[[#This Row],[23.01.2025]],0)</f>
        <v>0</v>
      </c>
      <c r="Z478" s="234"/>
      <c r="AA478" s="176">
        <f>IF(PMKAFAAPAYER[[#This Row],[ ]]="Payé",PMKAFAAPAYER[[#This Row],[30.01.2025]],0)</f>
        <v>0</v>
      </c>
      <c r="AB478" s="32">
        <f t="shared" si="111"/>
        <v>0</v>
      </c>
      <c r="AC478" s="234"/>
      <c r="AD478" s="166">
        <f>IF(PMKAFAAPAYER[[#This Row],[ ]]="Payé",PMKAFAAPAYER[[#This Row],[06.02.2025]],0)</f>
        <v>0</v>
      </c>
      <c r="AE478" s="234"/>
      <c r="AF478" s="166">
        <f>IF(PMKAFAAPAYER[[#This Row],[ ]]="Payé",PMKAFAAPAYER[[#This Row],[13.02.2025]],0)</f>
        <v>0</v>
      </c>
      <c r="AG478" s="234"/>
      <c r="AH478" s="166">
        <f>IF(PMKAFAAPAYER[[#This Row],[ ]]="Payé",PMKAFAAPAYER[[#This Row],[20.02.2025]],0)</f>
        <v>0</v>
      </c>
      <c r="AI478" s="234"/>
      <c r="AJ478" s="176">
        <f>IF(PMKAFAAPAYER[[#This Row],[ ]]="Payé",PMKAFAAPAYER[[#This Row],[27.02.2025]],0)</f>
        <v>0</v>
      </c>
      <c r="AK478" s="47">
        <f t="shared" si="112"/>
        <v>0</v>
      </c>
      <c r="AL478" s="162"/>
      <c r="AM478" s="166">
        <f>IF(PMKAFAAPAYER[[#This Row],[ ]]="Payé",PMKAFAAPAYER[[#This Row],[05.03.2025]],0)</f>
        <v>0</v>
      </c>
      <c r="AN478" s="161"/>
      <c r="AO478" s="166">
        <f>IF(PMKAFAAPAYER[[#This Row],[ ]]="Payé",PMKAFAAPAYER[[#This Row],[12.03.2025]],0)</f>
        <v>0</v>
      </c>
      <c r="AP478" s="161"/>
      <c r="AQ478" s="166">
        <f>IF(PMKAFAAPAYER[[#This Row],[ ]]="Payé",PMKAFAAPAYER[[#This Row],[19.03.2025]],0)</f>
        <v>0</v>
      </c>
      <c r="AR478" s="161"/>
      <c r="AS478" s="176">
        <f>IF(PMKAFAAPAYER[[#This Row],[ ]]="Payé",PMKAFAAPAYER[[#This Row],[26.03.2025]],0)</f>
        <v>0</v>
      </c>
      <c r="AT478" s="17">
        <f t="shared" si="113"/>
        <v>0</v>
      </c>
      <c r="AU478" s="162"/>
      <c r="AV478" s="166">
        <f>IF(PMKAFAAPAYER[[#This Row],[ ]]="Payé",PMKAFAAPAYER[[#This Row],[02.04.2025]],0)</f>
        <v>0</v>
      </c>
      <c r="AW478" s="161"/>
      <c r="AX478" s="166">
        <f>IF(PMKAFAAPAYER[[#This Row],[ ]]="Payé",PMKAFAAPAYER[[#This Row],[09.04.2025]],0)</f>
        <v>0</v>
      </c>
      <c r="AY478" s="161"/>
      <c r="AZ478" s="166">
        <f>IF(PMKAFAAPAYER[[#This Row],[ ]]="Payé",PMKAFAAPAYER[[#This Row],[16.04.2025]],0)</f>
        <v>0</v>
      </c>
      <c r="BA478" s="161"/>
      <c r="BB478" s="166">
        <f>IF(PMKAFAAPAYER[[#This Row],[ ]]="Payé",PMKAFAAPAYER[[#This Row],[23.04.2025]],0)</f>
        <v>0</v>
      </c>
      <c r="BC478" s="161"/>
      <c r="BD478" s="176">
        <f>IF(PMKAFAAPAYER[[#This Row],[ ]]="Payé",PMKAFAAPAYER[[#This Row],[30.04.2025]],0)</f>
        <v>0</v>
      </c>
      <c r="BE478" s="18">
        <f t="shared" si="114"/>
        <v>0</v>
      </c>
      <c r="BF478" s="162"/>
      <c r="BG478" s="166">
        <f>IF(PMKAFAAPAYER[[#This Row],[ ]]="Payé",PMKAFAAPAYER[[#This Row],[07.05.2025]],0)</f>
        <v>0</v>
      </c>
      <c r="BH478" s="161"/>
      <c r="BI478" s="166">
        <f>IF(PMKAFAAPAYER[[#This Row],[ ]]="Payé",PMKAFAAPAYER[[#This Row],[14.05.2025]],0)</f>
        <v>0</v>
      </c>
      <c r="BJ478" s="161"/>
      <c r="BK478" s="166">
        <f>IF(PMKAFAAPAYER[[#This Row],[ ]]="Payé",PMKAFAAPAYER[[#This Row],[21.05.2025]],0)</f>
        <v>0</v>
      </c>
      <c r="BL478" s="161"/>
      <c r="BM478" s="176">
        <f>IF(PMKAFAAPAYER[[#This Row],[ ]]="Payé",PMKAFAAPAYER[[#This Row],[28.05.2025]],0)</f>
        <v>0</v>
      </c>
      <c r="BN478" s="17">
        <f t="shared" si="115"/>
        <v>0</v>
      </c>
      <c r="BO478" s="162"/>
      <c r="BP478" s="166">
        <f>IF(PMKAFAAPAYER[[#This Row],[ ]]="Payé",PMKAFAAPAYER[[#This Row],[04.06.2025]],0)</f>
        <v>0</v>
      </c>
      <c r="BQ478" s="161"/>
      <c r="BR478" s="166">
        <f>IF(PMKAFAAPAYER[[#This Row],[ ]]="Payé",PMKAFAAPAYER[[#This Row],[11.06.2025]],0)</f>
        <v>0</v>
      </c>
      <c r="BS478" s="161"/>
      <c r="BT478" s="166">
        <f>IF(PMKAFAAPAYER[[#This Row],[ ]]="Payé",PMKAFAAPAYER[[#This Row],[18.06.2025]],0)</f>
        <v>0</v>
      </c>
      <c r="BU478" s="161"/>
      <c r="BV478" s="176">
        <f>IF(PMKAFAAPAYER[[#This Row],[ ]]="Payé",PMKAFAAPAYER[[#This Row],[25.06.2025]],0)</f>
        <v>0</v>
      </c>
      <c r="BW478" s="18">
        <f t="shared" si="116"/>
        <v>0</v>
      </c>
      <c r="BX478" s="162"/>
      <c r="BY478" s="166">
        <f>IF(PMKAFAAPAYER[[#This Row],[ ]]="Payé",PMKAFAAPAYER[[#This Row],[02.07.2025]],0)</f>
        <v>0</v>
      </c>
      <c r="BZ478" s="161"/>
      <c r="CA478" s="166">
        <f>IF(PMKAFAAPAYER[[#This Row],[ ]]="Payé",PMKAFAAPAYER[[#This Row],[09.07.2025]],0)</f>
        <v>0</v>
      </c>
      <c r="CB478" s="161"/>
      <c r="CC478" s="166">
        <f>IF(PMKAFAAPAYER[[#This Row],[ ]]="Payé",PMKAFAAPAYER[[#This Row],[16.07.2025]],0)</f>
        <v>0</v>
      </c>
      <c r="CD478" s="161"/>
      <c r="CE478" s="166">
        <f>IF(PMKAFAAPAYER[[#This Row],[ ]]="Payé",PMKAFAAPAYER[[#This Row],[23.07.2025]],0)</f>
        <v>0</v>
      </c>
      <c r="CF478" s="161"/>
      <c r="CG478" s="176">
        <f>IF(PMKAFAAPAYER[[#This Row],[ ]]="Payé",PMKAFAAPAYER[[#This Row],[30.07.2025]],0)</f>
        <v>0</v>
      </c>
      <c r="CH478" s="17">
        <f t="shared" si="117"/>
        <v>0</v>
      </c>
      <c r="CI478" s="162"/>
      <c r="CJ478" s="166">
        <f>IF(PMKAFAAPAYER[[#This Row],[ ]]="Payé",PMKAFAAPAYER[[#This Row],[06.08.2025]],0)</f>
        <v>0</v>
      </c>
      <c r="CK478" s="161"/>
      <c r="CL478" s="166">
        <f>IF(PMKAFAAPAYER[[#This Row],[ ]]="Payé",PMKAFAAPAYER[[#This Row],[13.08.2025]],0)</f>
        <v>0</v>
      </c>
      <c r="CM478" s="161"/>
      <c r="CN478" s="166">
        <f>IF(PMKAFAAPAYER[[#This Row],[ ]]="Payé",PMKAFAAPAYER[[#This Row],[20.08.2025]],0)</f>
        <v>0</v>
      </c>
      <c r="CO478" s="161"/>
      <c r="CP478" s="176">
        <f>IF(PMKAFAAPAYER[[#This Row],[ ]]="Payé",PMKAFAAPAYER[[#This Row],[27.08.2025]],0)</f>
        <v>0</v>
      </c>
      <c r="CQ478" s="18">
        <f t="shared" si="118"/>
        <v>0</v>
      </c>
      <c r="CR478" s="162"/>
      <c r="CS478" s="166">
        <f>IF(PMKAFAAPAYER[[#This Row],[ ]]="Payé",PMKAFAAPAYER[[#This Row],[03.09.2025]],0)</f>
        <v>0</v>
      </c>
      <c r="CT478" s="161"/>
      <c r="CU478" s="166">
        <f>IF(PMKAFAAPAYER[[#This Row],[ ]]="Payé",PMKAFAAPAYER[[#This Row],[10.09.2025]],0)</f>
        <v>0</v>
      </c>
      <c r="CV478" s="161"/>
      <c r="CW478" s="166">
        <f>IF(PMKAFAAPAYER[[#This Row],[ ]]="Payé",PMKAFAAPAYER[[#This Row],[17.09.2025]],0)</f>
        <v>0</v>
      </c>
      <c r="CX478" s="161"/>
      <c r="CY478" s="176">
        <f>IF(PMKAFAAPAYER[[#This Row],[ ]]="Payé",PMKAFAAPAYER[[#This Row],[24.09.2025]],0)</f>
        <v>0</v>
      </c>
      <c r="CZ478" s="17">
        <f t="shared" si="119"/>
        <v>0</v>
      </c>
      <c r="DA478" s="162"/>
      <c r="DB478" s="166">
        <f>IF(PMKAFAAPAYER[[#This Row],[ ]]="Payé",PMKAFAAPAYER[[#This Row],[01.10.2025]],0)</f>
        <v>0</v>
      </c>
      <c r="DC478" s="161"/>
      <c r="DD478" s="166">
        <f>IF(PMKAFAAPAYER[[#This Row],[ ]]="Payé",PMKAFAAPAYER[[#This Row],[08.10.2025]],0)</f>
        <v>0</v>
      </c>
      <c r="DE478" s="161"/>
      <c r="DF478" s="166">
        <f>IF(PMKAFAAPAYER[[#This Row],[ ]]="Payé",PMKAFAAPAYER[[#This Row],[15.10.2025]],0)</f>
        <v>0</v>
      </c>
      <c r="DG478" s="161"/>
      <c r="DH478" s="166">
        <f>IF(PMKAFAAPAYER[[#This Row],[ ]]="Payé",PMKAFAAPAYER[[#This Row],[22.10.2025]],0)</f>
        <v>0</v>
      </c>
      <c r="DI478" s="161"/>
      <c r="DJ478" s="176">
        <f>IF(PMKAFAAPAYER[[#This Row],[ ]]="Payé",PMKAFAAPAYER[[#This Row],[29.10.2025]],0)</f>
        <v>0</v>
      </c>
      <c r="DK478" s="18">
        <f t="shared" si="120"/>
        <v>0</v>
      </c>
      <c r="DL478" s="162"/>
      <c r="DM478" s="166">
        <f>IF(PMKAFAAPAYER[[#This Row],[ ]]="Payé",PMKAFAAPAYER[[#This Row],[05.11.2025]],0)</f>
        <v>0</v>
      </c>
      <c r="DN478" s="161"/>
      <c r="DO478" s="166">
        <f>IF(PMKAFAAPAYER[[#This Row],[ ]]="Payé",PMKAFAAPAYER[[#This Row],[12.11.2025]],0)</f>
        <v>0</v>
      </c>
      <c r="DP478" s="161"/>
      <c r="DQ478" s="166">
        <f>IF(PMKAFAAPAYER[[#This Row],[ ]]="Payé",PMKAFAAPAYER[[#This Row],[19.11.2025]],0)</f>
        <v>0</v>
      </c>
      <c r="DR478" s="161"/>
      <c r="DS478" s="176">
        <f>IF(PMKAFAAPAYER[[#This Row],[ ]]="Payé",PMKAFAAPAYER[[#This Row],[26.11.2025]],0)</f>
        <v>0</v>
      </c>
      <c r="DT478" s="17">
        <f t="shared" si="121"/>
        <v>0</v>
      </c>
      <c r="DU478" s="162"/>
      <c r="DV478" s="166">
        <f>IF(PMKAFAAPAYER[[#This Row],[ ]]="Payé",PMKAFAAPAYER[[#This Row],[03.12.2025]],0)</f>
        <v>0</v>
      </c>
      <c r="DW478" s="161"/>
      <c r="DX478" s="166">
        <f>IF(PMKAFAAPAYER[[#This Row],[ ]]="Payé",PMKAFAAPAYER[[#This Row],[10.12.2025]],0)</f>
        <v>0</v>
      </c>
      <c r="DY478" s="161"/>
      <c r="DZ478" s="166">
        <f>IF(PMKAFAAPAYER[[#This Row],[ ]]="Payé",PMKAFAAPAYER[[#This Row],[17.12.2025]],0)</f>
        <v>0</v>
      </c>
      <c r="EA478" s="161"/>
      <c r="EB478" s="166">
        <f>IF(PMKAFAAPAYER[[#This Row],[ ]]="Payé",PMKAFAAPAYER[[#This Row],[24.12.2025]],0)</f>
        <v>0</v>
      </c>
      <c r="EC478" s="161"/>
      <c r="ED478" s="176">
        <f>IF(PMKAFAAPAYER[[#This Row],[ ]]="Payé",PMKAFAAPAYER[[#This Row],[31.12.2025]],0)</f>
        <v>0</v>
      </c>
      <c r="EE478" s="18">
        <f t="shared" si="122"/>
        <v>0</v>
      </c>
      <c r="EF478" s="11">
        <f t="shared" si="123"/>
        <v>0</v>
      </c>
      <c r="EG478" s="16">
        <f>+PMKAFAAPAYER[[#This Row],[CHF]]-PMKAFAAPAYER[[#This Row],[T2025]]</f>
        <v>0</v>
      </c>
    </row>
    <row r="479" spans="1:137" x14ac:dyDescent="0.3">
      <c r="A479" s="9">
        <f t="shared" si="124"/>
        <v>474</v>
      </c>
      <c r="B479" s="250"/>
      <c r="C479" s="251"/>
      <c r="D479" s="252"/>
      <c r="E479" s="253"/>
      <c r="F479" s="265">
        <f t="shared" si="110"/>
        <v>0</v>
      </c>
      <c r="G479" s="254"/>
      <c r="H479" s="255"/>
      <c r="I479" s="256"/>
      <c r="J479" s="14"/>
      <c r="K479" s="14"/>
      <c r="L479" s="14"/>
      <c r="N479" s="15"/>
      <c r="P479" s="258"/>
      <c r="Q479" s="259"/>
      <c r="R479" s="260"/>
      <c r="S479" s="166">
        <f>IF(PMKAFAAPAYER[[#This Row],[ ]]="Payé",PMKAFAAPAYER[[#This Row],[02.01.2025]],0)</f>
        <v>0</v>
      </c>
      <c r="T479" s="234"/>
      <c r="U479" s="166">
        <f>IF(PMKAFAAPAYER[[#This Row],[ ]]="Payé",PMKAFAAPAYER[[#This Row],[09.01.2025]],0)</f>
        <v>0</v>
      </c>
      <c r="V479" s="234"/>
      <c r="W479" s="166">
        <f>IF(PMKAFAAPAYER[[#This Row],[ ]]="Payé",PMKAFAAPAYER[[#This Row],[16.01.2025]],0)</f>
        <v>0</v>
      </c>
      <c r="X479" s="234"/>
      <c r="Y479" s="166">
        <f>IF(PMKAFAAPAYER[[#This Row],[ ]]="Payé",PMKAFAAPAYER[[#This Row],[23.01.2025]],0)</f>
        <v>0</v>
      </c>
      <c r="Z479" s="234"/>
      <c r="AA479" s="176">
        <f>IF(PMKAFAAPAYER[[#This Row],[ ]]="Payé",PMKAFAAPAYER[[#This Row],[30.01.2025]],0)</f>
        <v>0</v>
      </c>
      <c r="AB479" s="32">
        <f t="shared" si="111"/>
        <v>0</v>
      </c>
      <c r="AC479" s="234"/>
      <c r="AD479" s="166">
        <f>IF(PMKAFAAPAYER[[#This Row],[ ]]="Payé",PMKAFAAPAYER[[#This Row],[06.02.2025]],0)</f>
        <v>0</v>
      </c>
      <c r="AE479" s="234"/>
      <c r="AF479" s="166">
        <f>IF(PMKAFAAPAYER[[#This Row],[ ]]="Payé",PMKAFAAPAYER[[#This Row],[13.02.2025]],0)</f>
        <v>0</v>
      </c>
      <c r="AG479" s="234"/>
      <c r="AH479" s="166">
        <f>IF(PMKAFAAPAYER[[#This Row],[ ]]="Payé",PMKAFAAPAYER[[#This Row],[20.02.2025]],0)</f>
        <v>0</v>
      </c>
      <c r="AI479" s="234"/>
      <c r="AJ479" s="176">
        <f>IF(PMKAFAAPAYER[[#This Row],[ ]]="Payé",PMKAFAAPAYER[[#This Row],[27.02.2025]],0)</f>
        <v>0</v>
      </c>
      <c r="AK479" s="47">
        <f t="shared" si="112"/>
        <v>0</v>
      </c>
      <c r="AL479" s="162"/>
      <c r="AM479" s="166">
        <f>IF(PMKAFAAPAYER[[#This Row],[ ]]="Payé",PMKAFAAPAYER[[#This Row],[05.03.2025]],0)</f>
        <v>0</v>
      </c>
      <c r="AN479" s="161"/>
      <c r="AO479" s="166">
        <f>IF(PMKAFAAPAYER[[#This Row],[ ]]="Payé",PMKAFAAPAYER[[#This Row],[12.03.2025]],0)</f>
        <v>0</v>
      </c>
      <c r="AP479" s="161"/>
      <c r="AQ479" s="166">
        <f>IF(PMKAFAAPAYER[[#This Row],[ ]]="Payé",PMKAFAAPAYER[[#This Row],[19.03.2025]],0)</f>
        <v>0</v>
      </c>
      <c r="AR479" s="161"/>
      <c r="AS479" s="176">
        <f>IF(PMKAFAAPAYER[[#This Row],[ ]]="Payé",PMKAFAAPAYER[[#This Row],[26.03.2025]],0)</f>
        <v>0</v>
      </c>
      <c r="AT479" s="17">
        <f t="shared" si="113"/>
        <v>0</v>
      </c>
      <c r="AU479" s="162"/>
      <c r="AV479" s="166">
        <f>IF(PMKAFAAPAYER[[#This Row],[ ]]="Payé",PMKAFAAPAYER[[#This Row],[02.04.2025]],0)</f>
        <v>0</v>
      </c>
      <c r="AW479" s="161"/>
      <c r="AX479" s="166">
        <f>IF(PMKAFAAPAYER[[#This Row],[ ]]="Payé",PMKAFAAPAYER[[#This Row],[09.04.2025]],0)</f>
        <v>0</v>
      </c>
      <c r="AY479" s="161"/>
      <c r="AZ479" s="166">
        <f>IF(PMKAFAAPAYER[[#This Row],[ ]]="Payé",PMKAFAAPAYER[[#This Row],[16.04.2025]],0)</f>
        <v>0</v>
      </c>
      <c r="BA479" s="161"/>
      <c r="BB479" s="166">
        <f>IF(PMKAFAAPAYER[[#This Row],[ ]]="Payé",PMKAFAAPAYER[[#This Row],[23.04.2025]],0)</f>
        <v>0</v>
      </c>
      <c r="BC479" s="161"/>
      <c r="BD479" s="176">
        <f>IF(PMKAFAAPAYER[[#This Row],[ ]]="Payé",PMKAFAAPAYER[[#This Row],[30.04.2025]],0)</f>
        <v>0</v>
      </c>
      <c r="BE479" s="18">
        <f t="shared" si="114"/>
        <v>0</v>
      </c>
      <c r="BF479" s="162"/>
      <c r="BG479" s="166">
        <f>IF(PMKAFAAPAYER[[#This Row],[ ]]="Payé",PMKAFAAPAYER[[#This Row],[07.05.2025]],0)</f>
        <v>0</v>
      </c>
      <c r="BH479" s="161"/>
      <c r="BI479" s="166">
        <f>IF(PMKAFAAPAYER[[#This Row],[ ]]="Payé",PMKAFAAPAYER[[#This Row],[14.05.2025]],0)</f>
        <v>0</v>
      </c>
      <c r="BJ479" s="161"/>
      <c r="BK479" s="166">
        <f>IF(PMKAFAAPAYER[[#This Row],[ ]]="Payé",PMKAFAAPAYER[[#This Row],[21.05.2025]],0)</f>
        <v>0</v>
      </c>
      <c r="BL479" s="161"/>
      <c r="BM479" s="176">
        <f>IF(PMKAFAAPAYER[[#This Row],[ ]]="Payé",PMKAFAAPAYER[[#This Row],[28.05.2025]],0)</f>
        <v>0</v>
      </c>
      <c r="BN479" s="17">
        <f t="shared" si="115"/>
        <v>0</v>
      </c>
      <c r="BO479" s="162"/>
      <c r="BP479" s="166">
        <f>IF(PMKAFAAPAYER[[#This Row],[ ]]="Payé",PMKAFAAPAYER[[#This Row],[04.06.2025]],0)</f>
        <v>0</v>
      </c>
      <c r="BQ479" s="161"/>
      <c r="BR479" s="166">
        <f>IF(PMKAFAAPAYER[[#This Row],[ ]]="Payé",PMKAFAAPAYER[[#This Row],[11.06.2025]],0)</f>
        <v>0</v>
      </c>
      <c r="BS479" s="161"/>
      <c r="BT479" s="166">
        <f>IF(PMKAFAAPAYER[[#This Row],[ ]]="Payé",PMKAFAAPAYER[[#This Row],[18.06.2025]],0)</f>
        <v>0</v>
      </c>
      <c r="BU479" s="161"/>
      <c r="BV479" s="176">
        <f>IF(PMKAFAAPAYER[[#This Row],[ ]]="Payé",PMKAFAAPAYER[[#This Row],[25.06.2025]],0)</f>
        <v>0</v>
      </c>
      <c r="BW479" s="18">
        <f t="shared" si="116"/>
        <v>0</v>
      </c>
      <c r="BX479" s="162"/>
      <c r="BY479" s="166">
        <f>IF(PMKAFAAPAYER[[#This Row],[ ]]="Payé",PMKAFAAPAYER[[#This Row],[02.07.2025]],0)</f>
        <v>0</v>
      </c>
      <c r="BZ479" s="161"/>
      <c r="CA479" s="166">
        <f>IF(PMKAFAAPAYER[[#This Row],[ ]]="Payé",PMKAFAAPAYER[[#This Row],[09.07.2025]],0)</f>
        <v>0</v>
      </c>
      <c r="CB479" s="161"/>
      <c r="CC479" s="166">
        <f>IF(PMKAFAAPAYER[[#This Row],[ ]]="Payé",PMKAFAAPAYER[[#This Row],[16.07.2025]],0)</f>
        <v>0</v>
      </c>
      <c r="CD479" s="161"/>
      <c r="CE479" s="166">
        <f>IF(PMKAFAAPAYER[[#This Row],[ ]]="Payé",PMKAFAAPAYER[[#This Row],[23.07.2025]],0)</f>
        <v>0</v>
      </c>
      <c r="CF479" s="161"/>
      <c r="CG479" s="176">
        <f>IF(PMKAFAAPAYER[[#This Row],[ ]]="Payé",PMKAFAAPAYER[[#This Row],[30.07.2025]],0)</f>
        <v>0</v>
      </c>
      <c r="CH479" s="17">
        <f t="shared" si="117"/>
        <v>0</v>
      </c>
      <c r="CI479" s="162"/>
      <c r="CJ479" s="166">
        <f>IF(PMKAFAAPAYER[[#This Row],[ ]]="Payé",PMKAFAAPAYER[[#This Row],[06.08.2025]],0)</f>
        <v>0</v>
      </c>
      <c r="CK479" s="161"/>
      <c r="CL479" s="166">
        <f>IF(PMKAFAAPAYER[[#This Row],[ ]]="Payé",PMKAFAAPAYER[[#This Row],[13.08.2025]],0)</f>
        <v>0</v>
      </c>
      <c r="CM479" s="161"/>
      <c r="CN479" s="166">
        <f>IF(PMKAFAAPAYER[[#This Row],[ ]]="Payé",PMKAFAAPAYER[[#This Row],[20.08.2025]],0)</f>
        <v>0</v>
      </c>
      <c r="CO479" s="161"/>
      <c r="CP479" s="176">
        <f>IF(PMKAFAAPAYER[[#This Row],[ ]]="Payé",PMKAFAAPAYER[[#This Row],[27.08.2025]],0)</f>
        <v>0</v>
      </c>
      <c r="CQ479" s="18">
        <f t="shared" si="118"/>
        <v>0</v>
      </c>
      <c r="CR479" s="162"/>
      <c r="CS479" s="166">
        <f>IF(PMKAFAAPAYER[[#This Row],[ ]]="Payé",PMKAFAAPAYER[[#This Row],[03.09.2025]],0)</f>
        <v>0</v>
      </c>
      <c r="CT479" s="161"/>
      <c r="CU479" s="166">
        <f>IF(PMKAFAAPAYER[[#This Row],[ ]]="Payé",PMKAFAAPAYER[[#This Row],[10.09.2025]],0)</f>
        <v>0</v>
      </c>
      <c r="CV479" s="161"/>
      <c r="CW479" s="166">
        <f>IF(PMKAFAAPAYER[[#This Row],[ ]]="Payé",PMKAFAAPAYER[[#This Row],[17.09.2025]],0)</f>
        <v>0</v>
      </c>
      <c r="CX479" s="161"/>
      <c r="CY479" s="176">
        <f>IF(PMKAFAAPAYER[[#This Row],[ ]]="Payé",PMKAFAAPAYER[[#This Row],[24.09.2025]],0)</f>
        <v>0</v>
      </c>
      <c r="CZ479" s="17">
        <f t="shared" si="119"/>
        <v>0</v>
      </c>
      <c r="DA479" s="162"/>
      <c r="DB479" s="166">
        <f>IF(PMKAFAAPAYER[[#This Row],[ ]]="Payé",PMKAFAAPAYER[[#This Row],[01.10.2025]],0)</f>
        <v>0</v>
      </c>
      <c r="DC479" s="161"/>
      <c r="DD479" s="166">
        <f>IF(PMKAFAAPAYER[[#This Row],[ ]]="Payé",PMKAFAAPAYER[[#This Row],[08.10.2025]],0)</f>
        <v>0</v>
      </c>
      <c r="DE479" s="161"/>
      <c r="DF479" s="166">
        <f>IF(PMKAFAAPAYER[[#This Row],[ ]]="Payé",PMKAFAAPAYER[[#This Row],[15.10.2025]],0)</f>
        <v>0</v>
      </c>
      <c r="DG479" s="161"/>
      <c r="DH479" s="166">
        <f>IF(PMKAFAAPAYER[[#This Row],[ ]]="Payé",PMKAFAAPAYER[[#This Row],[22.10.2025]],0)</f>
        <v>0</v>
      </c>
      <c r="DI479" s="161"/>
      <c r="DJ479" s="176">
        <f>IF(PMKAFAAPAYER[[#This Row],[ ]]="Payé",PMKAFAAPAYER[[#This Row],[29.10.2025]],0)</f>
        <v>0</v>
      </c>
      <c r="DK479" s="18">
        <f t="shared" si="120"/>
        <v>0</v>
      </c>
      <c r="DL479" s="162"/>
      <c r="DM479" s="166">
        <f>IF(PMKAFAAPAYER[[#This Row],[ ]]="Payé",PMKAFAAPAYER[[#This Row],[05.11.2025]],0)</f>
        <v>0</v>
      </c>
      <c r="DN479" s="161"/>
      <c r="DO479" s="166">
        <f>IF(PMKAFAAPAYER[[#This Row],[ ]]="Payé",PMKAFAAPAYER[[#This Row],[12.11.2025]],0)</f>
        <v>0</v>
      </c>
      <c r="DP479" s="161"/>
      <c r="DQ479" s="166">
        <f>IF(PMKAFAAPAYER[[#This Row],[ ]]="Payé",PMKAFAAPAYER[[#This Row],[19.11.2025]],0)</f>
        <v>0</v>
      </c>
      <c r="DR479" s="161"/>
      <c r="DS479" s="176">
        <f>IF(PMKAFAAPAYER[[#This Row],[ ]]="Payé",PMKAFAAPAYER[[#This Row],[26.11.2025]],0)</f>
        <v>0</v>
      </c>
      <c r="DT479" s="17">
        <f t="shared" si="121"/>
        <v>0</v>
      </c>
      <c r="DU479" s="162"/>
      <c r="DV479" s="166">
        <f>IF(PMKAFAAPAYER[[#This Row],[ ]]="Payé",PMKAFAAPAYER[[#This Row],[03.12.2025]],0)</f>
        <v>0</v>
      </c>
      <c r="DW479" s="161"/>
      <c r="DX479" s="166">
        <f>IF(PMKAFAAPAYER[[#This Row],[ ]]="Payé",PMKAFAAPAYER[[#This Row],[10.12.2025]],0)</f>
        <v>0</v>
      </c>
      <c r="DY479" s="161"/>
      <c r="DZ479" s="166">
        <f>IF(PMKAFAAPAYER[[#This Row],[ ]]="Payé",PMKAFAAPAYER[[#This Row],[17.12.2025]],0)</f>
        <v>0</v>
      </c>
      <c r="EA479" s="161"/>
      <c r="EB479" s="166">
        <f>IF(PMKAFAAPAYER[[#This Row],[ ]]="Payé",PMKAFAAPAYER[[#This Row],[24.12.2025]],0)</f>
        <v>0</v>
      </c>
      <c r="EC479" s="161"/>
      <c r="ED479" s="176">
        <f>IF(PMKAFAAPAYER[[#This Row],[ ]]="Payé",PMKAFAAPAYER[[#This Row],[31.12.2025]],0)</f>
        <v>0</v>
      </c>
      <c r="EE479" s="18">
        <f t="shared" si="122"/>
        <v>0</v>
      </c>
      <c r="EF479" s="11">
        <f t="shared" si="123"/>
        <v>0</v>
      </c>
      <c r="EG479" s="16">
        <f>+PMKAFAAPAYER[[#This Row],[CHF]]-PMKAFAAPAYER[[#This Row],[T2025]]</f>
        <v>0</v>
      </c>
    </row>
    <row r="480" spans="1:137" x14ac:dyDescent="0.3">
      <c r="A480" s="9">
        <f t="shared" si="124"/>
        <v>475</v>
      </c>
      <c r="B480" s="250"/>
      <c r="C480" s="251"/>
      <c r="D480" s="252"/>
      <c r="E480" s="253"/>
      <c r="F480" s="265">
        <f t="shared" si="110"/>
        <v>0</v>
      </c>
      <c r="G480" s="254"/>
      <c r="H480" s="255"/>
      <c r="I480" s="256"/>
      <c r="J480" s="14"/>
      <c r="K480" s="14"/>
      <c r="L480" s="14"/>
      <c r="N480" s="15"/>
      <c r="P480" s="258"/>
      <c r="Q480" s="259"/>
      <c r="R480" s="260"/>
      <c r="S480" s="166">
        <f>IF(PMKAFAAPAYER[[#This Row],[ ]]="Payé",PMKAFAAPAYER[[#This Row],[02.01.2025]],0)</f>
        <v>0</v>
      </c>
      <c r="T480" s="234"/>
      <c r="U480" s="166">
        <f>IF(PMKAFAAPAYER[[#This Row],[ ]]="Payé",PMKAFAAPAYER[[#This Row],[09.01.2025]],0)</f>
        <v>0</v>
      </c>
      <c r="V480" s="234"/>
      <c r="W480" s="166">
        <f>IF(PMKAFAAPAYER[[#This Row],[ ]]="Payé",PMKAFAAPAYER[[#This Row],[16.01.2025]],0)</f>
        <v>0</v>
      </c>
      <c r="X480" s="234"/>
      <c r="Y480" s="166">
        <f>IF(PMKAFAAPAYER[[#This Row],[ ]]="Payé",PMKAFAAPAYER[[#This Row],[23.01.2025]],0)</f>
        <v>0</v>
      </c>
      <c r="Z480" s="234"/>
      <c r="AA480" s="176">
        <f>IF(PMKAFAAPAYER[[#This Row],[ ]]="Payé",PMKAFAAPAYER[[#This Row],[30.01.2025]],0)</f>
        <v>0</v>
      </c>
      <c r="AB480" s="32">
        <f t="shared" si="111"/>
        <v>0</v>
      </c>
      <c r="AC480" s="234"/>
      <c r="AD480" s="166">
        <f>IF(PMKAFAAPAYER[[#This Row],[ ]]="Payé",PMKAFAAPAYER[[#This Row],[06.02.2025]],0)</f>
        <v>0</v>
      </c>
      <c r="AE480" s="234"/>
      <c r="AF480" s="166">
        <f>IF(PMKAFAAPAYER[[#This Row],[ ]]="Payé",PMKAFAAPAYER[[#This Row],[13.02.2025]],0)</f>
        <v>0</v>
      </c>
      <c r="AG480" s="234"/>
      <c r="AH480" s="166">
        <f>IF(PMKAFAAPAYER[[#This Row],[ ]]="Payé",PMKAFAAPAYER[[#This Row],[20.02.2025]],0)</f>
        <v>0</v>
      </c>
      <c r="AI480" s="234"/>
      <c r="AJ480" s="176">
        <f>IF(PMKAFAAPAYER[[#This Row],[ ]]="Payé",PMKAFAAPAYER[[#This Row],[27.02.2025]],0)</f>
        <v>0</v>
      </c>
      <c r="AK480" s="47">
        <f t="shared" si="112"/>
        <v>0</v>
      </c>
      <c r="AL480" s="162"/>
      <c r="AM480" s="166">
        <f>IF(PMKAFAAPAYER[[#This Row],[ ]]="Payé",PMKAFAAPAYER[[#This Row],[05.03.2025]],0)</f>
        <v>0</v>
      </c>
      <c r="AN480" s="161"/>
      <c r="AO480" s="166">
        <f>IF(PMKAFAAPAYER[[#This Row],[ ]]="Payé",PMKAFAAPAYER[[#This Row],[12.03.2025]],0)</f>
        <v>0</v>
      </c>
      <c r="AP480" s="161"/>
      <c r="AQ480" s="166">
        <f>IF(PMKAFAAPAYER[[#This Row],[ ]]="Payé",PMKAFAAPAYER[[#This Row],[19.03.2025]],0)</f>
        <v>0</v>
      </c>
      <c r="AR480" s="161"/>
      <c r="AS480" s="176">
        <f>IF(PMKAFAAPAYER[[#This Row],[ ]]="Payé",PMKAFAAPAYER[[#This Row],[26.03.2025]],0)</f>
        <v>0</v>
      </c>
      <c r="AT480" s="17">
        <f t="shared" si="113"/>
        <v>0</v>
      </c>
      <c r="AU480" s="162"/>
      <c r="AV480" s="166">
        <f>IF(PMKAFAAPAYER[[#This Row],[ ]]="Payé",PMKAFAAPAYER[[#This Row],[02.04.2025]],0)</f>
        <v>0</v>
      </c>
      <c r="AW480" s="161"/>
      <c r="AX480" s="166">
        <f>IF(PMKAFAAPAYER[[#This Row],[ ]]="Payé",PMKAFAAPAYER[[#This Row],[09.04.2025]],0)</f>
        <v>0</v>
      </c>
      <c r="AY480" s="161"/>
      <c r="AZ480" s="166">
        <f>IF(PMKAFAAPAYER[[#This Row],[ ]]="Payé",PMKAFAAPAYER[[#This Row],[16.04.2025]],0)</f>
        <v>0</v>
      </c>
      <c r="BA480" s="161"/>
      <c r="BB480" s="166">
        <f>IF(PMKAFAAPAYER[[#This Row],[ ]]="Payé",PMKAFAAPAYER[[#This Row],[23.04.2025]],0)</f>
        <v>0</v>
      </c>
      <c r="BC480" s="161"/>
      <c r="BD480" s="176">
        <f>IF(PMKAFAAPAYER[[#This Row],[ ]]="Payé",PMKAFAAPAYER[[#This Row],[30.04.2025]],0)</f>
        <v>0</v>
      </c>
      <c r="BE480" s="18">
        <f t="shared" si="114"/>
        <v>0</v>
      </c>
      <c r="BF480" s="162"/>
      <c r="BG480" s="166">
        <f>IF(PMKAFAAPAYER[[#This Row],[ ]]="Payé",PMKAFAAPAYER[[#This Row],[07.05.2025]],0)</f>
        <v>0</v>
      </c>
      <c r="BH480" s="161"/>
      <c r="BI480" s="166">
        <f>IF(PMKAFAAPAYER[[#This Row],[ ]]="Payé",PMKAFAAPAYER[[#This Row],[14.05.2025]],0)</f>
        <v>0</v>
      </c>
      <c r="BJ480" s="161"/>
      <c r="BK480" s="166">
        <f>IF(PMKAFAAPAYER[[#This Row],[ ]]="Payé",PMKAFAAPAYER[[#This Row],[21.05.2025]],0)</f>
        <v>0</v>
      </c>
      <c r="BL480" s="161"/>
      <c r="BM480" s="176">
        <f>IF(PMKAFAAPAYER[[#This Row],[ ]]="Payé",PMKAFAAPAYER[[#This Row],[28.05.2025]],0)</f>
        <v>0</v>
      </c>
      <c r="BN480" s="17">
        <f t="shared" si="115"/>
        <v>0</v>
      </c>
      <c r="BO480" s="162"/>
      <c r="BP480" s="166">
        <f>IF(PMKAFAAPAYER[[#This Row],[ ]]="Payé",PMKAFAAPAYER[[#This Row],[04.06.2025]],0)</f>
        <v>0</v>
      </c>
      <c r="BQ480" s="161"/>
      <c r="BR480" s="166">
        <f>IF(PMKAFAAPAYER[[#This Row],[ ]]="Payé",PMKAFAAPAYER[[#This Row],[11.06.2025]],0)</f>
        <v>0</v>
      </c>
      <c r="BS480" s="161"/>
      <c r="BT480" s="166">
        <f>IF(PMKAFAAPAYER[[#This Row],[ ]]="Payé",PMKAFAAPAYER[[#This Row],[18.06.2025]],0)</f>
        <v>0</v>
      </c>
      <c r="BU480" s="161"/>
      <c r="BV480" s="176">
        <f>IF(PMKAFAAPAYER[[#This Row],[ ]]="Payé",PMKAFAAPAYER[[#This Row],[25.06.2025]],0)</f>
        <v>0</v>
      </c>
      <c r="BW480" s="18">
        <f t="shared" si="116"/>
        <v>0</v>
      </c>
      <c r="BX480" s="162"/>
      <c r="BY480" s="166">
        <f>IF(PMKAFAAPAYER[[#This Row],[ ]]="Payé",PMKAFAAPAYER[[#This Row],[02.07.2025]],0)</f>
        <v>0</v>
      </c>
      <c r="BZ480" s="161"/>
      <c r="CA480" s="166">
        <f>IF(PMKAFAAPAYER[[#This Row],[ ]]="Payé",PMKAFAAPAYER[[#This Row],[09.07.2025]],0)</f>
        <v>0</v>
      </c>
      <c r="CB480" s="161"/>
      <c r="CC480" s="166">
        <f>IF(PMKAFAAPAYER[[#This Row],[ ]]="Payé",PMKAFAAPAYER[[#This Row],[16.07.2025]],0)</f>
        <v>0</v>
      </c>
      <c r="CD480" s="161"/>
      <c r="CE480" s="166">
        <f>IF(PMKAFAAPAYER[[#This Row],[ ]]="Payé",PMKAFAAPAYER[[#This Row],[23.07.2025]],0)</f>
        <v>0</v>
      </c>
      <c r="CF480" s="161"/>
      <c r="CG480" s="176">
        <f>IF(PMKAFAAPAYER[[#This Row],[ ]]="Payé",PMKAFAAPAYER[[#This Row],[30.07.2025]],0)</f>
        <v>0</v>
      </c>
      <c r="CH480" s="17">
        <f t="shared" si="117"/>
        <v>0</v>
      </c>
      <c r="CI480" s="162"/>
      <c r="CJ480" s="166">
        <f>IF(PMKAFAAPAYER[[#This Row],[ ]]="Payé",PMKAFAAPAYER[[#This Row],[06.08.2025]],0)</f>
        <v>0</v>
      </c>
      <c r="CK480" s="161"/>
      <c r="CL480" s="166">
        <f>IF(PMKAFAAPAYER[[#This Row],[ ]]="Payé",PMKAFAAPAYER[[#This Row],[13.08.2025]],0)</f>
        <v>0</v>
      </c>
      <c r="CM480" s="161"/>
      <c r="CN480" s="166">
        <f>IF(PMKAFAAPAYER[[#This Row],[ ]]="Payé",PMKAFAAPAYER[[#This Row],[20.08.2025]],0)</f>
        <v>0</v>
      </c>
      <c r="CO480" s="161"/>
      <c r="CP480" s="176">
        <f>IF(PMKAFAAPAYER[[#This Row],[ ]]="Payé",PMKAFAAPAYER[[#This Row],[27.08.2025]],0)</f>
        <v>0</v>
      </c>
      <c r="CQ480" s="18">
        <f t="shared" si="118"/>
        <v>0</v>
      </c>
      <c r="CR480" s="162"/>
      <c r="CS480" s="166">
        <f>IF(PMKAFAAPAYER[[#This Row],[ ]]="Payé",PMKAFAAPAYER[[#This Row],[03.09.2025]],0)</f>
        <v>0</v>
      </c>
      <c r="CT480" s="161"/>
      <c r="CU480" s="166">
        <f>IF(PMKAFAAPAYER[[#This Row],[ ]]="Payé",PMKAFAAPAYER[[#This Row],[10.09.2025]],0)</f>
        <v>0</v>
      </c>
      <c r="CV480" s="161"/>
      <c r="CW480" s="166">
        <f>IF(PMKAFAAPAYER[[#This Row],[ ]]="Payé",PMKAFAAPAYER[[#This Row],[17.09.2025]],0)</f>
        <v>0</v>
      </c>
      <c r="CX480" s="161"/>
      <c r="CY480" s="176">
        <f>IF(PMKAFAAPAYER[[#This Row],[ ]]="Payé",PMKAFAAPAYER[[#This Row],[24.09.2025]],0)</f>
        <v>0</v>
      </c>
      <c r="CZ480" s="17">
        <f t="shared" si="119"/>
        <v>0</v>
      </c>
      <c r="DA480" s="162"/>
      <c r="DB480" s="166">
        <f>IF(PMKAFAAPAYER[[#This Row],[ ]]="Payé",PMKAFAAPAYER[[#This Row],[01.10.2025]],0)</f>
        <v>0</v>
      </c>
      <c r="DC480" s="161"/>
      <c r="DD480" s="166">
        <f>IF(PMKAFAAPAYER[[#This Row],[ ]]="Payé",PMKAFAAPAYER[[#This Row],[08.10.2025]],0)</f>
        <v>0</v>
      </c>
      <c r="DE480" s="161"/>
      <c r="DF480" s="166">
        <f>IF(PMKAFAAPAYER[[#This Row],[ ]]="Payé",PMKAFAAPAYER[[#This Row],[15.10.2025]],0)</f>
        <v>0</v>
      </c>
      <c r="DG480" s="161"/>
      <c r="DH480" s="166">
        <f>IF(PMKAFAAPAYER[[#This Row],[ ]]="Payé",PMKAFAAPAYER[[#This Row],[22.10.2025]],0)</f>
        <v>0</v>
      </c>
      <c r="DI480" s="161"/>
      <c r="DJ480" s="176">
        <f>IF(PMKAFAAPAYER[[#This Row],[ ]]="Payé",PMKAFAAPAYER[[#This Row],[29.10.2025]],0)</f>
        <v>0</v>
      </c>
      <c r="DK480" s="18">
        <f t="shared" si="120"/>
        <v>0</v>
      </c>
      <c r="DL480" s="162"/>
      <c r="DM480" s="166">
        <f>IF(PMKAFAAPAYER[[#This Row],[ ]]="Payé",PMKAFAAPAYER[[#This Row],[05.11.2025]],0)</f>
        <v>0</v>
      </c>
      <c r="DN480" s="161"/>
      <c r="DO480" s="166">
        <f>IF(PMKAFAAPAYER[[#This Row],[ ]]="Payé",PMKAFAAPAYER[[#This Row],[12.11.2025]],0)</f>
        <v>0</v>
      </c>
      <c r="DP480" s="161"/>
      <c r="DQ480" s="166">
        <f>IF(PMKAFAAPAYER[[#This Row],[ ]]="Payé",PMKAFAAPAYER[[#This Row],[19.11.2025]],0)</f>
        <v>0</v>
      </c>
      <c r="DR480" s="161"/>
      <c r="DS480" s="176">
        <f>IF(PMKAFAAPAYER[[#This Row],[ ]]="Payé",PMKAFAAPAYER[[#This Row],[26.11.2025]],0)</f>
        <v>0</v>
      </c>
      <c r="DT480" s="17">
        <f t="shared" si="121"/>
        <v>0</v>
      </c>
      <c r="DU480" s="162"/>
      <c r="DV480" s="166">
        <f>IF(PMKAFAAPAYER[[#This Row],[ ]]="Payé",PMKAFAAPAYER[[#This Row],[03.12.2025]],0)</f>
        <v>0</v>
      </c>
      <c r="DW480" s="161"/>
      <c r="DX480" s="166">
        <f>IF(PMKAFAAPAYER[[#This Row],[ ]]="Payé",PMKAFAAPAYER[[#This Row],[10.12.2025]],0)</f>
        <v>0</v>
      </c>
      <c r="DY480" s="161"/>
      <c r="DZ480" s="166">
        <f>IF(PMKAFAAPAYER[[#This Row],[ ]]="Payé",PMKAFAAPAYER[[#This Row],[17.12.2025]],0)</f>
        <v>0</v>
      </c>
      <c r="EA480" s="161"/>
      <c r="EB480" s="166">
        <f>IF(PMKAFAAPAYER[[#This Row],[ ]]="Payé",PMKAFAAPAYER[[#This Row],[24.12.2025]],0)</f>
        <v>0</v>
      </c>
      <c r="EC480" s="161"/>
      <c r="ED480" s="176">
        <f>IF(PMKAFAAPAYER[[#This Row],[ ]]="Payé",PMKAFAAPAYER[[#This Row],[31.12.2025]],0)</f>
        <v>0</v>
      </c>
      <c r="EE480" s="18">
        <f t="shared" si="122"/>
        <v>0</v>
      </c>
      <c r="EF480" s="11">
        <f t="shared" si="123"/>
        <v>0</v>
      </c>
      <c r="EG480" s="16">
        <f>+PMKAFAAPAYER[[#This Row],[CHF]]-PMKAFAAPAYER[[#This Row],[T2025]]</f>
        <v>0</v>
      </c>
    </row>
    <row r="481" spans="1:137" x14ac:dyDescent="0.3">
      <c r="A481" s="9">
        <f t="shared" si="124"/>
        <v>476</v>
      </c>
      <c r="B481" s="250"/>
      <c r="C481" s="251"/>
      <c r="D481" s="252"/>
      <c r="E481" s="253"/>
      <c r="F481" s="265">
        <f t="shared" si="110"/>
        <v>0</v>
      </c>
      <c r="G481" s="254"/>
      <c r="H481" s="255"/>
      <c r="I481" s="256"/>
      <c r="J481" s="14"/>
      <c r="K481" s="14"/>
      <c r="L481" s="14"/>
      <c r="N481" s="15"/>
      <c r="P481" s="258"/>
      <c r="Q481" s="259"/>
      <c r="R481" s="260"/>
      <c r="S481" s="166">
        <f>IF(PMKAFAAPAYER[[#This Row],[ ]]="Payé",PMKAFAAPAYER[[#This Row],[02.01.2025]],0)</f>
        <v>0</v>
      </c>
      <c r="T481" s="234"/>
      <c r="U481" s="166">
        <f>IF(PMKAFAAPAYER[[#This Row],[ ]]="Payé",PMKAFAAPAYER[[#This Row],[09.01.2025]],0)</f>
        <v>0</v>
      </c>
      <c r="V481" s="234"/>
      <c r="W481" s="166">
        <f>IF(PMKAFAAPAYER[[#This Row],[ ]]="Payé",PMKAFAAPAYER[[#This Row],[16.01.2025]],0)</f>
        <v>0</v>
      </c>
      <c r="X481" s="234"/>
      <c r="Y481" s="166">
        <f>IF(PMKAFAAPAYER[[#This Row],[ ]]="Payé",PMKAFAAPAYER[[#This Row],[23.01.2025]],0)</f>
        <v>0</v>
      </c>
      <c r="Z481" s="234"/>
      <c r="AA481" s="176">
        <f>IF(PMKAFAAPAYER[[#This Row],[ ]]="Payé",PMKAFAAPAYER[[#This Row],[30.01.2025]],0)</f>
        <v>0</v>
      </c>
      <c r="AB481" s="32">
        <f t="shared" si="111"/>
        <v>0</v>
      </c>
      <c r="AC481" s="234"/>
      <c r="AD481" s="166">
        <f>IF(PMKAFAAPAYER[[#This Row],[ ]]="Payé",PMKAFAAPAYER[[#This Row],[06.02.2025]],0)</f>
        <v>0</v>
      </c>
      <c r="AE481" s="234"/>
      <c r="AF481" s="166">
        <f>IF(PMKAFAAPAYER[[#This Row],[ ]]="Payé",PMKAFAAPAYER[[#This Row],[13.02.2025]],0)</f>
        <v>0</v>
      </c>
      <c r="AG481" s="234"/>
      <c r="AH481" s="166">
        <f>IF(PMKAFAAPAYER[[#This Row],[ ]]="Payé",PMKAFAAPAYER[[#This Row],[20.02.2025]],0)</f>
        <v>0</v>
      </c>
      <c r="AI481" s="234"/>
      <c r="AJ481" s="176">
        <f>IF(PMKAFAAPAYER[[#This Row],[ ]]="Payé",PMKAFAAPAYER[[#This Row],[27.02.2025]],0)</f>
        <v>0</v>
      </c>
      <c r="AK481" s="47">
        <f t="shared" si="112"/>
        <v>0</v>
      </c>
      <c r="AL481" s="162"/>
      <c r="AM481" s="166">
        <f>IF(PMKAFAAPAYER[[#This Row],[ ]]="Payé",PMKAFAAPAYER[[#This Row],[05.03.2025]],0)</f>
        <v>0</v>
      </c>
      <c r="AN481" s="161"/>
      <c r="AO481" s="166">
        <f>IF(PMKAFAAPAYER[[#This Row],[ ]]="Payé",PMKAFAAPAYER[[#This Row],[12.03.2025]],0)</f>
        <v>0</v>
      </c>
      <c r="AP481" s="161"/>
      <c r="AQ481" s="166">
        <f>IF(PMKAFAAPAYER[[#This Row],[ ]]="Payé",PMKAFAAPAYER[[#This Row],[19.03.2025]],0)</f>
        <v>0</v>
      </c>
      <c r="AR481" s="161"/>
      <c r="AS481" s="176">
        <f>IF(PMKAFAAPAYER[[#This Row],[ ]]="Payé",PMKAFAAPAYER[[#This Row],[26.03.2025]],0)</f>
        <v>0</v>
      </c>
      <c r="AT481" s="17">
        <f t="shared" si="113"/>
        <v>0</v>
      </c>
      <c r="AU481" s="162"/>
      <c r="AV481" s="166">
        <f>IF(PMKAFAAPAYER[[#This Row],[ ]]="Payé",PMKAFAAPAYER[[#This Row],[02.04.2025]],0)</f>
        <v>0</v>
      </c>
      <c r="AW481" s="161"/>
      <c r="AX481" s="166">
        <f>IF(PMKAFAAPAYER[[#This Row],[ ]]="Payé",PMKAFAAPAYER[[#This Row],[09.04.2025]],0)</f>
        <v>0</v>
      </c>
      <c r="AY481" s="161"/>
      <c r="AZ481" s="166">
        <f>IF(PMKAFAAPAYER[[#This Row],[ ]]="Payé",PMKAFAAPAYER[[#This Row],[16.04.2025]],0)</f>
        <v>0</v>
      </c>
      <c r="BA481" s="161"/>
      <c r="BB481" s="166">
        <f>IF(PMKAFAAPAYER[[#This Row],[ ]]="Payé",PMKAFAAPAYER[[#This Row],[23.04.2025]],0)</f>
        <v>0</v>
      </c>
      <c r="BC481" s="161"/>
      <c r="BD481" s="176">
        <f>IF(PMKAFAAPAYER[[#This Row],[ ]]="Payé",PMKAFAAPAYER[[#This Row],[30.04.2025]],0)</f>
        <v>0</v>
      </c>
      <c r="BE481" s="18">
        <f t="shared" si="114"/>
        <v>0</v>
      </c>
      <c r="BF481" s="162"/>
      <c r="BG481" s="166">
        <f>IF(PMKAFAAPAYER[[#This Row],[ ]]="Payé",PMKAFAAPAYER[[#This Row],[07.05.2025]],0)</f>
        <v>0</v>
      </c>
      <c r="BH481" s="161"/>
      <c r="BI481" s="166">
        <f>IF(PMKAFAAPAYER[[#This Row],[ ]]="Payé",PMKAFAAPAYER[[#This Row],[14.05.2025]],0)</f>
        <v>0</v>
      </c>
      <c r="BJ481" s="161"/>
      <c r="BK481" s="166">
        <f>IF(PMKAFAAPAYER[[#This Row],[ ]]="Payé",PMKAFAAPAYER[[#This Row],[21.05.2025]],0)</f>
        <v>0</v>
      </c>
      <c r="BL481" s="161"/>
      <c r="BM481" s="176">
        <f>IF(PMKAFAAPAYER[[#This Row],[ ]]="Payé",PMKAFAAPAYER[[#This Row],[28.05.2025]],0)</f>
        <v>0</v>
      </c>
      <c r="BN481" s="17">
        <f t="shared" si="115"/>
        <v>0</v>
      </c>
      <c r="BO481" s="162"/>
      <c r="BP481" s="166">
        <f>IF(PMKAFAAPAYER[[#This Row],[ ]]="Payé",PMKAFAAPAYER[[#This Row],[04.06.2025]],0)</f>
        <v>0</v>
      </c>
      <c r="BQ481" s="161"/>
      <c r="BR481" s="166">
        <f>IF(PMKAFAAPAYER[[#This Row],[ ]]="Payé",PMKAFAAPAYER[[#This Row],[11.06.2025]],0)</f>
        <v>0</v>
      </c>
      <c r="BS481" s="161"/>
      <c r="BT481" s="166">
        <f>IF(PMKAFAAPAYER[[#This Row],[ ]]="Payé",PMKAFAAPAYER[[#This Row],[18.06.2025]],0)</f>
        <v>0</v>
      </c>
      <c r="BU481" s="161"/>
      <c r="BV481" s="176">
        <f>IF(PMKAFAAPAYER[[#This Row],[ ]]="Payé",PMKAFAAPAYER[[#This Row],[25.06.2025]],0)</f>
        <v>0</v>
      </c>
      <c r="BW481" s="18">
        <f t="shared" si="116"/>
        <v>0</v>
      </c>
      <c r="BX481" s="162"/>
      <c r="BY481" s="166">
        <f>IF(PMKAFAAPAYER[[#This Row],[ ]]="Payé",PMKAFAAPAYER[[#This Row],[02.07.2025]],0)</f>
        <v>0</v>
      </c>
      <c r="BZ481" s="161"/>
      <c r="CA481" s="166">
        <f>IF(PMKAFAAPAYER[[#This Row],[ ]]="Payé",PMKAFAAPAYER[[#This Row],[09.07.2025]],0)</f>
        <v>0</v>
      </c>
      <c r="CB481" s="161"/>
      <c r="CC481" s="166">
        <f>IF(PMKAFAAPAYER[[#This Row],[ ]]="Payé",PMKAFAAPAYER[[#This Row],[16.07.2025]],0)</f>
        <v>0</v>
      </c>
      <c r="CD481" s="161"/>
      <c r="CE481" s="166">
        <f>IF(PMKAFAAPAYER[[#This Row],[ ]]="Payé",PMKAFAAPAYER[[#This Row],[23.07.2025]],0)</f>
        <v>0</v>
      </c>
      <c r="CF481" s="161"/>
      <c r="CG481" s="176">
        <f>IF(PMKAFAAPAYER[[#This Row],[ ]]="Payé",PMKAFAAPAYER[[#This Row],[30.07.2025]],0)</f>
        <v>0</v>
      </c>
      <c r="CH481" s="17">
        <f t="shared" si="117"/>
        <v>0</v>
      </c>
      <c r="CI481" s="162"/>
      <c r="CJ481" s="166">
        <f>IF(PMKAFAAPAYER[[#This Row],[ ]]="Payé",PMKAFAAPAYER[[#This Row],[06.08.2025]],0)</f>
        <v>0</v>
      </c>
      <c r="CK481" s="161"/>
      <c r="CL481" s="166">
        <f>IF(PMKAFAAPAYER[[#This Row],[ ]]="Payé",PMKAFAAPAYER[[#This Row],[13.08.2025]],0)</f>
        <v>0</v>
      </c>
      <c r="CM481" s="161"/>
      <c r="CN481" s="166">
        <f>IF(PMKAFAAPAYER[[#This Row],[ ]]="Payé",PMKAFAAPAYER[[#This Row],[20.08.2025]],0)</f>
        <v>0</v>
      </c>
      <c r="CO481" s="161"/>
      <c r="CP481" s="176">
        <f>IF(PMKAFAAPAYER[[#This Row],[ ]]="Payé",PMKAFAAPAYER[[#This Row],[27.08.2025]],0)</f>
        <v>0</v>
      </c>
      <c r="CQ481" s="18">
        <f t="shared" si="118"/>
        <v>0</v>
      </c>
      <c r="CR481" s="162"/>
      <c r="CS481" s="166">
        <f>IF(PMKAFAAPAYER[[#This Row],[ ]]="Payé",PMKAFAAPAYER[[#This Row],[03.09.2025]],0)</f>
        <v>0</v>
      </c>
      <c r="CT481" s="161"/>
      <c r="CU481" s="166">
        <f>IF(PMKAFAAPAYER[[#This Row],[ ]]="Payé",PMKAFAAPAYER[[#This Row],[10.09.2025]],0)</f>
        <v>0</v>
      </c>
      <c r="CV481" s="161"/>
      <c r="CW481" s="166">
        <f>IF(PMKAFAAPAYER[[#This Row],[ ]]="Payé",PMKAFAAPAYER[[#This Row],[17.09.2025]],0)</f>
        <v>0</v>
      </c>
      <c r="CX481" s="161"/>
      <c r="CY481" s="176">
        <f>IF(PMKAFAAPAYER[[#This Row],[ ]]="Payé",PMKAFAAPAYER[[#This Row],[24.09.2025]],0)</f>
        <v>0</v>
      </c>
      <c r="CZ481" s="17">
        <f t="shared" si="119"/>
        <v>0</v>
      </c>
      <c r="DA481" s="162"/>
      <c r="DB481" s="166">
        <f>IF(PMKAFAAPAYER[[#This Row],[ ]]="Payé",PMKAFAAPAYER[[#This Row],[01.10.2025]],0)</f>
        <v>0</v>
      </c>
      <c r="DC481" s="161"/>
      <c r="DD481" s="166">
        <f>IF(PMKAFAAPAYER[[#This Row],[ ]]="Payé",PMKAFAAPAYER[[#This Row],[08.10.2025]],0)</f>
        <v>0</v>
      </c>
      <c r="DE481" s="161"/>
      <c r="DF481" s="166">
        <f>IF(PMKAFAAPAYER[[#This Row],[ ]]="Payé",PMKAFAAPAYER[[#This Row],[15.10.2025]],0)</f>
        <v>0</v>
      </c>
      <c r="DG481" s="161"/>
      <c r="DH481" s="166">
        <f>IF(PMKAFAAPAYER[[#This Row],[ ]]="Payé",PMKAFAAPAYER[[#This Row],[22.10.2025]],0)</f>
        <v>0</v>
      </c>
      <c r="DI481" s="161"/>
      <c r="DJ481" s="176">
        <f>IF(PMKAFAAPAYER[[#This Row],[ ]]="Payé",PMKAFAAPAYER[[#This Row],[29.10.2025]],0)</f>
        <v>0</v>
      </c>
      <c r="DK481" s="18">
        <f t="shared" si="120"/>
        <v>0</v>
      </c>
      <c r="DL481" s="162"/>
      <c r="DM481" s="166">
        <f>IF(PMKAFAAPAYER[[#This Row],[ ]]="Payé",PMKAFAAPAYER[[#This Row],[05.11.2025]],0)</f>
        <v>0</v>
      </c>
      <c r="DN481" s="161"/>
      <c r="DO481" s="166">
        <f>IF(PMKAFAAPAYER[[#This Row],[ ]]="Payé",PMKAFAAPAYER[[#This Row],[12.11.2025]],0)</f>
        <v>0</v>
      </c>
      <c r="DP481" s="161"/>
      <c r="DQ481" s="166">
        <f>IF(PMKAFAAPAYER[[#This Row],[ ]]="Payé",PMKAFAAPAYER[[#This Row],[19.11.2025]],0)</f>
        <v>0</v>
      </c>
      <c r="DR481" s="161"/>
      <c r="DS481" s="176">
        <f>IF(PMKAFAAPAYER[[#This Row],[ ]]="Payé",PMKAFAAPAYER[[#This Row],[26.11.2025]],0)</f>
        <v>0</v>
      </c>
      <c r="DT481" s="17">
        <f t="shared" si="121"/>
        <v>0</v>
      </c>
      <c r="DU481" s="162"/>
      <c r="DV481" s="166">
        <f>IF(PMKAFAAPAYER[[#This Row],[ ]]="Payé",PMKAFAAPAYER[[#This Row],[03.12.2025]],0)</f>
        <v>0</v>
      </c>
      <c r="DW481" s="161"/>
      <c r="DX481" s="166">
        <f>IF(PMKAFAAPAYER[[#This Row],[ ]]="Payé",PMKAFAAPAYER[[#This Row],[10.12.2025]],0)</f>
        <v>0</v>
      </c>
      <c r="DY481" s="161"/>
      <c r="DZ481" s="166">
        <f>IF(PMKAFAAPAYER[[#This Row],[ ]]="Payé",PMKAFAAPAYER[[#This Row],[17.12.2025]],0)</f>
        <v>0</v>
      </c>
      <c r="EA481" s="161"/>
      <c r="EB481" s="166">
        <f>IF(PMKAFAAPAYER[[#This Row],[ ]]="Payé",PMKAFAAPAYER[[#This Row],[24.12.2025]],0)</f>
        <v>0</v>
      </c>
      <c r="EC481" s="161"/>
      <c r="ED481" s="176">
        <f>IF(PMKAFAAPAYER[[#This Row],[ ]]="Payé",PMKAFAAPAYER[[#This Row],[31.12.2025]],0)</f>
        <v>0</v>
      </c>
      <c r="EE481" s="18">
        <f t="shared" si="122"/>
        <v>0</v>
      </c>
      <c r="EF481" s="11">
        <f t="shared" si="123"/>
        <v>0</v>
      </c>
      <c r="EG481" s="16">
        <f>+PMKAFAAPAYER[[#This Row],[CHF]]-PMKAFAAPAYER[[#This Row],[T2025]]</f>
        <v>0</v>
      </c>
    </row>
    <row r="482" spans="1:137" x14ac:dyDescent="0.3">
      <c r="A482" s="9">
        <f t="shared" si="124"/>
        <v>477</v>
      </c>
      <c r="B482" s="250"/>
      <c r="C482" s="251"/>
      <c r="D482" s="252"/>
      <c r="E482" s="253"/>
      <c r="F482" s="265">
        <f t="shared" si="110"/>
        <v>0</v>
      </c>
      <c r="G482" s="254"/>
      <c r="H482" s="255"/>
      <c r="I482" s="256"/>
      <c r="J482" s="14"/>
      <c r="K482" s="14"/>
      <c r="L482" s="14"/>
      <c r="N482" s="15"/>
      <c r="P482" s="258"/>
      <c r="Q482" s="259"/>
      <c r="R482" s="260"/>
      <c r="S482" s="166">
        <f>IF(PMKAFAAPAYER[[#This Row],[ ]]="Payé",PMKAFAAPAYER[[#This Row],[02.01.2025]],0)</f>
        <v>0</v>
      </c>
      <c r="T482" s="234"/>
      <c r="U482" s="166">
        <f>IF(PMKAFAAPAYER[[#This Row],[ ]]="Payé",PMKAFAAPAYER[[#This Row],[09.01.2025]],0)</f>
        <v>0</v>
      </c>
      <c r="V482" s="234"/>
      <c r="W482" s="166">
        <f>IF(PMKAFAAPAYER[[#This Row],[ ]]="Payé",PMKAFAAPAYER[[#This Row],[16.01.2025]],0)</f>
        <v>0</v>
      </c>
      <c r="X482" s="234"/>
      <c r="Y482" s="166">
        <f>IF(PMKAFAAPAYER[[#This Row],[ ]]="Payé",PMKAFAAPAYER[[#This Row],[23.01.2025]],0)</f>
        <v>0</v>
      </c>
      <c r="Z482" s="234"/>
      <c r="AA482" s="176">
        <f>IF(PMKAFAAPAYER[[#This Row],[ ]]="Payé",PMKAFAAPAYER[[#This Row],[30.01.2025]],0)</f>
        <v>0</v>
      </c>
      <c r="AB482" s="32">
        <f t="shared" si="111"/>
        <v>0</v>
      </c>
      <c r="AC482" s="234"/>
      <c r="AD482" s="166">
        <f>IF(PMKAFAAPAYER[[#This Row],[ ]]="Payé",PMKAFAAPAYER[[#This Row],[06.02.2025]],0)</f>
        <v>0</v>
      </c>
      <c r="AE482" s="234"/>
      <c r="AF482" s="166">
        <f>IF(PMKAFAAPAYER[[#This Row],[ ]]="Payé",PMKAFAAPAYER[[#This Row],[13.02.2025]],0)</f>
        <v>0</v>
      </c>
      <c r="AG482" s="234"/>
      <c r="AH482" s="166">
        <f>IF(PMKAFAAPAYER[[#This Row],[ ]]="Payé",PMKAFAAPAYER[[#This Row],[20.02.2025]],0)</f>
        <v>0</v>
      </c>
      <c r="AI482" s="234"/>
      <c r="AJ482" s="176">
        <f>IF(PMKAFAAPAYER[[#This Row],[ ]]="Payé",PMKAFAAPAYER[[#This Row],[27.02.2025]],0)</f>
        <v>0</v>
      </c>
      <c r="AK482" s="47">
        <f t="shared" si="112"/>
        <v>0</v>
      </c>
      <c r="AL482" s="162"/>
      <c r="AM482" s="166">
        <f>IF(PMKAFAAPAYER[[#This Row],[ ]]="Payé",PMKAFAAPAYER[[#This Row],[05.03.2025]],0)</f>
        <v>0</v>
      </c>
      <c r="AN482" s="161"/>
      <c r="AO482" s="166">
        <f>IF(PMKAFAAPAYER[[#This Row],[ ]]="Payé",PMKAFAAPAYER[[#This Row],[12.03.2025]],0)</f>
        <v>0</v>
      </c>
      <c r="AP482" s="161"/>
      <c r="AQ482" s="166">
        <f>IF(PMKAFAAPAYER[[#This Row],[ ]]="Payé",PMKAFAAPAYER[[#This Row],[19.03.2025]],0)</f>
        <v>0</v>
      </c>
      <c r="AR482" s="161"/>
      <c r="AS482" s="176">
        <f>IF(PMKAFAAPAYER[[#This Row],[ ]]="Payé",PMKAFAAPAYER[[#This Row],[26.03.2025]],0)</f>
        <v>0</v>
      </c>
      <c r="AT482" s="17">
        <f t="shared" si="113"/>
        <v>0</v>
      </c>
      <c r="AU482" s="162"/>
      <c r="AV482" s="166">
        <f>IF(PMKAFAAPAYER[[#This Row],[ ]]="Payé",PMKAFAAPAYER[[#This Row],[02.04.2025]],0)</f>
        <v>0</v>
      </c>
      <c r="AW482" s="161"/>
      <c r="AX482" s="166">
        <f>IF(PMKAFAAPAYER[[#This Row],[ ]]="Payé",PMKAFAAPAYER[[#This Row],[09.04.2025]],0)</f>
        <v>0</v>
      </c>
      <c r="AY482" s="161"/>
      <c r="AZ482" s="166">
        <f>IF(PMKAFAAPAYER[[#This Row],[ ]]="Payé",PMKAFAAPAYER[[#This Row],[16.04.2025]],0)</f>
        <v>0</v>
      </c>
      <c r="BA482" s="161"/>
      <c r="BB482" s="166">
        <f>IF(PMKAFAAPAYER[[#This Row],[ ]]="Payé",PMKAFAAPAYER[[#This Row],[23.04.2025]],0)</f>
        <v>0</v>
      </c>
      <c r="BC482" s="161"/>
      <c r="BD482" s="176">
        <f>IF(PMKAFAAPAYER[[#This Row],[ ]]="Payé",PMKAFAAPAYER[[#This Row],[30.04.2025]],0)</f>
        <v>0</v>
      </c>
      <c r="BE482" s="18">
        <f t="shared" si="114"/>
        <v>0</v>
      </c>
      <c r="BF482" s="162"/>
      <c r="BG482" s="166">
        <f>IF(PMKAFAAPAYER[[#This Row],[ ]]="Payé",PMKAFAAPAYER[[#This Row],[07.05.2025]],0)</f>
        <v>0</v>
      </c>
      <c r="BH482" s="161"/>
      <c r="BI482" s="166">
        <f>IF(PMKAFAAPAYER[[#This Row],[ ]]="Payé",PMKAFAAPAYER[[#This Row],[14.05.2025]],0)</f>
        <v>0</v>
      </c>
      <c r="BJ482" s="161"/>
      <c r="BK482" s="166">
        <f>IF(PMKAFAAPAYER[[#This Row],[ ]]="Payé",PMKAFAAPAYER[[#This Row],[21.05.2025]],0)</f>
        <v>0</v>
      </c>
      <c r="BL482" s="161"/>
      <c r="BM482" s="176">
        <f>IF(PMKAFAAPAYER[[#This Row],[ ]]="Payé",PMKAFAAPAYER[[#This Row],[28.05.2025]],0)</f>
        <v>0</v>
      </c>
      <c r="BN482" s="17">
        <f t="shared" si="115"/>
        <v>0</v>
      </c>
      <c r="BO482" s="162"/>
      <c r="BP482" s="166">
        <f>IF(PMKAFAAPAYER[[#This Row],[ ]]="Payé",PMKAFAAPAYER[[#This Row],[04.06.2025]],0)</f>
        <v>0</v>
      </c>
      <c r="BQ482" s="161"/>
      <c r="BR482" s="166">
        <f>IF(PMKAFAAPAYER[[#This Row],[ ]]="Payé",PMKAFAAPAYER[[#This Row],[11.06.2025]],0)</f>
        <v>0</v>
      </c>
      <c r="BS482" s="161"/>
      <c r="BT482" s="166">
        <f>IF(PMKAFAAPAYER[[#This Row],[ ]]="Payé",PMKAFAAPAYER[[#This Row],[18.06.2025]],0)</f>
        <v>0</v>
      </c>
      <c r="BU482" s="161"/>
      <c r="BV482" s="176">
        <f>IF(PMKAFAAPAYER[[#This Row],[ ]]="Payé",PMKAFAAPAYER[[#This Row],[25.06.2025]],0)</f>
        <v>0</v>
      </c>
      <c r="BW482" s="18">
        <f t="shared" si="116"/>
        <v>0</v>
      </c>
      <c r="BX482" s="162"/>
      <c r="BY482" s="166">
        <f>IF(PMKAFAAPAYER[[#This Row],[ ]]="Payé",PMKAFAAPAYER[[#This Row],[02.07.2025]],0)</f>
        <v>0</v>
      </c>
      <c r="BZ482" s="161"/>
      <c r="CA482" s="166">
        <f>IF(PMKAFAAPAYER[[#This Row],[ ]]="Payé",PMKAFAAPAYER[[#This Row],[09.07.2025]],0)</f>
        <v>0</v>
      </c>
      <c r="CB482" s="161"/>
      <c r="CC482" s="166">
        <f>IF(PMKAFAAPAYER[[#This Row],[ ]]="Payé",PMKAFAAPAYER[[#This Row],[16.07.2025]],0)</f>
        <v>0</v>
      </c>
      <c r="CD482" s="161"/>
      <c r="CE482" s="166">
        <f>IF(PMKAFAAPAYER[[#This Row],[ ]]="Payé",PMKAFAAPAYER[[#This Row],[23.07.2025]],0)</f>
        <v>0</v>
      </c>
      <c r="CF482" s="161"/>
      <c r="CG482" s="176">
        <f>IF(PMKAFAAPAYER[[#This Row],[ ]]="Payé",PMKAFAAPAYER[[#This Row],[30.07.2025]],0)</f>
        <v>0</v>
      </c>
      <c r="CH482" s="17">
        <f t="shared" si="117"/>
        <v>0</v>
      </c>
      <c r="CI482" s="162"/>
      <c r="CJ482" s="166">
        <f>IF(PMKAFAAPAYER[[#This Row],[ ]]="Payé",PMKAFAAPAYER[[#This Row],[06.08.2025]],0)</f>
        <v>0</v>
      </c>
      <c r="CK482" s="161"/>
      <c r="CL482" s="166">
        <f>IF(PMKAFAAPAYER[[#This Row],[ ]]="Payé",PMKAFAAPAYER[[#This Row],[13.08.2025]],0)</f>
        <v>0</v>
      </c>
      <c r="CM482" s="161"/>
      <c r="CN482" s="166">
        <f>IF(PMKAFAAPAYER[[#This Row],[ ]]="Payé",PMKAFAAPAYER[[#This Row],[20.08.2025]],0)</f>
        <v>0</v>
      </c>
      <c r="CO482" s="161"/>
      <c r="CP482" s="176">
        <f>IF(PMKAFAAPAYER[[#This Row],[ ]]="Payé",PMKAFAAPAYER[[#This Row],[27.08.2025]],0)</f>
        <v>0</v>
      </c>
      <c r="CQ482" s="18">
        <f t="shared" si="118"/>
        <v>0</v>
      </c>
      <c r="CR482" s="162"/>
      <c r="CS482" s="166">
        <f>IF(PMKAFAAPAYER[[#This Row],[ ]]="Payé",PMKAFAAPAYER[[#This Row],[03.09.2025]],0)</f>
        <v>0</v>
      </c>
      <c r="CT482" s="161"/>
      <c r="CU482" s="166">
        <f>IF(PMKAFAAPAYER[[#This Row],[ ]]="Payé",PMKAFAAPAYER[[#This Row],[10.09.2025]],0)</f>
        <v>0</v>
      </c>
      <c r="CV482" s="161"/>
      <c r="CW482" s="166">
        <f>IF(PMKAFAAPAYER[[#This Row],[ ]]="Payé",PMKAFAAPAYER[[#This Row],[17.09.2025]],0)</f>
        <v>0</v>
      </c>
      <c r="CX482" s="161"/>
      <c r="CY482" s="176">
        <f>IF(PMKAFAAPAYER[[#This Row],[ ]]="Payé",PMKAFAAPAYER[[#This Row],[24.09.2025]],0)</f>
        <v>0</v>
      </c>
      <c r="CZ482" s="17">
        <f t="shared" si="119"/>
        <v>0</v>
      </c>
      <c r="DA482" s="162"/>
      <c r="DB482" s="166">
        <f>IF(PMKAFAAPAYER[[#This Row],[ ]]="Payé",PMKAFAAPAYER[[#This Row],[01.10.2025]],0)</f>
        <v>0</v>
      </c>
      <c r="DC482" s="161"/>
      <c r="DD482" s="166">
        <f>IF(PMKAFAAPAYER[[#This Row],[ ]]="Payé",PMKAFAAPAYER[[#This Row],[08.10.2025]],0)</f>
        <v>0</v>
      </c>
      <c r="DE482" s="161"/>
      <c r="DF482" s="166">
        <f>IF(PMKAFAAPAYER[[#This Row],[ ]]="Payé",PMKAFAAPAYER[[#This Row],[15.10.2025]],0)</f>
        <v>0</v>
      </c>
      <c r="DG482" s="161"/>
      <c r="DH482" s="166">
        <f>IF(PMKAFAAPAYER[[#This Row],[ ]]="Payé",PMKAFAAPAYER[[#This Row],[22.10.2025]],0)</f>
        <v>0</v>
      </c>
      <c r="DI482" s="161"/>
      <c r="DJ482" s="176">
        <f>IF(PMKAFAAPAYER[[#This Row],[ ]]="Payé",PMKAFAAPAYER[[#This Row],[29.10.2025]],0)</f>
        <v>0</v>
      </c>
      <c r="DK482" s="18">
        <f t="shared" si="120"/>
        <v>0</v>
      </c>
      <c r="DL482" s="162"/>
      <c r="DM482" s="166">
        <f>IF(PMKAFAAPAYER[[#This Row],[ ]]="Payé",PMKAFAAPAYER[[#This Row],[05.11.2025]],0)</f>
        <v>0</v>
      </c>
      <c r="DN482" s="161"/>
      <c r="DO482" s="166">
        <f>IF(PMKAFAAPAYER[[#This Row],[ ]]="Payé",PMKAFAAPAYER[[#This Row],[12.11.2025]],0)</f>
        <v>0</v>
      </c>
      <c r="DP482" s="161"/>
      <c r="DQ482" s="166">
        <f>IF(PMKAFAAPAYER[[#This Row],[ ]]="Payé",PMKAFAAPAYER[[#This Row],[19.11.2025]],0)</f>
        <v>0</v>
      </c>
      <c r="DR482" s="161"/>
      <c r="DS482" s="176">
        <f>IF(PMKAFAAPAYER[[#This Row],[ ]]="Payé",PMKAFAAPAYER[[#This Row],[26.11.2025]],0)</f>
        <v>0</v>
      </c>
      <c r="DT482" s="17">
        <f t="shared" si="121"/>
        <v>0</v>
      </c>
      <c r="DU482" s="162"/>
      <c r="DV482" s="166">
        <f>IF(PMKAFAAPAYER[[#This Row],[ ]]="Payé",PMKAFAAPAYER[[#This Row],[03.12.2025]],0)</f>
        <v>0</v>
      </c>
      <c r="DW482" s="161"/>
      <c r="DX482" s="166">
        <f>IF(PMKAFAAPAYER[[#This Row],[ ]]="Payé",PMKAFAAPAYER[[#This Row],[10.12.2025]],0)</f>
        <v>0</v>
      </c>
      <c r="DY482" s="161"/>
      <c r="DZ482" s="166">
        <f>IF(PMKAFAAPAYER[[#This Row],[ ]]="Payé",PMKAFAAPAYER[[#This Row],[17.12.2025]],0)</f>
        <v>0</v>
      </c>
      <c r="EA482" s="161"/>
      <c r="EB482" s="166">
        <f>IF(PMKAFAAPAYER[[#This Row],[ ]]="Payé",PMKAFAAPAYER[[#This Row],[24.12.2025]],0)</f>
        <v>0</v>
      </c>
      <c r="EC482" s="161"/>
      <c r="ED482" s="176">
        <f>IF(PMKAFAAPAYER[[#This Row],[ ]]="Payé",PMKAFAAPAYER[[#This Row],[31.12.2025]],0)</f>
        <v>0</v>
      </c>
      <c r="EE482" s="18">
        <f t="shared" si="122"/>
        <v>0</v>
      </c>
      <c r="EF482" s="11">
        <f t="shared" si="123"/>
        <v>0</v>
      </c>
      <c r="EG482" s="16">
        <f>+PMKAFAAPAYER[[#This Row],[CHF]]-PMKAFAAPAYER[[#This Row],[T2025]]</f>
        <v>0</v>
      </c>
    </row>
    <row r="483" spans="1:137" x14ac:dyDescent="0.3">
      <c r="A483" s="9">
        <f t="shared" si="124"/>
        <v>478</v>
      </c>
      <c r="B483" s="250"/>
      <c r="C483" s="251"/>
      <c r="D483" s="252"/>
      <c r="E483" s="253"/>
      <c r="F483" s="265">
        <f t="shared" si="110"/>
        <v>0</v>
      </c>
      <c r="G483" s="254"/>
      <c r="H483" s="255"/>
      <c r="I483" s="256"/>
      <c r="J483" s="14"/>
      <c r="K483" s="14"/>
      <c r="L483" s="14"/>
      <c r="N483" s="15"/>
      <c r="P483" s="258"/>
      <c r="Q483" s="259"/>
      <c r="R483" s="260"/>
      <c r="S483" s="166">
        <f>IF(PMKAFAAPAYER[[#This Row],[ ]]="Payé",PMKAFAAPAYER[[#This Row],[02.01.2025]],0)</f>
        <v>0</v>
      </c>
      <c r="T483" s="234"/>
      <c r="U483" s="166">
        <f>IF(PMKAFAAPAYER[[#This Row],[ ]]="Payé",PMKAFAAPAYER[[#This Row],[09.01.2025]],0)</f>
        <v>0</v>
      </c>
      <c r="V483" s="234"/>
      <c r="W483" s="166">
        <f>IF(PMKAFAAPAYER[[#This Row],[ ]]="Payé",PMKAFAAPAYER[[#This Row],[16.01.2025]],0)</f>
        <v>0</v>
      </c>
      <c r="X483" s="234"/>
      <c r="Y483" s="166">
        <f>IF(PMKAFAAPAYER[[#This Row],[ ]]="Payé",PMKAFAAPAYER[[#This Row],[23.01.2025]],0)</f>
        <v>0</v>
      </c>
      <c r="Z483" s="234"/>
      <c r="AA483" s="176">
        <f>IF(PMKAFAAPAYER[[#This Row],[ ]]="Payé",PMKAFAAPAYER[[#This Row],[30.01.2025]],0)</f>
        <v>0</v>
      </c>
      <c r="AB483" s="32">
        <f t="shared" si="111"/>
        <v>0</v>
      </c>
      <c r="AC483" s="234"/>
      <c r="AD483" s="166">
        <f>IF(PMKAFAAPAYER[[#This Row],[ ]]="Payé",PMKAFAAPAYER[[#This Row],[06.02.2025]],0)</f>
        <v>0</v>
      </c>
      <c r="AE483" s="234"/>
      <c r="AF483" s="166">
        <f>IF(PMKAFAAPAYER[[#This Row],[ ]]="Payé",PMKAFAAPAYER[[#This Row],[13.02.2025]],0)</f>
        <v>0</v>
      </c>
      <c r="AG483" s="234"/>
      <c r="AH483" s="166">
        <f>IF(PMKAFAAPAYER[[#This Row],[ ]]="Payé",PMKAFAAPAYER[[#This Row],[20.02.2025]],0)</f>
        <v>0</v>
      </c>
      <c r="AI483" s="234"/>
      <c r="AJ483" s="176">
        <f>IF(PMKAFAAPAYER[[#This Row],[ ]]="Payé",PMKAFAAPAYER[[#This Row],[27.02.2025]],0)</f>
        <v>0</v>
      </c>
      <c r="AK483" s="47">
        <f t="shared" si="112"/>
        <v>0</v>
      </c>
      <c r="AL483" s="162"/>
      <c r="AM483" s="166">
        <f>IF(PMKAFAAPAYER[[#This Row],[ ]]="Payé",PMKAFAAPAYER[[#This Row],[05.03.2025]],0)</f>
        <v>0</v>
      </c>
      <c r="AN483" s="161"/>
      <c r="AO483" s="166">
        <f>IF(PMKAFAAPAYER[[#This Row],[ ]]="Payé",PMKAFAAPAYER[[#This Row],[12.03.2025]],0)</f>
        <v>0</v>
      </c>
      <c r="AP483" s="161"/>
      <c r="AQ483" s="166">
        <f>IF(PMKAFAAPAYER[[#This Row],[ ]]="Payé",PMKAFAAPAYER[[#This Row],[19.03.2025]],0)</f>
        <v>0</v>
      </c>
      <c r="AR483" s="161"/>
      <c r="AS483" s="176">
        <f>IF(PMKAFAAPAYER[[#This Row],[ ]]="Payé",PMKAFAAPAYER[[#This Row],[26.03.2025]],0)</f>
        <v>0</v>
      </c>
      <c r="AT483" s="17">
        <f t="shared" si="113"/>
        <v>0</v>
      </c>
      <c r="AU483" s="162"/>
      <c r="AV483" s="166">
        <f>IF(PMKAFAAPAYER[[#This Row],[ ]]="Payé",PMKAFAAPAYER[[#This Row],[02.04.2025]],0)</f>
        <v>0</v>
      </c>
      <c r="AW483" s="161"/>
      <c r="AX483" s="166">
        <f>IF(PMKAFAAPAYER[[#This Row],[ ]]="Payé",PMKAFAAPAYER[[#This Row],[09.04.2025]],0)</f>
        <v>0</v>
      </c>
      <c r="AY483" s="161"/>
      <c r="AZ483" s="166">
        <f>IF(PMKAFAAPAYER[[#This Row],[ ]]="Payé",PMKAFAAPAYER[[#This Row],[16.04.2025]],0)</f>
        <v>0</v>
      </c>
      <c r="BA483" s="161"/>
      <c r="BB483" s="166">
        <f>IF(PMKAFAAPAYER[[#This Row],[ ]]="Payé",PMKAFAAPAYER[[#This Row],[23.04.2025]],0)</f>
        <v>0</v>
      </c>
      <c r="BC483" s="161"/>
      <c r="BD483" s="176">
        <f>IF(PMKAFAAPAYER[[#This Row],[ ]]="Payé",PMKAFAAPAYER[[#This Row],[30.04.2025]],0)</f>
        <v>0</v>
      </c>
      <c r="BE483" s="18">
        <f t="shared" si="114"/>
        <v>0</v>
      </c>
      <c r="BF483" s="162"/>
      <c r="BG483" s="166">
        <f>IF(PMKAFAAPAYER[[#This Row],[ ]]="Payé",PMKAFAAPAYER[[#This Row],[07.05.2025]],0)</f>
        <v>0</v>
      </c>
      <c r="BH483" s="161"/>
      <c r="BI483" s="166">
        <f>IF(PMKAFAAPAYER[[#This Row],[ ]]="Payé",PMKAFAAPAYER[[#This Row],[14.05.2025]],0)</f>
        <v>0</v>
      </c>
      <c r="BJ483" s="161"/>
      <c r="BK483" s="166">
        <f>IF(PMKAFAAPAYER[[#This Row],[ ]]="Payé",PMKAFAAPAYER[[#This Row],[21.05.2025]],0)</f>
        <v>0</v>
      </c>
      <c r="BL483" s="161"/>
      <c r="BM483" s="176">
        <f>IF(PMKAFAAPAYER[[#This Row],[ ]]="Payé",PMKAFAAPAYER[[#This Row],[28.05.2025]],0)</f>
        <v>0</v>
      </c>
      <c r="BN483" s="17">
        <f t="shared" si="115"/>
        <v>0</v>
      </c>
      <c r="BO483" s="162"/>
      <c r="BP483" s="166">
        <f>IF(PMKAFAAPAYER[[#This Row],[ ]]="Payé",PMKAFAAPAYER[[#This Row],[04.06.2025]],0)</f>
        <v>0</v>
      </c>
      <c r="BQ483" s="161"/>
      <c r="BR483" s="166">
        <f>IF(PMKAFAAPAYER[[#This Row],[ ]]="Payé",PMKAFAAPAYER[[#This Row],[11.06.2025]],0)</f>
        <v>0</v>
      </c>
      <c r="BS483" s="161"/>
      <c r="BT483" s="166">
        <f>IF(PMKAFAAPAYER[[#This Row],[ ]]="Payé",PMKAFAAPAYER[[#This Row],[18.06.2025]],0)</f>
        <v>0</v>
      </c>
      <c r="BU483" s="161"/>
      <c r="BV483" s="176">
        <f>IF(PMKAFAAPAYER[[#This Row],[ ]]="Payé",PMKAFAAPAYER[[#This Row],[25.06.2025]],0)</f>
        <v>0</v>
      </c>
      <c r="BW483" s="18">
        <f t="shared" si="116"/>
        <v>0</v>
      </c>
      <c r="BX483" s="162"/>
      <c r="BY483" s="166">
        <f>IF(PMKAFAAPAYER[[#This Row],[ ]]="Payé",PMKAFAAPAYER[[#This Row],[02.07.2025]],0)</f>
        <v>0</v>
      </c>
      <c r="BZ483" s="161"/>
      <c r="CA483" s="166">
        <f>IF(PMKAFAAPAYER[[#This Row],[ ]]="Payé",PMKAFAAPAYER[[#This Row],[09.07.2025]],0)</f>
        <v>0</v>
      </c>
      <c r="CB483" s="161"/>
      <c r="CC483" s="166">
        <f>IF(PMKAFAAPAYER[[#This Row],[ ]]="Payé",PMKAFAAPAYER[[#This Row],[16.07.2025]],0)</f>
        <v>0</v>
      </c>
      <c r="CD483" s="161"/>
      <c r="CE483" s="166">
        <f>IF(PMKAFAAPAYER[[#This Row],[ ]]="Payé",PMKAFAAPAYER[[#This Row],[23.07.2025]],0)</f>
        <v>0</v>
      </c>
      <c r="CF483" s="161"/>
      <c r="CG483" s="176">
        <f>IF(PMKAFAAPAYER[[#This Row],[ ]]="Payé",PMKAFAAPAYER[[#This Row],[30.07.2025]],0)</f>
        <v>0</v>
      </c>
      <c r="CH483" s="17">
        <f t="shared" si="117"/>
        <v>0</v>
      </c>
      <c r="CI483" s="162"/>
      <c r="CJ483" s="166">
        <f>IF(PMKAFAAPAYER[[#This Row],[ ]]="Payé",PMKAFAAPAYER[[#This Row],[06.08.2025]],0)</f>
        <v>0</v>
      </c>
      <c r="CK483" s="161"/>
      <c r="CL483" s="166">
        <f>IF(PMKAFAAPAYER[[#This Row],[ ]]="Payé",PMKAFAAPAYER[[#This Row],[13.08.2025]],0)</f>
        <v>0</v>
      </c>
      <c r="CM483" s="161"/>
      <c r="CN483" s="166">
        <f>IF(PMKAFAAPAYER[[#This Row],[ ]]="Payé",PMKAFAAPAYER[[#This Row],[20.08.2025]],0)</f>
        <v>0</v>
      </c>
      <c r="CO483" s="161"/>
      <c r="CP483" s="176">
        <f>IF(PMKAFAAPAYER[[#This Row],[ ]]="Payé",PMKAFAAPAYER[[#This Row],[27.08.2025]],0)</f>
        <v>0</v>
      </c>
      <c r="CQ483" s="18">
        <f t="shared" si="118"/>
        <v>0</v>
      </c>
      <c r="CR483" s="162"/>
      <c r="CS483" s="166">
        <f>IF(PMKAFAAPAYER[[#This Row],[ ]]="Payé",PMKAFAAPAYER[[#This Row],[03.09.2025]],0)</f>
        <v>0</v>
      </c>
      <c r="CT483" s="161"/>
      <c r="CU483" s="166">
        <f>IF(PMKAFAAPAYER[[#This Row],[ ]]="Payé",PMKAFAAPAYER[[#This Row],[10.09.2025]],0)</f>
        <v>0</v>
      </c>
      <c r="CV483" s="161"/>
      <c r="CW483" s="166">
        <f>IF(PMKAFAAPAYER[[#This Row],[ ]]="Payé",PMKAFAAPAYER[[#This Row],[17.09.2025]],0)</f>
        <v>0</v>
      </c>
      <c r="CX483" s="161"/>
      <c r="CY483" s="176">
        <f>IF(PMKAFAAPAYER[[#This Row],[ ]]="Payé",PMKAFAAPAYER[[#This Row],[24.09.2025]],0)</f>
        <v>0</v>
      </c>
      <c r="CZ483" s="17">
        <f t="shared" si="119"/>
        <v>0</v>
      </c>
      <c r="DA483" s="162"/>
      <c r="DB483" s="166">
        <f>IF(PMKAFAAPAYER[[#This Row],[ ]]="Payé",PMKAFAAPAYER[[#This Row],[01.10.2025]],0)</f>
        <v>0</v>
      </c>
      <c r="DC483" s="161"/>
      <c r="DD483" s="166">
        <f>IF(PMKAFAAPAYER[[#This Row],[ ]]="Payé",PMKAFAAPAYER[[#This Row],[08.10.2025]],0)</f>
        <v>0</v>
      </c>
      <c r="DE483" s="161"/>
      <c r="DF483" s="166">
        <f>IF(PMKAFAAPAYER[[#This Row],[ ]]="Payé",PMKAFAAPAYER[[#This Row],[15.10.2025]],0)</f>
        <v>0</v>
      </c>
      <c r="DG483" s="161"/>
      <c r="DH483" s="166">
        <f>IF(PMKAFAAPAYER[[#This Row],[ ]]="Payé",PMKAFAAPAYER[[#This Row],[22.10.2025]],0)</f>
        <v>0</v>
      </c>
      <c r="DI483" s="161"/>
      <c r="DJ483" s="176">
        <f>IF(PMKAFAAPAYER[[#This Row],[ ]]="Payé",PMKAFAAPAYER[[#This Row],[29.10.2025]],0)</f>
        <v>0</v>
      </c>
      <c r="DK483" s="18">
        <f t="shared" si="120"/>
        <v>0</v>
      </c>
      <c r="DL483" s="162"/>
      <c r="DM483" s="166">
        <f>IF(PMKAFAAPAYER[[#This Row],[ ]]="Payé",PMKAFAAPAYER[[#This Row],[05.11.2025]],0)</f>
        <v>0</v>
      </c>
      <c r="DN483" s="161"/>
      <c r="DO483" s="166">
        <f>IF(PMKAFAAPAYER[[#This Row],[ ]]="Payé",PMKAFAAPAYER[[#This Row],[12.11.2025]],0)</f>
        <v>0</v>
      </c>
      <c r="DP483" s="161"/>
      <c r="DQ483" s="166">
        <f>IF(PMKAFAAPAYER[[#This Row],[ ]]="Payé",PMKAFAAPAYER[[#This Row],[19.11.2025]],0)</f>
        <v>0</v>
      </c>
      <c r="DR483" s="161"/>
      <c r="DS483" s="176">
        <f>IF(PMKAFAAPAYER[[#This Row],[ ]]="Payé",PMKAFAAPAYER[[#This Row],[26.11.2025]],0)</f>
        <v>0</v>
      </c>
      <c r="DT483" s="17">
        <f t="shared" si="121"/>
        <v>0</v>
      </c>
      <c r="DU483" s="162"/>
      <c r="DV483" s="166">
        <f>IF(PMKAFAAPAYER[[#This Row],[ ]]="Payé",PMKAFAAPAYER[[#This Row],[03.12.2025]],0)</f>
        <v>0</v>
      </c>
      <c r="DW483" s="161"/>
      <c r="DX483" s="166">
        <f>IF(PMKAFAAPAYER[[#This Row],[ ]]="Payé",PMKAFAAPAYER[[#This Row],[10.12.2025]],0)</f>
        <v>0</v>
      </c>
      <c r="DY483" s="161"/>
      <c r="DZ483" s="166">
        <f>IF(PMKAFAAPAYER[[#This Row],[ ]]="Payé",PMKAFAAPAYER[[#This Row],[17.12.2025]],0)</f>
        <v>0</v>
      </c>
      <c r="EA483" s="161"/>
      <c r="EB483" s="166">
        <f>IF(PMKAFAAPAYER[[#This Row],[ ]]="Payé",PMKAFAAPAYER[[#This Row],[24.12.2025]],0)</f>
        <v>0</v>
      </c>
      <c r="EC483" s="161"/>
      <c r="ED483" s="176">
        <f>IF(PMKAFAAPAYER[[#This Row],[ ]]="Payé",PMKAFAAPAYER[[#This Row],[31.12.2025]],0)</f>
        <v>0</v>
      </c>
      <c r="EE483" s="18">
        <f t="shared" si="122"/>
        <v>0</v>
      </c>
      <c r="EF483" s="11">
        <f t="shared" si="123"/>
        <v>0</v>
      </c>
      <c r="EG483" s="16">
        <f>+PMKAFAAPAYER[[#This Row],[CHF]]-PMKAFAAPAYER[[#This Row],[T2025]]</f>
        <v>0</v>
      </c>
    </row>
    <row r="484" spans="1:137" x14ac:dyDescent="0.3">
      <c r="A484" s="9">
        <f t="shared" si="124"/>
        <v>479</v>
      </c>
      <c r="B484" s="250"/>
      <c r="C484" s="251"/>
      <c r="D484" s="252"/>
      <c r="E484" s="253"/>
      <c r="F484" s="265">
        <f t="shared" si="110"/>
        <v>0</v>
      </c>
      <c r="G484" s="254"/>
      <c r="H484" s="255"/>
      <c r="I484" s="256"/>
      <c r="J484" s="14"/>
      <c r="K484" s="14"/>
      <c r="L484" s="14"/>
      <c r="N484" s="15"/>
      <c r="P484" s="258"/>
      <c r="Q484" s="259"/>
      <c r="R484" s="260"/>
      <c r="S484" s="166">
        <f>IF(PMKAFAAPAYER[[#This Row],[ ]]="Payé",PMKAFAAPAYER[[#This Row],[02.01.2025]],0)</f>
        <v>0</v>
      </c>
      <c r="T484" s="234"/>
      <c r="U484" s="166">
        <f>IF(PMKAFAAPAYER[[#This Row],[ ]]="Payé",PMKAFAAPAYER[[#This Row],[09.01.2025]],0)</f>
        <v>0</v>
      </c>
      <c r="V484" s="234"/>
      <c r="W484" s="166">
        <f>IF(PMKAFAAPAYER[[#This Row],[ ]]="Payé",PMKAFAAPAYER[[#This Row],[16.01.2025]],0)</f>
        <v>0</v>
      </c>
      <c r="X484" s="234"/>
      <c r="Y484" s="166">
        <f>IF(PMKAFAAPAYER[[#This Row],[ ]]="Payé",PMKAFAAPAYER[[#This Row],[23.01.2025]],0)</f>
        <v>0</v>
      </c>
      <c r="Z484" s="234"/>
      <c r="AA484" s="176">
        <f>IF(PMKAFAAPAYER[[#This Row],[ ]]="Payé",PMKAFAAPAYER[[#This Row],[30.01.2025]],0)</f>
        <v>0</v>
      </c>
      <c r="AB484" s="32">
        <f t="shared" si="111"/>
        <v>0</v>
      </c>
      <c r="AC484" s="234"/>
      <c r="AD484" s="166">
        <f>IF(PMKAFAAPAYER[[#This Row],[ ]]="Payé",PMKAFAAPAYER[[#This Row],[06.02.2025]],0)</f>
        <v>0</v>
      </c>
      <c r="AE484" s="234"/>
      <c r="AF484" s="166">
        <f>IF(PMKAFAAPAYER[[#This Row],[ ]]="Payé",PMKAFAAPAYER[[#This Row],[13.02.2025]],0)</f>
        <v>0</v>
      </c>
      <c r="AG484" s="234"/>
      <c r="AH484" s="166">
        <f>IF(PMKAFAAPAYER[[#This Row],[ ]]="Payé",PMKAFAAPAYER[[#This Row],[20.02.2025]],0)</f>
        <v>0</v>
      </c>
      <c r="AI484" s="234"/>
      <c r="AJ484" s="176">
        <f>IF(PMKAFAAPAYER[[#This Row],[ ]]="Payé",PMKAFAAPAYER[[#This Row],[27.02.2025]],0)</f>
        <v>0</v>
      </c>
      <c r="AK484" s="47">
        <f t="shared" si="112"/>
        <v>0</v>
      </c>
      <c r="AL484" s="162"/>
      <c r="AM484" s="166">
        <f>IF(PMKAFAAPAYER[[#This Row],[ ]]="Payé",PMKAFAAPAYER[[#This Row],[05.03.2025]],0)</f>
        <v>0</v>
      </c>
      <c r="AN484" s="161"/>
      <c r="AO484" s="166">
        <f>IF(PMKAFAAPAYER[[#This Row],[ ]]="Payé",PMKAFAAPAYER[[#This Row],[12.03.2025]],0)</f>
        <v>0</v>
      </c>
      <c r="AP484" s="161"/>
      <c r="AQ484" s="166">
        <f>IF(PMKAFAAPAYER[[#This Row],[ ]]="Payé",PMKAFAAPAYER[[#This Row],[19.03.2025]],0)</f>
        <v>0</v>
      </c>
      <c r="AR484" s="161"/>
      <c r="AS484" s="176">
        <f>IF(PMKAFAAPAYER[[#This Row],[ ]]="Payé",PMKAFAAPAYER[[#This Row],[26.03.2025]],0)</f>
        <v>0</v>
      </c>
      <c r="AT484" s="17">
        <f t="shared" si="113"/>
        <v>0</v>
      </c>
      <c r="AU484" s="162"/>
      <c r="AV484" s="166">
        <f>IF(PMKAFAAPAYER[[#This Row],[ ]]="Payé",PMKAFAAPAYER[[#This Row],[02.04.2025]],0)</f>
        <v>0</v>
      </c>
      <c r="AW484" s="161"/>
      <c r="AX484" s="166">
        <f>IF(PMKAFAAPAYER[[#This Row],[ ]]="Payé",PMKAFAAPAYER[[#This Row],[09.04.2025]],0)</f>
        <v>0</v>
      </c>
      <c r="AY484" s="161"/>
      <c r="AZ484" s="166">
        <f>IF(PMKAFAAPAYER[[#This Row],[ ]]="Payé",PMKAFAAPAYER[[#This Row],[16.04.2025]],0)</f>
        <v>0</v>
      </c>
      <c r="BA484" s="161"/>
      <c r="BB484" s="166">
        <f>IF(PMKAFAAPAYER[[#This Row],[ ]]="Payé",PMKAFAAPAYER[[#This Row],[23.04.2025]],0)</f>
        <v>0</v>
      </c>
      <c r="BC484" s="161"/>
      <c r="BD484" s="176">
        <f>IF(PMKAFAAPAYER[[#This Row],[ ]]="Payé",PMKAFAAPAYER[[#This Row],[30.04.2025]],0)</f>
        <v>0</v>
      </c>
      <c r="BE484" s="18">
        <f t="shared" si="114"/>
        <v>0</v>
      </c>
      <c r="BF484" s="162"/>
      <c r="BG484" s="166">
        <f>IF(PMKAFAAPAYER[[#This Row],[ ]]="Payé",PMKAFAAPAYER[[#This Row],[07.05.2025]],0)</f>
        <v>0</v>
      </c>
      <c r="BH484" s="161"/>
      <c r="BI484" s="166">
        <f>IF(PMKAFAAPAYER[[#This Row],[ ]]="Payé",PMKAFAAPAYER[[#This Row],[14.05.2025]],0)</f>
        <v>0</v>
      </c>
      <c r="BJ484" s="161"/>
      <c r="BK484" s="166">
        <f>IF(PMKAFAAPAYER[[#This Row],[ ]]="Payé",PMKAFAAPAYER[[#This Row],[21.05.2025]],0)</f>
        <v>0</v>
      </c>
      <c r="BL484" s="161"/>
      <c r="BM484" s="176">
        <f>IF(PMKAFAAPAYER[[#This Row],[ ]]="Payé",PMKAFAAPAYER[[#This Row],[28.05.2025]],0)</f>
        <v>0</v>
      </c>
      <c r="BN484" s="17">
        <f t="shared" si="115"/>
        <v>0</v>
      </c>
      <c r="BO484" s="162"/>
      <c r="BP484" s="166">
        <f>IF(PMKAFAAPAYER[[#This Row],[ ]]="Payé",PMKAFAAPAYER[[#This Row],[04.06.2025]],0)</f>
        <v>0</v>
      </c>
      <c r="BQ484" s="161"/>
      <c r="BR484" s="166">
        <f>IF(PMKAFAAPAYER[[#This Row],[ ]]="Payé",PMKAFAAPAYER[[#This Row],[11.06.2025]],0)</f>
        <v>0</v>
      </c>
      <c r="BS484" s="161"/>
      <c r="BT484" s="166">
        <f>IF(PMKAFAAPAYER[[#This Row],[ ]]="Payé",PMKAFAAPAYER[[#This Row],[18.06.2025]],0)</f>
        <v>0</v>
      </c>
      <c r="BU484" s="161"/>
      <c r="BV484" s="176">
        <f>IF(PMKAFAAPAYER[[#This Row],[ ]]="Payé",PMKAFAAPAYER[[#This Row],[25.06.2025]],0)</f>
        <v>0</v>
      </c>
      <c r="BW484" s="18">
        <f t="shared" si="116"/>
        <v>0</v>
      </c>
      <c r="BX484" s="162"/>
      <c r="BY484" s="166">
        <f>IF(PMKAFAAPAYER[[#This Row],[ ]]="Payé",PMKAFAAPAYER[[#This Row],[02.07.2025]],0)</f>
        <v>0</v>
      </c>
      <c r="BZ484" s="161"/>
      <c r="CA484" s="166">
        <f>IF(PMKAFAAPAYER[[#This Row],[ ]]="Payé",PMKAFAAPAYER[[#This Row],[09.07.2025]],0)</f>
        <v>0</v>
      </c>
      <c r="CB484" s="161"/>
      <c r="CC484" s="166">
        <f>IF(PMKAFAAPAYER[[#This Row],[ ]]="Payé",PMKAFAAPAYER[[#This Row],[16.07.2025]],0)</f>
        <v>0</v>
      </c>
      <c r="CD484" s="161"/>
      <c r="CE484" s="166">
        <f>IF(PMKAFAAPAYER[[#This Row],[ ]]="Payé",PMKAFAAPAYER[[#This Row],[23.07.2025]],0)</f>
        <v>0</v>
      </c>
      <c r="CF484" s="161"/>
      <c r="CG484" s="176">
        <f>IF(PMKAFAAPAYER[[#This Row],[ ]]="Payé",PMKAFAAPAYER[[#This Row],[30.07.2025]],0)</f>
        <v>0</v>
      </c>
      <c r="CH484" s="17">
        <f t="shared" si="117"/>
        <v>0</v>
      </c>
      <c r="CI484" s="162"/>
      <c r="CJ484" s="166">
        <f>IF(PMKAFAAPAYER[[#This Row],[ ]]="Payé",PMKAFAAPAYER[[#This Row],[06.08.2025]],0)</f>
        <v>0</v>
      </c>
      <c r="CK484" s="161"/>
      <c r="CL484" s="166">
        <f>IF(PMKAFAAPAYER[[#This Row],[ ]]="Payé",PMKAFAAPAYER[[#This Row],[13.08.2025]],0)</f>
        <v>0</v>
      </c>
      <c r="CM484" s="161"/>
      <c r="CN484" s="166">
        <f>IF(PMKAFAAPAYER[[#This Row],[ ]]="Payé",PMKAFAAPAYER[[#This Row],[20.08.2025]],0)</f>
        <v>0</v>
      </c>
      <c r="CO484" s="161"/>
      <c r="CP484" s="176">
        <f>IF(PMKAFAAPAYER[[#This Row],[ ]]="Payé",PMKAFAAPAYER[[#This Row],[27.08.2025]],0)</f>
        <v>0</v>
      </c>
      <c r="CQ484" s="18">
        <f t="shared" si="118"/>
        <v>0</v>
      </c>
      <c r="CR484" s="162"/>
      <c r="CS484" s="166">
        <f>IF(PMKAFAAPAYER[[#This Row],[ ]]="Payé",PMKAFAAPAYER[[#This Row],[03.09.2025]],0)</f>
        <v>0</v>
      </c>
      <c r="CT484" s="161"/>
      <c r="CU484" s="166">
        <f>IF(PMKAFAAPAYER[[#This Row],[ ]]="Payé",PMKAFAAPAYER[[#This Row],[10.09.2025]],0)</f>
        <v>0</v>
      </c>
      <c r="CV484" s="161"/>
      <c r="CW484" s="166">
        <f>IF(PMKAFAAPAYER[[#This Row],[ ]]="Payé",PMKAFAAPAYER[[#This Row],[17.09.2025]],0)</f>
        <v>0</v>
      </c>
      <c r="CX484" s="161"/>
      <c r="CY484" s="176">
        <f>IF(PMKAFAAPAYER[[#This Row],[ ]]="Payé",PMKAFAAPAYER[[#This Row],[24.09.2025]],0)</f>
        <v>0</v>
      </c>
      <c r="CZ484" s="17">
        <f t="shared" si="119"/>
        <v>0</v>
      </c>
      <c r="DA484" s="162"/>
      <c r="DB484" s="166">
        <f>IF(PMKAFAAPAYER[[#This Row],[ ]]="Payé",PMKAFAAPAYER[[#This Row],[01.10.2025]],0)</f>
        <v>0</v>
      </c>
      <c r="DC484" s="161"/>
      <c r="DD484" s="166">
        <f>IF(PMKAFAAPAYER[[#This Row],[ ]]="Payé",PMKAFAAPAYER[[#This Row],[08.10.2025]],0)</f>
        <v>0</v>
      </c>
      <c r="DE484" s="161"/>
      <c r="DF484" s="166">
        <f>IF(PMKAFAAPAYER[[#This Row],[ ]]="Payé",PMKAFAAPAYER[[#This Row],[15.10.2025]],0)</f>
        <v>0</v>
      </c>
      <c r="DG484" s="161"/>
      <c r="DH484" s="166">
        <f>IF(PMKAFAAPAYER[[#This Row],[ ]]="Payé",PMKAFAAPAYER[[#This Row],[22.10.2025]],0)</f>
        <v>0</v>
      </c>
      <c r="DI484" s="161"/>
      <c r="DJ484" s="176">
        <f>IF(PMKAFAAPAYER[[#This Row],[ ]]="Payé",PMKAFAAPAYER[[#This Row],[29.10.2025]],0)</f>
        <v>0</v>
      </c>
      <c r="DK484" s="18">
        <f t="shared" si="120"/>
        <v>0</v>
      </c>
      <c r="DL484" s="162"/>
      <c r="DM484" s="166">
        <f>IF(PMKAFAAPAYER[[#This Row],[ ]]="Payé",PMKAFAAPAYER[[#This Row],[05.11.2025]],0)</f>
        <v>0</v>
      </c>
      <c r="DN484" s="161"/>
      <c r="DO484" s="166">
        <f>IF(PMKAFAAPAYER[[#This Row],[ ]]="Payé",PMKAFAAPAYER[[#This Row],[12.11.2025]],0)</f>
        <v>0</v>
      </c>
      <c r="DP484" s="161"/>
      <c r="DQ484" s="166">
        <f>IF(PMKAFAAPAYER[[#This Row],[ ]]="Payé",PMKAFAAPAYER[[#This Row],[19.11.2025]],0)</f>
        <v>0</v>
      </c>
      <c r="DR484" s="161"/>
      <c r="DS484" s="176">
        <f>IF(PMKAFAAPAYER[[#This Row],[ ]]="Payé",PMKAFAAPAYER[[#This Row],[26.11.2025]],0)</f>
        <v>0</v>
      </c>
      <c r="DT484" s="17">
        <f t="shared" si="121"/>
        <v>0</v>
      </c>
      <c r="DU484" s="162"/>
      <c r="DV484" s="166">
        <f>IF(PMKAFAAPAYER[[#This Row],[ ]]="Payé",PMKAFAAPAYER[[#This Row],[03.12.2025]],0)</f>
        <v>0</v>
      </c>
      <c r="DW484" s="161"/>
      <c r="DX484" s="166">
        <f>IF(PMKAFAAPAYER[[#This Row],[ ]]="Payé",PMKAFAAPAYER[[#This Row],[10.12.2025]],0)</f>
        <v>0</v>
      </c>
      <c r="DY484" s="161"/>
      <c r="DZ484" s="166">
        <f>IF(PMKAFAAPAYER[[#This Row],[ ]]="Payé",PMKAFAAPAYER[[#This Row],[17.12.2025]],0)</f>
        <v>0</v>
      </c>
      <c r="EA484" s="161"/>
      <c r="EB484" s="166">
        <f>IF(PMKAFAAPAYER[[#This Row],[ ]]="Payé",PMKAFAAPAYER[[#This Row],[24.12.2025]],0)</f>
        <v>0</v>
      </c>
      <c r="EC484" s="161"/>
      <c r="ED484" s="176">
        <f>IF(PMKAFAAPAYER[[#This Row],[ ]]="Payé",PMKAFAAPAYER[[#This Row],[31.12.2025]],0)</f>
        <v>0</v>
      </c>
      <c r="EE484" s="18">
        <f t="shared" si="122"/>
        <v>0</v>
      </c>
      <c r="EF484" s="11">
        <f t="shared" si="123"/>
        <v>0</v>
      </c>
      <c r="EG484" s="16">
        <f>+PMKAFAAPAYER[[#This Row],[CHF]]-PMKAFAAPAYER[[#This Row],[T2025]]</f>
        <v>0</v>
      </c>
    </row>
    <row r="485" spans="1:137" x14ac:dyDescent="0.3">
      <c r="A485" s="9">
        <f t="shared" si="124"/>
        <v>480</v>
      </c>
      <c r="B485" s="250"/>
      <c r="C485" s="251"/>
      <c r="D485" s="252"/>
      <c r="E485" s="253"/>
      <c r="F485" s="265">
        <f t="shared" si="110"/>
        <v>0</v>
      </c>
      <c r="G485" s="254"/>
      <c r="H485" s="255"/>
      <c r="I485" s="256"/>
      <c r="J485" s="14"/>
      <c r="K485" s="14"/>
      <c r="L485" s="14"/>
      <c r="N485" s="15"/>
      <c r="P485" s="258"/>
      <c r="Q485" s="259"/>
      <c r="R485" s="260"/>
      <c r="S485" s="166">
        <f>IF(PMKAFAAPAYER[[#This Row],[ ]]="Payé",PMKAFAAPAYER[[#This Row],[02.01.2025]],0)</f>
        <v>0</v>
      </c>
      <c r="T485" s="234"/>
      <c r="U485" s="166">
        <f>IF(PMKAFAAPAYER[[#This Row],[ ]]="Payé",PMKAFAAPAYER[[#This Row],[09.01.2025]],0)</f>
        <v>0</v>
      </c>
      <c r="V485" s="234"/>
      <c r="W485" s="166">
        <f>IF(PMKAFAAPAYER[[#This Row],[ ]]="Payé",PMKAFAAPAYER[[#This Row],[16.01.2025]],0)</f>
        <v>0</v>
      </c>
      <c r="X485" s="234"/>
      <c r="Y485" s="166">
        <f>IF(PMKAFAAPAYER[[#This Row],[ ]]="Payé",PMKAFAAPAYER[[#This Row],[23.01.2025]],0)</f>
        <v>0</v>
      </c>
      <c r="Z485" s="234"/>
      <c r="AA485" s="176">
        <f>IF(PMKAFAAPAYER[[#This Row],[ ]]="Payé",PMKAFAAPAYER[[#This Row],[30.01.2025]],0)</f>
        <v>0</v>
      </c>
      <c r="AB485" s="32">
        <f t="shared" si="111"/>
        <v>0</v>
      </c>
      <c r="AC485" s="234"/>
      <c r="AD485" s="166">
        <f>IF(PMKAFAAPAYER[[#This Row],[ ]]="Payé",PMKAFAAPAYER[[#This Row],[06.02.2025]],0)</f>
        <v>0</v>
      </c>
      <c r="AE485" s="234"/>
      <c r="AF485" s="166">
        <f>IF(PMKAFAAPAYER[[#This Row],[ ]]="Payé",PMKAFAAPAYER[[#This Row],[13.02.2025]],0)</f>
        <v>0</v>
      </c>
      <c r="AG485" s="234"/>
      <c r="AH485" s="166">
        <f>IF(PMKAFAAPAYER[[#This Row],[ ]]="Payé",PMKAFAAPAYER[[#This Row],[20.02.2025]],0)</f>
        <v>0</v>
      </c>
      <c r="AI485" s="234"/>
      <c r="AJ485" s="176">
        <f>IF(PMKAFAAPAYER[[#This Row],[ ]]="Payé",PMKAFAAPAYER[[#This Row],[27.02.2025]],0)</f>
        <v>0</v>
      </c>
      <c r="AK485" s="47">
        <f t="shared" si="112"/>
        <v>0</v>
      </c>
      <c r="AL485" s="162"/>
      <c r="AM485" s="166">
        <f>IF(PMKAFAAPAYER[[#This Row],[ ]]="Payé",PMKAFAAPAYER[[#This Row],[05.03.2025]],0)</f>
        <v>0</v>
      </c>
      <c r="AN485" s="161"/>
      <c r="AO485" s="166">
        <f>IF(PMKAFAAPAYER[[#This Row],[ ]]="Payé",PMKAFAAPAYER[[#This Row],[12.03.2025]],0)</f>
        <v>0</v>
      </c>
      <c r="AP485" s="161"/>
      <c r="AQ485" s="166">
        <f>IF(PMKAFAAPAYER[[#This Row],[ ]]="Payé",PMKAFAAPAYER[[#This Row],[19.03.2025]],0)</f>
        <v>0</v>
      </c>
      <c r="AR485" s="161"/>
      <c r="AS485" s="176">
        <f>IF(PMKAFAAPAYER[[#This Row],[ ]]="Payé",PMKAFAAPAYER[[#This Row],[26.03.2025]],0)</f>
        <v>0</v>
      </c>
      <c r="AT485" s="17">
        <f t="shared" si="113"/>
        <v>0</v>
      </c>
      <c r="AU485" s="162"/>
      <c r="AV485" s="166">
        <f>IF(PMKAFAAPAYER[[#This Row],[ ]]="Payé",PMKAFAAPAYER[[#This Row],[02.04.2025]],0)</f>
        <v>0</v>
      </c>
      <c r="AW485" s="161"/>
      <c r="AX485" s="166">
        <f>IF(PMKAFAAPAYER[[#This Row],[ ]]="Payé",PMKAFAAPAYER[[#This Row],[09.04.2025]],0)</f>
        <v>0</v>
      </c>
      <c r="AY485" s="161"/>
      <c r="AZ485" s="166">
        <f>IF(PMKAFAAPAYER[[#This Row],[ ]]="Payé",PMKAFAAPAYER[[#This Row],[16.04.2025]],0)</f>
        <v>0</v>
      </c>
      <c r="BA485" s="161"/>
      <c r="BB485" s="166">
        <f>IF(PMKAFAAPAYER[[#This Row],[ ]]="Payé",PMKAFAAPAYER[[#This Row],[23.04.2025]],0)</f>
        <v>0</v>
      </c>
      <c r="BC485" s="161"/>
      <c r="BD485" s="176">
        <f>IF(PMKAFAAPAYER[[#This Row],[ ]]="Payé",PMKAFAAPAYER[[#This Row],[30.04.2025]],0)</f>
        <v>0</v>
      </c>
      <c r="BE485" s="18">
        <f t="shared" si="114"/>
        <v>0</v>
      </c>
      <c r="BF485" s="162"/>
      <c r="BG485" s="166">
        <f>IF(PMKAFAAPAYER[[#This Row],[ ]]="Payé",PMKAFAAPAYER[[#This Row],[07.05.2025]],0)</f>
        <v>0</v>
      </c>
      <c r="BH485" s="161"/>
      <c r="BI485" s="166">
        <f>IF(PMKAFAAPAYER[[#This Row],[ ]]="Payé",PMKAFAAPAYER[[#This Row],[14.05.2025]],0)</f>
        <v>0</v>
      </c>
      <c r="BJ485" s="161"/>
      <c r="BK485" s="166">
        <f>IF(PMKAFAAPAYER[[#This Row],[ ]]="Payé",PMKAFAAPAYER[[#This Row],[21.05.2025]],0)</f>
        <v>0</v>
      </c>
      <c r="BL485" s="161"/>
      <c r="BM485" s="176">
        <f>IF(PMKAFAAPAYER[[#This Row],[ ]]="Payé",PMKAFAAPAYER[[#This Row],[28.05.2025]],0)</f>
        <v>0</v>
      </c>
      <c r="BN485" s="17">
        <f t="shared" si="115"/>
        <v>0</v>
      </c>
      <c r="BO485" s="162"/>
      <c r="BP485" s="166">
        <f>IF(PMKAFAAPAYER[[#This Row],[ ]]="Payé",PMKAFAAPAYER[[#This Row],[04.06.2025]],0)</f>
        <v>0</v>
      </c>
      <c r="BQ485" s="161"/>
      <c r="BR485" s="166">
        <f>IF(PMKAFAAPAYER[[#This Row],[ ]]="Payé",PMKAFAAPAYER[[#This Row],[11.06.2025]],0)</f>
        <v>0</v>
      </c>
      <c r="BS485" s="161"/>
      <c r="BT485" s="166">
        <f>IF(PMKAFAAPAYER[[#This Row],[ ]]="Payé",PMKAFAAPAYER[[#This Row],[18.06.2025]],0)</f>
        <v>0</v>
      </c>
      <c r="BU485" s="161"/>
      <c r="BV485" s="176">
        <f>IF(PMKAFAAPAYER[[#This Row],[ ]]="Payé",PMKAFAAPAYER[[#This Row],[25.06.2025]],0)</f>
        <v>0</v>
      </c>
      <c r="BW485" s="18">
        <f t="shared" si="116"/>
        <v>0</v>
      </c>
      <c r="BX485" s="162"/>
      <c r="BY485" s="166">
        <f>IF(PMKAFAAPAYER[[#This Row],[ ]]="Payé",PMKAFAAPAYER[[#This Row],[02.07.2025]],0)</f>
        <v>0</v>
      </c>
      <c r="BZ485" s="161"/>
      <c r="CA485" s="166">
        <f>IF(PMKAFAAPAYER[[#This Row],[ ]]="Payé",PMKAFAAPAYER[[#This Row],[09.07.2025]],0)</f>
        <v>0</v>
      </c>
      <c r="CB485" s="161"/>
      <c r="CC485" s="166">
        <f>IF(PMKAFAAPAYER[[#This Row],[ ]]="Payé",PMKAFAAPAYER[[#This Row],[16.07.2025]],0)</f>
        <v>0</v>
      </c>
      <c r="CD485" s="161"/>
      <c r="CE485" s="166">
        <f>IF(PMKAFAAPAYER[[#This Row],[ ]]="Payé",PMKAFAAPAYER[[#This Row],[23.07.2025]],0)</f>
        <v>0</v>
      </c>
      <c r="CF485" s="161"/>
      <c r="CG485" s="176">
        <f>IF(PMKAFAAPAYER[[#This Row],[ ]]="Payé",PMKAFAAPAYER[[#This Row],[30.07.2025]],0)</f>
        <v>0</v>
      </c>
      <c r="CH485" s="17">
        <f t="shared" si="117"/>
        <v>0</v>
      </c>
      <c r="CI485" s="162"/>
      <c r="CJ485" s="166">
        <f>IF(PMKAFAAPAYER[[#This Row],[ ]]="Payé",PMKAFAAPAYER[[#This Row],[06.08.2025]],0)</f>
        <v>0</v>
      </c>
      <c r="CK485" s="161"/>
      <c r="CL485" s="166">
        <f>IF(PMKAFAAPAYER[[#This Row],[ ]]="Payé",PMKAFAAPAYER[[#This Row],[13.08.2025]],0)</f>
        <v>0</v>
      </c>
      <c r="CM485" s="161"/>
      <c r="CN485" s="166">
        <f>IF(PMKAFAAPAYER[[#This Row],[ ]]="Payé",PMKAFAAPAYER[[#This Row],[20.08.2025]],0)</f>
        <v>0</v>
      </c>
      <c r="CO485" s="161"/>
      <c r="CP485" s="176">
        <f>IF(PMKAFAAPAYER[[#This Row],[ ]]="Payé",PMKAFAAPAYER[[#This Row],[27.08.2025]],0)</f>
        <v>0</v>
      </c>
      <c r="CQ485" s="18">
        <f t="shared" si="118"/>
        <v>0</v>
      </c>
      <c r="CR485" s="162"/>
      <c r="CS485" s="166">
        <f>IF(PMKAFAAPAYER[[#This Row],[ ]]="Payé",PMKAFAAPAYER[[#This Row],[03.09.2025]],0)</f>
        <v>0</v>
      </c>
      <c r="CT485" s="161"/>
      <c r="CU485" s="166">
        <f>IF(PMKAFAAPAYER[[#This Row],[ ]]="Payé",PMKAFAAPAYER[[#This Row],[10.09.2025]],0)</f>
        <v>0</v>
      </c>
      <c r="CV485" s="161"/>
      <c r="CW485" s="166">
        <f>IF(PMKAFAAPAYER[[#This Row],[ ]]="Payé",PMKAFAAPAYER[[#This Row],[17.09.2025]],0)</f>
        <v>0</v>
      </c>
      <c r="CX485" s="161"/>
      <c r="CY485" s="176">
        <f>IF(PMKAFAAPAYER[[#This Row],[ ]]="Payé",PMKAFAAPAYER[[#This Row],[24.09.2025]],0)</f>
        <v>0</v>
      </c>
      <c r="CZ485" s="17">
        <f t="shared" si="119"/>
        <v>0</v>
      </c>
      <c r="DA485" s="162"/>
      <c r="DB485" s="166">
        <f>IF(PMKAFAAPAYER[[#This Row],[ ]]="Payé",PMKAFAAPAYER[[#This Row],[01.10.2025]],0)</f>
        <v>0</v>
      </c>
      <c r="DC485" s="161"/>
      <c r="DD485" s="166">
        <f>IF(PMKAFAAPAYER[[#This Row],[ ]]="Payé",PMKAFAAPAYER[[#This Row],[08.10.2025]],0)</f>
        <v>0</v>
      </c>
      <c r="DE485" s="161"/>
      <c r="DF485" s="166">
        <f>IF(PMKAFAAPAYER[[#This Row],[ ]]="Payé",PMKAFAAPAYER[[#This Row],[15.10.2025]],0)</f>
        <v>0</v>
      </c>
      <c r="DG485" s="161"/>
      <c r="DH485" s="166">
        <f>IF(PMKAFAAPAYER[[#This Row],[ ]]="Payé",PMKAFAAPAYER[[#This Row],[22.10.2025]],0)</f>
        <v>0</v>
      </c>
      <c r="DI485" s="161"/>
      <c r="DJ485" s="176">
        <f>IF(PMKAFAAPAYER[[#This Row],[ ]]="Payé",PMKAFAAPAYER[[#This Row],[29.10.2025]],0)</f>
        <v>0</v>
      </c>
      <c r="DK485" s="18">
        <f t="shared" si="120"/>
        <v>0</v>
      </c>
      <c r="DL485" s="162"/>
      <c r="DM485" s="166">
        <f>IF(PMKAFAAPAYER[[#This Row],[ ]]="Payé",PMKAFAAPAYER[[#This Row],[05.11.2025]],0)</f>
        <v>0</v>
      </c>
      <c r="DN485" s="161"/>
      <c r="DO485" s="166">
        <f>IF(PMKAFAAPAYER[[#This Row],[ ]]="Payé",PMKAFAAPAYER[[#This Row],[12.11.2025]],0)</f>
        <v>0</v>
      </c>
      <c r="DP485" s="161"/>
      <c r="DQ485" s="166">
        <f>IF(PMKAFAAPAYER[[#This Row],[ ]]="Payé",PMKAFAAPAYER[[#This Row],[19.11.2025]],0)</f>
        <v>0</v>
      </c>
      <c r="DR485" s="161"/>
      <c r="DS485" s="176">
        <f>IF(PMKAFAAPAYER[[#This Row],[ ]]="Payé",PMKAFAAPAYER[[#This Row],[26.11.2025]],0)</f>
        <v>0</v>
      </c>
      <c r="DT485" s="17">
        <f t="shared" si="121"/>
        <v>0</v>
      </c>
      <c r="DU485" s="162"/>
      <c r="DV485" s="166">
        <f>IF(PMKAFAAPAYER[[#This Row],[ ]]="Payé",PMKAFAAPAYER[[#This Row],[03.12.2025]],0)</f>
        <v>0</v>
      </c>
      <c r="DW485" s="161"/>
      <c r="DX485" s="166">
        <f>IF(PMKAFAAPAYER[[#This Row],[ ]]="Payé",PMKAFAAPAYER[[#This Row],[10.12.2025]],0)</f>
        <v>0</v>
      </c>
      <c r="DY485" s="161"/>
      <c r="DZ485" s="166">
        <f>IF(PMKAFAAPAYER[[#This Row],[ ]]="Payé",PMKAFAAPAYER[[#This Row],[17.12.2025]],0)</f>
        <v>0</v>
      </c>
      <c r="EA485" s="161"/>
      <c r="EB485" s="166">
        <f>IF(PMKAFAAPAYER[[#This Row],[ ]]="Payé",PMKAFAAPAYER[[#This Row],[24.12.2025]],0)</f>
        <v>0</v>
      </c>
      <c r="EC485" s="161"/>
      <c r="ED485" s="176">
        <f>IF(PMKAFAAPAYER[[#This Row],[ ]]="Payé",PMKAFAAPAYER[[#This Row],[31.12.2025]],0)</f>
        <v>0</v>
      </c>
      <c r="EE485" s="18">
        <f t="shared" si="122"/>
        <v>0</v>
      </c>
      <c r="EF485" s="11">
        <f t="shared" si="123"/>
        <v>0</v>
      </c>
      <c r="EG485" s="16">
        <f>+PMKAFAAPAYER[[#This Row],[CHF]]-PMKAFAAPAYER[[#This Row],[T2025]]</f>
        <v>0</v>
      </c>
    </row>
    <row r="486" spans="1:137" x14ac:dyDescent="0.3">
      <c r="A486" s="9">
        <f t="shared" si="124"/>
        <v>481</v>
      </c>
      <c r="B486" s="250"/>
      <c r="C486" s="251"/>
      <c r="D486" s="252"/>
      <c r="E486" s="253"/>
      <c r="F486" s="265">
        <f t="shared" si="110"/>
        <v>0</v>
      </c>
      <c r="G486" s="254"/>
      <c r="H486" s="255"/>
      <c r="I486" s="256"/>
      <c r="J486" s="14"/>
      <c r="K486" s="14"/>
      <c r="L486" s="14"/>
      <c r="N486" s="15"/>
      <c r="P486" s="258"/>
      <c r="Q486" s="259"/>
      <c r="R486" s="260"/>
      <c r="S486" s="166">
        <f>IF(PMKAFAAPAYER[[#This Row],[ ]]="Payé",PMKAFAAPAYER[[#This Row],[02.01.2025]],0)</f>
        <v>0</v>
      </c>
      <c r="T486" s="234"/>
      <c r="U486" s="166">
        <f>IF(PMKAFAAPAYER[[#This Row],[ ]]="Payé",PMKAFAAPAYER[[#This Row],[09.01.2025]],0)</f>
        <v>0</v>
      </c>
      <c r="V486" s="234"/>
      <c r="W486" s="166">
        <f>IF(PMKAFAAPAYER[[#This Row],[ ]]="Payé",PMKAFAAPAYER[[#This Row],[16.01.2025]],0)</f>
        <v>0</v>
      </c>
      <c r="X486" s="234"/>
      <c r="Y486" s="166">
        <f>IF(PMKAFAAPAYER[[#This Row],[ ]]="Payé",PMKAFAAPAYER[[#This Row],[23.01.2025]],0)</f>
        <v>0</v>
      </c>
      <c r="Z486" s="234"/>
      <c r="AA486" s="176">
        <f>IF(PMKAFAAPAYER[[#This Row],[ ]]="Payé",PMKAFAAPAYER[[#This Row],[30.01.2025]],0)</f>
        <v>0</v>
      </c>
      <c r="AB486" s="32">
        <f t="shared" si="111"/>
        <v>0</v>
      </c>
      <c r="AC486" s="234"/>
      <c r="AD486" s="166">
        <f>IF(PMKAFAAPAYER[[#This Row],[ ]]="Payé",PMKAFAAPAYER[[#This Row],[06.02.2025]],0)</f>
        <v>0</v>
      </c>
      <c r="AE486" s="234"/>
      <c r="AF486" s="166">
        <f>IF(PMKAFAAPAYER[[#This Row],[ ]]="Payé",PMKAFAAPAYER[[#This Row],[13.02.2025]],0)</f>
        <v>0</v>
      </c>
      <c r="AG486" s="234"/>
      <c r="AH486" s="166">
        <f>IF(PMKAFAAPAYER[[#This Row],[ ]]="Payé",PMKAFAAPAYER[[#This Row],[20.02.2025]],0)</f>
        <v>0</v>
      </c>
      <c r="AI486" s="234"/>
      <c r="AJ486" s="176">
        <f>IF(PMKAFAAPAYER[[#This Row],[ ]]="Payé",PMKAFAAPAYER[[#This Row],[27.02.2025]],0)</f>
        <v>0</v>
      </c>
      <c r="AK486" s="47">
        <f t="shared" si="112"/>
        <v>0</v>
      </c>
      <c r="AL486" s="162"/>
      <c r="AM486" s="166">
        <f>IF(PMKAFAAPAYER[[#This Row],[ ]]="Payé",PMKAFAAPAYER[[#This Row],[05.03.2025]],0)</f>
        <v>0</v>
      </c>
      <c r="AN486" s="161"/>
      <c r="AO486" s="166">
        <f>IF(PMKAFAAPAYER[[#This Row],[ ]]="Payé",PMKAFAAPAYER[[#This Row],[12.03.2025]],0)</f>
        <v>0</v>
      </c>
      <c r="AP486" s="161"/>
      <c r="AQ486" s="166">
        <f>IF(PMKAFAAPAYER[[#This Row],[ ]]="Payé",PMKAFAAPAYER[[#This Row],[19.03.2025]],0)</f>
        <v>0</v>
      </c>
      <c r="AR486" s="161"/>
      <c r="AS486" s="176">
        <f>IF(PMKAFAAPAYER[[#This Row],[ ]]="Payé",PMKAFAAPAYER[[#This Row],[26.03.2025]],0)</f>
        <v>0</v>
      </c>
      <c r="AT486" s="17">
        <f t="shared" si="113"/>
        <v>0</v>
      </c>
      <c r="AU486" s="162"/>
      <c r="AV486" s="166">
        <f>IF(PMKAFAAPAYER[[#This Row],[ ]]="Payé",PMKAFAAPAYER[[#This Row],[02.04.2025]],0)</f>
        <v>0</v>
      </c>
      <c r="AW486" s="161"/>
      <c r="AX486" s="166">
        <f>IF(PMKAFAAPAYER[[#This Row],[ ]]="Payé",PMKAFAAPAYER[[#This Row],[09.04.2025]],0)</f>
        <v>0</v>
      </c>
      <c r="AY486" s="161"/>
      <c r="AZ486" s="166">
        <f>IF(PMKAFAAPAYER[[#This Row],[ ]]="Payé",PMKAFAAPAYER[[#This Row],[16.04.2025]],0)</f>
        <v>0</v>
      </c>
      <c r="BA486" s="161"/>
      <c r="BB486" s="166">
        <f>IF(PMKAFAAPAYER[[#This Row],[ ]]="Payé",PMKAFAAPAYER[[#This Row],[23.04.2025]],0)</f>
        <v>0</v>
      </c>
      <c r="BC486" s="161"/>
      <c r="BD486" s="176">
        <f>IF(PMKAFAAPAYER[[#This Row],[ ]]="Payé",PMKAFAAPAYER[[#This Row],[30.04.2025]],0)</f>
        <v>0</v>
      </c>
      <c r="BE486" s="18">
        <f t="shared" si="114"/>
        <v>0</v>
      </c>
      <c r="BF486" s="162"/>
      <c r="BG486" s="166">
        <f>IF(PMKAFAAPAYER[[#This Row],[ ]]="Payé",PMKAFAAPAYER[[#This Row],[07.05.2025]],0)</f>
        <v>0</v>
      </c>
      <c r="BH486" s="161"/>
      <c r="BI486" s="166">
        <f>IF(PMKAFAAPAYER[[#This Row],[ ]]="Payé",PMKAFAAPAYER[[#This Row],[14.05.2025]],0)</f>
        <v>0</v>
      </c>
      <c r="BJ486" s="161"/>
      <c r="BK486" s="166">
        <f>IF(PMKAFAAPAYER[[#This Row],[ ]]="Payé",PMKAFAAPAYER[[#This Row],[21.05.2025]],0)</f>
        <v>0</v>
      </c>
      <c r="BL486" s="161"/>
      <c r="BM486" s="176">
        <f>IF(PMKAFAAPAYER[[#This Row],[ ]]="Payé",PMKAFAAPAYER[[#This Row],[28.05.2025]],0)</f>
        <v>0</v>
      </c>
      <c r="BN486" s="17">
        <f t="shared" si="115"/>
        <v>0</v>
      </c>
      <c r="BO486" s="162"/>
      <c r="BP486" s="166">
        <f>IF(PMKAFAAPAYER[[#This Row],[ ]]="Payé",PMKAFAAPAYER[[#This Row],[04.06.2025]],0)</f>
        <v>0</v>
      </c>
      <c r="BQ486" s="161"/>
      <c r="BR486" s="166">
        <f>IF(PMKAFAAPAYER[[#This Row],[ ]]="Payé",PMKAFAAPAYER[[#This Row],[11.06.2025]],0)</f>
        <v>0</v>
      </c>
      <c r="BS486" s="161"/>
      <c r="BT486" s="166">
        <f>IF(PMKAFAAPAYER[[#This Row],[ ]]="Payé",PMKAFAAPAYER[[#This Row],[18.06.2025]],0)</f>
        <v>0</v>
      </c>
      <c r="BU486" s="161"/>
      <c r="BV486" s="176">
        <f>IF(PMKAFAAPAYER[[#This Row],[ ]]="Payé",PMKAFAAPAYER[[#This Row],[25.06.2025]],0)</f>
        <v>0</v>
      </c>
      <c r="BW486" s="18">
        <f t="shared" si="116"/>
        <v>0</v>
      </c>
      <c r="BX486" s="162"/>
      <c r="BY486" s="166">
        <f>IF(PMKAFAAPAYER[[#This Row],[ ]]="Payé",PMKAFAAPAYER[[#This Row],[02.07.2025]],0)</f>
        <v>0</v>
      </c>
      <c r="BZ486" s="161"/>
      <c r="CA486" s="166">
        <f>IF(PMKAFAAPAYER[[#This Row],[ ]]="Payé",PMKAFAAPAYER[[#This Row],[09.07.2025]],0)</f>
        <v>0</v>
      </c>
      <c r="CB486" s="161"/>
      <c r="CC486" s="166">
        <f>IF(PMKAFAAPAYER[[#This Row],[ ]]="Payé",PMKAFAAPAYER[[#This Row],[16.07.2025]],0)</f>
        <v>0</v>
      </c>
      <c r="CD486" s="161"/>
      <c r="CE486" s="166">
        <f>IF(PMKAFAAPAYER[[#This Row],[ ]]="Payé",PMKAFAAPAYER[[#This Row],[23.07.2025]],0)</f>
        <v>0</v>
      </c>
      <c r="CF486" s="161"/>
      <c r="CG486" s="176">
        <f>IF(PMKAFAAPAYER[[#This Row],[ ]]="Payé",PMKAFAAPAYER[[#This Row],[30.07.2025]],0)</f>
        <v>0</v>
      </c>
      <c r="CH486" s="17">
        <f t="shared" si="117"/>
        <v>0</v>
      </c>
      <c r="CI486" s="162"/>
      <c r="CJ486" s="166">
        <f>IF(PMKAFAAPAYER[[#This Row],[ ]]="Payé",PMKAFAAPAYER[[#This Row],[06.08.2025]],0)</f>
        <v>0</v>
      </c>
      <c r="CK486" s="161"/>
      <c r="CL486" s="166">
        <f>IF(PMKAFAAPAYER[[#This Row],[ ]]="Payé",PMKAFAAPAYER[[#This Row],[13.08.2025]],0)</f>
        <v>0</v>
      </c>
      <c r="CM486" s="161"/>
      <c r="CN486" s="166">
        <f>IF(PMKAFAAPAYER[[#This Row],[ ]]="Payé",PMKAFAAPAYER[[#This Row],[20.08.2025]],0)</f>
        <v>0</v>
      </c>
      <c r="CO486" s="161"/>
      <c r="CP486" s="176">
        <f>IF(PMKAFAAPAYER[[#This Row],[ ]]="Payé",PMKAFAAPAYER[[#This Row],[27.08.2025]],0)</f>
        <v>0</v>
      </c>
      <c r="CQ486" s="18">
        <f t="shared" si="118"/>
        <v>0</v>
      </c>
      <c r="CR486" s="162"/>
      <c r="CS486" s="166">
        <f>IF(PMKAFAAPAYER[[#This Row],[ ]]="Payé",PMKAFAAPAYER[[#This Row],[03.09.2025]],0)</f>
        <v>0</v>
      </c>
      <c r="CT486" s="161"/>
      <c r="CU486" s="166">
        <f>IF(PMKAFAAPAYER[[#This Row],[ ]]="Payé",PMKAFAAPAYER[[#This Row],[10.09.2025]],0)</f>
        <v>0</v>
      </c>
      <c r="CV486" s="161"/>
      <c r="CW486" s="166">
        <f>IF(PMKAFAAPAYER[[#This Row],[ ]]="Payé",PMKAFAAPAYER[[#This Row],[17.09.2025]],0)</f>
        <v>0</v>
      </c>
      <c r="CX486" s="161"/>
      <c r="CY486" s="176">
        <f>IF(PMKAFAAPAYER[[#This Row],[ ]]="Payé",PMKAFAAPAYER[[#This Row],[24.09.2025]],0)</f>
        <v>0</v>
      </c>
      <c r="CZ486" s="17">
        <f t="shared" si="119"/>
        <v>0</v>
      </c>
      <c r="DA486" s="162"/>
      <c r="DB486" s="166">
        <f>IF(PMKAFAAPAYER[[#This Row],[ ]]="Payé",PMKAFAAPAYER[[#This Row],[01.10.2025]],0)</f>
        <v>0</v>
      </c>
      <c r="DC486" s="161"/>
      <c r="DD486" s="166">
        <f>IF(PMKAFAAPAYER[[#This Row],[ ]]="Payé",PMKAFAAPAYER[[#This Row],[08.10.2025]],0)</f>
        <v>0</v>
      </c>
      <c r="DE486" s="161"/>
      <c r="DF486" s="166">
        <f>IF(PMKAFAAPAYER[[#This Row],[ ]]="Payé",PMKAFAAPAYER[[#This Row],[15.10.2025]],0)</f>
        <v>0</v>
      </c>
      <c r="DG486" s="161"/>
      <c r="DH486" s="166">
        <f>IF(PMKAFAAPAYER[[#This Row],[ ]]="Payé",PMKAFAAPAYER[[#This Row],[22.10.2025]],0)</f>
        <v>0</v>
      </c>
      <c r="DI486" s="161"/>
      <c r="DJ486" s="176">
        <f>IF(PMKAFAAPAYER[[#This Row],[ ]]="Payé",PMKAFAAPAYER[[#This Row],[29.10.2025]],0)</f>
        <v>0</v>
      </c>
      <c r="DK486" s="18">
        <f t="shared" si="120"/>
        <v>0</v>
      </c>
      <c r="DL486" s="162"/>
      <c r="DM486" s="166">
        <f>IF(PMKAFAAPAYER[[#This Row],[ ]]="Payé",PMKAFAAPAYER[[#This Row],[05.11.2025]],0)</f>
        <v>0</v>
      </c>
      <c r="DN486" s="161"/>
      <c r="DO486" s="166">
        <f>IF(PMKAFAAPAYER[[#This Row],[ ]]="Payé",PMKAFAAPAYER[[#This Row],[12.11.2025]],0)</f>
        <v>0</v>
      </c>
      <c r="DP486" s="161"/>
      <c r="DQ486" s="166">
        <f>IF(PMKAFAAPAYER[[#This Row],[ ]]="Payé",PMKAFAAPAYER[[#This Row],[19.11.2025]],0)</f>
        <v>0</v>
      </c>
      <c r="DR486" s="161"/>
      <c r="DS486" s="176">
        <f>IF(PMKAFAAPAYER[[#This Row],[ ]]="Payé",PMKAFAAPAYER[[#This Row],[26.11.2025]],0)</f>
        <v>0</v>
      </c>
      <c r="DT486" s="17">
        <f t="shared" si="121"/>
        <v>0</v>
      </c>
      <c r="DU486" s="162"/>
      <c r="DV486" s="166">
        <f>IF(PMKAFAAPAYER[[#This Row],[ ]]="Payé",PMKAFAAPAYER[[#This Row],[03.12.2025]],0)</f>
        <v>0</v>
      </c>
      <c r="DW486" s="161"/>
      <c r="DX486" s="166">
        <f>IF(PMKAFAAPAYER[[#This Row],[ ]]="Payé",PMKAFAAPAYER[[#This Row],[10.12.2025]],0)</f>
        <v>0</v>
      </c>
      <c r="DY486" s="161"/>
      <c r="DZ486" s="166">
        <f>IF(PMKAFAAPAYER[[#This Row],[ ]]="Payé",PMKAFAAPAYER[[#This Row],[17.12.2025]],0)</f>
        <v>0</v>
      </c>
      <c r="EA486" s="161"/>
      <c r="EB486" s="166">
        <f>IF(PMKAFAAPAYER[[#This Row],[ ]]="Payé",PMKAFAAPAYER[[#This Row],[24.12.2025]],0)</f>
        <v>0</v>
      </c>
      <c r="EC486" s="161"/>
      <c r="ED486" s="176">
        <f>IF(PMKAFAAPAYER[[#This Row],[ ]]="Payé",PMKAFAAPAYER[[#This Row],[31.12.2025]],0)</f>
        <v>0</v>
      </c>
      <c r="EE486" s="18">
        <f t="shared" si="122"/>
        <v>0</v>
      </c>
      <c r="EF486" s="11">
        <f t="shared" si="123"/>
        <v>0</v>
      </c>
      <c r="EG486" s="16">
        <f>+PMKAFAAPAYER[[#This Row],[CHF]]-PMKAFAAPAYER[[#This Row],[T2025]]</f>
        <v>0</v>
      </c>
    </row>
    <row r="487" spans="1:137" x14ac:dyDescent="0.3">
      <c r="A487" s="9">
        <f t="shared" si="124"/>
        <v>482</v>
      </c>
      <c r="B487" s="250"/>
      <c r="C487" s="251"/>
      <c r="D487" s="252"/>
      <c r="E487" s="253"/>
      <c r="F487" s="265">
        <f t="shared" si="110"/>
        <v>0</v>
      </c>
      <c r="G487" s="254"/>
      <c r="H487" s="255"/>
      <c r="I487" s="256"/>
      <c r="J487" s="14"/>
      <c r="K487" s="14"/>
      <c r="L487" s="14"/>
      <c r="N487" s="15"/>
      <c r="P487" s="258"/>
      <c r="Q487" s="259"/>
      <c r="R487" s="260"/>
      <c r="S487" s="166">
        <f>IF(PMKAFAAPAYER[[#This Row],[ ]]="Payé",PMKAFAAPAYER[[#This Row],[02.01.2025]],0)</f>
        <v>0</v>
      </c>
      <c r="T487" s="234"/>
      <c r="U487" s="166">
        <f>IF(PMKAFAAPAYER[[#This Row],[ ]]="Payé",PMKAFAAPAYER[[#This Row],[09.01.2025]],0)</f>
        <v>0</v>
      </c>
      <c r="V487" s="234"/>
      <c r="W487" s="166">
        <f>IF(PMKAFAAPAYER[[#This Row],[ ]]="Payé",PMKAFAAPAYER[[#This Row],[16.01.2025]],0)</f>
        <v>0</v>
      </c>
      <c r="X487" s="234"/>
      <c r="Y487" s="166">
        <f>IF(PMKAFAAPAYER[[#This Row],[ ]]="Payé",PMKAFAAPAYER[[#This Row],[23.01.2025]],0)</f>
        <v>0</v>
      </c>
      <c r="Z487" s="234"/>
      <c r="AA487" s="176">
        <f>IF(PMKAFAAPAYER[[#This Row],[ ]]="Payé",PMKAFAAPAYER[[#This Row],[30.01.2025]],0)</f>
        <v>0</v>
      </c>
      <c r="AB487" s="32">
        <f t="shared" si="111"/>
        <v>0</v>
      </c>
      <c r="AC487" s="234"/>
      <c r="AD487" s="166">
        <f>IF(PMKAFAAPAYER[[#This Row],[ ]]="Payé",PMKAFAAPAYER[[#This Row],[06.02.2025]],0)</f>
        <v>0</v>
      </c>
      <c r="AE487" s="234"/>
      <c r="AF487" s="166">
        <f>IF(PMKAFAAPAYER[[#This Row],[ ]]="Payé",PMKAFAAPAYER[[#This Row],[13.02.2025]],0)</f>
        <v>0</v>
      </c>
      <c r="AG487" s="234"/>
      <c r="AH487" s="166">
        <f>IF(PMKAFAAPAYER[[#This Row],[ ]]="Payé",PMKAFAAPAYER[[#This Row],[20.02.2025]],0)</f>
        <v>0</v>
      </c>
      <c r="AI487" s="234"/>
      <c r="AJ487" s="176">
        <f>IF(PMKAFAAPAYER[[#This Row],[ ]]="Payé",PMKAFAAPAYER[[#This Row],[27.02.2025]],0)</f>
        <v>0</v>
      </c>
      <c r="AK487" s="47">
        <f t="shared" si="112"/>
        <v>0</v>
      </c>
      <c r="AL487" s="162"/>
      <c r="AM487" s="166">
        <f>IF(PMKAFAAPAYER[[#This Row],[ ]]="Payé",PMKAFAAPAYER[[#This Row],[05.03.2025]],0)</f>
        <v>0</v>
      </c>
      <c r="AN487" s="161"/>
      <c r="AO487" s="166">
        <f>IF(PMKAFAAPAYER[[#This Row],[ ]]="Payé",PMKAFAAPAYER[[#This Row],[12.03.2025]],0)</f>
        <v>0</v>
      </c>
      <c r="AP487" s="161"/>
      <c r="AQ487" s="166">
        <f>IF(PMKAFAAPAYER[[#This Row],[ ]]="Payé",PMKAFAAPAYER[[#This Row],[19.03.2025]],0)</f>
        <v>0</v>
      </c>
      <c r="AR487" s="161"/>
      <c r="AS487" s="176">
        <f>IF(PMKAFAAPAYER[[#This Row],[ ]]="Payé",PMKAFAAPAYER[[#This Row],[26.03.2025]],0)</f>
        <v>0</v>
      </c>
      <c r="AT487" s="17">
        <f t="shared" si="113"/>
        <v>0</v>
      </c>
      <c r="AU487" s="162"/>
      <c r="AV487" s="166">
        <f>IF(PMKAFAAPAYER[[#This Row],[ ]]="Payé",PMKAFAAPAYER[[#This Row],[02.04.2025]],0)</f>
        <v>0</v>
      </c>
      <c r="AW487" s="161"/>
      <c r="AX487" s="166">
        <f>IF(PMKAFAAPAYER[[#This Row],[ ]]="Payé",PMKAFAAPAYER[[#This Row],[09.04.2025]],0)</f>
        <v>0</v>
      </c>
      <c r="AY487" s="161"/>
      <c r="AZ487" s="166">
        <f>IF(PMKAFAAPAYER[[#This Row],[ ]]="Payé",PMKAFAAPAYER[[#This Row],[16.04.2025]],0)</f>
        <v>0</v>
      </c>
      <c r="BA487" s="161"/>
      <c r="BB487" s="166">
        <f>IF(PMKAFAAPAYER[[#This Row],[ ]]="Payé",PMKAFAAPAYER[[#This Row],[23.04.2025]],0)</f>
        <v>0</v>
      </c>
      <c r="BC487" s="161"/>
      <c r="BD487" s="176">
        <f>IF(PMKAFAAPAYER[[#This Row],[ ]]="Payé",PMKAFAAPAYER[[#This Row],[30.04.2025]],0)</f>
        <v>0</v>
      </c>
      <c r="BE487" s="18">
        <f t="shared" si="114"/>
        <v>0</v>
      </c>
      <c r="BF487" s="162"/>
      <c r="BG487" s="166">
        <f>IF(PMKAFAAPAYER[[#This Row],[ ]]="Payé",PMKAFAAPAYER[[#This Row],[07.05.2025]],0)</f>
        <v>0</v>
      </c>
      <c r="BH487" s="161"/>
      <c r="BI487" s="166">
        <f>IF(PMKAFAAPAYER[[#This Row],[ ]]="Payé",PMKAFAAPAYER[[#This Row],[14.05.2025]],0)</f>
        <v>0</v>
      </c>
      <c r="BJ487" s="161"/>
      <c r="BK487" s="166">
        <f>IF(PMKAFAAPAYER[[#This Row],[ ]]="Payé",PMKAFAAPAYER[[#This Row],[21.05.2025]],0)</f>
        <v>0</v>
      </c>
      <c r="BL487" s="161"/>
      <c r="BM487" s="176">
        <f>IF(PMKAFAAPAYER[[#This Row],[ ]]="Payé",PMKAFAAPAYER[[#This Row],[28.05.2025]],0)</f>
        <v>0</v>
      </c>
      <c r="BN487" s="17">
        <f t="shared" si="115"/>
        <v>0</v>
      </c>
      <c r="BO487" s="162"/>
      <c r="BP487" s="166">
        <f>IF(PMKAFAAPAYER[[#This Row],[ ]]="Payé",PMKAFAAPAYER[[#This Row],[04.06.2025]],0)</f>
        <v>0</v>
      </c>
      <c r="BQ487" s="161"/>
      <c r="BR487" s="166">
        <f>IF(PMKAFAAPAYER[[#This Row],[ ]]="Payé",PMKAFAAPAYER[[#This Row],[11.06.2025]],0)</f>
        <v>0</v>
      </c>
      <c r="BS487" s="161"/>
      <c r="BT487" s="166">
        <f>IF(PMKAFAAPAYER[[#This Row],[ ]]="Payé",PMKAFAAPAYER[[#This Row],[18.06.2025]],0)</f>
        <v>0</v>
      </c>
      <c r="BU487" s="161"/>
      <c r="BV487" s="176">
        <f>IF(PMKAFAAPAYER[[#This Row],[ ]]="Payé",PMKAFAAPAYER[[#This Row],[25.06.2025]],0)</f>
        <v>0</v>
      </c>
      <c r="BW487" s="18">
        <f t="shared" si="116"/>
        <v>0</v>
      </c>
      <c r="BX487" s="162"/>
      <c r="BY487" s="166">
        <f>IF(PMKAFAAPAYER[[#This Row],[ ]]="Payé",PMKAFAAPAYER[[#This Row],[02.07.2025]],0)</f>
        <v>0</v>
      </c>
      <c r="BZ487" s="161"/>
      <c r="CA487" s="166">
        <f>IF(PMKAFAAPAYER[[#This Row],[ ]]="Payé",PMKAFAAPAYER[[#This Row],[09.07.2025]],0)</f>
        <v>0</v>
      </c>
      <c r="CB487" s="161"/>
      <c r="CC487" s="166">
        <f>IF(PMKAFAAPAYER[[#This Row],[ ]]="Payé",PMKAFAAPAYER[[#This Row],[16.07.2025]],0)</f>
        <v>0</v>
      </c>
      <c r="CD487" s="161"/>
      <c r="CE487" s="166">
        <f>IF(PMKAFAAPAYER[[#This Row],[ ]]="Payé",PMKAFAAPAYER[[#This Row],[23.07.2025]],0)</f>
        <v>0</v>
      </c>
      <c r="CF487" s="161"/>
      <c r="CG487" s="176">
        <f>IF(PMKAFAAPAYER[[#This Row],[ ]]="Payé",PMKAFAAPAYER[[#This Row],[30.07.2025]],0)</f>
        <v>0</v>
      </c>
      <c r="CH487" s="17">
        <f t="shared" si="117"/>
        <v>0</v>
      </c>
      <c r="CI487" s="162"/>
      <c r="CJ487" s="166">
        <f>IF(PMKAFAAPAYER[[#This Row],[ ]]="Payé",PMKAFAAPAYER[[#This Row],[06.08.2025]],0)</f>
        <v>0</v>
      </c>
      <c r="CK487" s="161"/>
      <c r="CL487" s="166">
        <f>IF(PMKAFAAPAYER[[#This Row],[ ]]="Payé",PMKAFAAPAYER[[#This Row],[13.08.2025]],0)</f>
        <v>0</v>
      </c>
      <c r="CM487" s="161"/>
      <c r="CN487" s="166">
        <f>IF(PMKAFAAPAYER[[#This Row],[ ]]="Payé",PMKAFAAPAYER[[#This Row],[20.08.2025]],0)</f>
        <v>0</v>
      </c>
      <c r="CO487" s="161"/>
      <c r="CP487" s="176">
        <f>IF(PMKAFAAPAYER[[#This Row],[ ]]="Payé",PMKAFAAPAYER[[#This Row],[27.08.2025]],0)</f>
        <v>0</v>
      </c>
      <c r="CQ487" s="18">
        <f t="shared" si="118"/>
        <v>0</v>
      </c>
      <c r="CR487" s="162"/>
      <c r="CS487" s="166">
        <f>IF(PMKAFAAPAYER[[#This Row],[ ]]="Payé",PMKAFAAPAYER[[#This Row],[03.09.2025]],0)</f>
        <v>0</v>
      </c>
      <c r="CT487" s="161"/>
      <c r="CU487" s="166">
        <f>IF(PMKAFAAPAYER[[#This Row],[ ]]="Payé",PMKAFAAPAYER[[#This Row],[10.09.2025]],0)</f>
        <v>0</v>
      </c>
      <c r="CV487" s="161"/>
      <c r="CW487" s="166">
        <f>IF(PMKAFAAPAYER[[#This Row],[ ]]="Payé",PMKAFAAPAYER[[#This Row],[17.09.2025]],0)</f>
        <v>0</v>
      </c>
      <c r="CX487" s="161"/>
      <c r="CY487" s="176">
        <f>IF(PMKAFAAPAYER[[#This Row],[ ]]="Payé",PMKAFAAPAYER[[#This Row],[24.09.2025]],0)</f>
        <v>0</v>
      </c>
      <c r="CZ487" s="17">
        <f t="shared" si="119"/>
        <v>0</v>
      </c>
      <c r="DA487" s="162"/>
      <c r="DB487" s="166">
        <f>IF(PMKAFAAPAYER[[#This Row],[ ]]="Payé",PMKAFAAPAYER[[#This Row],[01.10.2025]],0)</f>
        <v>0</v>
      </c>
      <c r="DC487" s="161"/>
      <c r="DD487" s="166">
        <f>IF(PMKAFAAPAYER[[#This Row],[ ]]="Payé",PMKAFAAPAYER[[#This Row],[08.10.2025]],0)</f>
        <v>0</v>
      </c>
      <c r="DE487" s="161"/>
      <c r="DF487" s="166">
        <f>IF(PMKAFAAPAYER[[#This Row],[ ]]="Payé",PMKAFAAPAYER[[#This Row],[15.10.2025]],0)</f>
        <v>0</v>
      </c>
      <c r="DG487" s="161"/>
      <c r="DH487" s="166">
        <f>IF(PMKAFAAPAYER[[#This Row],[ ]]="Payé",PMKAFAAPAYER[[#This Row],[22.10.2025]],0)</f>
        <v>0</v>
      </c>
      <c r="DI487" s="161"/>
      <c r="DJ487" s="176">
        <f>IF(PMKAFAAPAYER[[#This Row],[ ]]="Payé",PMKAFAAPAYER[[#This Row],[29.10.2025]],0)</f>
        <v>0</v>
      </c>
      <c r="DK487" s="18">
        <f t="shared" si="120"/>
        <v>0</v>
      </c>
      <c r="DL487" s="162"/>
      <c r="DM487" s="166">
        <f>IF(PMKAFAAPAYER[[#This Row],[ ]]="Payé",PMKAFAAPAYER[[#This Row],[05.11.2025]],0)</f>
        <v>0</v>
      </c>
      <c r="DN487" s="161"/>
      <c r="DO487" s="166">
        <f>IF(PMKAFAAPAYER[[#This Row],[ ]]="Payé",PMKAFAAPAYER[[#This Row],[12.11.2025]],0)</f>
        <v>0</v>
      </c>
      <c r="DP487" s="161"/>
      <c r="DQ487" s="166">
        <f>IF(PMKAFAAPAYER[[#This Row],[ ]]="Payé",PMKAFAAPAYER[[#This Row],[19.11.2025]],0)</f>
        <v>0</v>
      </c>
      <c r="DR487" s="161"/>
      <c r="DS487" s="176">
        <f>IF(PMKAFAAPAYER[[#This Row],[ ]]="Payé",PMKAFAAPAYER[[#This Row],[26.11.2025]],0)</f>
        <v>0</v>
      </c>
      <c r="DT487" s="17">
        <f t="shared" si="121"/>
        <v>0</v>
      </c>
      <c r="DU487" s="162"/>
      <c r="DV487" s="166">
        <f>IF(PMKAFAAPAYER[[#This Row],[ ]]="Payé",PMKAFAAPAYER[[#This Row],[03.12.2025]],0)</f>
        <v>0</v>
      </c>
      <c r="DW487" s="161"/>
      <c r="DX487" s="166">
        <f>IF(PMKAFAAPAYER[[#This Row],[ ]]="Payé",PMKAFAAPAYER[[#This Row],[10.12.2025]],0)</f>
        <v>0</v>
      </c>
      <c r="DY487" s="161"/>
      <c r="DZ487" s="166">
        <f>IF(PMKAFAAPAYER[[#This Row],[ ]]="Payé",PMKAFAAPAYER[[#This Row],[17.12.2025]],0)</f>
        <v>0</v>
      </c>
      <c r="EA487" s="161"/>
      <c r="EB487" s="166">
        <f>IF(PMKAFAAPAYER[[#This Row],[ ]]="Payé",PMKAFAAPAYER[[#This Row],[24.12.2025]],0)</f>
        <v>0</v>
      </c>
      <c r="EC487" s="161"/>
      <c r="ED487" s="176">
        <f>IF(PMKAFAAPAYER[[#This Row],[ ]]="Payé",PMKAFAAPAYER[[#This Row],[31.12.2025]],0)</f>
        <v>0</v>
      </c>
      <c r="EE487" s="18">
        <f t="shared" si="122"/>
        <v>0</v>
      </c>
      <c r="EF487" s="11">
        <f t="shared" si="123"/>
        <v>0</v>
      </c>
      <c r="EG487" s="16">
        <f>+PMKAFAAPAYER[[#This Row],[CHF]]-PMKAFAAPAYER[[#This Row],[T2025]]</f>
        <v>0</v>
      </c>
    </row>
    <row r="488" spans="1:137" x14ac:dyDescent="0.3">
      <c r="A488" s="9">
        <f t="shared" si="124"/>
        <v>483</v>
      </c>
      <c r="B488" s="250"/>
      <c r="C488" s="251"/>
      <c r="D488" s="252"/>
      <c r="E488" s="253"/>
      <c r="F488" s="265">
        <f t="shared" si="110"/>
        <v>0</v>
      </c>
      <c r="G488" s="254"/>
      <c r="H488" s="255"/>
      <c r="I488" s="256"/>
      <c r="J488" s="14"/>
      <c r="K488" s="14"/>
      <c r="L488" s="14"/>
      <c r="N488" s="15"/>
      <c r="P488" s="258"/>
      <c r="Q488" s="259"/>
      <c r="R488" s="260"/>
      <c r="S488" s="166">
        <f>IF(PMKAFAAPAYER[[#This Row],[ ]]="Payé",PMKAFAAPAYER[[#This Row],[02.01.2025]],0)</f>
        <v>0</v>
      </c>
      <c r="T488" s="234"/>
      <c r="U488" s="166">
        <f>IF(PMKAFAAPAYER[[#This Row],[ ]]="Payé",PMKAFAAPAYER[[#This Row],[09.01.2025]],0)</f>
        <v>0</v>
      </c>
      <c r="V488" s="234"/>
      <c r="W488" s="166">
        <f>IF(PMKAFAAPAYER[[#This Row],[ ]]="Payé",PMKAFAAPAYER[[#This Row],[16.01.2025]],0)</f>
        <v>0</v>
      </c>
      <c r="X488" s="234"/>
      <c r="Y488" s="166">
        <f>IF(PMKAFAAPAYER[[#This Row],[ ]]="Payé",PMKAFAAPAYER[[#This Row],[23.01.2025]],0)</f>
        <v>0</v>
      </c>
      <c r="Z488" s="234"/>
      <c r="AA488" s="176">
        <f>IF(PMKAFAAPAYER[[#This Row],[ ]]="Payé",PMKAFAAPAYER[[#This Row],[30.01.2025]],0)</f>
        <v>0</v>
      </c>
      <c r="AB488" s="32">
        <f t="shared" si="111"/>
        <v>0</v>
      </c>
      <c r="AC488" s="234"/>
      <c r="AD488" s="166">
        <f>IF(PMKAFAAPAYER[[#This Row],[ ]]="Payé",PMKAFAAPAYER[[#This Row],[06.02.2025]],0)</f>
        <v>0</v>
      </c>
      <c r="AE488" s="234"/>
      <c r="AF488" s="166">
        <f>IF(PMKAFAAPAYER[[#This Row],[ ]]="Payé",PMKAFAAPAYER[[#This Row],[13.02.2025]],0)</f>
        <v>0</v>
      </c>
      <c r="AG488" s="234"/>
      <c r="AH488" s="166">
        <f>IF(PMKAFAAPAYER[[#This Row],[ ]]="Payé",PMKAFAAPAYER[[#This Row],[20.02.2025]],0)</f>
        <v>0</v>
      </c>
      <c r="AI488" s="234"/>
      <c r="AJ488" s="176">
        <f>IF(PMKAFAAPAYER[[#This Row],[ ]]="Payé",PMKAFAAPAYER[[#This Row],[27.02.2025]],0)</f>
        <v>0</v>
      </c>
      <c r="AK488" s="47">
        <f t="shared" si="112"/>
        <v>0</v>
      </c>
      <c r="AL488" s="162"/>
      <c r="AM488" s="166">
        <f>IF(PMKAFAAPAYER[[#This Row],[ ]]="Payé",PMKAFAAPAYER[[#This Row],[05.03.2025]],0)</f>
        <v>0</v>
      </c>
      <c r="AN488" s="161"/>
      <c r="AO488" s="166">
        <f>IF(PMKAFAAPAYER[[#This Row],[ ]]="Payé",PMKAFAAPAYER[[#This Row],[12.03.2025]],0)</f>
        <v>0</v>
      </c>
      <c r="AP488" s="161"/>
      <c r="AQ488" s="166">
        <f>IF(PMKAFAAPAYER[[#This Row],[ ]]="Payé",PMKAFAAPAYER[[#This Row],[19.03.2025]],0)</f>
        <v>0</v>
      </c>
      <c r="AR488" s="161"/>
      <c r="AS488" s="176">
        <f>IF(PMKAFAAPAYER[[#This Row],[ ]]="Payé",PMKAFAAPAYER[[#This Row],[26.03.2025]],0)</f>
        <v>0</v>
      </c>
      <c r="AT488" s="17">
        <f t="shared" si="113"/>
        <v>0</v>
      </c>
      <c r="AU488" s="162"/>
      <c r="AV488" s="166">
        <f>IF(PMKAFAAPAYER[[#This Row],[ ]]="Payé",PMKAFAAPAYER[[#This Row],[02.04.2025]],0)</f>
        <v>0</v>
      </c>
      <c r="AW488" s="161"/>
      <c r="AX488" s="166">
        <f>IF(PMKAFAAPAYER[[#This Row],[ ]]="Payé",PMKAFAAPAYER[[#This Row],[09.04.2025]],0)</f>
        <v>0</v>
      </c>
      <c r="AY488" s="161"/>
      <c r="AZ488" s="166">
        <f>IF(PMKAFAAPAYER[[#This Row],[ ]]="Payé",PMKAFAAPAYER[[#This Row],[16.04.2025]],0)</f>
        <v>0</v>
      </c>
      <c r="BA488" s="161"/>
      <c r="BB488" s="166">
        <f>IF(PMKAFAAPAYER[[#This Row],[ ]]="Payé",PMKAFAAPAYER[[#This Row],[23.04.2025]],0)</f>
        <v>0</v>
      </c>
      <c r="BC488" s="161"/>
      <c r="BD488" s="176">
        <f>IF(PMKAFAAPAYER[[#This Row],[ ]]="Payé",PMKAFAAPAYER[[#This Row],[30.04.2025]],0)</f>
        <v>0</v>
      </c>
      <c r="BE488" s="18">
        <f t="shared" si="114"/>
        <v>0</v>
      </c>
      <c r="BF488" s="162"/>
      <c r="BG488" s="166">
        <f>IF(PMKAFAAPAYER[[#This Row],[ ]]="Payé",PMKAFAAPAYER[[#This Row],[07.05.2025]],0)</f>
        <v>0</v>
      </c>
      <c r="BH488" s="161"/>
      <c r="BI488" s="166">
        <f>IF(PMKAFAAPAYER[[#This Row],[ ]]="Payé",PMKAFAAPAYER[[#This Row],[14.05.2025]],0)</f>
        <v>0</v>
      </c>
      <c r="BJ488" s="161"/>
      <c r="BK488" s="166">
        <f>IF(PMKAFAAPAYER[[#This Row],[ ]]="Payé",PMKAFAAPAYER[[#This Row],[21.05.2025]],0)</f>
        <v>0</v>
      </c>
      <c r="BL488" s="161"/>
      <c r="BM488" s="176">
        <f>IF(PMKAFAAPAYER[[#This Row],[ ]]="Payé",PMKAFAAPAYER[[#This Row],[28.05.2025]],0)</f>
        <v>0</v>
      </c>
      <c r="BN488" s="17">
        <f t="shared" si="115"/>
        <v>0</v>
      </c>
      <c r="BO488" s="162"/>
      <c r="BP488" s="166">
        <f>IF(PMKAFAAPAYER[[#This Row],[ ]]="Payé",PMKAFAAPAYER[[#This Row],[04.06.2025]],0)</f>
        <v>0</v>
      </c>
      <c r="BQ488" s="161"/>
      <c r="BR488" s="166">
        <f>IF(PMKAFAAPAYER[[#This Row],[ ]]="Payé",PMKAFAAPAYER[[#This Row],[11.06.2025]],0)</f>
        <v>0</v>
      </c>
      <c r="BS488" s="161"/>
      <c r="BT488" s="166">
        <f>IF(PMKAFAAPAYER[[#This Row],[ ]]="Payé",PMKAFAAPAYER[[#This Row],[18.06.2025]],0)</f>
        <v>0</v>
      </c>
      <c r="BU488" s="161"/>
      <c r="BV488" s="176">
        <f>IF(PMKAFAAPAYER[[#This Row],[ ]]="Payé",PMKAFAAPAYER[[#This Row],[25.06.2025]],0)</f>
        <v>0</v>
      </c>
      <c r="BW488" s="18">
        <f t="shared" si="116"/>
        <v>0</v>
      </c>
      <c r="BX488" s="162"/>
      <c r="BY488" s="166">
        <f>IF(PMKAFAAPAYER[[#This Row],[ ]]="Payé",PMKAFAAPAYER[[#This Row],[02.07.2025]],0)</f>
        <v>0</v>
      </c>
      <c r="BZ488" s="161"/>
      <c r="CA488" s="166">
        <f>IF(PMKAFAAPAYER[[#This Row],[ ]]="Payé",PMKAFAAPAYER[[#This Row],[09.07.2025]],0)</f>
        <v>0</v>
      </c>
      <c r="CB488" s="161"/>
      <c r="CC488" s="166">
        <f>IF(PMKAFAAPAYER[[#This Row],[ ]]="Payé",PMKAFAAPAYER[[#This Row],[16.07.2025]],0)</f>
        <v>0</v>
      </c>
      <c r="CD488" s="161"/>
      <c r="CE488" s="166">
        <f>IF(PMKAFAAPAYER[[#This Row],[ ]]="Payé",PMKAFAAPAYER[[#This Row],[23.07.2025]],0)</f>
        <v>0</v>
      </c>
      <c r="CF488" s="161"/>
      <c r="CG488" s="176">
        <f>IF(PMKAFAAPAYER[[#This Row],[ ]]="Payé",PMKAFAAPAYER[[#This Row],[30.07.2025]],0)</f>
        <v>0</v>
      </c>
      <c r="CH488" s="17">
        <f t="shared" si="117"/>
        <v>0</v>
      </c>
      <c r="CI488" s="162"/>
      <c r="CJ488" s="166">
        <f>IF(PMKAFAAPAYER[[#This Row],[ ]]="Payé",PMKAFAAPAYER[[#This Row],[06.08.2025]],0)</f>
        <v>0</v>
      </c>
      <c r="CK488" s="161"/>
      <c r="CL488" s="166">
        <f>IF(PMKAFAAPAYER[[#This Row],[ ]]="Payé",PMKAFAAPAYER[[#This Row],[13.08.2025]],0)</f>
        <v>0</v>
      </c>
      <c r="CM488" s="161"/>
      <c r="CN488" s="166">
        <f>IF(PMKAFAAPAYER[[#This Row],[ ]]="Payé",PMKAFAAPAYER[[#This Row],[20.08.2025]],0)</f>
        <v>0</v>
      </c>
      <c r="CO488" s="161"/>
      <c r="CP488" s="176">
        <f>IF(PMKAFAAPAYER[[#This Row],[ ]]="Payé",PMKAFAAPAYER[[#This Row],[27.08.2025]],0)</f>
        <v>0</v>
      </c>
      <c r="CQ488" s="18">
        <f t="shared" si="118"/>
        <v>0</v>
      </c>
      <c r="CR488" s="162"/>
      <c r="CS488" s="166">
        <f>IF(PMKAFAAPAYER[[#This Row],[ ]]="Payé",PMKAFAAPAYER[[#This Row],[03.09.2025]],0)</f>
        <v>0</v>
      </c>
      <c r="CT488" s="161"/>
      <c r="CU488" s="166">
        <f>IF(PMKAFAAPAYER[[#This Row],[ ]]="Payé",PMKAFAAPAYER[[#This Row],[10.09.2025]],0)</f>
        <v>0</v>
      </c>
      <c r="CV488" s="161"/>
      <c r="CW488" s="166">
        <f>IF(PMKAFAAPAYER[[#This Row],[ ]]="Payé",PMKAFAAPAYER[[#This Row],[17.09.2025]],0)</f>
        <v>0</v>
      </c>
      <c r="CX488" s="161"/>
      <c r="CY488" s="176">
        <f>IF(PMKAFAAPAYER[[#This Row],[ ]]="Payé",PMKAFAAPAYER[[#This Row],[24.09.2025]],0)</f>
        <v>0</v>
      </c>
      <c r="CZ488" s="17">
        <f t="shared" si="119"/>
        <v>0</v>
      </c>
      <c r="DA488" s="162"/>
      <c r="DB488" s="166">
        <f>IF(PMKAFAAPAYER[[#This Row],[ ]]="Payé",PMKAFAAPAYER[[#This Row],[01.10.2025]],0)</f>
        <v>0</v>
      </c>
      <c r="DC488" s="161"/>
      <c r="DD488" s="166">
        <f>IF(PMKAFAAPAYER[[#This Row],[ ]]="Payé",PMKAFAAPAYER[[#This Row],[08.10.2025]],0)</f>
        <v>0</v>
      </c>
      <c r="DE488" s="161"/>
      <c r="DF488" s="166">
        <f>IF(PMKAFAAPAYER[[#This Row],[ ]]="Payé",PMKAFAAPAYER[[#This Row],[15.10.2025]],0)</f>
        <v>0</v>
      </c>
      <c r="DG488" s="161"/>
      <c r="DH488" s="166">
        <f>IF(PMKAFAAPAYER[[#This Row],[ ]]="Payé",PMKAFAAPAYER[[#This Row],[22.10.2025]],0)</f>
        <v>0</v>
      </c>
      <c r="DI488" s="161"/>
      <c r="DJ488" s="176">
        <f>IF(PMKAFAAPAYER[[#This Row],[ ]]="Payé",PMKAFAAPAYER[[#This Row],[29.10.2025]],0)</f>
        <v>0</v>
      </c>
      <c r="DK488" s="18">
        <f t="shared" si="120"/>
        <v>0</v>
      </c>
      <c r="DL488" s="162"/>
      <c r="DM488" s="166">
        <f>IF(PMKAFAAPAYER[[#This Row],[ ]]="Payé",PMKAFAAPAYER[[#This Row],[05.11.2025]],0)</f>
        <v>0</v>
      </c>
      <c r="DN488" s="161"/>
      <c r="DO488" s="166">
        <f>IF(PMKAFAAPAYER[[#This Row],[ ]]="Payé",PMKAFAAPAYER[[#This Row],[12.11.2025]],0)</f>
        <v>0</v>
      </c>
      <c r="DP488" s="161"/>
      <c r="DQ488" s="166">
        <f>IF(PMKAFAAPAYER[[#This Row],[ ]]="Payé",PMKAFAAPAYER[[#This Row],[19.11.2025]],0)</f>
        <v>0</v>
      </c>
      <c r="DR488" s="161"/>
      <c r="DS488" s="176">
        <f>IF(PMKAFAAPAYER[[#This Row],[ ]]="Payé",PMKAFAAPAYER[[#This Row],[26.11.2025]],0)</f>
        <v>0</v>
      </c>
      <c r="DT488" s="17">
        <f t="shared" si="121"/>
        <v>0</v>
      </c>
      <c r="DU488" s="162"/>
      <c r="DV488" s="166">
        <f>IF(PMKAFAAPAYER[[#This Row],[ ]]="Payé",PMKAFAAPAYER[[#This Row],[03.12.2025]],0)</f>
        <v>0</v>
      </c>
      <c r="DW488" s="161"/>
      <c r="DX488" s="166">
        <f>IF(PMKAFAAPAYER[[#This Row],[ ]]="Payé",PMKAFAAPAYER[[#This Row],[10.12.2025]],0)</f>
        <v>0</v>
      </c>
      <c r="DY488" s="161"/>
      <c r="DZ488" s="166">
        <f>IF(PMKAFAAPAYER[[#This Row],[ ]]="Payé",PMKAFAAPAYER[[#This Row],[17.12.2025]],0)</f>
        <v>0</v>
      </c>
      <c r="EA488" s="161"/>
      <c r="EB488" s="166">
        <f>IF(PMKAFAAPAYER[[#This Row],[ ]]="Payé",PMKAFAAPAYER[[#This Row],[24.12.2025]],0)</f>
        <v>0</v>
      </c>
      <c r="EC488" s="161"/>
      <c r="ED488" s="176">
        <f>IF(PMKAFAAPAYER[[#This Row],[ ]]="Payé",PMKAFAAPAYER[[#This Row],[31.12.2025]],0)</f>
        <v>0</v>
      </c>
      <c r="EE488" s="18">
        <f t="shared" si="122"/>
        <v>0</v>
      </c>
      <c r="EF488" s="11">
        <f t="shared" si="123"/>
        <v>0</v>
      </c>
      <c r="EG488" s="16">
        <f>+PMKAFAAPAYER[[#This Row],[CHF]]-PMKAFAAPAYER[[#This Row],[T2025]]</f>
        <v>0</v>
      </c>
    </row>
    <row r="489" spans="1:137" x14ac:dyDescent="0.3">
      <c r="A489" s="9">
        <f t="shared" si="124"/>
        <v>484</v>
      </c>
      <c r="B489" s="250"/>
      <c r="C489" s="251"/>
      <c r="D489" s="252"/>
      <c r="E489" s="253"/>
      <c r="F489" s="265">
        <f t="shared" si="110"/>
        <v>0</v>
      </c>
      <c r="G489" s="254"/>
      <c r="H489" s="255"/>
      <c r="I489" s="256"/>
      <c r="J489" s="14"/>
      <c r="K489" s="14"/>
      <c r="L489" s="14"/>
      <c r="N489" s="15"/>
      <c r="P489" s="258"/>
      <c r="Q489" s="259"/>
      <c r="R489" s="260"/>
      <c r="S489" s="166">
        <f>IF(PMKAFAAPAYER[[#This Row],[ ]]="Payé",PMKAFAAPAYER[[#This Row],[02.01.2025]],0)</f>
        <v>0</v>
      </c>
      <c r="T489" s="234"/>
      <c r="U489" s="166">
        <f>IF(PMKAFAAPAYER[[#This Row],[ ]]="Payé",PMKAFAAPAYER[[#This Row],[09.01.2025]],0)</f>
        <v>0</v>
      </c>
      <c r="V489" s="234"/>
      <c r="W489" s="166">
        <f>IF(PMKAFAAPAYER[[#This Row],[ ]]="Payé",PMKAFAAPAYER[[#This Row],[16.01.2025]],0)</f>
        <v>0</v>
      </c>
      <c r="X489" s="234"/>
      <c r="Y489" s="166">
        <f>IF(PMKAFAAPAYER[[#This Row],[ ]]="Payé",PMKAFAAPAYER[[#This Row],[23.01.2025]],0)</f>
        <v>0</v>
      </c>
      <c r="Z489" s="234"/>
      <c r="AA489" s="176">
        <f>IF(PMKAFAAPAYER[[#This Row],[ ]]="Payé",PMKAFAAPAYER[[#This Row],[30.01.2025]],0)</f>
        <v>0</v>
      </c>
      <c r="AB489" s="32">
        <f t="shared" si="111"/>
        <v>0</v>
      </c>
      <c r="AC489" s="234"/>
      <c r="AD489" s="166">
        <f>IF(PMKAFAAPAYER[[#This Row],[ ]]="Payé",PMKAFAAPAYER[[#This Row],[06.02.2025]],0)</f>
        <v>0</v>
      </c>
      <c r="AE489" s="234"/>
      <c r="AF489" s="166">
        <f>IF(PMKAFAAPAYER[[#This Row],[ ]]="Payé",PMKAFAAPAYER[[#This Row],[13.02.2025]],0)</f>
        <v>0</v>
      </c>
      <c r="AG489" s="234"/>
      <c r="AH489" s="166">
        <f>IF(PMKAFAAPAYER[[#This Row],[ ]]="Payé",PMKAFAAPAYER[[#This Row],[20.02.2025]],0)</f>
        <v>0</v>
      </c>
      <c r="AI489" s="234"/>
      <c r="AJ489" s="176">
        <f>IF(PMKAFAAPAYER[[#This Row],[ ]]="Payé",PMKAFAAPAYER[[#This Row],[27.02.2025]],0)</f>
        <v>0</v>
      </c>
      <c r="AK489" s="47">
        <f t="shared" si="112"/>
        <v>0</v>
      </c>
      <c r="AL489" s="162"/>
      <c r="AM489" s="166">
        <f>IF(PMKAFAAPAYER[[#This Row],[ ]]="Payé",PMKAFAAPAYER[[#This Row],[05.03.2025]],0)</f>
        <v>0</v>
      </c>
      <c r="AN489" s="161"/>
      <c r="AO489" s="166">
        <f>IF(PMKAFAAPAYER[[#This Row],[ ]]="Payé",PMKAFAAPAYER[[#This Row],[12.03.2025]],0)</f>
        <v>0</v>
      </c>
      <c r="AP489" s="161"/>
      <c r="AQ489" s="166">
        <f>IF(PMKAFAAPAYER[[#This Row],[ ]]="Payé",PMKAFAAPAYER[[#This Row],[19.03.2025]],0)</f>
        <v>0</v>
      </c>
      <c r="AR489" s="161"/>
      <c r="AS489" s="176">
        <f>IF(PMKAFAAPAYER[[#This Row],[ ]]="Payé",PMKAFAAPAYER[[#This Row],[26.03.2025]],0)</f>
        <v>0</v>
      </c>
      <c r="AT489" s="17">
        <f t="shared" si="113"/>
        <v>0</v>
      </c>
      <c r="AU489" s="162"/>
      <c r="AV489" s="166">
        <f>IF(PMKAFAAPAYER[[#This Row],[ ]]="Payé",PMKAFAAPAYER[[#This Row],[02.04.2025]],0)</f>
        <v>0</v>
      </c>
      <c r="AW489" s="161"/>
      <c r="AX489" s="166">
        <f>IF(PMKAFAAPAYER[[#This Row],[ ]]="Payé",PMKAFAAPAYER[[#This Row],[09.04.2025]],0)</f>
        <v>0</v>
      </c>
      <c r="AY489" s="161"/>
      <c r="AZ489" s="166">
        <f>IF(PMKAFAAPAYER[[#This Row],[ ]]="Payé",PMKAFAAPAYER[[#This Row],[16.04.2025]],0)</f>
        <v>0</v>
      </c>
      <c r="BA489" s="161"/>
      <c r="BB489" s="166">
        <f>IF(PMKAFAAPAYER[[#This Row],[ ]]="Payé",PMKAFAAPAYER[[#This Row],[23.04.2025]],0)</f>
        <v>0</v>
      </c>
      <c r="BC489" s="161"/>
      <c r="BD489" s="176">
        <f>IF(PMKAFAAPAYER[[#This Row],[ ]]="Payé",PMKAFAAPAYER[[#This Row],[30.04.2025]],0)</f>
        <v>0</v>
      </c>
      <c r="BE489" s="18">
        <f t="shared" si="114"/>
        <v>0</v>
      </c>
      <c r="BF489" s="162"/>
      <c r="BG489" s="166">
        <f>IF(PMKAFAAPAYER[[#This Row],[ ]]="Payé",PMKAFAAPAYER[[#This Row],[07.05.2025]],0)</f>
        <v>0</v>
      </c>
      <c r="BH489" s="161"/>
      <c r="BI489" s="166">
        <f>IF(PMKAFAAPAYER[[#This Row],[ ]]="Payé",PMKAFAAPAYER[[#This Row],[14.05.2025]],0)</f>
        <v>0</v>
      </c>
      <c r="BJ489" s="161"/>
      <c r="BK489" s="166">
        <f>IF(PMKAFAAPAYER[[#This Row],[ ]]="Payé",PMKAFAAPAYER[[#This Row],[21.05.2025]],0)</f>
        <v>0</v>
      </c>
      <c r="BL489" s="161"/>
      <c r="BM489" s="176">
        <f>IF(PMKAFAAPAYER[[#This Row],[ ]]="Payé",PMKAFAAPAYER[[#This Row],[28.05.2025]],0)</f>
        <v>0</v>
      </c>
      <c r="BN489" s="17">
        <f t="shared" si="115"/>
        <v>0</v>
      </c>
      <c r="BO489" s="162"/>
      <c r="BP489" s="166">
        <f>IF(PMKAFAAPAYER[[#This Row],[ ]]="Payé",PMKAFAAPAYER[[#This Row],[04.06.2025]],0)</f>
        <v>0</v>
      </c>
      <c r="BQ489" s="161"/>
      <c r="BR489" s="166">
        <f>IF(PMKAFAAPAYER[[#This Row],[ ]]="Payé",PMKAFAAPAYER[[#This Row],[11.06.2025]],0)</f>
        <v>0</v>
      </c>
      <c r="BS489" s="161"/>
      <c r="BT489" s="166">
        <f>IF(PMKAFAAPAYER[[#This Row],[ ]]="Payé",PMKAFAAPAYER[[#This Row],[18.06.2025]],0)</f>
        <v>0</v>
      </c>
      <c r="BU489" s="161"/>
      <c r="BV489" s="176">
        <f>IF(PMKAFAAPAYER[[#This Row],[ ]]="Payé",PMKAFAAPAYER[[#This Row],[25.06.2025]],0)</f>
        <v>0</v>
      </c>
      <c r="BW489" s="18">
        <f t="shared" si="116"/>
        <v>0</v>
      </c>
      <c r="BX489" s="162"/>
      <c r="BY489" s="166">
        <f>IF(PMKAFAAPAYER[[#This Row],[ ]]="Payé",PMKAFAAPAYER[[#This Row],[02.07.2025]],0)</f>
        <v>0</v>
      </c>
      <c r="BZ489" s="161"/>
      <c r="CA489" s="166">
        <f>IF(PMKAFAAPAYER[[#This Row],[ ]]="Payé",PMKAFAAPAYER[[#This Row],[09.07.2025]],0)</f>
        <v>0</v>
      </c>
      <c r="CB489" s="161"/>
      <c r="CC489" s="166">
        <f>IF(PMKAFAAPAYER[[#This Row],[ ]]="Payé",PMKAFAAPAYER[[#This Row],[16.07.2025]],0)</f>
        <v>0</v>
      </c>
      <c r="CD489" s="161"/>
      <c r="CE489" s="166">
        <f>IF(PMKAFAAPAYER[[#This Row],[ ]]="Payé",PMKAFAAPAYER[[#This Row],[23.07.2025]],0)</f>
        <v>0</v>
      </c>
      <c r="CF489" s="161"/>
      <c r="CG489" s="176">
        <f>IF(PMKAFAAPAYER[[#This Row],[ ]]="Payé",PMKAFAAPAYER[[#This Row],[30.07.2025]],0)</f>
        <v>0</v>
      </c>
      <c r="CH489" s="17">
        <f t="shared" si="117"/>
        <v>0</v>
      </c>
      <c r="CI489" s="162"/>
      <c r="CJ489" s="166">
        <f>IF(PMKAFAAPAYER[[#This Row],[ ]]="Payé",PMKAFAAPAYER[[#This Row],[06.08.2025]],0)</f>
        <v>0</v>
      </c>
      <c r="CK489" s="161"/>
      <c r="CL489" s="166">
        <f>IF(PMKAFAAPAYER[[#This Row],[ ]]="Payé",PMKAFAAPAYER[[#This Row],[13.08.2025]],0)</f>
        <v>0</v>
      </c>
      <c r="CM489" s="161"/>
      <c r="CN489" s="166">
        <f>IF(PMKAFAAPAYER[[#This Row],[ ]]="Payé",PMKAFAAPAYER[[#This Row],[20.08.2025]],0)</f>
        <v>0</v>
      </c>
      <c r="CO489" s="161"/>
      <c r="CP489" s="176">
        <f>IF(PMKAFAAPAYER[[#This Row],[ ]]="Payé",PMKAFAAPAYER[[#This Row],[27.08.2025]],0)</f>
        <v>0</v>
      </c>
      <c r="CQ489" s="18">
        <f t="shared" si="118"/>
        <v>0</v>
      </c>
      <c r="CR489" s="162"/>
      <c r="CS489" s="166">
        <f>IF(PMKAFAAPAYER[[#This Row],[ ]]="Payé",PMKAFAAPAYER[[#This Row],[03.09.2025]],0)</f>
        <v>0</v>
      </c>
      <c r="CT489" s="161"/>
      <c r="CU489" s="166">
        <f>IF(PMKAFAAPAYER[[#This Row],[ ]]="Payé",PMKAFAAPAYER[[#This Row],[10.09.2025]],0)</f>
        <v>0</v>
      </c>
      <c r="CV489" s="161"/>
      <c r="CW489" s="166">
        <f>IF(PMKAFAAPAYER[[#This Row],[ ]]="Payé",PMKAFAAPAYER[[#This Row],[17.09.2025]],0)</f>
        <v>0</v>
      </c>
      <c r="CX489" s="161"/>
      <c r="CY489" s="176">
        <f>IF(PMKAFAAPAYER[[#This Row],[ ]]="Payé",PMKAFAAPAYER[[#This Row],[24.09.2025]],0)</f>
        <v>0</v>
      </c>
      <c r="CZ489" s="17">
        <f t="shared" si="119"/>
        <v>0</v>
      </c>
      <c r="DA489" s="162"/>
      <c r="DB489" s="166">
        <f>IF(PMKAFAAPAYER[[#This Row],[ ]]="Payé",PMKAFAAPAYER[[#This Row],[01.10.2025]],0)</f>
        <v>0</v>
      </c>
      <c r="DC489" s="161"/>
      <c r="DD489" s="166">
        <f>IF(PMKAFAAPAYER[[#This Row],[ ]]="Payé",PMKAFAAPAYER[[#This Row],[08.10.2025]],0)</f>
        <v>0</v>
      </c>
      <c r="DE489" s="161"/>
      <c r="DF489" s="166">
        <f>IF(PMKAFAAPAYER[[#This Row],[ ]]="Payé",PMKAFAAPAYER[[#This Row],[15.10.2025]],0)</f>
        <v>0</v>
      </c>
      <c r="DG489" s="161"/>
      <c r="DH489" s="166">
        <f>IF(PMKAFAAPAYER[[#This Row],[ ]]="Payé",PMKAFAAPAYER[[#This Row],[22.10.2025]],0)</f>
        <v>0</v>
      </c>
      <c r="DI489" s="161"/>
      <c r="DJ489" s="176">
        <f>IF(PMKAFAAPAYER[[#This Row],[ ]]="Payé",PMKAFAAPAYER[[#This Row],[29.10.2025]],0)</f>
        <v>0</v>
      </c>
      <c r="DK489" s="18">
        <f t="shared" si="120"/>
        <v>0</v>
      </c>
      <c r="DL489" s="162"/>
      <c r="DM489" s="166">
        <f>IF(PMKAFAAPAYER[[#This Row],[ ]]="Payé",PMKAFAAPAYER[[#This Row],[05.11.2025]],0)</f>
        <v>0</v>
      </c>
      <c r="DN489" s="161"/>
      <c r="DO489" s="166">
        <f>IF(PMKAFAAPAYER[[#This Row],[ ]]="Payé",PMKAFAAPAYER[[#This Row],[12.11.2025]],0)</f>
        <v>0</v>
      </c>
      <c r="DP489" s="161"/>
      <c r="DQ489" s="166">
        <f>IF(PMKAFAAPAYER[[#This Row],[ ]]="Payé",PMKAFAAPAYER[[#This Row],[19.11.2025]],0)</f>
        <v>0</v>
      </c>
      <c r="DR489" s="161"/>
      <c r="DS489" s="176">
        <f>IF(PMKAFAAPAYER[[#This Row],[ ]]="Payé",PMKAFAAPAYER[[#This Row],[26.11.2025]],0)</f>
        <v>0</v>
      </c>
      <c r="DT489" s="17">
        <f t="shared" si="121"/>
        <v>0</v>
      </c>
      <c r="DU489" s="162"/>
      <c r="DV489" s="166">
        <f>IF(PMKAFAAPAYER[[#This Row],[ ]]="Payé",PMKAFAAPAYER[[#This Row],[03.12.2025]],0)</f>
        <v>0</v>
      </c>
      <c r="DW489" s="161"/>
      <c r="DX489" s="166">
        <f>IF(PMKAFAAPAYER[[#This Row],[ ]]="Payé",PMKAFAAPAYER[[#This Row],[10.12.2025]],0)</f>
        <v>0</v>
      </c>
      <c r="DY489" s="161"/>
      <c r="DZ489" s="166">
        <f>IF(PMKAFAAPAYER[[#This Row],[ ]]="Payé",PMKAFAAPAYER[[#This Row],[17.12.2025]],0)</f>
        <v>0</v>
      </c>
      <c r="EA489" s="161"/>
      <c r="EB489" s="166">
        <f>IF(PMKAFAAPAYER[[#This Row],[ ]]="Payé",PMKAFAAPAYER[[#This Row],[24.12.2025]],0)</f>
        <v>0</v>
      </c>
      <c r="EC489" s="161"/>
      <c r="ED489" s="176">
        <f>IF(PMKAFAAPAYER[[#This Row],[ ]]="Payé",PMKAFAAPAYER[[#This Row],[31.12.2025]],0)</f>
        <v>0</v>
      </c>
      <c r="EE489" s="18">
        <f t="shared" si="122"/>
        <v>0</v>
      </c>
      <c r="EF489" s="11">
        <f t="shared" si="123"/>
        <v>0</v>
      </c>
      <c r="EG489" s="16">
        <f>+PMKAFAAPAYER[[#This Row],[CHF]]-PMKAFAAPAYER[[#This Row],[T2025]]</f>
        <v>0</v>
      </c>
    </row>
    <row r="490" spans="1:137" x14ac:dyDescent="0.3">
      <c r="A490" s="9">
        <f t="shared" si="124"/>
        <v>485</v>
      </c>
      <c r="B490" s="250"/>
      <c r="C490" s="251"/>
      <c r="D490" s="252"/>
      <c r="E490" s="253"/>
      <c r="F490" s="265">
        <f t="shared" si="110"/>
        <v>0</v>
      </c>
      <c r="G490" s="254"/>
      <c r="H490" s="255"/>
      <c r="I490" s="256"/>
      <c r="J490" s="14"/>
      <c r="K490" s="14"/>
      <c r="L490" s="14"/>
      <c r="N490" s="15"/>
      <c r="P490" s="258"/>
      <c r="Q490" s="259"/>
      <c r="R490" s="260"/>
      <c r="S490" s="166">
        <f>IF(PMKAFAAPAYER[[#This Row],[ ]]="Payé",PMKAFAAPAYER[[#This Row],[02.01.2025]],0)</f>
        <v>0</v>
      </c>
      <c r="T490" s="234"/>
      <c r="U490" s="166">
        <f>IF(PMKAFAAPAYER[[#This Row],[ ]]="Payé",PMKAFAAPAYER[[#This Row],[09.01.2025]],0)</f>
        <v>0</v>
      </c>
      <c r="V490" s="234"/>
      <c r="W490" s="166">
        <f>IF(PMKAFAAPAYER[[#This Row],[ ]]="Payé",PMKAFAAPAYER[[#This Row],[16.01.2025]],0)</f>
        <v>0</v>
      </c>
      <c r="X490" s="234"/>
      <c r="Y490" s="166">
        <f>IF(PMKAFAAPAYER[[#This Row],[ ]]="Payé",PMKAFAAPAYER[[#This Row],[23.01.2025]],0)</f>
        <v>0</v>
      </c>
      <c r="Z490" s="234"/>
      <c r="AA490" s="176">
        <f>IF(PMKAFAAPAYER[[#This Row],[ ]]="Payé",PMKAFAAPAYER[[#This Row],[30.01.2025]],0)</f>
        <v>0</v>
      </c>
      <c r="AB490" s="32">
        <f t="shared" si="111"/>
        <v>0</v>
      </c>
      <c r="AC490" s="234"/>
      <c r="AD490" s="166">
        <f>IF(PMKAFAAPAYER[[#This Row],[ ]]="Payé",PMKAFAAPAYER[[#This Row],[06.02.2025]],0)</f>
        <v>0</v>
      </c>
      <c r="AE490" s="234"/>
      <c r="AF490" s="166">
        <f>IF(PMKAFAAPAYER[[#This Row],[ ]]="Payé",PMKAFAAPAYER[[#This Row],[13.02.2025]],0)</f>
        <v>0</v>
      </c>
      <c r="AG490" s="234"/>
      <c r="AH490" s="166">
        <f>IF(PMKAFAAPAYER[[#This Row],[ ]]="Payé",PMKAFAAPAYER[[#This Row],[20.02.2025]],0)</f>
        <v>0</v>
      </c>
      <c r="AI490" s="234"/>
      <c r="AJ490" s="176">
        <f>IF(PMKAFAAPAYER[[#This Row],[ ]]="Payé",PMKAFAAPAYER[[#This Row],[27.02.2025]],0)</f>
        <v>0</v>
      </c>
      <c r="AK490" s="47">
        <f t="shared" si="112"/>
        <v>0</v>
      </c>
      <c r="AL490" s="162"/>
      <c r="AM490" s="166">
        <f>IF(PMKAFAAPAYER[[#This Row],[ ]]="Payé",PMKAFAAPAYER[[#This Row],[05.03.2025]],0)</f>
        <v>0</v>
      </c>
      <c r="AN490" s="161"/>
      <c r="AO490" s="166">
        <f>IF(PMKAFAAPAYER[[#This Row],[ ]]="Payé",PMKAFAAPAYER[[#This Row],[12.03.2025]],0)</f>
        <v>0</v>
      </c>
      <c r="AP490" s="161"/>
      <c r="AQ490" s="166">
        <f>IF(PMKAFAAPAYER[[#This Row],[ ]]="Payé",PMKAFAAPAYER[[#This Row],[19.03.2025]],0)</f>
        <v>0</v>
      </c>
      <c r="AR490" s="161"/>
      <c r="AS490" s="176">
        <f>IF(PMKAFAAPAYER[[#This Row],[ ]]="Payé",PMKAFAAPAYER[[#This Row],[26.03.2025]],0)</f>
        <v>0</v>
      </c>
      <c r="AT490" s="17">
        <f t="shared" si="113"/>
        <v>0</v>
      </c>
      <c r="AU490" s="162"/>
      <c r="AV490" s="166">
        <f>IF(PMKAFAAPAYER[[#This Row],[ ]]="Payé",PMKAFAAPAYER[[#This Row],[02.04.2025]],0)</f>
        <v>0</v>
      </c>
      <c r="AW490" s="161"/>
      <c r="AX490" s="166">
        <f>IF(PMKAFAAPAYER[[#This Row],[ ]]="Payé",PMKAFAAPAYER[[#This Row],[09.04.2025]],0)</f>
        <v>0</v>
      </c>
      <c r="AY490" s="161"/>
      <c r="AZ490" s="166">
        <f>IF(PMKAFAAPAYER[[#This Row],[ ]]="Payé",PMKAFAAPAYER[[#This Row],[16.04.2025]],0)</f>
        <v>0</v>
      </c>
      <c r="BA490" s="161"/>
      <c r="BB490" s="166">
        <f>IF(PMKAFAAPAYER[[#This Row],[ ]]="Payé",PMKAFAAPAYER[[#This Row],[23.04.2025]],0)</f>
        <v>0</v>
      </c>
      <c r="BC490" s="161"/>
      <c r="BD490" s="176">
        <f>IF(PMKAFAAPAYER[[#This Row],[ ]]="Payé",PMKAFAAPAYER[[#This Row],[30.04.2025]],0)</f>
        <v>0</v>
      </c>
      <c r="BE490" s="18">
        <f t="shared" si="114"/>
        <v>0</v>
      </c>
      <c r="BF490" s="162"/>
      <c r="BG490" s="166">
        <f>IF(PMKAFAAPAYER[[#This Row],[ ]]="Payé",PMKAFAAPAYER[[#This Row],[07.05.2025]],0)</f>
        <v>0</v>
      </c>
      <c r="BH490" s="161"/>
      <c r="BI490" s="166">
        <f>IF(PMKAFAAPAYER[[#This Row],[ ]]="Payé",PMKAFAAPAYER[[#This Row],[14.05.2025]],0)</f>
        <v>0</v>
      </c>
      <c r="BJ490" s="161"/>
      <c r="BK490" s="166">
        <f>IF(PMKAFAAPAYER[[#This Row],[ ]]="Payé",PMKAFAAPAYER[[#This Row],[21.05.2025]],0)</f>
        <v>0</v>
      </c>
      <c r="BL490" s="161"/>
      <c r="BM490" s="176">
        <f>IF(PMKAFAAPAYER[[#This Row],[ ]]="Payé",PMKAFAAPAYER[[#This Row],[28.05.2025]],0)</f>
        <v>0</v>
      </c>
      <c r="BN490" s="17">
        <f t="shared" si="115"/>
        <v>0</v>
      </c>
      <c r="BO490" s="162"/>
      <c r="BP490" s="166">
        <f>IF(PMKAFAAPAYER[[#This Row],[ ]]="Payé",PMKAFAAPAYER[[#This Row],[04.06.2025]],0)</f>
        <v>0</v>
      </c>
      <c r="BQ490" s="161"/>
      <c r="BR490" s="166">
        <f>IF(PMKAFAAPAYER[[#This Row],[ ]]="Payé",PMKAFAAPAYER[[#This Row],[11.06.2025]],0)</f>
        <v>0</v>
      </c>
      <c r="BS490" s="161"/>
      <c r="BT490" s="166">
        <f>IF(PMKAFAAPAYER[[#This Row],[ ]]="Payé",PMKAFAAPAYER[[#This Row],[18.06.2025]],0)</f>
        <v>0</v>
      </c>
      <c r="BU490" s="161"/>
      <c r="BV490" s="176">
        <f>IF(PMKAFAAPAYER[[#This Row],[ ]]="Payé",PMKAFAAPAYER[[#This Row],[25.06.2025]],0)</f>
        <v>0</v>
      </c>
      <c r="BW490" s="18">
        <f t="shared" si="116"/>
        <v>0</v>
      </c>
      <c r="BX490" s="162"/>
      <c r="BY490" s="166">
        <f>IF(PMKAFAAPAYER[[#This Row],[ ]]="Payé",PMKAFAAPAYER[[#This Row],[02.07.2025]],0)</f>
        <v>0</v>
      </c>
      <c r="BZ490" s="161"/>
      <c r="CA490" s="166">
        <f>IF(PMKAFAAPAYER[[#This Row],[ ]]="Payé",PMKAFAAPAYER[[#This Row],[09.07.2025]],0)</f>
        <v>0</v>
      </c>
      <c r="CB490" s="161"/>
      <c r="CC490" s="166">
        <f>IF(PMKAFAAPAYER[[#This Row],[ ]]="Payé",PMKAFAAPAYER[[#This Row],[16.07.2025]],0)</f>
        <v>0</v>
      </c>
      <c r="CD490" s="161"/>
      <c r="CE490" s="166">
        <f>IF(PMKAFAAPAYER[[#This Row],[ ]]="Payé",PMKAFAAPAYER[[#This Row],[23.07.2025]],0)</f>
        <v>0</v>
      </c>
      <c r="CF490" s="161"/>
      <c r="CG490" s="176">
        <f>IF(PMKAFAAPAYER[[#This Row],[ ]]="Payé",PMKAFAAPAYER[[#This Row],[30.07.2025]],0)</f>
        <v>0</v>
      </c>
      <c r="CH490" s="17">
        <f t="shared" si="117"/>
        <v>0</v>
      </c>
      <c r="CI490" s="162"/>
      <c r="CJ490" s="166">
        <f>IF(PMKAFAAPAYER[[#This Row],[ ]]="Payé",PMKAFAAPAYER[[#This Row],[06.08.2025]],0)</f>
        <v>0</v>
      </c>
      <c r="CK490" s="161"/>
      <c r="CL490" s="166">
        <f>IF(PMKAFAAPAYER[[#This Row],[ ]]="Payé",PMKAFAAPAYER[[#This Row],[13.08.2025]],0)</f>
        <v>0</v>
      </c>
      <c r="CM490" s="161"/>
      <c r="CN490" s="166">
        <f>IF(PMKAFAAPAYER[[#This Row],[ ]]="Payé",PMKAFAAPAYER[[#This Row],[20.08.2025]],0)</f>
        <v>0</v>
      </c>
      <c r="CO490" s="161"/>
      <c r="CP490" s="176">
        <f>IF(PMKAFAAPAYER[[#This Row],[ ]]="Payé",PMKAFAAPAYER[[#This Row],[27.08.2025]],0)</f>
        <v>0</v>
      </c>
      <c r="CQ490" s="18">
        <f t="shared" si="118"/>
        <v>0</v>
      </c>
      <c r="CR490" s="162"/>
      <c r="CS490" s="166">
        <f>IF(PMKAFAAPAYER[[#This Row],[ ]]="Payé",PMKAFAAPAYER[[#This Row],[03.09.2025]],0)</f>
        <v>0</v>
      </c>
      <c r="CT490" s="161"/>
      <c r="CU490" s="166">
        <f>IF(PMKAFAAPAYER[[#This Row],[ ]]="Payé",PMKAFAAPAYER[[#This Row],[10.09.2025]],0)</f>
        <v>0</v>
      </c>
      <c r="CV490" s="161"/>
      <c r="CW490" s="166">
        <f>IF(PMKAFAAPAYER[[#This Row],[ ]]="Payé",PMKAFAAPAYER[[#This Row],[17.09.2025]],0)</f>
        <v>0</v>
      </c>
      <c r="CX490" s="161"/>
      <c r="CY490" s="176">
        <f>IF(PMKAFAAPAYER[[#This Row],[ ]]="Payé",PMKAFAAPAYER[[#This Row],[24.09.2025]],0)</f>
        <v>0</v>
      </c>
      <c r="CZ490" s="17">
        <f t="shared" si="119"/>
        <v>0</v>
      </c>
      <c r="DA490" s="162"/>
      <c r="DB490" s="166">
        <f>IF(PMKAFAAPAYER[[#This Row],[ ]]="Payé",PMKAFAAPAYER[[#This Row],[01.10.2025]],0)</f>
        <v>0</v>
      </c>
      <c r="DC490" s="161"/>
      <c r="DD490" s="166">
        <f>IF(PMKAFAAPAYER[[#This Row],[ ]]="Payé",PMKAFAAPAYER[[#This Row],[08.10.2025]],0)</f>
        <v>0</v>
      </c>
      <c r="DE490" s="161"/>
      <c r="DF490" s="166">
        <f>IF(PMKAFAAPAYER[[#This Row],[ ]]="Payé",PMKAFAAPAYER[[#This Row],[15.10.2025]],0)</f>
        <v>0</v>
      </c>
      <c r="DG490" s="161"/>
      <c r="DH490" s="166">
        <f>IF(PMKAFAAPAYER[[#This Row],[ ]]="Payé",PMKAFAAPAYER[[#This Row],[22.10.2025]],0)</f>
        <v>0</v>
      </c>
      <c r="DI490" s="161"/>
      <c r="DJ490" s="176">
        <f>IF(PMKAFAAPAYER[[#This Row],[ ]]="Payé",PMKAFAAPAYER[[#This Row],[29.10.2025]],0)</f>
        <v>0</v>
      </c>
      <c r="DK490" s="18">
        <f t="shared" si="120"/>
        <v>0</v>
      </c>
      <c r="DL490" s="162"/>
      <c r="DM490" s="166">
        <f>IF(PMKAFAAPAYER[[#This Row],[ ]]="Payé",PMKAFAAPAYER[[#This Row],[05.11.2025]],0)</f>
        <v>0</v>
      </c>
      <c r="DN490" s="161"/>
      <c r="DO490" s="166">
        <f>IF(PMKAFAAPAYER[[#This Row],[ ]]="Payé",PMKAFAAPAYER[[#This Row],[12.11.2025]],0)</f>
        <v>0</v>
      </c>
      <c r="DP490" s="161"/>
      <c r="DQ490" s="166">
        <f>IF(PMKAFAAPAYER[[#This Row],[ ]]="Payé",PMKAFAAPAYER[[#This Row],[19.11.2025]],0)</f>
        <v>0</v>
      </c>
      <c r="DR490" s="161"/>
      <c r="DS490" s="176">
        <f>IF(PMKAFAAPAYER[[#This Row],[ ]]="Payé",PMKAFAAPAYER[[#This Row],[26.11.2025]],0)</f>
        <v>0</v>
      </c>
      <c r="DT490" s="17">
        <f t="shared" si="121"/>
        <v>0</v>
      </c>
      <c r="DU490" s="162"/>
      <c r="DV490" s="166">
        <f>IF(PMKAFAAPAYER[[#This Row],[ ]]="Payé",PMKAFAAPAYER[[#This Row],[03.12.2025]],0)</f>
        <v>0</v>
      </c>
      <c r="DW490" s="161"/>
      <c r="DX490" s="166">
        <f>IF(PMKAFAAPAYER[[#This Row],[ ]]="Payé",PMKAFAAPAYER[[#This Row],[10.12.2025]],0)</f>
        <v>0</v>
      </c>
      <c r="DY490" s="161"/>
      <c r="DZ490" s="166">
        <f>IF(PMKAFAAPAYER[[#This Row],[ ]]="Payé",PMKAFAAPAYER[[#This Row],[17.12.2025]],0)</f>
        <v>0</v>
      </c>
      <c r="EA490" s="161"/>
      <c r="EB490" s="166">
        <f>IF(PMKAFAAPAYER[[#This Row],[ ]]="Payé",PMKAFAAPAYER[[#This Row],[24.12.2025]],0)</f>
        <v>0</v>
      </c>
      <c r="EC490" s="161"/>
      <c r="ED490" s="176">
        <f>IF(PMKAFAAPAYER[[#This Row],[ ]]="Payé",PMKAFAAPAYER[[#This Row],[31.12.2025]],0)</f>
        <v>0</v>
      </c>
      <c r="EE490" s="18">
        <f t="shared" si="122"/>
        <v>0</v>
      </c>
      <c r="EF490" s="11">
        <f t="shared" si="123"/>
        <v>0</v>
      </c>
      <c r="EG490" s="16">
        <f>+PMKAFAAPAYER[[#This Row],[CHF]]-PMKAFAAPAYER[[#This Row],[T2025]]</f>
        <v>0</v>
      </c>
    </row>
    <row r="491" spans="1:137" x14ac:dyDescent="0.3">
      <c r="A491" s="9">
        <f t="shared" si="124"/>
        <v>486</v>
      </c>
      <c r="B491" s="250"/>
      <c r="C491" s="251"/>
      <c r="D491" s="252"/>
      <c r="E491" s="253"/>
      <c r="F491" s="265">
        <f t="shared" si="110"/>
        <v>0</v>
      </c>
      <c r="G491" s="254"/>
      <c r="H491" s="255"/>
      <c r="I491" s="256"/>
      <c r="J491" s="14"/>
      <c r="K491" s="14"/>
      <c r="L491" s="14"/>
      <c r="N491" s="15"/>
      <c r="P491" s="258"/>
      <c r="Q491" s="259"/>
      <c r="R491" s="260"/>
      <c r="S491" s="166">
        <f>IF(PMKAFAAPAYER[[#This Row],[ ]]="Payé",PMKAFAAPAYER[[#This Row],[02.01.2025]],0)</f>
        <v>0</v>
      </c>
      <c r="T491" s="234"/>
      <c r="U491" s="166">
        <f>IF(PMKAFAAPAYER[[#This Row],[ ]]="Payé",PMKAFAAPAYER[[#This Row],[09.01.2025]],0)</f>
        <v>0</v>
      </c>
      <c r="V491" s="234"/>
      <c r="W491" s="166">
        <f>IF(PMKAFAAPAYER[[#This Row],[ ]]="Payé",PMKAFAAPAYER[[#This Row],[16.01.2025]],0)</f>
        <v>0</v>
      </c>
      <c r="X491" s="234"/>
      <c r="Y491" s="166">
        <f>IF(PMKAFAAPAYER[[#This Row],[ ]]="Payé",PMKAFAAPAYER[[#This Row],[23.01.2025]],0)</f>
        <v>0</v>
      </c>
      <c r="Z491" s="234"/>
      <c r="AA491" s="176">
        <f>IF(PMKAFAAPAYER[[#This Row],[ ]]="Payé",PMKAFAAPAYER[[#This Row],[30.01.2025]],0)</f>
        <v>0</v>
      </c>
      <c r="AB491" s="32">
        <f t="shared" si="111"/>
        <v>0</v>
      </c>
      <c r="AC491" s="234"/>
      <c r="AD491" s="166">
        <f>IF(PMKAFAAPAYER[[#This Row],[ ]]="Payé",PMKAFAAPAYER[[#This Row],[06.02.2025]],0)</f>
        <v>0</v>
      </c>
      <c r="AE491" s="234"/>
      <c r="AF491" s="166">
        <f>IF(PMKAFAAPAYER[[#This Row],[ ]]="Payé",PMKAFAAPAYER[[#This Row],[13.02.2025]],0)</f>
        <v>0</v>
      </c>
      <c r="AG491" s="234"/>
      <c r="AH491" s="166">
        <f>IF(PMKAFAAPAYER[[#This Row],[ ]]="Payé",PMKAFAAPAYER[[#This Row],[20.02.2025]],0)</f>
        <v>0</v>
      </c>
      <c r="AI491" s="234"/>
      <c r="AJ491" s="176">
        <f>IF(PMKAFAAPAYER[[#This Row],[ ]]="Payé",PMKAFAAPAYER[[#This Row],[27.02.2025]],0)</f>
        <v>0</v>
      </c>
      <c r="AK491" s="47">
        <f t="shared" si="112"/>
        <v>0</v>
      </c>
      <c r="AL491" s="162"/>
      <c r="AM491" s="166">
        <f>IF(PMKAFAAPAYER[[#This Row],[ ]]="Payé",PMKAFAAPAYER[[#This Row],[05.03.2025]],0)</f>
        <v>0</v>
      </c>
      <c r="AN491" s="161"/>
      <c r="AO491" s="166">
        <f>IF(PMKAFAAPAYER[[#This Row],[ ]]="Payé",PMKAFAAPAYER[[#This Row],[12.03.2025]],0)</f>
        <v>0</v>
      </c>
      <c r="AP491" s="161"/>
      <c r="AQ491" s="166">
        <f>IF(PMKAFAAPAYER[[#This Row],[ ]]="Payé",PMKAFAAPAYER[[#This Row],[19.03.2025]],0)</f>
        <v>0</v>
      </c>
      <c r="AR491" s="161"/>
      <c r="AS491" s="176">
        <f>IF(PMKAFAAPAYER[[#This Row],[ ]]="Payé",PMKAFAAPAYER[[#This Row],[26.03.2025]],0)</f>
        <v>0</v>
      </c>
      <c r="AT491" s="17">
        <f t="shared" si="113"/>
        <v>0</v>
      </c>
      <c r="AU491" s="162"/>
      <c r="AV491" s="166">
        <f>IF(PMKAFAAPAYER[[#This Row],[ ]]="Payé",PMKAFAAPAYER[[#This Row],[02.04.2025]],0)</f>
        <v>0</v>
      </c>
      <c r="AW491" s="161"/>
      <c r="AX491" s="166">
        <f>IF(PMKAFAAPAYER[[#This Row],[ ]]="Payé",PMKAFAAPAYER[[#This Row],[09.04.2025]],0)</f>
        <v>0</v>
      </c>
      <c r="AY491" s="161"/>
      <c r="AZ491" s="166">
        <f>IF(PMKAFAAPAYER[[#This Row],[ ]]="Payé",PMKAFAAPAYER[[#This Row],[16.04.2025]],0)</f>
        <v>0</v>
      </c>
      <c r="BA491" s="161"/>
      <c r="BB491" s="166">
        <f>IF(PMKAFAAPAYER[[#This Row],[ ]]="Payé",PMKAFAAPAYER[[#This Row],[23.04.2025]],0)</f>
        <v>0</v>
      </c>
      <c r="BC491" s="161"/>
      <c r="BD491" s="176">
        <f>IF(PMKAFAAPAYER[[#This Row],[ ]]="Payé",PMKAFAAPAYER[[#This Row],[30.04.2025]],0)</f>
        <v>0</v>
      </c>
      <c r="BE491" s="18">
        <f t="shared" si="114"/>
        <v>0</v>
      </c>
      <c r="BF491" s="162"/>
      <c r="BG491" s="166">
        <f>IF(PMKAFAAPAYER[[#This Row],[ ]]="Payé",PMKAFAAPAYER[[#This Row],[07.05.2025]],0)</f>
        <v>0</v>
      </c>
      <c r="BH491" s="161"/>
      <c r="BI491" s="166">
        <f>IF(PMKAFAAPAYER[[#This Row],[ ]]="Payé",PMKAFAAPAYER[[#This Row],[14.05.2025]],0)</f>
        <v>0</v>
      </c>
      <c r="BJ491" s="161"/>
      <c r="BK491" s="166">
        <f>IF(PMKAFAAPAYER[[#This Row],[ ]]="Payé",PMKAFAAPAYER[[#This Row],[21.05.2025]],0)</f>
        <v>0</v>
      </c>
      <c r="BL491" s="161"/>
      <c r="BM491" s="176">
        <f>IF(PMKAFAAPAYER[[#This Row],[ ]]="Payé",PMKAFAAPAYER[[#This Row],[28.05.2025]],0)</f>
        <v>0</v>
      </c>
      <c r="BN491" s="17">
        <f t="shared" si="115"/>
        <v>0</v>
      </c>
      <c r="BO491" s="162"/>
      <c r="BP491" s="166">
        <f>IF(PMKAFAAPAYER[[#This Row],[ ]]="Payé",PMKAFAAPAYER[[#This Row],[04.06.2025]],0)</f>
        <v>0</v>
      </c>
      <c r="BQ491" s="161"/>
      <c r="BR491" s="166">
        <f>IF(PMKAFAAPAYER[[#This Row],[ ]]="Payé",PMKAFAAPAYER[[#This Row],[11.06.2025]],0)</f>
        <v>0</v>
      </c>
      <c r="BS491" s="161"/>
      <c r="BT491" s="166">
        <f>IF(PMKAFAAPAYER[[#This Row],[ ]]="Payé",PMKAFAAPAYER[[#This Row],[18.06.2025]],0)</f>
        <v>0</v>
      </c>
      <c r="BU491" s="161"/>
      <c r="BV491" s="176">
        <f>IF(PMKAFAAPAYER[[#This Row],[ ]]="Payé",PMKAFAAPAYER[[#This Row],[25.06.2025]],0)</f>
        <v>0</v>
      </c>
      <c r="BW491" s="18">
        <f t="shared" si="116"/>
        <v>0</v>
      </c>
      <c r="BX491" s="162"/>
      <c r="BY491" s="166">
        <f>IF(PMKAFAAPAYER[[#This Row],[ ]]="Payé",PMKAFAAPAYER[[#This Row],[02.07.2025]],0)</f>
        <v>0</v>
      </c>
      <c r="BZ491" s="161"/>
      <c r="CA491" s="166">
        <f>IF(PMKAFAAPAYER[[#This Row],[ ]]="Payé",PMKAFAAPAYER[[#This Row],[09.07.2025]],0)</f>
        <v>0</v>
      </c>
      <c r="CB491" s="161"/>
      <c r="CC491" s="166">
        <f>IF(PMKAFAAPAYER[[#This Row],[ ]]="Payé",PMKAFAAPAYER[[#This Row],[16.07.2025]],0)</f>
        <v>0</v>
      </c>
      <c r="CD491" s="161"/>
      <c r="CE491" s="166">
        <f>IF(PMKAFAAPAYER[[#This Row],[ ]]="Payé",PMKAFAAPAYER[[#This Row],[23.07.2025]],0)</f>
        <v>0</v>
      </c>
      <c r="CF491" s="161"/>
      <c r="CG491" s="176">
        <f>IF(PMKAFAAPAYER[[#This Row],[ ]]="Payé",PMKAFAAPAYER[[#This Row],[30.07.2025]],0)</f>
        <v>0</v>
      </c>
      <c r="CH491" s="17">
        <f t="shared" si="117"/>
        <v>0</v>
      </c>
      <c r="CI491" s="162"/>
      <c r="CJ491" s="166">
        <f>IF(PMKAFAAPAYER[[#This Row],[ ]]="Payé",PMKAFAAPAYER[[#This Row],[06.08.2025]],0)</f>
        <v>0</v>
      </c>
      <c r="CK491" s="161"/>
      <c r="CL491" s="166">
        <f>IF(PMKAFAAPAYER[[#This Row],[ ]]="Payé",PMKAFAAPAYER[[#This Row],[13.08.2025]],0)</f>
        <v>0</v>
      </c>
      <c r="CM491" s="161"/>
      <c r="CN491" s="166">
        <f>IF(PMKAFAAPAYER[[#This Row],[ ]]="Payé",PMKAFAAPAYER[[#This Row],[20.08.2025]],0)</f>
        <v>0</v>
      </c>
      <c r="CO491" s="161"/>
      <c r="CP491" s="176">
        <f>IF(PMKAFAAPAYER[[#This Row],[ ]]="Payé",PMKAFAAPAYER[[#This Row],[27.08.2025]],0)</f>
        <v>0</v>
      </c>
      <c r="CQ491" s="18">
        <f t="shared" si="118"/>
        <v>0</v>
      </c>
      <c r="CR491" s="162"/>
      <c r="CS491" s="166">
        <f>IF(PMKAFAAPAYER[[#This Row],[ ]]="Payé",PMKAFAAPAYER[[#This Row],[03.09.2025]],0)</f>
        <v>0</v>
      </c>
      <c r="CT491" s="161"/>
      <c r="CU491" s="166">
        <f>IF(PMKAFAAPAYER[[#This Row],[ ]]="Payé",PMKAFAAPAYER[[#This Row],[10.09.2025]],0)</f>
        <v>0</v>
      </c>
      <c r="CV491" s="161"/>
      <c r="CW491" s="166">
        <f>IF(PMKAFAAPAYER[[#This Row],[ ]]="Payé",PMKAFAAPAYER[[#This Row],[17.09.2025]],0)</f>
        <v>0</v>
      </c>
      <c r="CX491" s="161"/>
      <c r="CY491" s="176">
        <f>IF(PMKAFAAPAYER[[#This Row],[ ]]="Payé",PMKAFAAPAYER[[#This Row],[24.09.2025]],0)</f>
        <v>0</v>
      </c>
      <c r="CZ491" s="17">
        <f t="shared" si="119"/>
        <v>0</v>
      </c>
      <c r="DA491" s="162"/>
      <c r="DB491" s="166">
        <f>IF(PMKAFAAPAYER[[#This Row],[ ]]="Payé",PMKAFAAPAYER[[#This Row],[01.10.2025]],0)</f>
        <v>0</v>
      </c>
      <c r="DC491" s="161"/>
      <c r="DD491" s="166">
        <f>IF(PMKAFAAPAYER[[#This Row],[ ]]="Payé",PMKAFAAPAYER[[#This Row],[08.10.2025]],0)</f>
        <v>0</v>
      </c>
      <c r="DE491" s="161"/>
      <c r="DF491" s="166">
        <f>IF(PMKAFAAPAYER[[#This Row],[ ]]="Payé",PMKAFAAPAYER[[#This Row],[15.10.2025]],0)</f>
        <v>0</v>
      </c>
      <c r="DG491" s="161"/>
      <c r="DH491" s="166">
        <f>IF(PMKAFAAPAYER[[#This Row],[ ]]="Payé",PMKAFAAPAYER[[#This Row],[22.10.2025]],0)</f>
        <v>0</v>
      </c>
      <c r="DI491" s="161"/>
      <c r="DJ491" s="176">
        <f>IF(PMKAFAAPAYER[[#This Row],[ ]]="Payé",PMKAFAAPAYER[[#This Row],[29.10.2025]],0)</f>
        <v>0</v>
      </c>
      <c r="DK491" s="18">
        <f t="shared" si="120"/>
        <v>0</v>
      </c>
      <c r="DL491" s="162"/>
      <c r="DM491" s="166">
        <f>IF(PMKAFAAPAYER[[#This Row],[ ]]="Payé",PMKAFAAPAYER[[#This Row],[05.11.2025]],0)</f>
        <v>0</v>
      </c>
      <c r="DN491" s="161"/>
      <c r="DO491" s="166">
        <f>IF(PMKAFAAPAYER[[#This Row],[ ]]="Payé",PMKAFAAPAYER[[#This Row],[12.11.2025]],0)</f>
        <v>0</v>
      </c>
      <c r="DP491" s="161"/>
      <c r="DQ491" s="166">
        <f>IF(PMKAFAAPAYER[[#This Row],[ ]]="Payé",PMKAFAAPAYER[[#This Row],[19.11.2025]],0)</f>
        <v>0</v>
      </c>
      <c r="DR491" s="161"/>
      <c r="DS491" s="176">
        <f>IF(PMKAFAAPAYER[[#This Row],[ ]]="Payé",PMKAFAAPAYER[[#This Row],[26.11.2025]],0)</f>
        <v>0</v>
      </c>
      <c r="DT491" s="17">
        <f t="shared" si="121"/>
        <v>0</v>
      </c>
      <c r="DU491" s="162"/>
      <c r="DV491" s="166">
        <f>IF(PMKAFAAPAYER[[#This Row],[ ]]="Payé",PMKAFAAPAYER[[#This Row],[03.12.2025]],0)</f>
        <v>0</v>
      </c>
      <c r="DW491" s="161"/>
      <c r="DX491" s="166">
        <f>IF(PMKAFAAPAYER[[#This Row],[ ]]="Payé",PMKAFAAPAYER[[#This Row],[10.12.2025]],0)</f>
        <v>0</v>
      </c>
      <c r="DY491" s="161"/>
      <c r="DZ491" s="166">
        <f>IF(PMKAFAAPAYER[[#This Row],[ ]]="Payé",PMKAFAAPAYER[[#This Row],[17.12.2025]],0)</f>
        <v>0</v>
      </c>
      <c r="EA491" s="161"/>
      <c r="EB491" s="166">
        <f>IF(PMKAFAAPAYER[[#This Row],[ ]]="Payé",PMKAFAAPAYER[[#This Row],[24.12.2025]],0)</f>
        <v>0</v>
      </c>
      <c r="EC491" s="161"/>
      <c r="ED491" s="176">
        <f>IF(PMKAFAAPAYER[[#This Row],[ ]]="Payé",PMKAFAAPAYER[[#This Row],[31.12.2025]],0)</f>
        <v>0</v>
      </c>
      <c r="EE491" s="18">
        <f t="shared" si="122"/>
        <v>0</v>
      </c>
      <c r="EF491" s="11">
        <f t="shared" si="123"/>
        <v>0</v>
      </c>
      <c r="EG491" s="16">
        <f>+PMKAFAAPAYER[[#This Row],[CHF]]-PMKAFAAPAYER[[#This Row],[T2025]]</f>
        <v>0</v>
      </c>
    </row>
    <row r="492" spans="1:137" x14ac:dyDescent="0.3">
      <c r="A492" s="9">
        <f t="shared" si="124"/>
        <v>487</v>
      </c>
      <c r="B492" s="250"/>
      <c r="C492" s="251"/>
      <c r="D492" s="252"/>
      <c r="E492" s="253"/>
      <c r="F492" s="265">
        <f t="shared" si="110"/>
        <v>0</v>
      </c>
      <c r="G492" s="254"/>
      <c r="H492" s="255"/>
      <c r="I492" s="256"/>
      <c r="J492" s="14"/>
      <c r="K492" s="14"/>
      <c r="L492" s="14"/>
      <c r="N492" s="15"/>
      <c r="P492" s="258"/>
      <c r="Q492" s="259"/>
      <c r="R492" s="260"/>
      <c r="S492" s="166">
        <f>IF(PMKAFAAPAYER[[#This Row],[ ]]="Payé",PMKAFAAPAYER[[#This Row],[02.01.2025]],0)</f>
        <v>0</v>
      </c>
      <c r="T492" s="234"/>
      <c r="U492" s="166">
        <f>IF(PMKAFAAPAYER[[#This Row],[ ]]="Payé",PMKAFAAPAYER[[#This Row],[09.01.2025]],0)</f>
        <v>0</v>
      </c>
      <c r="V492" s="234"/>
      <c r="W492" s="166">
        <f>IF(PMKAFAAPAYER[[#This Row],[ ]]="Payé",PMKAFAAPAYER[[#This Row],[16.01.2025]],0)</f>
        <v>0</v>
      </c>
      <c r="X492" s="234"/>
      <c r="Y492" s="166">
        <f>IF(PMKAFAAPAYER[[#This Row],[ ]]="Payé",PMKAFAAPAYER[[#This Row],[23.01.2025]],0)</f>
        <v>0</v>
      </c>
      <c r="Z492" s="234"/>
      <c r="AA492" s="176">
        <f>IF(PMKAFAAPAYER[[#This Row],[ ]]="Payé",PMKAFAAPAYER[[#This Row],[30.01.2025]],0)</f>
        <v>0</v>
      </c>
      <c r="AB492" s="32">
        <f t="shared" si="111"/>
        <v>0</v>
      </c>
      <c r="AC492" s="234"/>
      <c r="AD492" s="166">
        <f>IF(PMKAFAAPAYER[[#This Row],[ ]]="Payé",PMKAFAAPAYER[[#This Row],[06.02.2025]],0)</f>
        <v>0</v>
      </c>
      <c r="AE492" s="234"/>
      <c r="AF492" s="166">
        <f>IF(PMKAFAAPAYER[[#This Row],[ ]]="Payé",PMKAFAAPAYER[[#This Row],[13.02.2025]],0)</f>
        <v>0</v>
      </c>
      <c r="AG492" s="234"/>
      <c r="AH492" s="166">
        <f>IF(PMKAFAAPAYER[[#This Row],[ ]]="Payé",PMKAFAAPAYER[[#This Row],[20.02.2025]],0)</f>
        <v>0</v>
      </c>
      <c r="AI492" s="234"/>
      <c r="AJ492" s="176">
        <f>IF(PMKAFAAPAYER[[#This Row],[ ]]="Payé",PMKAFAAPAYER[[#This Row],[27.02.2025]],0)</f>
        <v>0</v>
      </c>
      <c r="AK492" s="47">
        <f t="shared" si="112"/>
        <v>0</v>
      </c>
      <c r="AL492" s="162"/>
      <c r="AM492" s="166">
        <f>IF(PMKAFAAPAYER[[#This Row],[ ]]="Payé",PMKAFAAPAYER[[#This Row],[05.03.2025]],0)</f>
        <v>0</v>
      </c>
      <c r="AN492" s="161"/>
      <c r="AO492" s="166">
        <f>IF(PMKAFAAPAYER[[#This Row],[ ]]="Payé",PMKAFAAPAYER[[#This Row],[12.03.2025]],0)</f>
        <v>0</v>
      </c>
      <c r="AP492" s="161"/>
      <c r="AQ492" s="166">
        <f>IF(PMKAFAAPAYER[[#This Row],[ ]]="Payé",PMKAFAAPAYER[[#This Row],[19.03.2025]],0)</f>
        <v>0</v>
      </c>
      <c r="AR492" s="161"/>
      <c r="AS492" s="176">
        <f>IF(PMKAFAAPAYER[[#This Row],[ ]]="Payé",PMKAFAAPAYER[[#This Row],[26.03.2025]],0)</f>
        <v>0</v>
      </c>
      <c r="AT492" s="17">
        <f t="shared" si="113"/>
        <v>0</v>
      </c>
      <c r="AU492" s="162"/>
      <c r="AV492" s="166">
        <f>IF(PMKAFAAPAYER[[#This Row],[ ]]="Payé",PMKAFAAPAYER[[#This Row],[02.04.2025]],0)</f>
        <v>0</v>
      </c>
      <c r="AW492" s="161"/>
      <c r="AX492" s="166">
        <f>IF(PMKAFAAPAYER[[#This Row],[ ]]="Payé",PMKAFAAPAYER[[#This Row],[09.04.2025]],0)</f>
        <v>0</v>
      </c>
      <c r="AY492" s="161"/>
      <c r="AZ492" s="166">
        <f>IF(PMKAFAAPAYER[[#This Row],[ ]]="Payé",PMKAFAAPAYER[[#This Row],[16.04.2025]],0)</f>
        <v>0</v>
      </c>
      <c r="BA492" s="161"/>
      <c r="BB492" s="166">
        <f>IF(PMKAFAAPAYER[[#This Row],[ ]]="Payé",PMKAFAAPAYER[[#This Row],[23.04.2025]],0)</f>
        <v>0</v>
      </c>
      <c r="BC492" s="161"/>
      <c r="BD492" s="176">
        <f>IF(PMKAFAAPAYER[[#This Row],[ ]]="Payé",PMKAFAAPAYER[[#This Row],[30.04.2025]],0)</f>
        <v>0</v>
      </c>
      <c r="BE492" s="18">
        <f t="shared" si="114"/>
        <v>0</v>
      </c>
      <c r="BF492" s="162"/>
      <c r="BG492" s="166">
        <f>IF(PMKAFAAPAYER[[#This Row],[ ]]="Payé",PMKAFAAPAYER[[#This Row],[07.05.2025]],0)</f>
        <v>0</v>
      </c>
      <c r="BH492" s="161"/>
      <c r="BI492" s="166">
        <f>IF(PMKAFAAPAYER[[#This Row],[ ]]="Payé",PMKAFAAPAYER[[#This Row],[14.05.2025]],0)</f>
        <v>0</v>
      </c>
      <c r="BJ492" s="161"/>
      <c r="BK492" s="166">
        <f>IF(PMKAFAAPAYER[[#This Row],[ ]]="Payé",PMKAFAAPAYER[[#This Row],[21.05.2025]],0)</f>
        <v>0</v>
      </c>
      <c r="BL492" s="161"/>
      <c r="BM492" s="176">
        <f>IF(PMKAFAAPAYER[[#This Row],[ ]]="Payé",PMKAFAAPAYER[[#This Row],[28.05.2025]],0)</f>
        <v>0</v>
      </c>
      <c r="BN492" s="17">
        <f t="shared" si="115"/>
        <v>0</v>
      </c>
      <c r="BO492" s="162"/>
      <c r="BP492" s="166">
        <f>IF(PMKAFAAPAYER[[#This Row],[ ]]="Payé",PMKAFAAPAYER[[#This Row],[04.06.2025]],0)</f>
        <v>0</v>
      </c>
      <c r="BQ492" s="161"/>
      <c r="BR492" s="166">
        <f>IF(PMKAFAAPAYER[[#This Row],[ ]]="Payé",PMKAFAAPAYER[[#This Row],[11.06.2025]],0)</f>
        <v>0</v>
      </c>
      <c r="BS492" s="161"/>
      <c r="BT492" s="166">
        <f>IF(PMKAFAAPAYER[[#This Row],[ ]]="Payé",PMKAFAAPAYER[[#This Row],[18.06.2025]],0)</f>
        <v>0</v>
      </c>
      <c r="BU492" s="161"/>
      <c r="BV492" s="176">
        <f>IF(PMKAFAAPAYER[[#This Row],[ ]]="Payé",PMKAFAAPAYER[[#This Row],[25.06.2025]],0)</f>
        <v>0</v>
      </c>
      <c r="BW492" s="18">
        <f t="shared" si="116"/>
        <v>0</v>
      </c>
      <c r="BX492" s="162"/>
      <c r="BY492" s="166">
        <f>IF(PMKAFAAPAYER[[#This Row],[ ]]="Payé",PMKAFAAPAYER[[#This Row],[02.07.2025]],0)</f>
        <v>0</v>
      </c>
      <c r="BZ492" s="161"/>
      <c r="CA492" s="166">
        <f>IF(PMKAFAAPAYER[[#This Row],[ ]]="Payé",PMKAFAAPAYER[[#This Row],[09.07.2025]],0)</f>
        <v>0</v>
      </c>
      <c r="CB492" s="161"/>
      <c r="CC492" s="166">
        <f>IF(PMKAFAAPAYER[[#This Row],[ ]]="Payé",PMKAFAAPAYER[[#This Row],[16.07.2025]],0)</f>
        <v>0</v>
      </c>
      <c r="CD492" s="161"/>
      <c r="CE492" s="166">
        <f>IF(PMKAFAAPAYER[[#This Row],[ ]]="Payé",PMKAFAAPAYER[[#This Row],[23.07.2025]],0)</f>
        <v>0</v>
      </c>
      <c r="CF492" s="161"/>
      <c r="CG492" s="176">
        <f>IF(PMKAFAAPAYER[[#This Row],[ ]]="Payé",PMKAFAAPAYER[[#This Row],[30.07.2025]],0)</f>
        <v>0</v>
      </c>
      <c r="CH492" s="17">
        <f t="shared" si="117"/>
        <v>0</v>
      </c>
      <c r="CI492" s="162"/>
      <c r="CJ492" s="166">
        <f>IF(PMKAFAAPAYER[[#This Row],[ ]]="Payé",PMKAFAAPAYER[[#This Row],[06.08.2025]],0)</f>
        <v>0</v>
      </c>
      <c r="CK492" s="161"/>
      <c r="CL492" s="166">
        <f>IF(PMKAFAAPAYER[[#This Row],[ ]]="Payé",PMKAFAAPAYER[[#This Row],[13.08.2025]],0)</f>
        <v>0</v>
      </c>
      <c r="CM492" s="161"/>
      <c r="CN492" s="166">
        <f>IF(PMKAFAAPAYER[[#This Row],[ ]]="Payé",PMKAFAAPAYER[[#This Row],[20.08.2025]],0)</f>
        <v>0</v>
      </c>
      <c r="CO492" s="161"/>
      <c r="CP492" s="176">
        <f>IF(PMKAFAAPAYER[[#This Row],[ ]]="Payé",PMKAFAAPAYER[[#This Row],[27.08.2025]],0)</f>
        <v>0</v>
      </c>
      <c r="CQ492" s="18">
        <f t="shared" si="118"/>
        <v>0</v>
      </c>
      <c r="CR492" s="162"/>
      <c r="CS492" s="166">
        <f>IF(PMKAFAAPAYER[[#This Row],[ ]]="Payé",PMKAFAAPAYER[[#This Row],[03.09.2025]],0)</f>
        <v>0</v>
      </c>
      <c r="CT492" s="161"/>
      <c r="CU492" s="166">
        <f>IF(PMKAFAAPAYER[[#This Row],[ ]]="Payé",PMKAFAAPAYER[[#This Row],[10.09.2025]],0)</f>
        <v>0</v>
      </c>
      <c r="CV492" s="161"/>
      <c r="CW492" s="166">
        <f>IF(PMKAFAAPAYER[[#This Row],[ ]]="Payé",PMKAFAAPAYER[[#This Row],[17.09.2025]],0)</f>
        <v>0</v>
      </c>
      <c r="CX492" s="161"/>
      <c r="CY492" s="176">
        <f>IF(PMKAFAAPAYER[[#This Row],[ ]]="Payé",PMKAFAAPAYER[[#This Row],[24.09.2025]],0)</f>
        <v>0</v>
      </c>
      <c r="CZ492" s="17">
        <f t="shared" si="119"/>
        <v>0</v>
      </c>
      <c r="DA492" s="162"/>
      <c r="DB492" s="166">
        <f>IF(PMKAFAAPAYER[[#This Row],[ ]]="Payé",PMKAFAAPAYER[[#This Row],[01.10.2025]],0)</f>
        <v>0</v>
      </c>
      <c r="DC492" s="161"/>
      <c r="DD492" s="166">
        <f>IF(PMKAFAAPAYER[[#This Row],[ ]]="Payé",PMKAFAAPAYER[[#This Row],[08.10.2025]],0)</f>
        <v>0</v>
      </c>
      <c r="DE492" s="161"/>
      <c r="DF492" s="166">
        <f>IF(PMKAFAAPAYER[[#This Row],[ ]]="Payé",PMKAFAAPAYER[[#This Row],[15.10.2025]],0)</f>
        <v>0</v>
      </c>
      <c r="DG492" s="161"/>
      <c r="DH492" s="166">
        <f>IF(PMKAFAAPAYER[[#This Row],[ ]]="Payé",PMKAFAAPAYER[[#This Row],[22.10.2025]],0)</f>
        <v>0</v>
      </c>
      <c r="DI492" s="161"/>
      <c r="DJ492" s="176">
        <f>IF(PMKAFAAPAYER[[#This Row],[ ]]="Payé",PMKAFAAPAYER[[#This Row],[29.10.2025]],0)</f>
        <v>0</v>
      </c>
      <c r="DK492" s="18">
        <f t="shared" si="120"/>
        <v>0</v>
      </c>
      <c r="DL492" s="162"/>
      <c r="DM492" s="166">
        <f>IF(PMKAFAAPAYER[[#This Row],[ ]]="Payé",PMKAFAAPAYER[[#This Row],[05.11.2025]],0)</f>
        <v>0</v>
      </c>
      <c r="DN492" s="161"/>
      <c r="DO492" s="166">
        <f>IF(PMKAFAAPAYER[[#This Row],[ ]]="Payé",PMKAFAAPAYER[[#This Row],[12.11.2025]],0)</f>
        <v>0</v>
      </c>
      <c r="DP492" s="161"/>
      <c r="DQ492" s="166">
        <f>IF(PMKAFAAPAYER[[#This Row],[ ]]="Payé",PMKAFAAPAYER[[#This Row],[19.11.2025]],0)</f>
        <v>0</v>
      </c>
      <c r="DR492" s="161"/>
      <c r="DS492" s="176">
        <f>IF(PMKAFAAPAYER[[#This Row],[ ]]="Payé",PMKAFAAPAYER[[#This Row],[26.11.2025]],0)</f>
        <v>0</v>
      </c>
      <c r="DT492" s="17">
        <f t="shared" si="121"/>
        <v>0</v>
      </c>
      <c r="DU492" s="162"/>
      <c r="DV492" s="166">
        <f>IF(PMKAFAAPAYER[[#This Row],[ ]]="Payé",PMKAFAAPAYER[[#This Row],[03.12.2025]],0)</f>
        <v>0</v>
      </c>
      <c r="DW492" s="161"/>
      <c r="DX492" s="166">
        <f>IF(PMKAFAAPAYER[[#This Row],[ ]]="Payé",PMKAFAAPAYER[[#This Row],[10.12.2025]],0)</f>
        <v>0</v>
      </c>
      <c r="DY492" s="161"/>
      <c r="DZ492" s="166">
        <f>IF(PMKAFAAPAYER[[#This Row],[ ]]="Payé",PMKAFAAPAYER[[#This Row],[17.12.2025]],0)</f>
        <v>0</v>
      </c>
      <c r="EA492" s="161"/>
      <c r="EB492" s="166">
        <f>IF(PMKAFAAPAYER[[#This Row],[ ]]="Payé",PMKAFAAPAYER[[#This Row],[24.12.2025]],0)</f>
        <v>0</v>
      </c>
      <c r="EC492" s="161"/>
      <c r="ED492" s="176">
        <f>IF(PMKAFAAPAYER[[#This Row],[ ]]="Payé",PMKAFAAPAYER[[#This Row],[31.12.2025]],0)</f>
        <v>0</v>
      </c>
      <c r="EE492" s="18">
        <f t="shared" si="122"/>
        <v>0</v>
      </c>
      <c r="EF492" s="11">
        <f t="shared" si="123"/>
        <v>0</v>
      </c>
      <c r="EG492" s="16">
        <f>+PMKAFAAPAYER[[#This Row],[CHF]]-PMKAFAAPAYER[[#This Row],[T2025]]</f>
        <v>0</v>
      </c>
    </row>
    <row r="493" spans="1:137" x14ac:dyDescent="0.3">
      <c r="A493" s="9">
        <f t="shared" si="124"/>
        <v>488</v>
      </c>
      <c r="B493" s="250"/>
      <c r="C493" s="251"/>
      <c r="D493" s="252"/>
      <c r="E493" s="253"/>
      <c r="F493" s="265">
        <f t="shared" ref="F493:F556" si="125">+D493+E493</f>
        <v>0</v>
      </c>
      <c r="G493" s="254"/>
      <c r="H493" s="255"/>
      <c r="I493" s="256"/>
      <c r="J493" s="14"/>
      <c r="K493" s="14"/>
      <c r="L493" s="14"/>
      <c r="N493" s="15"/>
      <c r="P493" s="258"/>
      <c r="Q493" s="259"/>
      <c r="R493" s="260"/>
      <c r="S493" s="166">
        <f>IF(PMKAFAAPAYER[[#This Row],[ ]]="Payé",PMKAFAAPAYER[[#This Row],[02.01.2025]],0)</f>
        <v>0</v>
      </c>
      <c r="T493" s="234"/>
      <c r="U493" s="166">
        <f>IF(PMKAFAAPAYER[[#This Row],[ ]]="Payé",PMKAFAAPAYER[[#This Row],[09.01.2025]],0)</f>
        <v>0</v>
      </c>
      <c r="V493" s="234"/>
      <c r="W493" s="166">
        <f>IF(PMKAFAAPAYER[[#This Row],[ ]]="Payé",PMKAFAAPAYER[[#This Row],[16.01.2025]],0)</f>
        <v>0</v>
      </c>
      <c r="X493" s="234"/>
      <c r="Y493" s="166">
        <f>IF(PMKAFAAPAYER[[#This Row],[ ]]="Payé",PMKAFAAPAYER[[#This Row],[23.01.2025]],0)</f>
        <v>0</v>
      </c>
      <c r="Z493" s="234"/>
      <c r="AA493" s="176">
        <f>IF(PMKAFAAPAYER[[#This Row],[ ]]="Payé",PMKAFAAPAYER[[#This Row],[30.01.2025]],0)</f>
        <v>0</v>
      </c>
      <c r="AB493" s="32">
        <f t="shared" si="111"/>
        <v>0</v>
      </c>
      <c r="AC493" s="234"/>
      <c r="AD493" s="166">
        <f>IF(PMKAFAAPAYER[[#This Row],[ ]]="Payé",PMKAFAAPAYER[[#This Row],[06.02.2025]],0)</f>
        <v>0</v>
      </c>
      <c r="AE493" s="234"/>
      <c r="AF493" s="166">
        <f>IF(PMKAFAAPAYER[[#This Row],[ ]]="Payé",PMKAFAAPAYER[[#This Row],[13.02.2025]],0)</f>
        <v>0</v>
      </c>
      <c r="AG493" s="234"/>
      <c r="AH493" s="166">
        <f>IF(PMKAFAAPAYER[[#This Row],[ ]]="Payé",PMKAFAAPAYER[[#This Row],[20.02.2025]],0)</f>
        <v>0</v>
      </c>
      <c r="AI493" s="234"/>
      <c r="AJ493" s="176">
        <f>IF(PMKAFAAPAYER[[#This Row],[ ]]="Payé",PMKAFAAPAYER[[#This Row],[27.02.2025]],0)</f>
        <v>0</v>
      </c>
      <c r="AK493" s="47">
        <f t="shared" si="112"/>
        <v>0</v>
      </c>
      <c r="AL493" s="162"/>
      <c r="AM493" s="166">
        <f>IF(PMKAFAAPAYER[[#This Row],[ ]]="Payé",PMKAFAAPAYER[[#This Row],[05.03.2025]],0)</f>
        <v>0</v>
      </c>
      <c r="AN493" s="161"/>
      <c r="AO493" s="166">
        <f>IF(PMKAFAAPAYER[[#This Row],[ ]]="Payé",PMKAFAAPAYER[[#This Row],[12.03.2025]],0)</f>
        <v>0</v>
      </c>
      <c r="AP493" s="161"/>
      <c r="AQ493" s="166">
        <f>IF(PMKAFAAPAYER[[#This Row],[ ]]="Payé",PMKAFAAPAYER[[#This Row],[19.03.2025]],0)</f>
        <v>0</v>
      </c>
      <c r="AR493" s="161"/>
      <c r="AS493" s="176">
        <f>IF(PMKAFAAPAYER[[#This Row],[ ]]="Payé",PMKAFAAPAYER[[#This Row],[26.03.2025]],0)</f>
        <v>0</v>
      </c>
      <c r="AT493" s="17">
        <f t="shared" si="113"/>
        <v>0</v>
      </c>
      <c r="AU493" s="162"/>
      <c r="AV493" s="166">
        <f>IF(PMKAFAAPAYER[[#This Row],[ ]]="Payé",PMKAFAAPAYER[[#This Row],[02.04.2025]],0)</f>
        <v>0</v>
      </c>
      <c r="AW493" s="161"/>
      <c r="AX493" s="166">
        <f>IF(PMKAFAAPAYER[[#This Row],[ ]]="Payé",PMKAFAAPAYER[[#This Row],[09.04.2025]],0)</f>
        <v>0</v>
      </c>
      <c r="AY493" s="161"/>
      <c r="AZ493" s="166">
        <f>IF(PMKAFAAPAYER[[#This Row],[ ]]="Payé",PMKAFAAPAYER[[#This Row],[16.04.2025]],0)</f>
        <v>0</v>
      </c>
      <c r="BA493" s="161"/>
      <c r="BB493" s="166">
        <f>IF(PMKAFAAPAYER[[#This Row],[ ]]="Payé",PMKAFAAPAYER[[#This Row],[23.04.2025]],0)</f>
        <v>0</v>
      </c>
      <c r="BC493" s="161"/>
      <c r="BD493" s="176">
        <f>IF(PMKAFAAPAYER[[#This Row],[ ]]="Payé",PMKAFAAPAYER[[#This Row],[30.04.2025]],0)</f>
        <v>0</v>
      </c>
      <c r="BE493" s="18">
        <f t="shared" si="114"/>
        <v>0</v>
      </c>
      <c r="BF493" s="162"/>
      <c r="BG493" s="166">
        <f>IF(PMKAFAAPAYER[[#This Row],[ ]]="Payé",PMKAFAAPAYER[[#This Row],[07.05.2025]],0)</f>
        <v>0</v>
      </c>
      <c r="BH493" s="161"/>
      <c r="BI493" s="166">
        <f>IF(PMKAFAAPAYER[[#This Row],[ ]]="Payé",PMKAFAAPAYER[[#This Row],[14.05.2025]],0)</f>
        <v>0</v>
      </c>
      <c r="BJ493" s="161"/>
      <c r="BK493" s="166">
        <f>IF(PMKAFAAPAYER[[#This Row],[ ]]="Payé",PMKAFAAPAYER[[#This Row],[21.05.2025]],0)</f>
        <v>0</v>
      </c>
      <c r="BL493" s="161"/>
      <c r="BM493" s="176">
        <f>IF(PMKAFAAPAYER[[#This Row],[ ]]="Payé",PMKAFAAPAYER[[#This Row],[28.05.2025]],0)</f>
        <v>0</v>
      </c>
      <c r="BN493" s="17">
        <f t="shared" si="115"/>
        <v>0</v>
      </c>
      <c r="BO493" s="162"/>
      <c r="BP493" s="166">
        <f>IF(PMKAFAAPAYER[[#This Row],[ ]]="Payé",PMKAFAAPAYER[[#This Row],[04.06.2025]],0)</f>
        <v>0</v>
      </c>
      <c r="BQ493" s="161"/>
      <c r="BR493" s="166">
        <f>IF(PMKAFAAPAYER[[#This Row],[ ]]="Payé",PMKAFAAPAYER[[#This Row],[11.06.2025]],0)</f>
        <v>0</v>
      </c>
      <c r="BS493" s="161"/>
      <c r="BT493" s="166">
        <f>IF(PMKAFAAPAYER[[#This Row],[ ]]="Payé",PMKAFAAPAYER[[#This Row],[18.06.2025]],0)</f>
        <v>0</v>
      </c>
      <c r="BU493" s="161"/>
      <c r="BV493" s="176">
        <f>IF(PMKAFAAPAYER[[#This Row],[ ]]="Payé",PMKAFAAPAYER[[#This Row],[25.06.2025]],0)</f>
        <v>0</v>
      </c>
      <c r="BW493" s="18">
        <f t="shared" si="116"/>
        <v>0</v>
      </c>
      <c r="BX493" s="162"/>
      <c r="BY493" s="166">
        <f>IF(PMKAFAAPAYER[[#This Row],[ ]]="Payé",PMKAFAAPAYER[[#This Row],[02.07.2025]],0)</f>
        <v>0</v>
      </c>
      <c r="BZ493" s="161"/>
      <c r="CA493" s="166">
        <f>IF(PMKAFAAPAYER[[#This Row],[ ]]="Payé",PMKAFAAPAYER[[#This Row],[09.07.2025]],0)</f>
        <v>0</v>
      </c>
      <c r="CB493" s="161"/>
      <c r="CC493" s="166">
        <f>IF(PMKAFAAPAYER[[#This Row],[ ]]="Payé",PMKAFAAPAYER[[#This Row],[16.07.2025]],0)</f>
        <v>0</v>
      </c>
      <c r="CD493" s="161"/>
      <c r="CE493" s="166">
        <f>IF(PMKAFAAPAYER[[#This Row],[ ]]="Payé",PMKAFAAPAYER[[#This Row],[23.07.2025]],0)</f>
        <v>0</v>
      </c>
      <c r="CF493" s="161"/>
      <c r="CG493" s="176">
        <f>IF(PMKAFAAPAYER[[#This Row],[ ]]="Payé",PMKAFAAPAYER[[#This Row],[30.07.2025]],0)</f>
        <v>0</v>
      </c>
      <c r="CH493" s="17">
        <f t="shared" si="117"/>
        <v>0</v>
      </c>
      <c r="CI493" s="162"/>
      <c r="CJ493" s="166">
        <f>IF(PMKAFAAPAYER[[#This Row],[ ]]="Payé",PMKAFAAPAYER[[#This Row],[06.08.2025]],0)</f>
        <v>0</v>
      </c>
      <c r="CK493" s="161"/>
      <c r="CL493" s="166">
        <f>IF(PMKAFAAPAYER[[#This Row],[ ]]="Payé",PMKAFAAPAYER[[#This Row],[13.08.2025]],0)</f>
        <v>0</v>
      </c>
      <c r="CM493" s="161"/>
      <c r="CN493" s="166">
        <f>IF(PMKAFAAPAYER[[#This Row],[ ]]="Payé",PMKAFAAPAYER[[#This Row],[20.08.2025]],0)</f>
        <v>0</v>
      </c>
      <c r="CO493" s="161"/>
      <c r="CP493" s="176">
        <f>IF(PMKAFAAPAYER[[#This Row],[ ]]="Payé",PMKAFAAPAYER[[#This Row],[27.08.2025]],0)</f>
        <v>0</v>
      </c>
      <c r="CQ493" s="18">
        <f t="shared" si="118"/>
        <v>0</v>
      </c>
      <c r="CR493" s="162"/>
      <c r="CS493" s="166">
        <f>IF(PMKAFAAPAYER[[#This Row],[ ]]="Payé",PMKAFAAPAYER[[#This Row],[03.09.2025]],0)</f>
        <v>0</v>
      </c>
      <c r="CT493" s="161"/>
      <c r="CU493" s="166">
        <f>IF(PMKAFAAPAYER[[#This Row],[ ]]="Payé",PMKAFAAPAYER[[#This Row],[10.09.2025]],0)</f>
        <v>0</v>
      </c>
      <c r="CV493" s="161"/>
      <c r="CW493" s="166">
        <f>IF(PMKAFAAPAYER[[#This Row],[ ]]="Payé",PMKAFAAPAYER[[#This Row],[17.09.2025]],0)</f>
        <v>0</v>
      </c>
      <c r="CX493" s="161"/>
      <c r="CY493" s="176">
        <f>IF(PMKAFAAPAYER[[#This Row],[ ]]="Payé",PMKAFAAPAYER[[#This Row],[24.09.2025]],0)</f>
        <v>0</v>
      </c>
      <c r="CZ493" s="17">
        <f t="shared" si="119"/>
        <v>0</v>
      </c>
      <c r="DA493" s="162"/>
      <c r="DB493" s="166">
        <f>IF(PMKAFAAPAYER[[#This Row],[ ]]="Payé",PMKAFAAPAYER[[#This Row],[01.10.2025]],0)</f>
        <v>0</v>
      </c>
      <c r="DC493" s="161"/>
      <c r="DD493" s="166">
        <f>IF(PMKAFAAPAYER[[#This Row],[ ]]="Payé",PMKAFAAPAYER[[#This Row],[08.10.2025]],0)</f>
        <v>0</v>
      </c>
      <c r="DE493" s="161"/>
      <c r="DF493" s="166">
        <f>IF(PMKAFAAPAYER[[#This Row],[ ]]="Payé",PMKAFAAPAYER[[#This Row],[15.10.2025]],0)</f>
        <v>0</v>
      </c>
      <c r="DG493" s="161"/>
      <c r="DH493" s="166">
        <f>IF(PMKAFAAPAYER[[#This Row],[ ]]="Payé",PMKAFAAPAYER[[#This Row],[22.10.2025]],0)</f>
        <v>0</v>
      </c>
      <c r="DI493" s="161"/>
      <c r="DJ493" s="176">
        <f>IF(PMKAFAAPAYER[[#This Row],[ ]]="Payé",PMKAFAAPAYER[[#This Row],[29.10.2025]],0)</f>
        <v>0</v>
      </c>
      <c r="DK493" s="18">
        <f t="shared" si="120"/>
        <v>0</v>
      </c>
      <c r="DL493" s="162"/>
      <c r="DM493" s="166">
        <f>IF(PMKAFAAPAYER[[#This Row],[ ]]="Payé",PMKAFAAPAYER[[#This Row],[05.11.2025]],0)</f>
        <v>0</v>
      </c>
      <c r="DN493" s="161"/>
      <c r="DO493" s="166">
        <f>IF(PMKAFAAPAYER[[#This Row],[ ]]="Payé",PMKAFAAPAYER[[#This Row],[12.11.2025]],0)</f>
        <v>0</v>
      </c>
      <c r="DP493" s="161"/>
      <c r="DQ493" s="166">
        <f>IF(PMKAFAAPAYER[[#This Row],[ ]]="Payé",PMKAFAAPAYER[[#This Row],[19.11.2025]],0)</f>
        <v>0</v>
      </c>
      <c r="DR493" s="161"/>
      <c r="DS493" s="176">
        <f>IF(PMKAFAAPAYER[[#This Row],[ ]]="Payé",PMKAFAAPAYER[[#This Row],[26.11.2025]],0)</f>
        <v>0</v>
      </c>
      <c r="DT493" s="17">
        <f t="shared" si="121"/>
        <v>0</v>
      </c>
      <c r="DU493" s="162"/>
      <c r="DV493" s="166">
        <f>IF(PMKAFAAPAYER[[#This Row],[ ]]="Payé",PMKAFAAPAYER[[#This Row],[03.12.2025]],0)</f>
        <v>0</v>
      </c>
      <c r="DW493" s="161"/>
      <c r="DX493" s="166">
        <f>IF(PMKAFAAPAYER[[#This Row],[ ]]="Payé",PMKAFAAPAYER[[#This Row],[10.12.2025]],0)</f>
        <v>0</v>
      </c>
      <c r="DY493" s="161"/>
      <c r="DZ493" s="166">
        <f>IF(PMKAFAAPAYER[[#This Row],[ ]]="Payé",PMKAFAAPAYER[[#This Row],[17.12.2025]],0)</f>
        <v>0</v>
      </c>
      <c r="EA493" s="161"/>
      <c r="EB493" s="166">
        <f>IF(PMKAFAAPAYER[[#This Row],[ ]]="Payé",PMKAFAAPAYER[[#This Row],[24.12.2025]],0)</f>
        <v>0</v>
      </c>
      <c r="EC493" s="161"/>
      <c r="ED493" s="176">
        <f>IF(PMKAFAAPAYER[[#This Row],[ ]]="Payé",PMKAFAAPAYER[[#This Row],[31.12.2025]],0)</f>
        <v>0</v>
      </c>
      <c r="EE493" s="18">
        <f t="shared" si="122"/>
        <v>0</v>
      </c>
      <c r="EF493" s="11">
        <f t="shared" si="123"/>
        <v>0</v>
      </c>
      <c r="EG493" s="16">
        <f>+PMKAFAAPAYER[[#This Row],[CHF]]-PMKAFAAPAYER[[#This Row],[T2025]]</f>
        <v>0</v>
      </c>
    </row>
    <row r="494" spans="1:137" x14ac:dyDescent="0.3">
      <c r="A494" s="9">
        <f t="shared" si="124"/>
        <v>489</v>
      </c>
      <c r="B494" s="250"/>
      <c r="C494" s="251"/>
      <c r="D494" s="252"/>
      <c r="E494" s="253"/>
      <c r="F494" s="265">
        <f t="shared" si="125"/>
        <v>0</v>
      </c>
      <c r="G494" s="254"/>
      <c r="H494" s="255"/>
      <c r="I494" s="256"/>
      <c r="J494" s="14"/>
      <c r="K494" s="14"/>
      <c r="L494" s="14"/>
      <c r="N494" s="15"/>
      <c r="P494" s="258"/>
      <c r="Q494" s="259"/>
      <c r="R494" s="260"/>
      <c r="S494" s="166">
        <f>IF(PMKAFAAPAYER[[#This Row],[ ]]="Payé",PMKAFAAPAYER[[#This Row],[02.01.2025]],0)</f>
        <v>0</v>
      </c>
      <c r="T494" s="234"/>
      <c r="U494" s="166">
        <f>IF(PMKAFAAPAYER[[#This Row],[ ]]="Payé",PMKAFAAPAYER[[#This Row],[09.01.2025]],0)</f>
        <v>0</v>
      </c>
      <c r="V494" s="234"/>
      <c r="W494" s="166">
        <f>IF(PMKAFAAPAYER[[#This Row],[ ]]="Payé",PMKAFAAPAYER[[#This Row],[16.01.2025]],0)</f>
        <v>0</v>
      </c>
      <c r="X494" s="234"/>
      <c r="Y494" s="166">
        <f>IF(PMKAFAAPAYER[[#This Row],[ ]]="Payé",PMKAFAAPAYER[[#This Row],[23.01.2025]],0)</f>
        <v>0</v>
      </c>
      <c r="Z494" s="234"/>
      <c r="AA494" s="176">
        <f>IF(PMKAFAAPAYER[[#This Row],[ ]]="Payé",PMKAFAAPAYER[[#This Row],[30.01.2025]],0)</f>
        <v>0</v>
      </c>
      <c r="AB494" s="32">
        <f t="shared" si="111"/>
        <v>0</v>
      </c>
      <c r="AC494" s="234"/>
      <c r="AD494" s="166">
        <f>IF(PMKAFAAPAYER[[#This Row],[ ]]="Payé",PMKAFAAPAYER[[#This Row],[06.02.2025]],0)</f>
        <v>0</v>
      </c>
      <c r="AE494" s="234"/>
      <c r="AF494" s="166">
        <f>IF(PMKAFAAPAYER[[#This Row],[ ]]="Payé",PMKAFAAPAYER[[#This Row],[13.02.2025]],0)</f>
        <v>0</v>
      </c>
      <c r="AG494" s="234"/>
      <c r="AH494" s="166">
        <f>IF(PMKAFAAPAYER[[#This Row],[ ]]="Payé",PMKAFAAPAYER[[#This Row],[20.02.2025]],0)</f>
        <v>0</v>
      </c>
      <c r="AI494" s="234"/>
      <c r="AJ494" s="176">
        <f>IF(PMKAFAAPAYER[[#This Row],[ ]]="Payé",PMKAFAAPAYER[[#This Row],[27.02.2025]],0)</f>
        <v>0</v>
      </c>
      <c r="AK494" s="47">
        <f t="shared" si="112"/>
        <v>0</v>
      </c>
      <c r="AL494" s="162"/>
      <c r="AM494" s="166">
        <f>IF(PMKAFAAPAYER[[#This Row],[ ]]="Payé",PMKAFAAPAYER[[#This Row],[05.03.2025]],0)</f>
        <v>0</v>
      </c>
      <c r="AN494" s="161"/>
      <c r="AO494" s="166">
        <f>IF(PMKAFAAPAYER[[#This Row],[ ]]="Payé",PMKAFAAPAYER[[#This Row],[12.03.2025]],0)</f>
        <v>0</v>
      </c>
      <c r="AP494" s="161"/>
      <c r="AQ494" s="166">
        <f>IF(PMKAFAAPAYER[[#This Row],[ ]]="Payé",PMKAFAAPAYER[[#This Row],[19.03.2025]],0)</f>
        <v>0</v>
      </c>
      <c r="AR494" s="161"/>
      <c r="AS494" s="176">
        <f>IF(PMKAFAAPAYER[[#This Row],[ ]]="Payé",PMKAFAAPAYER[[#This Row],[26.03.2025]],0)</f>
        <v>0</v>
      </c>
      <c r="AT494" s="17">
        <f t="shared" si="113"/>
        <v>0</v>
      </c>
      <c r="AU494" s="162"/>
      <c r="AV494" s="166">
        <f>IF(PMKAFAAPAYER[[#This Row],[ ]]="Payé",PMKAFAAPAYER[[#This Row],[02.04.2025]],0)</f>
        <v>0</v>
      </c>
      <c r="AW494" s="161"/>
      <c r="AX494" s="166">
        <f>IF(PMKAFAAPAYER[[#This Row],[ ]]="Payé",PMKAFAAPAYER[[#This Row],[09.04.2025]],0)</f>
        <v>0</v>
      </c>
      <c r="AY494" s="161"/>
      <c r="AZ494" s="166">
        <f>IF(PMKAFAAPAYER[[#This Row],[ ]]="Payé",PMKAFAAPAYER[[#This Row],[16.04.2025]],0)</f>
        <v>0</v>
      </c>
      <c r="BA494" s="161"/>
      <c r="BB494" s="166">
        <f>IF(PMKAFAAPAYER[[#This Row],[ ]]="Payé",PMKAFAAPAYER[[#This Row],[23.04.2025]],0)</f>
        <v>0</v>
      </c>
      <c r="BC494" s="161"/>
      <c r="BD494" s="176">
        <f>IF(PMKAFAAPAYER[[#This Row],[ ]]="Payé",PMKAFAAPAYER[[#This Row],[30.04.2025]],0)</f>
        <v>0</v>
      </c>
      <c r="BE494" s="18">
        <f t="shared" si="114"/>
        <v>0</v>
      </c>
      <c r="BF494" s="162"/>
      <c r="BG494" s="166">
        <f>IF(PMKAFAAPAYER[[#This Row],[ ]]="Payé",PMKAFAAPAYER[[#This Row],[07.05.2025]],0)</f>
        <v>0</v>
      </c>
      <c r="BH494" s="161"/>
      <c r="BI494" s="166">
        <f>IF(PMKAFAAPAYER[[#This Row],[ ]]="Payé",PMKAFAAPAYER[[#This Row],[14.05.2025]],0)</f>
        <v>0</v>
      </c>
      <c r="BJ494" s="161"/>
      <c r="BK494" s="166">
        <f>IF(PMKAFAAPAYER[[#This Row],[ ]]="Payé",PMKAFAAPAYER[[#This Row],[21.05.2025]],0)</f>
        <v>0</v>
      </c>
      <c r="BL494" s="161"/>
      <c r="BM494" s="176">
        <f>IF(PMKAFAAPAYER[[#This Row],[ ]]="Payé",PMKAFAAPAYER[[#This Row],[28.05.2025]],0)</f>
        <v>0</v>
      </c>
      <c r="BN494" s="17">
        <f t="shared" si="115"/>
        <v>0</v>
      </c>
      <c r="BO494" s="162"/>
      <c r="BP494" s="166">
        <f>IF(PMKAFAAPAYER[[#This Row],[ ]]="Payé",PMKAFAAPAYER[[#This Row],[04.06.2025]],0)</f>
        <v>0</v>
      </c>
      <c r="BQ494" s="161"/>
      <c r="BR494" s="166">
        <f>IF(PMKAFAAPAYER[[#This Row],[ ]]="Payé",PMKAFAAPAYER[[#This Row],[11.06.2025]],0)</f>
        <v>0</v>
      </c>
      <c r="BS494" s="161"/>
      <c r="BT494" s="166">
        <f>IF(PMKAFAAPAYER[[#This Row],[ ]]="Payé",PMKAFAAPAYER[[#This Row],[18.06.2025]],0)</f>
        <v>0</v>
      </c>
      <c r="BU494" s="161"/>
      <c r="BV494" s="176">
        <f>IF(PMKAFAAPAYER[[#This Row],[ ]]="Payé",PMKAFAAPAYER[[#This Row],[25.06.2025]],0)</f>
        <v>0</v>
      </c>
      <c r="BW494" s="18">
        <f t="shared" si="116"/>
        <v>0</v>
      </c>
      <c r="BX494" s="162"/>
      <c r="BY494" s="166">
        <f>IF(PMKAFAAPAYER[[#This Row],[ ]]="Payé",PMKAFAAPAYER[[#This Row],[02.07.2025]],0)</f>
        <v>0</v>
      </c>
      <c r="BZ494" s="161"/>
      <c r="CA494" s="166">
        <f>IF(PMKAFAAPAYER[[#This Row],[ ]]="Payé",PMKAFAAPAYER[[#This Row],[09.07.2025]],0)</f>
        <v>0</v>
      </c>
      <c r="CB494" s="161"/>
      <c r="CC494" s="166">
        <f>IF(PMKAFAAPAYER[[#This Row],[ ]]="Payé",PMKAFAAPAYER[[#This Row],[16.07.2025]],0)</f>
        <v>0</v>
      </c>
      <c r="CD494" s="161"/>
      <c r="CE494" s="166">
        <f>IF(PMKAFAAPAYER[[#This Row],[ ]]="Payé",PMKAFAAPAYER[[#This Row],[23.07.2025]],0)</f>
        <v>0</v>
      </c>
      <c r="CF494" s="161"/>
      <c r="CG494" s="176">
        <f>IF(PMKAFAAPAYER[[#This Row],[ ]]="Payé",PMKAFAAPAYER[[#This Row],[30.07.2025]],0)</f>
        <v>0</v>
      </c>
      <c r="CH494" s="17">
        <f t="shared" si="117"/>
        <v>0</v>
      </c>
      <c r="CI494" s="162"/>
      <c r="CJ494" s="166">
        <f>IF(PMKAFAAPAYER[[#This Row],[ ]]="Payé",PMKAFAAPAYER[[#This Row],[06.08.2025]],0)</f>
        <v>0</v>
      </c>
      <c r="CK494" s="161"/>
      <c r="CL494" s="166">
        <f>IF(PMKAFAAPAYER[[#This Row],[ ]]="Payé",PMKAFAAPAYER[[#This Row],[13.08.2025]],0)</f>
        <v>0</v>
      </c>
      <c r="CM494" s="161"/>
      <c r="CN494" s="166">
        <f>IF(PMKAFAAPAYER[[#This Row],[ ]]="Payé",PMKAFAAPAYER[[#This Row],[20.08.2025]],0)</f>
        <v>0</v>
      </c>
      <c r="CO494" s="161"/>
      <c r="CP494" s="176">
        <f>IF(PMKAFAAPAYER[[#This Row],[ ]]="Payé",PMKAFAAPAYER[[#This Row],[27.08.2025]],0)</f>
        <v>0</v>
      </c>
      <c r="CQ494" s="18">
        <f t="shared" si="118"/>
        <v>0</v>
      </c>
      <c r="CR494" s="162"/>
      <c r="CS494" s="166">
        <f>IF(PMKAFAAPAYER[[#This Row],[ ]]="Payé",PMKAFAAPAYER[[#This Row],[03.09.2025]],0)</f>
        <v>0</v>
      </c>
      <c r="CT494" s="161"/>
      <c r="CU494" s="166">
        <f>IF(PMKAFAAPAYER[[#This Row],[ ]]="Payé",PMKAFAAPAYER[[#This Row],[10.09.2025]],0)</f>
        <v>0</v>
      </c>
      <c r="CV494" s="161"/>
      <c r="CW494" s="166">
        <f>IF(PMKAFAAPAYER[[#This Row],[ ]]="Payé",PMKAFAAPAYER[[#This Row],[17.09.2025]],0)</f>
        <v>0</v>
      </c>
      <c r="CX494" s="161"/>
      <c r="CY494" s="176">
        <f>IF(PMKAFAAPAYER[[#This Row],[ ]]="Payé",PMKAFAAPAYER[[#This Row],[24.09.2025]],0)</f>
        <v>0</v>
      </c>
      <c r="CZ494" s="17">
        <f t="shared" si="119"/>
        <v>0</v>
      </c>
      <c r="DA494" s="162"/>
      <c r="DB494" s="166">
        <f>IF(PMKAFAAPAYER[[#This Row],[ ]]="Payé",PMKAFAAPAYER[[#This Row],[01.10.2025]],0)</f>
        <v>0</v>
      </c>
      <c r="DC494" s="161"/>
      <c r="DD494" s="166">
        <f>IF(PMKAFAAPAYER[[#This Row],[ ]]="Payé",PMKAFAAPAYER[[#This Row],[08.10.2025]],0)</f>
        <v>0</v>
      </c>
      <c r="DE494" s="161"/>
      <c r="DF494" s="166">
        <f>IF(PMKAFAAPAYER[[#This Row],[ ]]="Payé",PMKAFAAPAYER[[#This Row],[15.10.2025]],0)</f>
        <v>0</v>
      </c>
      <c r="DG494" s="161"/>
      <c r="DH494" s="166">
        <f>IF(PMKAFAAPAYER[[#This Row],[ ]]="Payé",PMKAFAAPAYER[[#This Row],[22.10.2025]],0)</f>
        <v>0</v>
      </c>
      <c r="DI494" s="161"/>
      <c r="DJ494" s="176">
        <f>IF(PMKAFAAPAYER[[#This Row],[ ]]="Payé",PMKAFAAPAYER[[#This Row],[29.10.2025]],0)</f>
        <v>0</v>
      </c>
      <c r="DK494" s="18">
        <f t="shared" si="120"/>
        <v>0</v>
      </c>
      <c r="DL494" s="162"/>
      <c r="DM494" s="166">
        <f>IF(PMKAFAAPAYER[[#This Row],[ ]]="Payé",PMKAFAAPAYER[[#This Row],[05.11.2025]],0)</f>
        <v>0</v>
      </c>
      <c r="DN494" s="161"/>
      <c r="DO494" s="166">
        <f>IF(PMKAFAAPAYER[[#This Row],[ ]]="Payé",PMKAFAAPAYER[[#This Row],[12.11.2025]],0)</f>
        <v>0</v>
      </c>
      <c r="DP494" s="161"/>
      <c r="DQ494" s="166">
        <f>IF(PMKAFAAPAYER[[#This Row],[ ]]="Payé",PMKAFAAPAYER[[#This Row],[19.11.2025]],0)</f>
        <v>0</v>
      </c>
      <c r="DR494" s="161"/>
      <c r="DS494" s="176">
        <f>IF(PMKAFAAPAYER[[#This Row],[ ]]="Payé",PMKAFAAPAYER[[#This Row],[26.11.2025]],0)</f>
        <v>0</v>
      </c>
      <c r="DT494" s="17">
        <f t="shared" si="121"/>
        <v>0</v>
      </c>
      <c r="DU494" s="162"/>
      <c r="DV494" s="166">
        <f>IF(PMKAFAAPAYER[[#This Row],[ ]]="Payé",PMKAFAAPAYER[[#This Row],[03.12.2025]],0)</f>
        <v>0</v>
      </c>
      <c r="DW494" s="161"/>
      <c r="DX494" s="166">
        <f>IF(PMKAFAAPAYER[[#This Row],[ ]]="Payé",PMKAFAAPAYER[[#This Row],[10.12.2025]],0)</f>
        <v>0</v>
      </c>
      <c r="DY494" s="161"/>
      <c r="DZ494" s="166">
        <f>IF(PMKAFAAPAYER[[#This Row],[ ]]="Payé",PMKAFAAPAYER[[#This Row],[17.12.2025]],0)</f>
        <v>0</v>
      </c>
      <c r="EA494" s="161"/>
      <c r="EB494" s="166">
        <f>IF(PMKAFAAPAYER[[#This Row],[ ]]="Payé",PMKAFAAPAYER[[#This Row],[24.12.2025]],0)</f>
        <v>0</v>
      </c>
      <c r="EC494" s="161"/>
      <c r="ED494" s="176">
        <f>IF(PMKAFAAPAYER[[#This Row],[ ]]="Payé",PMKAFAAPAYER[[#This Row],[31.12.2025]],0)</f>
        <v>0</v>
      </c>
      <c r="EE494" s="18">
        <f t="shared" si="122"/>
        <v>0</v>
      </c>
      <c r="EF494" s="11">
        <f t="shared" si="123"/>
        <v>0</v>
      </c>
      <c r="EG494" s="16">
        <f>+PMKAFAAPAYER[[#This Row],[CHF]]-PMKAFAAPAYER[[#This Row],[T2025]]</f>
        <v>0</v>
      </c>
    </row>
    <row r="495" spans="1:137" x14ac:dyDescent="0.3">
      <c r="A495" s="9">
        <f t="shared" si="124"/>
        <v>490</v>
      </c>
      <c r="B495" s="250"/>
      <c r="C495" s="251"/>
      <c r="D495" s="252"/>
      <c r="E495" s="253"/>
      <c r="F495" s="265">
        <f t="shared" si="125"/>
        <v>0</v>
      </c>
      <c r="G495" s="254"/>
      <c r="H495" s="255"/>
      <c r="I495" s="256"/>
      <c r="J495" s="14"/>
      <c r="K495" s="14"/>
      <c r="L495" s="14"/>
      <c r="N495" s="15"/>
      <c r="P495" s="258"/>
      <c r="Q495" s="259"/>
      <c r="R495" s="260"/>
      <c r="S495" s="166">
        <f>IF(PMKAFAAPAYER[[#This Row],[ ]]="Payé",PMKAFAAPAYER[[#This Row],[02.01.2025]],0)</f>
        <v>0</v>
      </c>
      <c r="T495" s="234"/>
      <c r="U495" s="166">
        <f>IF(PMKAFAAPAYER[[#This Row],[ ]]="Payé",PMKAFAAPAYER[[#This Row],[09.01.2025]],0)</f>
        <v>0</v>
      </c>
      <c r="V495" s="234"/>
      <c r="W495" s="166">
        <f>IF(PMKAFAAPAYER[[#This Row],[ ]]="Payé",PMKAFAAPAYER[[#This Row],[16.01.2025]],0)</f>
        <v>0</v>
      </c>
      <c r="X495" s="234"/>
      <c r="Y495" s="166">
        <f>IF(PMKAFAAPAYER[[#This Row],[ ]]="Payé",PMKAFAAPAYER[[#This Row],[23.01.2025]],0)</f>
        <v>0</v>
      </c>
      <c r="Z495" s="234"/>
      <c r="AA495" s="176">
        <f>IF(PMKAFAAPAYER[[#This Row],[ ]]="Payé",PMKAFAAPAYER[[#This Row],[30.01.2025]],0)</f>
        <v>0</v>
      </c>
      <c r="AB495" s="32">
        <f t="shared" si="111"/>
        <v>0</v>
      </c>
      <c r="AC495" s="234"/>
      <c r="AD495" s="166">
        <f>IF(PMKAFAAPAYER[[#This Row],[ ]]="Payé",PMKAFAAPAYER[[#This Row],[06.02.2025]],0)</f>
        <v>0</v>
      </c>
      <c r="AE495" s="234"/>
      <c r="AF495" s="166">
        <f>IF(PMKAFAAPAYER[[#This Row],[ ]]="Payé",PMKAFAAPAYER[[#This Row],[13.02.2025]],0)</f>
        <v>0</v>
      </c>
      <c r="AG495" s="234"/>
      <c r="AH495" s="166">
        <f>IF(PMKAFAAPAYER[[#This Row],[ ]]="Payé",PMKAFAAPAYER[[#This Row],[20.02.2025]],0)</f>
        <v>0</v>
      </c>
      <c r="AI495" s="234"/>
      <c r="AJ495" s="176">
        <f>IF(PMKAFAAPAYER[[#This Row],[ ]]="Payé",PMKAFAAPAYER[[#This Row],[27.02.2025]],0)</f>
        <v>0</v>
      </c>
      <c r="AK495" s="47">
        <f t="shared" si="112"/>
        <v>0</v>
      </c>
      <c r="AL495" s="162"/>
      <c r="AM495" s="166">
        <f>IF(PMKAFAAPAYER[[#This Row],[ ]]="Payé",PMKAFAAPAYER[[#This Row],[05.03.2025]],0)</f>
        <v>0</v>
      </c>
      <c r="AN495" s="161"/>
      <c r="AO495" s="166">
        <f>IF(PMKAFAAPAYER[[#This Row],[ ]]="Payé",PMKAFAAPAYER[[#This Row],[12.03.2025]],0)</f>
        <v>0</v>
      </c>
      <c r="AP495" s="161"/>
      <c r="AQ495" s="166">
        <f>IF(PMKAFAAPAYER[[#This Row],[ ]]="Payé",PMKAFAAPAYER[[#This Row],[19.03.2025]],0)</f>
        <v>0</v>
      </c>
      <c r="AR495" s="161"/>
      <c r="AS495" s="176">
        <f>IF(PMKAFAAPAYER[[#This Row],[ ]]="Payé",PMKAFAAPAYER[[#This Row],[26.03.2025]],0)</f>
        <v>0</v>
      </c>
      <c r="AT495" s="17">
        <f t="shared" si="113"/>
        <v>0</v>
      </c>
      <c r="AU495" s="162"/>
      <c r="AV495" s="166">
        <f>IF(PMKAFAAPAYER[[#This Row],[ ]]="Payé",PMKAFAAPAYER[[#This Row],[02.04.2025]],0)</f>
        <v>0</v>
      </c>
      <c r="AW495" s="161"/>
      <c r="AX495" s="166">
        <f>IF(PMKAFAAPAYER[[#This Row],[ ]]="Payé",PMKAFAAPAYER[[#This Row],[09.04.2025]],0)</f>
        <v>0</v>
      </c>
      <c r="AY495" s="161"/>
      <c r="AZ495" s="166">
        <f>IF(PMKAFAAPAYER[[#This Row],[ ]]="Payé",PMKAFAAPAYER[[#This Row],[16.04.2025]],0)</f>
        <v>0</v>
      </c>
      <c r="BA495" s="161"/>
      <c r="BB495" s="166">
        <f>IF(PMKAFAAPAYER[[#This Row],[ ]]="Payé",PMKAFAAPAYER[[#This Row],[23.04.2025]],0)</f>
        <v>0</v>
      </c>
      <c r="BC495" s="161"/>
      <c r="BD495" s="176">
        <f>IF(PMKAFAAPAYER[[#This Row],[ ]]="Payé",PMKAFAAPAYER[[#This Row],[30.04.2025]],0)</f>
        <v>0</v>
      </c>
      <c r="BE495" s="18">
        <f t="shared" si="114"/>
        <v>0</v>
      </c>
      <c r="BF495" s="162"/>
      <c r="BG495" s="166">
        <f>IF(PMKAFAAPAYER[[#This Row],[ ]]="Payé",PMKAFAAPAYER[[#This Row],[07.05.2025]],0)</f>
        <v>0</v>
      </c>
      <c r="BH495" s="161"/>
      <c r="BI495" s="166">
        <f>IF(PMKAFAAPAYER[[#This Row],[ ]]="Payé",PMKAFAAPAYER[[#This Row],[14.05.2025]],0)</f>
        <v>0</v>
      </c>
      <c r="BJ495" s="161"/>
      <c r="BK495" s="166">
        <f>IF(PMKAFAAPAYER[[#This Row],[ ]]="Payé",PMKAFAAPAYER[[#This Row],[21.05.2025]],0)</f>
        <v>0</v>
      </c>
      <c r="BL495" s="161"/>
      <c r="BM495" s="176">
        <f>IF(PMKAFAAPAYER[[#This Row],[ ]]="Payé",PMKAFAAPAYER[[#This Row],[28.05.2025]],0)</f>
        <v>0</v>
      </c>
      <c r="BN495" s="17">
        <f t="shared" si="115"/>
        <v>0</v>
      </c>
      <c r="BO495" s="162"/>
      <c r="BP495" s="166">
        <f>IF(PMKAFAAPAYER[[#This Row],[ ]]="Payé",PMKAFAAPAYER[[#This Row],[04.06.2025]],0)</f>
        <v>0</v>
      </c>
      <c r="BQ495" s="161"/>
      <c r="BR495" s="166">
        <f>IF(PMKAFAAPAYER[[#This Row],[ ]]="Payé",PMKAFAAPAYER[[#This Row],[11.06.2025]],0)</f>
        <v>0</v>
      </c>
      <c r="BS495" s="161"/>
      <c r="BT495" s="166">
        <f>IF(PMKAFAAPAYER[[#This Row],[ ]]="Payé",PMKAFAAPAYER[[#This Row],[18.06.2025]],0)</f>
        <v>0</v>
      </c>
      <c r="BU495" s="161"/>
      <c r="BV495" s="176">
        <f>IF(PMKAFAAPAYER[[#This Row],[ ]]="Payé",PMKAFAAPAYER[[#This Row],[25.06.2025]],0)</f>
        <v>0</v>
      </c>
      <c r="BW495" s="18">
        <f t="shared" si="116"/>
        <v>0</v>
      </c>
      <c r="BX495" s="162"/>
      <c r="BY495" s="166">
        <f>IF(PMKAFAAPAYER[[#This Row],[ ]]="Payé",PMKAFAAPAYER[[#This Row],[02.07.2025]],0)</f>
        <v>0</v>
      </c>
      <c r="BZ495" s="161"/>
      <c r="CA495" s="166">
        <f>IF(PMKAFAAPAYER[[#This Row],[ ]]="Payé",PMKAFAAPAYER[[#This Row],[09.07.2025]],0)</f>
        <v>0</v>
      </c>
      <c r="CB495" s="161"/>
      <c r="CC495" s="166">
        <f>IF(PMKAFAAPAYER[[#This Row],[ ]]="Payé",PMKAFAAPAYER[[#This Row],[16.07.2025]],0)</f>
        <v>0</v>
      </c>
      <c r="CD495" s="161"/>
      <c r="CE495" s="166">
        <f>IF(PMKAFAAPAYER[[#This Row],[ ]]="Payé",PMKAFAAPAYER[[#This Row],[23.07.2025]],0)</f>
        <v>0</v>
      </c>
      <c r="CF495" s="161"/>
      <c r="CG495" s="176">
        <f>IF(PMKAFAAPAYER[[#This Row],[ ]]="Payé",PMKAFAAPAYER[[#This Row],[30.07.2025]],0)</f>
        <v>0</v>
      </c>
      <c r="CH495" s="17">
        <f t="shared" si="117"/>
        <v>0</v>
      </c>
      <c r="CI495" s="162"/>
      <c r="CJ495" s="166">
        <f>IF(PMKAFAAPAYER[[#This Row],[ ]]="Payé",PMKAFAAPAYER[[#This Row],[06.08.2025]],0)</f>
        <v>0</v>
      </c>
      <c r="CK495" s="161"/>
      <c r="CL495" s="166">
        <f>IF(PMKAFAAPAYER[[#This Row],[ ]]="Payé",PMKAFAAPAYER[[#This Row],[13.08.2025]],0)</f>
        <v>0</v>
      </c>
      <c r="CM495" s="161"/>
      <c r="CN495" s="166">
        <f>IF(PMKAFAAPAYER[[#This Row],[ ]]="Payé",PMKAFAAPAYER[[#This Row],[20.08.2025]],0)</f>
        <v>0</v>
      </c>
      <c r="CO495" s="161"/>
      <c r="CP495" s="176">
        <f>IF(PMKAFAAPAYER[[#This Row],[ ]]="Payé",PMKAFAAPAYER[[#This Row],[27.08.2025]],0)</f>
        <v>0</v>
      </c>
      <c r="CQ495" s="18">
        <f t="shared" si="118"/>
        <v>0</v>
      </c>
      <c r="CR495" s="162"/>
      <c r="CS495" s="166">
        <f>IF(PMKAFAAPAYER[[#This Row],[ ]]="Payé",PMKAFAAPAYER[[#This Row],[03.09.2025]],0)</f>
        <v>0</v>
      </c>
      <c r="CT495" s="161"/>
      <c r="CU495" s="166">
        <f>IF(PMKAFAAPAYER[[#This Row],[ ]]="Payé",PMKAFAAPAYER[[#This Row],[10.09.2025]],0)</f>
        <v>0</v>
      </c>
      <c r="CV495" s="161"/>
      <c r="CW495" s="166">
        <f>IF(PMKAFAAPAYER[[#This Row],[ ]]="Payé",PMKAFAAPAYER[[#This Row],[17.09.2025]],0)</f>
        <v>0</v>
      </c>
      <c r="CX495" s="161"/>
      <c r="CY495" s="176">
        <f>IF(PMKAFAAPAYER[[#This Row],[ ]]="Payé",PMKAFAAPAYER[[#This Row],[24.09.2025]],0)</f>
        <v>0</v>
      </c>
      <c r="CZ495" s="17">
        <f t="shared" si="119"/>
        <v>0</v>
      </c>
      <c r="DA495" s="162"/>
      <c r="DB495" s="166">
        <f>IF(PMKAFAAPAYER[[#This Row],[ ]]="Payé",PMKAFAAPAYER[[#This Row],[01.10.2025]],0)</f>
        <v>0</v>
      </c>
      <c r="DC495" s="161"/>
      <c r="DD495" s="166">
        <f>IF(PMKAFAAPAYER[[#This Row],[ ]]="Payé",PMKAFAAPAYER[[#This Row],[08.10.2025]],0)</f>
        <v>0</v>
      </c>
      <c r="DE495" s="161"/>
      <c r="DF495" s="166">
        <f>IF(PMKAFAAPAYER[[#This Row],[ ]]="Payé",PMKAFAAPAYER[[#This Row],[15.10.2025]],0)</f>
        <v>0</v>
      </c>
      <c r="DG495" s="161"/>
      <c r="DH495" s="166">
        <f>IF(PMKAFAAPAYER[[#This Row],[ ]]="Payé",PMKAFAAPAYER[[#This Row],[22.10.2025]],0)</f>
        <v>0</v>
      </c>
      <c r="DI495" s="161"/>
      <c r="DJ495" s="176">
        <f>IF(PMKAFAAPAYER[[#This Row],[ ]]="Payé",PMKAFAAPAYER[[#This Row],[29.10.2025]],0)</f>
        <v>0</v>
      </c>
      <c r="DK495" s="18">
        <f t="shared" si="120"/>
        <v>0</v>
      </c>
      <c r="DL495" s="162"/>
      <c r="DM495" s="166">
        <f>IF(PMKAFAAPAYER[[#This Row],[ ]]="Payé",PMKAFAAPAYER[[#This Row],[05.11.2025]],0)</f>
        <v>0</v>
      </c>
      <c r="DN495" s="161"/>
      <c r="DO495" s="166">
        <f>IF(PMKAFAAPAYER[[#This Row],[ ]]="Payé",PMKAFAAPAYER[[#This Row],[12.11.2025]],0)</f>
        <v>0</v>
      </c>
      <c r="DP495" s="161"/>
      <c r="DQ495" s="166">
        <f>IF(PMKAFAAPAYER[[#This Row],[ ]]="Payé",PMKAFAAPAYER[[#This Row],[19.11.2025]],0)</f>
        <v>0</v>
      </c>
      <c r="DR495" s="161"/>
      <c r="DS495" s="176">
        <f>IF(PMKAFAAPAYER[[#This Row],[ ]]="Payé",PMKAFAAPAYER[[#This Row],[26.11.2025]],0)</f>
        <v>0</v>
      </c>
      <c r="DT495" s="17">
        <f t="shared" si="121"/>
        <v>0</v>
      </c>
      <c r="DU495" s="162"/>
      <c r="DV495" s="166">
        <f>IF(PMKAFAAPAYER[[#This Row],[ ]]="Payé",PMKAFAAPAYER[[#This Row],[03.12.2025]],0)</f>
        <v>0</v>
      </c>
      <c r="DW495" s="161"/>
      <c r="DX495" s="166">
        <f>IF(PMKAFAAPAYER[[#This Row],[ ]]="Payé",PMKAFAAPAYER[[#This Row],[10.12.2025]],0)</f>
        <v>0</v>
      </c>
      <c r="DY495" s="161"/>
      <c r="DZ495" s="166">
        <f>IF(PMKAFAAPAYER[[#This Row],[ ]]="Payé",PMKAFAAPAYER[[#This Row],[17.12.2025]],0)</f>
        <v>0</v>
      </c>
      <c r="EA495" s="161"/>
      <c r="EB495" s="166">
        <f>IF(PMKAFAAPAYER[[#This Row],[ ]]="Payé",PMKAFAAPAYER[[#This Row],[24.12.2025]],0)</f>
        <v>0</v>
      </c>
      <c r="EC495" s="161"/>
      <c r="ED495" s="176">
        <f>IF(PMKAFAAPAYER[[#This Row],[ ]]="Payé",PMKAFAAPAYER[[#This Row],[31.12.2025]],0)</f>
        <v>0</v>
      </c>
      <c r="EE495" s="18">
        <f t="shared" si="122"/>
        <v>0</v>
      </c>
      <c r="EF495" s="11">
        <f t="shared" si="123"/>
        <v>0</v>
      </c>
      <c r="EG495" s="16">
        <f>+PMKAFAAPAYER[[#This Row],[CHF]]-PMKAFAAPAYER[[#This Row],[T2025]]</f>
        <v>0</v>
      </c>
    </row>
    <row r="496" spans="1:137" x14ac:dyDescent="0.3">
      <c r="A496" s="9">
        <f t="shared" si="124"/>
        <v>491</v>
      </c>
      <c r="B496" s="250"/>
      <c r="C496" s="251"/>
      <c r="D496" s="252"/>
      <c r="E496" s="253"/>
      <c r="F496" s="265">
        <f t="shared" si="125"/>
        <v>0</v>
      </c>
      <c r="G496" s="254"/>
      <c r="H496" s="255"/>
      <c r="I496" s="256"/>
      <c r="J496" s="14"/>
      <c r="K496" s="14"/>
      <c r="L496" s="14"/>
      <c r="N496" s="15"/>
      <c r="P496" s="258"/>
      <c r="Q496" s="259"/>
      <c r="R496" s="260"/>
      <c r="S496" s="166">
        <f>IF(PMKAFAAPAYER[[#This Row],[ ]]="Payé",PMKAFAAPAYER[[#This Row],[02.01.2025]],0)</f>
        <v>0</v>
      </c>
      <c r="T496" s="234"/>
      <c r="U496" s="166">
        <f>IF(PMKAFAAPAYER[[#This Row],[ ]]="Payé",PMKAFAAPAYER[[#This Row],[09.01.2025]],0)</f>
        <v>0</v>
      </c>
      <c r="V496" s="234"/>
      <c r="W496" s="166">
        <f>IF(PMKAFAAPAYER[[#This Row],[ ]]="Payé",PMKAFAAPAYER[[#This Row],[16.01.2025]],0)</f>
        <v>0</v>
      </c>
      <c r="X496" s="234"/>
      <c r="Y496" s="166">
        <f>IF(PMKAFAAPAYER[[#This Row],[ ]]="Payé",PMKAFAAPAYER[[#This Row],[23.01.2025]],0)</f>
        <v>0</v>
      </c>
      <c r="Z496" s="234"/>
      <c r="AA496" s="176">
        <f>IF(PMKAFAAPAYER[[#This Row],[ ]]="Payé",PMKAFAAPAYER[[#This Row],[30.01.2025]],0)</f>
        <v>0</v>
      </c>
      <c r="AB496" s="32">
        <f t="shared" si="111"/>
        <v>0</v>
      </c>
      <c r="AC496" s="234"/>
      <c r="AD496" s="166">
        <f>IF(PMKAFAAPAYER[[#This Row],[ ]]="Payé",PMKAFAAPAYER[[#This Row],[06.02.2025]],0)</f>
        <v>0</v>
      </c>
      <c r="AE496" s="234"/>
      <c r="AF496" s="166">
        <f>IF(PMKAFAAPAYER[[#This Row],[ ]]="Payé",PMKAFAAPAYER[[#This Row],[13.02.2025]],0)</f>
        <v>0</v>
      </c>
      <c r="AG496" s="234"/>
      <c r="AH496" s="166">
        <f>IF(PMKAFAAPAYER[[#This Row],[ ]]="Payé",PMKAFAAPAYER[[#This Row],[20.02.2025]],0)</f>
        <v>0</v>
      </c>
      <c r="AI496" s="234"/>
      <c r="AJ496" s="176">
        <f>IF(PMKAFAAPAYER[[#This Row],[ ]]="Payé",PMKAFAAPAYER[[#This Row],[27.02.2025]],0)</f>
        <v>0</v>
      </c>
      <c r="AK496" s="47">
        <f t="shared" si="112"/>
        <v>0</v>
      </c>
      <c r="AL496" s="162"/>
      <c r="AM496" s="166">
        <f>IF(PMKAFAAPAYER[[#This Row],[ ]]="Payé",PMKAFAAPAYER[[#This Row],[05.03.2025]],0)</f>
        <v>0</v>
      </c>
      <c r="AN496" s="161"/>
      <c r="AO496" s="166">
        <f>IF(PMKAFAAPAYER[[#This Row],[ ]]="Payé",PMKAFAAPAYER[[#This Row],[12.03.2025]],0)</f>
        <v>0</v>
      </c>
      <c r="AP496" s="161"/>
      <c r="AQ496" s="166">
        <f>IF(PMKAFAAPAYER[[#This Row],[ ]]="Payé",PMKAFAAPAYER[[#This Row],[19.03.2025]],0)</f>
        <v>0</v>
      </c>
      <c r="AR496" s="161"/>
      <c r="AS496" s="176">
        <f>IF(PMKAFAAPAYER[[#This Row],[ ]]="Payé",PMKAFAAPAYER[[#This Row],[26.03.2025]],0)</f>
        <v>0</v>
      </c>
      <c r="AT496" s="17">
        <f t="shared" si="113"/>
        <v>0</v>
      </c>
      <c r="AU496" s="162"/>
      <c r="AV496" s="166">
        <f>IF(PMKAFAAPAYER[[#This Row],[ ]]="Payé",PMKAFAAPAYER[[#This Row],[02.04.2025]],0)</f>
        <v>0</v>
      </c>
      <c r="AW496" s="161"/>
      <c r="AX496" s="166">
        <f>IF(PMKAFAAPAYER[[#This Row],[ ]]="Payé",PMKAFAAPAYER[[#This Row],[09.04.2025]],0)</f>
        <v>0</v>
      </c>
      <c r="AY496" s="161"/>
      <c r="AZ496" s="166">
        <f>IF(PMKAFAAPAYER[[#This Row],[ ]]="Payé",PMKAFAAPAYER[[#This Row],[16.04.2025]],0)</f>
        <v>0</v>
      </c>
      <c r="BA496" s="161"/>
      <c r="BB496" s="166">
        <f>IF(PMKAFAAPAYER[[#This Row],[ ]]="Payé",PMKAFAAPAYER[[#This Row],[23.04.2025]],0)</f>
        <v>0</v>
      </c>
      <c r="BC496" s="161"/>
      <c r="BD496" s="176">
        <f>IF(PMKAFAAPAYER[[#This Row],[ ]]="Payé",PMKAFAAPAYER[[#This Row],[30.04.2025]],0)</f>
        <v>0</v>
      </c>
      <c r="BE496" s="18">
        <f t="shared" si="114"/>
        <v>0</v>
      </c>
      <c r="BF496" s="162"/>
      <c r="BG496" s="166">
        <f>IF(PMKAFAAPAYER[[#This Row],[ ]]="Payé",PMKAFAAPAYER[[#This Row],[07.05.2025]],0)</f>
        <v>0</v>
      </c>
      <c r="BH496" s="161"/>
      <c r="BI496" s="166">
        <f>IF(PMKAFAAPAYER[[#This Row],[ ]]="Payé",PMKAFAAPAYER[[#This Row],[14.05.2025]],0)</f>
        <v>0</v>
      </c>
      <c r="BJ496" s="161"/>
      <c r="BK496" s="166">
        <f>IF(PMKAFAAPAYER[[#This Row],[ ]]="Payé",PMKAFAAPAYER[[#This Row],[21.05.2025]],0)</f>
        <v>0</v>
      </c>
      <c r="BL496" s="161"/>
      <c r="BM496" s="176">
        <f>IF(PMKAFAAPAYER[[#This Row],[ ]]="Payé",PMKAFAAPAYER[[#This Row],[28.05.2025]],0)</f>
        <v>0</v>
      </c>
      <c r="BN496" s="17">
        <f t="shared" si="115"/>
        <v>0</v>
      </c>
      <c r="BO496" s="162"/>
      <c r="BP496" s="166">
        <f>IF(PMKAFAAPAYER[[#This Row],[ ]]="Payé",PMKAFAAPAYER[[#This Row],[04.06.2025]],0)</f>
        <v>0</v>
      </c>
      <c r="BQ496" s="161"/>
      <c r="BR496" s="166">
        <f>IF(PMKAFAAPAYER[[#This Row],[ ]]="Payé",PMKAFAAPAYER[[#This Row],[11.06.2025]],0)</f>
        <v>0</v>
      </c>
      <c r="BS496" s="161"/>
      <c r="BT496" s="166">
        <f>IF(PMKAFAAPAYER[[#This Row],[ ]]="Payé",PMKAFAAPAYER[[#This Row],[18.06.2025]],0)</f>
        <v>0</v>
      </c>
      <c r="BU496" s="161"/>
      <c r="BV496" s="176">
        <f>IF(PMKAFAAPAYER[[#This Row],[ ]]="Payé",PMKAFAAPAYER[[#This Row],[25.06.2025]],0)</f>
        <v>0</v>
      </c>
      <c r="BW496" s="18">
        <f t="shared" si="116"/>
        <v>0</v>
      </c>
      <c r="BX496" s="162"/>
      <c r="BY496" s="166">
        <f>IF(PMKAFAAPAYER[[#This Row],[ ]]="Payé",PMKAFAAPAYER[[#This Row],[02.07.2025]],0)</f>
        <v>0</v>
      </c>
      <c r="BZ496" s="161"/>
      <c r="CA496" s="166">
        <f>IF(PMKAFAAPAYER[[#This Row],[ ]]="Payé",PMKAFAAPAYER[[#This Row],[09.07.2025]],0)</f>
        <v>0</v>
      </c>
      <c r="CB496" s="161"/>
      <c r="CC496" s="166">
        <f>IF(PMKAFAAPAYER[[#This Row],[ ]]="Payé",PMKAFAAPAYER[[#This Row],[16.07.2025]],0)</f>
        <v>0</v>
      </c>
      <c r="CD496" s="161"/>
      <c r="CE496" s="166">
        <f>IF(PMKAFAAPAYER[[#This Row],[ ]]="Payé",PMKAFAAPAYER[[#This Row],[23.07.2025]],0)</f>
        <v>0</v>
      </c>
      <c r="CF496" s="161"/>
      <c r="CG496" s="176">
        <f>IF(PMKAFAAPAYER[[#This Row],[ ]]="Payé",PMKAFAAPAYER[[#This Row],[30.07.2025]],0)</f>
        <v>0</v>
      </c>
      <c r="CH496" s="17">
        <f t="shared" si="117"/>
        <v>0</v>
      </c>
      <c r="CI496" s="162"/>
      <c r="CJ496" s="166">
        <f>IF(PMKAFAAPAYER[[#This Row],[ ]]="Payé",PMKAFAAPAYER[[#This Row],[06.08.2025]],0)</f>
        <v>0</v>
      </c>
      <c r="CK496" s="161"/>
      <c r="CL496" s="166">
        <f>IF(PMKAFAAPAYER[[#This Row],[ ]]="Payé",PMKAFAAPAYER[[#This Row],[13.08.2025]],0)</f>
        <v>0</v>
      </c>
      <c r="CM496" s="161"/>
      <c r="CN496" s="166">
        <f>IF(PMKAFAAPAYER[[#This Row],[ ]]="Payé",PMKAFAAPAYER[[#This Row],[20.08.2025]],0)</f>
        <v>0</v>
      </c>
      <c r="CO496" s="161"/>
      <c r="CP496" s="176">
        <f>IF(PMKAFAAPAYER[[#This Row],[ ]]="Payé",PMKAFAAPAYER[[#This Row],[27.08.2025]],0)</f>
        <v>0</v>
      </c>
      <c r="CQ496" s="18">
        <f t="shared" si="118"/>
        <v>0</v>
      </c>
      <c r="CR496" s="162"/>
      <c r="CS496" s="166">
        <f>IF(PMKAFAAPAYER[[#This Row],[ ]]="Payé",PMKAFAAPAYER[[#This Row],[03.09.2025]],0)</f>
        <v>0</v>
      </c>
      <c r="CT496" s="161"/>
      <c r="CU496" s="166">
        <f>IF(PMKAFAAPAYER[[#This Row],[ ]]="Payé",PMKAFAAPAYER[[#This Row],[10.09.2025]],0)</f>
        <v>0</v>
      </c>
      <c r="CV496" s="161"/>
      <c r="CW496" s="166">
        <f>IF(PMKAFAAPAYER[[#This Row],[ ]]="Payé",PMKAFAAPAYER[[#This Row],[17.09.2025]],0)</f>
        <v>0</v>
      </c>
      <c r="CX496" s="161"/>
      <c r="CY496" s="176">
        <f>IF(PMKAFAAPAYER[[#This Row],[ ]]="Payé",PMKAFAAPAYER[[#This Row],[24.09.2025]],0)</f>
        <v>0</v>
      </c>
      <c r="CZ496" s="17">
        <f t="shared" si="119"/>
        <v>0</v>
      </c>
      <c r="DA496" s="162"/>
      <c r="DB496" s="166">
        <f>IF(PMKAFAAPAYER[[#This Row],[ ]]="Payé",PMKAFAAPAYER[[#This Row],[01.10.2025]],0)</f>
        <v>0</v>
      </c>
      <c r="DC496" s="161"/>
      <c r="DD496" s="166">
        <f>IF(PMKAFAAPAYER[[#This Row],[ ]]="Payé",PMKAFAAPAYER[[#This Row],[08.10.2025]],0)</f>
        <v>0</v>
      </c>
      <c r="DE496" s="161"/>
      <c r="DF496" s="166">
        <f>IF(PMKAFAAPAYER[[#This Row],[ ]]="Payé",PMKAFAAPAYER[[#This Row],[15.10.2025]],0)</f>
        <v>0</v>
      </c>
      <c r="DG496" s="161"/>
      <c r="DH496" s="166">
        <f>IF(PMKAFAAPAYER[[#This Row],[ ]]="Payé",PMKAFAAPAYER[[#This Row],[22.10.2025]],0)</f>
        <v>0</v>
      </c>
      <c r="DI496" s="161"/>
      <c r="DJ496" s="176">
        <f>IF(PMKAFAAPAYER[[#This Row],[ ]]="Payé",PMKAFAAPAYER[[#This Row],[29.10.2025]],0)</f>
        <v>0</v>
      </c>
      <c r="DK496" s="18">
        <f t="shared" si="120"/>
        <v>0</v>
      </c>
      <c r="DL496" s="162"/>
      <c r="DM496" s="166">
        <f>IF(PMKAFAAPAYER[[#This Row],[ ]]="Payé",PMKAFAAPAYER[[#This Row],[05.11.2025]],0)</f>
        <v>0</v>
      </c>
      <c r="DN496" s="161"/>
      <c r="DO496" s="166">
        <f>IF(PMKAFAAPAYER[[#This Row],[ ]]="Payé",PMKAFAAPAYER[[#This Row],[12.11.2025]],0)</f>
        <v>0</v>
      </c>
      <c r="DP496" s="161"/>
      <c r="DQ496" s="166">
        <f>IF(PMKAFAAPAYER[[#This Row],[ ]]="Payé",PMKAFAAPAYER[[#This Row],[19.11.2025]],0)</f>
        <v>0</v>
      </c>
      <c r="DR496" s="161"/>
      <c r="DS496" s="176">
        <f>IF(PMKAFAAPAYER[[#This Row],[ ]]="Payé",PMKAFAAPAYER[[#This Row],[26.11.2025]],0)</f>
        <v>0</v>
      </c>
      <c r="DT496" s="17">
        <f t="shared" si="121"/>
        <v>0</v>
      </c>
      <c r="DU496" s="162"/>
      <c r="DV496" s="166">
        <f>IF(PMKAFAAPAYER[[#This Row],[ ]]="Payé",PMKAFAAPAYER[[#This Row],[03.12.2025]],0)</f>
        <v>0</v>
      </c>
      <c r="DW496" s="161"/>
      <c r="DX496" s="166">
        <f>IF(PMKAFAAPAYER[[#This Row],[ ]]="Payé",PMKAFAAPAYER[[#This Row],[10.12.2025]],0)</f>
        <v>0</v>
      </c>
      <c r="DY496" s="161"/>
      <c r="DZ496" s="166">
        <f>IF(PMKAFAAPAYER[[#This Row],[ ]]="Payé",PMKAFAAPAYER[[#This Row],[17.12.2025]],0)</f>
        <v>0</v>
      </c>
      <c r="EA496" s="161"/>
      <c r="EB496" s="166">
        <f>IF(PMKAFAAPAYER[[#This Row],[ ]]="Payé",PMKAFAAPAYER[[#This Row],[24.12.2025]],0)</f>
        <v>0</v>
      </c>
      <c r="EC496" s="161"/>
      <c r="ED496" s="176">
        <f>IF(PMKAFAAPAYER[[#This Row],[ ]]="Payé",PMKAFAAPAYER[[#This Row],[31.12.2025]],0)</f>
        <v>0</v>
      </c>
      <c r="EE496" s="18">
        <f t="shared" si="122"/>
        <v>0</v>
      </c>
      <c r="EF496" s="11">
        <f t="shared" si="123"/>
        <v>0</v>
      </c>
      <c r="EG496" s="16">
        <f>+PMKAFAAPAYER[[#This Row],[CHF]]-PMKAFAAPAYER[[#This Row],[T2025]]</f>
        <v>0</v>
      </c>
    </row>
    <row r="497" spans="1:137" x14ac:dyDescent="0.3">
      <c r="A497" s="9">
        <f t="shared" si="124"/>
        <v>492</v>
      </c>
      <c r="B497" s="250"/>
      <c r="C497" s="251"/>
      <c r="D497" s="252"/>
      <c r="E497" s="253"/>
      <c r="F497" s="265">
        <f t="shared" si="125"/>
        <v>0</v>
      </c>
      <c r="G497" s="254"/>
      <c r="H497" s="255"/>
      <c r="I497" s="256"/>
      <c r="J497" s="14"/>
      <c r="K497" s="14"/>
      <c r="L497" s="14"/>
      <c r="N497" s="15"/>
      <c r="P497" s="258"/>
      <c r="Q497" s="259"/>
      <c r="R497" s="260"/>
      <c r="S497" s="166">
        <f>IF(PMKAFAAPAYER[[#This Row],[ ]]="Payé",PMKAFAAPAYER[[#This Row],[02.01.2025]],0)</f>
        <v>0</v>
      </c>
      <c r="T497" s="234"/>
      <c r="U497" s="166">
        <f>IF(PMKAFAAPAYER[[#This Row],[ ]]="Payé",PMKAFAAPAYER[[#This Row],[09.01.2025]],0)</f>
        <v>0</v>
      </c>
      <c r="V497" s="234"/>
      <c r="W497" s="166">
        <f>IF(PMKAFAAPAYER[[#This Row],[ ]]="Payé",PMKAFAAPAYER[[#This Row],[16.01.2025]],0)</f>
        <v>0</v>
      </c>
      <c r="X497" s="234"/>
      <c r="Y497" s="166">
        <f>IF(PMKAFAAPAYER[[#This Row],[ ]]="Payé",PMKAFAAPAYER[[#This Row],[23.01.2025]],0)</f>
        <v>0</v>
      </c>
      <c r="Z497" s="234"/>
      <c r="AA497" s="176">
        <f>IF(PMKAFAAPAYER[[#This Row],[ ]]="Payé",PMKAFAAPAYER[[#This Row],[30.01.2025]],0)</f>
        <v>0</v>
      </c>
      <c r="AB497" s="32">
        <f t="shared" si="111"/>
        <v>0</v>
      </c>
      <c r="AC497" s="234"/>
      <c r="AD497" s="166">
        <f>IF(PMKAFAAPAYER[[#This Row],[ ]]="Payé",PMKAFAAPAYER[[#This Row],[06.02.2025]],0)</f>
        <v>0</v>
      </c>
      <c r="AE497" s="234"/>
      <c r="AF497" s="166">
        <f>IF(PMKAFAAPAYER[[#This Row],[ ]]="Payé",PMKAFAAPAYER[[#This Row],[13.02.2025]],0)</f>
        <v>0</v>
      </c>
      <c r="AG497" s="234"/>
      <c r="AH497" s="166">
        <f>IF(PMKAFAAPAYER[[#This Row],[ ]]="Payé",PMKAFAAPAYER[[#This Row],[20.02.2025]],0)</f>
        <v>0</v>
      </c>
      <c r="AI497" s="234"/>
      <c r="AJ497" s="176">
        <f>IF(PMKAFAAPAYER[[#This Row],[ ]]="Payé",PMKAFAAPAYER[[#This Row],[27.02.2025]],0)</f>
        <v>0</v>
      </c>
      <c r="AK497" s="47">
        <f t="shared" si="112"/>
        <v>0</v>
      </c>
      <c r="AL497" s="162"/>
      <c r="AM497" s="166">
        <f>IF(PMKAFAAPAYER[[#This Row],[ ]]="Payé",PMKAFAAPAYER[[#This Row],[05.03.2025]],0)</f>
        <v>0</v>
      </c>
      <c r="AN497" s="161"/>
      <c r="AO497" s="166">
        <f>IF(PMKAFAAPAYER[[#This Row],[ ]]="Payé",PMKAFAAPAYER[[#This Row],[12.03.2025]],0)</f>
        <v>0</v>
      </c>
      <c r="AP497" s="161"/>
      <c r="AQ497" s="166">
        <f>IF(PMKAFAAPAYER[[#This Row],[ ]]="Payé",PMKAFAAPAYER[[#This Row],[19.03.2025]],0)</f>
        <v>0</v>
      </c>
      <c r="AR497" s="161"/>
      <c r="AS497" s="176">
        <f>IF(PMKAFAAPAYER[[#This Row],[ ]]="Payé",PMKAFAAPAYER[[#This Row],[26.03.2025]],0)</f>
        <v>0</v>
      </c>
      <c r="AT497" s="17">
        <f t="shared" si="113"/>
        <v>0</v>
      </c>
      <c r="AU497" s="162"/>
      <c r="AV497" s="166">
        <f>IF(PMKAFAAPAYER[[#This Row],[ ]]="Payé",PMKAFAAPAYER[[#This Row],[02.04.2025]],0)</f>
        <v>0</v>
      </c>
      <c r="AW497" s="161"/>
      <c r="AX497" s="166">
        <f>IF(PMKAFAAPAYER[[#This Row],[ ]]="Payé",PMKAFAAPAYER[[#This Row],[09.04.2025]],0)</f>
        <v>0</v>
      </c>
      <c r="AY497" s="161"/>
      <c r="AZ497" s="166">
        <f>IF(PMKAFAAPAYER[[#This Row],[ ]]="Payé",PMKAFAAPAYER[[#This Row],[16.04.2025]],0)</f>
        <v>0</v>
      </c>
      <c r="BA497" s="161"/>
      <c r="BB497" s="166">
        <f>IF(PMKAFAAPAYER[[#This Row],[ ]]="Payé",PMKAFAAPAYER[[#This Row],[23.04.2025]],0)</f>
        <v>0</v>
      </c>
      <c r="BC497" s="161"/>
      <c r="BD497" s="176">
        <f>IF(PMKAFAAPAYER[[#This Row],[ ]]="Payé",PMKAFAAPAYER[[#This Row],[30.04.2025]],0)</f>
        <v>0</v>
      </c>
      <c r="BE497" s="18">
        <f t="shared" si="114"/>
        <v>0</v>
      </c>
      <c r="BF497" s="162"/>
      <c r="BG497" s="166">
        <f>IF(PMKAFAAPAYER[[#This Row],[ ]]="Payé",PMKAFAAPAYER[[#This Row],[07.05.2025]],0)</f>
        <v>0</v>
      </c>
      <c r="BH497" s="161"/>
      <c r="BI497" s="166">
        <f>IF(PMKAFAAPAYER[[#This Row],[ ]]="Payé",PMKAFAAPAYER[[#This Row],[14.05.2025]],0)</f>
        <v>0</v>
      </c>
      <c r="BJ497" s="161"/>
      <c r="BK497" s="166">
        <f>IF(PMKAFAAPAYER[[#This Row],[ ]]="Payé",PMKAFAAPAYER[[#This Row],[21.05.2025]],0)</f>
        <v>0</v>
      </c>
      <c r="BL497" s="161"/>
      <c r="BM497" s="176">
        <f>IF(PMKAFAAPAYER[[#This Row],[ ]]="Payé",PMKAFAAPAYER[[#This Row],[28.05.2025]],0)</f>
        <v>0</v>
      </c>
      <c r="BN497" s="17">
        <f t="shared" si="115"/>
        <v>0</v>
      </c>
      <c r="BO497" s="162"/>
      <c r="BP497" s="166">
        <f>IF(PMKAFAAPAYER[[#This Row],[ ]]="Payé",PMKAFAAPAYER[[#This Row],[04.06.2025]],0)</f>
        <v>0</v>
      </c>
      <c r="BQ497" s="161"/>
      <c r="BR497" s="166">
        <f>IF(PMKAFAAPAYER[[#This Row],[ ]]="Payé",PMKAFAAPAYER[[#This Row],[11.06.2025]],0)</f>
        <v>0</v>
      </c>
      <c r="BS497" s="161"/>
      <c r="BT497" s="166">
        <f>IF(PMKAFAAPAYER[[#This Row],[ ]]="Payé",PMKAFAAPAYER[[#This Row],[18.06.2025]],0)</f>
        <v>0</v>
      </c>
      <c r="BU497" s="161"/>
      <c r="BV497" s="176">
        <f>IF(PMKAFAAPAYER[[#This Row],[ ]]="Payé",PMKAFAAPAYER[[#This Row],[25.06.2025]],0)</f>
        <v>0</v>
      </c>
      <c r="BW497" s="18">
        <f t="shared" si="116"/>
        <v>0</v>
      </c>
      <c r="BX497" s="162"/>
      <c r="BY497" s="166">
        <f>IF(PMKAFAAPAYER[[#This Row],[ ]]="Payé",PMKAFAAPAYER[[#This Row],[02.07.2025]],0)</f>
        <v>0</v>
      </c>
      <c r="BZ497" s="161"/>
      <c r="CA497" s="166">
        <f>IF(PMKAFAAPAYER[[#This Row],[ ]]="Payé",PMKAFAAPAYER[[#This Row],[09.07.2025]],0)</f>
        <v>0</v>
      </c>
      <c r="CB497" s="161"/>
      <c r="CC497" s="166">
        <f>IF(PMKAFAAPAYER[[#This Row],[ ]]="Payé",PMKAFAAPAYER[[#This Row],[16.07.2025]],0)</f>
        <v>0</v>
      </c>
      <c r="CD497" s="161"/>
      <c r="CE497" s="166">
        <f>IF(PMKAFAAPAYER[[#This Row],[ ]]="Payé",PMKAFAAPAYER[[#This Row],[23.07.2025]],0)</f>
        <v>0</v>
      </c>
      <c r="CF497" s="161"/>
      <c r="CG497" s="176">
        <f>IF(PMKAFAAPAYER[[#This Row],[ ]]="Payé",PMKAFAAPAYER[[#This Row],[30.07.2025]],0)</f>
        <v>0</v>
      </c>
      <c r="CH497" s="17">
        <f t="shared" si="117"/>
        <v>0</v>
      </c>
      <c r="CI497" s="162"/>
      <c r="CJ497" s="166">
        <f>IF(PMKAFAAPAYER[[#This Row],[ ]]="Payé",PMKAFAAPAYER[[#This Row],[06.08.2025]],0)</f>
        <v>0</v>
      </c>
      <c r="CK497" s="161"/>
      <c r="CL497" s="166">
        <f>IF(PMKAFAAPAYER[[#This Row],[ ]]="Payé",PMKAFAAPAYER[[#This Row],[13.08.2025]],0)</f>
        <v>0</v>
      </c>
      <c r="CM497" s="161"/>
      <c r="CN497" s="166">
        <f>IF(PMKAFAAPAYER[[#This Row],[ ]]="Payé",PMKAFAAPAYER[[#This Row],[20.08.2025]],0)</f>
        <v>0</v>
      </c>
      <c r="CO497" s="161"/>
      <c r="CP497" s="176">
        <f>IF(PMKAFAAPAYER[[#This Row],[ ]]="Payé",PMKAFAAPAYER[[#This Row],[27.08.2025]],0)</f>
        <v>0</v>
      </c>
      <c r="CQ497" s="18">
        <f t="shared" si="118"/>
        <v>0</v>
      </c>
      <c r="CR497" s="162"/>
      <c r="CS497" s="166">
        <f>IF(PMKAFAAPAYER[[#This Row],[ ]]="Payé",PMKAFAAPAYER[[#This Row],[03.09.2025]],0)</f>
        <v>0</v>
      </c>
      <c r="CT497" s="161"/>
      <c r="CU497" s="166">
        <f>IF(PMKAFAAPAYER[[#This Row],[ ]]="Payé",PMKAFAAPAYER[[#This Row],[10.09.2025]],0)</f>
        <v>0</v>
      </c>
      <c r="CV497" s="161"/>
      <c r="CW497" s="166">
        <f>IF(PMKAFAAPAYER[[#This Row],[ ]]="Payé",PMKAFAAPAYER[[#This Row],[17.09.2025]],0)</f>
        <v>0</v>
      </c>
      <c r="CX497" s="161"/>
      <c r="CY497" s="176">
        <f>IF(PMKAFAAPAYER[[#This Row],[ ]]="Payé",PMKAFAAPAYER[[#This Row],[24.09.2025]],0)</f>
        <v>0</v>
      </c>
      <c r="CZ497" s="17">
        <f t="shared" si="119"/>
        <v>0</v>
      </c>
      <c r="DA497" s="162"/>
      <c r="DB497" s="166">
        <f>IF(PMKAFAAPAYER[[#This Row],[ ]]="Payé",PMKAFAAPAYER[[#This Row],[01.10.2025]],0)</f>
        <v>0</v>
      </c>
      <c r="DC497" s="161"/>
      <c r="DD497" s="166">
        <f>IF(PMKAFAAPAYER[[#This Row],[ ]]="Payé",PMKAFAAPAYER[[#This Row],[08.10.2025]],0)</f>
        <v>0</v>
      </c>
      <c r="DE497" s="161"/>
      <c r="DF497" s="166">
        <f>IF(PMKAFAAPAYER[[#This Row],[ ]]="Payé",PMKAFAAPAYER[[#This Row],[15.10.2025]],0)</f>
        <v>0</v>
      </c>
      <c r="DG497" s="161"/>
      <c r="DH497" s="166">
        <f>IF(PMKAFAAPAYER[[#This Row],[ ]]="Payé",PMKAFAAPAYER[[#This Row],[22.10.2025]],0)</f>
        <v>0</v>
      </c>
      <c r="DI497" s="161"/>
      <c r="DJ497" s="176">
        <f>IF(PMKAFAAPAYER[[#This Row],[ ]]="Payé",PMKAFAAPAYER[[#This Row],[29.10.2025]],0)</f>
        <v>0</v>
      </c>
      <c r="DK497" s="18">
        <f t="shared" si="120"/>
        <v>0</v>
      </c>
      <c r="DL497" s="162"/>
      <c r="DM497" s="166">
        <f>IF(PMKAFAAPAYER[[#This Row],[ ]]="Payé",PMKAFAAPAYER[[#This Row],[05.11.2025]],0)</f>
        <v>0</v>
      </c>
      <c r="DN497" s="161"/>
      <c r="DO497" s="166">
        <f>IF(PMKAFAAPAYER[[#This Row],[ ]]="Payé",PMKAFAAPAYER[[#This Row],[12.11.2025]],0)</f>
        <v>0</v>
      </c>
      <c r="DP497" s="161"/>
      <c r="DQ497" s="166">
        <f>IF(PMKAFAAPAYER[[#This Row],[ ]]="Payé",PMKAFAAPAYER[[#This Row],[19.11.2025]],0)</f>
        <v>0</v>
      </c>
      <c r="DR497" s="161"/>
      <c r="DS497" s="176">
        <f>IF(PMKAFAAPAYER[[#This Row],[ ]]="Payé",PMKAFAAPAYER[[#This Row],[26.11.2025]],0)</f>
        <v>0</v>
      </c>
      <c r="DT497" s="17">
        <f t="shared" si="121"/>
        <v>0</v>
      </c>
      <c r="DU497" s="162"/>
      <c r="DV497" s="166">
        <f>IF(PMKAFAAPAYER[[#This Row],[ ]]="Payé",PMKAFAAPAYER[[#This Row],[03.12.2025]],0)</f>
        <v>0</v>
      </c>
      <c r="DW497" s="161"/>
      <c r="DX497" s="166">
        <f>IF(PMKAFAAPAYER[[#This Row],[ ]]="Payé",PMKAFAAPAYER[[#This Row],[10.12.2025]],0)</f>
        <v>0</v>
      </c>
      <c r="DY497" s="161"/>
      <c r="DZ497" s="166">
        <f>IF(PMKAFAAPAYER[[#This Row],[ ]]="Payé",PMKAFAAPAYER[[#This Row],[17.12.2025]],0)</f>
        <v>0</v>
      </c>
      <c r="EA497" s="161"/>
      <c r="EB497" s="166">
        <f>IF(PMKAFAAPAYER[[#This Row],[ ]]="Payé",PMKAFAAPAYER[[#This Row],[24.12.2025]],0)</f>
        <v>0</v>
      </c>
      <c r="EC497" s="161"/>
      <c r="ED497" s="176">
        <f>IF(PMKAFAAPAYER[[#This Row],[ ]]="Payé",PMKAFAAPAYER[[#This Row],[31.12.2025]],0)</f>
        <v>0</v>
      </c>
      <c r="EE497" s="18">
        <f t="shared" si="122"/>
        <v>0</v>
      </c>
      <c r="EF497" s="11">
        <f t="shared" si="123"/>
        <v>0</v>
      </c>
      <c r="EG497" s="16">
        <f>+PMKAFAAPAYER[[#This Row],[CHF]]-PMKAFAAPAYER[[#This Row],[T2025]]</f>
        <v>0</v>
      </c>
    </row>
    <row r="498" spans="1:137" x14ac:dyDescent="0.3">
      <c r="A498" s="9">
        <f t="shared" si="124"/>
        <v>493</v>
      </c>
      <c r="B498" s="250"/>
      <c r="C498" s="251"/>
      <c r="D498" s="252"/>
      <c r="E498" s="253"/>
      <c r="F498" s="265">
        <f t="shared" si="125"/>
        <v>0</v>
      </c>
      <c r="G498" s="254"/>
      <c r="H498" s="255"/>
      <c r="I498" s="256"/>
      <c r="J498" s="14"/>
      <c r="K498" s="14"/>
      <c r="L498" s="14"/>
      <c r="N498" s="15"/>
      <c r="P498" s="258"/>
      <c r="Q498" s="259"/>
      <c r="R498" s="260"/>
      <c r="S498" s="166">
        <f>IF(PMKAFAAPAYER[[#This Row],[ ]]="Payé",PMKAFAAPAYER[[#This Row],[02.01.2025]],0)</f>
        <v>0</v>
      </c>
      <c r="T498" s="234"/>
      <c r="U498" s="166">
        <f>IF(PMKAFAAPAYER[[#This Row],[ ]]="Payé",PMKAFAAPAYER[[#This Row],[09.01.2025]],0)</f>
        <v>0</v>
      </c>
      <c r="V498" s="234"/>
      <c r="W498" s="166">
        <f>IF(PMKAFAAPAYER[[#This Row],[ ]]="Payé",PMKAFAAPAYER[[#This Row],[16.01.2025]],0)</f>
        <v>0</v>
      </c>
      <c r="X498" s="234"/>
      <c r="Y498" s="166">
        <f>IF(PMKAFAAPAYER[[#This Row],[ ]]="Payé",PMKAFAAPAYER[[#This Row],[23.01.2025]],0)</f>
        <v>0</v>
      </c>
      <c r="Z498" s="234"/>
      <c r="AA498" s="176">
        <f>IF(PMKAFAAPAYER[[#This Row],[ ]]="Payé",PMKAFAAPAYER[[#This Row],[30.01.2025]],0)</f>
        <v>0</v>
      </c>
      <c r="AB498" s="32">
        <f t="shared" si="111"/>
        <v>0</v>
      </c>
      <c r="AC498" s="234"/>
      <c r="AD498" s="166">
        <f>IF(PMKAFAAPAYER[[#This Row],[ ]]="Payé",PMKAFAAPAYER[[#This Row],[06.02.2025]],0)</f>
        <v>0</v>
      </c>
      <c r="AE498" s="234"/>
      <c r="AF498" s="166">
        <f>IF(PMKAFAAPAYER[[#This Row],[ ]]="Payé",PMKAFAAPAYER[[#This Row],[13.02.2025]],0)</f>
        <v>0</v>
      </c>
      <c r="AG498" s="234"/>
      <c r="AH498" s="166">
        <f>IF(PMKAFAAPAYER[[#This Row],[ ]]="Payé",PMKAFAAPAYER[[#This Row],[20.02.2025]],0)</f>
        <v>0</v>
      </c>
      <c r="AI498" s="234"/>
      <c r="AJ498" s="176">
        <f>IF(PMKAFAAPAYER[[#This Row],[ ]]="Payé",PMKAFAAPAYER[[#This Row],[27.02.2025]],0)</f>
        <v>0</v>
      </c>
      <c r="AK498" s="47">
        <f t="shared" si="112"/>
        <v>0</v>
      </c>
      <c r="AL498" s="162"/>
      <c r="AM498" s="166">
        <f>IF(PMKAFAAPAYER[[#This Row],[ ]]="Payé",PMKAFAAPAYER[[#This Row],[05.03.2025]],0)</f>
        <v>0</v>
      </c>
      <c r="AN498" s="161"/>
      <c r="AO498" s="166">
        <f>IF(PMKAFAAPAYER[[#This Row],[ ]]="Payé",PMKAFAAPAYER[[#This Row],[12.03.2025]],0)</f>
        <v>0</v>
      </c>
      <c r="AP498" s="161"/>
      <c r="AQ498" s="166">
        <f>IF(PMKAFAAPAYER[[#This Row],[ ]]="Payé",PMKAFAAPAYER[[#This Row],[19.03.2025]],0)</f>
        <v>0</v>
      </c>
      <c r="AR498" s="161"/>
      <c r="AS498" s="176">
        <f>IF(PMKAFAAPAYER[[#This Row],[ ]]="Payé",PMKAFAAPAYER[[#This Row],[26.03.2025]],0)</f>
        <v>0</v>
      </c>
      <c r="AT498" s="17">
        <f t="shared" si="113"/>
        <v>0</v>
      </c>
      <c r="AU498" s="162"/>
      <c r="AV498" s="166">
        <f>IF(PMKAFAAPAYER[[#This Row],[ ]]="Payé",PMKAFAAPAYER[[#This Row],[02.04.2025]],0)</f>
        <v>0</v>
      </c>
      <c r="AW498" s="161"/>
      <c r="AX498" s="166">
        <f>IF(PMKAFAAPAYER[[#This Row],[ ]]="Payé",PMKAFAAPAYER[[#This Row],[09.04.2025]],0)</f>
        <v>0</v>
      </c>
      <c r="AY498" s="161"/>
      <c r="AZ498" s="166">
        <f>IF(PMKAFAAPAYER[[#This Row],[ ]]="Payé",PMKAFAAPAYER[[#This Row],[16.04.2025]],0)</f>
        <v>0</v>
      </c>
      <c r="BA498" s="161"/>
      <c r="BB498" s="166">
        <f>IF(PMKAFAAPAYER[[#This Row],[ ]]="Payé",PMKAFAAPAYER[[#This Row],[23.04.2025]],0)</f>
        <v>0</v>
      </c>
      <c r="BC498" s="161"/>
      <c r="BD498" s="176">
        <f>IF(PMKAFAAPAYER[[#This Row],[ ]]="Payé",PMKAFAAPAYER[[#This Row],[30.04.2025]],0)</f>
        <v>0</v>
      </c>
      <c r="BE498" s="18">
        <f t="shared" si="114"/>
        <v>0</v>
      </c>
      <c r="BF498" s="162"/>
      <c r="BG498" s="166">
        <f>IF(PMKAFAAPAYER[[#This Row],[ ]]="Payé",PMKAFAAPAYER[[#This Row],[07.05.2025]],0)</f>
        <v>0</v>
      </c>
      <c r="BH498" s="161"/>
      <c r="BI498" s="166">
        <f>IF(PMKAFAAPAYER[[#This Row],[ ]]="Payé",PMKAFAAPAYER[[#This Row],[14.05.2025]],0)</f>
        <v>0</v>
      </c>
      <c r="BJ498" s="161"/>
      <c r="BK498" s="166">
        <f>IF(PMKAFAAPAYER[[#This Row],[ ]]="Payé",PMKAFAAPAYER[[#This Row],[21.05.2025]],0)</f>
        <v>0</v>
      </c>
      <c r="BL498" s="161"/>
      <c r="BM498" s="176">
        <f>IF(PMKAFAAPAYER[[#This Row],[ ]]="Payé",PMKAFAAPAYER[[#This Row],[28.05.2025]],0)</f>
        <v>0</v>
      </c>
      <c r="BN498" s="17">
        <f t="shared" si="115"/>
        <v>0</v>
      </c>
      <c r="BO498" s="162"/>
      <c r="BP498" s="166">
        <f>IF(PMKAFAAPAYER[[#This Row],[ ]]="Payé",PMKAFAAPAYER[[#This Row],[04.06.2025]],0)</f>
        <v>0</v>
      </c>
      <c r="BQ498" s="161"/>
      <c r="BR498" s="166">
        <f>IF(PMKAFAAPAYER[[#This Row],[ ]]="Payé",PMKAFAAPAYER[[#This Row],[11.06.2025]],0)</f>
        <v>0</v>
      </c>
      <c r="BS498" s="161"/>
      <c r="BT498" s="166">
        <f>IF(PMKAFAAPAYER[[#This Row],[ ]]="Payé",PMKAFAAPAYER[[#This Row],[18.06.2025]],0)</f>
        <v>0</v>
      </c>
      <c r="BU498" s="161"/>
      <c r="BV498" s="176">
        <f>IF(PMKAFAAPAYER[[#This Row],[ ]]="Payé",PMKAFAAPAYER[[#This Row],[25.06.2025]],0)</f>
        <v>0</v>
      </c>
      <c r="BW498" s="18">
        <f t="shared" si="116"/>
        <v>0</v>
      </c>
      <c r="BX498" s="162"/>
      <c r="BY498" s="166">
        <f>IF(PMKAFAAPAYER[[#This Row],[ ]]="Payé",PMKAFAAPAYER[[#This Row],[02.07.2025]],0)</f>
        <v>0</v>
      </c>
      <c r="BZ498" s="161"/>
      <c r="CA498" s="166">
        <f>IF(PMKAFAAPAYER[[#This Row],[ ]]="Payé",PMKAFAAPAYER[[#This Row],[09.07.2025]],0)</f>
        <v>0</v>
      </c>
      <c r="CB498" s="161"/>
      <c r="CC498" s="166">
        <f>IF(PMKAFAAPAYER[[#This Row],[ ]]="Payé",PMKAFAAPAYER[[#This Row],[16.07.2025]],0)</f>
        <v>0</v>
      </c>
      <c r="CD498" s="161"/>
      <c r="CE498" s="166">
        <f>IF(PMKAFAAPAYER[[#This Row],[ ]]="Payé",PMKAFAAPAYER[[#This Row],[23.07.2025]],0)</f>
        <v>0</v>
      </c>
      <c r="CF498" s="161"/>
      <c r="CG498" s="176">
        <f>IF(PMKAFAAPAYER[[#This Row],[ ]]="Payé",PMKAFAAPAYER[[#This Row],[30.07.2025]],0)</f>
        <v>0</v>
      </c>
      <c r="CH498" s="17">
        <f t="shared" si="117"/>
        <v>0</v>
      </c>
      <c r="CI498" s="162"/>
      <c r="CJ498" s="166">
        <f>IF(PMKAFAAPAYER[[#This Row],[ ]]="Payé",PMKAFAAPAYER[[#This Row],[06.08.2025]],0)</f>
        <v>0</v>
      </c>
      <c r="CK498" s="161"/>
      <c r="CL498" s="166">
        <f>IF(PMKAFAAPAYER[[#This Row],[ ]]="Payé",PMKAFAAPAYER[[#This Row],[13.08.2025]],0)</f>
        <v>0</v>
      </c>
      <c r="CM498" s="161"/>
      <c r="CN498" s="166">
        <f>IF(PMKAFAAPAYER[[#This Row],[ ]]="Payé",PMKAFAAPAYER[[#This Row],[20.08.2025]],0)</f>
        <v>0</v>
      </c>
      <c r="CO498" s="161"/>
      <c r="CP498" s="176">
        <f>IF(PMKAFAAPAYER[[#This Row],[ ]]="Payé",PMKAFAAPAYER[[#This Row],[27.08.2025]],0)</f>
        <v>0</v>
      </c>
      <c r="CQ498" s="18">
        <f t="shared" si="118"/>
        <v>0</v>
      </c>
      <c r="CR498" s="162"/>
      <c r="CS498" s="166">
        <f>IF(PMKAFAAPAYER[[#This Row],[ ]]="Payé",PMKAFAAPAYER[[#This Row],[03.09.2025]],0)</f>
        <v>0</v>
      </c>
      <c r="CT498" s="161"/>
      <c r="CU498" s="166">
        <f>IF(PMKAFAAPAYER[[#This Row],[ ]]="Payé",PMKAFAAPAYER[[#This Row],[10.09.2025]],0)</f>
        <v>0</v>
      </c>
      <c r="CV498" s="161"/>
      <c r="CW498" s="166">
        <f>IF(PMKAFAAPAYER[[#This Row],[ ]]="Payé",PMKAFAAPAYER[[#This Row],[17.09.2025]],0)</f>
        <v>0</v>
      </c>
      <c r="CX498" s="161"/>
      <c r="CY498" s="176">
        <f>IF(PMKAFAAPAYER[[#This Row],[ ]]="Payé",PMKAFAAPAYER[[#This Row],[24.09.2025]],0)</f>
        <v>0</v>
      </c>
      <c r="CZ498" s="17">
        <f t="shared" si="119"/>
        <v>0</v>
      </c>
      <c r="DA498" s="162"/>
      <c r="DB498" s="166">
        <f>IF(PMKAFAAPAYER[[#This Row],[ ]]="Payé",PMKAFAAPAYER[[#This Row],[01.10.2025]],0)</f>
        <v>0</v>
      </c>
      <c r="DC498" s="161"/>
      <c r="DD498" s="166">
        <f>IF(PMKAFAAPAYER[[#This Row],[ ]]="Payé",PMKAFAAPAYER[[#This Row],[08.10.2025]],0)</f>
        <v>0</v>
      </c>
      <c r="DE498" s="161"/>
      <c r="DF498" s="166">
        <f>IF(PMKAFAAPAYER[[#This Row],[ ]]="Payé",PMKAFAAPAYER[[#This Row],[15.10.2025]],0)</f>
        <v>0</v>
      </c>
      <c r="DG498" s="161"/>
      <c r="DH498" s="166">
        <f>IF(PMKAFAAPAYER[[#This Row],[ ]]="Payé",PMKAFAAPAYER[[#This Row],[22.10.2025]],0)</f>
        <v>0</v>
      </c>
      <c r="DI498" s="161"/>
      <c r="DJ498" s="176">
        <f>IF(PMKAFAAPAYER[[#This Row],[ ]]="Payé",PMKAFAAPAYER[[#This Row],[29.10.2025]],0)</f>
        <v>0</v>
      </c>
      <c r="DK498" s="18">
        <f t="shared" si="120"/>
        <v>0</v>
      </c>
      <c r="DL498" s="162"/>
      <c r="DM498" s="166">
        <f>IF(PMKAFAAPAYER[[#This Row],[ ]]="Payé",PMKAFAAPAYER[[#This Row],[05.11.2025]],0)</f>
        <v>0</v>
      </c>
      <c r="DN498" s="161"/>
      <c r="DO498" s="166">
        <f>IF(PMKAFAAPAYER[[#This Row],[ ]]="Payé",PMKAFAAPAYER[[#This Row],[12.11.2025]],0)</f>
        <v>0</v>
      </c>
      <c r="DP498" s="161"/>
      <c r="DQ498" s="166">
        <f>IF(PMKAFAAPAYER[[#This Row],[ ]]="Payé",PMKAFAAPAYER[[#This Row],[19.11.2025]],0)</f>
        <v>0</v>
      </c>
      <c r="DR498" s="161"/>
      <c r="DS498" s="176">
        <f>IF(PMKAFAAPAYER[[#This Row],[ ]]="Payé",PMKAFAAPAYER[[#This Row],[26.11.2025]],0)</f>
        <v>0</v>
      </c>
      <c r="DT498" s="17">
        <f t="shared" si="121"/>
        <v>0</v>
      </c>
      <c r="DU498" s="162"/>
      <c r="DV498" s="166">
        <f>IF(PMKAFAAPAYER[[#This Row],[ ]]="Payé",PMKAFAAPAYER[[#This Row],[03.12.2025]],0)</f>
        <v>0</v>
      </c>
      <c r="DW498" s="161"/>
      <c r="DX498" s="166">
        <f>IF(PMKAFAAPAYER[[#This Row],[ ]]="Payé",PMKAFAAPAYER[[#This Row],[10.12.2025]],0)</f>
        <v>0</v>
      </c>
      <c r="DY498" s="161"/>
      <c r="DZ498" s="166">
        <f>IF(PMKAFAAPAYER[[#This Row],[ ]]="Payé",PMKAFAAPAYER[[#This Row],[17.12.2025]],0)</f>
        <v>0</v>
      </c>
      <c r="EA498" s="161"/>
      <c r="EB498" s="166">
        <f>IF(PMKAFAAPAYER[[#This Row],[ ]]="Payé",PMKAFAAPAYER[[#This Row],[24.12.2025]],0)</f>
        <v>0</v>
      </c>
      <c r="EC498" s="161"/>
      <c r="ED498" s="176">
        <f>IF(PMKAFAAPAYER[[#This Row],[ ]]="Payé",PMKAFAAPAYER[[#This Row],[31.12.2025]],0)</f>
        <v>0</v>
      </c>
      <c r="EE498" s="18">
        <f t="shared" si="122"/>
        <v>0</v>
      </c>
      <c r="EF498" s="11">
        <f t="shared" si="123"/>
        <v>0</v>
      </c>
      <c r="EG498" s="16">
        <f>+PMKAFAAPAYER[[#This Row],[CHF]]-PMKAFAAPAYER[[#This Row],[T2025]]</f>
        <v>0</v>
      </c>
    </row>
    <row r="499" spans="1:137" x14ac:dyDescent="0.3">
      <c r="A499" s="9">
        <f t="shared" si="124"/>
        <v>494</v>
      </c>
      <c r="B499" s="250"/>
      <c r="C499" s="251"/>
      <c r="D499" s="252"/>
      <c r="E499" s="253"/>
      <c r="F499" s="265">
        <f t="shared" si="125"/>
        <v>0</v>
      </c>
      <c r="G499" s="254"/>
      <c r="H499" s="255"/>
      <c r="I499" s="256"/>
      <c r="J499" s="14"/>
      <c r="K499" s="14"/>
      <c r="L499" s="14"/>
      <c r="N499" s="15"/>
      <c r="P499" s="258"/>
      <c r="Q499" s="259"/>
      <c r="R499" s="260"/>
      <c r="S499" s="166">
        <f>IF(PMKAFAAPAYER[[#This Row],[ ]]="Payé",PMKAFAAPAYER[[#This Row],[02.01.2025]],0)</f>
        <v>0</v>
      </c>
      <c r="T499" s="234"/>
      <c r="U499" s="166">
        <f>IF(PMKAFAAPAYER[[#This Row],[ ]]="Payé",PMKAFAAPAYER[[#This Row],[09.01.2025]],0)</f>
        <v>0</v>
      </c>
      <c r="V499" s="234"/>
      <c r="W499" s="166">
        <f>IF(PMKAFAAPAYER[[#This Row],[ ]]="Payé",PMKAFAAPAYER[[#This Row],[16.01.2025]],0)</f>
        <v>0</v>
      </c>
      <c r="X499" s="234"/>
      <c r="Y499" s="166">
        <f>IF(PMKAFAAPAYER[[#This Row],[ ]]="Payé",PMKAFAAPAYER[[#This Row],[23.01.2025]],0)</f>
        <v>0</v>
      </c>
      <c r="Z499" s="234"/>
      <c r="AA499" s="176">
        <f>IF(PMKAFAAPAYER[[#This Row],[ ]]="Payé",PMKAFAAPAYER[[#This Row],[30.01.2025]],0)</f>
        <v>0</v>
      </c>
      <c r="AB499" s="32">
        <f t="shared" si="111"/>
        <v>0</v>
      </c>
      <c r="AC499" s="234"/>
      <c r="AD499" s="166">
        <f>IF(PMKAFAAPAYER[[#This Row],[ ]]="Payé",PMKAFAAPAYER[[#This Row],[06.02.2025]],0)</f>
        <v>0</v>
      </c>
      <c r="AE499" s="234"/>
      <c r="AF499" s="166">
        <f>IF(PMKAFAAPAYER[[#This Row],[ ]]="Payé",PMKAFAAPAYER[[#This Row],[13.02.2025]],0)</f>
        <v>0</v>
      </c>
      <c r="AG499" s="234"/>
      <c r="AH499" s="166">
        <f>IF(PMKAFAAPAYER[[#This Row],[ ]]="Payé",PMKAFAAPAYER[[#This Row],[20.02.2025]],0)</f>
        <v>0</v>
      </c>
      <c r="AI499" s="234"/>
      <c r="AJ499" s="176">
        <f>IF(PMKAFAAPAYER[[#This Row],[ ]]="Payé",PMKAFAAPAYER[[#This Row],[27.02.2025]],0)</f>
        <v>0</v>
      </c>
      <c r="AK499" s="47">
        <f t="shared" si="112"/>
        <v>0</v>
      </c>
      <c r="AL499" s="162"/>
      <c r="AM499" s="166">
        <f>IF(PMKAFAAPAYER[[#This Row],[ ]]="Payé",PMKAFAAPAYER[[#This Row],[05.03.2025]],0)</f>
        <v>0</v>
      </c>
      <c r="AN499" s="161"/>
      <c r="AO499" s="166">
        <f>IF(PMKAFAAPAYER[[#This Row],[ ]]="Payé",PMKAFAAPAYER[[#This Row],[12.03.2025]],0)</f>
        <v>0</v>
      </c>
      <c r="AP499" s="161"/>
      <c r="AQ499" s="166">
        <f>IF(PMKAFAAPAYER[[#This Row],[ ]]="Payé",PMKAFAAPAYER[[#This Row],[19.03.2025]],0)</f>
        <v>0</v>
      </c>
      <c r="AR499" s="161"/>
      <c r="AS499" s="176">
        <f>IF(PMKAFAAPAYER[[#This Row],[ ]]="Payé",PMKAFAAPAYER[[#This Row],[26.03.2025]],0)</f>
        <v>0</v>
      </c>
      <c r="AT499" s="17">
        <f t="shared" si="113"/>
        <v>0</v>
      </c>
      <c r="AU499" s="162"/>
      <c r="AV499" s="166">
        <f>IF(PMKAFAAPAYER[[#This Row],[ ]]="Payé",PMKAFAAPAYER[[#This Row],[02.04.2025]],0)</f>
        <v>0</v>
      </c>
      <c r="AW499" s="161"/>
      <c r="AX499" s="166">
        <f>IF(PMKAFAAPAYER[[#This Row],[ ]]="Payé",PMKAFAAPAYER[[#This Row],[09.04.2025]],0)</f>
        <v>0</v>
      </c>
      <c r="AY499" s="161"/>
      <c r="AZ499" s="166">
        <f>IF(PMKAFAAPAYER[[#This Row],[ ]]="Payé",PMKAFAAPAYER[[#This Row],[16.04.2025]],0)</f>
        <v>0</v>
      </c>
      <c r="BA499" s="161"/>
      <c r="BB499" s="166">
        <f>IF(PMKAFAAPAYER[[#This Row],[ ]]="Payé",PMKAFAAPAYER[[#This Row],[23.04.2025]],0)</f>
        <v>0</v>
      </c>
      <c r="BC499" s="161"/>
      <c r="BD499" s="176">
        <f>IF(PMKAFAAPAYER[[#This Row],[ ]]="Payé",PMKAFAAPAYER[[#This Row],[30.04.2025]],0)</f>
        <v>0</v>
      </c>
      <c r="BE499" s="18">
        <f t="shared" si="114"/>
        <v>0</v>
      </c>
      <c r="BF499" s="162"/>
      <c r="BG499" s="166">
        <f>IF(PMKAFAAPAYER[[#This Row],[ ]]="Payé",PMKAFAAPAYER[[#This Row],[07.05.2025]],0)</f>
        <v>0</v>
      </c>
      <c r="BH499" s="161"/>
      <c r="BI499" s="166">
        <f>IF(PMKAFAAPAYER[[#This Row],[ ]]="Payé",PMKAFAAPAYER[[#This Row],[14.05.2025]],0)</f>
        <v>0</v>
      </c>
      <c r="BJ499" s="161"/>
      <c r="BK499" s="166">
        <f>IF(PMKAFAAPAYER[[#This Row],[ ]]="Payé",PMKAFAAPAYER[[#This Row],[21.05.2025]],0)</f>
        <v>0</v>
      </c>
      <c r="BL499" s="161"/>
      <c r="BM499" s="176">
        <f>IF(PMKAFAAPAYER[[#This Row],[ ]]="Payé",PMKAFAAPAYER[[#This Row],[28.05.2025]],0)</f>
        <v>0</v>
      </c>
      <c r="BN499" s="17">
        <f t="shared" si="115"/>
        <v>0</v>
      </c>
      <c r="BO499" s="162"/>
      <c r="BP499" s="166">
        <f>IF(PMKAFAAPAYER[[#This Row],[ ]]="Payé",PMKAFAAPAYER[[#This Row],[04.06.2025]],0)</f>
        <v>0</v>
      </c>
      <c r="BQ499" s="161"/>
      <c r="BR499" s="166">
        <f>IF(PMKAFAAPAYER[[#This Row],[ ]]="Payé",PMKAFAAPAYER[[#This Row],[11.06.2025]],0)</f>
        <v>0</v>
      </c>
      <c r="BS499" s="161"/>
      <c r="BT499" s="166">
        <f>IF(PMKAFAAPAYER[[#This Row],[ ]]="Payé",PMKAFAAPAYER[[#This Row],[18.06.2025]],0)</f>
        <v>0</v>
      </c>
      <c r="BU499" s="161"/>
      <c r="BV499" s="176">
        <f>IF(PMKAFAAPAYER[[#This Row],[ ]]="Payé",PMKAFAAPAYER[[#This Row],[25.06.2025]],0)</f>
        <v>0</v>
      </c>
      <c r="BW499" s="18">
        <f t="shared" si="116"/>
        <v>0</v>
      </c>
      <c r="BX499" s="162"/>
      <c r="BY499" s="166">
        <f>IF(PMKAFAAPAYER[[#This Row],[ ]]="Payé",PMKAFAAPAYER[[#This Row],[02.07.2025]],0)</f>
        <v>0</v>
      </c>
      <c r="BZ499" s="161"/>
      <c r="CA499" s="166">
        <f>IF(PMKAFAAPAYER[[#This Row],[ ]]="Payé",PMKAFAAPAYER[[#This Row],[09.07.2025]],0)</f>
        <v>0</v>
      </c>
      <c r="CB499" s="161"/>
      <c r="CC499" s="166">
        <f>IF(PMKAFAAPAYER[[#This Row],[ ]]="Payé",PMKAFAAPAYER[[#This Row],[16.07.2025]],0)</f>
        <v>0</v>
      </c>
      <c r="CD499" s="161"/>
      <c r="CE499" s="166">
        <f>IF(PMKAFAAPAYER[[#This Row],[ ]]="Payé",PMKAFAAPAYER[[#This Row],[23.07.2025]],0)</f>
        <v>0</v>
      </c>
      <c r="CF499" s="161"/>
      <c r="CG499" s="176">
        <f>IF(PMKAFAAPAYER[[#This Row],[ ]]="Payé",PMKAFAAPAYER[[#This Row],[30.07.2025]],0)</f>
        <v>0</v>
      </c>
      <c r="CH499" s="17">
        <f t="shared" si="117"/>
        <v>0</v>
      </c>
      <c r="CI499" s="162"/>
      <c r="CJ499" s="166">
        <f>IF(PMKAFAAPAYER[[#This Row],[ ]]="Payé",PMKAFAAPAYER[[#This Row],[06.08.2025]],0)</f>
        <v>0</v>
      </c>
      <c r="CK499" s="161"/>
      <c r="CL499" s="166">
        <f>IF(PMKAFAAPAYER[[#This Row],[ ]]="Payé",PMKAFAAPAYER[[#This Row],[13.08.2025]],0)</f>
        <v>0</v>
      </c>
      <c r="CM499" s="161"/>
      <c r="CN499" s="166">
        <f>IF(PMKAFAAPAYER[[#This Row],[ ]]="Payé",PMKAFAAPAYER[[#This Row],[20.08.2025]],0)</f>
        <v>0</v>
      </c>
      <c r="CO499" s="161"/>
      <c r="CP499" s="176">
        <f>IF(PMKAFAAPAYER[[#This Row],[ ]]="Payé",PMKAFAAPAYER[[#This Row],[27.08.2025]],0)</f>
        <v>0</v>
      </c>
      <c r="CQ499" s="18">
        <f t="shared" si="118"/>
        <v>0</v>
      </c>
      <c r="CR499" s="162"/>
      <c r="CS499" s="166">
        <f>IF(PMKAFAAPAYER[[#This Row],[ ]]="Payé",PMKAFAAPAYER[[#This Row],[03.09.2025]],0)</f>
        <v>0</v>
      </c>
      <c r="CT499" s="161"/>
      <c r="CU499" s="166">
        <f>IF(PMKAFAAPAYER[[#This Row],[ ]]="Payé",PMKAFAAPAYER[[#This Row],[10.09.2025]],0)</f>
        <v>0</v>
      </c>
      <c r="CV499" s="161"/>
      <c r="CW499" s="166">
        <f>IF(PMKAFAAPAYER[[#This Row],[ ]]="Payé",PMKAFAAPAYER[[#This Row],[17.09.2025]],0)</f>
        <v>0</v>
      </c>
      <c r="CX499" s="161"/>
      <c r="CY499" s="176">
        <f>IF(PMKAFAAPAYER[[#This Row],[ ]]="Payé",PMKAFAAPAYER[[#This Row],[24.09.2025]],0)</f>
        <v>0</v>
      </c>
      <c r="CZ499" s="17">
        <f t="shared" si="119"/>
        <v>0</v>
      </c>
      <c r="DA499" s="162"/>
      <c r="DB499" s="166">
        <f>IF(PMKAFAAPAYER[[#This Row],[ ]]="Payé",PMKAFAAPAYER[[#This Row],[01.10.2025]],0)</f>
        <v>0</v>
      </c>
      <c r="DC499" s="161"/>
      <c r="DD499" s="166">
        <f>IF(PMKAFAAPAYER[[#This Row],[ ]]="Payé",PMKAFAAPAYER[[#This Row],[08.10.2025]],0)</f>
        <v>0</v>
      </c>
      <c r="DE499" s="161"/>
      <c r="DF499" s="166">
        <f>IF(PMKAFAAPAYER[[#This Row],[ ]]="Payé",PMKAFAAPAYER[[#This Row],[15.10.2025]],0)</f>
        <v>0</v>
      </c>
      <c r="DG499" s="161"/>
      <c r="DH499" s="166">
        <f>IF(PMKAFAAPAYER[[#This Row],[ ]]="Payé",PMKAFAAPAYER[[#This Row],[22.10.2025]],0)</f>
        <v>0</v>
      </c>
      <c r="DI499" s="161"/>
      <c r="DJ499" s="176">
        <f>IF(PMKAFAAPAYER[[#This Row],[ ]]="Payé",PMKAFAAPAYER[[#This Row],[29.10.2025]],0)</f>
        <v>0</v>
      </c>
      <c r="DK499" s="18">
        <f t="shared" si="120"/>
        <v>0</v>
      </c>
      <c r="DL499" s="162"/>
      <c r="DM499" s="166">
        <f>IF(PMKAFAAPAYER[[#This Row],[ ]]="Payé",PMKAFAAPAYER[[#This Row],[05.11.2025]],0)</f>
        <v>0</v>
      </c>
      <c r="DN499" s="161"/>
      <c r="DO499" s="166">
        <f>IF(PMKAFAAPAYER[[#This Row],[ ]]="Payé",PMKAFAAPAYER[[#This Row],[12.11.2025]],0)</f>
        <v>0</v>
      </c>
      <c r="DP499" s="161"/>
      <c r="DQ499" s="166">
        <f>IF(PMKAFAAPAYER[[#This Row],[ ]]="Payé",PMKAFAAPAYER[[#This Row],[19.11.2025]],0)</f>
        <v>0</v>
      </c>
      <c r="DR499" s="161"/>
      <c r="DS499" s="176">
        <f>IF(PMKAFAAPAYER[[#This Row],[ ]]="Payé",PMKAFAAPAYER[[#This Row],[26.11.2025]],0)</f>
        <v>0</v>
      </c>
      <c r="DT499" s="17">
        <f t="shared" si="121"/>
        <v>0</v>
      </c>
      <c r="DU499" s="162"/>
      <c r="DV499" s="166">
        <f>IF(PMKAFAAPAYER[[#This Row],[ ]]="Payé",PMKAFAAPAYER[[#This Row],[03.12.2025]],0)</f>
        <v>0</v>
      </c>
      <c r="DW499" s="161"/>
      <c r="DX499" s="166">
        <f>IF(PMKAFAAPAYER[[#This Row],[ ]]="Payé",PMKAFAAPAYER[[#This Row],[10.12.2025]],0)</f>
        <v>0</v>
      </c>
      <c r="DY499" s="161"/>
      <c r="DZ499" s="166">
        <f>IF(PMKAFAAPAYER[[#This Row],[ ]]="Payé",PMKAFAAPAYER[[#This Row],[17.12.2025]],0)</f>
        <v>0</v>
      </c>
      <c r="EA499" s="161"/>
      <c r="EB499" s="166">
        <f>IF(PMKAFAAPAYER[[#This Row],[ ]]="Payé",PMKAFAAPAYER[[#This Row],[24.12.2025]],0)</f>
        <v>0</v>
      </c>
      <c r="EC499" s="161"/>
      <c r="ED499" s="176">
        <f>IF(PMKAFAAPAYER[[#This Row],[ ]]="Payé",PMKAFAAPAYER[[#This Row],[31.12.2025]],0)</f>
        <v>0</v>
      </c>
      <c r="EE499" s="18">
        <f t="shared" si="122"/>
        <v>0</v>
      </c>
      <c r="EF499" s="11">
        <f t="shared" si="123"/>
        <v>0</v>
      </c>
      <c r="EG499" s="16">
        <f>+PMKAFAAPAYER[[#This Row],[CHF]]-PMKAFAAPAYER[[#This Row],[T2025]]</f>
        <v>0</v>
      </c>
    </row>
    <row r="500" spans="1:137" x14ac:dyDescent="0.3">
      <c r="A500" s="9">
        <f t="shared" si="124"/>
        <v>495</v>
      </c>
      <c r="B500" s="250"/>
      <c r="C500" s="251"/>
      <c r="D500" s="252"/>
      <c r="E500" s="253"/>
      <c r="F500" s="265">
        <f t="shared" si="125"/>
        <v>0</v>
      </c>
      <c r="G500" s="254"/>
      <c r="H500" s="255"/>
      <c r="I500" s="256"/>
      <c r="J500" s="14"/>
      <c r="K500" s="14"/>
      <c r="L500" s="14"/>
      <c r="N500" s="15"/>
      <c r="P500" s="258"/>
      <c r="Q500" s="259"/>
      <c r="R500" s="260"/>
      <c r="S500" s="166">
        <f>IF(PMKAFAAPAYER[[#This Row],[ ]]="Payé",PMKAFAAPAYER[[#This Row],[02.01.2025]],0)</f>
        <v>0</v>
      </c>
      <c r="T500" s="234"/>
      <c r="U500" s="166">
        <f>IF(PMKAFAAPAYER[[#This Row],[ ]]="Payé",PMKAFAAPAYER[[#This Row],[09.01.2025]],0)</f>
        <v>0</v>
      </c>
      <c r="V500" s="234"/>
      <c r="W500" s="166">
        <f>IF(PMKAFAAPAYER[[#This Row],[ ]]="Payé",PMKAFAAPAYER[[#This Row],[16.01.2025]],0)</f>
        <v>0</v>
      </c>
      <c r="X500" s="234"/>
      <c r="Y500" s="166">
        <f>IF(PMKAFAAPAYER[[#This Row],[ ]]="Payé",PMKAFAAPAYER[[#This Row],[23.01.2025]],0)</f>
        <v>0</v>
      </c>
      <c r="Z500" s="234"/>
      <c r="AA500" s="176">
        <f>IF(PMKAFAAPAYER[[#This Row],[ ]]="Payé",PMKAFAAPAYER[[#This Row],[30.01.2025]],0)</f>
        <v>0</v>
      </c>
      <c r="AB500" s="32">
        <f t="shared" si="111"/>
        <v>0</v>
      </c>
      <c r="AC500" s="234"/>
      <c r="AD500" s="166">
        <f>IF(PMKAFAAPAYER[[#This Row],[ ]]="Payé",PMKAFAAPAYER[[#This Row],[06.02.2025]],0)</f>
        <v>0</v>
      </c>
      <c r="AE500" s="234"/>
      <c r="AF500" s="166">
        <f>IF(PMKAFAAPAYER[[#This Row],[ ]]="Payé",PMKAFAAPAYER[[#This Row],[13.02.2025]],0)</f>
        <v>0</v>
      </c>
      <c r="AG500" s="234"/>
      <c r="AH500" s="166">
        <f>IF(PMKAFAAPAYER[[#This Row],[ ]]="Payé",PMKAFAAPAYER[[#This Row],[20.02.2025]],0)</f>
        <v>0</v>
      </c>
      <c r="AI500" s="234"/>
      <c r="AJ500" s="176">
        <f>IF(PMKAFAAPAYER[[#This Row],[ ]]="Payé",PMKAFAAPAYER[[#This Row],[27.02.2025]],0)</f>
        <v>0</v>
      </c>
      <c r="AK500" s="47">
        <f t="shared" si="112"/>
        <v>0</v>
      </c>
      <c r="AL500" s="162"/>
      <c r="AM500" s="166">
        <f>IF(PMKAFAAPAYER[[#This Row],[ ]]="Payé",PMKAFAAPAYER[[#This Row],[05.03.2025]],0)</f>
        <v>0</v>
      </c>
      <c r="AN500" s="161"/>
      <c r="AO500" s="166">
        <f>IF(PMKAFAAPAYER[[#This Row],[ ]]="Payé",PMKAFAAPAYER[[#This Row],[12.03.2025]],0)</f>
        <v>0</v>
      </c>
      <c r="AP500" s="161"/>
      <c r="AQ500" s="166">
        <f>IF(PMKAFAAPAYER[[#This Row],[ ]]="Payé",PMKAFAAPAYER[[#This Row],[19.03.2025]],0)</f>
        <v>0</v>
      </c>
      <c r="AR500" s="161"/>
      <c r="AS500" s="176">
        <f>IF(PMKAFAAPAYER[[#This Row],[ ]]="Payé",PMKAFAAPAYER[[#This Row],[26.03.2025]],0)</f>
        <v>0</v>
      </c>
      <c r="AT500" s="17">
        <f t="shared" si="113"/>
        <v>0</v>
      </c>
      <c r="AU500" s="162"/>
      <c r="AV500" s="166">
        <f>IF(PMKAFAAPAYER[[#This Row],[ ]]="Payé",PMKAFAAPAYER[[#This Row],[02.04.2025]],0)</f>
        <v>0</v>
      </c>
      <c r="AW500" s="161"/>
      <c r="AX500" s="166">
        <f>IF(PMKAFAAPAYER[[#This Row],[ ]]="Payé",PMKAFAAPAYER[[#This Row],[09.04.2025]],0)</f>
        <v>0</v>
      </c>
      <c r="AY500" s="161"/>
      <c r="AZ500" s="166">
        <f>IF(PMKAFAAPAYER[[#This Row],[ ]]="Payé",PMKAFAAPAYER[[#This Row],[16.04.2025]],0)</f>
        <v>0</v>
      </c>
      <c r="BA500" s="161"/>
      <c r="BB500" s="166">
        <f>IF(PMKAFAAPAYER[[#This Row],[ ]]="Payé",PMKAFAAPAYER[[#This Row],[23.04.2025]],0)</f>
        <v>0</v>
      </c>
      <c r="BC500" s="161"/>
      <c r="BD500" s="176">
        <f>IF(PMKAFAAPAYER[[#This Row],[ ]]="Payé",PMKAFAAPAYER[[#This Row],[30.04.2025]],0)</f>
        <v>0</v>
      </c>
      <c r="BE500" s="18">
        <f t="shared" si="114"/>
        <v>0</v>
      </c>
      <c r="BF500" s="162"/>
      <c r="BG500" s="166">
        <f>IF(PMKAFAAPAYER[[#This Row],[ ]]="Payé",PMKAFAAPAYER[[#This Row],[07.05.2025]],0)</f>
        <v>0</v>
      </c>
      <c r="BH500" s="161"/>
      <c r="BI500" s="166">
        <f>IF(PMKAFAAPAYER[[#This Row],[ ]]="Payé",PMKAFAAPAYER[[#This Row],[14.05.2025]],0)</f>
        <v>0</v>
      </c>
      <c r="BJ500" s="161"/>
      <c r="BK500" s="166">
        <f>IF(PMKAFAAPAYER[[#This Row],[ ]]="Payé",PMKAFAAPAYER[[#This Row],[21.05.2025]],0)</f>
        <v>0</v>
      </c>
      <c r="BL500" s="161"/>
      <c r="BM500" s="176">
        <f>IF(PMKAFAAPAYER[[#This Row],[ ]]="Payé",PMKAFAAPAYER[[#This Row],[28.05.2025]],0)</f>
        <v>0</v>
      </c>
      <c r="BN500" s="17">
        <f t="shared" si="115"/>
        <v>0</v>
      </c>
      <c r="BO500" s="162"/>
      <c r="BP500" s="166">
        <f>IF(PMKAFAAPAYER[[#This Row],[ ]]="Payé",PMKAFAAPAYER[[#This Row],[04.06.2025]],0)</f>
        <v>0</v>
      </c>
      <c r="BQ500" s="161"/>
      <c r="BR500" s="166">
        <f>IF(PMKAFAAPAYER[[#This Row],[ ]]="Payé",PMKAFAAPAYER[[#This Row],[11.06.2025]],0)</f>
        <v>0</v>
      </c>
      <c r="BS500" s="161"/>
      <c r="BT500" s="166">
        <f>IF(PMKAFAAPAYER[[#This Row],[ ]]="Payé",PMKAFAAPAYER[[#This Row],[18.06.2025]],0)</f>
        <v>0</v>
      </c>
      <c r="BU500" s="161"/>
      <c r="BV500" s="176">
        <f>IF(PMKAFAAPAYER[[#This Row],[ ]]="Payé",PMKAFAAPAYER[[#This Row],[25.06.2025]],0)</f>
        <v>0</v>
      </c>
      <c r="BW500" s="18">
        <f t="shared" si="116"/>
        <v>0</v>
      </c>
      <c r="BX500" s="162"/>
      <c r="BY500" s="166">
        <f>IF(PMKAFAAPAYER[[#This Row],[ ]]="Payé",PMKAFAAPAYER[[#This Row],[02.07.2025]],0)</f>
        <v>0</v>
      </c>
      <c r="BZ500" s="161"/>
      <c r="CA500" s="166">
        <f>IF(PMKAFAAPAYER[[#This Row],[ ]]="Payé",PMKAFAAPAYER[[#This Row],[09.07.2025]],0)</f>
        <v>0</v>
      </c>
      <c r="CB500" s="161"/>
      <c r="CC500" s="166">
        <f>IF(PMKAFAAPAYER[[#This Row],[ ]]="Payé",PMKAFAAPAYER[[#This Row],[16.07.2025]],0)</f>
        <v>0</v>
      </c>
      <c r="CD500" s="161"/>
      <c r="CE500" s="166">
        <f>IF(PMKAFAAPAYER[[#This Row],[ ]]="Payé",PMKAFAAPAYER[[#This Row],[23.07.2025]],0)</f>
        <v>0</v>
      </c>
      <c r="CF500" s="161"/>
      <c r="CG500" s="176">
        <f>IF(PMKAFAAPAYER[[#This Row],[ ]]="Payé",PMKAFAAPAYER[[#This Row],[30.07.2025]],0)</f>
        <v>0</v>
      </c>
      <c r="CH500" s="17">
        <f t="shared" si="117"/>
        <v>0</v>
      </c>
      <c r="CI500" s="162"/>
      <c r="CJ500" s="166">
        <f>IF(PMKAFAAPAYER[[#This Row],[ ]]="Payé",PMKAFAAPAYER[[#This Row],[06.08.2025]],0)</f>
        <v>0</v>
      </c>
      <c r="CK500" s="161"/>
      <c r="CL500" s="166">
        <f>IF(PMKAFAAPAYER[[#This Row],[ ]]="Payé",PMKAFAAPAYER[[#This Row],[13.08.2025]],0)</f>
        <v>0</v>
      </c>
      <c r="CM500" s="161"/>
      <c r="CN500" s="166">
        <f>IF(PMKAFAAPAYER[[#This Row],[ ]]="Payé",PMKAFAAPAYER[[#This Row],[20.08.2025]],0)</f>
        <v>0</v>
      </c>
      <c r="CO500" s="161"/>
      <c r="CP500" s="176">
        <f>IF(PMKAFAAPAYER[[#This Row],[ ]]="Payé",PMKAFAAPAYER[[#This Row],[27.08.2025]],0)</f>
        <v>0</v>
      </c>
      <c r="CQ500" s="18">
        <f t="shared" si="118"/>
        <v>0</v>
      </c>
      <c r="CR500" s="162"/>
      <c r="CS500" s="166">
        <f>IF(PMKAFAAPAYER[[#This Row],[ ]]="Payé",PMKAFAAPAYER[[#This Row],[03.09.2025]],0)</f>
        <v>0</v>
      </c>
      <c r="CT500" s="161"/>
      <c r="CU500" s="166">
        <f>IF(PMKAFAAPAYER[[#This Row],[ ]]="Payé",PMKAFAAPAYER[[#This Row],[10.09.2025]],0)</f>
        <v>0</v>
      </c>
      <c r="CV500" s="161"/>
      <c r="CW500" s="166">
        <f>IF(PMKAFAAPAYER[[#This Row],[ ]]="Payé",PMKAFAAPAYER[[#This Row],[17.09.2025]],0)</f>
        <v>0</v>
      </c>
      <c r="CX500" s="161"/>
      <c r="CY500" s="176">
        <f>IF(PMKAFAAPAYER[[#This Row],[ ]]="Payé",PMKAFAAPAYER[[#This Row],[24.09.2025]],0)</f>
        <v>0</v>
      </c>
      <c r="CZ500" s="17">
        <f t="shared" si="119"/>
        <v>0</v>
      </c>
      <c r="DA500" s="162"/>
      <c r="DB500" s="166">
        <f>IF(PMKAFAAPAYER[[#This Row],[ ]]="Payé",PMKAFAAPAYER[[#This Row],[01.10.2025]],0)</f>
        <v>0</v>
      </c>
      <c r="DC500" s="161"/>
      <c r="DD500" s="166">
        <f>IF(PMKAFAAPAYER[[#This Row],[ ]]="Payé",PMKAFAAPAYER[[#This Row],[08.10.2025]],0)</f>
        <v>0</v>
      </c>
      <c r="DE500" s="161"/>
      <c r="DF500" s="166">
        <f>IF(PMKAFAAPAYER[[#This Row],[ ]]="Payé",PMKAFAAPAYER[[#This Row],[15.10.2025]],0)</f>
        <v>0</v>
      </c>
      <c r="DG500" s="161"/>
      <c r="DH500" s="166">
        <f>IF(PMKAFAAPAYER[[#This Row],[ ]]="Payé",PMKAFAAPAYER[[#This Row],[22.10.2025]],0)</f>
        <v>0</v>
      </c>
      <c r="DI500" s="161"/>
      <c r="DJ500" s="176">
        <f>IF(PMKAFAAPAYER[[#This Row],[ ]]="Payé",PMKAFAAPAYER[[#This Row],[29.10.2025]],0)</f>
        <v>0</v>
      </c>
      <c r="DK500" s="18">
        <f t="shared" si="120"/>
        <v>0</v>
      </c>
      <c r="DL500" s="162"/>
      <c r="DM500" s="166">
        <f>IF(PMKAFAAPAYER[[#This Row],[ ]]="Payé",PMKAFAAPAYER[[#This Row],[05.11.2025]],0)</f>
        <v>0</v>
      </c>
      <c r="DN500" s="161"/>
      <c r="DO500" s="166">
        <f>IF(PMKAFAAPAYER[[#This Row],[ ]]="Payé",PMKAFAAPAYER[[#This Row],[12.11.2025]],0)</f>
        <v>0</v>
      </c>
      <c r="DP500" s="161"/>
      <c r="DQ500" s="166">
        <f>IF(PMKAFAAPAYER[[#This Row],[ ]]="Payé",PMKAFAAPAYER[[#This Row],[19.11.2025]],0)</f>
        <v>0</v>
      </c>
      <c r="DR500" s="161"/>
      <c r="DS500" s="176">
        <f>IF(PMKAFAAPAYER[[#This Row],[ ]]="Payé",PMKAFAAPAYER[[#This Row],[26.11.2025]],0)</f>
        <v>0</v>
      </c>
      <c r="DT500" s="17">
        <f t="shared" si="121"/>
        <v>0</v>
      </c>
      <c r="DU500" s="162"/>
      <c r="DV500" s="166">
        <f>IF(PMKAFAAPAYER[[#This Row],[ ]]="Payé",PMKAFAAPAYER[[#This Row],[03.12.2025]],0)</f>
        <v>0</v>
      </c>
      <c r="DW500" s="161"/>
      <c r="DX500" s="166">
        <f>IF(PMKAFAAPAYER[[#This Row],[ ]]="Payé",PMKAFAAPAYER[[#This Row],[10.12.2025]],0)</f>
        <v>0</v>
      </c>
      <c r="DY500" s="161"/>
      <c r="DZ500" s="166">
        <f>IF(PMKAFAAPAYER[[#This Row],[ ]]="Payé",PMKAFAAPAYER[[#This Row],[17.12.2025]],0)</f>
        <v>0</v>
      </c>
      <c r="EA500" s="161"/>
      <c r="EB500" s="166">
        <f>IF(PMKAFAAPAYER[[#This Row],[ ]]="Payé",PMKAFAAPAYER[[#This Row],[24.12.2025]],0)</f>
        <v>0</v>
      </c>
      <c r="EC500" s="161"/>
      <c r="ED500" s="176">
        <f>IF(PMKAFAAPAYER[[#This Row],[ ]]="Payé",PMKAFAAPAYER[[#This Row],[31.12.2025]],0)</f>
        <v>0</v>
      </c>
      <c r="EE500" s="18">
        <f t="shared" si="122"/>
        <v>0</v>
      </c>
      <c r="EF500" s="11">
        <f t="shared" si="123"/>
        <v>0</v>
      </c>
      <c r="EG500" s="16">
        <f>+PMKAFAAPAYER[[#This Row],[CHF]]-PMKAFAAPAYER[[#This Row],[T2025]]</f>
        <v>0</v>
      </c>
    </row>
    <row r="501" spans="1:137" x14ac:dyDescent="0.3">
      <c r="A501" s="9">
        <f t="shared" si="124"/>
        <v>496</v>
      </c>
      <c r="B501" s="250"/>
      <c r="C501" s="251"/>
      <c r="D501" s="252"/>
      <c r="E501" s="253"/>
      <c r="F501" s="265">
        <f t="shared" si="125"/>
        <v>0</v>
      </c>
      <c r="G501" s="254"/>
      <c r="H501" s="255"/>
      <c r="I501" s="256"/>
      <c r="J501" s="14"/>
      <c r="K501" s="14"/>
      <c r="L501" s="14"/>
      <c r="N501" s="15"/>
      <c r="P501" s="258"/>
      <c r="Q501" s="259"/>
      <c r="R501" s="260"/>
      <c r="S501" s="166">
        <f>IF(PMKAFAAPAYER[[#This Row],[ ]]="Payé",PMKAFAAPAYER[[#This Row],[02.01.2025]],0)</f>
        <v>0</v>
      </c>
      <c r="T501" s="234"/>
      <c r="U501" s="166">
        <f>IF(PMKAFAAPAYER[[#This Row],[ ]]="Payé",PMKAFAAPAYER[[#This Row],[09.01.2025]],0)</f>
        <v>0</v>
      </c>
      <c r="V501" s="234"/>
      <c r="W501" s="166">
        <f>IF(PMKAFAAPAYER[[#This Row],[ ]]="Payé",PMKAFAAPAYER[[#This Row],[16.01.2025]],0)</f>
        <v>0</v>
      </c>
      <c r="X501" s="234"/>
      <c r="Y501" s="166">
        <f>IF(PMKAFAAPAYER[[#This Row],[ ]]="Payé",PMKAFAAPAYER[[#This Row],[23.01.2025]],0)</f>
        <v>0</v>
      </c>
      <c r="Z501" s="234"/>
      <c r="AA501" s="176">
        <f>IF(PMKAFAAPAYER[[#This Row],[ ]]="Payé",PMKAFAAPAYER[[#This Row],[30.01.2025]],0)</f>
        <v>0</v>
      </c>
      <c r="AB501" s="32">
        <f t="shared" si="111"/>
        <v>0</v>
      </c>
      <c r="AC501" s="234"/>
      <c r="AD501" s="166">
        <f>IF(PMKAFAAPAYER[[#This Row],[ ]]="Payé",PMKAFAAPAYER[[#This Row],[06.02.2025]],0)</f>
        <v>0</v>
      </c>
      <c r="AE501" s="234"/>
      <c r="AF501" s="166">
        <f>IF(PMKAFAAPAYER[[#This Row],[ ]]="Payé",PMKAFAAPAYER[[#This Row],[13.02.2025]],0)</f>
        <v>0</v>
      </c>
      <c r="AG501" s="234"/>
      <c r="AH501" s="166">
        <f>IF(PMKAFAAPAYER[[#This Row],[ ]]="Payé",PMKAFAAPAYER[[#This Row],[20.02.2025]],0)</f>
        <v>0</v>
      </c>
      <c r="AI501" s="234"/>
      <c r="AJ501" s="176">
        <f>IF(PMKAFAAPAYER[[#This Row],[ ]]="Payé",PMKAFAAPAYER[[#This Row],[27.02.2025]],0)</f>
        <v>0</v>
      </c>
      <c r="AK501" s="47">
        <f t="shared" si="112"/>
        <v>0</v>
      </c>
      <c r="AL501" s="162"/>
      <c r="AM501" s="166">
        <f>IF(PMKAFAAPAYER[[#This Row],[ ]]="Payé",PMKAFAAPAYER[[#This Row],[05.03.2025]],0)</f>
        <v>0</v>
      </c>
      <c r="AN501" s="161"/>
      <c r="AO501" s="166">
        <f>IF(PMKAFAAPAYER[[#This Row],[ ]]="Payé",PMKAFAAPAYER[[#This Row],[12.03.2025]],0)</f>
        <v>0</v>
      </c>
      <c r="AP501" s="161"/>
      <c r="AQ501" s="166">
        <f>IF(PMKAFAAPAYER[[#This Row],[ ]]="Payé",PMKAFAAPAYER[[#This Row],[19.03.2025]],0)</f>
        <v>0</v>
      </c>
      <c r="AR501" s="161"/>
      <c r="AS501" s="176">
        <f>IF(PMKAFAAPAYER[[#This Row],[ ]]="Payé",PMKAFAAPAYER[[#This Row],[26.03.2025]],0)</f>
        <v>0</v>
      </c>
      <c r="AT501" s="17">
        <f t="shared" si="113"/>
        <v>0</v>
      </c>
      <c r="AU501" s="162"/>
      <c r="AV501" s="166">
        <f>IF(PMKAFAAPAYER[[#This Row],[ ]]="Payé",PMKAFAAPAYER[[#This Row],[02.04.2025]],0)</f>
        <v>0</v>
      </c>
      <c r="AW501" s="161"/>
      <c r="AX501" s="166">
        <f>IF(PMKAFAAPAYER[[#This Row],[ ]]="Payé",PMKAFAAPAYER[[#This Row],[09.04.2025]],0)</f>
        <v>0</v>
      </c>
      <c r="AY501" s="161"/>
      <c r="AZ501" s="166">
        <f>IF(PMKAFAAPAYER[[#This Row],[ ]]="Payé",PMKAFAAPAYER[[#This Row],[16.04.2025]],0)</f>
        <v>0</v>
      </c>
      <c r="BA501" s="161"/>
      <c r="BB501" s="166">
        <f>IF(PMKAFAAPAYER[[#This Row],[ ]]="Payé",PMKAFAAPAYER[[#This Row],[23.04.2025]],0)</f>
        <v>0</v>
      </c>
      <c r="BC501" s="161"/>
      <c r="BD501" s="176">
        <f>IF(PMKAFAAPAYER[[#This Row],[ ]]="Payé",PMKAFAAPAYER[[#This Row],[30.04.2025]],0)</f>
        <v>0</v>
      </c>
      <c r="BE501" s="18">
        <f t="shared" si="114"/>
        <v>0</v>
      </c>
      <c r="BF501" s="162"/>
      <c r="BG501" s="166">
        <f>IF(PMKAFAAPAYER[[#This Row],[ ]]="Payé",PMKAFAAPAYER[[#This Row],[07.05.2025]],0)</f>
        <v>0</v>
      </c>
      <c r="BH501" s="161"/>
      <c r="BI501" s="166">
        <f>IF(PMKAFAAPAYER[[#This Row],[ ]]="Payé",PMKAFAAPAYER[[#This Row],[14.05.2025]],0)</f>
        <v>0</v>
      </c>
      <c r="BJ501" s="161"/>
      <c r="BK501" s="166">
        <f>IF(PMKAFAAPAYER[[#This Row],[ ]]="Payé",PMKAFAAPAYER[[#This Row],[21.05.2025]],0)</f>
        <v>0</v>
      </c>
      <c r="BL501" s="161"/>
      <c r="BM501" s="176">
        <f>IF(PMKAFAAPAYER[[#This Row],[ ]]="Payé",PMKAFAAPAYER[[#This Row],[28.05.2025]],0)</f>
        <v>0</v>
      </c>
      <c r="BN501" s="17">
        <f t="shared" si="115"/>
        <v>0</v>
      </c>
      <c r="BO501" s="162"/>
      <c r="BP501" s="166">
        <f>IF(PMKAFAAPAYER[[#This Row],[ ]]="Payé",PMKAFAAPAYER[[#This Row],[04.06.2025]],0)</f>
        <v>0</v>
      </c>
      <c r="BQ501" s="161"/>
      <c r="BR501" s="166">
        <f>IF(PMKAFAAPAYER[[#This Row],[ ]]="Payé",PMKAFAAPAYER[[#This Row],[11.06.2025]],0)</f>
        <v>0</v>
      </c>
      <c r="BS501" s="161"/>
      <c r="BT501" s="166">
        <f>IF(PMKAFAAPAYER[[#This Row],[ ]]="Payé",PMKAFAAPAYER[[#This Row],[18.06.2025]],0)</f>
        <v>0</v>
      </c>
      <c r="BU501" s="161"/>
      <c r="BV501" s="176">
        <f>IF(PMKAFAAPAYER[[#This Row],[ ]]="Payé",PMKAFAAPAYER[[#This Row],[25.06.2025]],0)</f>
        <v>0</v>
      </c>
      <c r="BW501" s="18">
        <f t="shared" si="116"/>
        <v>0</v>
      </c>
      <c r="BX501" s="162"/>
      <c r="BY501" s="166">
        <f>IF(PMKAFAAPAYER[[#This Row],[ ]]="Payé",PMKAFAAPAYER[[#This Row],[02.07.2025]],0)</f>
        <v>0</v>
      </c>
      <c r="BZ501" s="161"/>
      <c r="CA501" s="166">
        <f>IF(PMKAFAAPAYER[[#This Row],[ ]]="Payé",PMKAFAAPAYER[[#This Row],[09.07.2025]],0)</f>
        <v>0</v>
      </c>
      <c r="CB501" s="161"/>
      <c r="CC501" s="166">
        <f>IF(PMKAFAAPAYER[[#This Row],[ ]]="Payé",PMKAFAAPAYER[[#This Row],[16.07.2025]],0)</f>
        <v>0</v>
      </c>
      <c r="CD501" s="161"/>
      <c r="CE501" s="166">
        <f>IF(PMKAFAAPAYER[[#This Row],[ ]]="Payé",PMKAFAAPAYER[[#This Row],[23.07.2025]],0)</f>
        <v>0</v>
      </c>
      <c r="CF501" s="161"/>
      <c r="CG501" s="176">
        <f>IF(PMKAFAAPAYER[[#This Row],[ ]]="Payé",PMKAFAAPAYER[[#This Row],[30.07.2025]],0)</f>
        <v>0</v>
      </c>
      <c r="CH501" s="17">
        <f t="shared" si="117"/>
        <v>0</v>
      </c>
      <c r="CI501" s="162"/>
      <c r="CJ501" s="166">
        <f>IF(PMKAFAAPAYER[[#This Row],[ ]]="Payé",PMKAFAAPAYER[[#This Row],[06.08.2025]],0)</f>
        <v>0</v>
      </c>
      <c r="CK501" s="161"/>
      <c r="CL501" s="166">
        <f>IF(PMKAFAAPAYER[[#This Row],[ ]]="Payé",PMKAFAAPAYER[[#This Row],[13.08.2025]],0)</f>
        <v>0</v>
      </c>
      <c r="CM501" s="161"/>
      <c r="CN501" s="166">
        <f>IF(PMKAFAAPAYER[[#This Row],[ ]]="Payé",PMKAFAAPAYER[[#This Row],[20.08.2025]],0)</f>
        <v>0</v>
      </c>
      <c r="CO501" s="161"/>
      <c r="CP501" s="176">
        <f>IF(PMKAFAAPAYER[[#This Row],[ ]]="Payé",PMKAFAAPAYER[[#This Row],[27.08.2025]],0)</f>
        <v>0</v>
      </c>
      <c r="CQ501" s="18">
        <f t="shared" si="118"/>
        <v>0</v>
      </c>
      <c r="CR501" s="162"/>
      <c r="CS501" s="166">
        <f>IF(PMKAFAAPAYER[[#This Row],[ ]]="Payé",PMKAFAAPAYER[[#This Row],[03.09.2025]],0)</f>
        <v>0</v>
      </c>
      <c r="CT501" s="161"/>
      <c r="CU501" s="166">
        <f>IF(PMKAFAAPAYER[[#This Row],[ ]]="Payé",PMKAFAAPAYER[[#This Row],[10.09.2025]],0)</f>
        <v>0</v>
      </c>
      <c r="CV501" s="161"/>
      <c r="CW501" s="166">
        <f>IF(PMKAFAAPAYER[[#This Row],[ ]]="Payé",PMKAFAAPAYER[[#This Row],[17.09.2025]],0)</f>
        <v>0</v>
      </c>
      <c r="CX501" s="161"/>
      <c r="CY501" s="176">
        <f>IF(PMKAFAAPAYER[[#This Row],[ ]]="Payé",PMKAFAAPAYER[[#This Row],[24.09.2025]],0)</f>
        <v>0</v>
      </c>
      <c r="CZ501" s="17">
        <f t="shared" si="119"/>
        <v>0</v>
      </c>
      <c r="DA501" s="162"/>
      <c r="DB501" s="166">
        <f>IF(PMKAFAAPAYER[[#This Row],[ ]]="Payé",PMKAFAAPAYER[[#This Row],[01.10.2025]],0)</f>
        <v>0</v>
      </c>
      <c r="DC501" s="161"/>
      <c r="DD501" s="166">
        <f>IF(PMKAFAAPAYER[[#This Row],[ ]]="Payé",PMKAFAAPAYER[[#This Row],[08.10.2025]],0)</f>
        <v>0</v>
      </c>
      <c r="DE501" s="161"/>
      <c r="DF501" s="166">
        <f>IF(PMKAFAAPAYER[[#This Row],[ ]]="Payé",PMKAFAAPAYER[[#This Row],[15.10.2025]],0)</f>
        <v>0</v>
      </c>
      <c r="DG501" s="161"/>
      <c r="DH501" s="166">
        <f>IF(PMKAFAAPAYER[[#This Row],[ ]]="Payé",PMKAFAAPAYER[[#This Row],[22.10.2025]],0)</f>
        <v>0</v>
      </c>
      <c r="DI501" s="161"/>
      <c r="DJ501" s="176">
        <f>IF(PMKAFAAPAYER[[#This Row],[ ]]="Payé",PMKAFAAPAYER[[#This Row],[29.10.2025]],0)</f>
        <v>0</v>
      </c>
      <c r="DK501" s="18">
        <f t="shared" si="120"/>
        <v>0</v>
      </c>
      <c r="DL501" s="162"/>
      <c r="DM501" s="166">
        <f>IF(PMKAFAAPAYER[[#This Row],[ ]]="Payé",PMKAFAAPAYER[[#This Row],[05.11.2025]],0)</f>
        <v>0</v>
      </c>
      <c r="DN501" s="161"/>
      <c r="DO501" s="166">
        <f>IF(PMKAFAAPAYER[[#This Row],[ ]]="Payé",PMKAFAAPAYER[[#This Row],[12.11.2025]],0)</f>
        <v>0</v>
      </c>
      <c r="DP501" s="161"/>
      <c r="DQ501" s="166">
        <f>IF(PMKAFAAPAYER[[#This Row],[ ]]="Payé",PMKAFAAPAYER[[#This Row],[19.11.2025]],0)</f>
        <v>0</v>
      </c>
      <c r="DR501" s="161"/>
      <c r="DS501" s="176">
        <f>IF(PMKAFAAPAYER[[#This Row],[ ]]="Payé",PMKAFAAPAYER[[#This Row],[26.11.2025]],0)</f>
        <v>0</v>
      </c>
      <c r="DT501" s="17">
        <f t="shared" si="121"/>
        <v>0</v>
      </c>
      <c r="DU501" s="162"/>
      <c r="DV501" s="166">
        <f>IF(PMKAFAAPAYER[[#This Row],[ ]]="Payé",PMKAFAAPAYER[[#This Row],[03.12.2025]],0)</f>
        <v>0</v>
      </c>
      <c r="DW501" s="161"/>
      <c r="DX501" s="166">
        <f>IF(PMKAFAAPAYER[[#This Row],[ ]]="Payé",PMKAFAAPAYER[[#This Row],[10.12.2025]],0)</f>
        <v>0</v>
      </c>
      <c r="DY501" s="161"/>
      <c r="DZ501" s="166">
        <f>IF(PMKAFAAPAYER[[#This Row],[ ]]="Payé",PMKAFAAPAYER[[#This Row],[17.12.2025]],0)</f>
        <v>0</v>
      </c>
      <c r="EA501" s="161"/>
      <c r="EB501" s="166">
        <f>IF(PMKAFAAPAYER[[#This Row],[ ]]="Payé",PMKAFAAPAYER[[#This Row],[24.12.2025]],0)</f>
        <v>0</v>
      </c>
      <c r="EC501" s="161"/>
      <c r="ED501" s="176">
        <f>IF(PMKAFAAPAYER[[#This Row],[ ]]="Payé",PMKAFAAPAYER[[#This Row],[31.12.2025]],0)</f>
        <v>0</v>
      </c>
      <c r="EE501" s="18">
        <f t="shared" si="122"/>
        <v>0</v>
      </c>
      <c r="EF501" s="11">
        <f t="shared" si="123"/>
        <v>0</v>
      </c>
      <c r="EG501" s="16">
        <f>+PMKAFAAPAYER[[#This Row],[CHF]]-PMKAFAAPAYER[[#This Row],[T2025]]</f>
        <v>0</v>
      </c>
    </row>
    <row r="502" spans="1:137" x14ac:dyDescent="0.3">
      <c r="A502" s="9">
        <f t="shared" si="124"/>
        <v>497</v>
      </c>
      <c r="B502" s="250"/>
      <c r="C502" s="251"/>
      <c r="D502" s="252"/>
      <c r="E502" s="253"/>
      <c r="F502" s="265">
        <f t="shared" si="125"/>
        <v>0</v>
      </c>
      <c r="G502" s="254"/>
      <c r="H502" s="255"/>
      <c r="I502" s="256"/>
      <c r="J502" s="14"/>
      <c r="K502" s="14"/>
      <c r="L502" s="14"/>
      <c r="N502" s="15"/>
      <c r="P502" s="258"/>
      <c r="Q502" s="259"/>
      <c r="R502" s="260"/>
      <c r="S502" s="166">
        <f>IF(PMKAFAAPAYER[[#This Row],[ ]]="Payé",PMKAFAAPAYER[[#This Row],[02.01.2025]],0)</f>
        <v>0</v>
      </c>
      <c r="T502" s="234"/>
      <c r="U502" s="166">
        <f>IF(PMKAFAAPAYER[[#This Row],[ ]]="Payé",PMKAFAAPAYER[[#This Row],[09.01.2025]],0)</f>
        <v>0</v>
      </c>
      <c r="V502" s="234"/>
      <c r="W502" s="166">
        <f>IF(PMKAFAAPAYER[[#This Row],[ ]]="Payé",PMKAFAAPAYER[[#This Row],[16.01.2025]],0)</f>
        <v>0</v>
      </c>
      <c r="X502" s="234"/>
      <c r="Y502" s="166">
        <f>IF(PMKAFAAPAYER[[#This Row],[ ]]="Payé",PMKAFAAPAYER[[#This Row],[23.01.2025]],0)</f>
        <v>0</v>
      </c>
      <c r="Z502" s="234"/>
      <c r="AA502" s="176">
        <f>IF(PMKAFAAPAYER[[#This Row],[ ]]="Payé",PMKAFAAPAYER[[#This Row],[30.01.2025]],0)</f>
        <v>0</v>
      </c>
      <c r="AB502" s="32">
        <f t="shared" si="111"/>
        <v>0</v>
      </c>
      <c r="AC502" s="234"/>
      <c r="AD502" s="166">
        <f>IF(PMKAFAAPAYER[[#This Row],[ ]]="Payé",PMKAFAAPAYER[[#This Row],[06.02.2025]],0)</f>
        <v>0</v>
      </c>
      <c r="AE502" s="234"/>
      <c r="AF502" s="166">
        <f>IF(PMKAFAAPAYER[[#This Row],[ ]]="Payé",PMKAFAAPAYER[[#This Row],[13.02.2025]],0)</f>
        <v>0</v>
      </c>
      <c r="AG502" s="234"/>
      <c r="AH502" s="166">
        <f>IF(PMKAFAAPAYER[[#This Row],[ ]]="Payé",PMKAFAAPAYER[[#This Row],[20.02.2025]],0)</f>
        <v>0</v>
      </c>
      <c r="AI502" s="234"/>
      <c r="AJ502" s="176">
        <f>IF(PMKAFAAPAYER[[#This Row],[ ]]="Payé",PMKAFAAPAYER[[#This Row],[27.02.2025]],0)</f>
        <v>0</v>
      </c>
      <c r="AK502" s="47">
        <f t="shared" si="112"/>
        <v>0</v>
      </c>
      <c r="AL502" s="162"/>
      <c r="AM502" s="166">
        <f>IF(PMKAFAAPAYER[[#This Row],[ ]]="Payé",PMKAFAAPAYER[[#This Row],[05.03.2025]],0)</f>
        <v>0</v>
      </c>
      <c r="AN502" s="161"/>
      <c r="AO502" s="166">
        <f>IF(PMKAFAAPAYER[[#This Row],[ ]]="Payé",PMKAFAAPAYER[[#This Row],[12.03.2025]],0)</f>
        <v>0</v>
      </c>
      <c r="AP502" s="161"/>
      <c r="AQ502" s="166">
        <f>IF(PMKAFAAPAYER[[#This Row],[ ]]="Payé",PMKAFAAPAYER[[#This Row],[19.03.2025]],0)</f>
        <v>0</v>
      </c>
      <c r="AR502" s="161"/>
      <c r="AS502" s="176">
        <f>IF(PMKAFAAPAYER[[#This Row],[ ]]="Payé",PMKAFAAPAYER[[#This Row],[26.03.2025]],0)</f>
        <v>0</v>
      </c>
      <c r="AT502" s="17">
        <f t="shared" si="113"/>
        <v>0</v>
      </c>
      <c r="AU502" s="162"/>
      <c r="AV502" s="166">
        <f>IF(PMKAFAAPAYER[[#This Row],[ ]]="Payé",PMKAFAAPAYER[[#This Row],[02.04.2025]],0)</f>
        <v>0</v>
      </c>
      <c r="AW502" s="161"/>
      <c r="AX502" s="166">
        <f>IF(PMKAFAAPAYER[[#This Row],[ ]]="Payé",PMKAFAAPAYER[[#This Row],[09.04.2025]],0)</f>
        <v>0</v>
      </c>
      <c r="AY502" s="161"/>
      <c r="AZ502" s="166">
        <f>IF(PMKAFAAPAYER[[#This Row],[ ]]="Payé",PMKAFAAPAYER[[#This Row],[16.04.2025]],0)</f>
        <v>0</v>
      </c>
      <c r="BA502" s="161"/>
      <c r="BB502" s="166">
        <f>IF(PMKAFAAPAYER[[#This Row],[ ]]="Payé",PMKAFAAPAYER[[#This Row],[23.04.2025]],0)</f>
        <v>0</v>
      </c>
      <c r="BC502" s="161"/>
      <c r="BD502" s="176">
        <f>IF(PMKAFAAPAYER[[#This Row],[ ]]="Payé",PMKAFAAPAYER[[#This Row],[30.04.2025]],0)</f>
        <v>0</v>
      </c>
      <c r="BE502" s="18">
        <f t="shared" si="114"/>
        <v>0</v>
      </c>
      <c r="BF502" s="162"/>
      <c r="BG502" s="166">
        <f>IF(PMKAFAAPAYER[[#This Row],[ ]]="Payé",PMKAFAAPAYER[[#This Row],[07.05.2025]],0)</f>
        <v>0</v>
      </c>
      <c r="BH502" s="161"/>
      <c r="BI502" s="166">
        <f>IF(PMKAFAAPAYER[[#This Row],[ ]]="Payé",PMKAFAAPAYER[[#This Row],[14.05.2025]],0)</f>
        <v>0</v>
      </c>
      <c r="BJ502" s="161"/>
      <c r="BK502" s="166">
        <f>IF(PMKAFAAPAYER[[#This Row],[ ]]="Payé",PMKAFAAPAYER[[#This Row],[21.05.2025]],0)</f>
        <v>0</v>
      </c>
      <c r="BL502" s="161"/>
      <c r="BM502" s="176">
        <f>IF(PMKAFAAPAYER[[#This Row],[ ]]="Payé",PMKAFAAPAYER[[#This Row],[28.05.2025]],0)</f>
        <v>0</v>
      </c>
      <c r="BN502" s="17">
        <f t="shared" si="115"/>
        <v>0</v>
      </c>
      <c r="BO502" s="162"/>
      <c r="BP502" s="166">
        <f>IF(PMKAFAAPAYER[[#This Row],[ ]]="Payé",PMKAFAAPAYER[[#This Row],[04.06.2025]],0)</f>
        <v>0</v>
      </c>
      <c r="BQ502" s="161"/>
      <c r="BR502" s="166">
        <f>IF(PMKAFAAPAYER[[#This Row],[ ]]="Payé",PMKAFAAPAYER[[#This Row],[11.06.2025]],0)</f>
        <v>0</v>
      </c>
      <c r="BS502" s="161"/>
      <c r="BT502" s="166">
        <f>IF(PMKAFAAPAYER[[#This Row],[ ]]="Payé",PMKAFAAPAYER[[#This Row],[18.06.2025]],0)</f>
        <v>0</v>
      </c>
      <c r="BU502" s="161"/>
      <c r="BV502" s="176">
        <f>IF(PMKAFAAPAYER[[#This Row],[ ]]="Payé",PMKAFAAPAYER[[#This Row],[25.06.2025]],0)</f>
        <v>0</v>
      </c>
      <c r="BW502" s="18">
        <f t="shared" si="116"/>
        <v>0</v>
      </c>
      <c r="BX502" s="162"/>
      <c r="BY502" s="166">
        <f>IF(PMKAFAAPAYER[[#This Row],[ ]]="Payé",PMKAFAAPAYER[[#This Row],[02.07.2025]],0)</f>
        <v>0</v>
      </c>
      <c r="BZ502" s="161"/>
      <c r="CA502" s="166">
        <f>IF(PMKAFAAPAYER[[#This Row],[ ]]="Payé",PMKAFAAPAYER[[#This Row],[09.07.2025]],0)</f>
        <v>0</v>
      </c>
      <c r="CB502" s="161"/>
      <c r="CC502" s="166">
        <f>IF(PMKAFAAPAYER[[#This Row],[ ]]="Payé",PMKAFAAPAYER[[#This Row],[16.07.2025]],0)</f>
        <v>0</v>
      </c>
      <c r="CD502" s="161"/>
      <c r="CE502" s="166">
        <f>IF(PMKAFAAPAYER[[#This Row],[ ]]="Payé",PMKAFAAPAYER[[#This Row],[23.07.2025]],0)</f>
        <v>0</v>
      </c>
      <c r="CF502" s="161"/>
      <c r="CG502" s="176">
        <f>IF(PMKAFAAPAYER[[#This Row],[ ]]="Payé",PMKAFAAPAYER[[#This Row],[30.07.2025]],0)</f>
        <v>0</v>
      </c>
      <c r="CH502" s="17">
        <f t="shared" si="117"/>
        <v>0</v>
      </c>
      <c r="CI502" s="162"/>
      <c r="CJ502" s="166">
        <f>IF(PMKAFAAPAYER[[#This Row],[ ]]="Payé",PMKAFAAPAYER[[#This Row],[06.08.2025]],0)</f>
        <v>0</v>
      </c>
      <c r="CK502" s="161"/>
      <c r="CL502" s="166">
        <f>IF(PMKAFAAPAYER[[#This Row],[ ]]="Payé",PMKAFAAPAYER[[#This Row],[13.08.2025]],0)</f>
        <v>0</v>
      </c>
      <c r="CM502" s="161"/>
      <c r="CN502" s="166">
        <f>IF(PMKAFAAPAYER[[#This Row],[ ]]="Payé",PMKAFAAPAYER[[#This Row],[20.08.2025]],0)</f>
        <v>0</v>
      </c>
      <c r="CO502" s="161"/>
      <c r="CP502" s="176">
        <f>IF(PMKAFAAPAYER[[#This Row],[ ]]="Payé",PMKAFAAPAYER[[#This Row],[27.08.2025]],0)</f>
        <v>0</v>
      </c>
      <c r="CQ502" s="18">
        <f t="shared" si="118"/>
        <v>0</v>
      </c>
      <c r="CR502" s="162"/>
      <c r="CS502" s="166">
        <f>IF(PMKAFAAPAYER[[#This Row],[ ]]="Payé",PMKAFAAPAYER[[#This Row],[03.09.2025]],0)</f>
        <v>0</v>
      </c>
      <c r="CT502" s="161"/>
      <c r="CU502" s="166">
        <f>IF(PMKAFAAPAYER[[#This Row],[ ]]="Payé",PMKAFAAPAYER[[#This Row],[10.09.2025]],0)</f>
        <v>0</v>
      </c>
      <c r="CV502" s="161"/>
      <c r="CW502" s="166">
        <f>IF(PMKAFAAPAYER[[#This Row],[ ]]="Payé",PMKAFAAPAYER[[#This Row],[17.09.2025]],0)</f>
        <v>0</v>
      </c>
      <c r="CX502" s="161"/>
      <c r="CY502" s="176">
        <f>IF(PMKAFAAPAYER[[#This Row],[ ]]="Payé",PMKAFAAPAYER[[#This Row],[24.09.2025]],0)</f>
        <v>0</v>
      </c>
      <c r="CZ502" s="17">
        <f t="shared" si="119"/>
        <v>0</v>
      </c>
      <c r="DA502" s="162"/>
      <c r="DB502" s="166">
        <f>IF(PMKAFAAPAYER[[#This Row],[ ]]="Payé",PMKAFAAPAYER[[#This Row],[01.10.2025]],0)</f>
        <v>0</v>
      </c>
      <c r="DC502" s="161"/>
      <c r="DD502" s="166">
        <f>IF(PMKAFAAPAYER[[#This Row],[ ]]="Payé",PMKAFAAPAYER[[#This Row],[08.10.2025]],0)</f>
        <v>0</v>
      </c>
      <c r="DE502" s="161"/>
      <c r="DF502" s="166">
        <f>IF(PMKAFAAPAYER[[#This Row],[ ]]="Payé",PMKAFAAPAYER[[#This Row],[15.10.2025]],0)</f>
        <v>0</v>
      </c>
      <c r="DG502" s="161"/>
      <c r="DH502" s="166">
        <f>IF(PMKAFAAPAYER[[#This Row],[ ]]="Payé",PMKAFAAPAYER[[#This Row],[22.10.2025]],0)</f>
        <v>0</v>
      </c>
      <c r="DI502" s="161"/>
      <c r="DJ502" s="176">
        <f>IF(PMKAFAAPAYER[[#This Row],[ ]]="Payé",PMKAFAAPAYER[[#This Row],[29.10.2025]],0)</f>
        <v>0</v>
      </c>
      <c r="DK502" s="18">
        <f t="shared" si="120"/>
        <v>0</v>
      </c>
      <c r="DL502" s="162"/>
      <c r="DM502" s="166">
        <f>IF(PMKAFAAPAYER[[#This Row],[ ]]="Payé",PMKAFAAPAYER[[#This Row],[05.11.2025]],0)</f>
        <v>0</v>
      </c>
      <c r="DN502" s="161"/>
      <c r="DO502" s="166">
        <f>IF(PMKAFAAPAYER[[#This Row],[ ]]="Payé",PMKAFAAPAYER[[#This Row],[12.11.2025]],0)</f>
        <v>0</v>
      </c>
      <c r="DP502" s="161"/>
      <c r="DQ502" s="166">
        <f>IF(PMKAFAAPAYER[[#This Row],[ ]]="Payé",PMKAFAAPAYER[[#This Row],[19.11.2025]],0)</f>
        <v>0</v>
      </c>
      <c r="DR502" s="161"/>
      <c r="DS502" s="176">
        <f>IF(PMKAFAAPAYER[[#This Row],[ ]]="Payé",PMKAFAAPAYER[[#This Row],[26.11.2025]],0)</f>
        <v>0</v>
      </c>
      <c r="DT502" s="17">
        <f t="shared" si="121"/>
        <v>0</v>
      </c>
      <c r="DU502" s="162"/>
      <c r="DV502" s="166">
        <f>IF(PMKAFAAPAYER[[#This Row],[ ]]="Payé",PMKAFAAPAYER[[#This Row],[03.12.2025]],0)</f>
        <v>0</v>
      </c>
      <c r="DW502" s="161"/>
      <c r="DX502" s="166">
        <f>IF(PMKAFAAPAYER[[#This Row],[ ]]="Payé",PMKAFAAPAYER[[#This Row],[10.12.2025]],0)</f>
        <v>0</v>
      </c>
      <c r="DY502" s="161"/>
      <c r="DZ502" s="166">
        <f>IF(PMKAFAAPAYER[[#This Row],[ ]]="Payé",PMKAFAAPAYER[[#This Row],[17.12.2025]],0)</f>
        <v>0</v>
      </c>
      <c r="EA502" s="161"/>
      <c r="EB502" s="166">
        <f>IF(PMKAFAAPAYER[[#This Row],[ ]]="Payé",PMKAFAAPAYER[[#This Row],[24.12.2025]],0)</f>
        <v>0</v>
      </c>
      <c r="EC502" s="161"/>
      <c r="ED502" s="176">
        <f>IF(PMKAFAAPAYER[[#This Row],[ ]]="Payé",PMKAFAAPAYER[[#This Row],[31.12.2025]],0)</f>
        <v>0</v>
      </c>
      <c r="EE502" s="18">
        <f t="shared" si="122"/>
        <v>0</v>
      </c>
      <c r="EF502" s="11">
        <f t="shared" si="123"/>
        <v>0</v>
      </c>
      <c r="EG502" s="16">
        <f>+PMKAFAAPAYER[[#This Row],[CHF]]-PMKAFAAPAYER[[#This Row],[T2025]]</f>
        <v>0</v>
      </c>
    </row>
    <row r="503" spans="1:137" x14ac:dyDescent="0.3">
      <c r="A503" s="9">
        <f t="shared" si="124"/>
        <v>498</v>
      </c>
      <c r="B503" s="250"/>
      <c r="C503" s="251"/>
      <c r="D503" s="252"/>
      <c r="E503" s="253"/>
      <c r="F503" s="265">
        <f t="shared" si="125"/>
        <v>0</v>
      </c>
      <c r="G503" s="254"/>
      <c r="H503" s="255"/>
      <c r="I503" s="256"/>
      <c r="J503" s="14"/>
      <c r="K503" s="14"/>
      <c r="L503" s="14"/>
      <c r="N503" s="15"/>
      <c r="P503" s="258"/>
      <c r="Q503" s="259"/>
      <c r="R503" s="260"/>
      <c r="S503" s="166">
        <f>IF(PMKAFAAPAYER[[#This Row],[ ]]="Payé",PMKAFAAPAYER[[#This Row],[02.01.2025]],0)</f>
        <v>0</v>
      </c>
      <c r="T503" s="234"/>
      <c r="U503" s="166">
        <f>IF(PMKAFAAPAYER[[#This Row],[ ]]="Payé",PMKAFAAPAYER[[#This Row],[09.01.2025]],0)</f>
        <v>0</v>
      </c>
      <c r="V503" s="234"/>
      <c r="W503" s="166">
        <f>IF(PMKAFAAPAYER[[#This Row],[ ]]="Payé",PMKAFAAPAYER[[#This Row],[16.01.2025]],0)</f>
        <v>0</v>
      </c>
      <c r="X503" s="234"/>
      <c r="Y503" s="166">
        <f>IF(PMKAFAAPAYER[[#This Row],[ ]]="Payé",PMKAFAAPAYER[[#This Row],[23.01.2025]],0)</f>
        <v>0</v>
      </c>
      <c r="Z503" s="234"/>
      <c r="AA503" s="176">
        <f>IF(PMKAFAAPAYER[[#This Row],[ ]]="Payé",PMKAFAAPAYER[[#This Row],[30.01.2025]],0)</f>
        <v>0</v>
      </c>
      <c r="AB503" s="32">
        <f t="shared" si="111"/>
        <v>0</v>
      </c>
      <c r="AC503" s="234"/>
      <c r="AD503" s="166">
        <f>IF(PMKAFAAPAYER[[#This Row],[ ]]="Payé",PMKAFAAPAYER[[#This Row],[06.02.2025]],0)</f>
        <v>0</v>
      </c>
      <c r="AE503" s="234"/>
      <c r="AF503" s="166">
        <f>IF(PMKAFAAPAYER[[#This Row],[ ]]="Payé",PMKAFAAPAYER[[#This Row],[13.02.2025]],0)</f>
        <v>0</v>
      </c>
      <c r="AG503" s="234"/>
      <c r="AH503" s="166">
        <f>IF(PMKAFAAPAYER[[#This Row],[ ]]="Payé",PMKAFAAPAYER[[#This Row],[20.02.2025]],0)</f>
        <v>0</v>
      </c>
      <c r="AI503" s="234"/>
      <c r="AJ503" s="176">
        <f>IF(PMKAFAAPAYER[[#This Row],[ ]]="Payé",PMKAFAAPAYER[[#This Row],[27.02.2025]],0)</f>
        <v>0</v>
      </c>
      <c r="AK503" s="47">
        <f t="shared" si="112"/>
        <v>0</v>
      </c>
      <c r="AL503" s="162"/>
      <c r="AM503" s="166">
        <f>IF(PMKAFAAPAYER[[#This Row],[ ]]="Payé",PMKAFAAPAYER[[#This Row],[05.03.2025]],0)</f>
        <v>0</v>
      </c>
      <c r="AN503" s="161"/>
      <c r="AO503" s="166">
        <f>IF(PMKAFAAPAYER[[#This Row],[ ]]="Payé",PMKAFAAPAYER[[#This Row],[12.03.2025]],0)</f>
        <v>0</v>
      </c>
      <c r="AP503" s="161"/>
      <c r="AQ503" s="166">
        <f>IF(PMKAFAAPAYER[[#This Row],[ ]]="Payé",PMKAFAAPAYER[[#This Row],[19.03.2025]],0)</f>
        <v>0</v>
      </c>
      <c r="AR503" s="161"/>
      <c r="AS503" s="176">
        <f>IF(PMKAFAAPAYER[[#This Row],[ ]]="Payé",PMKAFAAPAYER[[#This Row],[26.03.2025]],0)</f>
        <v>0</v>
      </c>
      <c r="AT503" s="17">
        <f t="shared" si="113"/>
        <v>0</v>
      </c>
      <c r="AU503" s="162"/>
      <c r="AV503" s="166">
        <f>IF(PMKAFAAPAYER[[#This Row],[ ]]="Payé",PMKAFAAPAYER[[#This Row],[02.04.2025]],0)</f>
        <v>0</v>
      </c>
      <c r="AW503" s="161"/>
      <c r="AX503" s="166">
        <f>IF(PMKAFAAPAYER[[#This Row],[ ]]="Payé",PMKAFAAPAYER[[#This Row],[09.04.2025]],0)</f>
        <v>0</v>
      </c>
      <c r="AY503" s="161"/>
      <c r="AZ503" s="166">
        <f>IF(PMKAFAAPAYER[[#This Row],[ ]]="Payé",PMKAFAAPAYER[[#This Row],[16.04.2025]],0)</f>
        <v>0</v>
      </c>
      <c r="BA503" s="161"/>
      <c r="BB503" s="166">
        <f>IF(PMKAFAAPAYER[[#This Row],[ ]]="Payé",PMKAFAAPAYER[[#This Row],[23.04.2025]],0)</f>
        <v>0</v>
      </c>
      <c r="BC503" s="161"/>
      <c r="BD503" s="176">
        <f>IF(PMKAFAAPAYER[[#This Row],[ ]]="Payé",PMKAFAAPAYER[[#This Row],[30.04.2025]],0)</f>
        <v>0</v>
      </c>
      <c r="BE503" s="18">
        <f t="shared" si="114"/>
        <v>0</v>
      </c>
      <c r="BF503" s="162"/>
      <c r="BG503" s="166">
        <f>IF(PMKAFAAPAYER[[#This Row],[ ]]="Payé",PMKAFAAPAYER[[#This Row],[07.05.2025]],0)</f>
        <v>0</v>
      </c>
      <c r="BH503" s="161"/>
      <c r="BI503" s="166">
        <f>IF(PMKAFAAPAYER[[#This Row],[ ]]="Payé",PMKAFAAPAYER[[#This Row],[14.05.2025]],0)</f>
        <v>0</v>
      </c>
      <c r="BJ503" s="161"/>
      <c r="BK503" s="166">
        <f>IF(PMKAFAAPAYER[[#This Row],[ ]]="Payé",PMKAFAAPAYER[[#This Row],[21.05.2025]],0)</f>
        <v>0</v>
      </c>
      <c r="BL503" s="161"/>
      <c r="BM503" s="176">
        <f>IF(PMKAFAAPAYER[[#This Row],[ ]]="Payé",PMKAFAAPAYER[[#This Row],[28.05.2025]],0)</f>
        <v>0</v>
      </c>
      <c r="BN503" s="17">
        <f t="shared" si="115"/>
        <v>0</v>
      </c>
      <c r="BO503" s="162"/>
      <c r="BP503" s="166">
        <f>IF(PMKAFAAPAYER[[#This Row],[ ]]="Payé",PMKAFAAPAYER[[#This Row],[04.06.2025]],0)</f>
        <v>0</v>
      </c>
      <c r="BQ503" s="161"/>
      <c r="BR503" s="166">
        <f>IF(PMKAFAAPAYER[[#This Row],[ ]]="Payé",PMKAFAAPAYER[[#This Row],[11.06.2025]],0)</f>
        <v>0</v>
      </c>
      <c r="BS503" s="161"/>
      <c r="BT503" s="166">
        <f>IF(PMKAFAAPAYER[[#This Row],[ ]]="Payé",PMKAFAAPAYER[[#This Row],[18.06.2025]],0)</f>
        <v>0</v>
      </c>
      <c r="BU503" s="161"/>
      <c r="BV503" s="176">
        <f>IF(PMKAFAAPAYER[[#This Row],[ ]]="Payé",PMKAFAAPAYER[[#This Row],[25.06.2025]],0)</f>
        <v>0</v>
      </c>
      <c r="BW503" s="18">
        <f t="shared" si="116"/>
        <v>0</v>
      </c>
      <c r="BX503" s="162"/>
      <c r="BY503" s="166">
        <f>IF(PMKAFAAPAYER[[#This Row],[ ]]="Payé",PMKAFAAPAYER[[#This Row],[02.07.2025]],0)</f>
        <v>0</v>
      </c>
      <c r="BZ503" s="161"/>
      <c r="CA503" s="166">
        <f>IF(PMKAFAAPAYER[[#This Row],[ ]]="Payé",PMKAFAAPAYER[[#This Row],[09.07.2025]],0)</f>
        <v>0</v>
      </c>
      <c r="CB503" s="161"/>
      <c r="CC503" s="166">
        <f>IF(PMKAFAAPAYER[[#This Row],[ ]]="Payé",PMKAFAAPAYER[[#This Row],[16.07.2025]],0)</f>
        <v>0</v>
      </c>
      <c r="CD503" s="161"/>
      <c r="CE503" s="166">
        <f>IF(PMKAFAAPAYER[[#This Row],[ ]]="Payé",PMKAFAAPAYER[[#This Row],[23.07.2025]],0)</f>
        <v>0</v>
      </c>
      <c r="CF503" s="161"/>
      <c r="CG503" s="176">
        <f>IF(PMKAFAAPAYER[[#This Row],[ ]]="Payé",PMKAFAAPAYER[[#This Row],[30.07.2025]],0)</f>
        <v>0</v>
      </c>
      <c r="CH503" s="17">
        <f t="shared" si="117"/>
        <v>0</v>
      </c>
      <c r="CI503" s="162"/>
      <c r="CJ503" s="166">
        <f>IF(PMKAFAAPAYER[[#This Row],[ ]]="Payé",PMKAFAAPAYER[[#This Row],[06.08.2025]],0)</f>
        <v>0</v>
      </c>
      <c r="CK503" s="161"/>
      <c r="CL503" s="166">
        <f>IF(PMKAFAAPAYER[[#This Row],[ ]]="Payé",PMKAFAAPAYER[[#This Row],[13.08.2025]],0)</f>
        <v>0</v>
      </c>
      <c r="CM503" s="161"/>
      <c r="CN503" s="166">
        <f>IF(PMKAFAAPAYER[[#This Row],[ ]]="Payé",PMKAFAAPAYER[[#This Row],[20.08.2025]],0)</f>
        <v>0</v>
      </c>
      <c r="CO503" s="161"/>
      <c r="CP503" s="176">
        <f>IF(PMKAFAAPAYER[[#This Row],[ ]]="Payé",PMKAFAAPAYER[[#This Row],[27.08.2025]],0)</f>
        <v>0</v>
      </c>
      <c r="CQ503" s="18">
        <f t="shared" si="118"/>
        <v>0</v>
      </c>
      <c r="CR503" s="162"/>
      <c r="CS503" s="166">
        <f>IF(PMKAFAAPAYER[[#This Row],[ ]]="Payé",PMKAFAAPAYER[[#This Row],[03.09.2025]],0)</f>
        <v>0</v>
      </c>
      <c r="CT503" s="161"/>
      <c r="CU503" s="166">
        <f>IF(PMKAFAAPAYER[[#This Row],[ ]]="Payé",PMKAFAAPAYER[[#This Row],[10.09.2025]],0)</f>
        <v>0</v>
      </c>
      <c r="CV503" s="161"/>
      <c r="CW503" s="166">
        <f>IF(PMKAFAAPAYER[[#This Row],[ ]]="Payé",PMKAFAAPAYER[[#This Row],[17.09.2025]],0)</f>
        <v>0</v>
      </c>
      <c r="CX503" s="161"/>
      <c r="CY503" s="176">
        <f>IF(PMKAFAAPAYER[[#This Row],[ ]]="Payé",PMKAFAAPAYER[[#This Row],[24.09.2025]],0)</f>
        <v>0</v>
      </c>
      <c r="CZ503" s="17">
        <f t="shared" si="119"/>
        <v>0</v>
      </c>
      <c r="DA503" s="162"/>
      <c r="DB503" s="166">
        <f>IF(PMKAFAAPAYER[[#This Row],[ ]]="Payé",PMKAFAAPAYER[[#This Row],[01.10.2025]],0)</f>
        <v>0</v>
      </c>
      <c r="DC503" s="161"/>
      <c r="DD503" s="166">
        <f>IF(PMKAFAAPAYER[[#This Row],[ ]]="Payé",PMKAFAAPAYER[[#This Row],[08.10.2025]],0)</f>
        <v>0</v>
      </c>
      <c r="DE503" s="161"/>
      <c r="DF503" s="166">
        <f>IF(PMKAFAAPAYER[[#This Row],[ ]]="Payé",PMKAFAAPAYER[[#This Row],[15.10.2025]],0)</f>
        <v>0</v>
      </c>
      <c r="DG503" s="161"/>
      <c r="DH503" s="166">
        <f>IF(PMKAFAAPAYER[[#This Row],[ ]]="Payé",PMKAFAAPAYER[[#This Row],[22.10.2025]],0)</f>
        <v>0</v>
      </c>
      <c r="DI503" s="161"/>
      <c r="DJ503" s="176">
        <f>IF(PMKAFAAPAYER[[#This Row],[ ]]="Payé",PMKAFAAPAYER[[#This Row],[29.10.2025]],0)</f>
        <v>0</v>
      </c>
      <c r="DK503" s="18">
        <f t="shared" si="120"/>
        <v>0</v>
      </c>
      <c r="DL503" s="162"/>
      <c r="DM503" s="166">
        <f>IF(PMKAFAAPAYER[[#This Row],[ ]]="Payé",PMKAFAAPAYER[[#This Row],[05.11.2025]],0)</f>
        <v>0</v>
      </c>
      <c r="DN503" s="161"/>
      <c r="DO503" s="166">
        <f>IF(PMKAFAAPAYER[[#This Row],[ ]]="Payé",PMKAFAAPAYER[[#This Row],[12.11.2025]],0)</f>
        <v>0</v>
      </c>
      <c r="DP503" s="161"/>
      <c r="DQ503" s="166">
        <f>IF(PMKAFAAPAYER[[#This Row],[ ]]="Payé",PMKAFAAPAYER[[#This Row],[19.11.2025]],0)</f>
        <v>0</v>
      </c>
      <c r="DR503" s="161"/>
      <c r="DS503" s="176">
        <f>IF(PMKAFAAPAYER[[#This Row],[ ]]="Payé",PMKAFAAPAYER[[#This Row],[26.11.2025]],0)</f>
        <v>0</v>
      </c>
      <c r="DT503" s="17">
        <f t="shared" si="121"/>
        <v>0</v>
      </c>
      <c r="DU503" s="162"/>
      <c r="DV503" s="166">
        <f>IF(PMKAFAAPAYER[[#This Row],[ ]]="Payé",PMKAFAAPAYER[[#This Row],[03.12.2025]],0)</f>
        <v>0</v>
      </c>
      <c r="DW503" s="161"/>
      <c r="DX503" s="166">
        <f>IF(PMKAFAAPAYER[[#This Row],[ ]]="Payé",PMKAFAAPAYER[[#This Row],[10.12.2025]],0)</f>
        <v>0</v>
      </c>
      <c r="DY503" s="161"/>
      <c r="DZ503" s="166">
        <f>IF(PMKAFAAPAYER[[#This Row],[ ]]="Payé",PMKAFAAPAYER[[#This Row],[17.12.2025]],0)</f>
        <v>0</v>
      </c>
      <c r="EA503" s="161"/>
      <c r="EB503" s="166">
        <f>IF(PMKAFAAPAYER[[#This Row],[ ]]="Payé",PMKAFAAPAYER[[#This Row],[24.12.2025]],0)</f>
        <v>0</v>
      </c>
      <c r="EC503" s="161"/>
      <c r="ED503" s="176">
        <f>IF(PMKAFAAPAYER[[#This Row],[ ]]="Payé",PMKAFAAPAYER[[#This Row],[31.12.2025]],0)</f>
        <v>0</v>
      </c>
      <c r="EE503" s="18">
        <f t="shared" si="122"/>
        <v>0</v>
      </c>
      <c r="EF503" s="11">
        <f t="shared" si="123"/>
        <v>0</v>
      </c>
      <c r="EG503" s="16">
        <f>+PMKAFAAPAYER[[#This Row],[CHF]]-PMKAFAAPAYER[[#This Row],[T2025]]</f>
        <v>0</v>
      </c>
    </row>
    <row r="504" spans="1:137" x14ac:dyDescent="0.3">
      <c r="A504" s="9">
        <f t="shared" si="124"/>
        <v>499</v>
      </c>
      <c r="B504" s="250"/>
      <c r="C504" s="251"/>
      <c r="D504" s="252"/>
      <c r="E504" s="253"/>
      <c r="F504" s="265">
        <f t="shared" si="125"/>
        <v>0</v>
      </c>
      <c r="G504" s="254"/>
      <c r="H504" s="255"/>
      <c r="I504" s="256"/>
      <c r="J504" s="14"/>
      <c r="K504" s="14"/>
      <c r="L504" s="14"/>
      <c r="N504" s="15"/>
      <c r="P504" s="258"/>
      <c r="Q504" s="259"/>
      <c r="R504" s="260"/>
      <c r="S504" s="166">
        <f>IF(PMKAFAAPAYER[[#This Row],[ ]]="Payé",PMKAFAAPAYER[[#This Row],[02.01.2025]],0)</f>
        <v>0</v>
      </c>
      <c r="T504" s="234"/>
      <c r="U504" s="166">
        <f>IF(PMKAFAAPAYER[[#This Row],[ ]]="Payé",PMKAFAAPAYER[[#This Row],[09.01.2025]],0)</f>
        <v>0</v>
      </c>
      <c r="V504" s="234"/>
      <c r="W504" s="166">
        <f>IF(PMKAFAAPAYER[[#This Row],[ ]]="Payé",PMKAFAAPAYER[[#This Row],[16.01.2025]],0)</f>
        <v>0</v>
      </c>
      <c r="X504" s="234"/>
      <c r="Y504" s="166">
        <f>IF(PMKAFAAPAYER[[#This Row],[ ]]="Payé",PMKAFAAPAYER[[#This Row],[23.01.2025]],0)</f>
        <v>0</v>
      </c>
      <c r="Z504" s="234"/>
      <c r="AA504" s="176">
        <f>IF(PMKAFAAPAYER[[#This Row],[ ]]="Payé",PMKAFAAPAYER[[#This Row],[30.01.2025]],0)</f>
        <v>0</v>
      </c>
      <c r="AB504" s="32">
        <f t="shared" si="111"/>
        <v>0</v>
      </c>
      <c r="AC504" s="234"/>
      <c r="AD504" s="166">
        <f>IF(PMKAFAAPAYER[[#This Row],[ ]]="Payé",PMKAFAAPAYER[[#This Row],[06.02.2025]],0)</f>
        <v>0</v>
      </c>
      <c r="AE504" s="234"/>
      <c r="AF504" s="166">
        <f>IF(PMKAFAAPAYER[[#This Row],[ ]]="Payé",PMKAFAAPAYER[[#This Row],[13.02.2025]],0)</f>
        <v>0</v>
      </c>
      <c r="AG504" s="234"/>
      <c r="AH504" s="166">
        <f>IF(PMKAFAAPAYER[[#This Row],[ ]]="Payé",PMKAFAAPAYER[[#This Row],[20.02.2025]],0)</f>
        <v>0</v>
      </c>
      <c r="AI504" s="234"/>
      <c r="AJ504" s="176">
        <f>IF(PMKAFAAPAYER[[#This Row],[ ]]="Payé",PMKAFAAPAYER[[#This Row],[27.02.2025]],0)</f>
        <v>0</v>
      </c>
      <c r="AK504" s="47">
        <f t="shared" si="112"/>
        <v>0</v>
      </c>
      <c r="AL504" s="162"/>
      <c r="AM504" s="166">
        <f>IF(PMKAFAAPAYER[[#This Row],[ ]]="Payé",PMKAFAAPAYER[[#This Row],[05.03.2025]],0)</f>
        <v>0</v>
      </c>
      <c r="AN504" s="161"/>
      <c r="AO504" s="166">
        <f>IF(PMKAFAAPAYER[[#This Row],[ ]]="Payé",PMKAFAAPAYER[[#This Row],[12.03.2025]],0)</f>
        <v>0</v>
      </c>
      <c r="AP504" s="161"/>
      <c r="AQ504" s="166">
        <f>IF(PMKAFAAPAYER[[#This Row],[ ]]="Payé",PMKAFAAPAYER[[#This Row],[19.03.2025]],0)</f>
        <v>0</v>
      </c>
      <c r="AR504" s="161"/>
      <c r="AS504" s="176">
        <f>IF(PMKAFAAPAYER[[#This Row],[ ]]="Payé",PMKAFAAPAYER[[#This Row],[26.03.2025]],0)</f>
        <v>0</v>
      </c>
      <c r="AT504" s="17">
        <f t="shared" si="113"/>
        <v>0</v>
      </c>
      <c r="AU504" s="162"/>
      <c r="AV504" s="166">
        <f>IF(PMKAFAAPAYER[[#This Row],[ ]]="Payé",PMKAFAAPAYER[[#This Row],[02.04.2025]],0)</f>
        <v>0</v>
      </c>
      <c r="AW504" s="161"/>
      <c r="AX504" s="166">
        <f>IF(PMKAFAAPAYER[[#This Row],[ ]]="Payé",PMKAFAAPAYER[[#This Row],[09.04.2025]],0)</f>
        <v>0</v>
      </c>
      <c r="AY504" s="161"/>
      <c r="AZ504" s="166">
        <f>IF(PMKAFAAPAYER[[#This Row],[ ]]="Payé",PMKAFAAPAYER[[#This Row],[16.04.2025]],0)</f>
        <v>0</v>
      </c>
      <c r="BA504" s="161"/>
      <c r="BB504" s="166">
        <f>IF(PMKAFAAPAYER[[#This Row],[ ]]="Payé",PMKAFAAPAYER[[#This Row],[23.04.2025]],0)</f>
        <v>0</v>
      </c>
      <c r="BC504" s="161"/>
      <c r="BD504" s="176">
        <f>IF(PMKAFAAPAYER[[#This Row],[ ]]="Payé",PMKAFAAPAYER[[#This Row],[30.04.2025]],0)</f>
        <v>0</v>
      </c>
      <c r="BE504" s="18">
        <f t="shared" si="114"/>
        <v>0</v>
      </c>
      <c r="BF504" s="162"/>
      <c r="BG504" s="166">
        <f>IF(PMKAFAAPAYER[[#This Row],[ ]]="Payé",PMKAFAAPAYER[[#This Row],[07.05.2025]],0)</f>
        <v>0</v>
      </c>
      <c r="BH504" s="161"/>
      <c r="BI504" s="166">
        <f>IF(PMKAFAAPAYER[[#This Row],[ ]]="Payé",PMKAFAAPAYER[[#This Row],[14.05.2025]],0)</f>
        <v>0</v>
      </c>
      <c r="BJ504" s="161"/>
      <c r="BK504" s="166">
        <f>IF(PMKAFAAPAYER[[#This Row],[ ]]="Payé",PMKAFAAPAYER[[#This Row],[21.05.2025]],0)</f>
        <v>0</v>
      </c>
      <c r="BL504" s="161"/>
      <c r="BM504" s="176">
        <f>IF(PMKAFAAPAYER[[#This Row],[ ]]="Payé",PMKAFAAPAYER[[#This Row],[28.05.2025]],0)</f>
        <v>0</v>
      </c>
      <c r="BN504" s="17">
        <f t="shared" si="115"/>
        <v>0</v>
      </c>
      <c r="BO504" s="162"/>
      <c r="BP504" s="166">
        <f>IF(PMKAFAAPAYER[[#This Row],[ ]]="Payé",PMKAFAAPAYER[[#This Row],[04.06.2025]],0)</f>
        <v>0</v>
      </c>
      <c r="BQ504" s="161"/>
      <c r="BR504" s="166">
        <f>IF(PMKAFAAPAYER[[#This Row],[ ]]="Payé",PMKAFAAPAYER[[#This Row],[11.06.2025]],0)</f>
        <v>0</v>
      </c>
      <c r="BS504" s="161"/>
      <c r="BT504" s="166">
        <f>IF(PMKAFAAPAYER[[#This Row],[ ]]="Payé",PMKAFAAPAYER[[#This Row],[18.06.2025]],0)</f>
        <v>0</v>
      </c>
      <c r="BU504" s="161"/>
      <c r="BV504" s="176">
        <f>IF(PMKAFAAPAYER[[#This Row],[ ]]="Payé",PMKAFAAPAYER[[#This Row],[25.06.2025]],0)</f>
        <v>0</v>
      </c>
      <c r="BW504" s="18">
        <f t="shared" si="116"/>
        <v>0</v>
      </c>
      <c r="BX504" s="162"/>
      <c r="BY504" s="166">
        <f>IF(PMKAFAAPAYER[[#This Row],[ ]]="Payé",PMKAFAAPAYER[[#This Row],[02.07.2025]],0)</f>
        <v>0</v>
      </c>
      <c r="BZ504" s="161"/>
      <c r="CA504" s="166">
        <f>IF(PMKAFAAPAYER[[#This Row],[ ]]="Payé",PMKAFAAPAYER[[#This Row],[09.07.2025]],0)</f>
        <v>0</v>
      </c>
      <c r="CB504" s="161"/>
      <c r="CC504" s="166">
        <f>IF(PMKAFAAPAYER[[#This Row],[ ]]="Payé",PMKAFAAPAYER[[#This Row],[16.07.2025]],0)</f>
        <v>0</v>
      </c>
      <c r="CD504" s="161"/>
      <c r="CE504" s="166">
        <f>IF(PMKAFAAPAYER[[#This Row],[ ]]="Payé",PMKAFAAPAYER[[#This Row],[23.07.2025]],0)</f>
        <v>0</v>
      </c>
      <c r="CF504" s="161"/>
      <c r="CG504" s="176">
        <f>IF(PMKAFAAPAYER[[#This Row],[ ]]="Payé",PMKAFAAPAYER[[#This Row],[30.07.2025]],0)</f>
        <v>0</v>
      </c>
      <c r="CH504" s="17">
        <f t="shared" si="117"/>
        <v>0</v>
      </c>
      <c r="CI504" s="162"/>
      <c r="CJ504" s="166">
        <f>IF(PMKAFAAPAYER[[#This Row],[ ]]="Payé",PMKAFAAPAYER[[#This Row],[06.08.2025]],0)</f>
        <v>0</v>
      </c>
      <c r="CK504" s="161"/>
      <c r="CL504" s="166">
        <f>IF(PMKAFAAPAYER[[#This Row],[ ]]="Payé",PMKAFAAPAYER[[#This Row],[13.08.2025]],0)</f>
        <v>0</v>
      </c>
      <c r="CM504" s="161"/>
      <c r="CN504" s="166">
        <f>IF(PMKAFAAPAYER[[#This Row],[ ]]="Payé",PMKAFAAPAYER[[#This Row],[20.08.2025]],0)</f>
        <v>0</v>
      </c>
      <c r="CO504" s="161"/>
      <c r="CP504" s="176">
        <f>IF(PMKAFAAPAYER[[#This Row],[ ]]="Payé",PMKAFAAPAYER[[#This Row],[27.08.2025]],0)</f>
        <v>0</v>
      </c>
      <c r="CQ504" s="18">
        <f t="shared" si="118"/>
        <v>0</v>
      </c>
      <c r="CR504" s="162"/>
      <c r="CS504" s="166">
        <f>IF(PMKAFAAPAYER[[#This Row],[ ]]="Payé",PMKAFAAPAYER[[#This Row],[03.09.2025]],0)</f>
        <v>0</v>
      </c>
      <c r="CT504" s="161"/>
      <c r="CU504" s="166">
        <f>IF(PMKAFAAPAYER[[#This Row],[ ]]="Payé",PMKAFAAPAYER[[#This Row],[10.09.2025]],0)</f>
        <v>0</v>
      </c>
      <c r="CV504" s="161"/>
      <c r="CW504" s="166">
        <f>IF(PMKAFAAPAYER[[#This Row],[ ]]="Payé",PMKAFAAPAYER[[#This Row],[17.09.2025]],0)</f>
        <v>0</v>
      </c>
      <c r="CX504" s="161"/>
      <c r="CY504" s="176">
        <f>IF(PMKAFAAPAYER[[#This Row],[ ]]="Payé",PMKAFAAPAYER[[#This Row],[24.09.2025]],0)</f>
        <v>0</v>
      </c>
      <c r="CZ504" s="17">
        <f t="shared" si="119"/>
        <v>0</v>
      </c>
      <c r="DA504" s="162"/>
      <c r="DB504" s="166">
        <f>IF(PMKAFAAPAYER[[#This Row],[ ]]="Payé",PMKAFAAPAYER[[#This Row],[01.10.2025]],0)</f>
        <v>0</v>
      </c>
      <c r="DC504" s="161"/>
      <c r="DD504" s="166">
        <f>IF(PMKAFAAPAYER[[#This Row],[ ]]="Payé",PMKAFAAPAYER[[#This Row],[08.10.2025]],0)</f>
        <v>0</v>
      </c>
      <c r="DE504" s="161"/>
      <c r="DF504" s="166">
        <f>IF(PMKAFAAPAYER[[#This Row],[ ]]="Payé",PMKAFAAPAYER[[#This Row],[15.10.2025]],0)</f>
        <v>0</v>
      </c>
      <c r="DG504" s="161"/>
      <c r="DH504" s="166">
        <f>IF(PMKAFAAPAYER[[#This Row],[ ]]="Payé",PMKAFAAPAYER[[#This Row],[22.10.2025]],0)</f>
        <v>0</v>
      </c>
      <c r="DI504" s="161"/>
      <c r="DJ504" s="176">
        <f>IF(PMKAFAAPAYER[[#This Row],[ ]]="Payé",PMKAFAAPAYER[[#This Row],[29.10.2025]],0)</f>
        <v>0</v>
      </c>
      <c r="DK504" s="18">
        <f t="shared" si="120"/>
        <v>0</v>
      </c>
      <c r="DL504" s="162"/>
      <c r="DM504" s="166">
        <f>IF(PMKAFAAPAYER[[#This Row],[ ]]="Payé",PMKAFAAPAYER[[#This Row],[05.11.2025]],0)</f>
        <v>0</v>
      </c>
      <c r="DN504" s="161"/>
      <c r="DO504" s="166">
        <f>IF(PMKAFAAPAYER[[#This Row],[ ]]="Payé",PMKAFAAPAYER[[#This Row],[12.11.2025]],0)</f>
        <v>0</v>
      </c>
      <c r="DP504" s="161"/>
      <c r="DQ504" s="166">
        <f>IF(PMKAFAAPAYER[[#This Row],[ ]]="Payé",PMKAFAAPAYER[[#This Row],[19.11.2025]],0)</f>
        <v>0</v>
      </c>
      <c r="DR504" s="161"/>
      <c r="DS504" s="176">
        <f>IF(PMKAFAAPAYER[[#This Row],[ ]]="Payé",PMKAFAAPAYER[[#This Row],[26.11.2025]],0)</f>
        <v>0</v>
      </c>
      <c r="DT504" s="17">
        <f t="shared" si="121"/>
        <v>0</v>
      </c>
      <c r="DU504" s="162"/>
      <c r="DV504" s="166">
        <f>IF(PMKAFAAPAYER[[#This Row],[ ]]="Payé",PMKAFAAPAYER[[#This Row],[03.12.2025]],0)</f>
        <v>0</v>
      </c>
      <c r="DW504" s="161"/>
      <c r="DX504" s="166">
        <f>IF(PMKAFAAPAYER[[#This Row],[ ]]="Payé",PMKAFAAPAYER[[#This Row],[10.12.2025]],0)</f>
        <v>0</v>
      </c>
      <c r="DY504" s="161"/>
      <c r="DZ504" s="166">
        <f>IF(PMKAFAAPAYER[[#This Row],[ ]]="Payé",PMKAFAAPAYER[[#This Row],[17.12.2025]],0)</f>
        <v>0</v>
      </c>
      <c r="EA504" s="161"/>
      <c r="EB504" s="166">
        <f>IF(PMKAFAAPAYER[[#This Row],[ ]]="Payé",PMKAFAAPAYER[[#This Row],[24.12.2025]],0)</f>
        <v>0</v>
      </c>
      <c r="EC504" s="161"/>
      <c r="ED504" s="176">
        <f>IF(PMKAFAAPAYER[[#This Row],[ ]]="Payé",PMKAFAAPAYER[[#This Row],[31.12.2025]],0)</f>
        <v>0</v>
      </c>
      <c r="EE504" s="18">
        <f t="shared" si="122"/>
        <v>0</v>
      </c>
      <c r="EF504" s="11">
        <f t="shared" si="123"/>
        <v>0</v>
      </c>
      <c r="EG504" s="16">
        <f>+PMKAFAAPAYER[[#This Row],[CHF]]-PMKAFAAPAYER[[#This Row],[T2025]]</f>
        <v>0</v>
      </c>
    </row>
    <row r="505" spans="1:137" x14ac:dyDescent="0.3">
      <c r="A505" s="9">
        <f t="shared" si="124"/>
        <v>500</v>
      </c>
      <c r="B505" s="250"/>
      <c r="C505" s="251"/>
      <c r="D505" s="252"/>
      <c r="E505" s="253"/>
      <c r="F505" s="265">
        <f t="shared" si="125"/>
        <v>0</v>
      </c>
      <c r="G505" s="254"/>
      <c r="H505" s="255"/>
      <c r="I505" s="256"/>
      <c r="J505" s="14"/>
      <c r="K505" s="14"/>
      <c r="L505" s="14"/>
      <c r="N505" s="15"/>
      <c r="P505" s="258"/>
      <c r="Q505" s="259"/>
      <c r="R505" s="260"/>
      <c r="S505" s="166">
        <f>IF(PMKAFAAPAYER[[#This Row],[ ]]="Payé",PMKAFAAPAYER[[#This Row],[02.01.2025]],0)</f>
        <v>0</v>
      </c>
      <c r="T505" s="234"/>
      <c r="U505" s="166">
        <f>IF(PMKAFAAPAYER[[#This Row],[ ]]="Payé",PMKAFAAPAYER[[#This Row],[09.01.2025]],0)</f>
        <v>0</v>
      </c>
      <c r="V505" s="234"/>
      <c r="W505" s="166">
        <f>IF(PMKAFAAPAYER[[#This Row],[ ]]="Payé",PMKAFAAPAYER[[#This Row],[16.01.2025]],0)</f>
        <v>0</v>
      </c>
      <c r="X505" s="234"/>
      <c r="Y505" s="166">
        <f>IF(PMKAFAAPAYER[[#This Row],[ ]]="Payé",PMKAFAAPAYER[[#This Row],[23.01.2025]],0)</f>
        <v>0</v>
      </c>
      <c r="Z505" s="234"/>
      <c r="AA505" s="176">
        <f>IF(PMKAFAAPAYER[[#This Row],[ ]]="Payé",PMKAFAAPAYER[[#This Row],[30.01.2025]],0)</f>
        <v>0</v>
      </c>
      <c r="AB505" s="32">
        <f t="shared" si="111"/>
        <v>0</v>
      </c>
      <c r="AC505" s="234"/>
      <c r="AD505" s="166">
        <f>IF(PMKAFAAPAYER[[#This Row],[ ]]="Payé",PMKAFAAPAYER[[#This Row],[06.02.2025]],0)</f>
        <v>0</v>
      </c>
      <c r="AE505" s="234"/>
      <c r="AF505" s="166">
        <f>IF(PMKAFAAPAYER[[#This Row],[ ]]="Payé",PMKAFAAPAYER[[#This Row],[13.02.2025]],0)</f>
        <v>0</v>
      </c>
      <c r="AG505" s="234"/>
      <c r="AH505" s="166">
        <f>IF(PMKAFAAPAYER[[#This Row],[ ]]="Payé",PMKAFAAPAYER[[#This Row],[20.02.2025]],0)</f>
        <v>0</v>
      </c>
      <c r="AI505" s="234"/>
      <c r="AJ505" s="176">
        <f>IF(PMKAFAAPAYER[[#This Row],[ ]]="Payé",PMKAFAAPAYER[[#This Row],[27.02.2025]],0)</f>
        <v>0</v>
      </c>
      <c r="AK505" s="47">
        <f t="shared" si="112"/>
        <v>0</v>
      </c>
      <c r="AL505" s="162"/>
      <c r="AM505" s="166">
        <f>IF(PMKAFAAPAYER[[#This Row],[ ]]="Payé",PMKAFAAPAYER[[#This Row],[05.03.2025]],0)</f>
        <v>0</v>
      </c>
      <c r="AN505" s="161"/>
      <c r="AO505" s="166">
        <f>IF(PMKAFAAPAYER[[#This Row],[ ]]="Payé",PMKAFAAPAYER[[#This Row],[12.03.2025]],0)</f>
        <v>0</v>
      </c>
      <c r="AP505" s="161"/>
      <c r="AQ505" s="166">
        <f>IF(PMKAFAAPAYER[[#This Row],[ ]]="Payé",PMKAFAAPAYER[[#This Row],[19.03.2025]],0)</f>
        <v>0</v>
      </c>
      <c r="AR505" s="161"/>
      <c r="AS505" s="176">
        <f>IF(PMKAFAAPAYER[[#This Row],[ ]]="Payé",PMKAFAAPAYER[[#This Row],[26.03.2025]],0)</f>
        <v>0</v>
      </c>
      <c r="AT505" s="17">
        <f t="shared" si="113"/>
        <v>0</v>
      </c>
      <c r="AU505" s="162"/>
      <c r="AV505" s="166">
        <f>IF(PMKAFAAPAYER[[#This Row],[ ]]="Payé",PMKAFAAPAYER[[#This Row],[02.04.2025]],0)</f>
        <v>0</v>
      </c>
      <c r="AW505" s="161"/>
      <c r="AX505" s="166">
        <f>IF(PMKAFAAPAYER[[#This Row],[ ]]="Payé",PMKAFAAPAYER[[#This Row],[09.04.2025]],0)</f>
        <v>0</v>
      </c>
      <c r="AY505" s="161"/>
      <c r="AZ505" s="166">
        <f>IF(PMKAFAAPAYER[[#This Row],[ ]]="Payé",PMKAFAAPAYER[[#This Row],[16.04.2025]],0)</f>
        <v>0</v>
      </c>
      <c r="BA505" s="161"/>
      <c r="BB505" s="166">
        <f>IF(PMKAFAAPAYER[[#This Row],[ ]]="Payé",PMKAFAAPAYER[[#This Row],[23.04.2025]],0)</f>
        <v>0</v>
      </c>
      <c r="BC505" s="161"/>
      <c r="BD505" s="176">
        <f>IF(PMKAFAAPAYER[[#This Row],[ ]]="Payé",PMKAFAAPAYER[[#This Row],[30.04.2025]],0)</f>
        <v>0</v>
      </c>
      <c r="BE505" s="18">
        <f t="shared" si="114"/>
        <v>0</v>
      </c>
      <c r="BF505" s="162"/>
      <c r="BG505" s="166">
        <f>IF(PMKAFAAPAYER[[#This Row],[ ]]="Payé",PMKAFAAPAYER[[#This Row],[07.05.2025]],0)</f>
        <v>0</v>
      </c>
      <c r="BH505" s="161"/>
      <c r="BI505" s="166">
        <f>IF(PMKAFAAPAYER[[#This Row],[ ]]="Payé",PMKAFAAPAYER[[#This Row],[14.05.2025]],0)</f>
        <v>0</v>
      </c>
      <c r="BJ505" s="161"/>
      <c r="BK505" s="166">
        <f>IF(PMKAFAAPAYER[[#This Row],[ ]]="Payé",PMKAFAAPAYER[[#This Row],[21.05.2025]],0)</f>
        <v>0</v>
      </c>
      <c r="BL505" s="161"/>
      <c r="BM505" s="176">
        <f>IF(PMKAFAAPAYER[[#This Row],[ ]]="Payé",PMKAFAAPAYER[[#This Row],[28.05.2025]],0)</f>
        <v>0</v>
      </c>
      <c r="BN505" s="17">
        <f t="shared" si="115"/>
        <v>0</v>
      </c>
      <c r="BO505" s="162"/>
      <c r="BP505" s="166">
        <f>IF(PMKAFAAPAYER[[#This Row],[ ]]="Payé",PMKAFAAPAYER[[#This Row],[04.06.2025]],0)</f>
        <v>0</v>
      </c>
      <c r="BQ505" s="161"/>
      <c r="BR505" s="166">
        <f>IF(PMKAFAAPAYER[[#This Row],[ ]]="Payé",PMKAFAAPAYER[[#This Row],[11.06.2025]],0)</f>
        <v>0</v>
      </c>
      <c r="BS505" s="161"/>
      <c r="BT505" s="166">
        <f>IF(PMKAFAAPAYER[[#This Row],[ ]]="Payé",PMKAFAAPAYER[[#This Row],[18.06.2025]],0)</f>
        <v>0</v>
      </c>
      <c r="BU505" s="161"/>
      <c r="BV505" s="176">
        <f>IF(PMKAFAAPAYER[[#This Row],[ ]]="Payé",PMKAFAAPAYER[[#This Row],[25.06.2025]],0)</f>
        <v>0</v>
      </c>
      <c r="BW505" s="18">
        <f t="shared" si="116"/>
        <v>0</v>
      </c>
      <c r="BX505" s="162"/>
      <c r="BY505" s="166">
        <f>IF(PMKAFAAPAYER[[#This Row],[ ]]="Payé",PMKAFAAPAYER[[#This Row],[02.07.2025]],0)</f>
        <v>0</v>
      </c>
      <c r="BZ505" s="161"/>
      <c r="CA505" s="166">
        <f>IF(PMKAFAAPAYER[[#This Row],[ ]]="Payé",PMKAFAAPAYER[[#This Row],[09.07.2025]],0)</f>
        <v>0</v>
      </c>
      <c r="CB505" s="161"/>
      <c r="CC505" s="166">
        <f>IF(PMKAFAAPAYER[[#This Row],[ ]]="Payé",PMKAFAAPAYER[[#This Row],[16.07.2025]],0)</f>
        <v>0</v>
      </c>
      <c r="CD505" s="161"/>
      <c r="CE505" s="166">
        <f>IF(PMKAFAAPAYER[[#This Row],[ ]]="Payé",PMKAFAAPAYER[[#This Row],[23.07.2025]],0)</f>
        <v>0</v>
      </c>
      <c r="CF505" s="161"/>
      <c r="CG505" s="176">
        <f>IF(PMKAFAAPAYER[[#This Row],[ ]]="Payé",PMKAFAAPAYER[[#This Row],[30.07.2025]],0)</f>
        <v>0</v>
      </c>
      <c r="CH505" s="17">
        <f t="shared" si="117"/>
        <v>0</v>
      </c>
      <c r="CI505" s="162"/>
      <c r="CJ505" s="166">
        <f>IF(PMKAFAAPAYER[[#This Row],[ ]]="Payé",PMKAFAAPAYER[[#This Row],[06.08.2025]],0)</f>
        <v>0</v>
      </c>
      <c r="CK505" s="161"/>
      <c r="CL505" s="166">
        <f>IF(PMKAFAAPAYER[[#This Row],[ ]]="Payé",PMKAFAAPAYER[[#This Row],[13.08.2025]],0)</f>
        <v>0</v>
      </c>
      <c r="CM505" s="161"/>
      <c r="CN505" s="166">
        <f>IF(PMKAFAAPAYER[[#This Row],[ ]]="Payé",PMKAFAAPAYER[[#This Row],[20.08.2025]],0)</f>
        <v>0</v>
      </c>
      <c r="CO505" s="161"/>
      <c r="CP505" s="176">
        <f>IF(PMKAFAAPAYER[[#This Row],[ ]]="Payé",PMKAFAAPAYER[[#This Row],[27.08.2025]],0)</f>
        <v>0</v>
      </c>
      <c r="CQ505" s="18">
        <f t="shared" si="118"/>
        <v>0</v>
      </c>
      <c r="CR505" s="162"/>
      <c r="CS505" s="166">
        <f>IF(PMKAFAAPAYER[[#This Row],[ ]]="Payé",PMKAFAAPAYER[[#This Row],[03.09.2025]],0)</f>
        <v>0</v>
      </c>
      <c r="CT505" s="161"/>
      <c r="CU505" s="166">
        <f>IF(PMKAFAAPAYER[[#This Row],[ ]]="Payé",PMKAFAAPAYER[[#This Row],[10.09.2025]],0)</f>
        <v>0</v>
      </c>
      <c r="CV505" s="161"/>
      <c r="CW505" s="166">
        <f>IF(PMKAFAAPAYER[[#This Row],[ ]]="Payé",PMKAFAAPAYER[[#This Row],[17.09.2025]],0)</f>
        <v>0</v>
      </c>
      <c r="CX505" s="161"/>
      <c r="CY505" s="176">
        <f>IF(PMKAFAAPAYER[[#This Row],[ ]]="Payé",PMKAFAAPAYER[[#This Row],[24.09.2025]],0)</f>
        <v>0</v>
      </c>
      <c r="CZ505" s="17">
        <f t="shared" si="119"/>
        <v>0</v>
      </c>
      <c r="DA505" s="162"/>
      <c r="DB505" s="166">
        <f>IF(PMKAFAAPAYER[[#This Row],[ ]]="Payé",PMKAFAAPAYER[[#This Row],[01.10.2025]],0)</f>
        <v>0</v>
      </c>
      <c r="DC505" s="161"/>
      <c r="DD505" s="166">
        <f>IF(PMKAFAAPAYER[[#This Row],[ ]]="Payé",PMKAFAAPAYER[[#This Row],[08.10.2025]],0)</f>
        <v>0</v>
      </c>
      <c r="DE505" s="161"/>
      <c r="DF505" s="166">
        <f>IF(PMKAFAAPAYER[[#This Row],[ ]]="Payé",PMKAFAAPAYER[[#This Row],[15.10.2025]],0)</f>
        <v>0</v>
      </c>
      <c r="DG505" s="161"/>
      <c r="DH505" s="166">
        <f>IF(PMKAFAAPAYER[[#This Row],[ ]]="Payé",PMKAFAAPAYER[[#This Row],[22.10.2025]],0)</f>
        <v>0</v>
      </c>
      <c r="DI505" s="161"/>
      <c r="DJ505" s="176">
        <f>IF(PMKAFAAPAYER[[#This Row],[ ]]="Payé",PMKAFAAPAYER[[#This Row],[29.10.2025]],0)</f>
        <v>0</v>
      </c>
      <c r="DK505" s="18">
        <f t="shared" si="120"/>
        <v>0</v>
      </c>
      <c r="DL505" s="162"/>
      <c r="DM505" s="166">
        <f>IF(PMKAFAAPAYER[[#This Row],[ ]]="Payé",PMKAFAAPAYER[[#This Row],[05.11.2025]],0)</f>
        <v>0</v>
      </c>
      <c r="DN505" s="161"/>
      <c r="DO505" s="166">
        <f>IF(PMKAFAAPAYER[[#This Row],[ ]]="Payé",PMKAFAAPAYER[[#This Row],[12.11.2025]],0)</f>
        <v>0</v>
      </c>
      <c r="DP505" s="161"/>
      <c r="DQ505" s="166">
        <f>IF(PMKAFAAPAYER[[#This Row],[ ]]="Payé",PMKAFAAPAYER[[#This Row],[19.11.2025]],0)</f>
        <v>0</v>
      </c>
      <c r="DR505" s="161"/>
      <c r="DS505" s="176">
        <f>IF(PMKAFAAPAYER[[#This Row],[ ]]="Payé",PMKAFAAPAYER[[#This Row],[26.11.2025]],0)</f>
        <v>0</v>
      </c>
      <c r="DT505" s="17">
        <f t="shared" si="121"/>
        <v>0</v>
      </c>
      <c r="DU505" s="162"/>
      <c r="DV505" s="166">
        <f>IF(PMKAFAAPAYER[[#This Row],[ ]]="Payé",PMKAFAAPAYER[[#This Row],[03.12.2025]],0)</f>
        <v>0</v>
      </c>
      <c r="DW505" s="161"/>
      <c r="DX505" s="166">
        <f>IF(PMKAFAAPAYER[[#This Row],[ ]]="Payé",PMKAFAAPAYER[[#This Row],[10.12.2025]],0)</f>
        <v>0</v>
      </c>
      <c r="DY505" s="161"/>
      <c r="DZ505" s="166">
        <f>IF(PMKAFAAPAYER[[#This Row],[ ]]="Payé",PMKAFAAPAYER[[#This Row],[17.12.2025]],0)</f>
        <v>0</v>
      </c>
      <c r="EA505" s="161"/>
      <c r="EB505" s="166">
        <f>IF(PMKAFAAPAYER[[#This Row],[ ]]="Payé",PMKAFAAPAYER[[#This Row],[24.12.2025]],0)</f>
        <v>0</v>
      </c>
      <c r="EC505" s="161"/>
      <c r="ED505" s="176">
        <f>IF(PMKAFAAPAYER[[#This Row],[ ]]="Payé",PMKAFAAPAYER[[#This Row],[31.12.2025]],0)</f>
        <v>0</v>
      </c>
      <c r="EE505" s="18">
        <f t="shared" si="122"/>
        <v>0</v>
      </c>
      <c r="EF505" s="11">
        <f t="shared" si="123"/>
        <v>0</v>
      </c>
      <c r="EG505" s="16">
        <f>+PMKAFAAPAYER[[#This Row],[CHF]]-PMKAFAAPAYER[[#This Row],[T2025]]</f>
        <v>0</v>
      </c>
    </row>
    <row r="506" spans="1:137" x14ac:dyDescent="0.3">
      <c r="A506" s="9">
        <f t="shared" si="124"/>
        <v>501</v>
      </c>
      <c r="B506" s="250"/>
      <c r="C506" s="251"/>
      <c r="D506" s="252"/>
      <c r="E506" s="253"/>
      <c r="F506" s="265">
        <f t="shared" si="125"/>
        <v>0</v>
      </c>
      <c r="G506" s="254"/>
      <c r="H506" s="255"/>
      <c r="I506" s="256"/>
      <c r="J506" s="14"/>
      <c r="K506" s="14"/>
      <c r="L506" s="14"/>
      <c r="N506" s="15"/>
      <c r="P506" s="258"/>
      <c r="Q506" s="259"/>
      <c r="R506" s="260"/>
      <c r="S506" s="166">
        <f>IF(PMKAFAAPAYER[[#This Row],[ ]]="Payé",PMKAFAAPAYER[[#This Row],[02.01.2025]],0)</f>
        <v>0</v>
      </c>
      <c r="T506" s="234"/>
      <c r="U506" s="166">
        <f>IF(PMKAFAAPAYER[[#This Row],[ ]]="Payé",PMKAFAAPAYER[[#This Row],[09.01.2025]],0)</f>
        <v>0</v>
      </c>
      <c r="V506" s="234"/>
      <c r="W506" s="166">
        <f>IF(PMKAFAAPAYER[[#This Row],[ ]]="Payé",PMKAFAAPAYER[[#This Row],[16.01.2025]],0)</f>
        <v>0</v>
      </c>
      <c r="X506" s="234"/>
      <c r="Y506" s="166">
        <f>IF(PMKAFAAPAYER[[#This Row],[ ]]="Payé",PMKAFAAPAYER[[#This Row],[23.01.2025]],0)</f>
        <v>0</v>
      </c>
      <c r="Z506" s="234"/>
      <c r="AA506" s="176">
        <f>IF(PMKAFAAPAYER[[#This Row],[ ]]="Payé",PMKAFAAPAYER[[#This Row],[30.01.2025]],0)</f>
        <v>0</v>
      </c>
      <c r="AB506" s="32">
        <f t="shared" si="111"/>
        <v>0</v>
      </c>
      <c r="AC506" s="234"/>
      <c r="AD506" s="166">
        <f>IF(PMKAFAAPAYER[[#This Row],[ ]]="Payé",PMKAFAAPAYER[[#This Row],[06.02.2025]],0)</f>
        <v>0</v>
      </c>
      <c r="AE506" s="234"/>
      <c r="AF506" s="166">
        <f>IF(PMKAFAAPAYER[[#This Row],[ ]]="Payé",PMKAFAAPAYER[[#This Row],[13.02.2025]],0)</f>
        <v>0</v>
      </c>
      <c r="AG506" s="234"/>
      <c r="AH506" s="166">
        <f>IF(PMKAFAAPAYER[[#This Row],[ ]]="Payé",PMKAFAAPAYER[[#This Row],[20.02.2025]],0)</f>
        <v>0</v>
      </c>
      <c r="AI506" s="234"/>
      <c r="AJ506" s="176">
        <f>IF(PMKAFAAPAYER[[#This Row],[ ]]="Payé",PMKAFAAPAYER[[#This Row],[27.02.2025]],0)</f>
        <v>0</v>
      </c>
      <c r="AK506" s="47">
        <f t="shared" si="112"/>
        <v>0</v>
      </c>
      <c r="AL506" s="162"/>
      <c r="AM506" s="166">
        <f>IF(PMKAFAAPAYER[[#This Row],[ ]]="Payé",PMKAFAAPAYER[[#This Row],[05.03.2025]],0)</f>
        <v>0</v>
      </c>
      <c r="AN506" s="161"/>
      <c r="AO506" s="166">
        <f>IF(PMKAFAAPAYER[[#This Row],[ ]]="Payé",PMKAFAAPAYER[[#This Row],[12.03.2025]],0)</f>
        <v>0</v>
      </c>
      <c r="AP506" s="161"/>
      <c r="AQ506" s="166">
        <f>IF(PMKAFAAPAYER[[#This Row],[ ]]="Payé",PMKAFAAPAYER[[#This Row],[19.03.2025]],0)</f>
        <v>0</v>
      </c>
      <c r="AR506" s="161"/>
      <c r="AS506" s="176">
        <f>IF(PMKAFAAPAYER[[#This Row],[ ]]="Payé",PMKAFAAPAYER[[#This Row],[26.03.2025]],0)</f>
        <v>0</v>
      </c>
      <c r="AT506" s="17">
        <f t="shared" si="113"/>
        <v>0</v>
      </c>
      <c r="AU506" s="162"/>
      <c r="AV506" s="166">
        <f>IF(PMKAFAAPAYER[[#This Row],[ ]]="Payé",PMKAFAAPAYER[[#This Row],[02.04.2025]],0)</f>
        <v>0</v>
      </c>
      <c r="AW506" s="161"/>
      <c r="AX506" s="166">
        <f>IF(PMKAFAAPAYER[[#This Row],[ ]]="Payé",PMKAFAAPAYER[[#This Row],[09.04.2025]],0)</f>
        <v>0</v>
      </c>
      <c r="AY506" s="161"/>
      <c r="AZ506" s="166">
        <f>IF(PMKAFAAPAYER[[#This Row],[ ]]="Payé",PMKAFAAPAYER[[#This Row],[16.04.2025]],0)</f>
        <v>0</v>
      </c>
      <c r="BA506" s="161"/>
      <c r="BB506" s="166">
        <f>IF(PMKAFAAPAYER[[#This Row],[ ]]="Payé",PMKAFAAPAYER[[#This Row],[23.04.2025]],0)</f>
        <v>0</v>
      </c>
      <c r="BC506" s="161"/>
      <c r="BD506" s="176">
        <f>IF(PMKAFAAPAYER[[#This Row],[ ]]="Payé",PMKAFAAPAYER[[#This Row],[30.04.2025]],0)</f>
        <v>0</v>
      </c>
      <c r="BE506" s="18">
        <f t="shared" si="114"/>
        <v>0</v>
      </c>
      <c r="BF506" s="162"/>
      <c r="BG506" s="166">
        <f>IF(PMKAFAAPAYER[[#This Row],[ ]]="Payé",PMKAFAAPAYER[[#This Row],[07.05.2025]],0)</f>
        <v>0</v>
      </c>
      <c r="BH506" s="161"/>
      <c r="BI506" s="166">
        <f>IF(PMKAFAAPAYER[[#This Row],[ ]]="Payé",PMKAFAAPAYER[[#This Row],[14.05.2025]],0)</f>
        <v>0</v>
      </c>
      <c r="BJ506" s="161"/>
      <c r="BK506" s="166">
        <f>IF(PMKAFAAPAYER[[#This Row],[ ]]="Payé",PMKAFAAPAYER[[#This Row],[21.05.2025]],0)</f>
        <v>0</v>
      </c>
      <c r="BL506" s="161"/>
      <c r="BM506" s="176">
        <f>IF(PMKAFAAPAYER[[#This Row],[ ]]="Payé",PMKAFAAPAYER[[#This Row],[28.05.2025]],0)</f>
        <v>0</v>
      </c>
      <c r="BN506" s="17">
        <f t="shared" si="115"/>
        <v>0</v>
      </c>
      <c r="BO506" s="162"/>
      <c r="BP506" s="166">
        <f>IF(PMKAFAAPAYER[[#This Row],[ ]]="Payé",PMKAFAAPAYER[[#This Row],[04.06.2025]],0)</f>
        <v>0</v>
      </c>
      <c r="BQ506" s="161"/>
      <c r="BR506" s="166">
        <f>IF(PMKAFAAPAYER[[#This Row],[ ]]="Payé",PMKAFAAPAYER[[#This Row],[11.06.2025]],0)</f>
        <v>0</v>
      </c>
      <c r="BS506" s="161"/>
      <c r="BT506" s="166">
        <f>IF(PMKAFAAPAYER[[#This Row],[ ]]="Payé",PMKAFAAPAYER[[#This Row],[18.06.2025]],0)</f>
        <v>0</v>
      </c>
      <c r="BU506" s="161"/>
      <c r="BV506" s="176">
        <f>IF(PMKAFAAPAYER[[#This Row],[ ]]="Payé",PMKAFAAPAYER[[#This Row],[25.06.2025]],0)</f>
        <v>0</v>
      </c>
      <c r="BW506" s="18">
        <f t="shared" si="116"/>
        <v>0</v>
      </c>
      <c r="BX506" s="162"/>
      <c r="BY506" s="166">
        <f>IF(PMKAFAAPAYER[[#This Row],[ ]]="Payé",PMKAFAAPAYER[[#This Row],[02.07.2025]],0)</f>
        <v>0</v>
      </c>
      <c r="BZ506" s="161"/>
      <c r="CA506" s="166">
        <f>IF(PMKAFAAPAYER[[#This Row],[ ]]="Payé",PMKAFAAPAYER[[#This Row],[09.07.2025]],0)</f>
        <v>0</v>
      </c>
      <c r="CB506" s="161"/>
      <c r="CC506" s="166">
        <f>IF(PMKAFAAPAYER[[#This Row],[ ]]="Payé",PMKAFAAPAYER[[#This Row],[16.07.2025]],0)</f>
        <v>0</v>
      </c>
      <c r="CD506" s="161"/>
      <c r="CE506" s="166">
        <f>IF(PMKAFAAPAYER[[#This Row],[ ]]="Payé",PMKAFAAPAYER[[#This Row],[23.07.2025]],0)</f>
        <v>0</v>
      </c>
      <c r="CF506" s="161"/>
      <c r="CG506" s="176">
        <f>IF(PMKAFAAPAYER[[#This Row],[ ]]="Payé",PMKAFAAPAYER[[#This Row],[30.07.2025]],0)</f>
        <v>0</v>
      </c>
      <c r="CH506" s="17">
        <f t="shared" si="117"/>
        <v>0</v>
      </c>
      <c r="CI506" s="162"/>
      <c r="CJ506" s="166">
        <f>IF(PMKAFAAPAYER[[#This Row],[ ]]="Payé",PMKAFAAPAYER[[#This Row],[06.08.2025]],0)</f>
        <v>0</v>
      </c>
      <c r="CK506" s="161"/>
      <c r="CL506" s="166">
        <f>IF(PMKAFAAPAYER[[#This Row],[ ]]="Payé",PMKAFAAPAYER[[#This Row],[13.08.2025]],0)</f>
        <v>0</v>
      </c>
      <c r="CM506" s="161"/>
      <c r="CN506" s="166">
        <f>IF(PMKAFAAPAYER[[#This Row],[ ]]="Payé",PMKAFAAPAYER[[#This Row],[20.08.2025]],0)</f>
        <v>0</v>
      </c>
      <c r="CO506" s="161"/>
      <c r="CP506" s="176">
        <f>IF(PMKAFAAPAYER[[#This Row],[ ]]="Payé",PMKAFAAPAYER[[#This Row],[27.08.2025]],0)</f>
        <v>0</v>
      </c>
      <c r="CQ506" s="18">
        <f t="shared" si="118"/>
        <v>0</v>
      </c>
      <c r="CR506" s="162"/>
      <c r="CS506" s="166">
        <f>IF(PMKAFAAPAYER[[#This Row],[ ]]="Payé",PMKAFAAPAYER[[#This Row],[03.09.2025]],0)</f>
        <v>0</v>
      </c>
      <c r="CT506" s="161"/>
      <c r="CU506" s="166">
        <f>IF(PMKAFAAPAYER[[#This Row],[ ]]="Payé",PMKAFAAPAYER[[#This Row],[10.09.2025]],0)</f>
        <v>0</v>
      </c>
      <c r="CV506" s="161"/>
      <c r="CW506" s="166">
        <f>IF(PMKAFAAPAYER[[#This Row],[ ]]="Payé",PMKAFAAPAYER[[#This Row],[17.09.2025]],0)</f>
        <v>0</v>
      </c>
      <c r="CX506" s="161"/>
      <c r="CY506" s="176">
        <f>IF(PMKAFAAPAYER[[#This Row],[ ]]="Payé",PMKAFAAPAYER[[#This Row],[24.09.2025]],0)</f>
        <v>0</v>
      </c>
      <c r="CZ506" s="17">
        <f t="shared" si="119"/>
        <v>0</v>
      </c>
      <c r="DA506" s="162"/>
      <c r="DB506" s="166">
        <f>IF(PMKAFAAPAYER[[#This Row],[ ]]="Payé",PMKAFAAPAYER[[#This Row],[01.10.2025]],0)</f>
        <v>0</v>
      </c>
      <c r="DC506" s="161"/>
      <c r="DD506" s="166">
        <f>IF(PMKAFAAPAYER[[#This Row],[ ]]="Payé",PMKAFAAPAYER[[#This Row],[08.10.2025]],0)</f>
        <v>0</v>
      </c>
      <c r="DE506" s="161"/>
      <c r="DF506" s="166">
        <f>IF(PMKAFAAPAYER[[#This Row],[ ]]="Payé",PMKAFAAPAYER[[#This Row],[15.10.2025]],0)</f>
        <v>0</v>
      </c>
      <c r="DG506" s="161"/>
      <c r="DH506" s="166">
        <f>IF(PMKAFAAPAYER[[#This Row],[ ]]="Payé",PMKAFAAPAYER[[#This Row],[22.10.2025]],0)</f>
        <v>0</v>
      </c>
      <c r="DI506" s="161"/>
      <c r="DJ506" s="176">
        <f>IF(PMKAFAAPAYER[[#This Row],[ ]]="Payé",PMKAFAAPAYER[[#This Row],[29.10.2025]],0)</f>
        <v>0</v>
      </c>
      <c r="DK506" s="18">
        <f t="shared" si="120"/>
        <v>0</v>
      </c>
      <c r="DL506" s="162"/>
      <c r="DM506" s="166">
        <f>IF(PMKAFAAPAYER[[#This Row],[ ]]="Payé",PMKAFAAPAYER[[#This Row],[05.11.2025]],0)</f>
        <v>0</v>
      </c>
      <c r="DN506" s="161"/>
      <c r="DO506" s="166">
        <f>IF(PMKAFAAPAYER[[#This Row],[ ]]="Payé",PMKAFAAPAYER[[#This Row],[12.11.2025]],0)</f>
        <v>0</v>
      </c>
      <c r="DP506" s="161"/>
      <c r="DQ506" s="166">
        <f>IF(PMKAFAAPAYER[[#This Row],[ ]]="Payé",PMKAFAAPAYER[[#This Row],[19.11.2025]],0)</f>
        <v>0</v>
      </c>
      <c r="DR506" s="161"/>
      <c r="DS506" s="176">
        <f>IF(PMKAFAAPAYER[[#This Row],[ ]]="Payé",PMKAFAAPAYER[[#This Row],[26.11.2025]],0)</f>
        <v>0</v>
      </c>
      <c r="DT506" s="17">
        <f t="shared" si="121"/>
        <v>0</v>
      </c>
      <c r="DU506" s="162"/>
      <c r="DV506" s="166">
        <f>IF(PMKAFAAPAYER[[#This Row],[ ]]="Payé",PMKAFAAPAYER[[#This Row],[03.12.2025]],0)</f>
        <v>0</v>
      </c>
      <c r="DW506" s="161"/>
      <c r="DX506" s="166">
        <f>IF(PMKAFAAPAYER[[#This Row],[ ]]="Payé",PMKAFAAPAYER[[#This Row],[10.12.2025]],0)</f>
        <v>0</v>
      </c>
      <c r="DY506" s="161"/>
      <c r="DZ506" s="166">
        <f>IF(PMKAFAAPAYER[[#This Row],[ ]]="Payé",PMKAFAAPAYER[[#This Row],[17.12.2025]],0)</f>
        <v>0</v>
      </c>
      <c r="EA506" s="161"/>
      <c r="EB506" s="166">
        <f>IF(PMKAFAAPAYER[[#This Row],[ ]]="Payé",PMKAFAAPAYER[[#This Row],[24.12.2025]],0)</f>
        <v>0</v>
      </c>
      <c r="EC506" s="161"/>
      <c r="ED506" s="176">
        <f>IF(PMKAFAAPAYER[[#This Row],[ ]]="Payé",PMKAFAAPAYER[[#This Row],[31.12.2025]],0)</f>
        <v>0</v>
      </c>
      <c r="EE506" s="18">
        <f t="shared" si="122"/>
        <v>0</v>
      </c>
      <c r="EF506" s="11">
        <f t="shared" si="123"/>
        <v>0</v>
      </c>
      <c r="EG506" s="16">
        <f>+PMKAFAAPAYER[[#This Row],[CHF]]-PMKAFAAPAYER[[#This Row],[T2025]]</f>
        <v>0</v>
      </c>
    </row>
    <row r="507" spans="1:137" x14ac:dyDescent="0.3">
      <c r="A507" s="9">
        <f t="shared" si="124"/>
        <v>502</v>
      </c>
      <c r="B507" s="250"/>
      <c r="C507" s="251"/>
      <c r="D507" s="252"/>
      <c r="E507" s="253"/>
      <c r="F507" s="265">
        <f t="shared" si="125"/>
        <v>0</v>
      </c>
      <c r="G507" s="254"/>
      <c r="H507" s="255"/>
      <c r="I507" s="256"/>
      <c r="J507" s="14"/>
      <c r="K507" s="14"/>
      <c r="L507" s="14"/>
      <c r="N507" s="15"/>
      <c r="P507" s="258"/>
      <c r="Q507" s="259"/>
      <c r="R507" s="260"/>
      <c r="S507" s="166">
        <f>IF(PMKAFAAPAYER[[#This Row],[ ]]="Payé",PMKAFAAPAYER[[#This Row],[02.01.2025]],0)</f>
        <v>0</v>
      </c>
      <c r="T507" s="234"/>
      <c r="U507" s="166">
        <f>IF(PMKAFAAPAYER[[#This Row],[ ]]="Payé",PMKAFAAPAYER[[#This Row],[09.01.2025]],0)</f>
        <v>0</v>
      </c>
      <c r="V507" s="234"/>
      <c r="W507" s="166">
        <f>IF(PMKAFAAPAYER[[#This Row],[ ]]="Payé",PMKAFAAPAYER[[#This Row],[16.01.2025]],0)</f>
        <v>0</v>
      </c>
      <c r="X507" s="234"/>
      <c r="Y507" s="166">
        <f>IF(PMKAFAAPAYER[[#This Row],[ ]]="Payé",PMKAFAAPAYER[[#This Row],[23.01.2025]],0)</f>
        <v>0</v>
      </c>
      <c r="Z507" s="234"/>
      <c r="AA507" s="176">
        <f>IF(PMKAFAAPAYER[[#This Row],[ ]]="Payé",PMKAFAAPAYER[[#This Row],[30.01.2025]],0)</f>
        <v>0</v>
      </c>
      <c r="AB507" s="32">
        <f t="shared" si="111"/>
        <v>0</v>
      </c>
      <c r="AC507" s="234"/>
      <c r="AD507" s="166">
        <f>IF(PMKAFAAPAYER[[#This Row],[ ]]="Payé",PMKAFAAPAYER[[#This Row],[06.02.2025]],0)</f>
        <v>0</v>
      </c>
      <c r="AE507" s="234"/>
      <c r="AF507" s="166">
        <f>IF(PMKAFAAPAYER[[#This Row],[ ]]="Payé",PMKAFAAPAYER[[#This Row],[13.02.2025]],0)</f>
        <v>0</v>
      </c>
      <c r="AG507" s="234"/>
      <c r="AH507" s="166">
        <f>IF(PMKAFAAPAYER[[#This Row],[ ]]="Payé",PMKAFAAPAYER[[#This Row],[20.02.2025]],0)</f>
        <v>0</v>
      </c>
      <c r="AI507" s="234"/>
      <c r="AJ507" s="176">
        <f>IF(PMKAFAAPAYER[[#This Row],[ ]]="Payé",PMKAFAAPAYER[[#This Row],[27.02.2025]],0)</f>
        <v>0</v>
      </c>
      <c r="AK507" s="47">
        <f t="shared" si="112"/>
        <v>0</v>
      </c>
      <c r="AL507" s="162"/>
      <c r="AM507" s="166">
        <f>IF(PMKAFAAPAYER[[#This Row],[ ]]="Payé",PMKAFAAPAYER[[#This Row],[05.03.2025]],0)</f>
        <v>0</v>
      </c>
      <c r="AN507" s="161"/>
      <c r="AO507" s="166">
        <f>IF(PMKAFAAPAYER[[#This Row],[ ]]="Payé",PMKAFAAPAYER[[#This Row],[12.03.2025]],0)</f>
        <v>0</v>
      </c>
      <c r="AP507" s="161"/>
      <c r="AQ507" s="166">
        <f>IF(PMKAFAAPAYER[[#This Row],[ ]]="Payé",PMKAFAAPAYER[[#This Row],[19.03.2025]],0)</f>
        <v>0</v>
      </c>
      <c r="AR507" s="161"/>
      <c r="AS507" s="176">
        <f>IF(PMKAFAAPAYER[[#This Row],[ ]]="Payé",PMKAFAAPAYER[[#This Row],[26.03.2025]],0)</f>
        <v>0</v>
      </c>
      <c r="AT507" s="17">
        <f t="shared" si="113"/>
        <v>0</v>
      </c>
      <c r="AU507" s="162"/>
      <c r="AV507" s="166">
        <f>IF(PMKAFAAPAYER[[#This Row],[ ]]="Payé",PMKAFAAPAYER[[#This Row],[02.04.2025]],0)</f>
        <v>0</v>
      </c>
      <c r="AW507" s="161"/>
      <c r="AX507" s="166">
        <f>IF(PMKAFAAPAYER[[#This Row],[ ]]="Payé",PMKAFAAPAYER[[#This Row],[09.04.2025]],0)</f>
        <v>0</v>
      </c>
      <c r="AY507" s="161"/>
      <c r="AZ507" s="166">
        <f>IF(PMKAFAAPAYER[[#This Row],[ ]]="Payé",PMKAFAAPAYER[[#This Row],[16.04.2025]],0)</f>
        <v>0</v>
      </c>
      <c r="BA507" s="161"/>
      <c r="BB507" s="166">
        <f>IF(PMKAFAAPAYER[[#This Row],[ ]]="Payé",PMKAFAAPAYER[[#This Row],[23.04.2025]],0)</f>
        <v>0</v>
      </c>
      <c r="BC507" s="161"/>
      <c r="BD507" s="176">
        <f>IF(PMKAFAAPAYER[[#This Row],[ ]]="Payé",PMKAFAAPAYER[[#This Row],[30.04.2025]],0)</f>
        <v>0</v>
      </c>
      <c r="BE507" s="18">
        <f t="shared" si="114"/>
        <v>0</v>
      </c>
      <c r="BF507" s="162"/>
      <c r="BG507" s="166">
        <f>IF(PMKAFAAPAYER[[#This Row],[ ]]="Payé",PMKAFAAPAYER[[#This Row],[07.05.2025]],0)</f>
        <v>0</v>
      </c>
      <c r="BH507" s="161"/>
      <c r="BI507" s="166">
        <f>IF(PMKAFAAPAYER[[#This Row],[ ]]="Payé",PMKAFAAPAYER[[#This Row],[14.05.2025]],0)</f>
        <v>0</v>
      </c>
      <c r="BJ507" s="161"/>
      <c r="BK507" s="166">
        <f>IF(PMKAFAAPAYER[[#This Row],[ ]]="Payé",PMKAFAAPAYER[[#This Row],[21.05.2025]],0)</f>
        <v>0</v>
      </c>
      <c r="BL507" s="161"/>
      <c r="BM507" s="176">
        <f>IF(PMKAFAAPAYER[[#This Row],[ ]]="Payé",PMKAFAAPAYER[[#This Row],[28.05.2025]],0)</f>
        <v>0</v>
      </c>
      <c r="BN507" s="17">
        <f t="shared" si="115"/>
        <v>0</v>
      </c>
      <c r="BO507" s="162"/>
      <c r="BP507" s="166">
        <f>IF(PMKAFAAPAYER[[#This Row],[ ]]="Payé",PMKAFAAPAYER[[#This Row],[04.06.2025]],0)</f>
        <v>0</v>
      </c>
      <c r="BQ507" s="161"/>
      <c r="BR507" s="166">
        <f>IF(PMKAFAAPAYER[[#This Row],[ ]]="Payé",PMKAFAAPAYER[[#This Row],[11.06.2025]],0)</f>
        <v>0</v>
      </c>
      <c r="BS507" s="161"/>
      <c r="BT507" s="166">
        <f>IF(PMKAFAAPAYER[[#This Row],[ ]]="Payé",PMKAFAAPAYER[[#This Row],[18.06.2025]],0)</f>
        <v>0</v>
      </c>
      <c r="BU507" s="161"/>
      <c r="BV507" s="176">
        <f>IF(PMKAFAAPAYER[[#This Row],[ ]]="Payé",PMKAFAAPAYER[[#This Row],[25.06.2025]],0)</f>
        <v>0</v>
      </c>
      <c r="BW507" s="18">
        <f t="shared" si="116"/>
        <v>0</v>
      </c>
      <c r="BX507" s="162"/>
      <c r="BY507" s="166">
        <f>IF(PMKAFAAPAYER[[#This Row],[ ]]="Payé",PMKAFAAPAYER[[#This Row],[02.07.2025]],0)</f>
        <v>0</v>
      </c>
      <c r="BZ507" s="161"/>
      <c r="CA507" s="166">
        <f>IF(PMKAFAAPAYER[[#This Row],[ ]]="Payé",PMKAFAAPAYER[[#This Row],[09.07.2025]],0)</f>
        <v>0</v>
      </c>
      <c r="CB507" s="161"/>
      <c r="CC507" s="166">
        <f>IF(PMKAFAAPAYER[[#This Row],[ ]]="Payé",PMKAFAAPAYER[[#This Row],[16.07.2025]],0)</f>
        <v>0</v>
      </c>
      <c r="CD507" s="161"/>
      <c r="CE507" s="166">
        <f>IF(PMKAFAAPAYER[[#This Row],[ ]]="Payé",PMKAFAAPAYER[[#This Row],[23.07.2025]],0)</f>
        <v>0</v>
      </c>
      <c r="CF507" s="161"/>
      <c r="CG507" s="176">
        <f>IF(PMKAFAAPAYER[[#This Row],[ ]]="Payé",PMKAFAAPAYER[[#This Row],[30.07.2025]],0)</f>
        <v>0</v>
      </c>
      <c r="CH507" s="17">
        <f t="shared" si="117"/>
        <v>0</v>
      </c>
      <c r="CI507" s="162"/>
      <c r="CJ507" s="166">
        <f>IF(PMKAFAAPAYER[[#This Row],[ ]]="Payé",PMKAFAAPAYER[[#This Row],[06.08.2025]],0)</f>
        <v>0</v>
      </c>
      <c r="CK507" s="161"/>
      <c r="CL507" s="166">
        <f>IF(PMKAFAAPAYER[[#This Row],[ ]]="Payé",PMKAFAAPAYER[[#This Row],[13.08.2025]],0)</f>
        <v>0</v>
      </c>
      <c r="CM507" s="161"/>
      <c r="CN507" s="166">
        <f>IF(PMKAFAAPAYER[[#This Row],[ ]]="Payé",PMKAFAAPAYER[[#This Row],[20.08.2025]],0)</f>
        <v>0</v>
      </c>
      <c r="CO507" s="161"/>
      <c r="CP507" s="176">
        <f>IF(PMKAFAAPAYER[[#This Row],[ ]]="Payé",PMKAFAAPAYER[[#This Row],[27.08.2025]],0)</f>
        <v>0</v>
      </c>
      <c r="CQ507" s="18">
        <f t="shared" si="118"/>
        <v>0</v>
      </c>
      <c r="CR507" s="162"/>
      <c r="CS507" s="166">
        <f>IF(PMKAFAAPAYER[[#This Row],[ ]]="Payé",PMKAFAAPAYER[[#This Row],[03.09.2025]],0)</f>
        <v>0</v>
      </c>
      <c r="CT507" s="161"/>
      <c r="CU507" s="166">
        <f>IF(PMKAFAAPAYER[[#This Row],[ ]]="Payé",PMKAFAAPAYER[[#This Row],[10.09.2025]],0)</f>
        <v>0</v>
      </c>
      <c r="CV507" s="161"/>
      <c r="CW507" s="166">
        <f>IF(PMKAFAAPAYER[[#This Row],[ ]]="Payé",PMKAFAAPAYER[[#This Row],[17.09.2025]],0)</f>
        <v>0</v>
      </c>
      <c r="CX507" s="161"/>
      <c r="CY507" s="176">
        <f>IF(PMKAFAAPAYER[[#This Row],[ ]]="Payé",PMKAFAAPAYER[[#This Row],[24.09.2025]],0)</f>
        <v>0</v>
      </c>
      <c r="CZ507" s="17">
        <f t="shared" si="119"/>
        <v>0</v>
      </c>
      <c r="DA507" s="162"/>
      <c r="DB507" s="166">
        <f>IF(PMKAFAAPAYER[[#This Row],[ ]]="Payé",PMKAFAAPAYER[[#This Row],[01.10.2025]],0)</f>
        <v>0</v>
      </c>
      <c r="DC507" s="161"/>
      <c r="DD507" s="166">
        <f>IF(PMKAFAAPAYER[[#This Row],[ ]]="Payé",PMKAFAAPAYER[[#This Row],[08.10.2025]],0)</f>
        <v>0</v>
      </c>
      <c r="DE507" s="161"/>
      <c r="DF507" s="166">
        <f>IF(PMKAFAAPAYER[[#This Row],[ ]]="Payé",PMKAFAAPAYER[[#This Row],[15.10.2025]],0)</f>
        <v>0</v>
      </c>
      <c r="DG507" s="161"/>
      <c r="DH507" s="166">
        <f>IF(PMKAFAAPAYER[[#This Row],[ ]]="Payé",PMKAFAAPAYER[[#This Row],[22.10.2025]],0)</f>
        <v>0</v>
      </c>
      <c r="DI507" s="161"/>
      <c r="DJ507" s="176">
        <f>IF(PMKAFAAPAYER[[#This Row],[ ]]="Payé",PMKAFAAPAYER[[#This Row],[29.10.2025]],0)</f>
        <v>0</v>
      </c>
      <c r="DK507" s="18">
        <f t="shared" si="120"/>
        <v>0</v>
      </c>
      <c r="DL507" s="162"/>
      <c r="DM507" s="166">
        <f>IF(PMKAFAAPAYER[[#This Row],[ ]]="Payé",PMKAFAAPAYER[[#This Row],[05.11.2025]],0)</f>
        <v>0</v>
      </c>
      <c r="DN507" s="161"/>
      <c r="DO507" s="166">
        <f>IF(PMKAFAAPAYER[[#This Row],[ ]]="Payé",PMKAFAAPAYER[[#This Row],[12.11.2025]],0)</f>
        <v>0</v>
      </c>
      <c r="DP507" s="161"/>
      <c r="DQ507" s="166">
        <f>IF(PMKAFAAPAYER[[#This Row],[ ]]="Payé",PMKAFAAPAYER[[#This Row],[19.11.2025]],0)</f>
        <v>0</v>
      </c>
      <c r="DR507" s="161"/>
      <c r="DS507" s="176">
        <f>IF(PMKAFAAPAYER[[#This Row],[ ]]="Payé",PMKAFAAPAYER[[#This Row],[26.11.2025]],0)</f>
        <v>0</v>
      </c>
      <c r="DT507" s="17">
        <f t="shared" si="121"/>
        <v>0</v>
      </c>
      <c r="DU507" s="162"/>
      <c r="DV507" s="166">
        <f>IF(PMKAFAAPAYER[[#This Row],[ ]]="Payé",PMKAFAAPAYER[[#This Row],[03.12.2025]],0)</f>
        <v>0</v>
      </c>
      <c r="DW507" s="161"/>
      <c r="DX507" s="166">
        <f>IF(PMKAFAAPAYER[[#This Row],[ ]]="Payé",PMKAFAAPAYER[[#This Row],[10.12.2025]],0)</f>
        <v>0</v>
      </c>
      <c r="DY507" s="161"/>
      <c r="DZ507" s="166">
        <f>IF(PMKAFAAPAYER[[#This Row],[ ]]="Payé",PMKAFAAPAYER[[#This Row],[17.12.2025]],0)</f>
        <v>0</v>
      </c>
      <c r="EA507" s="161"/>
      <c r="EB507" s="166">
        <f>IF(PMKAFAAPAYER[[#This Row],[ ]]="Payé",PMKAFAAPAYER[[#This Row],[24.12.2025]],0)</f>
        <v>0</v>
      </c>
      <c r="EC507" s="161"/>
      <c r="ED507" s="176">
        <f>IF(PMKAFAAPAYER[[#This Row],[ ]]="Payé",PMKAFAAPAYER[[#This Row],[31.12.2025]],0)</f>
        <v>0</v>
      </c>
      <c r="EE507" s="18">
        <f t="shared" si="122"/>
        <v>0</v>
      </c>
      <c r="EF507" s="11">
        <f t="shared" si="123"/>
        <v>0</v>
      </c>
      <c r="EG507" s="16">
        <f>+PMKAFAAPAYER[[#This Row],[CHF]]-PMKAFAAPAYER[[#This Row],[T2025]]</f>
        <v>0</v>
      </c>
    </row>
    <row r="508" spans="1:137" x14ac:dyDescent="0.3">
      <c r="A508" s="9">
        <f t="shared" si="124"/>
        <v>503</v>
      </c>
      <c r="B508" s="250"/>
      <c r="C508" s="251"/>
      <c r="D508" s="252"/>
      <c r="E508" s="253"/>
      <c r="F508" s="265">
        <f t="shared" si="125"/>
        <v>0</v>
      </c>
      <c r="G508" s="254"/>
      <c r="H508" s="255"/>
      <c r="I508" s="256"/>
      <c r="J508" s="14"/>
      <c r="K508" s="14"/>
      <c r="L508" s="14"/>
      <c r="N508" s="15"/>
      <c r="P508" s="258"/>
      <c r="Q508" s="259"/>
      <c r="R508" s="260"/>
      <c r="S508" s="166">
        <f>IF(PMKAFAAPAYER[[#This Row],[ ]]="Payé",PMKAFAAPAYER[[#This Row],[02.01.2025]],0)</f>
        <v>0</v>
      </c>
      <c r="T508" s="234"/>
      <c r="U508" s="166">
        <f>IF(PMKAFAAPAYER[[#This Row],[ ]]="Payé",PMKAFAAPAYER[[#This Row],[09.01.2025]],0)</f>
        <v>0</v>
      </c>
      <c r="V508" s="234"/>
      <c r="W508" s="166">
        <f>IF(PMKAFAAPAYER[[#This Row],[ ]]="Payé",PMKAFAAPAYER[[#This Row],[16.01.2025]],0)</f>
        <v>0</v>
      </c>
      <c r="X508" s="234"/>
      <c r="Y508" s="166">
        <f>IF(PMKAFAAPAYER[[#This Row],[ ]]="Payé",PMKAFAAPAYER[[#This Row],[23.01.2025]],0)</f>
        <v>0</v>
      </c>
      <c r="Z508" s="234"/>
      <c r="AA508" s="176">
        <f>IF(PMKAFAAPAYER[[#This Row],[ ]]="Payé",PMKAFAAPAYER[[#This Row],[30.01.2025]],0)</f>
        <v>0</v>
      </c>
      <c r="AB508" s="32">
        <f t="shared" si="111"/>
        <v>0</v>
      </c>
      <c r="AC508" s="234"/>
      <c r="AD508" s="166">
        <f>IF(PMKAFAAPAYER[[#This Row],[ ]]="Payé",PMKAFAAPAYER[[#This Row],[06.02.2025]],0)</f>
        <v>0</v>
      </c>
      <c r="AE508" s="234"/>
      <c r="AF508" s="166">
        <f>IF(PMKAFAAPAYER[[#This Row],[ ]]="Payé",PMKAFAAPAYER[[#This Row],[13.02.2025]],0)</f>
        <v>0</v>
      </c>
      <c r="AG508" s="234"/>
      <c r="AH508" s="166">
        <f>IF(PMKAFAAPAYER[[#This Row],[ ]]="Payé",PMKAFAAPAYER[[#This Row],[20.02.2025]],0)</f>
        <v>0</v>
      </c>
      <c r="AI508" s="234"/>
      <c r="AJ508" s="176">
        <f>IF(PMKAFAAPAYER[[#This Row],[ ]]="Payé",PMKAFAAPAYER[[#This Row],[27.02.2025]],0)</f>
        <v>0</v>
      </c>
      <c r="AK508" s="47">
        <f t="shared" si="112"/>
        <v>0</v>
      </c>
      <c r="AL508" s="162"/>
      <c r="AM508" s="166">
        <f>IF(PMKAFAAPAYER[[#This Row],[ ]]="Payé",PMKAFAAPAYER[[#This Row],[05.03.2025]],0)</f>
        <v>0</v>
      </c>
      <c r="AN508" s="161"/>
      <c r="AO508" s="166">
        <f>IF(PMKAFAAPAYER[[#This Row],[ ]]="Payé",PMKAFAAPAYER[[#This Row],[12.03.2025]],0)</f>
        <v>0</v>
      </c>
      <c r="AP508" s="161"/>
      <c r="AQ508" s="166">
        <f>IF(PMKAFAAPAYER[[#This Row],[ ]]="Payé",PMKAFAAPAYER[[#This Row],[19.03.2025]],0)</f>
        <v>0</v>
      </c>
      <c r="AR508" s="161"/>
      <c r="AS508" s="176">
        <f>IF(PMKAFAAPAYER[[#This Row],[ ]]="Payé",PMKAFAAPAYER[[#This Row],[26.03.2025]],0)</f>
        <v>0</v>
      </c>
      <c r="AT508" s="17">
        <f t="shared" si="113"/>
        <v>0</v>
      </c>
      <c r="AU508" s="162"/>
      <c r="AV508" s="166">
        <f>IF(PMKAFAAPAYER[[#This Row],[ ]]="Payé",PMKAFAAPAYER[[#This Row],[02.04.2025]],0)</f>
        <v>0</v>
      </c>
      <c r="AW508" s="161"/>
      <c r="AX508" s="166">
        <f>IF(PMKAFAAPAYER[[#This Row],[ ]]="Payé",PMKAFAAPAYER[[#This Row],[09.04.2025]],0)</f>
        <v>0</v>
      </c>
      <c r="AY508" s="161"/>
      <c r="AZ508" s="166">
        <f>IF(PMKAFAAPAYER[[#This Row],[ ]]="Payé",PMKAFAAPAYER[[#This Row],[16.04.2025]],0)</f>
        <v>0</v>
      </c>
      <c r="BA508" s="161"/>
      <c r="BB508" s="166">
        <f>IF(PMKAFAAPAYER[[#This Row],[ ]]="Payé",PMKAFAAPAYER[[#This Row],[23.04.2025]],0)</f>
        <v>0</v>
      </c>
      <c r="BC508" s="161"/>
      <c r="BD508" s="176">
        <f>IF(PMKAFAAPAYER[[#This Row],[ ]]="Payé",PMKAFAAPAYER[[#This Row],[30.04.2025]],0)</f>
        <v>0</v>
      </c>
      <c r="BE508" s="18">
        <f t="shared" si="114"/>
        <v>0</v>
      </c>
      <c r="BF508" s="162"/>
      <c r="BG508" s="166">
        <f>IF(PMKAFAAPAYER[[#This Row],[ ]]="Payé",PMKAFAAPAYER[[#This Row],[07.05.2025]],0)</f>
        <v>0</v>
      </c>
      <c r="BH508" s="161"/>
      <c r="BI508" s="166">
        <f>IF(PMKAFAAPAYER[[#This Row],[ ]]="Payé",PMKAFAAPAYER[[#This Row],[14.05.2025]],0)</f>
        <v>0</v>
      </c>
      <c r="BJ508" s="161"/>
      <c r="BK508" s="166">
        <f>IF(PMKAFAAPAYER[[#This Row],[ ]]="Payé",PMKAFAAPAYER[[#This Row],[21.05.2025]],0)</f>
        <v>0</v>
      </c>
      <c r="BL508" s="161"/>
      <c r="BM508" s="176">
        <f>IF(PMKAFAAPAYER[[#This Row],[ ]]="Payé",PMKAFAAPAYER[[#This Row],[28.05.2025]],0)</f>
        <v>0</v>
      </c>
      <c r="BN508" s="17">
        <f t="shared" si="115"/>
        <v>0</v>
      </c>
      <c r="BO508" s="162"/>
      <c r="BP508" s="166">
        <f>IF(PMKAFAAPAYER[[#This Row],[ ]]="Payé",PMKAFAAPAYER[[#This Row],[04.06.2025]],0)</f>
        <v>0</v>
      </c>
      <c r="BQ508" s="161"/>
      <c r="BR508" s="166">
        <f>IF(PMKAFAAPAYER[[#This Row],[ ]]="Payé",PMKAFAAPAYER[[#This Row],[11.06.2025]],0)</f>
        <v>0</v>
      </c>
      <c r="BS508" s="161"/>
      <c r="BT508" s="166">
        <f>IF(PMKAFAAPAYER[[#This Row],[ ]]="Payé",PMKAFAAPAYER[[#This Row],[18.06.2025]],0)</f>
        <v>0</v>
      </c>
      <c r="BU508" s="161"/>
      <c r="BV508" s="176">
        <f>IF(PMKAFAAPAYER[[#This Row],[ ]]="Payé",PMKAFAAPAYER[[#This Row],[25.06.2025]],0)</f>
        <v>0</v>
      </c>
      <c r="BW508" s="18">
        <f t="shared" si="116"/>
        <v>0</v>
      </c>
      <c r="BX508" s="162"/>
      <c r="BY508" s="166">
        <f>IF(PMKAFAAPAYER[[#This Row],[ ]]="Payé",PMKAFAAPAYER[[#This Row],[02.07.2025]],0)</f>
        <v>0</v>
      </c>
      <c r="BZ508" s="161"/>
      <c r="CA508" s="166">
        <f>IF(PMKAFAAPAYER[[#This Row],[ ]]="Payé",PMKAFAAPAYER[[#This Row],[09.07.2025]],0)</f>
        <v>0</v>
      </c>
      <c r="CB508" s="161"/>
      <c r="CC508" s="166">
        <f>IF(PMKAFAAPAYER[[#This Row],[ ]]="Payé",PMKAFAAPAYER[[#This Row],[16.07.2025]],0)</f>
        <v>0</v>
      </c>
      <c r="CD508" s="161"/>
      <c r="CE508" s="166">
        <f>IF(PMKAFAAPAYER[[#This Row],[ ]]="Payé",PMKAFAAPAYER[[#This Row],[23.07.2025]],0)</f>
        <v>0</v>
      </c>
      <c r="CF508" s="161"/>
      <c r="CG508" s="176">
        <f>IF(PMKAFAAPAYER[[#This Row],[ ]]="Payé",PMKAFAAPAYER[[#This Row],[30.07.2025]],0)</f>
        <v>0</v>
      </c>
      <c r="CH508" s="17">
        <f t="shared" si="117"/>
        <v>0</v>
      </c>
      <c r="CI508" s="162"/>
      <c r="CJ508" s="166">
        <f>IF(PMKAFAAPAYER[[#This Row],[ ]]="Payé",PMKAFAAPAYER[[#This Row],[06.08.2025]],0)</f>
        <v>0</v>
      </c>
      <c r="CK508" s="161"/>
      <c r="CL508" s="166">
        <f>IF(PMKAFAAPAYER[[#This Row],[ ]]="Payé",PMKAFAAPAYER[[#This Row],[13.08.2025]],0)</f>
        <v>0</v>
      </c>
      <c r="CM508" s="161"/>
      <c r="CN508" s="166">
        <f>IF(PMKAFAAPAYER[[#This Row],[ ]]="Payé",PMKAFAAPAYER[[#This Row],[20.08.2025]],0)</f>
        <v>0</v>
      </c>
      <c r="CO508" s="161"/>
      <c r="CP508" s="176">
        <f>IF(PMKAFAAPAYER[[#This Row],[ ]]="Payé",PMKAFAAPAYER[[#This Row],[27.08.2025]],0)</f>
        <v>0</v>
      </c>
      <c r="CQ508" s="18">
        <f t="shared" si="118"/>
        <v>0</v>
      </c>
      <c r="CR508" s="162"/>
      <c r="CS508" s="166">
        <f>IF(PMKAFAAPAYER[[#This Row],[ ]]="Payé",PMKAFAAPAYER[[#This Row],[03.09.2025]],0)</f>
        <v>0</v>
      </c>
      <c r="CT508" s="161"/>
      <c r="CU508" s="166">
        <f>IF(PMKAFAAPAYER[[#This Row],[ ]]="Payé",PMKAFAAPAYER[[#This Row],[10.09.2025]],0)</f>
        <v>0</v>
      </c>
      <c r="CV508" s="161"/>
      <c r="CW508" s="166">
        <f>IF(PMKAFAAPAYER[[#This Row],[ ]]="Payé",PMKAFAAPAYER[[#This Row],[17.09.2025]],0)</f>
        <v>0</v>
      </c>
      <c r="CX508" s="161"/>
      <c r="CY508" s="176">
        <f>IF(PMKAFAAPAYER[[#This Row],[ ]]="Payé",PMKAFAAPAYER[[#This Row],[24.09.2025]],0)</f>
        <v>0</v>
      </c>
      <c r="CZ508" s="17">
        <f t="shared" si="119"/>
        <v>0</v>
      </c>
      <c r="DA508" s="162"/>
      <c r="DB508" s="166">
        <f>IF(PMKAFAAPAYER[[#This Row],[ ]]="Payé",PMKAFAAPAYER[[#This Row],[01.10.2025]],0)</f>
        <v>0</v>
      </c>
      <c r="DC508" s="161"/>
      <c r="DD508" s="166">
        <f>IF(PMKAFAAPAYER[[#This Row],[ ]]="Payé",PMKAFAAPAYER[[#This Row],[08.10.2025]],0)</f>
        <v>0</v>
      </c>
      <c r="DE508" s="161"/>
      <c r="DF508" s="166">
        <f>IF(PMKAFAAPAYER[[#This Row],[ ]]="Payé",PMKAFAAPAYER[[#This Row],[15.10.2025]],0)</f>
        <v>0</v>
      </c>
      <c r="DG508" s="161"/>
      <c r="DH508" s="166">
        <f>IF(PMKAFAAPAYER[[#This Row],[ ]]="Payé",PMKAFAAPAYER[[#This Row],[22.10.2025]],0)</f>
        <v>0</v>
      </c>
      <c r="DI508" s="161"/>
      <c r="DJ508" s="176">
        <f>IF(PMKAFAAPAYER[[#This Row],[ ]]="Payé",PMKAFAAPAYER[[#This Row],[29.10.2025]],0)</f>
        <v>0</v>
      </c>
      <c r="DK508" s="18">
        <f t="shared" si="120"/>
        <v>0</v>
      </c>
      <c r="DL508" s="162"/>
      <c r="DM508" s="166">
        <f>IF(PMKAFAAPAYER[[#This Row],[ ]]="Payé",PMKAFAAPAYER[[#This Row],[05.11.2025]],0)</f>
        <v>0</v>
      </c>
      <c r="DN508" s="161"/>
      <c r="DO508" s="166">
        <f>IF(PMKAFAAPAYER[[#This Row],[ ]]="Payé",PMKAFAAPAYER[[#This Row],[12.11.2025]],0)</f>
        <v>0</v>
      </c>
      <c r="DP508" s="161"/>
      <c r="DQ508" s="166">
        <f>IF(PMKAFAAPAYER[[#This Row],[ ]]="Payé",PMKAFAAPAYER[[#This Row],[19.11.2025]],0)</f>
        <v>0</v>
      </c>
      <c r="DR508" s="161"/>
      <c r="DS508" s="176">
        <f>IF(PMKAFAAPAYER[[#This Row],[ ]]="Payé",PMKAFAAPAYER[[#This Row],[26.11.2025]],0)</f>
        <v>0</v>
      </c>
      <c r="DT508" s="17">
        <f t="shared" si="121"/>
        <v>0</v>
      </c>
      <c r="DU508" s="162"/>
      <c r="DV508" s="166">
        <f>IF(PMKAFAAPAYER[[#This Row],[ ]]="Payé",PMKAFAAPAYER[[#This Row],[03.12.2025]],0)</f>
        <v>0</v>
      </c>
      <c r="DW508" s="161"/>
      <c r="DX508" s="166">
        <f>IF(PMKAFAAPAYER[[#This Row],[ ]]="Payé",PMKAFAAPAYER[[#This Row],[10.12.2025]],0)</f>
        <v>0</v>
      </c>
      <c r="DY508" s="161"/>
      <c r="DZ508" s="166">
        <f>IF(PMKAFAAPAYER[[#This Row],[ ]]="Payé",PMKAFAAPAYER[[#This Row],[17.12.2025]],0)</f>
        <v>0</v>
      </c>
      <c r="EA508" s="161"/>
      <c r="EB508" s="166">
        <f>IF(PMKAFAAPAYER[[#This Row],[ ]]="Payé",PMKAFAAPAYER[[#This Row],[24.12.2025]],0)</f>
        <v>0</v>
      </c>
      <c r="EC508" s="161"/>
      <c r="ED508" s="176">
        <f>IF(PMKAFAAPAYER[[#This Row],[ ]]="Payé",PMKAFAAPAYER[[#This Row],[31.12.2025]],0)</f>
        <v>0</v>
      </c>
      <c r="EE508" s="18">
        <f t="shared" si="122"/>
        <v>0</v>
      </c>
      <c r="EF508" s="11">
        <f t="shared" si="123"/>
        <v>0</v>
      </c>
      <c r="EG508" s="16">
        <f>+PMKAFAAPAYER[[#This Row],[CHF]]-PMKAFAAPAYER[[#This Row],[T2025]]</f>
        <v>0</v>
      </c>
    </row>
    <row r="509" spans="1:137" x14ac:dyDescent="0.3">
      <c r="A509" s="9">
        <f t="shared" si="124"/>
        <v>504</v>
      </c>
      <c r="B509" s="250"/>
      <c r="C509" s="251"/>
      <c r="D509" s="252"/>
      <c r="E509" s="253"/>
      <c r="F509" s="265">
        <f t="shared" si="125"/>
        <v>0</v>
      </c>
      <c r="G509" s="254"/>
      <c r="H509" s="255"/>
      <c r="I509" s="256"/>
      <c r="J509" s="14"/>
      <c r="K509" s="14"/>
      <c r="L509" s="14"/>
      <c r="N509" s="15"/>
      <c r="P509" s="258"/>
      <c r="Q509" s="259"/>
      <c r="R509" s="260"/>
      <c r="S509" s="166">
        <f>IF(PMKAFAAPAYER[[#This Row],[ ]]="Payé",PMKAFAAPAYER[[#This Row],[02.01.2025]],0)</f>
        <v>0</v>
      </c>
      <c r="T509" s="234"/>
      <c r="U509" s="166">
        <f>IF(PMKAFAAPAYER[[#This Row],[ ]]="Payé",PMKAFAAPAYER[[#This Row],[09.01.2025]],0)</f>
        <v>0</v>
      </c>
      <c r="V509" s="234"/>
      <c r="W509" s="166">
        <f>IF(PMKAFAAPAYER[[#This Row],[ ]]="Payé",PMKAFAAPAYER[[#This Row],[16.01.2025]],0)</f>
        <v>0</v>
      </c>
      <c r="X509" s="234"/>
      <c r="Y509" s="166">
        <f>IF(PMKAFAAPAYER[[#This Row],[ ]]="Payé",PMKAFAAPAYER[[#This Row],[23.01.2025]],0)</f>
        <v>0</v>
      </c>
      <c r="Z509" s="234"/>
      <c r="AA509" s="176">
        <f>IF(PMKAFAAPAYER[[#This Row],[ ]]="Payé",PMKAFAAPAYER[[#This Row],[30.01.2025]],0)</f>
        <v>0</v>
      </c>
      <c r="AB509" s="32">
        <f t="shared" si="111"/>
        <v>0</v>
      </c>
      <c r="AC509" s="234"/>
      <c r="AD509" s="166">
        <f>IF(PMKAFAAPAYER[[#This Row],[ ]]="Payé",PMKAFAAPAYER[[#This Row],[06.02.2025]],0)</f>
        <v>0</v>
      </c>
      <c r="AE509" s="234"/>
      <c r="AF509" s="166">
        <f>IF(PMKAFAAPAYER[[#This Row],[ ]]="Payé",PMKAFAAPAYER[[#This Row],[13.02.2025]],0)</f>
        <v>0</v>
      </c>
      <c r="AG509" s="234"/>
      <c r="AH509" s="166">
        <f>IF(PMKAFAAPAYER[[#This Row],[ ]]="Payé",PMKAFAAPAYER[[#This Row],[20.02.2025]],0)</f>
        <v>0</v>
      </c>
      <c r="AI509" s="234"/>
      <c r="AJ509" s="176">
        <f>IF(PMKAFAAPAYER[[#This Row],[ ]]="Payé",PMKAFAAPAYER[[#This Row],[27.02.2025]],0)</f>
        <v>0</v>
      </c>
      <c r="AK509" s="47">
        <f t="shared" si="112"/>
        <v>0</v>
      </c>
      <c r="AL509" s="162"/>
      <c r="AM509" s="166">
        <f>IF(PMKAFAAPAYER[[#This Row],[ ]]="Payé",PMKAFAAPAYER[[#This Row],[05.03.2025]],0)</f>
        <v>0</v>
      </c>
      <c r="AN509" s="161"/>
      <c r="AO509" s="166">
        <f>IF(PMKAFAAPAYER[[#This Row],[ ]]="Payé",PMKAFAAPAYER[[#This Row],[12.03.2025]],0)</f>
        <v>0</v>
      </c>
      <c r="AP509" s="161"/>
      <c r="AQ509" s="166">
        <f>IF(PMKAFAAPAYER[[#This Row],[ ]]="Payé",PMKAFAAPAYER[[#This Row],[19.03.2025]],0)</f>
        <v>0</v>
      </c>
      <c r="AR509" s="161"/>
      <c r="AS509" s="176">
        <f>IF(PMKAFAAPAYER[[#This Row],[ ]]="Payé",PMKAFAAPAYER[[#This Row],[26.03.2025]],0)</f>
        <v>0</v>
      </c>
      <c r="AT509" s="17">
        <f t="shared" si="113"/>
        <v>0</v>
      </c>
      <c r="AU509" s="162"/>
      <c r="AV509" s="166">
        <f>IF(PMKAFAAPAYER[[#This Row],[ ]]="Payé",PMKAFAAPAYER[[#This Row],[02.04.2025]],0)</f>
        <v>0</v>
      </c>
      <c r="AW509" s="161"/>
      <c r="AX509" s="166">
        <f>IF(PMKAFAAPAYER[[#This Row],[ ]]="Payé",PMKAFAAPAYER[[#This Row],[09.04.2025]],0)</f>
        <v>0</v>
      </c>
      <c r="AY509" s="161"/>
      <c r="AZ509" s="166">
        <f>IF(PMKAFAAPAYER[[#This Row],[ ]]="Payé",PMKAFAAPAYER[[#This Row],[16.04.2025]],0)</f>
        <v>0</v>
      </c>
      <c r="BA509" s="161"/>
      <c r="BB509" s="166">
        <f>IF(PMKAFAAPAYER[[#This Row],[ ]]="Payé",PMKAFAAPAYER[[#This Row],[23.04.2025]],0)</f>
        <v>0</v>
      </c>
      <c r="BC509" s="161"/>
      <c r="BD509" s="176">
        <f>IF(PMKAFAAPAYER[[#This Row],[ ]]="Payé",PMKAFAAPAYER[[#This Row],[30.04.2025]],0)</f>
        <v>0</v>
      </c>
      <c r="BE509" s="18">
        <f t="shared" si="114"/>
        <v>0</v>
      </c>
      <c r="BF509" s="162"/>
      <c r="BG509" s="166">
        <f>IF(PMKAFAAPAYER[[#This Row],[ ]]="Payé",PMKAFAAPAYER[[#This Row],[07.05.2025]],0)</f>
        <v>0</v>
      </c>
      <c r="BH509" s="161"/>
      <c r="BI509" s="166">
        <f>IF(PMKAFAAPAYER[[#This Row],[ ]]="Payé",PMKAFAAPAYER[[#This Row],[14.05.2025]],0)</f>
        <v>0</v>
      </c>
      <c r="BJ509" s="161"/>
      <c r="BK509" s="166">
        <f>IF(PMKAFAAPAYER[[#This Row],[ ]]="Payé",PMKAFAAPAYER[[#This Row],[21.05.2025]],0)</f>
        <v>0</v>
      </c>
      <c r="BL509" s="161"/>
      <c r="BM509" s="176">
        <f>IF(PMKAFAAPAYER[[#This Row],[ ]]="Payé",PMKAFAAPAYER[[#This Row],[28.05.2025]],0)</f>
        <v>0</v>
      </c>
      <c r="BN509" s="17">
        <f t="shared" si="115"/>
        <v>0</v>
      </c>
      <c r="BO509" s="162"/>
      <c r="BP509" s="166">
        <f>IF(PMKAFAAPAYER[[#This Row],[ ]]="Payé",PMKAFAAPAYER[[#This Row],[04.06.2025]],0)</f>
        <v>0</v>
      </c>
      <c r="BQ509" s="161"/>
      <c r="BR509" s="166">
        <f>IF(PMKAFAAPAYER[[#This Row],[ ]]="Payé",PMKAFAAPAYER[[#This Row],[11.06.2025]],0)</f>
        <v>0</v>
      </c>
      <c r="BS509" s="161"/>
      <c r="BT509" s="166">
        <f>IF(PMKAFAAPAYER[[#This Row],[ ]]="Payé",PMKAFAAPAYER[[#This Row],[18.06.2025]],0)</f>
        <v>0</v>
      </c>
      <c r="BU509" s="161"/>
      <c r="BV509" s="176">
        <f>IF(PMKAFAAPAYER[[#This Row],[ ]]="Payé",PMKAFAAPAYER[[#This Row],[25.06.2025]],0)</f>
        <v>0</v>
      </c>
      <c r="BW509" s="18">
        <f t="shared" si="116"/>
        <v>0</v>
      </c>
      <c r="BX509" s="162"/>
      <c r="BY509" s="166">
        <f>IF(PMKAFAAPAYER[[#This Row],[ ]]="Payé",PMKAFAAPAYER[[#This Row],[02.07.2025]],0)</f>
        <v>0</v>
      </c>
      <c r="BZ509" s="161"/>
      <c r="CA509" s="166">
        <f>IF(PMKAFAAPAYER[[#This Row],[ ]]="Payé",PMKAFAAPAYER[[#This Row],[09.07.2025]],0)</f>
        <v>0</v>
      </c>
      <c r="CB509" s="161"/>
      <c r="CC509" s="166">
        <f>IF(PMKAFAAPAYER[[#This Row],[ ]]="Payé",PMKAFAAPAYER[[#This Row],[16.07.2025]],0)</f>
        <v>0</v>
      </c>
      <c r="CD509" s="161"/>
      <c r="CE509" s="166">
        <f>IF(PMKAFAAPAYER[[#This Row],[ ]]="Payé",PMKAFAAPAYER[[#This Row],[23.07.2025]],0)</f>
        <v>0</v>
      </c>
      <c r="CF509" s="161"/>
      <c r="CG509" s="176">
        <f>IF(PMKAFAAPAYER[[#This Row],[ ]]="Payé",PMKAFAAPAYER[[#This Row],[30.07.2025]],0)</f>
        <v>0</v>
      </c>
      <c r="CH509" s="17">
        <f t="shared" si="117"/>
        <v>0</v>
      </c>
      <c r="CI509" s="162"/>
      <c r="CJ509" s="166">
        <f>IF(PMKAFAAPAYER[[#This Row],[ ]]="Payé",PMKAFAAPAYER[[#This Row],[06.08.2025]],0)</f>
        <v>0</v>
      </c>
      <c r="CK509" s="161"/>
      <c r="CL509" s="166">
        <f>IF(PMKAFAAPAYER[[#This Row],[ ]]="Payé",PMKAFAAPAYER[[#This Row],[13.08.2025]],0)</f>
        <v>0</v>
      </c>
      <c r="CM509" s="161"/>
      <c r="CN509" s="166">
        <f>IF(PMKAFAAPAYER[[#This Row],[ ]]="Payé",PMKAFAAPAYER[[#This Row],[20.08.2025]],0)</f>
        <v>0</v>
      </c>
      <c r="CO509" s="161"/>
      <c r="CP509" s="176">
        <f>IF(PMKAFAAPAYER[[#This Row],[ ]]="Payé",PMKAFAAPAYER[[#This Row],[27.08.2025]],0)</f>
        <v>0</v>
      </c>
      <c r="CQ509" s="18">
        <f t="shared" si="118"/>
        <v>0</v>
      </c>
      <c r="CR509" s="162"/>
      <c r="CS509" s="166">
        <f>IF(PMKAFAAPAYER[[#This Row],[ ]]="Payé",PMKAFAAPAYER[[#This Row],[03.09.2025]],0)</f>
        <v>0</v>
      </c>
      <c r="CT509" s="161"/>
      <c r="CU509" s="166">
        <f>IF(PMKAFAAPAYER[[#This Row],[ ]]="Payé",PMKAFAAPAYER[[#This Row],[10.09.2025]],0)</f>
        <v>0</v>
      </c>
      <c r="CV509" s="161"/>
      <c r="CW509" s="166">
        <f>IF(PMKAFAAPAYER[[#This Row],[ ]]="Payé",PMKAFAAPAYER[[#This Row],[17.09.2025]],0)</f>
        <v>0</v>
      </c>
      <c r="CX509" s="161"/>
      <c r="CY509" s="176">
        <f>IF(PMKAFAAPAYER[[#This Row],[ ]]="Payé",PMKAFAAPAYER[[#This Row],[24.09.2025]],0)</f>
        <v>0</v>
      </c>
      <c r="CZ509" s="17">
        <f t="shared" si="119"/>
        <v>0</v>
      </c>
      <c r="DA509" s="162"/>
      <c r="DB509" s="166">
        <f>IF(PMKAFAAPAYER[[#This Row],[ ]]="Payé",PMKAFAAPAYER[[#This Row],[01.10.2025]],0)</f>
        <v>0</v>
      </c>
      <c r="DC509" s="161"/>
      <c r="DD509" s="166">
        <f>IF(PMKAFAAPAYER[[#This Row],[ ]]="Payé",PMKAFAAPAYER[[#This Row],[08.10.2025]],0)</f>
        <v>0</v>
      </c>
      <c r="DE509" s="161"/>
      <c r="DF509" s="166">
        <f>IF(PMKAFAAPAYER[[#This Row],[ ]]="Payé",PMKAFAAPAYER[[#This Row],[15.10.2025]],0)</f>
        <v>0</v>
      </c>
      <c r="DG509" s="161"/>
      <c r="DH509" s="166">
        <f>IF(PMKAFAAPAYER[[#This Row],[ ]]="Payé",PMKAFAAPAYER[[#This Row],[22.10.2025]],0)</f>
        <v>0</v>
      </c>
      <c r="DI509" s="161"/>
      <c r="DJ509" s="176">
        <f>IF(PMKAFAAPAYER[[#This Row],[ ]]="Payé",PMKAFAAPAYER[[#This Row],[29.10.2025]],0)</f>
        <v>0</v>
      </c>
      <c r="DK509" s="18">
        <f t="shared" si="120"/>
        <v>0</v>
      </c>
      <c r="DL509" s="162"/>
      <c r="DM509" s="166">
        <f>IF(PMKAFAAPAYER[[#This Row],[ ]]="Payé",PMKAFAAPAYER[[#This Row],[05.11.2025]],0)</f>
        <v>0</v>
      </c>
      <c r="DN509" s="161"/>
      <c r="DO509" s="166">
        <f>IF(PMKAFAAPAYER[[#This Row],[ ]]="Payé",PMKAFAAPAYER[[#This Row],[12.11.2025]],0)</f>
        <v>0</v>
      </c>
      <c r="DP509" s="161"/>
      <c r="DQ509" s="166">
        <f>IF(PMKAFAAPAYER[[#This Row],[ ]]="Payé",PMKAFAAPAYER[[#This Row],[19.11.2025]],0)</f>
        <v>0</v>
      </c>
      <c r="DR509" s="161"/>
      <c r="DS509" s="176">
        <f>IF(PMKAFAAPAYER[[#This Row],[ ]]="Payé",PMKAFAAPAYER[[#This Row],[26.11.2025]],0)</f>
        <v>0</v>
      </c>
      <c r="DT509" s="17">
        <f t="shared" si="121"/>
        <v>0</v>
      </c>
      <c r="DU509" s="162"/>
      <c r="DV509" s="166">
        <f>IF(PMKAFAAPAYER[[#This Row],[ ]]="Payé",PMKAFAAPAYER[[#This Row],[03.12.2025]],0)</f>
        <v>0</v>
      </c>
      <c r="DW509" s="161"/>
      <c r="DX509" s="166">
        <f>IF(PMKAFAAPAYER[[#This Row],[ ]]="Payé",PMKAFAAPAYER[[#This Row],[10.12.2025]],0)</f>
        <v>0</v>
      </c>
      <c r="DY509" s="161"/>
      <c r="DZ509" s="166">
        <f>IF(PMKAFAAPAYER[[#This Row],[ ]]="Payé",PMKAFAAPAYER[[#This Row],[17.12.2025]],0)</f>
        <v>0</v>
      </c>
      <c r="EA509" s="161"/>
      <c r="EB509" s="166">
        <f>IF(PMKAFAAPAYER[[#This Row],[ ]]="Payé",PMKAFAAPAYER[[#This Row],[24.12.2025]],0)</f>
        <v>0</v>
      </c>
      <c r="EC509" s="161"/>
      <c r="ED509" s="176">
        <f>IF(PMKAFAAPAYER[[#This Row],[ ]]="Payé",PMKAFAAPAYER[[#This Row],[31.12.2025]],0)</f>
        <v>0</v>
      </c>
      <c r="EE509" s="18">
        <f t="shared" si="122"/>
        <v>0</v>
      </c>
      <c r="EF509" s="11">
        <f t="shared" si="123"/>
        <v>0</v>
      </c>
      <c r="EG509" s="16">
        <f>+PMKAFAAPAYER[[#This Row],[CHF]]-PMKAFAAPAYER[[#This Row],[T2025]]</f>
        <v>0</v>
      </c>
    </row>
    <row r="510" spans="1:137" x14ac:dyDescent="0.3">
      <c r="A510" s="9">
        <f t="shared" si="124"/>
        <v>505</v>
      </c>
      <c r="B510" s="250"/>
      <c r="C510" s="251"/>
      <c r="D510" s="252"/>
      <c r="E510" s="253"/>
      <c r="F510" s="265">
        <f t="shared" si="125"/>
        <v>0</v>
      </c>
      <c r="G510" s="254"/>
      <c r="H510" s="255"/>
      <c r="I510" s="256"/>
      <c r="J510" s="14"/>
      <c r="K510" s="14"/>
      <c r="L510" s="14"/>
      <c r="N510" s="15"/>
      <c r="P510" s="258"/>
      <c r="Q510" s="259"/>
      <c r="R510" s="260"/>
      <c r="S510" s="166">
        <f>IF(PMKAFAAPAYER[[#This Row],[ ]]="Payé",PMKAFAAPAYER[[#This Row],[02.01.2025]],0)</f>
        <v>0</v>
      </c>
      <c r="T510" s="234"/>
      <c r="U510" s="166">
        <f>IF(PMKAFAAPAYER[[#This Row],[ ]]="Payé",PMKAFAAPAYER[[#This Row],[09.01.2025]],0)</f>
        <v>0</v>
      </c>
      <c r="V510" s="234"/>
      <c r="W510" s="166">
        <f>IF(PMKAFAAPAYER[[#This Row],[ ]]="Payé",PMKAFAAPAYER[[#This Row],[16.01.2025]],0)</f>
        <v>0</v>
      </c>
      <c r="X510" s="234"/>
      <c r="Y510" s="166">
        <f>IF(PMKAFAAPAYER[[#This Row],[ ]]="Payé",PMKAFAAPAYER[[#This Row],[23.01.2025]],0)</f>
        <v>0</v>
      </c>
      <c r="Z510" s="234"/>
      <c r="AA510" s="176">
        <f>IF(PMKAFAAPAYER[[#This Row],[ ]]="Payé",PMKAFAAPAYER[[#This Row],[30.01.2025]],0)</f>
        <v>0</v>
      </c>
      <c r="AB510" s="32">
        <f t="shared" si="111"/>
        <v>0</v>
      </c>
      <c r="AC510" s="234"/>
      <c r="AD510" s="166">
        <f>IF(PMKAFAAPAYER[[#This Row],[ ]]="Payé",PMKAFAAPAYER[[#This Row],[06.02.2025]],0)</f>
        <v>0</v>
      </c>
      <c r="AE510" s="234"/>
      <c r="AF510" s="166">
        <f>IF(PMKAFAAPAYER[[#This Row],[ ]]="Payé",PMKAFAAPAYER[[#This Row],[13.02.2025]],0)</f>
        <v>0</v>
      </c>
      <c r="AG510" s="234"/>
      <c r="AH510" s="166">
        <f>IF(PMKAFAAPAYER[[#This Row],[ ]]="Payé",PMKAFAAPAYER[[#This Row],[20.02.2025]],0)</f>
        <v>0</v>
      </c>
      <c r="AI510" s="234"/>
      <c r="AJ510" s="176">
        <f>IF(PMKAFAAPAYER[[#This Row],[ ]]="Payé",PMKAFAAPAYER[[#This Row],[27.02.2025]],0)</f>
        <v>0</v>
      </c>
      <c r="AK510" s="47">
        <f t="shared" si="112"/>
        <v>0</v>
      </c>
      <c r="AL510" s="162"/>
      <c r="AM510" s="166">
        <f>IF(PMKAFAAPAYER[[#This Row],[ ]]="Payé",PMKAFAAPAYER[[#This Row],[05.03.2025]],0)</f>
        <v>0</v>
      </c>
      <c r="AN510" s="161"/>
      <c r="AO510" s="166">
        <f>IF(PMKAFAAPAYER[[#This Row],[ ]]="Payé",PMKAFAAPAYER[[#This Row],[12.03.2025]],0)</f>
        <v>0</v>
      </c>
      <c r="AP510" s="161"/>
      <c r="AQ510" s="166">
        <f>IF(PMKAFAAPAYER[[#This Row],[ ]]="Payé",PMKAFAAPAYER[[#This Row],[19.03.2025]],0)</f>
        <v>0</v>
      </c>
      <c r="AR510" s="161"/>
      <c r="AS510" s="176">
        <f>IF(PMKAFAAPAYER[[#This Row],[ ]]="Payé",PMKAFAAPAYER[[#This Row],[26.03.2025]],0)</f>
        <v>0</v>
      </c>
      <c r="AT510" s="17">
        <f t="shared" si="113"/>
        <v>0</v>
      </c>
      <c r="AU510" s="162"/>
      <c r="AV510" s="166">
        <f>IF(PMKAFAAPAYER[[#This Row],[ ]]="Payé",PMKAFAAPAYER[[#This Row],[02.04.2025]],0)</f>
        <v>0</v>
      </c>
      <c r="AW510" s="161"/>
      <c r="AX510" s="166">
        <f>IF(PMKAFAAPAYER[[#This Row],[ ]]="Payé",PMKAFAAPAYER[[#This Row],[09.04.2025]],0)</f>
        <v>0</v>
      </c>
      <c r="AY510" s="161"/>
      <c r="AZ510" s="166">
        <f>IF(PMKAFAAPAYER[[#This Row],[ ]]="Payé",PMKAFAAPAYER[[#This Row],[16.04.2025]],0)</f>
        <v>0</v>
      </c>
      <c r="BA510" s="161"/>
      <c r="BB510" s="166">
        <f>IF(PMKAFAAPAYER[[#This Row],[ ]]="Payé",PMKAFAAPAYER[[#This Row],[23.04.2025]],0)</f>
        <v>0</v>
      </c>
      <c r="BC510" s="161"/>
      <c r="BD510" s="176">
        <f>IF(PMKAFAAPAYER[[#This Row],[ ]]="Payé",PMKAFAAPAYER[[#This Row],[30.04.2025]],0)</f>
        <v>0</v>
      </c>
      <c r="BE510" s="18">
        <f t="shared" si="114"/>
        <v>0</v>
      </c>
      <c r="BF510" s="162"/>
      <c r="BG510" s="166">
        <f>IF(PMKAFAAPAYER[[#This Row],[ ]]="Payé",PMKAFAAPAYER[[#This Row],[07.05.2025]],0)</f>
        <v>0</v>
      </c>
      <c r="BH510" s="161"/>
      <c r="BI510" s="166">
        <f>IF(PMKAFAAPAYER[[#This Row],[ ]]="Payé",PMKAFAAPAYER[[#This Row],[14.05.2025]],0)</f>
        <v>0</v>
      </c>
      <c r="BJ510" s="161"/>
      <c r="BK510" s="166">
        <f>IF(PMKAFAAPAYER[[#This Row],[ ]]="Payé",PMKAFAAPAYER[[#This Row],[21.05.2025]],0)</f>
        <v>0</v>
      </c>
      <c r="BL510" s="161"/>
      <c r="BM510" s="176">
        <f>IF(PMKAFAAPAYER[[#This Row],[ ]]="Payé",PMKAFAAPAYER[[#This Row],[28.05.2025]],0)</f>
        <v>0</v>
      </c>
      <c r="BN510" s="17">
        <f t="shared" si="115"/>
        <v>0</v>
      </c>
      <c r="BO510" s="162"/>
      <c r="BP510" s="166">
        <f>IF(PMKAFAAPAYER[[#This Row],[ ]]="Payé",PMKAFAAPAYER[[#This Row],[04.06.2025]],0)</f>
        <v>0</v>
      </c>
      <c r="BQ510" s="161"/>
      <c r="BR510" s="166">
        <f>IF(PMKAFAAPAYER[[#This Row],[ ]]="Payé",PMKAFAAPAYER[[#This Row],[11.06.2025]],0)</f>
        <v>0</v>
      </c>
      <c r="BS510" s="161"/>
      <c r="BT510" s="166">
        <f>IF(PMKAFAAPAYER[[#This Row],[ ]]="Payé",PMKAFAAPAYER[[#This Row],[18.06.2025]],0)</f>
        <v>0</v>
      </c>
      <c r="BU510" s="161"/>
      <c r="BV510" s="176">
        <f>IF(PMKAFAAPAYER[[#This Row],[ ]]="Payé",PMKAFAAPAYER[[#This Row],[25.06.2025]],0)</f>
        <v>0</v>
      </c>
      <c r="BW510" s="18">
        <f t="shared" si="116"/>
        <v>0</v>
      </c>
      <c r="BX510" s="162"/>
      <c r="BY510" s="166">
        <f>IF(PMKAFAAPAYER[[#This Row],[ ]]="Payé",PMKAFAAPAYER[[#This Row],[02.07.2025]],0)</f>
        <v>0</v>
      </c>
      <c r="BZ510" s="161"/>
      <c r="CA510" s="166">
        <f>IF(PMKAFAAPAYER[[#This Row],[ ]]="Payé",PMKAFAAPAYER[[#This Row],[09.07.2025]],0)</f>
        <v>0</v>
      </c>
      <c r="CB510" s="161"/>
      <c r="CC510" s="166">
        <f>IF(PMKAFAAPAYER[[#This Row],[ ]]="Payé",PMKAFAAPAYER[[#This Row],[16.07.2025]],0)</f>
        <v>0</v>
      </c>
      <c r="CD510" s="161"/>
      <c r="CE510" s="166">
        <f>IF(PMKAFAAPAYER[[#This Row],[ ]]="Payé",PMKAFAAPAYER[[#This Row],[23.07.2025]],0)</f>
        <v>0</v>
      </c>
      <c r="CF510" s="161"/>
      <c r="CG510" s="176">
        <f>IF(PMKAFAAPAYER[[#This Row],[ ]]="Payé",PMKAFAAPAYER[[#This Row],[30.07.2025]],0)</f>
        <v>0</v>
      </c>
      <c r="CH510" s="17">
        <f t="shared" si="117"/>
        <v>0</v>
      </c>
      <c r="CI510" s="162"/>
      <c r="CJ510" s="166">
        <f>IF(PMKAFAAPAYER[[#This Row],[ ]]="Payé",PMKAFAAPAYER[[#This Row],[06.08.2025]],0)</f>
        <v>0</v>
      </c>
      <c r="CK510" s="161"/>
      <c r="CL510" s="166">
        <f>IF(PMKAFAAPAYER[[#This Row],[ ]]="Payé",PMKAFAAPAYER[[#This Row],[13.08.2025]],0)</f>
        <v>0</v>
      </c>
      <c r="CM510" s="161"/>
      <c r="CN510" s="166">
        <f>IF(PMKAFAAPAYER[[#This Row],[ ]]="Payé",PMKAFAAPAYER[[#This Row],[20.08.2025]],0)</f>
        <v>0</v>
      </c>
      <c r="CO510" s="161"/>
      <c r="CP510" s="176">
        <f>IF(PMKAFAAPAYER[[#This Row],[ ]]="Payé",PMKAFAAPAYER[[#This Row],[27.08.2025]],0)</f>
        <v>0</v>
      </c>
      <c r="CQ510" s="18">
        <f t="shared" si="118"/>
        <v>0</v>
      </c>
      <c r="CR510" s="162"/>
      <c r="CS510" s="166">
        <f>IF(PMKAFAAPAYER[[#This Row],[ ]]="Payé",PMKAFAAPAYER[[#This Row],[03.09.2025]],0)</f>
        <v>0</v>
      </c>
      <c r="CT510" s="161"/>
      <c r="CU510" s="166">
        <f>IF(PMKAFAAPAYER[[#This Row],[ ]]="Payé",PMKAFAAPAYER[[#This Row],[10.09.2025]],0)</f>
        <v>0</v>
      </c>
      <c r="CV510" s="161"/>
      <c r="CW510" s="166">
        <f>IF(PMKAFAAPAYER[[#This Row],[ ]]="Payé",PMKAFAAPAYER[[#This Row],[17.09.2025]],0)</f>
        <v>0</v>
      </c>
      <c r="CX510" s="161"/>
      <c r="CY510" s="176">
        <f>IF(PMKAFAAPAYER[[#This Row],[ ]]="Payé",PMKAFAAPAYER[[#This Row],[24.09.2025]],0)</f>
        <v>0</v>
      </c>
      <c r="CZ510" s="17">
        <f t="shared" si="119"/>
        <v>0</v>
      </c>
      <c r="DA510" s="162"/>
      <c r="DB510" s="166">
        <f>IF(PMKAFAAPAYER[[#This Row],[ ]]="Payé",PMKAFAAPAYER[[#This Row],[01.10.2025]],0)</f>
        <v>0</v>
      </c>
      <c r="DC510" s="161"/>
      <c r="DD510" s="166">
        <f>IF(PMKAFAAPAYER[[#This Row],[ ]]="Payé",PMKAFAAPAYER[[#This Row],[08.10.2025]],0)</f>
        <v>0</v>
      </c>
      <c r="DE510" s="161"/>
      <c r="DF510" s="166">
        <f>IF(PMKAFAAPAYER[[#This Row],[ ]]="Payé",PMKAFAAPAYER[[#This Row],[15.10.2025]],0)</f>
        <v>0</v>
      </c>
      <c r="DG510" s="161"/>
      <c r="DH510" s="166">
        <f>IF(PMKAFAAPAYER[[#This Row],[ ]]="Payé",PMKAFAAPAYER[[#This Row],[22.10.2025]],0)</f>
        <v>0</v>
      </c>
      <c r="DI510" s="161"/>
      <c r="DJ510" s="176">
        <f>IF(PMKAFAAPAYER[[#This Row],[ ]]="Payé",PMKAFAAPAYER[[#This Row],[29.10.2025]],0)</f>
        <v>0</v>
      </c>
      <c r="DK510" s="18">
        <f t="shared" si="120"/>
        <v>0</v>
      </c>
      <c r="DL510" s="162"/>
      <c r="DM510" s="166">
        <f>IF(PMKAFAAPAYER[[#This Row],[ ]]="Payé",PMKAFAAPAYER[[#This Row],[05.11.2025]],0)</f>
        <v>0</v>
      </c>
      <c r="DN510" s="161"/>
      <c r="DO510" s="166">
        <f>IF(PMKAFAAPAYER[[#This Row],[ ]]="Payé",PMKAFAAPAYER[[#This Row],[12.11.2025]],0)</f>
        <v>0</v>
      </c>
      <c r="DP510" s="161"/>
      <c r="DQ510" s="166">
        <f>IF(PMKAFAAPAYER[[#This Row],[ ]]="Payé",PMKAFAAPAYER[[#This Row],[19.11.2025]],0)</f>
        <v>0</v>
      </c>
      <c r="DR510" s="161"/>
      <c r="DS510" s="176">
        <f>IF(PMKAFAAPAYER[[#This Row],[ ]]="Payé",PMKAFAAPAYER[[#This Row],[26.11.2025]],0)</f>
        <v>0</v>
      </c>
      <c r="DT510" s="17">
        <f t="shared" si="121"/>
        <v>0</v>
      </c>
      <c r="DU510" s="162"/>
      <c r="DV510" s="166">
        <f>IF(PMKAFAAPAYER[[#This Row],[ ]]="Payé",PMKAFAAPAYER[[#This Row],[03.12.2025]],0)</f>
        <v>0</v>
      </c>
      <c r="DW510" s="161"/>
      <c r="DX510" s="166">
        <f>IF(PMKAFAAPAYER[[#This Row],[ ]]="Payé",PMKAFAAPAYER[[#This Row],[10.12.2025]],0)</f>
        <v>0</v>
      </c>
      <c r="DY510" s="161"/>
      <c r="DZ510" s="166">
        <f>IF(PMKAFAAPAYER[[#This Row],[ ]]="Payé",PMKAFAAPAYER[[#This Row],[17.12.2025]],0)</f>
        <v>0</v>
      </c>
      <c r="EA510" s="161"/>
      <c r="EB510" s="166">
        <f>IF(PMKAFAAPAYER[[#This Row],[ ]]="Payé",PMKAFAAPAYER[[#This Row],[24.12.2025]],0)</f>
        <v>0</v>
      </c>
      <c r="EC510" s="161"/>
      <c r="ED510" s="176">
        <f>IF(PMKAFAAPAYER[[#This Row],[ ]]="Payé",PMKAFAAPAYER[[#This Row],[31.12.2025]],0)</f>
        <v>0</v>
      </c>
      <c r="EE510" s="18">
        <f t="shared" si="122"/>
        <v>0</v>
      </c>
      <c r="EF510" s="11">
        <f t="shared" si="123"/>
        <v>0</v>
      </c>
      <c r="EG510" s="16">
        <f>+PMKAFAAPAYER[[#This Row],[CHF]]-PMKAFAAPAYER[[#This Row],[T2025]]</f>
        <v>0</v>
      </c>
    </row>
    <row r="511" spans="1:137" x14ac:dyDescent="0.3">
      <c r="A511" s="9">
        <f t="shared" si="124"/>
        <v>506</v>
      </c>
      <c r="B511" s="250"/>
      <c r="C511" s="251"/>
      <c r="D511" s="252"/>
      <c r="E511" s="253"/>
      <c r="F511" s="265">
        <f t="shared" si="125"/>
        <v>0</v>
      </c>
      <c r="G511" s="254"/>
      <c r="H511" s="255"/>
      <c r="I511" s="256"/>
      <c r="J511" s="14"/>
      <c r="K511" s="14"/>
      <c r="L511" s="14"/>
      <c r="N511" s="15"/>
      <c r="P511" s="258"/>
      <c r="Q511" s="259"/>
      <c r="R511" s="260"/>
      <c r="S511" s="166">
        <f>IF(PMKAFAAPAYER[[#This Row],[ ]]="Payé",PMKAFAAPAYER[[#This Row],[02.01.2025]],0)</f>
        <v>0</v>
      </c>
      <c r="T511" s="234"/>
      <c r="U511" s="166">
        <f>IF(PMKAFAAPAYER[[#This Row],[ ]]="Payé",PMKAFAAPAYER[[#This Row],[09.01.2025]],0)</f>
        <v>0</v>
      </c>
      <c r="V511" s="234"/>
      <c r="W511" s="166">
        <f>IF(PMKAFAAPAYER[[#This Row],[ ]]="Payé",PMKAFAAPAYER[[#This Row],[16.01.2025]],0)</f>
        <v>0</v>
      </c>
      <c r="X511" s="234"/>
      <c r="Y511" s="166">
        <f>IF(PMKAFAAPAYER[[#This Row],[ ]]="Payé",PMKAFAAPAYER[[#This Row],[23.01.2025]],0)</f>
        <v>0</v>
      </c>
      <c r="Z511" s="234"/>
      <c r="AA511" s="176">
        <f>IF(PMKAFAAPAYER[[#This Row],[ ]]="Payé",PMKAFAAPAYER[[#This Row],[30.01.2025]],0)</f>
        <v>0</v>
      </c>
      <c r="AB511" s="32">
        <f t="shared" si="111"/>
        <v>0</v>
      </c>
      <c r="AC511" s="234"/>
      <c r="AD511" s="166">
        <f>IF(PMKAFAAPAYER[[#This Row],[ ]]="Payé",PMKAFAAPAYER[[#This Row],[06.02.2025]],0)</f>
        <v>0</v>
      </c>
      <c r="AE511" s="234"/>
      <c r="AF511" s="166">
        <f>IF(PMKAFAAPAYER[[#This Row],[ ]]="Payé",PMKAFAAPAYER[[#This Row],[13.02.2025]],0)</f>
        <v>0</v>
      </c>
      <c r="AG511" s="234"/>
      <c r="AH511" s="166">
        <f>IF(PMKAFAAPAYER[[#This Row],[ ]]="Payé",PMKAFAAPAYER[[#This Row],[20.02.2025]],0)</f>
        <v>0</v>
      </c>
      <c r="AI511" s="234"/>
      <c r="AJ511" s="176">
        <f>IF(PMKAFAAPAYER[[#This Row],[ ]]="Payé",PMKAFAAPAYER[[#This Row],[27.02.2025]],0)</f>
        <v>0</v>
      </c>
      <c r="AK511" s="47">
        <f t="shared" si="112"/>
        <v>0</v>
      </c>
      <c r="AL511" s="162"/>
      <c r="AM511" s="166">
        <f>IF(PMKAFAAPAYER[[#This Row],[ ]]="Payé",PMKAFAAPAYER[[#This Row],[05.03.2025]],0)</f>
        <v>0</v>
      </c>
      <c r="AN511" s="161"/>
      <c r="AO511" s="166">
        <f>IF(PMKAFAAPAYER[[#This Row],[ ]]="Payé",PMKAFAAPAYER[[#This Row],[12.03.2025]],0)</f>
        <v>0</v>
      </c>
      <c r="AP511" s="161"/>
      <c r="AQ511" s="166">
        <f>IF(PMKAFAAPAYER[[#This Row],[ ]]="Payé",PMKAFAAPAYER[[#This Row],[19.03.2025]],0)</f>
        <v>0</v>
      </c>
      <c r="AR511" s="161"/>
      <c r="AS511" s="176">
        <f>IF(PMKAFAAPAYER[[#This Row],[ ]]="Payé",PMKAFAAPAYER[[#This Row],[26.03.2025]],0)</f>
        <v>0</v>
      </c>
      <c r="AT511" s="17">
        <f t="shared" si="113"/>
        <v>0</v>
      </c>
      <c r="AU511" s="162"/>
      <c r="AV511" s="166">
        <f>IF(PMKAFAAPAYER[[#This Row],[ ]]="Payé",PMKAFAAPAYER[[#This Row],[02.04.2025]],0)</f>
        <v>0</v>
      </c>
      <c r="AW511" s="161"/>
      <c r="AX511" s="166">
        <f>IF(PMKAFAAPAYER[[#This Row],[ ]]="Payé",PMKAFAAPAYER[[#This Row],[09.04.2025]],0)</f>
        <v>0</v>
      </c>
      <c r="AY511" s="161"/>
      <c r="AZ511" s="166">
        <f>IF(PMKAFAAPAYER[[#This Row],[ ]]="Payé",PMKAFAAPAYER[[#This Row],[16.04.2025]],0)</f>
        <v>0</v>
      </c>
      <c r="BA511" s="161"/>
      <c r="BB511" s="166">
        <f>IF(PMKAFAAPAYER[[#This Row],[ ]]="Payé",PMKAFAAPAYER[[#This Row],[23.04.2025]],0)</f>
        <v>0</v>
      </c>
      <c r="BC511" s="161"/>
      <c r="BD511" s="176">
        <f>IF(PMKAFAAPAYER[[#This Row],[ ]]="Payé",PMKAFAAPAYER[[#This Row],[30.04.2025]],0)</f>
        <v>0</v>
      </c>
      <c r="BE511" s="18">
        <f t="shared" si="114"/>
        <v>0</v>
      </c>
      <c r="BF511" s="162"/>
      <c r="BG511" s="166">
        <f>IF(PMKAFAAPAYER[[#This Row],[ ]]="Payé",PMKAFAAPAYER[[#This Row],[07.05.2025]],0)</f>
        <v>0</v>
      </c>
      <c r="BH511" s="161"/>
      <c r="BI511" s="166">
        <f>IF(PMKAFAAPAYER[[#This Row],[ ]]="Payé",PMKAFAAPAYER[[#This Row],[14.05.2025]],0)</f>
        <v>0</v>
      </c>
      <c r="BJ511" s="161"/>
      <c r="BK511" s="166">
        <f>IF(PMKAFAAPAYER[[#This Row],[ ]]="Payé",PMKAFAAPAYER[[#This Row],[21.05.2025]],0)</f>
        <v>0</v>
      </c>
      <c r="BL511" s="161"/>
      <c r="BM511" s="176">
        <f>IF(PMKAFAAPAYER[[#This Row],[ ]]="Payé",PMKAFAAPAYER[[#This Row],[28.05.2025]],0)</f>
        <v>0</v>
      </c>
      <c r="BN511" s="17">
        <f t="shared" si="115"/>
        <v>0</v>
      </c>
      <c r="BO511" s="162"/>
      <c r="BP511" s="166">
        <f>IF(PMKAFAAPAYER[[#This Row],[ ]]="Payé",PMKAFAAPAYER[[#This Row],[04.06.2025]],0)</f>
        <v>0</v>
      </c>
      <c r="BQ511" s="161"/>
      <c r="BR511" s="166">
        <f>IF(PMKAFAAPAYER[[#This Row],[ ]]="Payé",PMKAFAAPAYER[[#This Row],[11.06.2025]],0)</f>
        <v>0</v>
      </c>
      <c r="BS511" s="161"/>
      <c r="BT511" s="166">
        <f>IF(PMKAFAAPAYER[[#This Row],[ ]]="Payé",PMKAFAAPAYER[[#This Row],[18.06.2025]],0)</f>
        <v>0</v>
      </c>
      <c r="BU511" s="161"/>
      <c r="BV511" s="176">
        <f>IF(PMKAFAAPAYER[[#This Row],[ ]]="Payé",PMKAFAAPAYER[[#This Row],[25.06.2025]],0)</f>
        <v>0</v>
      </c>
      <c r="BW511" s="18">
        <f t="shared" si="116"/>
        <v>0</v>
      </c>
      <c r="BX511" s="162"/>
      <c r="BY511" s="166">
        <f>IF(PMKAFAAPAYER[[#This Row],[ ]]="Payé",PMKAFAAPAYER[[#This Row],[02.07.2025]],0)</f>
        <v>0</v>
      </c>
      <c r="BZ511" s="161"/>
      <c r="CA511" s="166">
        <f>IF(PMKAFAAPAYER[[#This Row],[ ]]="Payé",PMKAFAAPAYER[[#This Row],[09.07.2025]],0)</f>
        <v>0</v>
      </c>
      <c r="CB511" s="161"/>
      <c r="CC511" s="166">
        <f>IF(PMKAFAAPAYER[[#This Row],[ ]]="Payé",PMKAFAAPAYER[[#This Row],[16.07.2025]],0)</f>
        <v>0</v>
      </c>
      <c r="CD511" s="161"/>
      <c r="CE511" s="166">
        <f>IF(PMKAFAAPAYER[[#This Row],[ ]]="Payé",PMKAFAAPAYER[[#This Row],[23.07.2025]],0)</f>
        <v>0</v>
      </c>
      <c r="CF511" s="161"/>
      <c r="CG511" s="176">
        <f>IF(PMKAFAAPAYER[[#This Row],[ ]]="Payé",PMKAFAAPAYER[[#This Row],[30.07.2025]],0)</f>
        <v>0</v>
      </c>
      <c r="CH511" s="17">
        <f t="shared" si="117"/>
        <v>0</v>
      </c>
      <c r="CI511" s="162"/>
      <c r="CJ511" s="166">
        <f>IF(PMKAFAAPAYER[[#This Row],[ ]]="Payé",PMKAFAAPAYER[[#This Row],[06.08.2025]],0)</f>
        <v>0</v>
      </c>
      <c r="CK511" s="161"/>
      <c r="CL511" s="166">
        <f>IF(PMKAFAAPAYER[[#This Row],[ ]]="Payé",PMKAFAAPAYER[[#This Row],[13.08.2025]],0)</f>
        <v>0</v>
      </c>
      <c r="CM511" s="161"/>
      <c r="CN511" s="166">
        <f>IF(PMKAFAAPAYER[[#This Row],[ ]]="Payé",PMKAFAAPAYER[[#This Row],[20.08.2025]],0)</f>
        <v>0</v>
      </c>
      <c r="CO511" s="161"/>
      <c r="CP511" s="176">
        <f>IF(PMKAFAAPAYER[[#This Row],[ ]]="Payé",PMKAFAAPAYER[[#This Row],[27.08.2025]],0)</f>
        <v>0</v>
      </c>
      <c r="CQ511" s="18">
        <f t="shared" si="118"/>
        <v>0</v>
      </c>
      <c r="CR511" s="162"/>
      <c r="CS511" s="166">
        <f>IF(PMKAFAAPAYER[[#This Row],[ ]]="Payé",PMKAFAAPAYER[[#This Row],[03.09.2025]],0)</f>
        <v>0</v>
      </c>
      <c r="CT511" s="161"/>
      <c r="CU511" s="166">
        <f>IF(PMKAFAAPAYER[[#This Row],[ ]]="Payé",PMKAFAAPAYER[[#This Row],[10.09.2025]],0)</f>
        <v>0</v>
      </c>
      <c r="CV511" s="161"/>
      <c r="CW511" s="166">
        <f>IF(PMKAFAAPAYER[[#This Row],[ ]]="Payé",PMKAFAAPAYER[[#This Row],[17.09.2025]],0)</f>
        <v>0</v>
      </c>
      <c r="CX511" s="161"/>
      <c r="CY511" s="176">
        <f>IF(PMKAFAAPAYER[[#This Row],[ ]]="Payé",PMKAFAAPAYER[[#This Row],[24.09.2025]],0)</f>
        <v>0</v>
      </c>
      <c r="CZ511" s="17">
        <f t="shared" si="119"/>
        <v>0</v>
      </c>
      <c r="DA511" s="162"/>
      <c r="DB511" s="166">
        <f>IF(PMKAFAAPAYER[[#This Row],[ ]]="Payé",PMKAFAAPAYER[[#This Row],[01.10.2025]],0)</f>
        <v>0</v>
      </c>
      <c r="DC511" s="161"/>
      <c r="DD511" s="166">
        <f>IF(PMKAFAAPAYER[[#This Row],[ ]]="Payé",PMKAFAAPAYER[[#This Row],[08.10.2025]],0)</f>
        <v>0</v>
      </c>
      <c r="DE511" s="161"/>
      <c r="DF511" s="166">
        <f>IF(PMKAFAAPAYER[[#This Row],[ ]]="Payé",PMKAFAAPAYER[[#This Row],[15.10.2025]],0)</f>
        <v>0</v>
      </c>
      <c r="DG511" s="161"/>
      <c r="DH511" s="166">
        <f>IF(PMKAFAAPAYER[[#This Row],[ ]]="Payé",PMKAFAAPAYER[[#This Row],[22.10.2025]],0)</f>
        <v>0</v>
      </c>
      <c r="DI511" s="161"/>
      <c r="DJ511" s="176">
        <f>IF(PMKAFAAPAYER[[#This Row],[ ]]="Payé",PMKAFAAPAYER[[#This Row],[29.10.2025]],0)</f>
        <v>0</v>
      </c>
      <c r="DK511" s="18">
        <f t="shared" si="120"/>
        <v>0</v>
      </c>
      <c r="DL511" s="162"/>
      <c r="DM511" s="166">
        <f>IF(PMKAFAAPAYER[[#This Row],[ ]]="Payé",PMKAFAAPAYER[[#This Row],[05.11.2025]],0)</f>
        <v>0</v>
      </c>
      <c r="DN511" s="161"/>
      <c r="DO511" s="166">
        <f>IF(PMKAFAAPAYER[[#This Row],[ ]]="Payé",PMKAFAAPAYER[[#This Row],[12.11.2025]],0)</f>
        <v>0</v>
      </c>
      <c r="DP511" s="161"/>
      <c r="DQ511" s="166">
        <f>IF(PMKAFAAPAYER[[#This Row],[ ]]="Payé",PMKAFAAPAYER[[#This Row],[19.11.2025]],0)</f>
        <v>0</v>
      </c>
      <c r="DR511" s="161"/>
      <c r="DS511" s="176">
        <f>IF(PMKAFAAPAYER[[#This Row],[ ]]="Payé",PMKAFAAPAYER[[#This Row],[26.11.2025]],0)</f>
        <v>0</v>
      </c>
      <c r="DT511" s="17">
        <f t="shared" si="121"/>
        <v>0</v>
      </c>
      <c r="DU511" s="162"/>
      <c r="DV511" s="166">
        <f>IF(PMKAFAAPAYER[[#This Row],[ ]]="Payé",PMKAFAAPAYER[[#This Row],[03.12.2025]],0)</f>
        <v>0</v>
      </c>
      <c r="DW511" s="161"/>
      <c r="DX511" s="166">
        <f>IF(PMKAFAAPAYER[[#This Row],[ ]]="Payé",PMKAFAAPAYER[[#This Row],[10.12.2025]],0)</f>
        <v>0</v>
      </c>
      <c r="DY511" s="161"/>
      <c r="DZ511" s="166">
        <f>IF(PMKAFAAPAYER[[#This Row],[ ]]="Payé",PMKAFAAPAYER[[#This Row],[17.12.2025]],0)</f>
        <v>0</v>
      </c>
      <c r="EA511" s="161"/>
      <c r="EB511" s="166">
        <f>IF(PMKAFAAPAYER[[#This Row],[ ]]="Payé",PMKAFAAPAYER[[#This Row],[24.12.2025]],0)</f>
        <v>0</v>
      </c>
      <c r="EC511" s="161"/>
      <c r="ED511" s="176">
        <f>IF(PMKAFAAPAYER[[#This Row],[ ]]="Payé",PMKAFAAPAYER[[#This Row],[31.12.2025]],0)</f>
        <v>0</v>
      </c>
      <c r="EE511" s="18">
        <f t="shared" si="122"/>
        <v>0</v>
      </c>
      <c r="EF511" s="11">
        <f t="shared" si="123"/>
        <v>0</v>
      </c>
      <c r="EG511" s="16">
        <f>+PMKAFAAPAYER[[#This Row],[CHF]]-PMKAFAAPAYER[[#This Row],[T2025]]</f>
        <v>0</v>
      </c>
    </row>
    <row r="512" spans="1:137" x14ac:dyDescent="0.3">
      <c r="A512" s="9">
        <f t="shared" si="124"/>
        <v>507</v>
      </c>
      <c r="B512" s="250"/>
      <c r="C512" s="251"/>
      <c r="D512" s="252"/>
      <c r="E512" s="253"/>
      <c r="F512" s="265">
        <f t="shared" si="125"/>
        <v>0</v>
      </c>
      <c r="G512" s="254"/>
      <c r="H512" s="255"/>
      <c r="I512" s="256"/>
      <c r="J512" s="14"/>
      <c r="K512" s="14"/>
      <c r="L512" s="14"/>
      <c r="N512" s="15"/>
      <c r="P512" s="258"/>
      <c r="Q512" s="259"/>
      <c r="R512" s="260"/>
      <c r="S512" s="166">
        <f>IF(PMKAFAAPAYER[[#This Row],[ ]]="Payé",PMKAFAAPAYER[[#This Row],[02.01.2025]],0)</f>
        <v>0</v>
      </c>
      <c r="T512" s="234"/>
      <c r="U512" s="166">
        <f>IF(PMKAFAAPAYER[[#This Row],[ ]]="Payé",PMKAFAAPAYER[[#This Row],[09.01.2025]],0)</f>
        <v>0</v>
      </c>
      <c r="V512" s="234"/>
      <c r="W512" s="166">
        <f>IF(PMKAFAAPAYER[[#This Row],[ ]]="Payé",PMKAFAAPAYER[[#This Row],[16.01.2025]],0)</f>
        <v>0</v>
      </c>
      <c r="X512" s="234"/>
      <c r="Y512" s="166">
        <f>IF(PMKAFAAPAYER[[#This Row],[ ]]="Payé",PMKAFAAPAYER[[#This Row],[23.01.2025]],0)</f>
        <v>0</v>
      </c>
      <c r="Z512" s="234"/>
      <c r="AA512" s="176">
        <f>IF(PMKAFAAPAYER[[#This Row],[ ]]="Payé",PMKAFAAPAYER[[#This Row],[30.01.2025]],0)</f>
        <v>0</v>
      </c>
      <c r="AB512" s="32">
        <f t="shared" si="111"/>
        <v>0</v>
      </c>
      <c r="AC512" s="234"/>
      <c r="AD512" s="166">
        <f>IF(PMKAFAAPAYER[[#This Row],[ ]]="Payé",PMKAFAAPAYER[[#This Row],[06.02.2025]],0)</f>
        <v>0</v>
      </c>
      <c r="AE512" s="234"/>
      <c r="AF512" s="166">
        <f>IF(PMKAFAAPAYER[[#This Row],[ ]]="Payé",PMKAFAAPAYER[[#This Row],[13.02.2025]],0)</f>
        <v>0</v>
      </c>
      <c r="AG512" s="234"/>
      <c r="AH512" s="166">
        <f>IF(PMKAFAAPAYER[[#This Row],[ ]]="Payé",PMKAFAAPAYER[[#This Row],[20.02.2025]],0)</f>
        <v>0</v>
      </c>
      <c r="AI512" s="234"/>
      <c r="AJ512" s="176">
        <f>IF(PMKAFAAPAYER[[#This Row],[ ]]="Payé",PMKAFAAPAYER[[#This Row],[27.02.2025]],0)</f>
        <v>0</v>
      </c>
      <c r="AK512" s="47">
        <f t="shared" si="112"/>
        <v>0</v>
      </c>
      <c r="AL512" s="162"/>
      <c r="AM512" s="166">
        <f>IF(PMKAFAAPAYER[[#This Row],[ ]]="Payé",PMKAFAAPAYER[[#This Row],[05.03.2025]],0)</f>
        <v>0</v>
      </c>
      <c r="AN512" s="161"/>
      <c r="AO512" s="166">
        <f>IF(PMKAFAAPAYER[[#This Row],[ ]]="Payé",PMKAFAAPAYER[[#This Row],[12.03.2025]],0)</f>
        <v>0</v>
      </c>
      <c r="AP512" s="161"/>
      <c r="AQ512" s="166">
        <f>IF(PMKAFAAPAYER[[#This Row],[ ]]="Payé",PMKAFAAPAYER[[#This Row],[19.03.2025]],0)</f>
        <v>0</v>
      </c>
      <c r="AR512" s="161"/>
      <c r="AS512" s="176">
        <f>IF(PMKAFAAPAYER[[#This Row],[ ]]="Payé",PMKAFAAPAYER[[#This Row],[26.03.2025]],0)</f>
        <v>0</v>
      </c>
      <c r="AT512" s="17">
        <f t="shared" si="113"/>
        <v>0</v>
      </c>
      <c r="AU512" s="162"/>
      <c r="AV512" s="166">
        <f>IF(PMKAFAAPAYER[[#This Row],[ ]]="Payé",PMKAFAAPAYER[[#This Row],[02.04.2025]],0)</f>
        <v>0</v>
      </c>
      <c r="AW512" s="161"/>
      <c r="AX512" s="166">
        <f>IF(PMKAFAAPAYER[[#This Row],[ ]]="Payé",PMKAFAAPAYER[[#This Row],[09.04.2025]],0)</f>
        <v>0</v>
      </c>
      <c r="AY512" s="161"/>
      <c r="AZ512" s="166">
        <f>IF(PMKAFAAPAYER[[#This Row],[ ]]="Payé",PMKAFAAPAYER[[#This Row],[16.04.2025]],0)</f>
        <v>0</v>
      </c>
      <c r="BA512" s="161"/>
      <c r="BB512" s="166">
        <f>IF(PMKAFAAPAYER[[#This Row],[ ]]="Payé",PMKAFAAPAYER[[#This Row],[23.04.2025]],0)</f>
        <v>0</v>
      </c>
      <c r="BC512" s="161"/>
      <c r="BD512" s="176">
        <f>IF(PMKAFAAPAYER[[#This Row],[ ]]="Payé",PMKAFAAPAYER[[#This Row],[30.04.2025]],0)</f>
        <v>0</v>
      </c>
      <c r="BE512" s="18">
        <f t="shared" si="114"/>
        <v>0</v>
      </c>
      <c r="BF512" s="162"/>
      <c r="BG512" s="166">
        <f>IF(PMKAFAAPAYER[[#This Row],[ ]]="Payé",PMKAFAAPAYER[[#This Row],[07.05.2025]],0)</f>
        <v>0</v>
      </c>
      <c r="BH512" s="161"/>
      <c r="BI512" s="166">
        <f>IF(PMKAFAAPAYER[[#This Row],[ ]]="Payé",PMKAFAAPAYER[[#This Row],[14.05.2025]],0)</f>
        <v>0</v>
      </c>
      <c r="BJ512" s="161"/>
      <c r="BK512" s="166">
        <f>IF(PMKAFAAPAYER[[#This Row],[ ]]="Payé",PMKAFAAPAYER[[#This Row],[21.05.2025]],0)</f>
        <v>0</v>
      </c>
      <c r="BL512" s="161"/>
      <c r="BM512" s="176">
        <f>IF(PMKAFAAPAYER[[#This Row],[ ]]="Payé",PMKAFAAPAYER[[#This Row],[28.05.2025]],0)</f>
        <v>0</v>
      </c>
      <c r="BN512" s="17">
        <f t="shared" si="115"/>
        <v>0</v>
      </c>
      <c r="BO512" s="162"/>
      <c r="BP512" s="166">
        <f>IF(PMKAFAAPAYER[[#This Row],[ ]]="Payé",PMKAFAAPAYER[[#This Row],[04.06.2025]],0)</f>
        <v>0</v>
      </c>
      <c r="BQ512" s="161"/>
      <c r="BR512" s="166">
        <f>IF(PMKAFAAPAYER[[#This Row],[ ]]="Payé",PMKAFAAPAYER[[#This Row],[11.06.2025]],0)</f>
        <v>0</v>
      </c>
      <c r="BS512" s="161"/>
      <c r="BT512" s="166">
        <f>IF(PMKAFAAPAYER[[#This Row],[ ]]="Payé",PMKAFAAPAYER[[#This Row],[18.06.2025]],0)</f>
        <v>0</v>
      </c>
      <c r="BU512" s="161"/>
      <c r="BV512" s="176">
        <f>IF(PMKAFAAPAYER[[#This Row],[ ]]="Payé",PMKAFAAPAYER[[#This Row],[25.06.2025]],0)</f>
        <v>0</v>
      </c>
      <c r="BW512" s="18">
        <f t="shared" si="116"/>
        <v>0</v>
      </c>
      <c r="BX512" s="162"/>
      <c r="BY512" s="166">
        <f>IF(PMKAFAAPAYER[[#This Row],[ ]]="Payé",PMKAFAAPAYER[[#This Row],[02.07.2025]],0)</f>
        <v>0</v>
      </c>
      <c r="BZ512" s="161"/>
      <c r="CA512" s="166">
        <f>IF(PMKAFAAPAYER[[#This Row],[ ]]="Payé",PMKAFAAPAYER[[#This Row],[09.07.2025]],0)</f>
        <v>0</v>
      </c>
      <c r="CB512" s="161"/>
      <c r="CC512" s="166">
        <f>IF(PMKAFAAPAYER[[#This Row],[ ]]="Payé",PMKAFAAPAYER[[#This Row],[16.07.2025]],0)</f>
        <v>0</v>
      </c>
      <c r="CD512" s="161"/>
      <c r="CE512" s="166">
        <f>IF(PMKAFAAPAYER[[#This Row],[ ]]="Payé",PMKAFAAPAYER[[#This Row],[23.07.2025]],0)</f>
        <v>0</v>
      </c>
      <c r="CF512" s="161"/>
      <c r="CG512" s="176">
        <f>IF(PMKAFAAPAYER[[#This Row],[ ]]="Payé",PMKAFAAPAYER[[#This Row],[30.07.2025]],0)</f>
        <v>0</v>
      </c>
      <c r="CH512" s="17">
        <f t="shared" si="117"/>
        <v>0</v>
      </c>
      <c r="CI512" s="162"/>
      <c r="CJ512" s="166">
        <f>IF(PMKAFAAPAYER[[#This Row],[ ]]="Payé",PMKAFAAPAYER[[#This Row],[06.08.2025]],0)</f>
        <v>0</v>
      </c>
      <c r="CK512" s="161"/>
      <c r="CL512" s="166">
        <f>IF(PMKAFAAPAYER[[#This Row],[ ]]="Payé",PMKAFAAPAYER[[#This Row],[13.08.2025]],0)</f>
        <v>0</v>
      </c>
      <c r="CM512" s="161"/>
      <c r="CN512" s="166">
        <f>IF(PMKAFAAPAYER[[#This Row],[ ]]="Payé",PMKAFAAPAYER[[#This Row],[20.08.2025]],0)</f>
        <v>0</v>
      </c>
      <c r="CO512" s="161"/>
      <c r="CP512" s="176">
        <f>IF(PMKAFAAPAYER[[#This Row],[ ]]="Payé",PMKAFAAPAYER[[#This Row],[27.08.2025]],0)</f>
        <v>0</v>
      </c>
      <c r="CQ512" s="18">
        <f t="shared" si="118"/>
        <v>0</v>
      </c>
      <c r="CR512" s="162"/>
      <c r="CS512" s="166">
        <f>IF(PMKAFAAPAYER[[#This Row],[ ]]="Payé",PMKAFAAPAYER[[#This Row],[03.09.2025]],0)</f>
        <v>0</v>
      </c>
      <c r="CT512" s="161"/>
      <c r="CU512" s="166">
        <f>IF(PMKAFAAPAYER[[#This Row],[ ]]="Payé",PMKAFAAPAYER[[#This Row],[10.09.2025]],0)</f>
        <v>0</v>
      </c>
      <c r="CV512" s="161"/>
      <c r="CW512" s="166">
        <f>IF(PMKAFAAPAYER[[#This Row],[ ]]="Payé",PMKAFAAPAYER[[#This Row],[17.09.2025]],0)</f>
        <v>0</v>
      </c>
      <c r="CX512" s="161"/>
      <c r="CY512" s="176">
        <f>IF(PMKAFAAPAYER[[#This Row],[ ]]="Payé",PMKAFAAPAYER[[#This Row],[24.09.2025]],0)</f>
        <v>0</v>
      </c>
      <c r="CZ512" s="17">
        <f t="shared" si="119"/>
        <v>0</v>
      </c>
      <c r="DA512" s="162"/>
      <c r="DB512" s="166">
        <f>IF(PMKAFAAPAYER[[#This Row],[ ]]="Payé",PMKAFAAPAYER[[#This Row],[01.10.2025]],0)</f>
        <v>0</v>
      </c>
      <c r="DC512" s="161"/>
      <c r="DD512" s="166">
        <f>IF(PMKAFAAPAYER[[#This Row],[ ]]="Payé",PMKAFAAPAYER[[#This Row],[08.10.2025]],0)</f>
        <v>0</v>
      </c>
      <c r="DE512" s="161"/>
      <c r="DF512" s="166">
        <f>IF(PMKAFAAPAYER[[#This Row],[ ]]="Payé",PMKAFAAPAYER[[#This Row],[15.10.2025]],0)</f>
        <v>0</v>
      </c>
      <c r="DG512" s="161"/>
      <c r="DH512" s="166">
        <f>IF(PMKAFAAPAYER[[#This Row],[ ]]="Payé",PMKAFAAPAYER[[#This Row],[22.10.2025]],0)</f>
        <v>0</v>
      </c>
      <c r="DI512" s="161"/>
      <c r="DJ512" s="176">
        <f>IF(PMKAFAAPAYER[[#This Row],[ ]]="Payé",PMKAFAAPAYER[[#This Row],[29.10.2025]],0)</f>
        <v>0</v>
      </c>
      <c r="DK512" s="18">
        <f t="shared" si="120"/>
        <v>0</v>
      </c>
      <c r="DL512" s="162"/>
      <c r="DM512" s="166">
        <f>IF(PMKAFAAPAYER[[#This Row],[ ]]="Payé",PMKAFAAPAYER[[#This Row],[05.11.2025]],0)</f>
        <v>0</v>
      </c>
      <c r="DN512" s="161"/>
      <c r="DO512" s="166">
        <f>IF(PMKAFAAPAYER[[#This Row],[ ]]="Payé",PMKAFAAPAYER[[#This Row],[12.11.2025]],0)</f>
        <v>0</v>
      </c>
      <c r="DP512" s="161"/>
      <c r="DQ512" s="166">
        <f>IF(PMKAFAAPAYER[[#This Row],[ ]]="Payé",PMKAFAAPAYER[[#This Row],[19.11.2025]],0)</f>
        <v>0</v>
      </c>
      <c r="DR512" s="161"/>
      <c r="DS512" s="176">
        <f>IF(PMKAFAAPAYER[[#This Row],[ ]]="Payé",PMKAFAAPAYER[[#This Row],[26.11.2025]],0)</f>
        <v>0</v>
      </c>
      <c r="DT512" s="17">
        <f t="shared" si="121"/>
        <v>0</v>
      </c>
      <c r="DU512" s="162"/>
      <c r="DV512" s="166">
        <f>IF(PMKAFAAPAYER[[#This Row],[ ]]="Payé",PMKAFAAPAYER[[#This Row],[03.12.2025]],0)</f>
        <v>0</v>
      </c>
      <c r="DW512" s="161"/>
      <c r="DX512" s="166">
        <f>IF(PMKAFAAPAYER[[#This Row],[ ]]="Payé",PMKAFAAPAYER[[#This Row],[10.12.2025]],0)</f>
        <v>0</v>
      </c>
      <c r="DY512" s="161"/>
      <c r="DZ512" s="166">
        <f>IF(PMKAFAAPAYER[[#This Row],[ ]]="Payé",PMKAFAAPAYER[[#This Row],[17.12.2025]],0)</f>
        <v>0</v>
      </c>
      <c r="EA512" s="161"/>
      <c r="EB512" s="166">
        <f>IF(PMKAFAAPAYER[[#This Row],[ ]]="Payé",PMKAFAAPAYER[[#This Row],[24.12.2025]],0)</f>
        <v>0</v>
      </c>
      <c r="EC512" s="161"/>
      <c r="ED512" s="176">
        <f>IF(PMKAFAAPAYER[[#This Row],[ ]]="Payé",PMKAFAAPAYER[[#This Row],[31.12.2025]],0)</f>
        <v>0</v>
      </c>
      <c r="EE512" s="18">
        <f t="shared" si="122"/>
        <v>0</v>
      </c>
      <c r="EF512" s="11">
        <f t="shared" si="123"/>
        <v>0</v>
      </c>
      <c r="EG512" s="16">
        <f>+PMKAFAAPAYER[[#This Row],[CHF]]-PMKAFAAPAYER[[#This Row],[T2025]]</f>
        <v>0</v>
      </c>
    </row>
    <row r="513" spans="1:137" x14ac:dyDescent="0.3">
      <c r="A513" s="9">
        <f t="shared" si="124"/>
        <v>508</v>
      </c>
      <c r="B513" s="250"/>
      <c r="C513" s="251"/>
      <c r="D513" s="252"/>
      <c r="E513" s="253"/>
      <c r="F513" s="265">
        <f t="shared" si="125"/>
        <v>0</v>
      </c>
      <c r="G513" s="254"/>
      <c r="H513" s="255"/>
      <c r="I513" s="256"/>
      <c r="J513" s="14"/>
      <c r="K513" s="14"/>
      <c r="L513" s="14"/>
      <c r="N513" s="15"/>
      <c r="P513" s="258"/>
      <c r="Q513" s="259"/>
      <c r="R513" s="260"/>
      <c r="S513" s="166">
        <f>IF(PMKAFAAPAYER[[#This Row],[ ]]="Payé",PMKAFAAPAYER[[#This Row],[02.01.2025]],0)</f>
        <v>0</v>
      </c>
      <c r="T513" s="234"/>
      <c r="U513" s="166">
        <f>IF(PMKAFAAPAYER[[#This Row],[ ]]="Payé",PMKAFAAPAYER[[#This Row],[09.01.2025]],0)</f>
        <v>0</v>
      </c>
      <c r="V513" s="234"/>
      <c r="W513" s="166">
        <f>IF(PMKAFAAPAYER[[#This Row],[ ]]="Payé",PMKAFAAPAYER[[#This Row],[16.01.2025]],0)</f>
        <v>0</v>
      </c>
      <c r="X513" s="234"/>
      <c r="Y513" s="166">
        <f>IF(PMKAFAAPAYER[[#This Row],[ ]]="Payé",PMKAFAAPAYER[[#This Row],[23.01.2025]],0)</f>
        <v>0</v>
      </c>
      <c r="Z513" s="234"/>
      <c r="AA513" s="176">
        <f>IF(PMKAFAAPAYER[[#This Row],[ ]]="Payé",PMKAFAAPAYER[[#This Row],[30.01.2025]],0)</f>
        <v>0</v>
      </c>
      <c r="AB513" s="32">
        <f t="shared" si="111"/>
        <v>0</v>
      </c>
      <c r="AC513" s="234"/>
      <c r="AD513" s="166">
        <f>IF(PMKAFAAPAYER[[#This Row],[ ]]="Payé",PMKAFAAPAYER[[#This Row],[06.02.2025]],0)</f>
        <v>0</v>
      </c>
      <c r="AE513" s="234"/>
      <c r="AF513" s="166">
        <f>IF(PMKAFAAPAYER[[#This Row],[ ]]="Payé",PMKAFAAPAYER[[#This Row],[13.02.2025]],0)</f>
        <v>0</v>
      </c>
      <c r="AG513" s="234"/>
      <c r="AH513" s="166">
        <f>IF(PMKAFAAPAYER[[#This Row],[ ]]="Payé",PMKAFAAPAYER[[#This Row],[20.02.2025]],0)</f>
        <v>0</v>
      </c>
      <c r="AI513" s="234"/>
      <c r="AJ513" s="176">
        <f>IF(PMKAFAAPAYER[[#This Row],[ ]]="Payé",PMKAFAAPAYER[[#This Row],[27.02.2025]],0)</f>
        <v>0</v>
      </c>
      <c r="AK513" s="47">
        <f t="shared" si="112"/>
        <v>0</v>
      </c>
      <c r="AL513" s="162"/>
      <c r="AM513" s="166">
        <f>IF(PMKAFAAPAYER[[#This Row],[ ]]="Payé",PMKAFAAPAYER[[#This Row],[05.03.2025]],0)</f>
        <v>0</v>
      </c>
      <c r="AN513" s="161"/>
      <c r="AO513" s="166">
        <f>IF(PMKAFAAPAYER[[#This Row],[ ]]="Payé",PMKAFAAPAYER[[#This Row],[12.03.2025]],0)</f>
        <v>0</v>
      </c>
      <c r="AP513" s="161"/>
      <c r="AQ513" s="166">
        <f>IF(PMKAFAAPAYER[[#This Row],[ ]]="Payé",PMKAFAAPAYER[[#This Row],[19.03.2025]],0)</f>
        <v>0</v>
      </c>
      <c r="AR513" s="161"/>
      <c r="AS513" s="176">
        <f>IF(PMKAFAAPAYER[[#This Row],[ ]]="Payé",PMKAFAAPAYER[[#This Row],[26.03.2025]],0)</f>
        <v>0</v>
      </c>
      <c r="AT513" s="17">
        <f t="shared" si="113"/>
        <v>0</v>
      </c>
      <c r="AU513" s="162"/>
      <c r="AV513" s="166">
        <f>IF(PMKAFAAPAYER[[#This Row],[ ]]="Payé",PMKAFAAPAYER[[#This Row],[02.04.2025]],0)</f>
        <v>0</v>
      </c>
      <c r="AW513" s="161"/>
      <c r="AX513" s="166">
        <f>IF(PMKAFAAPAYER[[#This Row],[ ]]="Payé",PMKAFAAPAYER[[#This Row],[09.04.2025]],0)</f>
        <v>0</v>
      </c>
      <c r="AY513" s="161"/>
      <c r="AZ513" s="166">
        <f>IF(PMKAFAAPAYER[[#This Row],[ ]]="Payé",PMKAFAAPAYER[[#This Row],[16.04.2025]],0)</f>
        <v>0</v>
      </c>
      <c r="BA513" s="161"/>
      <c r="BB513" s="166">
        <f>IF(PMKAFAAPAYER[[#This Row],[ ]]="Payé",PMKAFAAPAYER[[#This Row],[23.04.2025]],0)</f>
        <v>0</v>
      </c>
      <c r="BC513" s="161"/>
      <c r="BD513" s="176">
        <f>IF(PMKAFAAPAYER[[#This Row],[ ]]="Payé",PMKAFAAPAYER[[#This Row],[30.04.2025]],0)</f>
        <v>0</v>
      </c>
      <c r="BE513" s="18">
        <f t="shared" si="114"/>
        <v>0</v>
      </c>
      <c r="BF513" s="162"/>
      <c r="BG513" s="166">
        <f>IF(PMKAFAAPAYER[[#This Row],[ ]]="Payé",PMKAFAAPAYER[[#This Row],[07.05.2025]],0)</f>
        <v>0</v>
      </c>
      <c r="BH513" s="161"/>
      <c r="BI513" s="166">
        <f>IF(PMKAFAAPAYER[[#This Row],[ ]]="Payé",PMKAFAAPAYER[[#This Row],[14.05.2025]],0)</f>
        <v>0</v>
      </c>
      <c r="BJ513" s="161"/>
      <c r="BK513" s="166">
        <f>IF(PMKAFAAPAYER[[#This Row],[ ]]="Payé",PMKAFAAPAYER[[#This Row],[21.05.2025]],0)</f>
        <v>0</v>
      </c>
      <c r="BL513" s="161"/>
      <c r="BM513" s="176">
        <f>IF(PMKAFAAPAYER[[#This Row],[ ]]="Payé",PMKAFAAPAYER[[#This Row],[28.05.2025]],0)</f>
        <v>0</v>
      </c>
      <c r="BN513" s="17">
        <f t="shared" si="115"/>
        <v>0</v>
      </c>
      <c r="BO513" s="162"/>
      <c r="BP513" s="166">
        <f>IF(PMKAFAAPAYER[[#This Row],[ ]]="Payé",PMKAFAAPAYER[[#This Row],[04.06.2025]],0)</f>
        <v>0</v>
      </c>
      <c r="BQ513" s="161"/>
      <c r="BR513" s="166">
        <f>IF(PMKAFAAPAYER[[#This Row],[ ]]="Payé",PMKAFAAPAYER[[#This Row],[11.06.2025]],0)</f>
        <v>0</v>
      </c>
      <c r="BS513" s="161"/>
      <c r="BT513" s="166">
        <f>IF(PMKAFAAPAYER[[#This Row],[ ]]="Payé",PMKAFAAPAYER[[#This Row],[18.06.2025]],0)</f>
        <v>0</v>
      </c>
      <c r="BU513" s="161"/>
      <c r="BV513" s="176">
        <f>IF(PMKAFAAPAYER[[#This Row],[ ]]="Payé",PMKAFAAPAYER[[#This Row],[25.06.2025]],0)</f>
        <v>0</v>
      </c>
      <c r="BW513" s="18">
        <f t="shared" si="116"/>
        <v>0</v>
      </c>
      <c r="BX513" s="162"/>
      <c r="BY513" s="166">
        <f>IF(PMKAFAAPAYER[[#This Row],[ ]]="Payé",PMKAFAAPAYER[[#This Row],[02.07.2025]],0)</f>
        <v>0</v>
      </c>
      <c r="BZ513" s="161"/>
      <c r="CA513" s="166">
        <f>IF(PMKAFAAPAYER[[#This Row],[ ]]="Payé",PMKAFAAPAYER[[#This Row],[09.07.2025]],0)</f>
        <v>0</v>
      </c>
      <c r="CB513" s="161"/>
      <c r="CC513" s="166">
        <f>IF(PMKAFAAPAYER[[#This Row],[ ]]="Payé",PMKAFAAPAYER[[#This Row],[16.07.2025]],0)</f>
        <v>0</v>
      </c>
      <c r="CD513" s="161"/>
      <c r="CE513" s="166">
        <f>IF(PMKAFAAPAYER[[#This Row],[ ]]="Payé",PMKAFAAPAYER[[#This Row],[23.07.2025]],0)</f>
        <v>0</v>
      </c>
      <c r="CF513" s="161"/>
      <c r="CG513" s="176">
        <f>IF(PMKAFAAPAYER[[#This Row],[ ]]="Payé",PMKAFAAPAYER[[#This Row],[30.07.2025]],0)</f>
        <v>0</v>
      </c>
      <c r="CH513" s="17">
        <f t="shared" si="117"/>
        <v>0</v>
      </c>
      <c r="CI513" s="162"/>
      <c r="CJ513" s="166">
        <f>IF(PMKAFAAPAYER[[#This Row],[ ]]="Payé",PMKAFAAPAYER[[#This Row],[06.08.2025]],0)</f>
        <v>0</v>
      </c>
      <c r="CK513" s="161"/>
      <c r="CL513" s="166">
        <f>IF(PMKAFAAPAYER[[#This Row],[ ]]="Payé",PMKAFAAPAYER[[#This Row],[13.08.2025]],0)</f>
        <v>0</v>
      </c>
      <c r="CM513" s="161"/>
      <c r="CN513" s="166">
        <f>IF(PMKAFAAPAYER[[#This Row],[ ]]="Payé",PMKAFAAPAYER[[#This Row],[20.08.2025]],0)</f>
        <v>0</v>
      </c>
      <c r="CO513" s="161"/>
      <c r="CP513" s="176">
        <f>IF(PMKAFAAPAYER[[#This Row],[ ]]="Payé",PMKAFAAPAYER[[#This Row],[27.08.2025]],0)</f>
        <v>0</v>
      </c>
      <c r="CQ513" s="18">
        <f t="shared" si="118"/>
        <v>0</v>
      </c>
      <c r="CR513" s="162"/>
      <c r="CS513" s="166">
        <f>IF(PMKAFAAPAYER[[#This Row],[ ]]="Payé",PMKAFAAPAYER[[#This Row],[03.09.2025]],0)</f>
        <v>0</v>
      </c>
      <c r="CT513" s="161"/>
      <c r="CU513" s="166">
        <f>IF(PMKAFAAPAYER[[#This Row],[ ]]="Payé",PMKAFAAPAYER[[#This Row],[10.09.2025]],0)</f>
        <v>0</v>
      </c>
      <c r="CV513" s="161"/>
      <c r="CW513" s="166">
        <f>IF(PMKAFAAPAYER[[#This Row],[ ]]="Payé",PMKAFAAPAYER[[#This Row],[17.09.2025]],0)</f>
        <v>0</v>
      </c>
      <c r="CX513" s="161"/>
      <c r="CY513" s="176">
        <f>IF(PMKAFAAPAYER[[#This Row],[ ]]="Payé",PMKAFAAPAYER[[#This Row],[24.09.2025]],0)</f>
        <v>0</v>
      </c>
      <c r="CZ513" s="17">
        <f t="shared" si="119"/>
        <v>0</v>
      </c>
      <c r="DA513" s="162"/>
      <c r="DB513" s="166">
        <f>IF(PMKAFAAPAYER[[#This Row],[ ]]="Payé",PMKAFAAPAYER[[#This Row],[01.10.2025]],0)</f>
        <v>0</v>
      </c>
      <c r="DC513" s="161"/>
      <c r="DD513" s="166">
        <f>IF(PMKAFAAPAYER[[#This Row],[ ]]="Payé",PMKAFAAPAYER[[#This Row],[08.10.2025]],0)</f>
        <v>0</v>
      </c>
      <c r="DE513" s="161"/>
      <c r="DF513" s="166">
        <f>IF(PMKAFAAPAYER[[#This Row],[ ]]="Payé",PMKAFAAPAYER[[#This Row],[15.10.2025]],0)</f>
        <v>0</v>
      </c>
      <c r="DG513" s="161"/>
      <c r="DH513" s="166">
        <f>IF(PMKAFAAPAYER[[#This Row],[ ]]="Payé",PMKAFAAPAYER[[#This Row],[22.10.2025]],0)</f>
        <v>0</v>
      </c>
      <c r="DI513" s="161"/>
      <c r="DJ513" s="176">
        <f>IF(PMKAFAAPAYER[[#This Row],[ ]]="Payé",PMKAFAAPAYER[[#This Row],[29.10.2025]],0)</f>
        <v>0</v>
      </c>
      <c r="DK513" s="18">
        <f t="shared" si="120"/>
        <v>0</v>
      </c>
      <c r="DL513" s="162"/>
      <c r="DM513" s="166">
        <f>IF(PMKAFAAPAYER[[#This Row],[ ]]="Payé",PMKAFAAPAYER[[#This Row],[05.11.2025]],0)</f>
        <v>0</v>
      </c>
      <c r="DN513" s="161"/>
      <c r="DO513" s="166">
        <f>IF(PMKAFAAPAYER[[#This Row],[ ]]="Payé",PMKAFAAPAYER[[#This Row],[12.11.2025]],0)</f>
        <v>0</v>
      </c>
      <c r="DP513" s="161"/>
      <c r="DQ513" s="166">
        <f>IF(PMKAFAAPAYER[[#This Row],[ ]]="Payé",PMKAFAAPAYER[[#This Row],[19.11.2025]],0)</f>
        <v>0</v>
      </c>
      <c r="DR513" s="161"/>
      <c r="DS513" s="176">
        <f>IF(PMKAFAAPAYER[[#This Row],[ ]]="Payé",PMKAFAAPAYER[[#This Row],[26.11.2025]],0)</f>
        <v>0</v>
      </c>
      <c r="DT513" s="17">
        <f t="shared" si="121"/>
        <v>0</v>
      </c>
      <c r="DU513" s="162"/>
      <c r="DV513" s="166">
        <f>IF(PMKAFAAPAYER[[#This Row],[ ]]="Payé",PMKAFAAPAYER[[#This Row],[03.12.2025]],0)</f>
        <v>0</v>
      </c>
      <c r="DW513" s="161"/>
      <c r="DX513" s="166">
        <f>IF(PMKAFAAPAYER[[#This Row],[ ]]="Payé",PMKAFAAPAYER[[#This Row],[10.12.2025]],0)</f>
        <v>0</v>
      </c>
      <c r="DY513" s="161"/>
      <c r="DZ513" s="166">
        <f>IF(PMKAFAAPAYER[[#This Row],[ ]]="Payé",PMKAFAAPAYER[[#This Row],[17.12.2025]],0)</f>
        <v>0</v>
      </c>
      <c r="EA513" s="161"/>
      <c r="EB513" s="166">
        <f>IF(PMKAFAAPAYER[[#This Row],[ ]]="Payé",PMKAFAAPAYER[[#This Row],[24.12.2025]],0)</f>
        <v>0</v>
      </c>
      <c r="EC513" s="161"/>
      <c r="ED513" s="176">
        <f>IF(PMKAFAAPAYER[[#This Row],[ ]]="Payé",PMKAFAAPAYER[[#This Row],[31.12.2025]],0)</f>
        <v>0</v>
      </c>
      <c r="EE513" s="18">
        <f t="shared" si="122"/>
        <v>0</v>
      </c>
      <c r="EF513" s="11">
        <f t="shared" si="123"/>
        <v>0</v>
      </c>
      <c r="EG513" s="16">
        <f>+PMKAFAAPAYER[[#This Row],[CHF]]-PMKAFAAPAYER[[#This Row],[T2025]]</f>
        <v>0</v>
      </c>
    </row>
    <row r="514" spans="1:137" x14ac:dyDescent="0.3">
      <c r="A514" s="9">
        <f t="shared" si="124"/>
        <v>509</v>
      </c>
      <c r="B514" s="250"/>
      <c r="C514" s="251"/>
      <c r="D514" s="252"/>
      <c r="E514" s="253"/>
      <c r="F514" s="265">
        <f t="shared" si="125"/>
        <v>0</v>
      </c>
      <c r="G514" s="254"/>
      <c r="H514" s="255"/>
      <c r="I514" s="256"/>
      <c r="J514" s="14"/>
      <c r="K514" s="14"/>
      <c r="L514" s="14"/>
      <c r="N514" s="15"/>
      <c r="P514" s="258"/>
      <c r="Q514" s="259"/>
      <c r="R514" s="260"/>
      <c r="S514" s="166">
        <f>IF(PMKAFAAPAYER[[#This Row],[ ]]="Payé",PMKAFAAPAYER[[#This Row],[02.01.2025]],0)</f>
        <v>0</v>
      </c>
      <c r="T514" s="234"/>
      <c r="U514" s="166">
        <f>IF(PMKAFAAPAYER[[#This Row],[ ]]="Payé",PMKAFAAPAYER[[#This Row],[09.01.2025]],0)</f>
        <v>0</v>
      </c>
      <c r="V514" s="234"/>
      <c r="W514" s="166">
        <f>IF(PMKAFAAPAYER[[#This Row],[ ]]="Payé",PMKAFAAPAYER[[#This Row],[16.01.2025]],0)</f>
        <v>0</v>
      </c>
      <c r="X514" s="234"/>
      <c r="Y514" s="166">
        <f>IF(PMKAFAAPAYER[[#This Row],[ ]]="Payé",PMKAFAAPAYER[[#This Row],[23.01.2025]],0)</f>
        <v>0</v>
      </c>
      <c r="Z514" s="234"/>
      <c r="AA514" s="176">
        <f>IF(PMKAFAAPAYER[[#This Row],[ ]]="Payé",PMKAFAAPAYER[[#This Row],[30.01.2025]],0)</f>
        <v>0</v>
      </c>
      <c r="AB514" s="32">
        <f t="shared" si="111"/>
        <v>0</v>
      </c>
      <c r="AC514" s="234"/>
      <c r="AD514" s="166">
        <f>IF(PMKAFAAPAYER[[#This Row],[ ]]="Payé",PMKAFAAPAYER[[#This Row],[06.02.2025]],0)</f>
        <v>0</v>
      </c>
      <c r="AE514" s="234"/>
      <c r="AF514" s="166">
        <f>IF(PMKAFAAPAYER[[#This Row],[ ]]="Payé",PMKAFAAPAYER[[#This Row],[13.02.2025]],0)</f>
        <v>0</v>
      </c>
      <c r="AG514" s="234"/>
      <c r="AH514" s="166">
        <f>IF(PMKAFAAPAYER[[#This Row],[ ]]="Payé",PMKAFAAPAYER[[#This Row],[20.02.2025]],0)</f>
        <v>0</v>
      </c>
      <c r="AI514" s="234"/>
      <c r="AJ514" s="176">
        <f>IF(PMKAFAAPAYER[[#This Row],[ ]]="Payé",PMKAFAAPAYER[[#This Row],[27.02.2025]],0)</f>
        <v>0</v>
      </c>
      <c r="AK514" s="47">
        <f t="shared" si="112"/>
        <v>0</v>
      </c>
      <c r="AL514" s="162"/>
      <c r="AM514" s="166">
        <f>IF(PMKAFAAPAYER[[#This Row],[ ]]="Payé",PMKAFAAPAYER[[#This Row],[05.03.2025]],0)</f>
        <v>0</v>
      </c>
      <c r="AN514" s="161"/>
      <c r="AO514" s="166">
        <f>IF(PMKAFAAPAYER[[#This Row],[ ]]="Payé",PMKAFAAPAYER[[#This Row],[12.03.2025]],0)</f>
        <v>0</v>
      </c>
      <c r="AP514" s="161"/>
      <c r="AQ514" s="166">
        <f>IF(PMKAFAAPAYER[[#This Row],[ ]]="Payé",PMKAFAAPAYER[[#This Row],[19.03.2025]],0)</f>
        <v>0</v>
      </c>
      <c r="AR514" s="161"/>
      <c r="AS514" s="176">
        <f>IF(PMKAFAAPAYER[[#This Row],[ ]]="Payé",PMKAFAAPAYER[[#This Row],[26.03.2025]],0)</f>
        <v>0</v>
      </c>
      <c r="AT514" s="17">
        <f t="shared" si="113"/>
        <v>0</v>
      </c>
      <c r="AU514" s="162"/>
      <c r="AV514" s="166">
        <f>IF(PMKAFAAPAYER[[#This Row],[ ]]="Payé",PMKAFAAPAYER[[#This Row],[02.04.2025]],0)</f>
        <v>0</v>
      </c>
      <c r="AW514" s="161"/>
      <c r="AX514" s="166">
        <f>IF(PMKAFAAPAYER[[#This Row],[ ]]="Payé",PMKAFAAPAYER[[#This Row],[09.04.2025]],0)</f>
        <v>0</v>
      </c>
      <c r="AY514" s="161"/>
      <c r="AZ514" s="166">
        <f>IF(PMKAFAAPAYER[[#This Row],[ ]]="Payé",PMKAFAAPAYER[[#This Row],[16.04.2025]],0)</f>
        <v>0</v>
      </c>
      <c r="BA514" s="161"/>
      <c r="BB514" s="166">
        <f>IF(PMKAFAAPAYER[[#This Row],[ ]]="Payé",PMKAFAAPAYER[[#This Row],[23.04.2025]],0)</f>
        <v>0</v>
      </c>
      <c r="BC514" s="161"/>
      <c r="BD514" s="176">
        <f>IF(PMKAFAAPAYER[[#This Row],[ ]]="Payé",PMKAFAAPAYER[[#This Row],[30.04.2025]],0)</f>
        <v>0</v>
      </c>
      <c r="BE514" s="18">
        <f t="shared" si="114"/>
        <v>0</v>
      </c>
      <c r="BF514" s="162"/>
      <c r="BG514" s="166">
        <f>IF(PMKAFAAPAYER[[#This Row],[ ]]="Payé",PMKAFAAPAYER[[#This Row],[07.05.2025]],0)</f>
        <v>0</v>
      </c>
      <c r="BH514" s="161"/>
      <c r="BI514" s="166">
        <f>IF(PMKAFAAPAYER[[#This Row],[ ]]="Payé",PMKAFAAPAYER[[#This Row],[14.05.2025]],0)</f>
        <v>0</v>
      </c>
      <c r="BJ514" s="161"/>
      <c r="BK514" s="166">
        <f>IF(PMKAFAAPAYER[[#This Row],[ ]]="Payé",PMKAFAAPAYER[[#This Row],[21.05.2025]],0)</f>
        <v>0</v>
      </c>
      <c r="BL514" s="161"/>
      <c r="BM514" s="176">
        <f>IF(PMKAFAAPAYER[[#This Row],[ ]]="Payé",PMKAFAAPAYER[[#This Row],[28.05.2025]],0)</f>
        <v>0</v>
      </c>
      <c r="BN514" s="17">
        <f t="shared" si="115"/>
        <v>0</v>
      </c>
      <c r="BO514" s="162"/>
      <c r="BP514" s="166">
        <f>IF(PMKAFAAPAYER[[#This Row],[ ]]="Payé",PMKAFAAPAYER[[#This Row],[04.06.2025]],0)</f>
        <v>0</v>
      </c>
      <c r="BQ514" s="161"/>
      <c r="BR514" s="166">
        <f>IF(PMKAFAAPAYER[[#This Row],[ ]]="Payé",PMKAFAAPAYER[[#This Row],[11.06.2025]],0)</f>
        <v>0</v>
      </c>
      <c r="BS514" s="161"/>
      <c r="BT514" s="166">
        <f>IF(PMKAFAAPAYER[[#This Row],[ ]]="Payé",PMKAFAAPAYER[[#This Row],[18.06.2025]],0)</f>
        <v>0</v>
      </c>
      <c r="BU514" s="161"/>
      <c r="BV514" s="176">
        <f>IF(PMKAFAAPAYER[[#This Row],[ ]]="Payé",PMKAFAAPAYER[[#This Row],[25.06.2025]],0)</f>
        <v>0</v>
      </c>
      <c r="BW514" s="18">
        <f t="shared" si="116"/>
        <v>0</v>
      </c>
      <c r="BX514" s="162"/>
      <c r="BY514" s="166">
        <f>IF(PMKAFAAPAYER[[#This Row],[ ]]="Payé",PMKAFAAPAYER[[#This Row],[02.07.2025]],0)</f>
        <v>0</v>
      </c>
      <c r="BZ514" s="161"/>
      <c r="CA514" s="166">
        <f>IF(PMKAFAAPAYER[[#This Row],[ ]]="Payé",PMKAFAAPAYER[[#This Row],[09.07.2025]],0)</f>
        <v>0</v>
      </c>
      <c r="CB514" s="161"/>
      <c r="CC514" s="166">
        <f>IF(PMKAFAAPAYER[[#This Row],[ ]]="Payé",PMKAFAAPAYER[[#This Row],[16.07.2025]],0)</f>
        <v>0</v>
      </c>
      <c r="CD514" s="161"/>
      <c r="CE514" s="166">
        <f>IF(PMKAFAAPAYER[[#This Row],[ ]]="Payé",PMKAFAAPAYER[[#This Row],[23.07.2025]],0)</f>
        <v>0</v>
      </c>
      <c r="CF514" s="161"/>
      <c r="CG514" s="176">
        <f>IF(PMKAFAAPAYER[[#This Row],[ ]]="Payé",PMKAFAAPAYER[[#This Row],[30.07.2025]],0)</f>
        <v>0</v>
      </c>
      <c r="CH514" s="17">
        <f t="shared" si="117"/>
        <v>0</v>
      </c>
      <c r="CI514" s="162"/>
      <c r="CJ514" s="166">
        <f>IF(PMKAFAAPAYER[[#This Row],[ ]]="Payé",PMKAFAAPAYER[[#This Row],[06.08.2025]],0)</f>
        <v>0</v>
      </c>
      <c r="CK514" s="161"/>
      <c r="CL514" s="166">
        <f>IF(PMKAFAAPAYER[[#This Row],[ ]]="Payé",PMKAFAAPAYER[[#This Row],[13.08.2025]],0)</f>
        <v>0</v>
      </c>
      <c r="CM514" s="161"/>
      <c r="CN514" s="166">
        <f>IF(PMKAFAAPAYER[[#This Row],[ ]]="Payé",PMKAFAAPAYER[[#This Row],[20.08.2025]],0)</f>
        <v>0</v>
      </c>
      <c r="CO514" s="161"/>
      <c r="CP514" s="176">
        <f>IF(PMKAFAAPAYER[[#This Row],[ ]]="Payé",PMKAFAAPAYER[[#This Row],[27.08.2025]],0)</f>
        <v>0</v>
      </c>
      <c r="CQ514" s="18">
        <f t="shared" si="118"/>
        <v>0</v>
      </c>
      <c r="CR514" s="162"/>
      <c r="CS514" s="166">
        <f>IF(PMKAFAAPAYER[[#This Row],[ ]]="Payé",PMKAFAAPAYER[[#This Row],[03.09.2025]],0)</f>
        <v>0</v>
      </c>
      <c r="CT514" s="161"/>
      <c r="CU514" s="166">
        <f>IF(PMKAFAAPAYER[[#This Row],[ ]]="Payé",PMKAFAAPAYER[[#This Row],[10.09.2025]],0)</f>
        <v>0</v>
      </c>
      <c r="CV514" s="161"/>
      <c r="CW514" s="166">
        <f>IF(PMKAFAAPAYER[[#This Row],[ ]]="Payé",PMKAFAAPAYER[[#This Row],[17.09.2025]],0)</f>
        <v>0</v>
      </c>
      <c r="CX514" s="161"/>
      <c r="CY514" s="176">
        <f>IF(PMKAFAAPAYER[[#This Row],[ ]]="Payé",PMKAFAAPAYER[[#This Row],[24.09.2025]],0)</f>
        <v>0</v>
      </c>
      <c r="CZ514" s="17">
        <f t="shared" si="119"/>
        <v>0</v>
      </c>
      <c r="DA514" s="162"/>
      <c r="DB514" s="166">
        <f>IF(PMKAFAAPAYER[[#This Row],[ ]]="Payé",PMKAFAAPAYER[[#This Row],[01.10.2025]],0)</f>
        <v>0</v>
      </c>
      <c r="DC514" s="161"/>
      <c r="DD514" s="166">
        <f>IF(PMKAFAAPAYER[[#This Row],[ ]]="Payé",PMKAFAAPAYER[[#This Row],[08.10.2025]],0)</f>
        <v>0</v>
      </c>
      <c r="DE514" s="161"/>
      <c r="DF514" s="166">
        <f>IF(PMKAFAAPAYER[[#This Row],[ ]]="Payé",PMKAFAAPAYER[[#This Row],[15.10.2025]],0)</f>
        <v>0</v>
      </c>
      <c r="DG514" s="161"/>
      <c r="DH514" s="166">
        <f>IF(PMKAFAAPAYER[[#This Row],[ ]]="Payé",PMKAFAAPAYER[[#This Row],[22.10.2025]],0)</f>
        <v>0</v>
      </c>
      <c r="DI514" s="161"/>
      <c r="DJ514" s="176">
        <f>IF(PMKAFAAPAYER[[#This Row],[ ]]="Payé",PMKAFAAPAYER[[#This Row],[29.10.2025]],0)</f>
        <v>0</v>
      </c>
      <c r="DK514" s="18">
        <f t="shared" si="120"/>
        <v>0</v>
      </c>
      <c r="DL514" s="162"/>
      <c r="DM514" s="166">
        <f>IF(PMKAFAAPAYER[[#This Row],[ ]]="Payé",PMKAFAAPAYER[[#This Row],[05.11.2025]],0)</f>
        <v>0</v>
      </c>
      <c r="DN514" s="161"/>
      <c r="DO514" s="166">
        <f>IF(PMKAFAAPAYER[[#This Row],[ ]]="Payé",PMKAFAAPAYER[[#This Row],[12.11.2025]],0)</f>
        <v>0</v>
      </c>
      <c r="DP514" s="161"/>
      <c r="DQ514" s="166">
        <f>IF(PMKAFAAPAYER[[#This Row],[ ]]="Payé",PMKAFAAPAYER[[#This Row],[19.11.2025]],0)</f>
        <v>0</v>
      </c>
      <c r="DR514" s="161"/>
      <c r="DS514" s="176">
        <f>IF(PMKAFAAPAYER[[#This Row],[ ]]="Payé",PMKAFAAPAYER[[#This Row],[26.11.2025]],0)</f>
        <v>0</v>
      </c>
      <c r="DT514" s="17">
        <f t="shared" si="121"/>
        <v>0</v>
      </c>
      <c r="DU514" s="162"/>
      <c r="DV514" s="166">
        <f>IF(PMKAFAAPAYER[[#This Row],[ ]]="Payé",PMKAFAAPAYER[[#This Row],[03.12.2025]],0)</f>
        <v>0</v>
      </c>
      <c r="DW514" s="161"/>
      <c r="DX514" s="166">
        <f>IF(PMKAFAAPAYER[[#This Row],[ ]]="Payé",PMKAFAAPAYER[[#This Row],[10.12.2025]],0)</f>
        <v>0</v>
      </c>
      <c r="DY514" s="161"/>
      <c r="DZ514" s="166">
        <f>IF(PMKAFAAPAYER[[#This Row],[ ]]="Payé",PMKAFAAPAYER[[#This Row],[17.12.2025]],0)</f>
        <v>0</v>
      </c>
      <c r="EA514" s="161"/>
      <c r="EB514" s="166">
        <f>IF(PMKAFAAPAYER[[#This Row],[ ]]="Payé",PMKAFAAPAYER[[#This Row],[24.12.2025]],0)</f>
        <v>0</v>
      </c>
      <c r="EC514" s="161"/>
      <c r="ED514" s="176">
        <f>IF(PMKAFAAPAYER[[#This Row],[ ]]="Payé",PMKAFAAPAYER[[#This Row],[31.12.2025]],0)</f>
        <v>0</v>
      </c>
      <c r="EE514" s="18">
        <f t="shared" si="122"/>
        <v>0</v>
      </c>
      <c r="EF514" s="11">
        <f t="shared" si="123"/>
        <v>0</v>
      </c>
      <c r="EG514" s="16">
        <f>+PMKAFAAPAYER[[#This Row],[CHF]]-PMKAFAAPAYER[[#This Row],[T2025]]</f>
        <v>0</v>
      </c>
    </row>
    <row r="515" spans="1:137" x14ac:dyDescent="0.3">
      <c r="A515" s="9">
        <f t="shared" si="124"/>
        <v>510</v>
      </c>
      <c r="B515" s="250"/>
      <c r="C515" s="251"/>
      <c r="D515" s="252"/>
      <c r="E515" s="253"/>
      <c r="F515" s="265">
        <f t="shared" si="125"/>
        <v>0</v>
      </c>
      <c r="G515" s="254"/>
      <c r="H515" s="255"/>
      <c r="I515" s="256"/>
      <c r="J515" s="14"/>
      <c r="K515" s="14"/>
      <c r="L515" s="14"/>
      <c r="N515" s="15"/>
      <c r="P515" s="258"/>
      <c r="Q515" s="259"/>
      <c r="R515" s="260"/>
      <c r="S515" s="166">
        <f>IF(PMKAFAAPAYER[[#This Row],[ ]]="Payé",PMKAFAAPAYER[[#This Row],[02.01.2025]],0)</f>
        <v>0</v>
      </c>
      <c r="T515" s="234"/>
      <c r="U515" s="166">
        <f>IF(PMKAFAAPAYER[[#This Row],[ ]]="Payé",PMKAFAAPAYER[[#This Row],[09.01.2025]],0)</f>
        <v>0</v>
      </c>
      <c r="V515" s="234"/>
      <c r="W515" s="166">
        <f>IF(PMKAFAAPAYER[[#This Row],[ ]]="Payé",PMKAFAAPAYER[[#This Row],[16.01.2025]],0)</f>
        <v>0</v>
      </c>
      <c r="X515" s="234"/>
      <c r="Y515" s="166">
        <f>IF(PMKAFAAPAYER[[#This Row],[ ]]="Payé",PMKAFAAPAYER[[#This Row],[23.01.2025]],0)</f>
        <v>0</v>
      </c>
      <c r="Z515" s="234"/>
      <c r="AA515" s="176">
        <f>IF(PMKAFAAPAYER[[#This Row],[ ]]="Payé",PMKAFAAPAYER[[#This Row],[30.01.2025]],0)</f>
        <v>0</v>
      </c>
      <c r="AB515" s="32">
        <f t="shared" si="111"/>
        <v>0</v>
      </c>
      <c r="AC515" s="234"/>
      <c r="AD515" s="166">
        <f>IF(PMKAFAAPAYER[[#This Row],[ ]]="Payé",PMKAFAAPAYER[[#This Row],[06.02.2025]],0)</f>
        <v>0</v>
      </c>
      <c r="AE515" s="234"/>
      <c r="AF515" s="166">
        <f>IF(PMKAFAAPAYER[[#This Row],[ ]]="Payé",PMKAFAAPAYER[[#This Row],[13.02.2025]],0)</f>
        <v>0</v>
      </c>
      <c r="AG515" s="234"/>
      <c r="AH515" s="166">
        <f>IF(PMKAFAAPAYER[[#This Row],[ ]]="Payé",PMKAFAAPAYER[[#This Row],[20.02.2025]],0)</f>
        <v>0</v>
      </c>
      <c r="AI515" s="234"/>
      <c r="AJ515" s="176">
        <f>IF(PMKAFAAPAYER[[#This Row],[ ]]="Payé",PMKAFAAPAYER[[#This Row],[27.02.2025]],0)</f>
        <v>0</v>
      </c>
      <c r="AK515" s="47">
        <f t="shared" si="112"/>
        <v>0</v>
      </c>
      <c r="AL515" s="162"/>
      <c r="AM515" s="166">
        <f>IF(PMKAFAAPAYER[[#This Row],[ ]]="Payé",PMKAFAAPAYER[[#This Row],[05.03.2025]],0)</f>
        <v>0</v>
      </c>
      <c r="AN515" s="161"/>
      <c r="AO515" s="166">
        <f>IF(PMKAFAAPAYER[[#This Row],[ ]]="Payé",PMKAFAAPAYER[[#This Row],[12.03.2025]],0)</f>
        <v>0</v>
      </c>
      <c r="AP515" s="161"/>
      <c r="AQ515" s="166">
        <f>IF(PMKAFAAPAYER[[#This Row],[ ]]="Payé",PMKAFAAPAYER[[#This Row],[19.03.2025]],0)</f>
        <v>0</v>
      </c>
      <c r="AR515" s="161"/>
      <c r="AS515" s="176">
        <f>IF(PMKAFAAPAYER[[#This Row],[ ]]="Payé",PMKAFAAPAYER[[#This Row],[26.03.2025]],0)</f>
        <v>0</v>
      </c>
      <c r="AT515" s="17">
        <f t="shared" si="113"/>
        <v>0</v>
      </c>
      <c r="AU515" s="162"/>
      <c r="AV515" s="166">
        <f>IF(PMKAFAAPAYER[[#This Row],[ ]]="Payé",PMKAFAAPAYER[[#This Row],[02.04.2025]],0)</f>
        <v>0</v>
      </c>
      <c r="AW515" s="161"/>
      <c r="AX515" s="166">
        <f>IF(PMKAFAAPAYER[[#This Row],[ ]]="Payé",PMKAFAAPAYER[[#This Row],[09.04.2025]],0)</f>
        <v>0</v>
      </c>
      <c r="AY515" s="161"/>
      <c r="AZ515" s="166">
        <f>IF(PMKAFAAPAYER[[#This Row],[ ]]="Payé",PMKAFAAPAYER[[#This Row],[16.04.2025]],0)</f>
        <v>0</v>
      </c>
      <c r="BA515" s="161"/>
      <c r="BB515" s="166">
        <f>IF(PMKAFAAPAYER[[#This Row],[ ]]="Payé",PMKAFAAPAYER[[#This Row],[23.04.2025]],0)</f>
        <v>0</v>
      </c>
      <c r="BC515" s="161"/>
      <c r="BD515" s="176">
        <f>IF(PMKAFAAPAYER[[#This Row],[ ]]="Payé",PMKAFAAPAYER[[#This Row],[30.04.2025]],0)</f>
        <v>0</v>
      </c>
      <c r="BE515" s="18">
        <f t="shared" si="114"/>
        <v>0</v>
      </c>
      <c r="BF515" s="162"/>
      <c r="BG515" s="166">
        <f>IF(PMKAFAAPAYER[[#This Row],[ ]]="Payé",PMKAFAAPAYER[[#This Row],[07.05.2025]],0)</f>
        <v>0</v>
      </c>
      <c r="BH515" s="161"/>
      <c r="BI515" s="166">
        <f>IF(PMKAFAAPAYER[[#This Row],[ ]]="Payé",PMKAFAAPAYER[[#This Row],[14.05.2025]],0)</f>
        <v>0</v>
      </c>
      <c r="BJ515" s="161"/>
      <c r="BK515" s="166">
        <f>IF(PMKAFAAPAYER[[#This Row],[ ]]="Payé",PMKAFAAPAYER[[#This Row],[21.05.2025]],0)</f>
        <v>0</v>
      </c>
      <c r="BL515" s="161"/>
      <c r="BM515" s="176">
        <f>IF(PMKAFAAPAYER[[#This Row],[ ]]="Payé",PMKAFAAPAYER[[#This Row],[28.05.2025]],0)</f>
        <v>0</v>
      </c>
      <c r="BN515" s="17">
        <f t="shared" si="115"/>
        <v>0</v>
      </c>
      <c r="BO515" s="162"/>
      <c r="BP515" s="166">
        <f>IF(PMKAFAAPAYER[[#This Row],[ ]]="Payé",PMKAFAAPAYER[[#This Row],[04.06.2025]],0)</f>
        <v>0</v>
      </c>
      <c r="BQ515" s="161"/>
      <c r="BR515" s="166">
        <f>IF(PMKAFAAPAYER[[#This Row],[ ]]="Payé",PMKAFAAPAYER[[#This Row],[11.06.2025]],0)</f>
        <v>0</v>
      </c>
      <c r="BS515" s="161"/>
      <c r="BT515" s="166">
        <f>IF(PMKAFAAPAYER[[#This Row],[ ]]="Payé",PMKAFAAPAYER[[#This Row],[18.06.2025]],0)</f>
        <v>0</v>
      </c>
      <c r="BU515" s="161"/>
      <c r="BV515" s="176">
        <f>IF(PMKAFAAPAYER[[#This Row],[ ]]="Payé",PMKAFAAPAYER[[#This Row],[25.06.2025]],0)</f>
        <v>0</v>
      </c>
      <c r="BW515" s="18">
        <f t="shared" si="116"/>
        <v>0</v>
      </c>
      <c r="BX515" s="162"/>
      <c r="BY515" s="166">
        <f>IF(PMKAFAAPAYER[[#This Row],[ ]]="Payé",PMKAFAAPAYER[[#This Row],[02.07.2025]],0)</f>
        <v>0</v>
      </c>
      <c r="BZ515" s="161"/>
      <c r="CA515" s="166">
        <f>IF(PMKAFAAPAYER[[#This Row],[ ]]="Payé",PMKAFAAPAYER[[#This Row],[09.07.2025]],0)</f>
        <v>0</v>
      </c>
      <c r="CB515" s="161"/>
      <c r="CC515" s="166">
        <f>IF(PMKAFAAPAYER[[#This Row],[ ]]="Payé",PMKAFAAPAYER[[#This Row],[16.07.2025]],0)</f>
        <v>0</v>
      </c>
      <c r="CD515" s="161"/>
      <c r="CE515" s="166">
        <f>IF(PMKAFAAPAYER[[#This Row],[ ]]="Payé",PMKAFAAPAYER[[#This Row],[23.07.2025]],0)</f>
        <v>0</v>
      </c>
      <c r="CF515" s="161"/>
      <c r="CG515" s="176">
        <f>IF(PMKAFAAPAYER[[#This Row],[ ]]="Payé",PMKAFAAPAYER[[#This Row],[30.07.2025]],0)</f>
        <v>0</v>
      </c>
      <c r="CH515" s="17">
        <f t="shared" si="117"/>
        <v>0</v>
      </c>
      <c r="CI515" s="162"/>
      <c r="CJ515" s="166">
        <f>IF(PMKAFAAPAYER[[#This Row],[ ]]="Payé",PMKAFAAPAYER[[#This Row],[06.08.2025]],0)</f>
        <v>0</v>
      </c>
      <c r="CK515" s="161"/>
      <c r="CL515" s="166">
        <f>IF(PMKAFAAPAYER[[#This Row],[ ]]="Payé",PMKAFAAPAYER[[#This Row],[13.08.2025]],0)</f>
        <v>0</v>
      </c>
      <c r="CM515" s="161"/>
      <c r="CN515" s="166">
        <f>IF(PMKAFAAPAYER[[#This Row],[ ]]="Payé",PMKAFAAPAYER[[#This Row],[20.08.2025]],0)</f>
        <v>0</v>
      </c>
      <c r="CO515" s="161"/>
      <c r="CP515" s="176">
        <f>IF(PMKAFAAPAYER[[#This Row],[ ]]="Payé",PMKAFAAPAYER[[#This Row],[27.08.2025]],0)</f>
        <v>0</v>
      </c>
      <c r="CQ515" s="18">
        <f t="shared" si="118"/>
        <v>0</v>
      </c>
      <c r="CR515" s="162"/>
      <c r="CS515" s="166">
        <f>IF(PMKAFAAPAYER[[#This Row],[ ]]="Payé",PMKAFAAPAYER[[#This Row],[03.09.2025]],0)</f>
        <v>0</v>
      </c>
      <c r="CT515" s="161"/>
      <c r="CU515" s="166">
        <f>IF(PMKAFAAPAYER[[#This Row],[ ]]="Payé",PMKAFAAPAYER[[#This Row],[10.09.2025]],0)</f>
        <v>0</v>
      </c>
      <c r="CV515" s="161"/>
      <c r="CW515" s="166">
        <f>IF(PMKAFAAPAYER[[#This Row],[ ]]="Payé",PMKAFAAPAYER[[#This Row],[17.09.2025]],0)</f>
        <v>0</v>
      </c>
      <c r="CX515" s="161"/>
      <c r="CY515" s="176">
        <f>IF(PMKAFAAPAYER[[#This Row],[ ]]="Payé",PMKAFAAPAYER[[#This Row],[24.09.2025]],0)</f>
        <v>0</v>
      </c>
      <c r="CZ515" s="17">
        <f t="shared" si="119"/>
        <v>0</v>
      </c>
      <c r="DA515" s="162"/>
      <c r="DB515" s="166">
        <f>IF(PMKAFAAPAYER[[#This Row],[ ]]="Payé",PMKAFAAPAYER[[#This Row],[01.10.2025]],0)</f>
        <v>0</v>
      </c>
      <c r="DC515" s="161"/>
      <c r="DD515" s="166">
        <f>IF(PMKAFAAPAYER[[#This Row],[ ]]="Payé",PMKAFAAPAYER[[#This Row],[08.10.2025]],0)</f>
        <v>0</v>
      </c>
      <c r="DE515" s="161"/>
      <c r="DF515" s="166">
        <f>IF(PMKAFAAPAYER[[#This Row],[ ]]="Payé",PMKAFAAPAYER[[#This Row],[15.10.2025]],0)</f>
        <v>0</v>
      </c>
      <c r="DG515" s="161"/>
      <c r="DH515" s="166">
        <f>IF(PMKAFAAPAYER[[#This Row],[ ]]="Payé",PMKAFAAPAYER[[#This Row],[22.10.2025]],0)</f>
        <v>0</v>
      </c>
      <c r="DI515" s="161"/>
      <c r="DJ515" s="176">
        <f>IF(PMKAFAAPAYER[[#This Row],[ ]]="Payé",PMKAFAAPAYER[[#This Row],[29.10.2025]],0)</f>
        <v>0</v>
      </c>
      <c r="DK515" s="18">
        <f t="shared" si="120"/>
        <v>0</v>
      </c>
      <c r="DL515" s="162"/>
      <c r="DM515" s="166">
        <f>IF(PMKAFAAPAYER[[#This Row],[ ]]="Payé",PMKAFAAPAYER[[#This Row],[05.11.2025]],0)</f>
        <v>0</v>
      </c>
      <c r="DN515" s="161"/>
      <c r="DO515" s="166">
        <f>IF(PMKAFAAPAYER[[#This Row],[ ]]="Payé",PMKAFAAPAYER[[#This Row],[12.11.2025]],0)</f>
        <v>0</v>
      </c>
      <c r="DP515" s="161"/>
      <c r="DQ515" s="166">
        <f>IF(PMKAFAAPAYER[[#This Row],[ ]]="Payé",PMKAFAAPAYER[[#This Row],[19.11.2025]],0)</f>
        <v>0</v>
      </c>
      <c r="DR515" s="161"/>
      <c r="DS515" s="176">
        <f>IF(PMKAFAAPAYER[[#This Row],[ ]]="Payé",PMKAFAAPAYER[[#This Row],[26.11.2025]],0)</f>
        <v>0</v>
      </c>
      <c r="DT515" s="17">
        <f t="shared" si="121"/>
        <v>0</v>
      </c>
      <c r="DU515" s="162"/>
      <c r="DV515" s="166">
        <f>IF(PMKAFAAPAYER[[#This Row],[ ]]="Payé",PMKAFAAPAYER[[#This Row],[03.12.2025]],0)</f>
        <v>0</v>
      </c>
      <c r="DW515" s="161"/>
      <c r="DX515" s="166">
        <f>IF(PMKAFAAPAYER[[#This Row],[ ]]="Payé",PMKAFAAPAYER[[#This Row],[10.12.2025]],0)</f>
        <v>0</v>
      </c>
      <c r="DY515" s="161"/>
      <c r="DZ515" s="166">
        <f>IF(PMKAFAAPAYER[[#This Row],[ ]]="Payé",PMKAFAAPAYER[[#This Row],[17.12.2025]],0)</f>
        <v>0</v>
      </c>
      <c r="EA515" s="161"/>
      <c r="EB515" s="166">
        <f>IF(PMKAFAAPAYER[[#This Row],[ ]]="Payé",PMKAFAAPAYER[[#This Row],[24.12.2025]],0)</f>
        <v>0</v>
      </c>
      <c r="EC515" s="161"/>
      <c r="ED515" s="176">
        <f>IF(PMKAFAAPAYER[[#This Row],[ ]]="Payé",PMKAFAAPAYER[[#This Row],[31.12.2025]],0)</f>
        <v>0</v>
      </c>
      <c r="EE515" s="18">
        <f t="shared" si="122"/>
        <v>0</v>
      </c>
      <c r="EF515" s="11">
        <f t="shared" si="123"/>
        <v>0</v>
      </c>
      <c r="EG515" s="16">
        <f>+PMKAFAAPAYER[[#This Row],[CHF]]-PMKAFAAPAYER[[#This Row],[T2025]]</f>
        <v>0</v>
      </c>
    </row>
    <row r="516" spans="1:137" x14ac:dyDescent="0.3">
      <c r="A516" s="9">
        <f t="shared" si="124"/>
        <v>511</v>
      </c>
      <c r="B516" s="250"/>
      <c r="C516" s="251"/>
      <c r="D516" s="252"/>
      <c r="E516" s="253"/>
      <c r="F516" s="265">
        <f t="shared" si="125"/>
        <v>0</v>
      </c>
      <c r="G516" s="254"/>
      <c r="H516" s="255"/>
      <c r="I516" s="256"/>
      <c r="J516" s="14"/>
      <c r="K516" s="14"/>
      <c r="L516" s="14"/>
      <c r="N516" s="15"/>
      <c r="P516" s="258"/>
      <c r="Q516" s="259"/>
      <c r="R516" s="260"/>
      <c r="S516" s="166">
        <f>IF(PMKAFAAPAYER[[#This Row],[ ]]="Payé",PMKAFAAPAYER[[#This Row],[02.01.2025]],0)</f>
        <v>0</v>
      </c>
      <c r="T516" s="234"/>
      <c r="U516" s="166">
        <f>IF(PMKAFAAPAYER[[#This Row],[ ]]="Payé",PMKAFAAPAYER[[#This Row],[09.01.2025]],0)</f>
        <v>0</v>
      </c>
      <c r="V516" s="234"/>
      <c r="W516" s="166">
        <f>IF(PMKAFAAPAYER[[#This Row],[ ]]="Payé",PMKAFAAPAYER[[#This Row],[16.01.2025]],0)</f>
        <v>0</v>
      </c>
      <c r="X516" s="234"/>
      <c r="Y516" s="166">
        <f>IF(PMKAFAAPAYER[[#This Row],[ ]]="Payé",PMKAFAAPAYER[[#This Row],[23.01.2025]],0)</f>
        <v>0</v>
      </c>
      <c r="Z516" s="234"/>
      <c r="AA516" s="176">
        <f>IF(PMKAFAAPAYER[[#This Row],[ ]]="Payé",PMKAFAAPAYER[[#This Row],[30.01.2025]],0)</f>
        <v>0</v>
      </c>
      <c r="AB516" s="32">
        <f t="shared" si="111"/>
        <v>0</v>
      </c>
      <c r="AC516" s="234"/>
      <c r="AD516" s="166">
        <f>IF(PMKAFAAPAYER[[#This Row],[ ]]="Payé",PMKAFAAPAYER[[#This Row],[06.02.2025]],0)</f>
        <v>0</v>
      </c>
      <c r="AE516" s="234"/>
      <c r="AF516" s="166">
        <f>IF(PMKAFAAPAYER[[#This Row],[ ]]="Payé",PMKAFAAPAYER[[#This Row],[13.02.2025]],0)</f>
        <v>0</v>
      </c>
      <c r="AG516" s="234"/>
      <c r="AH516" s="166">
        <f>IF(PMKAFAAPAYER[[#This Row],[ ]]="Payé",PMKAFAAPAYER[[#This Row],[20.02.2025]],0)</f>
        <v>0</v>
      </c>
      <c r="AI516" s="234"/>
      <c r="AJ516" s="176">
        <f>IF(PMKAFAAPAYER[[#This Row],[ ]]="Payé",PMKAFAAPAYER[[#This Row],[27.02.2025]],0)</f>
        <v>0</v>
      </c>
      <c r="AK516" s="47">
        <f t="shared" si="112"/>
        <v>0</v>
      </c>
      <c r="AL516" s="162"/>
      <c r="AM516" s="166">
        <f>IF(PMKAFAAPAYER[[#This Row],[ ]]="Payé",PMKAFAAPAYER[[#This Row],[05.03.2025]],0)</f>
        <v>0</v>
      </c>
      <c r="AN516" s="161"/>
      <c r="AO516" s="166">
        <f>IF(PMKAFAAPAYER[[#This Row],[ ]]="Payé",PMKAFAAPAYER[[#This Row],[12.03.2025]],0)</f>
        <v>0</v>
      </c>
      <c r="AP516" s="161"/>
      <c r="AQ516" s="166">
        <f>IF(PMKAFAAPAYER[[#This Row],[ ]]="Payé",PMKAFAAPAYER[[#This Row],[19.03.2025]],0)</f>
        <v>0</v>
      </c>
      <c r="AR516" s="161"/>
      <c r="AS516" s="176">
        <f>IF(PMKAFAAPAYER[[#This Row],[ ]]="Payé",PMKAFAAPAYER[[#This Row],[26.03.2025]],0)</f>
        <v>0</v>
      </c>
      <c r="AT516" s="17">
        <f t="shared" si="113"/>
        <v>0</v>
      </c>
      <c r="AU516" s="162"/>
      <c r="AV516" s="166">
        <f>IF(PMKAFAAPAYER[[#This Row],[ ]]="Payé",PMKAFAAPAYER[[#This Row],[02.04.2025]],0)</f>
        <v>0</v>
      </c>
      <c r="AW516" s="161"/>
      <c r="AX516" s="166">
        <f>IF(PMKAFAAPAYER[[#This Row],[ ]]="Payé",PMKAFAAPAYER[[#This Row],[09.04.2025]],0)</f>
        <v>0</v>
      </c>
      <c r="AY516" s="161"/>
      <c r="AZ516" s="166">
        <f>IF(PMKAFAAPAYER[[#This Row],[ ]]="Payé",PMKAFAAPAYER[[#This Row],[16.04.2025]],0)</f>
        <v>0</v>
      </c>
      <c r="BA516" s="161"/>
      <c r="BB516" s="166">
        <f>IF(PMKAFAAPAYER[[#This Row],[ ]]="Payé",PMKAFAAPAYER[[#This Row],[23.04.2025]],0)</f>
        <v>0</v>
      </c>
      <c r="BC516" s="161"/>
      <c r="BD516" s="176">
        <f>IF(PMKAFAAPAYER[[#This Row],[ ]]="Payé",PMKAFAAPAYER[[#This Row],[30.04.2025]],0)</f>
        <v>0</v>
      </c>
      <c r="BE516" s="18">
        <f t="shared" si="114"/>
        <v>0</v>
      </c>
      <c r="BF516" s="162"/>
      <c r="BG516" s="166">
        <f>IF(PMKAFAAPAYER[[#This Row],[ ]]="Payé",PMKAFAAPAYER[[#This Row],[07.05.2025]],0)</f>
        <v>0</v>
      </c>
      <c r="BH516" s="161"/>
      <c r="BI516" s="166">
        <f>IF(PMKAFAAPAYER[[#This Row],[ ]]="Payé",PMKAFAAPAYER[[#This Row],[14.05.2025]],0)</f>
        <v>0</v>
      </c>
      <c r="BJ516" s="161"/>
      <c r="BK516" s="166">
        <f>IF(PMKAFAAPAYER[[#This Row],[ ]]="Payé",PMKAFAAPAYER[[#This Row],[21.05.2025]],0)</f>
        <v>0</v>
      </c>
      <c r="BL516" s="161"/>
      <c r="BM516" s="176">
        <f>IF(PMKAFAAPAYER[[#This Row],[ ]]="Payé",PMKAFAAPAYER[[#This Row],[28.05.2025]],0)</f>
        <v>0</v>
      </c>
      <c r="BN516" s="17">
        <f t="shared" si="115"/>
        <v>0</v>
      </c>
      <c r="BO516" s="162"/>
      <c r="BP516" s="166">
        <f>IF(PMKAFAAPAYER[[#This Row],[ ]]="Payé",PMKAFAAPAYER[[#This Row],[04.06.2025]],0)</f>
        <v>0</v>
      </c>
      <c r="BQ516" s="161"/>
      <c r="BR516" s="166">
        <f>IF(PMKAFAAPAYER[[#This Row],[ ]]="Payé",PMKAFAAPAYER[[#This Row],[11.06.2025]],0)</f>
        <v>0</v>
      </c>
      <c r="BS516" s="161"/>
      <c r="BT516" s="166">
        <f>IF(PMKAFAAPAYER[[#This Row],[ ]]="Payé",PMKAFAAPAYER[[#This Row],[18.06.2025]],0)</f>
        <v>0</v>
      </c>
      <c r="BU516" s="161"/>
      <c r="BV516" s="176">
        <f>IF(PMKAFAAPAYER[[#This Row],[ ]]="Payé",PMKAFAAPAYER[[#This Row],[25.06.2025]],0)</f>
        <v>0</v>
      </c>
      <c r="BW516" s="18">
        <f t="shared" si="116"/>
        <v>0</v>
      </c>
      <c r="BX516" s="162"/>
      <c r="BY516" s="166">
        <f>IF(PMKAFAAPAYER[[#This Row],[ ]]="Payé",PMKAFAAPAYER[[#This Row],[02.07.2025]],0)</f>
        <v>0</v>
      </c>
      <c r="BZ516" s="161"/>
      <c r="CA516" s="166">
        <f>IF(PMKAFAAPAYER[[#This Row],[ ]]="Payé",PMKAFAAPAYER[[#This Row],[09.07.2025]],0)</f>
        <v>0</v>
      </c>
      <c r="CB516" s="161"/>
      <c r="CC516" s="166">
        <f>IF(PMKAFAAPAYER[[#This Row],[ ]]="Payé",PMKAFAAPAYER[[#This Row],[16.07.2025]],0)</f>
        <v>0</v>
      </c>
      <c r="CD516" s="161"/>
      <c r="CE516" s="166">
        <f>IF(PMKAFAAPAYER[[#This Row],[ ]]="Payé",PMKAFAAPAYER[[#This Row],[23.07.2025]],0)</f>
        <v>0</v>
      </c>
      <c r="CF516" s="161"/>
      <c r="CG516" s="176">
        <f>IF(PMKAFAAPAYER[[#This Row],[ ]]="Payé",PMKAFAAPAYER[[#This Row],[30.07.2025]],0)</f>
        <v>0</v>
      </c>
      <c r="CH516" s="17">
        <f t="shared" si="117"/>
        <v>0</v>
      </c>
      <c r="CI516" s="162"/>
      <c r="CJ516" s="166">
        <f>IF(PMKAFAAPAYER[[#This Row],[ ]]="Payé",PMKAFAAPAYER[[#This Row],[06.08.2025]],0)</f>
        <v>0</v>
      </c>
      <c r="CK516" s="161"/>
      <c r="CL516" s="166">
        <f>IF(PMKAFAAPAYER[[#This Row],[ ]]="Payé",PMKAFAAPAYER[[#This Row],[13.08.2025]],0)</f>
        <v>0</v>
      </c>
      <c r="CM516" s="161"/>
      <c r="CN516" s="166">
        <f>IF(PMKAFAAPAYER[[#This Row],[ ]]="Payé",PMKAFAAPAYER[[#This Row],[20.08.2025]],0)</f>
        <v>0</v>
      </c>
      <c r="CO516" s="161"/>
      <c r="CP516" s="176">
        <f>IF(PMKAFAAPAYER[[#This Row],[ ]]="Payé",PMKAFAAPAYER[[#This Row],[27.08.2025]],0)</f>
        <v>0</v>
      </c>
      <c r="CQ516" s="18">
        <f t="shared" si="118"/>
        <v>0</v>
      </c>
      <c r="CR516" s="162"/>
      <c r="CS516" s="166">
        <f>IF(PMKAFAAPAYER[[#This Row],[ ]]="Payé",PMKAFAAPAYER[[#This Row],[03.09.2025]],0)</f>
        <v>0</v>
      </c>
      <c r="CT516" s="161"/>
      <c r="CU516" s="166">
        <f>IF(PMKAFAAPAYER[[#This Row],[ ]]="Payé",PMKAFAAPAYER[[#This Row],[10.09.2025]],0)</f>
        <v>0</v>
      </c>
      <c r="CV516" s="161"/>
      <c r="CW516" s="166">
        <f>IF(PMKAFAAPAYER[[#This Row],[ ]]="Payé",PMKAFAAPAYER[[#This Row],[17.09.2025]],0)</f>
        <v>0</v>
      </c>
      <c r="CX516" s="161"/>
      <c r="CY516" s="176">
        <f>IF(PMKAFAAPAYER[[#This Row],[ ]]="Payé",PMKAFAAPAYER[[#This Row],[24.09.2025]],0)</f>
        <v>0</v>
      </c>
      <c r="CZ516" s="17">
        <f t="shared" si="119"/>
        <v>0</v>
      </c>
      <c r="DA516" s="162"/>
      <c r="DB516" s="166">
        <f>IF(PMKAFAAPAYER[[#This Row],[ ]]="Payé",PMKAFAAPAYER[[#This Row],[01.10.2025]],0)</f>
        <v>0</v>
      </c>
      <c r="DC516" s="161"/>
      <c r="DD516" s="166">
        <f>IF(PMKAFAAPAYER[[#This Row],[ ]]="Payé",PMKAFAAPAYER[[#This Row],[08.10.2025]],0)</f>
        <v>0</v>
      </c>
      <c r="DE516" s="161"/>
      <c r="DF516" s="166">
        <f>IF(PMKAFAAPAYER[[#This Row],[ ]]="Payé",PMKAFAAPAYER[[#This Row],[15.10.2025]],0)</f>
        <v>0</v>
      </c>
      <c r="DG516" s="161"/>
      <c r="DH516" s="166">
        <f>IF(PMKAFAAPAYER[[#This Row],[ ]]="Payé",PMKAFAAPAYER[[#This Row],[22.10.2025]],0)</f>
        <v>0</v>
      </c>
      <c r="DI516" s="161"/>
      <c r="DJ516" s="176">
        <f>IF(PMKAFAAPAYER[[#This Row],[ ]]="Payé",PMKAFAAPAYER[[#This Row],[29.10.2025]],0)</f>
        <v>0</v>
      </c>
      <c r="DK516" s="18">
        <f t="shared" si="120"/>
        <v>0</v>
      </c>
      <c r="DL516" s="162"/>
      <c r="DM516" s="166">
        <f>IF(PMKAFAAPAYER[[#This Row],[ ]]="Payé",PMKAFAAPAYER[[#This Row],[05.11.2025]],0)</f>
        <v>0</v>
      </c>
      <c r="DN516" s="161"/>
      <c r="DO516" s="166">
        <f>IF(PMKAFAAPAYER[[#This Row],[ ]]="Payé",PMKAFAAPAYER[[#This Row],[12.11.2025]],0)</f>
        <v>0</v>
      </c>
      <c r="DP516" s="161"/>
      <c r="DQ516" s="166">
        <f>IF(PMKAFAAPAYER[[#This Row],[ ]]="Payé",PMKAFAAPAYER[[#This Row],[19.11.2025]],0)</f>
        <v>0</v>
      </c>
      <c r="DR516" s="161"/>
      <c r="DS516" s="176">
        <f>IF(PMKAFAAPAYER[[#This Row],[ ]]="Payé",PMKAFAAPAYER[[#This Row],[26.11.2025]],0)</f>
        <v>0</v>
      </c>
      <c r="DT516" s="17">
        <f t="shared" si="121"/>
        <v>0</v>
      </c>
      <c r="DU516" s="162"/>
      <c r="DV516" s="166">
        <f>IF(PMKAFAAPAYER[[#This Row],[ ]]="Payé",PMKAFAAPAYER[[#This Row],[03.12.2025]],0)</f>
        <v>0</v>
      </c>
      <c r="DW516" s="161"/>
      <c r="DX516" s="166">
        <f>IF(PMKAFAAPAYER[[#This Row],[ ]]="Payé",PMKAFAAPAYER[[#This Row],[10.12.2025]],0)</f>
        <v>0</v>
      </c>
      <c r="DY516" s="161"/>
      <c r="DZ516" s="166">
        <f>IF(PMKAFAAPAYER[[#This Row],[ ]]="Payé",PMKAFAAPAYER[[#This Row],[17.12.2025]],0)</f>
        <v>0</v>
      </c>
      <c r="EA516" s="161"/>
      <c r="EB516" s="166">
        <f>IF(PMKAFAAPAYER[[#This Row],[ ]]="Payé",PMKAFAAPAYER[[#This Row],[24.12.2025]],0)</f>
        <v>0</v>
      </c>
      <c r="EC516" s="161"/>
      <c r="ED516" s="176">
        <f>IF(PMKAFAAPAYER[[#This Row],[ ]]="Payé",PMKAFAAPAYER[[#This Row],[31.12.2025]],0)</f>
        <v>0</v>
      </c>
      <c r="EE516" s="18">
        <f t="shared" si="122"/>
        <v>0</v>
      </c>
      <c r="EF516" s="11">
        <f t="shared" si="123"/>
        <v>0</v>
      </c>
      <c r="EG516" s="16">
        <f>+PMKAFAAPAYER[[#This Row],[CHF]]-PMKAFAAPAYER[[#This Row],[T2025]]</f>
        <v>0</v>
      </c>
    </row>
    <row r="517" spans="1:137" x14ac:dyDescent="0.3">
      <c r="A517" s="9">
        <f t="shared" si="124"/>
        <v>512</v>
      </c>
      <c r="B517" s="250"/>
      <c r="C517" s="251"/>
      <c r="D517" s="252"/>
      <c r="E517" s="253"/>
      <c r="F517" s="265">
        <f t="shared" si="125"/>
        <v>0</v>
      </c>
      <c r="G517" s="254"/>
      <c r="H517" s="255"/>
      <c r="I517" s="256"/>
      <c r="J517" s="14"/>
      <c r="K517" s="14"/>
      <c r="L517" s="14"/>
      <c r="N517" s="15"/>
      <c r="P517" s="258"/>
      <c r="Q517" s="259"/>
      <c r="R517" s="260"/>
      <c r="S517" s="166">
        <f>IF(PMKAFAAPAYER[[#This Row],[ ]]="Payé",PMKAFAAPAYER[[#This Row],[02.01.2025]],0)</f>
        <v>0</v>
      </c>
      <c r="T517" s="234"/>
      <c r="U517" s="166">
        <f>IF(PMKAFAAPAYER[[#This Row],[ ]]="Payé",PMKAFAAPAYER[[#This Row],[09.01.2025]],0)</f>
        <v>0</v>
      </c>
      <c r="V517" s="234"/>
      <c r="W517" s="166">
        <f>IF(PMKAFAAPAYER[[#This Row],[ ]]="Payé",PMKAFAAPAYER[[#This Row],[16.01.2025]],0)</f>
        <v>0</v>
      </c>
      <c r="X517" s="234"/>
      <c r="Y517" s="166">
        <f>IF(PMKAFAAPAYER[[#This Row],[ ]]="Payé",PMKAFAAPAYER[[#This Row],[23.01.2025]],0)</f>
        <v>0</v>
      </c>
      <c r="Z517" s="234"/>
      <c r="AA517" s="176">
        <f>IF(PMKAFAAPAYER[[#This Row],[ ]]="Payé",PMKAFAAPAYER[[#This Row],[30.01.2025]],0)</f>
        <v>0</v>
      </c>
      <c r="AB517" s="32">
        <f t="shared" si="111"/>
        <v>0</v>
      </c>
      <c r="AC517" s="234"/>
      <c r="AD517" s="166">
        <f>IF(PMKAFAAPAYER[[#This Row],[ ]]="Payé",PMKAFAAPAYER[[#This Row],[06.02.2025]],0)</f>
        <v>0</v>
      </c>
      <c r="AE517" s="234"/>
      <c r="AF517" s="166">
        <f>IF(PMKAFAAPAYER[[#This Row],[ ]]="Payé",PMKAFAAPAYER[[#This Row],[13.02.2025]],0)</f>
        <v>0</v>
      </c>
      <c r="AG517" s="234"/>
      <c r="AH517" s="166">
        <f>IF(PMKAFAAPAYER[[#This Row],[ ]]="Payé",PMKAFAAPAYER[[#This Row],[20.02.2025]],0)</f>
        <v>0</v>
      </c>
      <c r="AI517" s="234"/>
      <c r="AJ517" s="176">
        <f>IF(PMKAFAAPAYER[[#This Row],[ ]]="Payé",PMKAFAAPAYER[[#This Row],[27.02.2025]],0)</f>
        <v>0</v>
      </c>
      <c r="AK517" s="47">
        <f t="shared" si="112"/>
        <v>0</v>
      </c>
      <c r="AL517" s="162"/>
      <c r="AM517" s="166">
        <f>IF(PMKAFAAPAYER[[#This Row],[ ]]="Payé",PMKAFAAPAYER[[#This Row],[05.03.2025]],0)</f>
        <v>0</v>
      </c>
      <c r="AN517" s="161"/>
      <c r="AO517" s="166">
        <f>IF(PMKAFAAPAYER[[#This Row],[ ]]="Payé",PMKAFAAPAYER[[#This Row],[12.03.2025]],0)</f>
        <v>0</v>
      </c>
      <c r="AP517" s="161"/>
      <c r="AQ517" s="166">
        <f>IF(PMKAFAAPAYER[[#This Row],[ ]]="Payé",PMKAFAAPAYER[[#This Row],[19.03.2025]],0)</f>
        <v>0</v>
      </c>
      <c r="AR517" s="161"/>
      <c r="AS517" s="176">
        <f>IF(PMKAFAAPAYER[[#This Row],[ ]]="Payé",PMKAFAAPAYER[[#This Row],[26.03.2025]],0)</f>
        <v>0</v>
      </c>
      <c r="AT517" s="17">
        <f t="shared" si="113"/>
        <v>0</v>
      </c>
      <c r="AU517" s="162"/>
      <c r="AV517" s="166">
        <f>IF(PMKAFAAPAYER[[#This Row],[ ]]="Payé",PMKAFAAPAYER[[#This Row],[02.04.2025]],0)</f>
        <v>0</v>
      </c>
      <c r="AW517" s="161"/>
      <c r="AX517" s="166">
        <f>IF(PMKAFAAPAYER[[#This Row],[ ]]="Payé",PMKAFAAPAYER[[#This Row],[09.04.2025]],0)</f>
        <v>0</v>
      </c>
      <c r="AY517" s="161"/>
      <c r="AZ517" s="166">
        <f>IF(PMKAFAAPAYER[[#This Row],[ ]]="Payé",PMKAFAAPAYER[[#This Row],[16.04.2025]],0)</f>
        <v>0</v>
      </c>
      <c r="BA517" s="161"/>
      <c r="BB517" s="166">
        <f>IF(PMKAFAAPAYER[[#This Row],[ ]]="Payé",PMKAFAAPAYER[[#This Row],[23.04.2025]],0)</f>
        <v>0</v>
      </c>
      <c r="BC517" s="161"/>
      <c r="BD517" s="176">
        <f>IF(PMKAFAAPAYER[[#This Row],[ ]]="Payé",PMKAFAAPAYER[[#This Row],[30.04.2025]],0)</f>
        <v>0</v>
      </c>
      <c r="BE517" s="18">
        <f t="shared" si="114"/>
        <v>0</v>
      </c>
      <c r="BF517" s="162"/>
      <c r="BG517" s="166">
        <f>IF(PMKAFAAPAYER[[#This Row],[ ]]="Payé",PMKAFAAPAYER[[#This Row],[07.05.2025]],0)</f>
        <v>0</v>
      </c>
      <c r="BH517" s="161"/>
      <c r="BI517" s="166">
        <f>IF(PMKAFAAPAYER[[#This Row],[ ]]="Payé",PMKAFAAPAYER[[#This Row],[14.05.2025]],0)</f>
        <v>0</v>
      </c>
      <c r="BJ517" s="161"/>
      <c r="BK517" s="166">
        <f>IF(PMKAFAAPAYER[[#This Row],[ ]]="Payé",PMKAFAAPAYER[[#This Row],[21.05.2025]],0)</f>
        <v>0</v>
      </c>
      <c r="BL517" s="161"/>
      <c r="BM517" s="176">
        <f>IF(PMKAFAAPAYER[[#This Row],[ ]]="Payé",PMKAFAAPAYER[[#This Row],[28.05.2025]],0)</f>
        <v>0</v>
      </c>
      <c r="BN517" s="17">
        <f t="shared" si="115"/>
        <v>0</v>
      </c>
      <c r="BO517" s="162"/>
      <c r="BP517" s="166">
        <f>IF(PMKAFAAPAYER[[#This Row],[ ]]="Payé",PMKAFAAPAYER[[#This Row],[04.06.2025]],0)</f>
        <v>0</v>
      </c>
      <c r="BQ517" s="161"/>
      <c r="BR517" s="166">
        <f>IF(PMKAFAAPAYER[[#This Row],[ ]]="Payé",PMKAFAAPAYER[[#This Row],[11.06.2025]],0)</f>
        <v>0</v>
      </c>
      <c r="BS517" s="161"/>
      <c r="BT517" s="166">
        <f>IF(PMKAFAAPAYER[[#This Row],[ ]]="Payé",PMKAFAAPAYER[[#This Row],[18.06.2025]],0)</f>
        <v>0</v>
      </c>
      <c r="BU517" s="161"/>
      <c r="BV517" s="176">
        <f>IF(PMKAFAAPAYER[[#This Row],[ ]]="Payé",PMKAFAAPAYER[[#This Row],[25.06.2025]],0)</f>
        <v>0</v>
      </c>
      <c r="BW517" s="18">
        <f t="shared" si="116"/>
        <v>0</v>
      </c>
      <c r="BX517" s="162"/>
      <c r="BY517" s="166">
        <f>IF(PMKAFAAPAYER[[#This Row],[ ]]="Payé",PMKAFAAPAYER[[#This Row],[02.07.2025]],0)</f>
        <v>0</v>
      </c>
      <c r="BZ517" s="161"/>
      <c r="CA517" s="166">
        <f>IF(PMKAFAAPAYER[[#This Row],[ ]]="Payé",PMKAFAAPAYER[[#This Row],[09.07.2025]],0)</f>
        <v>0</v>
      </c>
      <c r="CB517" s="161"/>
      <c r="CC517" s="166">
        <f>IF(PMKAFAAPAYER[[#This Row],[ ]]="Payé",PMKAFAAPAYER[[#This Row],[16.07.2025]],0)</f>
        <v>0</v>
      </c>
      <c r="CD517" s="161"/>
      <c r="CE517" s="166">
        <f>IF(PMKAFAAPAYER[[#This Row],[ ]]="Payé",PMKAFAAPAYER[[#This Row],[23.07.2025]],0)</f>
        <v>0</v>
      </c>
      <c r="CF517" s="161"/>
      <c r="CG517" s="176">
        <f>IF(PMKAFAAPAYER[[#This Row],[ ]]="Payé",PMKAFAAPAYER[[#This Row],[30.07.2025]],0)</f>
        <v>0</v>
      </c>
      <c r="CH517" s="17">
        <f t="shared" si="117"/>
        <v>0</v>
      </c>
      <c r="CI517" s="162"/>
      <c r="CJ517" s="166">
        <f>IF(PMKAFAAPAYER[[#This Row],[ ]]="Payé",PMKAFAAPAYER[[#This Row],[06.08.2025]],0)</f>
        <v>0</v>
      </c>
      <c r="CK517" s="161"/>
      <c r="CL517" s="166">
        <f>IF(PMKAFAAPAYER[[#This Row],[ ]]="Payé",PMKAFAAPAYER[[#This Row],[13.08.2025]],0)</f>
        <v>0</v>
      </c>
      <c r="CM517" s="161"/>
      <c r="CN517" s="166">
        <f>IF(PMKAFAAPAYER[[#This Row],[ ]]="Payé",PMKAFAAPAYER[[#This Row],[20.08.2025]],0)</f>
        <v>0</v>
      </c>
      <c r="CO517" s="161"/>
      <c r="CP517" s="176">
        <f>IF(PMKAFAAPAYER[[#This Row],[ ]]="Payé",PMKAFAAPAYER[[#This Row],[27.08.2025]],0)</f>
        <v>0</v>
      </c>
      <c r="CQ517" s="18">
        <f t="shared" si="118"/>
        <v>0</v>
      </c>
      <c r="CR517" s="162"/>
      <c r="CS517" s="166">
        <f>IF(PMKAFAAPAYER[[#This Row],[ ]]="Payé",PMKAFAAPAYER[[#This Row],[03.09.2025]],0)</f>
        <v>0</v>
      </c>
      <c r="CT517" s="161"/>
      <c r="CU517" s="166">
        <f>IF(PMKAFAAPAYER[[#This Row],[ ]]="Payé",PMKAFAAPAYER[[#This Row],[10.09.2025]],0)</f>
        <v>0</v>
      </c>
      <c r="CV517" s="161"/>
      <c r="CW517" s="166">
        <f>IF(PMKAFAAPAYER[[#This Row],[ ]]="Payé",PMKAFAAPAYER[[#This Row],[17.09.2025]],0)</f>
        <v>0</v>
      </c>
      <c r="CX517" s="161"/>
      <c r="CY517" s="176">
        <f>IF(PMKAFAAPAYER[[#This Row],[ ]]="Payé",PMKAFAAPAYER[[#This Row],[24.09.2025]],0)</f>
        <v>0</v>
      </c>
      <c r="CZ517" s="17">
        <f t="shared" si="119"/>
        <v>0</v>
      </c>
      <c r="DA517" s="162"/>
      <c r="DB517" s="166">
        <f>IF(PMKAFAAPAYER[[#This Row],[ ]]="Payé",PMKAFAAPAYER[[#This Row],[01.10.2025]],0)</f>
        <v>0</v>
      </c>
      <c r="DC517" s="161"/>
      <c r="DD517" s="166">
        <f>IF(PMKAFAAPAYER[[#This Row],[ ]]="Payé",PMKAFAAPAYER[[#This Row],[08.10.2025]],0)</f>
        <v>0</v>
      </c>
      <c r="DE517" s="161"/>
      <c r="DF517" s="166">
        <f>IF(PMKAFAAPAYER[[#This Row],[ ]]="Payé",PMKAFAAPAYER[[#This Row],[15.10.2025]],0)</f>
        <v>0</v>
      </c>
      <c r="DG517" s="161"/>
      <c r="DH517" s="166">
        <f>IF(PMKAFAAPAYER[[#This Row],[ ]]="Payé",PMKAFAAPAYER[[#This Row],[22.10.2025]],0)</f>
        <v>0</v>
      </c>
      <c r="DI517" s="161"/>
      <c r="DJ517" s="176">
        <f>IF(PMKAFAAPAYER[[#This Row],[ ]]="Payé",PMKAFAAPAYER[[#This Row],[29.10.2025]],0)</f>
        <v>0</v>
      </c>
      <c r="DK517" s="18">
        <f t="shared" si="120"/>
        <v>0</v>
      </c>
      <c r="DL517" s="162"/>
      <c r="DM517" s="166">
        <f>IF(PMKAFAAPAYER[[#This Row],[ ]]="Payé",PMKAFAAPAYER[[#This Row],[05.11.2025]],0)</f>
        <v>0</v>
      </c>
      <c r="DN517" s="161"/>
      <c r="DO517" s="166">
        <f>IF(PMKAFAAPAYER[[#This Row],[ ]]="Payé",PMKAFAAPAYER[[#This Row],[12.11.2025]],0)</f>
        <v>0</v>
      </c>
      <c r="DP517" s="161"/>
      <c r="DQ517" s="166">
        <f>IF(PMKAFAAPAYER[[#This Row],[ ]]="Payé",PMKAFAAPAYER[[#This Row],[19.11.2025]],0)</f>
        <v>0</v>
      </c>
      <c r="DR517" s="161"/>
      <c r="DS517" s="176">
        <f>IF(PMKAFAAPAYER[[#This Row],[ ]]="Payé",PMKAFAAPAYER[[#This Row],[26.11.2025]],0)</f>
        <v>0</v>
      </c>
      <c r="DT517" s="17">
        <f t="shared" si="121"/>
        <v>0</v>
      </c>
      <c r="DU517" s="162"/>
      <c r="DV517" s="166">
        <f>IF(PMKAFAAPAYER[[#This Row],[ ]]="Payé",PMKAFAAPAYER[[#This Row],[03.12.2025]],0)</f>
        <v>0</v>
      </c>
      <c r="DW517" s="161"/>
      <c r="DX517" s="166">
        <f>IF(PMKAFAAPAYER[[#This Row],[ ]]="Payé",PMKAFAAPAYER[[#This Row],[10.12.2025]],0)</f>
        <v>0</v>
      </c>
      <c r="DY517" s="161"/>
      <c r="DZ517" s="166">
        <f>IF(PMKAFAAPAYER[[#This Row],[ ]]="Payé",PMKAFAAPAYER[[#This Row],[17.12.2025]],0)</f>
        <v>0</v>
      </c>
      <c r="EA517" s="161"/>
      <c r="EB517" s="166">
        <f>IF(PMKAFAAPAYER[[#This Row],[ ]]="Payé",PMKAFAAPAYER[[#This Row],[24.12.2025]],0)</f>
        <v>0</v>
      </c>
      <c r="EC517" s="161"/>
      <c r="ED517" s="176">
        <f>IF(PMKAFAAPAYER[[#This Row],[ ]]="Payé",PMKAFAAPAYER[[#This Row],[31.12.2025]],0)</f>
        <v>0</v>
      </c>
      <c r="EE517" s="18">
        <f t="shared" si="122"/>
        <v>0</v>
      </c>
      <c r="EF517" s="11">
        <f t="shared" si="123"/>
        <v>0</v>
      </c>
      <c r="EG517" s="16">
        <f>+PMKAFAAPAYER[[#This Row],[CHF]]-PMKAFAAPAYER[[#This Row],[T2025]]</f>
        <v>0</v>
      </c>
    </row>
    <row r="518" spans="1:137" x14ac:dyDescent="0.3">
      <c r="A518" s="9">
        <f t="shared" si="124"/>
        <v>513</v>
      </c>
      <c r="B518" s="250"/>
      <c r="C518" s="251"/>
      <c r="D518" s="252"/>
      <c r="E518" s="253"/>
      <c r="F518" s="265">
        <f t="shared" si="125"/>
        <v>0</v>
      </c>
      <c r="G518" s="254"/>
      <c r="H518" s="255"/>
      <c r="I518" s="256"/>
      <c r="J518" s="14"/>
      <c r="K518" s="14"/>
      <c r="L518" s="14"/>
      <c r="N518" s="15"/>
      <c r="P518" s="258"/>
      <c r="Q518" s="259"/>
      <c r="R518" s="260"/>
      <c r="S518" s="166">
        <f>IF(PMKAFAAPAYER[[#This Row],[ ]]="Payé",PMKAFAAPAYER[[#This Row],[02.01.2025]],0)</f>
        <v>0</v>
      </c>
      <c r="T518" s="234"/>
      <c r="U518" s="166">
        <f>IF(PMKAFAAPAYER[[#This Row],[ ]]="Payé",PMKAFAAPAYER[[#This Row],[09.01.2025]],0)</f>
        <v>0</v>
      </c>
      <c r="V518" s="234"/>
      <c r="W518" s="166">
        <f>IF(PMKAFAAPAYER[[#This Row],[ ]]="Payé",PMKAFAAPAYER[[#This Row],[16.01.2025]],0)</f>
        <v>0</v>
      </c>
      <c r="X518" s="234"/>
      <c r="Y518" s="166">
        <f>IF(PMKAFAAPAYER[[#This Row],[ ]]="Payé",PMKAFAAPAYER[[#This Row],[23.01.2025]],0)</f>
        <v>0</v>
      </c>
      <c r="Z518" s="234"/>
      <c r="AA518" s="176">
        <f>IF(PMKAFAAPAYER[[#This Row],[ ]]="Payé",PMKAFAAPAYER[[#This Row],[30.01.2025]],0)</f>
        <v>0</v>
      </c>
      <c r="AB518" s="32">
        <f t="shared" ref="AB518:AB581" si="126">SUM(R518,T518,V518,X518,Z518)</f>
        <v>0</v>
      </c>
      <c r="AC518" s="234"/>
      <c r="AD518" s="166">
        <f>IF(PMKAFAAPAYER[[#This Row],[ ]]="Payé",PMKAFAAPAYER[[#This Row],[06.02.2025]],0)</f>
        <v>0</v>
      </c>
      <c r="AE518" s="234"/>
      <c r="AF518" s="166">
        <f>IF(PMKAFAAPAYER[[#This Row],[ ]]="Payé",PMKAFAAPAYER[[#This Row],[13.02.2025]],0)</f>
        <v>0</v>
      </c>
      <c r="AG518" s="234"/>
      <c r="AH518" s="166">
        <f>IF(PMKAFAAPAYER[[#This Row],[ ]]="Payé",PMKAFAAPAYER[[#This Row],[20.02.2025]],0)</f>
        <v>0</v>
      </c>
      <c r="AI518" s="234"/>
      <c r="AJ518" s="176">
        <f>IF(PMKAFAAPAYER[[#This Row],[ ]]="Payé",PMKAFAAPAYER[[#This Row],[27.02.2025]],0)</f>
        <v>0</v>
      </c>
      <c r="AK518" s="47">
        <f t="shared" ref="AK518:AK581" si="127">SUM(AC518,AE518,AG518,AI518)</f>
        <v>0</v>
      </c>
      <c r="AL518" s="162"/>
      <c r="AM518" s="166">
        <f>IF(PMKAFAAPAYER[[#This Row],[ ]]="Payé",PMKAFAAPAYER[[#This Row],[05.03.2025]],0)</f>
        <v>0</v>
      </c>
      <c r="AN518" s="161"/>
      <c r="AO518" s="166">
        <f>IF(PMKAFAAPAYER[[#This Row],[ ]]="Payé",PMKAFAAPAYER[[#This Row],[12.03.2025]],0)</f>
        <v>0</v>
      </c>
      <c r="AP518" s="161"/>
      <c r="AQ518" s="166">
        <f>IF(PMKAFAAPAYER[[#This Row],[ ]]="Payé",PMKAFAAPAYER[[#This Row],[19.03.2025]],0)</f>
        <v>0</v>
      </c>
      <c r="AR518" s="161"/>
      <c r="AS518" s="176">
        <f>IF(PMKAFAAPAYER[[#This Row],[ ]]="Payé",PMKAFAAPAYER[[#This Row],[26.03.2025]],0)</f>
        <v>0</v>
      </c>
      <c r="AT518" s="17">
        <f t="shared" ref="AT518:AT581" si="128">SUM(AL518,AN518,AP518,AR518)</f>
        <v>0</v>
      </c>
      <c r="AU518" s="162"/>
      <c r="AV518" s="166">
        <f>IF(PMKAFAAPAYER[[#This Row],[ ]]="Payé",PMKAFAAPAYER[[#This Row],[02.04.2025]],0)</f>
        <v>0</v>
      </c>
      <c r="AW518" s="161"/>
      <c r="AX518" s="166">
        <f>IF(PMKAFAAPAYER[[#This Row],[ ]]="Payé",PMKAFAAPAYER[[#This Row],[09.04.2025]],0)</f>
        <v>0</v>
      </c>
      <c r="AY518" s="161"/>
      <c r="AZ518" s="166">
        <f>IF(PMKAFAAPAYER[[#This Row],[ ]]="Payé",PMKAFAAPAYER[[#This Row],[16.04.2025]],0)</f>
        <v>0</v>
      </c>
      <c r="BA518" s="161"/>
      <c r="BB518" s="166">
        <f>IF(PMKAFAAPAYER[[#This Row],[ ]]="Payé",PMKAFAAPAYER[[#This Row],[23.04.2025]],0)</f>
        <v>0</v>
      </c>
      <c r="BC518" s="161"/>
      <c r="BD518" s="176">
        <f>IF(PMKAFAAPAYER[[#This Row],[ ]]="Payé",PMKAFAAPAYER[[#This Row],[30.04.2025]],0)</f>
        <v>0</v>
      </c>
      <c r="BE518" s="18">
        <f t="shared" ref="BE518:BE581" si="129">SUM(AU518,AW518,AY518,BA518,BC518)</f>
        <v>0</v>
      </c>
      <c r="BF518" s="162"/>
      <c r="BG518" s="166">
        <f>IF(PMKAFAAPAYER[[#This Row],[ ]]="Payé",PMKAFAAPAYER[[#This Row],[07.05.2025]],0)</f>
        <v>0</v>
      </c>
      <c r="BH518" s="161"/>
      <c r="BI518" s="166">
        <f>IF(PMKAFAAPAYER[[#This Row],[ ]]="Payé",PMKAFAAPAYER[[#This Row],[14.05.2025]],0)</f>
        <v>0</v>
      </c>
      <c r="BJ518" s="161"/>
      <c r="BK518" s="166">
        <f>IF(PMKAFAAPAYER[[#This Row],[ ]]="Payé",PMKAFAAPAYER[[#This Row],[21.05.2025]],0)</f>
        <v>0</v>
      </c>
      <c r="BL518" s="161"/>
      <c r="BM518" s="176">
        <f>IF(PMKAFAAPAYER[[#This Row],[ ]]="Payé",PMKAFAAPAYER[[#This Row],[28.05.2025]],0)</f>
        <v>0</v>
      </c>
      <c r="BN518" s="17">
        <f t="shared" ref="BN518:BN581" si="130">SUM(BF518,BH518,BJ518,BL518)</f>
        <v>0</v>
      </c>
      <c r="BO518" s="162"/>
      <c r="BP518" s="166">
        <f>IF(PMKAFAAPAYER[[#This Row],[ ]]="Payé",PMKAFAAPAYER[[#This Row],[04.06.2025]],0)</f>
        <v>0</v>
      </c>
      <c r="BQ518" s="161"/>
      <c r="BR518" s="166">
        <f>IF(PMKAFAAPAYER[[#This Row],[ ]]="Payé",PMKAFAAPAYER[[#This Row],[11.06.2025]],0)</f>
        <v>0</v>
      </c>
      <c r="BS518" s="161"/>
      <c r="BT518" s="166">
        <f>IF(PMKAFAAPAYER[[#This Row],[ ]]="Payé",PMKAFAAPAYER[[#This Row],[18.06.2025]],0)</f>
        <v>0</v>
      </c>
      <c r="BU518" s="161"/>
      <c r="BV518" s="176">
        <f>IF(PMKAFAAPAYER[[#This Row],[ ]]="Payé",PMKAFAAPAYER[[#This Row],[25.06.2025]],0)</f>
        <v>0</v>
      </c>
      <c r="BW518" s="18">
        <f t="shared" ref="BW518:BW581" si="131">SUM(BO518,BQ518,BS518,BU518)</f>
        <v>0</v>
      </c>
      <c r="BX518" s="162"/>
      <c r="BY518" s="166">
        <f>IF(PMKAFAAPAYER[[#This Row],[ ]]="Payé",PMKAFAAPAYER[[#This Row],[02.07.2025]],0)</f>
        <v>0</v>
      </c>
      <c r="BZ518" s="161"/>
      <c r="CA518" s="166">
        <f>IF(PMKAFAAPAYER[[#This Row],[ ]]="Payé",PMKAFAAPAYER[[#This Row],[09.07.2025]],0)</f>
        <v>0</v>
      </c>
      <c r="CB518" s="161"/>
      <c r="CC518" s="166">
        <f>IF(PMKAFAAPAYER[[#This Row],[ ]]="Payé",PMKAFAAPAYER[[#This Row],[16.07.2025]],0)</f>
        <v>0</v>
      </c>
      <c r="CD518" s="161"/>
      <c r="CE518" s="166">
        <f>IF(PMKAFAAPAYER[[#This Row],[ ]]="Payé",PMKAFAAPAYER[[#This Row],[23.07.2025]],0)</f>
        <v>0</v>
      </c>
      <c r="CF518" s="161"/>
      <c r="CG518" s="176">
        <f>IF(PMKAFAAPAYER[[#This Row],[ ]]="Payé",PMKAFAAPAYER[[#This Row],[30.07.2025]],0)</f>
        <v>0</v>
      </c>
      <c r="CH518" s="17">
        <f t="shared" ref="CH518:CH581" si="132">SUM(BX518,BZ518,CB518,CD518,CF518)</f>
        <v>0</v>
      </c>
      <c r="CI518" s="162"/>
      <c r="CJ518" s="166">
        <f>IF(PMKAFAAPAYER[[#This Row],[ ]]="Payé",PMKAFAAPAYER[[#This Row],[06.08.2025]],0)</f>
        <v>0</v>
      </c>
      <c r="CK518" s="161"/>
      <c r="CL518" s="166">
        <f>IF(PMKAFAAPAYER[[#This Row],[ ]]="Payé",PMKAFAAPAYER[[#This Row],[13.08.2025]],0)</f>
        <v>0</v>
      </c>
      <c r="CM518" s="161"/>
      <c r="CN518" s="166">
        <f>IF(PMKAFAAPAYER[[#This Row],[ ]]="Payé",PMKAFAAPAYER[[#This Row],[20.08.2025]],0)</f>
        <v>0</v>
      </c>
      <c r="CO518" s="161"/>
      <c r="CP518" s="176">
        <f>IF(PMKAFAAPAYER[[#This Row],[ ]]="Payé",PMKAFAAPAYER[[#This Row],[27.08.2025]],0)</f>
        <v>0</v>
      </c>
      <c r="CQ518" s="18">
        <f t="shared" ref="CQ518:CQ581" si="133">SUM(CI518,CK518,CM518,CO518)</f>
        <v>0</v>
      </c>
      <c r="CR518" s="162"/>
      <c r="CS518" s="166">
        <f>IF(PMKAFAAPAYER[[#This Row],[ ]]="Payé",PMKAFAAPAYER[[#This Row],[03.09.2025]],0)</f>
        <v>0</v>
      </c>
      <c r="CT518" s="161"/>
      <c r="CU518" s="166">
        <f>IF(PMKAFAAPAYER[[#This Row],[ ]]="Payé",PMKAFAAPAYER[[#This Row],[10.09.2025]],0)</f>
        <v>0</v>
      </c>
      <c r="CV518" s="161"/>
      <c r="CW518" s="166">
        <f>IF(PMKAFAAPAYER[[#This Row],[ ]]="Payé",PMKAFAAPAYER[[#This Row],[17.09.2025]],0)</f>
        <v>0</v>
      </c>
      <c r="CX518" s="161"/>
      <c r="CY518" s="176">
        <f>IF(PMKAFAAPAYER[[#This Row],[ ]]="Payé",PMKAFAAPAYER[[#This Row],[24.09.2025]],0)</f>
        <v>0</v>
      </c>
      <c r="CZ518" s="17">
        <f t="shared" ref="CZ518:CZ581" si="134">SUM(CR518,CT518,CV518,CX518)</f>
        <v>0</v>
      </c>
      <c r="DA518" s="162"/>
      <c r="DB518" s="166">
        <f>IF(PMKAFAAPAYER[[#This Row],[ ]]="Payé",PMKAFAAPAYER[[#This Row],[01.10.2025]],0)</f>
        <v>0</v>
      </c>
      <c r="DC518" s="161"/>
      <c r="DD518" s="166">
        <f>IF(PMKAFAAPAYER[[#This Row],[ ]]="Payé",PMKAFAAPAYER[[#This Row],[08.10.2025]],0)</f>
        <v>0</v>
      </c>
      <c r="DE518" s="161"/>
      <c r="DF518" s="166">
        <f>IF(PMKAFAAPAYER[[#This Row],[ ]]="Payé",PMKAFAAPAYER[[#This Row],[15.10.2025]],0)</f>
        <v>0</v>
      </c>
      <c r="DG518" s="161"/>
      <c r="DH518" s="166">
        <f>IF(PMKAFAAPAYER[[#This Row],[ ]]="Payé",PMKAFAAPAYER[[#This Row],[22.10.2025]],0)</f>
        <v>0</v>
      </c>
      <c r="DI518" s="161"/>
      <c r="DJ518" s="176">
        <f>IF(PMKAFAAPAYER[[#This Row],[ ]]="Payé",PMKAFAAPAYER[[#This Row],[29.10.2025]],0)</f>
        <v>0</v>
      </c>
      <c r="DK518" s="18">
        <f t="shared" ref="DK518:DK581" si="135">SUM(DA518,DC518,DE518,DG518,DI518)</f>
        <v>0</v>
      </c>
      <c r="DL518" s="162"/>
      <c r="DM518" s="166">
        <f>IF(PMKAFAAPAYER[[#This Row],[ ]]="Payé",PMKAFAAPAYER[[#This Row],[05.11.2025]],0)</f>
        <v>0</v>
      </c>
      <c r="DN518" s="161"/>
      <c r="DO518" s="166">
        <f>IF(PMKAFAAPAYER[[#This Row],[ ]]="Payé",PMKAFAAPAYER[[#This Row],[12.11.2025]],0)</f>
        <v>0</v>
      </c>
      <c r="DP518" s="161"/>
      <c r="DQ518" s="166">
        <f>IF(PMKAFAAPAYER[[#This Row],[ ]]="Payé",PMKAFAAPAYER[[#This Row],[19.11.2025]],0)</f>
        <v>0</v>
      </c>
      <c r="DR518" s="161"/>
      <c r="DS518" s="176">
        <f>IF(PMKAFAAPAYER[[#This Row],[ ]]="Payé",PMKAFAAPAYER[[#This Row],[26.11.2025]],0)</f>
        <v>0</v>
      </c>
      <c r="DT518" s="17">
        <f t="shared" ref="DT518:DT581" si="136">SUM(DL518,DN518,DP518,DR518)</f>
        <v>0</v>
      </c>
      <c r="DU518" s="162"/>
      <c r="DV518" s="166">
        <f>IF(PMKAFAAPAYER[[#This Row],[ ]]="Payé",PMKAFAAPAYER[[#This Row],[03.12.2025]],0)</f>
        <v>0</v>
      </c>
      <c r="DW518" s="161"/>
      <c r="DX518" s="166">
        <f>IF(PMKAFAAPAYER[[#This Row],[ ]]="Payé",PMKAFAAPAYER[[#This Row],[10.12.2025]],0)</f>
        <v>0</v>
      </c>
      <c r="DY518" s="161"/>
      <c r="DZ518" s="166">
        <f>IF(PMKAFAAPAYER[[#This Row],[ ]]="Payé",PMKAFAAPAYER[[#This Row],[17.12.2025]],0)</f>
        <v>0</v>
      </c>
      <c r="EA518" s="161"/>
      <c r="EB518" s="166">
        <f>IF(PMKAFAAPAYER[[#This Row],[ ]]="Payé",PMKAFAAPAYER[[#This Row],[24.12.2025]],0)</f>
        <v>0</v>
      </c>
      <c r="EC518" s="161"/>
      <c r="ED518" s="176">
        <f>IF(PMKAFAAPAYER[[#This Row],[ ]]="Payé",PMKAFAAPAYER[[#This Row],[31.12.2025]],0)</f>
        <v>0</v>
      </c>
      <c r="EE518" s="18">
        <f t="shared" ref="EE518:EE581" si="137">SUM(DU518,DW518,DY518,EA518,EC518)</f>
        <v>0</v>
      </c>
      <c r="EF518" s="11">
        <f t="shared" ref="EF518:EF581" si="138">SUM(AB518,AK518,AT518,BE518,BN518,BW518,CH518,CQ518,CZ518,DK518,DT518,EE518)</f>
        <v>0</v>
      </c>
      <c r="EG518" s="16">
        <f>+PMKAFAAPAYER[[#This Row],[CHF]]-PMKAFAAPAYER[[#This Row],[T2025]]</f>
        <v>0</v>
      </c>
    </row>
    <row r="519" spans="1:137" x14ac:dyDescent="0.3">
      <c r="A519" s="9">
        <f t="shared" ref="A519:A582" si="139">+A518+1</f>
        <v>514</v>
      </c>
      <c r="B519" s="250"/>
      <c r="C519" s="251"/>
      <c r="D519" s="252"/>
      <c r="E519" s="253"/>
      <c r="F519" s="265">
        <f t="shared" si="125"/>
        <v>0</v>
      </c>
      <c r="G519" s="254"/>
      <c r="H519" s="255"/>
      <c r="I519" s="256"/>
      <c r="J519" s="14"/>
      <c r="K519" s="14"/>
      <c r="L519" s="14"/>
      <c r="N519" s="15"/>
      <c r="P519" s="258"/>
      <c r="Q519" s="259"/>
      <c r="R519" s="260"/>
      <c r="S519" s="166">
        <f>IF(PMKAFAAPAYER[[#This Row],[ ]]="Payé",PMKAFAAPAYER[[#This Row],[02.01.2025]],0)</f>
        <v>0</v>
      </c>
      <c r="T519" s="234"/>
      <c r="U519" s="166">
        <f>IF(PMKAFAAPAYER[[#This Row],[ ]]="Payé",PMKAFAAPAYER[[#This Row],[09.01.2025]],0)</f>
        <v>0</v>
      </c>
      <c r="V519" s="234"/>
      <c r="W519" s="166">
        <f>IF(PMKAFAAPAYER[[#This Row],[ ]]="Payé",PMKAFAAPAYER[[#This Row],[16.01.2025]],0)</f>
        <v>0</v>
      </c>
      <c r="X519" s="234"/>
      <c r="Y519" s="166">
        <f>IF(PMKAFAAPAYER[[#This Row],[ ]]="Payé",PMKAFAAPAYER[[#This Row],[23.01.2025]],0)</f>
        <v>0</v>
      </c>
      <c r="Z519" s="234"/>
      <c r="AA519" s="176">
        <f>IF(PMKAFAAPAYER[[#This Row],[ ]]="Payé",PMKAFAAPAYER[[#This Row],[30.01.2025]],0)</f>
        <v>0</v>
      </c>
      <c r="AB519" s="32">
        <f t="shared" si="126"/>
        <v>0</v>
      </c>
      <c r="AC519" s="234"/>
      <c r="AD519" s="166">
        <f>IF(PMKAFAAPAYER[[#This Row],[ ]]="Payé",PMKAFAAPAYER[[#This Row],[06.02.2025]],0)</f>
        <v>0</v>
      </c>
      <c r="AE519" s="234"/>
      <c r="AF519" s="166">
        <f>IF(PMKAFAAPAYER[[#This Row],[ ]]="Payé",PMKAFAAPAYER[[#This Row],[13.02.2025]],0)</f>
        <v>0</v>
      </c>
      <c r="AG519" s="234"/>
      <c r="AH519" s="166">
        <f>IF(PMKAFAAPAYER[[#This Row],[ ]]="Payé",PMKAFAAPAYER[[#This Row],[20.02.2025]],0)</f>
        <v>0</v>
      </c>
      <c r="AI519" s="234"/>
      <c r="AJ519" s="176">
        <f>IF(PMKAFAAPAYER[[#This Row],[ ]]="Payé",PMKAFAAPAYER[[#This Row],[27.02.2025]],0)</f>
        <v>0</v>
      </c>
      <c r="AK519" s="47">
        <f t="shared" si="127"/>
        <v>0</v>
      </c>
      <c r="AL519" s="162"/>
      <c r="AM519" s="166">
        <f>IF(PMKAFAAPAYER[[#This Row],[ ]]="Payé",PMKAFAAPAYER[[#This Row],[05.03.2025]],0)</f>
        <v>0</v>
      </c>
      <c r="AN519" s="161"/>
      <c r="AO519" s="166">
        <f>IF(PMKAFAAPAYER[[#This Row],[ ]]="Payé",PMKAFAAPAYER[[#This Row],[12.03.2025]],0)</f>
        <v>0</v>
      </c>
      <c r="AP519" s="161"/>
      <c r="AQ519" s="166">
        <f>IF(PMKAFAAPAYER[[#This Row],[ ]]="Payé",PMKAFAAPAYER[[#This Row],[19.03.2025]],0)</f>
        <v>0</v>
      </c>
      <c r="AR519" s="161"/>
      <c r="AS519" s="176">
        <f>IF(PMKAFAAPAYER[[#This Row],[ ]]="Payé",PMKAFAAPAYER[[#This Row],[26.03.2025]],0)</f>
        <v>0</v>
      </c>
      <c r="AT519" s="17">
        <f t="shared" si="128"/>
        <v>0</v>
      </c>
      <c r="AU519" s="162"/>
      <c r="AV519" s="166">
        <f>IF(PMKAFAAPAYER[[#This Row],[ ]]="Payé",PMKAFAAPAYER[[#This Row],[02.04.2025]],0)</f>
        <v>0</v>
      </c>
      <c r="AW519" s="161"/>
      <c r="AX519" s="166">
        <f>IF(PMKAFAAPAYER[[#This Row],[ ]]="Payé",PMKAFAAPAYER[[#This Row],[09.04.2025]],0)</f>
        <v>0</v>
      </c>
      <c r="AY519" s="161"/>
      <c r="AZ519" s="166">
        <f>IF(PMKAFAAPAYER[[#This Row],[ ]]="Payé",PMKAFAAPAYER[[#This Row],[16.04.2025]],0)</f>
        <v>0</v>
      </c>
      <c r="BA519" s="161"/>
      <c r="BB519" s="166">
        <f>IF(PMKAFAAPAYER[[#This Row],[ ]]="Payé",PMKAFAAPAYER[[#This Row],[23.04.2025]],0)</f>
        <v>0</v>
      </c>
      <c r="BC519" s="161"/>
      <c r="BD519" s="176">
        <f>IF(PMKAFAAPAYER[[#This Row],[ ]]="Payé",PMKAFAAPAYER[[#This Row],[30.04.2025]],0)</f>
        <v>0</v>
      </c>
      <c r="BE519" s="18">
        <f t="shared" si="129"/>
        <v>0</v>
      </c>
      <c r="BF519" s="162"/>
      <c r="BG519" s="166">
        <f>IF(PMKAFAAPAYER[[#This Row],[ ]]="Payé",PMKAFAAPAYER[[#This Row],[07.05.2025]],0)</f>
        <v>0</v>
      </c>
      <c r="BH519" s="161"/>
      <c r="BI519" s="166">
        <f>IF(PMKAFAAPAYER[[#This Row],[ ]]="Payé",PMKAFAAPAYER[[#This Row],[14.05.2025]],0)</f>
        <v>0</v>
      </c>
      <c r="BJ519" s="161"/>
      <c r="BK519" s="166">
        <f>IF(PMKAFAAPAYER[[#This Row],[ ]]="Payé",PMKAFAAPAYER[[#This Row],[21.05.2025]],0)</f>
        <v>0</v>
      </c>
      <c r="BL519" s="161"/>
      <c r="BM519" s="176">
        <f>IF(PMKAFAAPAYER[[#This Row],[ ]]="Payé",PMKAFAAPAYER[[#This Row],[28.05.2025]],0)</f>
        <v>0</v>
      </c>
      <c r="BN519" s="17">
        <f t="shared" si="130"/>
        <v>0</v>
      </c>
      <c r="BO519" s="162"/>
      <c r="BP519" s="166">
        <f>IF(PMKAFAAPAYER[[#This Row],[ ]]="Payé",PMKAFAAPAYER[[#This Row],[04.06.2025]],0)</f>
        <v>0</v>
      </c>
      <c r="BQ519" s="161"/>
      <c r="BR519" s="166">
        <f>IF(PMKAFAAPAYER[[#This Row],[ ]]="Payé",PMKAFAAPAYER[[#This Row],[11.06.2025]],0)</f>
        <v>0</v>
      </c>
      <c r="BS519" s="161"/>
      <c r="BT519" s="166">
        <f>IF(PMKAFAAPAYER[[#This Row],[ ]]="Payé",PMKAFAAPAYER[[#This Row],[18.06.2025]],0)</f>
        <v>0</v>
      </c>
      <c r="BU519" s="161"/>
      <c r="BV519" s="176">
        <f>IF(PMKAFAAPAYER[[#This Row],[ ]]="Payé",PMKAFAAPAYER[[#This Row],[25.06.2025]],0)</f>
        <v>0</v>
      </c>
      <c r="BW519" s="18">
        <f t="shared" si="131"/>
        <v>0</v>
      </c>
      <c r="BX519" s="162"/>
      <c r="BY519" s="166">
        <f>IF(PMKAFAAPAYER[[#This Row],[ ]]="Payé",PMKAFAAPAYER[[#This Row],[02.07.2025]],0)</f>
        <v>0</v>
      </c>
      <c r="BZ519" s="161"/>
      <c r="CA519" s="166">
        <f>IF(PMKAFAAPAYER[[#This Row],[ ]]="Payé",PMKAFAAPAYER[[#This Row],[09.07.2025]],0)</f>
        <v>0</v>
      </c>
      <c r="CB519" s="161"/>
      <c r="CC519" s="166">
        <f>IF(PMKAFAAPAYER[[#This Row],[ ]]="Payé",PMKAFAAPAYER[[#This Row],[16.07.2025]],0)</f>
        <v>0</v>
      </c>
      <c r="CD519" s="161"/>
      <c r="CE519" s="166">
        <f>IF(PMKAFAAPAYER[[#This Row],[ ]]="Payé",PMKAFAAPAYER[[#This Row],[23.07.2025]],0)</f>
        <v>0</v>
      </c>
      <c r="CF519" s="161"/>
      <c r="CG519" s="176">
        <f>IF(PMKAFAAPAYER[[#This Row],[ ]]="Payé",PMKAFAAPAYER[[#This Row],[30.07.2025]],0)</f>
        <v>0</v>
      </c>
      <c r="CH519" s="17">
        <f t="shared" si="132"/>
        <v>0</v>
      </c>
      <c r="CI519" s="162"/>
      <c r="CJ519" s="166">
        <f>IF(PMKAFAAPAYER[[#This Row],[ ]]="Payé",PMKAFAAPAYER[[#This Row],[06.08.2025]],0)</f>
        <v>0</v>
      </c>
      <c r="CK519" s="161"/>
      <c r="CL519" s="166">
        <f>IF(PMKAFAAPAYER[[#This Row],[ ]]="Payé",PMKAFAAPAYER[[#This Row],[13.08.2025]],0)</f>
        <v>0</v>
      </c>
      <c r="CM519" s="161"/>
      <c r="CN519" s="166">
        <f>IF(PMKAFAAPAYER[[#This Row],[ ]]="Payé",PMKAFAAPAYER[[#This Row],[20.08.2025]],0)</f>
        <v>0</v>
      </c>
      <c r="CO519" s="161"/>
      <c r="CP519" s="176">
        <f>IF(PMKAFAAPAYER[[#This Row],[ ]]="Payé",PMKAFAAPAYER[[#This Row],[27.08.2025]],0)</f>
        <v>0</v>
      </c>
      <c r="CQ519" s="18">
        <f t="shared" si="133"/>
        <v>0</v>
      </c>
      <c r="CR519" s="162"/>
      <c r="CS519" s="166">
        <f>IF(PMKAFAAPAYER[[#This Row],[ ]]="Payé",PMKAFAAPAYER[[#This Row],[03.09.2025]],0)</f>
        <v>0</v>
      </c>
      <c r="CT519" s="161"/>
      <c r="CU519" s="166">
        <f>IF(PMKAFAAPAYER[[#This Row],[ ]]="Payé",PMKAFAAPAYER[[#This Row],[10.09.2025]],0)</f>
        <v>0</v>
      </c>
      <c r="CV519" s="161"/>
      <c r="CW519" s="166">
        <f>IF(PMKAFAAPAYER[[#This Row],[ ]]="Payé",PMKAFAAPAYER[[#This Row],[17.09.2025]],0)</f>
        <v>0</v>
      </c>
      <c r="CX519" s="161"/>
      <c r="CY519" s="176">
        <f>IF(PMKAFAAPAYER[[#This Row],[ ]]="Payé",PMKAFAAPAYER[[#This Row],[24.09.2025]],0)</f>
        <v>0</v>
      </c>
      <c r="CZ519" s="17">
        <f t="shared" si="134"/>
        <v>0</v>
      </c>
      <c r="DA519" s="162"/>
      <c r="DB519" s="166">
        <f>IF(PMKAFAAPAYER[[#This Row],[ ]]="Payé",PMKAFAAPAYER[[#This Row],[01.10.2025]],0)</f>
        <v>0</v>
      </c>
      <c r="DC519" s="161"/>
      <c r="DD519" s="166">
        <f>IF(PMKAFAAPAYER[[#This Row],[ ]]="Payé",PMKAFAAPAYER[[#This Row],[08.10.2025]],0)</f>
        <v>0</v>
      </c>
      <c r="DE519" s="161"/>
      <c r="DF519" s="166">
        <f>IF(PMKAFAAPAYER[[#This Row],[ ]]="Payé",PMKAFAAPAYER[[#This Row],[15.10.2025]],0)</f>
        <v>0</v>
      </c>
      <c r="DG519" s="161"/>
      <c r="DH519" s="166">
        <f>IF(PMKAFAAPAYER[[#This Row],[ ]]="Payé",PMKAFAAPAYER[[#This Row],[22.10.2025]],0)</f>
        <v>0</v>
      </c>
      <c r="DI519" s="161"/>
      <c r="DJ519" s="176">
        <f>IF(PMKAFAAPAYER[[#This Row],[ ]]="Payé",PMKAFAAPAYER[[#This Row],[29.10.2025]],0)</f>
        <v>0</v>
      </c>
      <c r="DK519" s="18">
        <f t="shared" si="135"/>
        <v>0</v>
      </c>
      <c r="DL519" s="162"/>
      <c r="DM519" s="166">
        <f>IF(PMKAFAAPAYER[[#This Row],[ ]]="Payé",PMKAFAAPAYER[[#This Row],[05.11.2025]],0)</f>
        <v>0</v>
      </c>
      <c r="DN519" s="161"/>
      <c r="DO519" s="166">
        <f>IF(PMKAFAAPAYER[[#This Row],[ ]]="Payé",PMKAFAAPAYER[[#This Row],[12.11.2025]],0)</f>
        <v>0</v>
      </c>
      <c r="DP519" s="161"/>
      <c r="DQ519" s="166">
        <f>IF(PMKAFAAPAYER[[#This Row],[ ]]="Payé",PMKAFAAPAYER[[#This Row],[19.11.2025]],0)</f>
        <v>0</v>
      </c>
      <c r="DR519" s="161"/>
      <c r="DS519" s="176">
        <f>IF(PMKAFAAPAYER[[#This Row],[ ]]="Payé",PMKAFAAPAYER[[#This Row],[26.11.2025]],0)</f>
        <v>0</v>
      </c>
      <c r="DT519" s="17">
        <f t="shared" si="136"/>
        <v>0</v>
      </c>
      <c r="DU519" s="162"/>
      <c r="DV519" s="166">
        <f>IF(PMKAFAAPAYER[[#This Row],[ ]]="Payé",PMKAFAAPAYER[[#This Row],[03.12.2025]],0)</f>
        <v>0</v>
      </c>
      <c r="DW519" s="161"/>
      <c r="DX519" s="166">
        <f>IF(PMKAFAAPAYER[[#This Row],[ ]]="Payé",PMKAFAAPAYER[[#This Row],[10.12.2025]],0)</f>
        <v>0</v>
      </c>
      <c r="DY519" s="161"/>
      <c r="DZ519" s="166">
        <f>IF(PMKAFAAPAYER[[#This Row],[ ]]="Payé",PMKAFAAPAYER[[#This Row],[17.12.2025]],0)</f>
        <v>0</v>
      </c>
      <c r="EA519" s="161"/>
      <c r="EB519" s="166">
        <f>IF(PMKAFAAPAYER[[#This Row],[ ]]="Payé",PMKAFAAPAYER[[#This Row],[24.12.2025]],0)</f>
        <v>0</v>
      </c>
      <c r="EC519" s="161"/>
      <c r="ED519" s="176">
        <f>IF(PMKAFAAPAYER[[#This Row],[ ]]="Payé",PMKAFAAPAYER[[#This Row],[31.12.2025]],0)</f>
        <v>0</v>
      </c>
      <c r="EE519" s="18">
        <f t="shared" si="137"/>
        <v>0</v>
      </c>
      <c r="EF519" s="11">
        <f t="shared" si="138"/>
        <v>0</v>
      </c>
      <c r="EG519" s="16">
        <f>+PMKAFAAPAYER[[#This Row],[CHF]]-PMKAFAAPAYER[[#This Row],[T2025]]</f>
        <v>0</v>
      </c>
    </row>
    <row r="520" spans="1:137" x14ac:dyDescent="0.3">
      <c r="A520" s="9">
        <f t="shared" si="139"/>
        <v>515</v>
      </c>
      <c r="B520" s="250"/>
      <c r="C520" s="251"/>
      <c r="D520" s="252"/>
      <c r="E520" s="253"/>
      <c r="F520" s="265">
        <f t="shared" si="125"/>
        <v>0</v>
      </c>
      <c r="G520" s="254"/>
      <c r="H520" s="255"/>
      <c r="I520" s="256"/>
      <c r="J520" s="14"/>
      <c r="K520" s="14"/>
      <c r="L520" s="14"/>
      <c r="N520" s="15"/>
      <c r="P520" s="258"/>
      <c r="Q520" s="259"/>
      <c r="R520" s="260"/>
      <c r="S520" s="166">
        <f>IF(PMKAFAAPAYER[[#This Row],[ ]]="Payé",PMKAFAAPAYER[[#This Row],[02.01.2025]],0)</f>
        <v>0</v>
      </c>
      <c r="T520" s="234"/>
      <c r="U520" s="166">
        <f>IF(PMKAFAAPAYER[[#This Row],[ ]]="Payé",PMKAFAAPAYER[[#This Row],[09.01.2025]],0)</f>
        <v>0</v>
      </c>
      <c r="V520" s="234"/>
      <c r="W520" s="166">
        <f>IF(PMKAFAAPAYER[[#This Row],[ ]]="Payé",PMKAFAAPAYER[[#This Row],[16.01.2025]],0)</f>
        <v>0</v>
      </c>
      <c r="X520" s="234"/>
      <c r="Y520" s="166">
        <f>IF(PMKAFAAPAYER[[#This Row],[ ]]="Payé",PMKAFAAPAYER[[#This Row],[23.01.2025]],0)</f>
        <v>0</v>
      </c>
      <c r="Z520" s="234"/>
      <c r="AA520" s="176">
        <f>IF(PMKAFAAPAYER[[#This Row],[ ]]="Payé",PMKAFAAPAYER[[#This Row],[30.01.2025]],0)</f>
        <v>0</v>
      </c>
      <c r="AB520" s="32">
        <f t="shared" si="126"/>
        <v>0</v>
      </c>
      <c r="AC520" s="234"/>
      <c r="AD520" s="166">
        <f>IF(PMKAFAAPAYER[[#This Row],[ ]]="Payé",PMKAFAAPAYER[[#This Row],[06.02.2025]],0)</f>
        <v>0</v>
      </c>
      <c r="AE520" s="234"/>
      <c r="AF520" s="166">
        <f>IF(PMKAFAAPAYER[[#This Row],[ ]]="Payé",PMKAFAAPAYER[[#This Row],[13.02.2025]],0)</f>
        <v>0</v>
      </c>
      <c r="AG520" s="234"/>
      <c r="AH520" s="166">
        <f>IF(PMKAFAAPAYER[[#This Row],[ ]]="Payé",PMKAFAAPAYER[[#This Row],[20.02.2025]],0)</f>
        <v>0</v>
      </c>
      <c r="AI520" s="234"/>
      <c r="AJ520" s="176">
        <f>IF(PMKAFAAPAYER[[#This Row],[ ]]="Payé",PMKAFAAPAYER[[#This Row],[27.02.2025]],0)</f>
        <v>0</v>
      </c>
      <c r="AK520" s="47">
        <f t="shared" si="127"/>
        <v>0</v>
      </c>
      <c r="AL520" s="162"/>
      <c r="AM520" s="166">
        <f>IF(PMKAFAAPAYER[[#This Row],[ ]]="Payé",PMKAFAAPAYER[[#This Row],[05.03.2025]],0)</f>
        <v>0</v>
      </c>
      <c r="AN520" s="161"/>
      <c r="AO520" s="166">
        <f>IF(PMKAFAAPAYER[[#This Row],[ ]]="Payé",PMKAFAAPAYER[[#This Row],[12.03.2025]],0)</f>
        <v>0</v>
      </c>
      <c r="AP520" s="161"/>
      <c r="AQ520" s="166">
        <f>IF(PMKAFAAPAYER[[#This Row],[ ]]="Payé",PMKAFAAPAYER[[#This Row],[19.03.2025]],0)</f>
        <v>0</v>
      </c>
      <c r="AR520" s="161"/>
      <c r="AS520" s="176">
        <f>IF(PMKAFAAPAYER[[#This Row],[ ]]="Payé",PMKAFAAPAYER[[#This Row],[26.03.2025]],0)</f>
        <v>0</v>
      </c>
      <c r="AT520" s="17">
        <f t="shared" si="128"/>
        <v>0</v>
      </c>
      <c r="AU520" s="162"/>
      <c r="AV520" s="166">
        <f>IF(PMKAFAAPAYER[[#This Row],[ ]]="Payé",PMKAFAAPAYER[[#This Row],[02.04.2025]],0)</f>
        <v>0</v>
      </c>
      <c r="AW520" s="161"/>
      <c r="AX520" s="166">
        <f>IF(PMKAFAAPAYER[[#This Row],[ ]]="Payé",PMKAFAAPAYER[[#This Row],[09.04.2025]],0)</f>
        <v>0</v>
      </c>
      <c r="AY520" s="161"/>
      <c r="AZ520" s="166">
        <f>IF(PMKAFAAPAYER[[#This Row],[ ]]="Payé",PMKAFAAPAYER[[#This Row],[16.04.2025]],0)</f>
        <v>0</v>
      </c>
      <c r="BA520" s="161"/>
      <c r="BB520" s="166">
        <f>IF(PMKAFAAPAYER[[#This Row],[ ]]="Payé",PMKAFAAPAYER[[#This Row],[23.04.2025]],0)</f>
        <v>0</v>
      </c>
      <c r="BC520" s="161"/>
      <c r="BD520" s="176">
        <f>IF(PMKAFAAPAYER[[#This Row],[ ]]="Payé",PMKAFAAPAYER[[#This Row],[30.04.2025]],0)</f>
        <v>0</v>
      </c>
      <c r="BE520" s="18">
        <f t="shared" si="129"/>
        <v>0</v>
      </c>
      <c r="BF520" s="162"/>
      <c r="BG520" s="166">
        <f>IF(PMKAFAAPAYER[[#This Row],[ ]]="Payé",PMKAFAAPAYER[[#This Row],[07.05.2025]],0)</f>
        <v>0</v>
      </c>
      <c r="BH520" s="161"/>
      <c r="BI520" s="166">
        <f>IF(PMKAFAAPAYER[[#This Row],[ ]]="Payé",PMKAFAAPAYER[[#This Row],[14.05.2025]],0)</f>
        <v>0</v>
      </c>
      <c r="BJ520" s="161"/>
      <c r="BK520" s="166">
        <f>IF(PMKAFAAPAYER[[#This Row],[ ]]="Payé",PMKAFAAPAYER[[#This Row],[21.05.2025]],0)</f>
        <v>0</v>
      </c>
      <c r="BL520" s="161"/>
      <c r="BM520" s="176">
        <f>IF(PMKAFAAPAYER[[#This Row],[ ]]="Payé",PMKAFAAPAYER[[#This Row],[28.05.2025]],0)</f>
        <v>0</v>
      </c>
      <c r="BN520" s="17">
        <f t="shared" si="130"/>
        <v>0</v>
      </c>
      <c r="BO520" s="162"/>
      <c r="BP520" s="166">
        <f>IF(PMKAFAAPAYER[[#This Row],[ ]]="Payé",PMKAFAAPAYER[[#This Row],[04.06.2025]],0)</f>
        <v>0</v>
      </c>
      <c r="BQ520" s="161"/>
      <c r="BR520" s="166">
        <f>IF(PMKAFAAPAYER[[#This Row],[ ]]="Payé",PMKAFAAPAYER[[#This Row],[11.06.2025]],0)</f>
        <v>0</v>
      </c>
      <c r="BS520" s="161"/>
      <c r="BT520" s="166">
        <f>IF(PMKAFAAPAYER[[#This Row],[ ]]="Payé",PMKAFAAPAYER[[#This Row],[18.06.2025]],0)</f>
        <v>0</v>
      </c>
      <c r="BU520" s="161"/>
      <c r="BV520" s="176">
        <f>IF(PMKAFAAPAYER[[#This Row],[ ]]="Payé",PMKAFAAPAYER[[#This Row],[25.06.2025]],0)</f>
        <v>0</v>
      </c>
      <c r="BW520" s="18">
        <f t="shared" si="131"/>
        <v>0</v>
      </c>
      <c r="BX520" s="162"/>
      <c r="BY520" s="166">
        <f>IF(PMKAFAAPAYER[[#This Row],[ ]]="Payé",PMKAFAAPAYER[[#This Row],[02.07.2025]],0)</f>
        <v>0</v>
      </c>
      <c r="BZ520" s="161"/>
      <c r="CA520" s="166">
        <f>IF(PMKAFAAPAYER[[#This Row],[ ]]="Payé",PMKAFAAPAYER[[#This Row],[09.07.2025]],0)</f>
        <v>0</v>
      </c>
      <c r="CB520" s="161"/>
      <c r="CC520" s="166">
        <f>IF(PMKAFAAPAYER[[#This Row],[ ]]="Payé",PMKAFAAPAYER[[#This Row],[16.07.2025]],0)</f>
        <v>0</v>
      </c>
      <c r="CD520" s="161"/>
      <c r="CE520" s="166">
        <f>IF(PMKAFAAPAYER[[#This Row],[ ]]="Payé",PMKAFAAPAYER[[#This Row],[23.07.2025]],0)</f>
        <v>0</v>
      </c>
      <c r="CF520" s="161"/>
      <c r="CG520" s="176">
        <f>IF(PMKAFAAPAYER[[#This Row],[ ]]="Payé",PMKAFAAPAYER[[#This Row],[30.07.2025]],0)</f>
        <v>0</v>
      </c>
      <c r="CH520" s="17">
        <f t="shared" si="132"/>
        <v>0</v>
      </c>
      <c r="CI520" s="162"/>
      <c r="CJ520" s="166">
        <f>IF(PMKAFAAPAYER[[#This Row],[ ]]="Payé",PMKAFAAPAYER[[#This Row],[06.08.2025]],0)</f>
        <v>0</v>
      </c>
      <c r="CK520" s="161"/>
      <c r="CL520" s="166">
        <f>IF(PMKAFAAPAYER[[#This Row],[ ]]="Payé",PMKAFAAPAYER[[#This Row],[13.08.2025]],0)</f>
        <v>0</v>
      </c>
      <c r="CM520" s="161"/>
      <c r="CN520" s="166">
        <f>IF(PMKAFAAPAYER[[#This Row],[ ]]="Payé",PMKAFAAPAYER[[#This Row],[20.08.2025]],0)</f>
        <v>0</v>
      </c>
      <c r="CO520" s="161"/>
      <c r="CP520" s="176">
        <f>IF(PMKAFAAPAYER[[#This Row],[ ]]="Payé",PMKAFAAPAYER[[#This Row],[27.08.2025]],0)</f>
        <v>0</v>
      </c>
      <c r="CQ520" s="18">
        <f t="shared" si="133"/>
        <v>0</v>
      </c>
      <c r="CR520" s="162"/>
      <c r="CS520" s="166">
        <f>IF(PMKAFAAPAYER[[#This Row],[ ]]="Payé",PMKAFAAPAYER[[#This Row],[03.09.2025]],0)</f>
        <v>0</v>
      </c>
      <c r="CT520" s="161"/>
      <c r="CU520" s="166">
        <f>IF(PMKAFAAPAYER[[#This Row],[ ]]="Payé",PMKAFAAPAYER[[#This Row],[10.09.2025]],0)</f>
        <v>0</v>
      </c>
      <c r="CV520" s="161"/>
      <c r="CW520" s="166">
        <f>IF(PMKAFAAPAYER[[#This Row],[ ]]="Payé",PMKAFAAPAYER[[#This Row],[17.09.2025]],0)</f>
        <v>0</v>
      </c>
      <c r="CX520" s="161"/>
      <c r="CY520" s="176">
        <f>IF(PMKAFAAPAYER[[#This Row],[ ]]="Payé",PMKAFAAPAYER[[#This Row],[24.09.2025]],0)</f>
        <v>0</v>
      </c>
      <c r="CZ520" s="17">
        <f t="shared" si="134"/>
        <v>0</v>
      </c>
      <c r="DA520" s="162"/>
      <c r="DB520" s="166">
        <f>IF(PMKAFAAPAYER[[#This Row],[ ]]="Payé",PMKAFAAPAYER[[#This Row],[01.10.2025]],0)</f>
        <v>0</v>
      </c>
      <c r="DC520" s="161"/>
      <c r="DD520" s="166">
        <f>IF(PMKAFAAPAYER[[#This Row],[ ]]="Payé",PMKAFAAPAYER[[#This Row],[08.10.2025]],0)</f>
        <v>0</v>
      </c>
      <c r="DE520" s="161"/>
      <c r="DF520" s="166">
        <f>IF(PMKAFAAPAYER[[#This Row],[ ]]="Payé",PMKAFAAPAYER[[#This Row],[15.10.2025]],0)</f>
        <v>0</v>
      </c>
      <c r="DG520" s="161"/>
      <c r="DH520" s="166">
        <f>IF(PMKAFAAPAYER[[#This Row],[ ]]="Payé",PMKAFAAPAYER[[#This Row],[22.10.2025]],0)</f>
        <v>0</v>
      </c>
      <c r="DI520" s="161"/>
      <c r="DJ520" s="176">
        <f>IF(PMKAFAAPAYER[[#This Row],[ ]]="Payé",PMKAFAAPAYER[[#This Row],[29.10.2025]],0)</f>
        <v>0</v>
      </c>
      <c r="DK520" s="18">
        <f t="shared" si="135"/>
        <v>0</v>
      </c>
      <c r="DL520" s="162"/>
      <c r="DM520" s="166">
        <f>IF(PMKAFAAPAYER[[#This Row],[ ]]="Payé",PMKAFAAPAYER[[#This Row],[05.11.2025]],0)</f>
        <v>0</v>
      </c>
      <c r="DN520" s="161"/>
      <c r="DO520" s="166">
        <f>IF(PMKAFAAPAYER[[#This Row],[ ]]="Payé",PMKAFAAPAYER[[#This Row],[12.11.2025]],0)</f>
        <v>0</v>
      </c>
      <c r="DP520" s="161"/>
      <c r="DQ520" s="166">
        <f>IF(PMKAFAAPAYER[[#This Row],[ ]]="Payé",PMKAFAAPAYER[[#This Row],[19.11.2025]],0)</f>
        <v>0</v>
      </c>
      <c r="DR520" s="161"/>
      <c r="DS520" s="176">
        <f>IF(PMKAFAAPAYER[[#This Row],[ ]]="Payé",PMKAFAAPAYER[[#This Row],[26.11.2025]],0)</f>
        <v>0</v>
      </c>
      <c r="DT520" s="17">
        <f t="shared" si="136"/>
        <v>0</v>
      </c>
      <c r="DU520" s="162"/>
      <c r="DV520" s="166">
        <f>IF(PMKAFAAPAYER[[#This Row],[ ]]="Payé",PMKAFAAPAYER[[#This Row],[03.12.2025]],0)</f>
        <v>0</v>
      </c>
      <c r="DW520" s="161"/>
      <c r="DX520" s="166">
        <f>IF(PMKAFAAPAYER[[#This Row],[ ]]="Payé",PMKAFAAPAYER[[#This Row],[10.12.2025]],0)</f>
        <v>0</v>
      </c>
      <c r="DY520" s="161"/>
      <c r="DZ520" s="166">
        <f>IF(PMKAFAAPAYER[[#This Row],[ ]]="Payé",PMKAFAAPAYER[[#This Row],[17.12.2025]],0)</f>
        <v>0</v>
      </c>
      <c r="EA520" s="161"/>
      <c r="EB520" s="166">
        <f>IF(PMKAFAAPAYER[[#This Row],[ ]]="Payé",PMKAFAAPAYER[[#This Row],[24.12.2025]],0)</f>
        <v>0</v>
      </c>
      <c r="EC520" s="161"/>
      <c r="ED520" s="176">
        <f>IF(PMKAFAAPAYER[[#This Row],[ ]]="Payé",PMKAFAAPAYER[[#This Row],[31.12.2025]],0)</f>
        <v>0</v>
      </c>
      <c r="EE520" s="18">
        <f t="shared" si="137"/>
        <v>0</v>
      </c>
      <c r="EF520" s="11">
        <f t="shared" si="138"/>
        <v>0</v>
      </c>
      <c r="EG520" s="16">
        <f>+PMKAFAAPAYER[[#This Row],[CHF]]-PMKAFAAPAYER[[#This Row],[T2025]]</f>
        <v>0</v>
      </c>
    </row>
    <row r="521" spans="1:137" x14ac:dyDescent="0.3">
      <c r="A521" s="9">
        <f t="shared" si="139"/>
        <v>516</v>
      </c>
      <c r="B521" s="250"/>
      <c r="C521" s="251"/>
      <c r="D521" s="252"/>
      <c r="E521" s="253"/>
      <c r="F521" s="265">
        <f t="shared" si="125"/>
        <v>0</v>
      </c>
      <c r="G521" s="254"/>
      <c r="H521" s="255"/>
      <c r="I521" s="256"/>
      <c r="J521" s="14"/>
      <c r="K521" s="14"/>
      <c r="L521" s="14"/>
      <c r="N521" s="15"/>
      <c r="P521" s="258"/>
      <c r="Q521" s="259"/>
      <c r="R521" s="260"/>
      <c r="S521" s="166">
        <f>IF(PMKAFAAPAYER[[#This Row],[ ]]="Payé",PMKAFAAPAYER[[#This Row],[02.01.2025]],0)</f>
        <v>0</v>
      </c>
      <c r="T521" s="234"/>
      <c r="U521" s="166">
        <f>IF(PMKAFAAPAYER[[#This Row],[ ]]="Payé",PMKAFAAPAYER[[#This Row],[09.01.2025]],0)</f>
        <v>0</v>
      </c>
      <c r="V521" s="234"/>
      <c r="W521" s="166">
        <f>IF(PMKAFAAPAYER[[#This Row],[ ]]="Payé",PMKAFAAPAYER[[#This Row],[16.01.2025]],0)</f>
        <v>0</v>
      </c>
      <c r="X521" s="234"/>
      <c r="Y521" s="166">
        <f>IF(PMKAFAAPAYER[[#This Row],[ ]]="Payé",PMKAFAAPAYER[[#This Row],[23.01.2025]],0)</f>
        <v>0</v>
      </c>
      <c r="Z521" s="234"/>
      <c r="AA521" s="176">
        <f>IF(PMKAFAAPAYER[[#This Row],[ ]]="Payé",PMKAFAAPAYER[[#This Row],[30.01.2025]],0)</f>
        <v>0</v>
      </c>
      <c r="AB521" s="32">
        <f t="shared" si="126"/>
        <v>0</v>
      </c>
      <c r="AC521" s="234"/>
      <c r="AD521" s="166">
        <f>IF(PMKAFAAPAYER[[#This Row],[ ]]="Payé",PMKAFAAPAYER[[#This Row],[06.02.2025]],0)</f>
        <v>0</v>
      </c>
      <c r="AE521" s="234"/>
      <c r="AF521" s="166">
        <f>IF(PMKAFAAPAYER[[#This Row],[ ]]="Payé",PMKAFAAPAYER[[#This Row],[13.02.2025]],0)</f>
        <v>0</v>
      </c>
      <c r="AG521" s="234"/>
      <c r="AH521" s="166">
        <f>IF(PMKAFAAPAYER[[#This Row],[ ]]="Payé",PMKAFAAPAYER[[#This Row],[20.02.2025]],0)</f>
        <v>0</v>
      </c>
      <c r="AI521" s="234"/>
      <c r="AJ521" s="176">
        <f>IF(PMKAFAAPAYER[[#This Row],[ ]]="Payé",PMKAFAAPAYER[[#This Row],[27.02.2025]],0)</f>
        <v>0</v>
      </c>
      <c r="AK521" s="47">
        <f t="shared" si="127"/>
        <v>0</v>
      </c>
      <c r="AL521" s="162"/>
      <c r="AM521" s="166">
        <f>IF(PMKAFAAPAYER[[#This Row],[ ]]="Payé",PMKAFAAPAYER[[#This Row],[05.03.2025]],0)</f>
        <v>0</v>
      </c>
      <c r="AN521" s="161"/>
      <c r="AO521" s="166">
        <f>IF(PMKAFAAPAYER[[#This Row],[ ]]="Payé",PMKAFAAPAYER[[#This Row],[12.03.2025]],0)</f>
        <v>0</v>
      </c>
      <c r="AP521" s="161"/>
      <c r="AQ521" s="166">
        <f>IF(PMKAFAAPAYER[[#This Row],[ ]]="Payé",PMKAFAAPAYER[[#This Row],[19.03.2025]],0)</f>
        <v>0</v>
      </c>
      <c r="AR521" s="161"/>
      <c r="AS521" s="176">
        <f>IF(PMKAFAAPAYER[[#This Row],[ ]]="Payé",PMKAFAAPAYER[[#This Row],[26.03.2025]],0)</f>
        <v>0</v>
      </c>
      <c r="AT521" s="17">
        <f t="shared" si="128"/>
        <v>0</v>
      </c>
      <c r="AU521" s="162"/>
      <c r="AV521" s="166">
        <f>IF(PMKAFAAPAYER[[#This Row],[ ]]="Payé",PMKAFAAPAYER[[#This Row],[02.04.2025]],0)</f>
        <v>0</v>
      </c>
      <c r="AW521" s="161"/>
      <c r="AX521" s="166">
        <f>IF(PMKAFAAPAYER[[#This Row],[ ]]="Payé",PMKAFAAPAYER[[#This Row],[09.04.2025]],0)</f>
        <v>0</v>
      </c>
      <c r="AY521" s="161"/>
      <c r="AZ521" s="166">
        <f>IF(PMKAFAAPAYER[[#This Row],[ ]]="Payé",PMKAFAAPAYER[[#This Row],[16.04.2025]],0)</f>
        <v>0</v>
      </c>
      <c r="BA521" s="161"/>
      <c r="BB521" s="166">
        <f>IF(PMKAFAAPAYER[[#This Row],[ ]]="Payé",PMKAFAAPAYER[[#This Row],[23.04.2025]],0)</f>
        <v>0</v>
      </c>
      <c r="BC521" s="161"/>
      <c r="BD521" s="176">
        <f>IF(PMKAFAAPAYER[[#This Row],[ ]]="Payé",PMKAFAAPAYER[[#This Row],[30.04.2025]],0)</f>
        <v>0</v>
      </c>
      <c r="BE521" s="18">
        <f t="shared" si="129"/>
        <v>0</v>
      </c>
      <c r="BF521" s="162"/>
      <c r="BG521" s="166">
        <f>IF(PMKAFAAPAYER[[#This Row],[ ]]="Payé",PMKAFAAPAYER[[#This Row],[07.05.2025]],0)</f>
        <v>0</v>
      </c>
      <c r="BH521" s="161"/>
      <c r="BI521" s="166">
        <f>IF(PMKAFAAPAYER[[#This Row],[ ]]="Payé",PMKAFAAPAYER[[#This Row],[14.05.2025]],0)</f>
        <v>0</v>
      </c>
      <c r="BJ521" s="161"/>
      <c r="BK521" s="166">
        <f>IF(PMKAFAAPAYER[[#This Row],[ ]]="Payé",PMKAFAAPAYER[[#This Row],[21.05.2025]],0)</f>
        <v>0</v>
      </c>
      <c r="BL521" s="161"/>
      <c r="BM521" s="176">
        <f>IF(PMKAFAAPAYER[[#This Row],[ ]]="Payé",PMKAFAAPAYER[[#This Row],[28.05.2025]],0)</f>
        <v>0</v>
      </c>
      <c r="BN521" s="17">
        <f t="shared" si="130"/>
        <v>0</v>
      </c>
      <c r="BO521" s="162"/>
      <c r="BP521" s="166">
        <f>IF(PMKAFAAPAYER[[#This Row],[ ]]="Payé",PMKAFAAPAYER[[#This Row],[04.06.2025]],0)</f>
        <v>0</v>
      </c>
      <c r="BQ521" s="161"/>
      <c r="BR521" s="166">
        <f>IF(PMKAFAAPAYER[[#This Row],[ ]]="Payé",PMKAFAAPAYER[[#This Row],[11.06.2025]],0)</f>
        <v>0</v>
      </c>
      <c r="BS521" s="161"/>
      <c r="BT521" s="166">
        <f>IF(PMKAFAAPAYER[[#This Row],[ ]]="Payé",PMKAFAAPAYER[[#This Row],[18.06.2025]],0)</f>
        <v>0</v>
      </c>
      <c r="BU521" s="161"/>
      <c r="BV521" s="176">
        <f>IF(PMKAFAAPAYER[[#This Row],[ ]]="Payé",PMKAFAAPAYER[[#This Row],[25.06.2025]],0)</f>
        <v>0</v>
      </c>
      <c r="BW521" s="18">
        <f t="shared" si="131"/>
        <v>0</v>
      </c>
      <c r="BX521" s="162"/>
      <c r="BY521" s="166">
        <f>IF(PMKAFAAPAYER[[#This Row],[ ]]="Payé",PMKAFAAPAYER[[#This Row],[02.07.2025]],0)</f>
        <v>0</v>
      </c>
      <c r="BZ521" s="161"/>
      <c r="CA521" s="166">
        <f>IF(PMKAFAAPAYER[[#This Row],[ ]]="Payé",PMKAFAAPAYER[[#This Row],[09.07.2025]],0)</f>
        <v>0</v>
      </c>
      <c r="CB521" s="161"/>
      <c r="CC521" s="166">
        <f>IF(PMKAFAAPAYER[[#This Row],[ ]]="Payé",PMKAFAAPAYER[[#This Row],[16.07.2025]],0)</f>
        <v>0</v>
      </c>
      <c r="CD521" s="161"/>
      <c r="CE521" s="166">
        <f>IF(PMKAFAAPAYER[[#This Row],[ ]]="Payé",PMKAFAAPAYER[[#This Row],[23.07.2025]],0)</f>
        <v>0</v>
      </c>
      <c r="CF521" s="161"/>
      <c r="CG521" s="176">
        <f>IF(PMKAFAAPAYER[[#This Row],[ ]]="Payé",PMKAFAAPAYER[[#This Row],[30.07.2025]],0)</f>
        <v>0</v>
      </c>
      <c r="CH521" s="17">
        <f t="shared" si="132"/>
        <v>0</v>
      </c>
      <c r="CI521" s="162"/>
      <c r="CJ521" s="166">
        <f>IF(PMKAFAAPAYER[[#This Row],[ ]]="Payé",PMKAFAAPAYER[[#This Row],[06.08.2025]],0)</f>
        <v>0</v>
      </c>
      <c r="CK521" s="161"/>
      <c r="CL521" s="166">
        <f>IF(PMKAFAAPAYER[[#This Row],[ ]]="Payé",PMKAFAAPAYER[[#This Row],[13.08.2025]],0)</f>
        <v>0</v>
      </c>
      <c r="CM521" s="161"/>
      <c r="CN521" s="166">
        <f>IF(PMKAFAAPAYER[[#This Row],[ ]]="Payé",PMKAFAAPAYER[[#This Row],[20.08.2025]],0)</f>
        <v>0</v>
      </c>
      <c r="CO521" s="161"/>
      <c r="CP521" s="176">
        <f>IF(PMKAFAAPAYER[[#This Row],[ ]]="Payé",PMKAFAAPAYER[[#This Row],[27.08.2025]],0)</f>
        <v>0</v>
      </c>
      <c r="CQ521" s="18">
        <f t="shared" si="133"/>
        <v>0</v>
      </c>
      <c r="CR521" s="162"/>
      <c r="CS521" s="166">
        <f>IF(PMKAFAAPAYER[[#This Row],[ ]]="Payé",PMKAFAAPAYER[[#This Row],[03.09.2025]],0)</f>
        <v>0</v>
      </c>
      <c r="CT521" s="161"/>
      <c r="CU521" s="166">
        <f>IF(PMKAFAAPAYER[[#This Row],[ ]]="Payé",PMKAFAAPAYER[[#This Row],[10.09.2025]],0)</f>
        <v>0</v>
      </c>
      <c r="CV521" s="161"/>
      <c r="CW521" s="166">
        <f>IF(PMKAFAAPAYER[[#This Row],[ ]]="Payé",PMKAFAAPAYER[[#This Row],[17.09.2025]],0)</f>
        <v>0</v>
      </c>
      <c r="CX521" s="161"/>
      <c r="CY521" s="176">
        <f>IF(PMKAFAAPAYER[[#This Row],[ ]]="Payé",PMKAFAAPAYER[[#This Row],[24.09.2025]],0)</f>
        <v>0</v>
      </c>
      <c r="CZ521" s="17">
        <f t="shared" si="134"/>
        <v>0</v>
      </c>
      <c r="DA521" s="162"/>
      <c r="DB521" s="166">
        <f>IF(PMKAFAAPAYER[[#This Row],[ ]]="Payé",PMKAFAAPAYER[[#This Row],[01.10.2025]],0)</f>
        <v>0</v>
      </c>
      <c r="DC521" s="161"/>
      <c r="DD521" s="166">
        <f>IF(PMKAFAAPAYER[[#This Row],[ ]]="Payé",PMKAFAAPAYER[[#This Row],[08.10.2025]],0)</f>
        <v>0</v>
      </c>
      <c r="DE521" s="161"/>
      <c r="DF521" s="166">
        <f>IF(PMKAFAAPAYER[[#This Row],[ ]]="Payé",PMKAFAAPAYER[[#This Row],[15.10.2025]],0)</f>
        <v>0</v>
      </c>
      <c r="DG521" s="161"/>
      <c r="DH521" s="166">
        <f>IF(PMKAFAAPAYER[[#This Row],[ ]]="Payé",PMKAFAAPAYER[[#This Row],[22.10.2025]],0)</f>
        <v>0</v>
      </c>
      <c r="DI521" s="161"/>
      <c r="DJ521" s="176">
        <f>IF(PMKAFAAPAYER[[#This Row],[ ]]="Payé",PMKAFAAPAYER[[#This Row],[29.10.2025]],0)</f>
        <v>0</v>
      </c>
      <c r="DK521" s="18">
        <f t="shared" si="135"/>
        <v>0</v>
      </c>
      <c r="DL521" s="162"/>
      <c r="DM521" s="166">
        <f>IF(PMKAFAAPAYER[[#This Row],[ ]]="Payé",PMKAFAAPAYER[[#This Row],[05.11.2025]],0)</f>
        <v>0</v>
      </c>
      <c r="DN521" s="161"/>
      <c r="DO521" s="166">
        <f>IF(PMKAFAAPAYER[[#This Row],[ ]]="Payé",PMKAFAAPAYER[[#This Row],[12.11.2025]],0)</f>
        <v>0</v>
      </c>
      <c r="DP521" s="161"/>
      <c r="DQ521" s="166">
        <f>IF(PMKAFAAPAYER[[#This Row],[ ]]="Payé",PMKAFAAPAYER[[#This Row],[19.11.2025]],0)</f>
        <v>0</v>
      </c>
      <c r="DR521" s="161"/>
      <c r="DS521" s="176">
        <f>IF(PMKAFAAPAYER[[#This Row],[ ]]="Payé",PMKAFAAPAYER[[#This Row],[26.11.2025]],0)</f>
        <v>0</v>
      </c>
      <c r="DT521" s="17">
        <f t="shared" si="136"/>
        <v>0</v>
      </c>
      <c r="DU521" s="162"/>
      <c r="DV521" s="166">
        <f>IF(PMKAFAAPAYER[[#This Row],[ ]]="Payé",PMKAFAAPAYER[[#This Row],[03.12.2025]],0)</f>
        <v>0</v>
      </c>
      <c r="DW521" s="161"/>
      <c r="DX521" s="166">
        <f>IF(PMKAFAAPAYER[[#This Row],[ ]]="Payé",PMKAFAAPAYER[[#This Row],[10.12.2025]],0)</f>
        <v>0</v>
      </c>
      <c r="DY521" s="161"/>
      <c r="DZ521" s="166">
        <f>IF(PMKAFAAPAYER[[#This Row],[ ]]="Payé",PMKAFAAPAYER[[#This Row],[17.12.2025]],0)</f>
        <v>0</v>
      </c>
      <c r="EA521" s="161"/>
      <c r="EB521" s="166">
        <f>IF(PMKAFAAPAYER[[#This Row],[ ]]="Payé",PMKAFAAPAYER[[#This Row],[24.12.2025]],0)</f>
        <v>0</v>
      </c>
      <c r="EC521" s="161"/>
      <c r="ED521" s="176">
        <f>IF(PMKAFAAPAYER[[#This Row],[ ]]="Payé",PMKAFAAPAYER[[#This Row],[31.12.2025]],0)</f>
        <v>0</v>
      </c>
      <c r="EE521" s="18">
        <f t="shared" si="137"/>
        <v>0</v>
      </c>
      <c r="EF521" s="11">
        <f t="shared" si="138"/>
        <v>0</v>
      </c>
      <c r="EG521" s="16">
        <f>+PMKAFAAPAYER[[#This Row],[CHF]]-PMKAFAAPAYER[[#This Row],[T2025]]</f>
        <v>0</v>
      </c>
    </row>
    <row r="522" spans="1:137" x14ac:dyDescent="0.3">
      <c r="A522" s="9">
        <f t="shared" si="139"/>
        <v>517</v>
      </c>
      <c r="B522" s="250"/>
      <c r="C522" s="251"/>
      <c r="D522" s="252"/>
      <c r="E522" s="253"/>
      <c r="F522" s="265">
        <f t="shared" si="125"/>
        <v>0</v>
      </c>
      <c r="G522" s="254"/>
      <c r="H522" s="255"/>
      <c r="I522" s="256"/>
      <c r="J522" s="14"/>
      <c r="K522" s="14"/>
      <c r="L522" s="14"/>
      <c r="N522" s="15"/>
      <c r="P522" s="258"/>
      <c r="Q522" s="259"/>
      <c r="R522" s="260"/>
      <c r="S522" s="166">
        <f>IF(PMKAFAAPAYER[[#This Row],[ ]]="Payé",PMKAFAAPAYER[[#This Row],[02.01.2025]],0)</f>
        <v>0</v>
      </c>
      <c r="T522" s="234"/>
      <c r="U522" s="166">
        <f>IF(PMKAFAAPAYER[[#This Row],[ ]]="Payé",PMKAFAAPAYER[[#This Row],[09.01.2025]],0)</f>
        <v>0</v>
      </c>
      <c r="V522" s="234"/>
      <c r="W522" s="166">
        <f>IF(PMKAFAAPAYER[[#This Row],[ ]]="Payé",PMKAFAAPAYER[[#This Row],[16.01.2025]],0)</f>
        <v>0</v>
      </c>
      <c r="X522" s="234"/>
      <c r="Y522" s="166">
        <f>IF(PMKAFAAPAYER[[#This Row],[ ]]="Payé",PMKAFAAPAYER[[#This Row],[23.01.2025]],0)</f>
        <v>0</v>
      </c>
      <c r="Z522" s="234"/>
      <c r="AA522" s="176">
        <f>IF(PMKAFAAPAYER[[#This Row],[ ]]="Payé",PMKAFAAPAYER[[#This Row],[30.01.2025]],0)</f>
        <v>0</v>
      </c>
      <c r="AB522" s="32">
        <f t="shared" si="126"/>
        <v>0</v>
      </c>
      <c r="AC522" s="234"/>
      <c r="AD522" s="166">
        <f>IF(PMKAFAAPAYER[[#This Row],[ ]]="Payé",PMKAFAAPAYER[[#This Row],[06.02.2025]],0)</f>
        <v>0</v>
      </c>
      <c r="AE522" s="234"/>
      <c r="AF522" s="166">
        <f>IF(PMKAFAAPAYER[[#This Row],[ ]]="Payé",PMKAFAAPAYER[[#This Row],[13.02.2025]],0)</f>
        <v>0</v>
      </c>
      <c r="AG522" s="234"/>
      <c r="AH522" s="166">
        <f>IF(PMKAFAAPAYER[[#This Row],[ ]]="Payé",PMKAFAAPAYER[[#This Row],[20.02.2025]],0)</f>
        <v>0</v>
      </c>
      <c r="AI522" s="234"/>
      <c r="AJ522" s="176">
        <f>IF(PMKAFAAPAYER[[#This Row],[ ]]="Payé",PMKAFAAPAYER[[#This Row],[27.02.2025]],0)</f>
        <v>0</v>
      </c>
      <c r="AK522" s="47">
        <f t="shared" si="127"/>
        <v>0</v>
      </c>
      <c r="AL522" s="162"/>
      <c r="AM522" s="166">
        <f>IF(PMKAFAAPAYER[[#This Row],[ ]]="Payé",PMKAFAAPAYER[[#This Row],[05.03.2025]],0)</f>
        <v>0</v>
      </c>
      <c r="AN522" s="161"/>
      <c r="AO522" s="166">
        <f>IF(PMKAFAAPAYER[[#This Row],[ ]]="Payé",PMKAFAAPAYER[[#This Row],[12.03.2025]],0)</f>
        <v>0</v>
      </c>
      <c r="AP522" s="161"/>
      <c r="AQ522" s="166">
        <f>IF(PMKAFAAPAYER[[#This Row],[ ]]="Payé",PMKAFAAPAYER[[#This Row],[19.03.2025]],0)</f>
        <v>0</v>
      </c>
      <c r="AR522" s="161"/>
      <c r="AS522" s="176">
        <f>IF(PMKAFAAPAYER[[#This Row],[ ]]="Payé",PMKAFAAPAYER[[#This Row],[26.03.2025]],0)</f>
        <v>0</v>
      </c>
      <c r="AT522" s="17">
        <f t="shared" si="128"/>
        <v>0</v>
      </c>
      <c r="AU522" s="162"/>
      <c r="AV522" s="166">
        <f>IF(PMKAFAAPAYER[[#This Row],[ ]]="Payé",PMKAFAAPAYER[[#This Row],[02.04.2025]],0)</f>
        <v>0</v>
      </c>
      <c r="AW522" s="161"/>
      <c r="AX522" s="166">
        <f>IF(PMKAFAAPAYER[[#This Row],[ ]]="Payé",PMKAFAAPAYER[[#This Row],[09.04.2025]],0)</f>
        <v>0</v>
      </c>
      <c r="AY522" s="161"/>
      <c r="AZ522" s="166">
        <f>IF(PMKAFAAPAYER[[#This Row],[ ]]="Payé",PMKAFAAPAYER[[#This Row],[16.04.2025]],0)</f>
        <v>0</v>
      </c>
      <c r="BA522" s="161"/>
      <c r="BB522" s="166">
        <f>IF(PMKAFAAPAYER[[#This Row],[ ]]="Payé",PMKAFAAPAYER[[#This Row],[23.04.2025]],0)</f>
        <v>0</v>
      </c>
      <c r="BC522" s="161"/>
      <c r="BD522" s="176">
        <f>IF(PMKAFAAPAYER[[#This Row],[ ]]="Payé",PMKAFAAPAYER[[#This Row],[30.04.2025]],0)</f>
        <v>0</v>
      </c>
      <c r="BE522" s="18">
        <f t="shared" si="129"/>
        <v>0</v>
      </c>
      <c r="BF522" s="162"/>
      <c r="BG522" s="166">
        <f>IF(PMKAFAAPAYER[[#This Row],[ ]]="Payé",PMKAFAAPAYER[[#This Row],[07.05.2025]],0)</f>
        <v>0</v>
      </c>
      <c r="BH522" s="161"/>
      <c r="BI522" s="166">
        <f>IF(PMKAFAAPAYER[[#This Row],[ ]]="Payé",PMKAFAAPAYER[[#This Row],[14.05.2025]],0)</f>
        <v>0</v>
      </c>
      <c r="BJ522" s="161"/>
      <c r="BK522" s="166">
        <f>IF(PMKAFAAPAYER[[#This Row],[ ]]="Payé",PMKAFAAPAYER[[#This Row],[21.05.2025]],0)</f>
        <v>0</v>
      </c>
      <c r="BL522" s="161"/>
      <c r="BM522" s="176">
        <f>IF(PMKAFAAPAYER[[#This Row],[ ]]="Payé",PMKAFAAPAYER[[#This Row],[28.05.2025]],0)</f>
        <v>0</v>
      </c>
      <c r="BN522" s="17">
        <f t="shared" si="130"/>
        <v>0</v>
      </c>
      <c r="BO522" s="162"/>
      <c r="BP522" s="166">
        <f>IF(PMKAFAAPAYER[[#This Row],[ ]]="Payé",PMKAFAAPAYER[[#This Row],[04.06.2025]],0)</f>
        <v>0</v>
      </c>
      <c r="BQ522" s="161"/>
      <c r="BR522" s="166">
        <f>IF(PMKAFAAPAYER[[#This Row],[ ]]="Payé",PMKAFAAPAYER[[#This Row],[11.06.2025]],0)</f>
        <v>0</v>
      </c>
      <c r="BS522" s="161"/>
      <c r="BT522" s="166">
        <f>IF(PMKAFAAPAYER[[#This Row],[ ]]="Payé",PMKAFAAPAYER[[#This Row],[18.06.2025]],0)</f>
        <v>0</v>
      </c>
      <c r="BU522" s="161"/>
      <c r="BV522" s="176">
        <f>IF(PMKAFAAPAYER[[#This Row],[ ]]="Payé",PMKAFAAPAYER[[#This Row],[25.06.2025]],0)</f>
        <v>0</v>
      </c>
      <c r="BW522" s="18">
        <f t="shared" si="131"/>
        <v>0</v>
      </c>
      <c r="BX522" s="162"/>
      <c r="BY522" s="166">
        <f>IF(PMKAFAAPAYER[[#This Row],[ ]]="Payé",PMKAFAAPAYER[[#This Row],[02.07.2025]],0)</f>
        <v>0</v>
      </c>
      <c r="BZ522" s="161"/>
      <c r="CA522" s="166">
        <f>IF(PMKAFAAPAYER[[#This Row],[ ]]="Payé",PMKAFAAPAYER[[#This Row],[09.07.2025]],0)</f>
        <v>0</v>
      </c>
      <c r="CB522" s="161"/>
      <c r="CC522" s="166">
        <f>IF(PMKAFAAPAYER[[#This Row],[ ]]="Payé",PMKAFAAPAYER[[#This Row],[16.07.2025]],0)</f>
        <v>0</v>
      </c>
      <c r="CD522" s="161"/>
      <c r="CE522" s="166">
        <f>IF(PMKAFAAPAYER[[#This Row],[ ]]="Payé",PMKAFAAPAYER[[#This Row],[23.07.2025]],0)</f>
        <v>0</v>
      </c>
      <c r="CF522" s="161"/>
      <c r="CG522" s="176">
        <f>IF(PMKAFAAPAYER[[#This Row],[ ]]="Payé",PMKAFAAPAYER[[#This Row],[30.07.2025]],0)</f>
        <v>0</v>
      </c>
      <c r="CH522" s="17">
        <f t="shared" si="132"/>
        <v>0</v>
      </c>
      <c r="CI522" s="162"/>
      <c r="CJ522" s="166">
        <f>IF(PMKAFAAPAYER[[#This Row],[ ]]="Payé",PMKAFAAPAYER[[#This Row],[06.08.2025]],0)</f>
        <v>0</v>
      </c>
      <c r="CK522" s="161"/>
      <c r="CL522" s="166">
        <f>IF(PMKAFAAPAYER[[#This Row],[ ]]="Payé",PMKAFAAPAYER[[#This Row],[13.08.2025]],0)</f>
        <v>0</v>
      </c>
      <c r="CM522" s="161"/>
      <c r="CN522" s="166">
        <f>IF(PMKAFAAPAYER[[#This Row],[ ]]="Payé",PMKAFAAPAYER[[#This Row],[20.08.2025]],0)</f>
        <v>0</v>
      </c>
      <c r="CO522" s="161"/>
      <c r="CP522" s="176">
        <f>IF(PMKAFAAPAYER[[#This Row],[ ]]="Payé",PMKAFAAPAYER[[#This Row],[27.08.2025]],0)</f>
        <v>0</v>
      </c>
      <c r="CQ522" s="18">
        <f t="shared" si="133"/>
        <v>0</v>
      </c>
      <c r="CR522" s="162"/>
      <c r="CS522" s="166">
        <f>IF(PMKAFAAPAYER[[#This Row],[ ]]="Payé",PMKAFAAPAYER[[#This Row],[03.09.2025]],0)</f>
        <v>0</v>
      </c>
      <c r="CT522" s="161"/>
      <c r="CU522" s="166">
        <f>IF(PMKAFAAPAYER[[#This Row],[ ]]="Payé",PMKAFAAPAYER[[#This Row],[10.09.2025]],0)</f>
        <v>0</v>
      </c>
      <c r="CV522" s="161"/>
      <c r="CW522" s="166">
        <f>IF(PMKAFAAPAYER[[#This Row],[ ]]="Payé",PMKAFAAPAYER[[#This Row],[17.09.2025]],0)</f>
        <v>0</v>
      </c>
      <c r="CX522" s="161"/>
      <c r="CY522" s="176">
        <f>IF(PMKAFAAPAYER[[#This Row],[ ]]="Payé",PMKAFAAPAYER[[#This Row],[24.09.2025]],0)</f>
        <v>0</v>
      </c>
      <c r="CZ522" s="17">
        <f t="shared" si="134"/>
        <v>0</v>
      </c>
      <c r="DA522" s="162"/>
      <c r="DB522" s="166">
        <f>IF(PMKAFAAPAYER[[#This Row],[ ]]="Payé",PMKAFAAPAYER[[#This Row],[01.10.2025]],0)</f>
        <v>0</v>
      </c>
      <c r="DC522" s="161"/>
      <c r="DD522" s="166">
        <f>IF(PMKAFAAPAYER[[#This Row],[ ]]="Payé",PMKAFAAPAYER[[#This Row],[08.10.2025]],0)</f>
        <v>0</v>
      </c>
      <c r="DE522" s="161"/>
      <c r="DF522" s="166">
        <f>IF(PMKAFAAPAYER[[#This Row],[ ]]="Payé",PMKAFAAPAYER[[#This Row],[15.10.2025]],0)</f>
        <v>0</v>
      </c>
      <c r="DG522" s="161"/>
      <c r="DH522" s="166">
        <f>IF(PMKAFAAPAYER[[#This Row],[ ]]="Payé",PMKAFAAPAYER[[#This Row],[22.10.2025]],0)</f>
        <v>0</v>
      </c>
      <c r="DI522" s="161"/>
      <c r="DJ522" s="176">
        <f>IF(PMKAFAAPAYER[[#This Row],[ ]]="Payé",PMKAFAAPAYER[[#This Row],[29.10.2025]],0)</f>
        <v>0</v>
      </c>
      <c r="DK522" s="18">
        <f t="shared" si="135"/>
        <v>0</v>
      </c>
      <c r="DL522" s="162"/>
      <c r="DM522" s="166">
        <f>IF(PMKAFAAPAYER[[#This Row],[ ]]="Payé",PMKAFAAPAYER[[#This Row],[05.11.2025]],0)</f>
        <v>0</v>
      </c>
      <c r="DN522" s="161"/>
      <c r="DO522" s="166">
        <f>IF(PMKAFAAPAYER[[#This Row],[ ]]="Payé",PMKAFAAPAYER[[#This Row],[12.11.2025]],0)</f>
        <v>0</v>
      </c>
      <c r="DP522" s="161"/>
      <c r="DQ522" s="166">
        <f>IF(PMKAFAAPAYER[[#This Row],[ ]]="Payé",PMKAFAAPAYER[[#This Row],[19.11.2025]],0)</f>
        <v>0</v>
      </c>
      <c r="DR522" s="161"/>
      <c r="DS522" s="176">
        <f>IF(PMKAFAAPAYER[[#This Row],[ ]]="Payé",PMKAFAAPAYER[[#This Row],[26.11.2025]],0)</f>
        <v>0</v>
      </c>
      <c r="DT522" s="17">
        <f t="shared" si="136"/>
        <v>0</v>
      </c>
      <c r="DU522" s="162"/>
      <c r="DV522" s="166">
        <f>IF(PMKAFAAPAYER[[#This Row],[ ]]="Payé",PMKAFAAPAYER[[#This Row],[03.12.2025]],0)</f>
        <v>0</v>
      </c>
      <c r="DW522" s="161"/>
      <c r="DX522" s="166">
        <f>IF(PMKAFAAPAYER[[#This Row],[ ]]="Payé",PMKAFAAPAYER[[#This Row],[10.12.2025]],0)</f>
        <v>0</v>
      </c>
      <c r="DY522" s="161"/>
      <c r="DZ522" s="166">
        <f>IF(PMKAFAAPAYER[[#This Row],[ ]]="Payé",PMKAFAAPAYER[[#This Row],[17.12.2025]],0)</f>
        <v>0</v>
      </c>
      <c r="EA522" s="161"/>
      <c r="EB522" s="166">
        <f>IF(PMKAFAAPAYER[[#This Row],[ ]]="Payé",PMKAFAAPAYER[[#This Row],[24.12.2025]],0)</f>
        <v>0</v>
      </c>
      <c r="EC522" s="161"/>
      <c r="ED522" s="176">
        <f>IF(PMKAFAAPAYER[[#This Row],[ ]]="Payé",PMKAFAAPAYER[[#This Row],[31.12.2025]],0)</f>
        <v>0</v>
      </c>
      <c r="EE522" s="18">
        <f t="shared" si="137"/>
        <v>0</v>
      </c>
      <c r="EF522" s="11">
        <f t="shared" si="138"/>
        <v>0</v>
      </c>
      <c r="EG522" s="16">
        <f>+PMKAFAAPAYER[[#This Row],[CHF]]-PMKAFAAPAYER[[#This Row],[T2025]]</f>
        <v>0</v>
      </c>
    </row>
    <row r="523" spans="1:137" x14ac:dyDescent="0.3">
      <c r="A523" s="9">
        <f t="shared" si="139"/>
        <v>518</v>
      </c>
      <c r="B523" s="250"/>
      <c r="C523" s="251"/>
      <c r="D523" s="252"/>
      <c r="E523" s="253"/>
      <c r="F523" s="265">
        <f t="shared" si="125"/>
        <v>0</v>
      </c>
      <c r="G523" s="254"/>
      <c r="H523" s="255"/>
      <c r="I523" s="256"/>
      <c r="J523" s="14"/>
      <c r="K523" s="14"/>
      <c r="L523" s="14"/>
      <c r="N523" s="15"/>
      <c r="P523" s="258"/>
      <c r="Q523" s="259"/>
      <c r="R523" s="260"/>
      <c r="S523" s="166">
        <f>IF(PMKAFAAPAYER[[#This Row],[ ]]="Payé",PMKAFAAPAYER[[#This Row],[02.01.2025]],0)</f>
        <v>0</v>
      </c>
      <c r="T523" s="234"/>
      <c r="U523" s="166">
        <f>IF(PMKAFAAPAYER[[#This Row],[ ]]="Payé",PMKAFAAPAYER[[#This Row],[09.01.2025]],0)</f>
        <v>0</v>
      </c>
      <c r="V523" s="234"/>
      <c r="W523" s="166">
        <f>IF(PMKAFAAPAYER[[#This Row],[ ]]="Payé",PMKAFAAPAYER[[#This Row],[16.01.2025]],0)</f>
        <v>0</v>
      </c>
      <c r="X523" s="234"/>
      <c r="Y523" s="166">
        <f>IF(PMKAFAAPAYER[[#This Row],[ ]]="Payé",PMKAFAAPAYER[[#This Row],[23.01.2025]],0)</f>
        <v>0</v>
      </c>
      <c r="Z523" s="234"/>
      <c r="AA523" s="176">
        <f>IF(PMKAFAAPAYER[[#This Row],[ ]]="Payé",PMKAFAAPAYER[[#This Row],[30.01.2025]],0)</f>
        <v>0</v>
      </c>
      <c r="AB523" s="32">
        <f t="shared" si="126"/>
        <v>0</v>
      </c>
      <c r="AC523" s="234"/>
      <c r="AD523" s="166">
        <f>IF(PMKAFAAPAYER[[#This Row],[ ]]="Payé",PMKAFAAPAYER[[#This Row],[06.02.2025]],0)</f>
        <v>0</v>
      </c>
      <c r="AE523" s="234"/>
      <c r="AF523" s="166">
        <f>IF(PMKAFAAPAYER[[#This Row],[ ]]="Payé",PMKAFAAPAYER[[#This Row],[13.02.2025]],0)</f>
        <v>0</v>
      </c>
      <c r="AG523" s="234"/>
      <c r="AH523" s="166">
        <f>IF(PMKAFAAPAYER[[#This Row],[ ]]="Payé",PMKAFAAPAYER[[#This Row],[20.02.2025]],0)</f>
        <v>0</v>
      </c>
      <c r="AI523" s="234"/>
      <c r="AJ523" s="176">
        <f>IF(PMKAFAAPAYER[[#This Row],[ ]]="Payé",PMKAFAAPAYER[[#This Row],[27.02.2025]],0)</f>
        <v>0</v>
      </c>
      <c r="AK523" s="47">
        <f t="shared" si="127"/>
        <v>0</v>
      </c>
      <c r="AL523" s="162"/>
      <c r="AM523" s="166">
        <f>IF(PMKAFAAPAYER[[#This Row],[ ]]="Payé",PMKAFAAPAYER[[#This Row],[05.03.2025]],0)</f>
        <v>0</v>
      </c>
      <c r="AN523" s="161"/>
      <c r="AO523" s="166">
        <f>IF(PMKAFAAPAYER[[#This Row],[ ]]="Payé",PMKAFAAPAYER[[#This Row],[12.03.2025]],0)</f>
        <v>0</v>
      </c>
      <c r="AP523" s="161"/>
      <c r="AQ523" s="166">
        <f>IF(PMKAFAAPAYER[[#This Row],[ ]]="Payé",PMKAFAAPAYER[[#This Row],[19.03.2025]],0)</f>
        <v>0</v>
      </c>
      <c r="AR523" s="161"/>
      <c r="AS523" s="176">
        <f>IF(PMKAFAAPAYER[[#This Row],[ ]]="Payé",PMKAFAAPAYER[[#This Row],[26.03.2025]],0)</f>
        <v>0</v>
      </c>
      <c r="AT523" s="17">
        <f t="shared" si="128"/>
        <v>0</v>
      </c>
      <c r="AU523" s="162"/>
      <c r="AV523" s="166">
        <f>IF(PMKAFAAPAYER[[#This Row],[ ]]="Payé",PMKAFAAPAYER[[#This Row],[02.04.2025]],0)</f>
        <v>0</v>
      </c>
      <c r="AW523" s="161"/>
      <c r="AX523" s="166">
        <f>IF(PMKAFAAPAYER[[#This Row],[ ]]="Payé",PMKAFAAPAYER[[#This Row],[09.04.2025]],0)</f>
        <v>0</v>
      </c>
      <c r="AY523" s="161"/>
      <c r="AZ523" s="166">
        <f>IF(PMKAFAAPAYER[[#This Row],[ ]]="Payé",PMKAFAAPAYER[[#This Row],[16.04.2025]],0)</f>
        <v>0</v>
      </c>
      <c r="BA523" s="161"/>
      <c r="BB523" s="166">
        <f>IF(PMKAFAAPAYER[[#This Row],[ ]]="Payé",PMKAFAAPAYER[[#This Row],[23.04.2025]],0)</f>
        <v>0</v>
      </c>
      <c r="BC523" s="161"/>
      <c r="BD523" s="176">
        <f>IF(PMKAFAAPAYER[[#This Row],[ ]]="Payé",PMKAFAAPAYER[[#This Row],[30.04.2025]],0)</f>
        <v>0</v>
      </c>
      <c r="BE523" s="18">
        <f t="shared" si="129"/>
        <v>0</v>
      </c>
      <c r="BF523" s="162"/>
      <c r="BG523" s="166">
        <f>IF(PMKAFAAPAYER[[#This Row],[ ]]="Payé",PMKAFAAPAYER[[#This Row],[07.05.2025]],0)</f>
        <v>0</v>
      </c>
      <c r="BH523" s="161"/>
      <c r="BI523" s="166">
        <f>IF(PMKAFAAPAYER[[#This Row],[ ]]="Payé",PMKAFAAPAYER[[#This Row],[14.05.2025]],0)</f>
        <v>0</v>
      </c>
      <c r="BJ523" s="161"/>
      <c r="BK523" s="166">
        <f>IF(PMKAFAAPAYER[[#This Row],[ ]]="Payé",PMKAFAAPAYER[[#This Row],[21.05.2025]],0)</f>
        <v>0</v>
      </c>
      <c r="BL523" s="161"/>
      <c r="BM523" s="176">
        <f>IF(PMKAFAAPAYER[[#This Row],[ ]]="Payé",PMKAFAAPAYER[[#This Row],[28.05.2025]],0)</f>
        <v>0</v>
      </c>
      <c r="BN523" s="17">
        <f t="shared" si="130"/>
        <v>0</v>
      </c>
      <c r="BO523" s="162"/>
      <c r="BP523" s="166">
        <f>IF(PMKAFAAPAYER[[#This Row],[ ]]="Payé",PMKAFAAPAYER[[#This Row],[04.06.2025]],0)</f>
        <v>0</v>
      </c>
      <c r="BQ523" s="161"/>
      <c r="BR523" s="166">
        <f>IF(PMKAFAAPAYER[[#This Row],[ ]]="Payé",PMKAFAAPAYER[[#This Row],[11.06.2025]],0)</f>
        <v>0</v>
      </c>
      <c r="BS523" s="161"/>
      <c r="BT523" s="166">
        <f>IF(PMKAFAAPAYER[[#This Row],[ ]]="Payé",PMKAFAAPAYER[[#This Row],[18.06.2025]],0)</f>
        <v>0</v>
      </c>
      <c r="BU523" s="161"/>
      <c r="BV523" s="176">
        <f>IF(PMKAFAAPAYER[[#This Row],[ ]]="Payé",PMKAFAAPAYER[[#This Row],[25.06.2025]],0)</f>
        <v>0</v>
      </c>
      <c r="BW523" s="18">
        <f t="shared" si="131"/>
        <v>0</v>
      </c>
      <c r="BX523" s="162"/>
      <c r="BY523" s="166">
        <f>IF(PMKAFAAPAYER[[#This Row],[ ]]="Payé",PMKAFAAPAYER[[#This Row],[02.07.2025]],0)</f>
        <v>0</v>
      </c>
      <c r="BZ523" s="161"/>
      <c r="CA523" s="166">
        <f>IF(PMKAFAAPAYER[[#This Row],[ ]]="Payé",PMKAFAAPAYER[[#This Row],[09.07.2025]],0)</f>
        <v>0</v>
      </c>
      <c r="CB523" s="161"/>
      <c r="CC523" s="166">
        <f>IF(PMKAFAAPAYER[[#This Row],[ ]]="Payé",PMKAFAAPAYER[[#This Row],[16.07.2025]],0)</f>
        <v>0</v>
      </c>
      <c r="CD523" s="161"/>
      <c r="CE523" s="166">
        <f>IF(PMKAFAAPAYER[[#This Row],[ ]]="Payé",PMKAFAAPAYER[[#This Row],[23.07.2025]],0)</f>
        <v>0</v>
      </c>
      <c r="CF523" s="161"/>
      <c r="CG523" s="176">
        <f>IF(PMKAFAAPAYER[[#This Row],[ ]]="Payé",PMKAFAAPAYER[[#This Row],[30.07.2025]],0)</f>
        <v>0</v>
      </c>
      <c r="CH523" s="17">
        <f t="shared" si="132"/>
        <v>0</v>
      </c>
      <c r="CI523" s="162"/>
      <c r="CJ523" s="166">
        <f>IF(PMKAFAAPAYER[[#This Row],[ ]]="Payé",PMKAFAAPAYER[[#This Row],[06.08.2025]],0)</f>
        <v>0</v>
      </c>
      <c r="CK523" s="161"/>
      <c r="CL523" s="166">
        <f>IF(PMKAFAAPAYER[[#This Row],[ ]]="Payé",PMKAFAAPAYER[[#This Row],[13.08.2025]],0)</f>
        <v>0</v>
      </c>
      <c r="CM523" s="161"/>
      <c r="CN523" s="166">
        <f>IF(PMKAFAAPAYER[[#This Row],[ ]]="Payé",PMKAFAAPAYER[[#This Row],[20.08.2025]],0)</f>
        <v>0</v>
      </c>
      <c r="CO523" s="161"/>
      <c r="CP523" s="176">
        <f>IF(PMKAFAAPAYER[[#This Row],[ ]]="Payé",PMKAFAAPAYER[[#This Row],[27.08.2025]],0)</f>
        <v>0</v>
      </c>
      <c r="CQ523" s="18">
        <f t="shared" si="133"/>
        <v>0</v>
      </c>
      <c r="CR523" s="162"/>
      <c r="CS523" s="166">
        <f>IF(PMKAFAAPAYER[[#This Row],[ ]]="Payé",PMKAFAAPAYER[[#This Row],[03.09.2025]],0)</f>
        <v>0</v>
      </c>
      <c r="CT523" s="161"/>
      <c r="CU523" s="166">
        <f>IF(PMKAFAAPAYER[[#This Row],[ ]]="Payé",PMKAFAAPAYER[[#This Row],[10.09.2025]],0)</f>
        <v>0</v>
      </c>
      <c r="CV523" s="161"/>
      <c r="CW523" s="166">
        <f>IF(PMKAFAAPAYER[[#This Row],[ ]]="Payé",PMKAFAAPAYER[[#This Row],[17.09.2025]],0)</f>
        <v>0</v>
      </c>
      <c r="CX523" s="161"/>
      <c r="CY523" s="176">
        <f>IF(PMKAFAAPAYER[[#This Row],[ ]]="Payé",PMKAFAAPAYER[[#This Row],[24.09.2025]],0)</f>
        <v>0</v>
      </c>
      <c r="CZ523" s="17">
        <f t="shared" si="134"/>
        <v>0</v>
      </c>
      <c r="DA523" s="162"/>
      <c r="DB523" s="166">
        <f>IF(PMKAFAAPAYER[[#This Row],[ ]]="Payé",PMKAFAAPAYER[[#This Row],[01.10.2025]],0)</f>
        <v>0</v>
      </c>
      <c r="DC523" s="161"/>
      <c r="DD523" s="166">
        <f>IF(PMKAFAAPAYER[[#This Row],[ ]]="Payé",PMKAFAAPAYER[[#This Row],[08.10.2025]],0)</f>
        <v>0</v>
      </c>
      <c r="DE523" s="161"/>
      <c r="DF523" s="166">
        <f>IF(PMKAFAAPAYER[[#This Row],[ ]]="Payé",PMKAFAAPAYER[[#This Row],[15.10.2025]],0)</f>
        <v>0</v>
      </c>
      <c r="DG523" s="161"/>
      <c r="DH523" s="166">
        <f>IF(PMKAFAAPAYER[[#This Row],[ ]]="Payé",PMKAFAAPAYER[[#This Row],[22.10.2025]],0)</f>
        <v>0</v>
      </c>
      <c r="DI523" s="161"/>
      <c r="DJ523" s="176">
        <f>IF(PMKAFAAPAYER[[#This Row],[ ]]="Payé",PMKAFAAPAYER[[#This Row],[29.10.2025]],0)</f>
        <v>0</v>
      </c>
      <c r="DK523" s="18">
        <f t="shared" si="135"/>
        <v>0</v>
      </c>
      <c r="DL523" s="162"/>
      <c r="DM523" s="166">
        <f>IF(PMKAFAAPAYER[[#This Row],[ ]]="Payé",PMKAFAAPAYER[[#This Row],[05.11.2025]],0)</f>
        <v>0</v>
      </c>
      <c r="DN523" s="161"/>
      <c r="DO523" s="166">
        <f>IF(PMKAFAAPAYER[[#This Row],[ ]]="Payé",PMKAFAAPAYER[[#This Row],[12.11.2025]],0)</f>
        <v>0</v>
      </c>
      <c r="DP523" s="161"/>
      <c r="DQ523" s="166">
        <f>IF(PMKAFAAPAYER[[#This Row],[ ]]="Payé",PMKAFAAPAYER[[#This Row],[19.11.2025]],0)</f>
        <v>0</v>
      </c>
      <c r="DR523" s="161"/>
      <c r="DS523" s="176">
        <f>IF(PMKAFAAPAYER[[#This Row],[ ]]="Payé",PMKAFAAPAYER[[#This Row],[26.11.2025]],0)</f>
        <v>0</v>
      </c>
      <c r="DT523" s="17">
        <f t="shared" si="136"/>
        <v>0</v>
      </c>
      <c r="DU523" s="162"/>
      <c r="DV523" s="166">
        <f>IF(PMKAFAAPAYER[[#This Row],[ ]]="Payé",PMKAFAAPAYER[[#This Row],[03.12.2025]],0)</f>
        <v>0</v>
      </c>
      <c r="DW523" s="161"/>
      <c r="DX523" s="166">
        <f>IF(PMKAFAAPAYER[[#This Row],[ ]]="Payé",PMKAFAAPAYER[[#This Row],[10.12.2025]],0)</f>
        <v>0</v>
      </c>
      <c r="DY523" s="161"/>
      <c r="DZ523" s="166">
        <f>IF(PMKAFAAPAYER[[#This Row],[ ]]="Payé",PMKAFAAPAYER[[#This Row],[17.12.2025]],0)</f>
        <v>0</v>
      </c>
      <c r="EA523" s="161"/>
      <c r="EB523" s="166">
        <f>IF(PMKAFAAPAYER[[#This Row],[ ]]="Payé",PMKAFAAPAYER[[#This Row],[24.12.2025]],0)</f>
        <v>0</v>
      </c>
      <c r="EC523" s="161"/>
      <c r="ED523" s="176">
        <f>IF(PMKAFAAPAYER[[#This Row],[ ]]="Payé",PMKAFAAPAYER[[#This Row],[31.12.2025]],0)</f>
        <v>0</v>
      </c>
      <c r="EE523" s="18">
        <f t="shared" si="137"/>
        <v>0</v>
      </c>
      <c r="EF523" s="11">
        <f t="shared" si="138"/>
        <v>0</v>
      </c>
      <c r="EG523" s="16">
        <f>+PMKAFAAPAYER[[#This Row],[CHF]]-PMKAFAAPAYER[[#This Row],[T2025]]</f>
        <v>0</v>
      </c>
    </row>
    <row r="524" spans="1:137" x14ac:dyDescent="0.3">
      <c r="A524" s="9">
        <f t="shared" si="139"/>
        <v>519</v>
      </c>
      <c r="B524" s="250"/>
      <c r="C524" s="251"/>
      <c r="D524" s="252"/>
      <c r="E524" s="253"/>
      <c r="F524" s="265">
        <f t="shared" si="125"/>
        <v>0</v>
      </c>
      <c r="G524" s="254"/>
      <c r="H524" s="255"/>
      <c r="I524" s="256"/>
      <c r="J524" s="14"/>
      <c r="K524" s="14"/>
      <c r="L524" s="14"/>
      <c r="N524" s="15"/>
      <c r="P524" s="258"/>
      <c r="Q524" s="259"/>
      <c r="R524" s="260"/>
      <c r="S524" s="166">
        <f>IF(PMKAFAAPAYER[[#This Row],[ ]]="Payé",PMKAFAAPAYER[[#This Row],[02.01.2025]],0)</f>
        <v>0</v>
      </c>
      <c r="T524" s="234"/>
      <c r="U524" s="166">
        <f>IF(PMKAFAAPAYER[[#This Row],[ ]]="Payé",PMKAFAAPAYER[[#This Row],[09.01.2025]],0)</f>
        <v>0</v>
      </c>
      <c r="V524" s="234"/>
      <c r="W524" s="166">
        <f>IF(PMKAFAAPAYER[[#This Row],[ ]]="Payé",PMKAFAAPAYER[[#This Row],[16.01.2025]],0)</f>
        <v>0</v>
      </c>
      <c r="X524" s="234"/>
      <c r="Y524" s="166">
        <f>IF(PMKAFAAPAYER[[#This Row],[ ]]="Payé",PMKAFAAPAYER[[#This Row],[23.01.2025]],0)</f>
        <v>0</v>
      </c>
      <c r="Z524" s="234"/>
      <c r="AA524" s="176">
        <f>IF(PMKAFAAPAYER[[#This Row],[ ]]="Payé",PMKAFAAPAYER[[#This Row],[30.01.2025]],0)</f>
        <v>0</v>
      </c>
      <c r="AB524" s="32">
        <f t="shared" si="126"/>
        <v>0</v>
      </c>
      <c r="AC524" s="234"/>
      <c r="AD524" s="166">
        <f>IF(PMKAFAAPAYER[[#This Row],[ ]]="Payé",PMKAFAAPAYER[[#This Row],[06.02.2025]],0)</f>
        <v>0</v>
      </c>
      <c r="AE524" s="234"/>
      <c r="AF524" s="166">
        <f>IF(PMKAFAAPAYER[[#This Row],[ ]]="Payé",PMKAFAAPAYER[[#This Row],[13.02.2025]],0)</f>
        <v>0</v>
      </c>
      <c r="AG524" s="234"/>
      <c r="AH524" s="166">
        <f>IF(PMKAFAAPAYER[[#This Row],[ ]]="Payé",PMKAFAAPAYER[[#This Row],[20.02.2025]],0)</f>
        <v>0</v>
      </c>
      <c r="AI524" s="234"/>
      <c r="AJ524" s="176">
        <f>IF(PMKAFAAPAYER[[#This Row],[ ]]="Payé",PMKAFAAPAYER[[#This Row],[27.02.2025]],0)</f>
        <v>0</v>
      </c>
      <c r="AK524" s="47">
        <f t="shared" si="127"/>
        <v>0</v>
      </c>
      <c r="AL524" s="162"/>
      <c r="AM524" s="166">
        <f>IF(PMKAFAAPAYER[[#This Row],[ ]]="Payé",PMKAFAAPAYER[[#This Row],[05.03.2025]],0)</f>
        <v>0</v>
      </c>
      <c r="AN524" s="161"/>
      <c r="AO524" s="166">
        <f>IF(PMKAFAAPAYER[[#This Row],[ ]]="Payé",PMKAFAAPAYER[[#This Row],[12.03.2025]],0)</f>
        <v>0</v>
      </c>
      <c r="AP524" s="161"/>
      <c r="AQ524" s="166">
        <f>IF(PMKAFAAPAYER[[#This Row],[ ]]="Payé",PMKAFAAPAYER[[#This Row],[19.03.2025]],0)</f>
        <v>0</v>
      </c>
      <c r="AR524" s="161"/>
      <c r="AS524" s="176">
        <f>IF(PMKAFAAPAYER[[#This Row],[ ]]="Payé",PMKAFAAPAYER[[#This Row],[26.03.2025]],0)</f>
        <v>0</v>
      </c>
      <c r="AT524" s="17">
        <f t="shared" si="128"/>
        <v>0</v>
      </c>
      <c r="AU524" s="162"/>
      <c r="AV524" s="166">
        <f>IF(PMKAFAAPAYER[[#This Row],[ ]]="Payé",PMKAFAAPAYER[[#This Row],[02.04.2025]],0)</f>
        <v>0</v>
      </c>
      <c r="AW524" s="161"/>
      <c r="AX524" s="166">
        <f>IF(PMKAFAAPAYER[[#This Row],[ ]]="Payé",PMKAFAAPAYER[[#This Row],[09.04.2025]],0)</f>
        <v>0</v>
      </c>
      <c r="AY524" s="161"/>
      <c r="AZ524" s="166">
        <f>IF(PMKAFAAPAYER[[#This Row],[ ]]="Payé",PMKAFAAPAYER[[#This Row],[16.04.2025]],0)</f>
        <v>0</v>
      </c>
      <c r="BA524" s="161"/>
      <c r="BB524" s="166">
        <f>IF(PMKAFAAPAYER[[#This Row],[ ]]="Payé",PMKAFAAPAYER[[#This Row],[23.04.2025]],0)</f>
        <v>0</v>
      </c>
      <c r="BC524" s="161"/>
      <c r="BD524" s="176">
        <f>IF(PMKAFAAPAYER[[#This Row],[ ]]="Payé",PMKAFAAPAYER[[#This Row],[30.04.2025]],0)</f>
        <v>0</v>
      </c>
      <c r="BE524" s="18">
        <f t="shared" si="129"/>
        <v>0</v>
      </c>
      <c r="BF524" s="162"/>
      <c r="BG524" s="166">
        <f>IF(PMKAFAAPAYER[[#This Row],[ ]]="Payé",PMKAFAAPAYER[[#This Row],[07.05.2025]],0)</f>
        <v>0</v>
      </c>
      <c r="BH524" s="161"/>
      <c r="BI524" s="166">
        <f>IF(PMKAFAAPAYER[[#This Row],[ ]]="Payé",PMKAFAAPAYER[[#This Row],[14.05.2025]],0)</f>
        <v>0</v>
      </c>
      <c r="BJ524" s="161"/>
      <c r="BK524" s="166">
        <f>IF(PMKAFAAPAYER[[#This Row],[ ]]="Payé",PMKAFAAPAYER[[#This Row],[21.05.2025]],0)</f>
        <v>0</v>
      </c>
      <c r="BL524" s="161"/>
      <c r="BM524" s="176">
        <f>IF(PMKAFAAPAYER[[#This Row],[ ]]="Payé",PMKAFAAPAYER[[#This Row],[28.05.2025]],0)</f>
        <v>0</v>
      </c>
      <c r="BN524" s="17">
        <f t="shared" si="130"/>
        <v>0</v>
      </c>
      <c r="BO524" s="162"/>
      <c r="BP524" s="166">
        <f>IF(PMKAFAAPAYER[[#This Row],[ ]]="Payé",PMKAFAAPAYER[[#This Row],[04.06.2025]],0)</f>
        <v>0</v>
      </c>
      <c r="BQ524" s="161"/>
      <c r="BR524" s="166">
        <f>IF(PMKAFAAPAYER[[#This Row],[ ]]="Payé",PMKAFAAPAYER[[#This Row],[11.06.2025]],0)</f>
        <v>0</v>
      </c>
      <c r="BS524" s="161"/>
      <c r="BT524" s="166">
        <f>IF(PMKAFAAPAYER[[#This Row],[ ]]="Payé",PMKAFAAPAYER[[#This Row],[18.06.2025]],0)</f>
        <v>0</v>
      </c>
      <c r="BU524" s="161"/>
      <c r="BV524" s="176">
        <f>IF(PMKAFAAPAYER[[#This Row],[ ]]="Payé",PMKAFAAPAYER[[#This Row],[25.06.2025]],0)</f>
        <v>0</v>
      </c>
      <c r="BW524" s="18">
        <f t="shared" si="131"/>
        <v>0</v>
      </c>
      <c r="BX524" s="162"/>
      <c r="BY524" s="166">
        <f>IF(PMKAFAAPAYER[[#This Row],[ ]]="Payé",PMKAFAAPAYER[[#This Row],[02.07.2025]],0)</f>
        <v>0</v>
      </c>
      <c r="BZ524" s="161"/>
      <c r="CA524" s="166">
        <f>IF(PMKAFAAPAYER[[#This Row],[ ]]="Payé",PMKAFAAPAYER[[#This Row],[09.07.2025]],0)</f>
        <v>0</v>
      </c>
      <c r="CB524" s="161"/>
      <c r="CC524" s="166">
        <f>IF(PMKAFAAPAYER[[#This Row],[ ]]="Payé",PMKAFAAPAYER[[#This Row],[16.07.2025]],0)</f>
        <v>0</v>
      </c>
      <c r="CD524" s="161"/>
      <c r="CE524" s="166">
        <f>IF(PMKAFAAPAYER[[#This Row],[ ]]="Payé",PMKAFAAPAYER[[#This Row],[23.07.2025]],0)</f>
        <v>0</v>
      </c>
      <c r="CF524" s="161"/>
      <c r="CG524" s="176">
        <f>IF(PMKAFAAPAYER[[#This Row],[ ]]="Payé",PMKAFAAPAYER[[#This Row],[30.07.2025]],0)</f>
        <v>0</v>
      </c>
      <c r="CH524" s="17">
        <f t="shared" si="132"/>
        <v>0</v>
      </c>
      <c r="CI524" s="162"/>
      <c r="CJ524" s="166">
        <f>IF(PMKAFAAPAYER[[#This Row],[ ]]="Payé",PMKAFAAPAYER[[#This Row],[06.08.2025]],0)</f>
        <v>0</v>
      </c>
      <c r="CK524" s="161"/>
      <c r="CL524" s="166">
        <f>IF(PMKAFAAPAYER[[#This Row],[ ]]="Payé",PMKAFAAPAYER[[#This Row],[13.08.2025]],0)</f>
        <v>0</v>
      </c>
      <c r="CM524" s="161"/>
      <c r="CN524" s="166">
        <f>IF(PMKAFAAPAYER[[#This Row],[ ]]="Payé",PMKAFAAPAYER[[#This Row],[20.08.2025]],0)</f>
        <v>0</v>
      </c>
      <c r="CO524" s="161"/>
      <c r="CP524" s="176">
        <f>IF(PMKAFAAPAYER[[#This Row],[ ]]="Payé",PMKAFAAPAYER[[#This Row],[27.08.2025]],0)</f>
        <v>0</v>
      </c>
      <c r="CQ524" s="18">
        <f t="shared" si="133"/>
        <v>0</v>
      </c>
      <c r="CR524" s="162"/>
      <c r="CS524" s="166">
        <f>IF(PMKAFAAPAYER[[#This Row],[ ]]="Payé",PMKAFAAPAYER[[#This Row],[03.09.2025]],0)</f>
        <v>0</v>
      </c>
      <c r="CT524" s="161"/>
      <c r="CU524" s="166">
        <f>IF(PMKAFAAPAYER[[#This Row],[ ]]="Payé",PMKAFAAPAYER[[#This Row],[10.09.2025]],0)</f>
        <v>0</v>
      </c>
      <c r="CV524" s="161"/>
      <c r="CW524" s="166">
        <f>IF(PMKAFAAPAYER[[#This Row],[ ]]="Payé",PMKAFAAPAYER[[#This Row],[17.09.2025]],0)</f>
        <v>0</v>
      </c>
      <c r="CX524" s="161"/>
      <c r="CY524" s="176">
        <f>IF(PMKAFAAPAYER[[#This Row],[ ]]="Payé",PMKAFAAPAYER[[#This Row],[24.09.2025]],0)</f>
        <v>0</v>
      </c>
      <c r="CZ524" s="17">
        <f t="shared" si="134"/>
        <v>0</v>
      </c>
      <c r="DA524" s="162"/>
      <c r="DB524" s="166">
        <f>IF(PMKAFAAPAYER[[#This Row],[ ]]="Payé",PMKAFAAPAYER[[#This Row],[01.10.2025]],0)</f>
        <v>0</v>
      </c>
      <c r="DC524" s="161"/>
      <c r="DD524" s="166">
        <f>IF(PMKAFAAPAYER[[#This Row],[ ]]="Payé",PMKAFAAPAYER[[#This Row],[08.10.2025]],0)</f>
        <v>0</v>
      </c>
      <c r="DE524" s="161"/>
      <c r="DF524" s="166">
        <f>IF(PMKAFAAPAYER[[#This Row],[ ]]="Payé",PMKAFAAPAYER[[#This Row],[15.10.2025]],0)</f>
        <v>0</v>
      </c>
      <c r="DG524" s="161"/>
      <c r="DH524" s="166">
        <f>IF(PMKAFAAPAYER[[#This Row],[ ]]="Payé",PMKAFAAPAYER[[#This Row],[22.10.2025]],0)</f>
        <v>0</v>
      </c>
      <c r="DI524" s="161"/>
      <c r="DJ524" s="176">
        <f>IF(PMKAFAAPAYER[[#This Row],[ ]]="Payé",PMKAFAAPAYER[[#This Row],[29.10.2025]],0)</f>
        <v>0</v>
      </c>
      <c r="DK524" s="18">
        <f t="shared" si="135"/>
        <v>0</v>
      </c>
      <c r="DL524" s="162"/>
      <c r="DM524" s="166">
        <f>IF(PMKAFAAPAYER[[#This Row],[ ]]="Payé",PMKAFAAPAYER[[#This Row],[05.11.2025]],0)</f>
        <v>0</v>
      </c>
      <c r="DN524" s="161"/>
      <c r="DO524" s="166">
        <f>IF(PMKAFAAPAYER[[#This Row],[ ]]="Payé",PMKAFAAPAYER[[#This Row],[12.11.2025]],0)</f>
        <v>0</v>
      </c>
      <c r="DP524" s="161"/>
      <c r="DQ524" s="166">
        <f>IF(PMKAFAAPAYER[[#This Row],[ ]]="Payé",PMKAFAAPAYER[[#This Row],[19.11.2025]],0)</f>
        <v>0</v>
      </c>
      <c r="DR524" s="161"/>
      <c r="DS524" s="176">
        <f>IF(PMKAFAAPAYER[[#This Row],[ ]]="Payé",PMKAFAAPAYER[[#This Row],[26.11.2025]],0)</f>
        <v>0</v>
      </c>
      <c r="DT524" s="17">
        <f t="shared" si="136"/>
        <v>0</v>
      </c>
      <c r="DU524" s="162"/>
      <c r="DV524" s="166">
        <f>IF(PMKAFAAPAYER[[#This Row],[ ]]="Payé",PMKAFAAPAYER[[#This Row],[03.12.2025]],0)</f>
        <v>0</v>
      </c>
      <c r="DW524" s="161"/>
      <c r="DX524" s="166">
        <f>IF(PMKAFAAPAYER[[#This Row],[ ]]="Payé",PMKAFAAPAYER[[#This Row],[10.12.2025]],0)</f>
        <v>0</v>
      </c>
      <c r="DY524" s="161"/>
      <c r="DZ524" s="166">
        <f>IF(PMKAFAAPAYER[[#This Row],[ ]]="Payé",PMKAFAAPAYER[[#This Row],[17.12.2025]],0)</f>
        <v>0</v>
      </c>
      <c r="EA524" s="161"/>
      <c r="EB524" s="166">
        <f>IF(PMKAFAAPAYER[[#This Row],[ ]]="Payé",PMKAFAAPAYER[[#This Row],[24.12.2025]],0)</f>
        <v>0</v>
      </c>
      <c r="EC524" s="161"/>
      <c r="ED524" s="176">
        <f>IF(PMKAFAAPAYER[[#This Row],[ ]]="Payé",PMKAFAAPAYER[[#This Row],[31.12.2025]],0)</f>
        <v>0</v>
      </c>
      <c r="EE524" s="18">
        <f t="shared" si="137"/>
        <v>0</v>
      </c>
      <c r="EF524" s="11">
        <f t="shared" si="138"/>
        <v>0</v>
      </c>
      <c r="EG524" s="16">
        <f>+PMKAFAAPAYER[[#This Row],[CHF]]-PMKAFAAPAYER[[#This Row],[T2025]]</f>
        <v>0</v>
      </c>
    </row>
    <row r="525" spans="1:137" x14ac:dyDescent="0.3">
      <c r="A525" s="9">
        <f t="shared" si="139"/>
        <v>520</v>
      </c>
      <c r="B525" s="250"/>
      <c r="C525" s="251"/>
      <c r="D525" s="252"/>
      <c r="E525" s="253"/>
      <c r="F525" s="265">
        <f t="shared" si="125"/>
        <v>0</v>
      </c>
      <c r="G525" s="254"/>
      <c r="H525" s="255"/>
      <c r="I525" s="256"/>
      <c r="J525" s="14"/>
      <c r="K525" s="14"/>
      <c r="L525" s="14"/>
      <c r="N525" s="15"/>
      <c r="P525" s="258"/>
      <c r="Q525" s="259"/>
      <c r="R525" s="260"/>
      <c r="S525" s="166">
        <f>IF(PMKAFAAPAYER[[#This Row],[ ]]="Payé",PMKAFAAPAYER[[#This Row],[02.01.2025]],0)</f>
        <v>0</v>
      </c>
      <c r="T525" s="234"/>
      <c r="U525" s="166">
        <f>IF(PMKAFAAPAYER[[#This Row],[ ]]="Payé",PMKAFAAPAYER[[#This Row],[09.01.2025]],0)</f>
        <v>0</v>
      </c>
      <c r="V525" s="234"/>
      <c r="W525" s="166">
        <f>IF(PMKAFAAPAYER[[#This Row],[ ]]="Payé",PMKAFAAPAYER[[#This Row],[16.01.2025]],0)</f>
        <v>0</v>
      </c>
      <c r="X525" s="234"/>
      <c r="Y525" s="166">
        <f>IF(PMKAFAAPAYER[[#This Row],[ ]]="Payé",PMKAFAAPAYER[[#This Row],[23.01.2025]],0)</f>
        <v>0</v>
      </c>
      <c r="Z525" s="234"/>
      <c r="AA525" s="176">
        <f>IF(PMKAFAAPAYER[[#This Row],[ ]]="Payé",PMKAFAAPAYER[[#This Row],[30.01.2025]],0)</f>
        <v>0</v>
      </c>
      <c r="AB525" s="32">
        <f t="shared" si="126"/>
        <v>0</v>
      </c>
      <c r="AC525" s="234"/>
      <c r="AD525" s="166">
        <f>IF(PMKAFAAPAYER[[#This Row],[ ]]="Payé",PMKAFAAPAYER[[#This Row],[06.02.2025]],0)</f>
        <v>0</v>
      </c>
      <c r="AE525" s="234"/>
      <c r="AF525" s="166">
        <f>IF(PMKAFAAPAYER[[#This Row],[ ]]="Payé",PMKAFAAPAYER[[#This Row],[13.02.2025]],0)</f>
        <v>0</v>
      </c>
      <c r="AG525" s="234"/>
      <c r="AH525" s="166">
        <f>IF(PMKAFAAPAYER[[#This Row],[ ]]="Payé",PMKAFAAPAYER[[#This Row],[20.02.2025]],0)</f>
        <v>0</v>
      </c>
      <c r="AI525" s="234"/>
      <c r="AJ525" s="176">
        <f>IF(PMKAFAAPAYER[[#This Row],[ ]]="Payé",PMKAFAAPAYER[[#This Row],[27.02.2025]],0)</f>
        <v>0</v>
      </c>
      <c r="AK525" s="47">
        <f t="shared" si="127"/>
        <v>0</v>
      </c>
      <c r="AL525" s="162"/>
      <c r="AM525" s="166">
        <f>IF(PMKAFAAPAYER[[#This Row],[ ]]="Payé",PMKAFAAPAYER[[#This Row],[05.03.2025]],0)</f>
        <v>0</v>
      </c>
      <c r="AN525" s="161"/>
      <c r="AO525" s="166">
        <f>IF(PMKAFAAPAYER[[#This Row],[ ]]="Payé",PMKAFAAPAYER[[#This Row],[12.03.2025]],0)</f>
        <v>0</v>
      </c>
      <c r="AP525" s="161"/>
      <c r="AQ525" s="166">
        <f>IF(PMKAFAAPAYER[[#This Row],[ ]]="Payé",PMKAFAAPAYER[[#This Row],[19.03.2025]],0)</f>
        <v>0</v>
      </c>
      <c r="AR525" s="161"/>
      <c r="AS525" s="176">
        <f>IF(PMKAFAAPAYER[[#This Row],[ ]]="Payé",PMKAFAAPAYER[[#This Row],[26.03.2025]],0)</f>
        <v>0</v>
      </c>
      <c r="AT525" s="17">
        <f t="shared" si="128"/>
        <v>0</v>
      </c>
      <c r="AU525" s="162"/>
      <c r="AV525" s="166">
        <f>IF(PMKAFAAPAYER[[#This Row],[ ]]="Payé",PMKAFAAPAYER[[#This Row],[02.04.2025]],0)</f>
        <v>0</v>
      </c>
      <c r="AW525" s="161"/>
      <c r="AX525" s="166">
        <f>IF(PMKAFAAPAYER[[#This Row],[ ]]="Payé",PMKAFAAPAYER[[#This Row],[09.04.2025]],0)</f>
        <v>0</v>
      </c>
      <c r="AY525" s="161"/>
      <c r="AZ525" s="166">
        <f>IF(PMKAFAAPAYER[[#This Row],[ ]]="Payé",PMKAFAAPAYER[[#This Row],[16.04.2025]],0)</f>
        <v>0</v>
      </c>
      <c r="BA525" s="161"/>
      <c r="BB525" s="166">
        <f>IF(PMKAFAAPAYER[[#This Row],[ ]]="Payé",PMKAFAAPAYER[[#This Row],[23.04.2025]],0)</f>
        <v>0</v>
      </c>
      <c r="BC525" s="161"/>
      <c r="BD525" s="176">
        <f>IF(PMKAFAAPAYER[[#This Row],[ ]]="Payé",PMKAFAAPAYER[[#This Row],[30.04.2025]],0)</f>
        <v>0</v>
      </c>
      <c r="BE525" s="18">
        <f t="shared" si="129"/>
        <v>0</v>
      </c>
      <c r="BF525" s="162"/>
      <c r="BG525" s="166">
        <f>IF(PMKAFAAPAYER[[#This Row],[ ]]="Payé",PMKAFAAPAYER[[#This Row],[07.05.2025]],0)</f>
        <v>0</v>
      </c>
      <c r="BH525" s="161"/>
      <c r="BI525" s="166">
        <f>IF(PMKAFAAPAYER[[#This Row],[ ]]="Payé",PMKAFAAPAYER[[#This Row],[14.05.2025]],0)</f>
        <v>0</v>
      </c>
      <c r="BJ525" s="161"/>
      <c r="BK525" s="166">
        <f>IF(PMKAFAAPAYER[[#This Row],[ ]]="Payé",PMKAFAAPAYER[[#This Row],[21.05.2025]],0)</f>
        <v>0</v>
      </c>
      <c r="BL525" s="161"/>
      <c r="BM525" s="176">
        <f>IF(PMKAFAAPAYER[[#This Row],[ ]]="Payé",PMKAFAAPAYER[[#This Row],[28.05.2025]],0)</f>
        <v>0</v>
      </c>
      <c r="BN525" s="17">
        <f t="shared" si="130"/>
        <v>0</v>
      </c>
      <c r="BO525" s="162"/>
      <c r="BP525" s="166">
        <f>IF(PMKAFAAPAYER[[#This Row],[ ]]="Payé",PMKAFAAPAYER[[#This Row],[04.06.2025]],0)</f>
        <v>0</v>
      </c>
      <c r="BQ525" s="161"/>
      <c r="BR525" s="166">
        <f>IF(PMKAFAAPAYER[[#This Row],[ ]]="Payé",PMKAFAAPAYER[[#This Row],[11.06.2025]],0)</f>
        <v>0</v>
      </c>
      <c r="BS525" s="161"/>
      <c r="BT525" s="166">
        <f>IF(PMKAFAAPAYER[[#This Row],[ ]]="Payé",PMKAFAAPAYER[[#This Row],[18.06.2025]],0)</f>
        <v>0</v>
      </c>
      <c r="BU525" s="161"/>
      <c r="BV525" s="176">
        <f>IF(PMKAFAAPAYER[[#This Row],[ ]]="Payé",PMKAFAAPAYER[[#This Row],[25.06.2025]],0)</f>
        <v>0</v>
      </c>
      <c r="BW525" s="18">
        <f t="shared" si="131"/>
        <v>0</v>
      </c>
      <c r="BX525" s="162"/>
      <c r="BY525" s="166">
        <f>IF(PMKAFAAPAYER[[#This Row],[ ]]="Payé",PMKAFAAPAYER[[#This Row],[02.07.2025]],0)</f>
        <v>0</v>
      </c>
      <c r="BZ525" s="161"/>
      <c r="CA525" s="166">
        <f>IF(PMKAFAAPAYER[[#This Row],[ ]]="Payé",PMKAFAAPAYER[[#This Row],[09.07.2025]],0)</f>
        <v>0</v>
      </c>
      <c r="CB525" s="161"/>
      <c r="CC525" s="166">
        <f>IF(PMKAFAAPAYER[[#This Row],[ ]]="Payé",PMKAFAAPAYER[[#This Row],[16.07.2025]],0)</f>
        <v>0</v>
      </c>
      <c r="CD525" s="161"/>
      <c r="CE525" s="166">
        <f>IF(PMKAFAAPAYER[[#This Row],[ ]]="Payé",PMKAFAAPAYER[[#This Row],[23.07.2025]],0)</f>
        <v>0</v>
      </c>
      <c r="CF525" s="161"/>
      <c r="CG525" s="176">
        <f>IF(PMKAFAAPAYER[[#This Row],[ ]]="Payé",PMKAFAAPAYER[[#This Row],[30.07.2025]],0)</f>
        <v>0</v>
      </c>
      <c r="CH525" s="17">
        <f t="shared" si="132"/>
        <v>0</v>
      </c>
      <c r="CI525" s="162"/>
      <c r="CJ525" s="166">
        <f>IF(PMKAFAAPAYER[[#This Row],[ ]]="Payé",PMKAFAAPAYER[[#This Row],[06.08.2025]],0)</f>
        <v>0</v>
      </c>
      <c r="CK525" s="161"/>
      <c r="CL525" s="166">
        <f>IF(PMKAFAAPAYER[[#This Row],[ ]]="Payé",PMKAFAAPAYER[[#This Row],[13.08.2025]],0)</f>
        <v>0</v>
      </c>
      <c r="CM525" s="161"/>
      <c r="CN525" s="166">
        <f>IF(PMKAFAAPAYER[[#This Row],[ ]]="Payé",PMKAFAAPAYER[[#This Row],[20.08.2025]],0)</f>
        <v>0</v>
      </c>
      <c r="CO525" s="161"/>
      <c r="CP525" s="176">
        <f>IF(PMKAFAAPAYER[[#This Row],[ ]]="Payé",PMKAFAAPAYER[[#This Row],[27.08.2025]],0)</f>
        <v>0</v>
      </c>
      <c r="CQ525" s="18">
        <f t="shared" si="133"/>
        <v>0</v>
      </c>
      <c r="CR525" s="162"/>
      <c r="CS525" s="166">
        <f>IF(PMKAFAAPAYER[[#This Row],[ ]]="Payé",PMKAFAAPAYER[[#This Row],[03.09.2025]],0)</f>
        <v>0</v>
      </c>
      <c r="CT525" s="161"/>
      <c r="CU525" s="166">
        <f>IF(PMKAFAAPAYER[[#This Row],[ ]]="Payé",PMKAFAAPAYER[[#This Row],[10.09.2025]],0)</f>
        <v>0</v>
      </c>
      <c r="CV525" s="161"/>
      <c r="CW525" s="166">
        <f>IF(PMKAFAAPAYER[[#This Row],[ ]]="Payé",PMKAFAAPAYER[[#This Row],[17.09.2025]],0)</f>
        <v>0</v>
      </c>
      <c r="CX525" s="161"/>
      <c r="CY525" s="176">
        <f>IF(PMKAFAAPAYER[[#This Row],[ ]]="Payé",PMKAFAAPAYER[[#This Row],[24.09.2025]],0)</f>
        <v>0</v>
      </c>
      <c r="CZ525" s="17">
        <f t="shared" si="134"/>
        <v>0</v>
      </c>
      <c r="DA525" s="162"/>
      <c r="DB525" s="166">
        <f>IF(PMKAFAAPAYER[[#This Row],[ ]]="Payé",PMKAFAAPAYER[[#This Row],[01.10.2025]],0)</f>
        <v>0</v>
      </c>
      <c r="DC525" s="161"/>
      <c r="DD525" s="166">
        <f>IF(PMKAFAAPAYER[[#This Row],[ ]]="Payé",PMKAFAAPAYER[[#This Row],[08.10.2025]],0)</f>
        <v>0</v>
      </c>
      <c r="DE525" s="161"/>
      <c r="DF525" s="166">
        <f>IF(PMKAFAAPAYER[[#This Row],[ ]]="Payé",PMKAFAAPAYER[[#This Row],[15.10.2025]],0)</f>
        <v>0</v>
      </c>
      <c r="DG525" s="161"/>
      <c r="DH525" s="166">
        <f>IF(PMKAFAAPAYER[[#This Row],[ ]]="Payé",PMKAFAAPAYER[[#This Row],[22.10.2025]],0)</f>
        <v>0</v>
      </c>
      <c r="DI525" s="161"/>
      <c r="DJ525" s="176">
        <f>IF(PMKAFAAPAYER[[#This Row],[ ]]="Payé",PMKAFAAPAYER[[#This Row],[29.10.2025]],0)</f>
        <v>0</v>
      </c>
      <c r="DK525" s="18">
        <f t="shared" si="135"/>
        <v>0</v>
      </c>
      <c r="DL525" s="162"/>
      <c r="DM525" s="166">
        <f>IF(PMKAFAAPAYER[[#This Row],[ ]]="Payé",PMKAFAAPAYER[[#This Row],[05.11.2025]],0)</f>
        <v>0</v>
      </c>
      <c r="DN525" s="161"/>
      <c r="DO525" s="166">
        <f>IF(PMKAFAAPAYER[[#This Row],[ ]]="Payé",PMKAFAAPAYER[[#This Row],[12.11.2025]],0)</f>
        <v>0</v>
      </c>
      <c r="DP525" s="161"/>
      <c r="DQ525" s="166">
        <f>IF(PMKAFAAPAYER[[#This Row],[ ]]="Payé",PMKAFAAPAYER[[#This Row],[19.11.2025]],0)</f>
        <v>0</v>
      </c>
      <c r="DR525" s="161"/>
      <c r="DS525" s="176">
        <f>IF(PMKAFAAPAYER[[#This Row],[ ]]="Payé",PMKAFAAPAYER[[#This Row],[26.11.2025]],0)</f>
        <v>0</v>
      </c>
      <c r="DT525" s="17">
        <f t="shared" si="136"/>
        <v>0</v>
      </c>
      <c r="DU525" s="162"/>
      <c r="DV525" s="166">
        <f>IF(PMKAFAAPAYER[[#This Row],[ ]]="Payé",PMKAFAAPAYER[[#This Row],[03.12.2025]],0)</f>
        <v>0</v>
      </c>
      <c r="DW525" s="161"/>
      <c r="DX525" s="166">
        <f>IF(PMKAFAAPAYER[[#This Row],[ ]]="Payé",PMKAFAAPAYER[[#This Row],[10.12.2025]],0)</f>
        <v>0</v>
      </c>
      <c r="DY525" s="161"/>
      <c r="DZ525" s="166">
        <f>IF(PMKAFAAPAYER[[#This Row],[ ]]="Payé",PMKAFAAPAYER[[#This Row],[17.12.2025]],0)</f>
        <v>0</v>
      </c>
      <c r="EA525" s="161"/>
      <c r="EB525" s="166">
        <f>IF(PMKAFAAPAYER[[#This Row],[ ]]="Payé",PMKAFAAPAYER[[#This Row],[24.12.2025]],0)</f>
        <v>0</v>
      </c>
      <c r="EC525" s="161"/>
      <c r="ED525" s="176">
        <f>IF(PMKAFAAPAYER[[#This Row],[ ]]="Payé",PMKAFAAPAYER[[#This Row],[31.12.2025]],0)</f>
        <v>0</v>
      </c>
      <c r="EE525" s="18">
        <f t="shared" si="137"/>
        <v>0</v>
      </c>
      <c r="EF525" s="11">
        <f t="shared" si="138"/>
        <v>0</v>
      </c>
      <c r="EG525" s="16">
        <f>+PMKAFAAPAYER[[#This Row],[CHF]]-PMKAFAAPAYER[[#This Row],[T2025]]</f>
        <v>0</v>
      </c>
    </row>
    <row r="526" spans="1:137" x14ac:dyDescent="0.3">
      <c r="A526" s="9">
        <f t="shared" si="139"/>
        <v>521</v>
      </c>
      <c r="B526" s="250"/>
      <c r="C526" s="251"/>
      <c r="D526" s="252"/>
      <c r="E526" s="253"/>
      <c r="F526" s="265">
        <f t="shared" si="125"/>
        <v>0</v>
      </c>
      <c r="G526" s="254"/>
      <c r="H526" s="255"/>
      <c r="I526" s="256"/>
      <c r="J526" s="14"/>
      <c r="K526" s="14"/>
      <c r="L526" s="14"/>
      <c r="N526" s="15"/>
      <c r="P526" s="258"/>
      <c r="Q526" s="259"/>
      <c r="R526" s="260"/>
      <c r="S526" s="166">
        <f>IF(PMKAFAAPAYER[[#This Row],[ ]]="Payé",PMKAFAAPAYER[[#This Row],[02.01.2025]],0)</f>
        <v>0</v>
      </c>
      <c r="T526" s="234"/>
      <c r="U526" s="166">
        <f>IF(PMKAFAAPAYER[[#This Row],[ ]]="Payé",PMKAFAAPAYER[[#This Row],[09.01.2025]],0)</f>
        <v>0</v>
      </c>
      <c r="V526" s="234"/>
      <c r="W526" s="166">
        <f>IF(PMKAFAAPAYER[[#This Row],[ ]]="Payé",PMKAFAAPAYER[[#This Row],[16.01.2025]],0)</f>
        <v>0</v>
      </c>
      <c r="X526" s="234"/>
      <c r="Y526" s="166">
        <f>IF(PMKAFAAPAYER[[#This Row],[ ]]="Payé",PMKAFAAPAYER[[#This Row],[23.01.2025]],0)</f>
        <v>0</v>
      </c>
      <c r="Z526" s="234"/>
      <c r="AA526" s="176">
        <f>IF(PMKAFAAPAYER[[#This Row],[ ]]="Payé",PMKAFAAPAYER[[#This Row],[30.01.2025]],0)</f>
        <v>0</v>
      </c>
      <c r="AB526" s="32">
        <f t="shared" si="126"/>
        <v>0</v>
      </c>
      <c r="AC526" s="234"/>
      <c r="AD526" s="166">
        <f>IF(PMKAFAAPAYER[[#This Row],[ ]]="Payé",PMKAFAAPAYER[[#This Row],[06.02.2025]],0)</f>
        <v>0</v>
      </c>
      <c r="AE526" s="234"/>
      <c r="AF526" s="166">
        <f>IF(PMKAFAAPAYER[[#This Row],[ ]]="Payé",PMKAFAAPAYER[[#This Row],[13.02.2025]],0)</f>
        <v>0</v>
      </c>
      <c r="AG526" s="234"/>
      <c r="AH526" s="166">
        <f>IF(PMKAFAAPAYER[[#This Row],[ ]]="Payé",PMKAFAAPAYER[[#This Row],[20.02.2025]],0)</f>
        <v>0</v>
      </c>
      <c r="AI526" s="234"/>
      <c r="AJ526" s="176">
        <f>IF(PMKAFAAPAYER[[#This Row],[ ]]="Payé",PMKAFAAPAYER[[#This Row],[27.02.2025]],0)</f>
        <v>0</v>
      </c>
      <c r="AK526" s="47">
        <f t="shared" si="127"/>
        <v>0</v>
      </c>
      <c r="AL526" s="162"/>
      <c r="AM526" s="166">
        <f>IF(PMKAFAAPAYER[[#This Row],[ ]]="Payé",PMKAFAAPAYER[[#This Row],[05.03.2025]],0)</f>
        <v>0</v>
      </c>
      <c r="AN526" s="161"/>
      <c r="AO526" s="166">
        <f>IF(PMKAFAAPAYER[[#This Row],[ ]]="Payé",PMKAFAAPAYER[[#This Row],[12.03.2025]],0)</f>
        <v>0</v>
      </c>
      <c r="AP526" s="161"/>
      <c r="AQ526" s="166">
        <f>IF(PMKAFAAPAYER[[#This Row],[ ]]="Payé",PMKAFAAPAYER[[#This Row],[19.03.2025]],0)</f>
        <v>0</v>
      </c>
      <c r="AR526" s="161"/>
      <c r="AS526" s="176">
        <f>IF(PMKAFAAPAYER[[#This Row],[ ]]="Payé",PMKAFAAPAYER[[#This Row],[26.03.2025]],0)</f>
        <v>0</v>
      </c>
      <c r="AT526" s="17">
        <f t="shared" si="128"/>
        <v>0</v>
      </c>
      <c r="AU526" s="162"/>
      <c r="AV526" s="166">
        <f>IF(PMKAFAAPAYER[[#This Row],[ ]]="Payé",PMKAFAAPAYER[[#This Row],[02.04.2025]],0)</f>
        <v>0</v>
      </c>
      <c r="AW526" s="161"/>
      <c r="AX526" s="166">
        <f>IF(PMKAFAAPAYER[[#This Row],[ ]]="Payé",PMKAFAAPAYER[[#This Row],[09.04.2025]],0)</f>
        <v>0</v>
      </c>
      <c r="AY526" s="161"/>
      <c r="AZ526" s="166">
        <f>IF(PMKAFAAPAYER[[#This Row],[ ]]="Payé",PMKAFAAPAYER[[#This Row],[16.04.2025]],0)</f>
        <v>0</v>
      </c>
      <c r="BA526" s="161"/>
      <c r="BB526" s="166">
        <f>IF(PMKAFAAPAYER[[#This Row],[ ]]="Payé",PMKAFAAPAYER[[#This Row],[23.04.2025]],0)</f>
        <v>0</v>
      </c>
      <c r="BC526" s="161"/>
      <c r="BD526" s="176">
        <f>IF(PMKAFAAPAYER[[#This Row],[ ]]="Payé",PMKAFAAPAYER[[#This Row],[30.04.2025]],0)</f>
        <v>0</v>
      </c>
      <c r="BE526" s="18">
        <f t="shared" si="129"/>
        <v>0</v>
      </c>
      <c r="BF526" s="162"/>
      <c r="BG526" s="166">
        <f>IF(PMKAFAAPAYER[[#This Row],[ ]]="Payé",PMKAFAAPAYER[[#This Row],[07.05.2025]],0)</f>
        <v>0</v>
      </c>
      <c r="BH526" s="161"/>
      <c r="BI526" s="166">
        <f>IF(PMKAFAAPAYER[[#This Row],[ ]]="Payé",PMKAFAAPAYER[[#This Row],[14.05.2025]],0)</f>
        <v>0</v>
      </c>
      <c r="BJ526" s="161"/>
      <c r="BK526" s="166">
        <f>IF(PMKAFAAPAYER[[#This Row],[ ]]="Payé",PMKAFAAPAYER[[#This Row],[21.05.2025]],0)</f>
        <v>0</v>
      </c>
      <c r="BL526" s="161"/>
      <c r="BM526" s="176">
        <f>IF(PMKAFAAPAYER[[#This Row],[ ]]="Payé",PMKAFAAPAYER[[#This Row],[28.05.2025]],0)</f>
        <v>0</v>
      </c>
      <c r="BN526" s="17">
        <f t="shared" si="130"/>
        <v>0</v>
      </c>
      <c r="BO526" s="162"/>
      <c r="BP526" s="166">
        <f>IF(PMKAFAAPAYER[[#This Row],[ ]]="Payé",PMKAFAAPAYER[[#This Row],[04.06.2025]],0)</f>
        <v>0</v>
      </c>
      <c r="BQ526" s="161"/>
      <c r="BR526" s="166">
        <f>IF(PMKAFAAPAYER[[#This Row],[ ]]="Payé",PMKAFAAPAYER[[#This Row],[11.06.2025]],0)</f>
        <v>0</v>
      </c>
      <c r="BS526" s="161"/>
      <c r="BT526" s="166">
        <f>IF(PMKAFAAPAYER[[#This Row],[ ]]="Payé",PMKAFAAPAYER[[#This Row],[18.06.2025]],0)</f>
        <v>0</v>
      </c>
      <c r="BU526" s="161"/>
      <c r="BV526" s="176">
        <f>IF(PMKAFAAPAYER[[#This Row],[ ]]="Payé",PMKAFAAPAYER[[#This Row],[25.06.2025]],0)</f>
        <v>0</v>
      </c>
      <c r="BW526" s="18">
        <f t="shared" si="131"/>
        <v>0</v>
      </c>
      <c r="BX526" s="162"/>
      <c r="BY526" s="166">
        <f>IF(PMKAFAAPAYER[[#This Row],[ ]]="Payé",PMKAFAAPAYER[[#This Row],[02.07.2025]],0)</f>
        <v>0</v>
      </c>
      <c r="BZ526" s="161"/>
      <c r="CA526" s="166">
        <f>IF(PMKAFAAPAYER[[#This Row],[ ]]="Payé",PMKAFAAPAYER[[#This Row],[09.07.2025]],0)</f>
        <v>0</v>
      </c>
      <c r="CB526" s="161"/>
      <c r="CC526" s="166">
        <f>IF(PMKAFAAPAYER[[#This Row],[ ]]="Payé",PMKAFAAPAYER[[#This Row],[16.07.2025]],0)</f>
        <v>0</v>
      </c>
      <c r="CD526" s="161"/>
      <c r="CE526" s="166">
        <f>IF(PMKAFAAPAYER[[#This Row],[ ]]="Payé",PMKAFAAPAYER[[#This Row],[23.07.2025]],0)</f>
        <v>0</v>
      </c>
      <c r="CF526" s="161"/>
      <c r="CG526" s="176">
        <f>IF(PMKAFAAPAYER[[#This Row],[ ]]="Payé",PMKAFAAPAYER[[#This Row],[30.07.2025]],0)</f>
        <v>0</v>
      </c>
      <c r="CH526" s="17">
        <f t="shared" si="132"/>
        <v>0</v>
      </c>
      <c r="CI526" s="162"/>
      <c r="CJ526" s="166">
        <f>IF(PMKAFAAPAYER[[#This Row],[ ]]="Payé",PMKAFAAPAYER[[#This Row],[06.08.2025]],0)</f>
        <v>0</v>
      </c>
      <c r="CK526" s="161"/>
      <c r="CL526" s="166">
        <f>IF(PMKAFAAPAYER[[#This Row],[ ]]="Payé",PMKAFAAPAYER[[#This Row],[13.08.2025]],0)</f>
        <v>0</v>
      </c>
      <c r="CM526" s="161"/>
      <c r="CN526" s="166">
        <f>IF(PMKAFAAPAYER[[#This Row],[ ]]="Payé",PMKAFAAPAYER[[#This Row],[20.08.2025]],0)</f>
        <v>0</v>
      </c>
      <c r="CO526" s="161"/>
      <c r="CP526" s="176">
        <f>IF(PMKAFAAPAYER[[#This Row],[ ]]="Payé",PMKAFAAPAYER[[#This Row],[27.08.2025]],0)</f>
        <v>0</v>
      </c>
      <c r="CQ526" s="18">
        <f t="shared" si="133"/>
        <v>0</v>
      </c>
      <c r="CR526" s="162"/>
      <c r="CS526" s="166">
        <f>IF(PMKAFAAPAYER[[#This Row],[ ]]="Payé",PMKAFAAPAYER[[#This Row],[03.09.2025]],0)</f>
        <v>0</v>
      </c>
      <c r="CT526" s="161"/>
      <c r="CU526" s="166">
        <f>IF(PMKAFAAPAYER[[#This Row],[ ]]="Payé",PMKAFAAPAYER[[#This Row],[10.09.2025]],0)</f>
        <v>0</v>
      </c>
      <c r="CV526" s="161"/>
      <c r="CW526" s="166">
        <f>IF(PMKAFAAPAYER[[#This Row],[ ]]="Payé",PMKAFAAPAYER[[#This Row],[17.09.2025]],0)</f>
        <v>0</v>
      </c>
      <c r="CX526" s="161"/>
      <c r="CY526" s="176">
        <f>IF(PMKAFAAPAYER[[#This Row],[ ]]="Payé",PMKAFAAPAYER[[#This Row],[24.09.2025]],0)</f>
        <v>0</v>
      </c>
      <c r="CZ526" s="17">
        <f t="shared" si="134"/>
        <v>0</v>
      </c>
      <c r="DA526" s="162"/>
      <c r="DB526" s="166">
        <f>IF(PMKAFAAPAYER[[#This Row],[ ]]="Payé",PMKAFAAPAYER[[#This Row],[01.10.2025]],0)</f>
        <v>0</v>
      </c>
      <c r="DC526" s="161"/>
      <c r="DD526" s="166">
        <f>IF(PMKAFAAPAYER[[#This Row],[ ]]="Payé",PMKAFAAPAYER[[#This Row],[08.10.2025]],0)</f>
        <v>0</v>
      </c>
      <c r="DE526" s="161"/>
      <c r="DF526" s="166">
        <f>IF(PMKAFAAPAYER[[#This Row],[ ]]="Payé",PMKAFAAPAYER[[#This Row],[15.10.2025]],0)</f>
        <v>0</v>
      </c>
      <c r="DG526" s="161"/>
      <c r="DH526" s="166">
        <f>IF(PMKAFAAPAYER[[#This Row],[ ]]="Payé",PMKAFAAPAYER[[#This Row],[22.10.2025]],0)</f>
        <v>0</v>
      </c>
      <c r="DI526" s="161"/>
      <c r="DJ526" s="176">
        <f>IF(PMKAFAAPAYER[[#This Row],[ ]]="Payé",PMKAFAAPAYER[[#This Row],[29.10.2025]],0)</f>
        <v>0</v>
      </c>
      <c r="DK526" s="18">
        <f t="shared" si="135"/>
        <v>0</v>
      </c>
      <c r="DL526" s="162"/>
      <c r="DM526" s="166">
        <f>IF(PMKAFAAPAYER[[#This Row],[ ]]="Payé",PMKAFAAPAYER[[#This Row],[05.11.2025]],0)</f>
        <v>0</v>
      </c>
      <c r="DN526" s="161"/>
      <c r="DO526" s="166">
        <f>IF(PMKAFAAPAYER[[#This Row],[ ]]="Payé",PMKAFAAPAYER[[#This Row],[12.11.2025]],0)</f>
        <v>0</v>
      </c>
      <c r="DP526" s="161"/>
      <c r="DQ526" s="166">
        <f>IF(PMKAFAAPAYER[[#This Row],[ ]]="Payé",PMKAFAAPAYER[[#This Row],[19.11.2025]],0)</f>
        <v>0</v>
      </c>
      <c r="DR526" s="161"/>
      <c r="DS526" s="176">
        <f>IF(PMKAFAAPAYER[[#This Row],[ ]]="Payé",PMKAFAAPAYER[[#This Row],[26.11.2025]],0)</f>
        <v>0</v>
      </c>
      <c r="DT526" s="17">
        <f t="shared" si="136"/>
        <v>0</v>
      </c>
      <c r="DU526" s="162"/>
      <c r="DV526" s="166">
        <f>IF(PMKAFAAPAYER[[#This Row],[ ]]="Payé",PMKAFAAPAYER[[#This Row],[03.12.2025]],0)</f>
        <v>0</v>
      </c>
      <c r="DW526" s="161"/>
      <c r="DX526" s="166">
        <f>IF(PMKAFAAPAYER[[#This Row],[ ]]="Payé",PMKAFAAPAYER[[#This Row],[10.12.2025]],0)</f>
        <v>0</v>
      </c>
      <c r="DY526" s="161"/>
      <c r="DZ526" s="166">
        <f>IF(PMKAFAAPAYER[[#This Row],[ ]]="Payé",PMKAFAAPAYER[[#This Row],[17.12.2025]],0)</f>
        <v>0</v>
      </c>
      <c r="EA526" s="161"/>
      <c r="EB526" s="166">
        <f>IF(PMKAFAAPAYER[[#This Row],[ ]]="Payé",PMKAFAAPAYER[[#This Row],[24.12.2025]],0)</f>
        <v>0</v>
      </c>
      <c r="EC526" s="161"/>
      <c r="ED526" s="176">
        <f>IF(PMKAFAAPAYER[[#This Row],[ ]]="Payé",PMKAFAAPAYER[[#This Row],[31.12.2025]],0)</f>
        <v>0</v>
      </c>
      <c r="EE526" s="18">
        <f t="shared" si="137"/>
        <v>0</v>
      </c>
      <c r="EF526" s="11">
        <f t="shared" si="138"/>
        <v>0</v>
      </c>
      <c r="EG526" s="16">
        <f>+PMKAFAAPAYER[[#This Row],[CHF]]-PMKAFAAPAYER[[#This Row],[T2025]]</f>
        <v>0</v>
      </c>
    </row>
    <row r="527" spans="1:137" x14ac:dyDescent="0.3">
      <c r="A527" s="9">
        <f t="shared" si="139"/>
        <v>522</v>
      </c>
      <c r="B527" s="250"/>
      <c r="C527" s="251"/>
      <c r="D527" s="252"/>
      <c r="E527" s="253"/>
      <c r="F527" s="265">
        <f t="shared" si="125"/>
        <v>0</v>
      </c>
      <c r="G527" s="254"/>
      <c r="H527" s="255"/>
      <c r="I527" s="256"/>
      <c r="J527" s="14"/>
      <c r="K527" s="14"/>
      <c r="L527" s="14"/>
      <c r="N527" s="15"/>
      <c r="P527" s="258"/>
      <c r="Q527" s="259"/>
      <c r="R527" s="260"/>
      <c r="S527" s="166">
        <f>IF(PMKAFAAPAYER[[#This Row],[ ]]="Payé",PMKAFAAPAYER[[#This Row],[02.01.2025]],0)</f>
        <v>0</v>
      </c>
      <c r="T527" s="234"/>
      <c r="U527" s="166">
        <f>IF(PMKAFAAPAYER[[#This Row],[ ]]="Payé",PMKAFAAPAYER[[#This Row],[09.01.2025]],0)</f>
        <v>0</v>
      </c>
      <c r="V527" s="234"/>
      <c r="W527" s="166">
        <f>IF(PMKAFAAPAYER[[#This Row],[ ]]="Payé",PMKAFAAPAYER[[#This Row],[16.01.2025]],0)</f>
        <v>0</v>
      </c>
      <c r="X527" s="234"/>
      <c r="Y527" s="166">
        <f>IF(PMKAFAAPAYER[[#This Row],[ ]]="Payé",PMKAFAAPAYER[[#This Row],[23.01.2025]],0)</f>
        <v>0</v>
      </c>
      <c r="Z527" s="234"/>
      <c r="AA527" s="176">
        <f>IF(PMKAFAAPAYER[[#This Row],[ ]]="Payé",PMKAFAAPAYER[[#This Row],[30.01.2025]],0)</f>
        <v>0</v>
      </c>
      <c r="AB527" s="32">
        <f t="shared" si="126"/>
        <v>0</v>
      </c>
      <c r="AC527" s="234"/>
      <c r="AD527" s="166">
        <f>IF(PMKAFAAPAYER[[#This Row],[ ]]="Payé",PMKAFAAPAYER[[#This Row],[06.02.2025]],0)</f>
        <v>0</v>
      </c>
      <c r="AE527" s="234"/>
      <c r="AF527" s="166">
        <f>IF(PMKAFAAPAYER[[#This Row],[ ]]="Payé",PMKAFAAPAYER[[#This Row],[13.02.2025]],0)</f>
        <v>0</v>
      </c>
      <c r="AG527" s="234"/>
      <c r="AH527" s="166">
        <f>IF(PMKAFAAPAYER[[#This Row],[ ]]="Payé",PMKAFAAPAYER[[#This Row],[20.02.2025]],0)</f>
        <v>0</v>
      </c>
      <c r="AI527" s="234"/>
      <c r="AJ527" s="176">
        <f>IF(PMKAFAAPAYER[[#This Row],[ ]]="Payé",PMKAFAAPAYER[[#This Row],[27.02.2025]],0)</f>
        <v>0</v>
      </c>
      <c r="AK527" s="47">
        <f t="shared" si="127"/>
        <v>0</v>
      </c>
      <c r="AL527" s="162"/>
      <c r="AM527" s="166">
        <f>IF(PMKAFAAPAYER[[#This Row],[ ]]="Payé",PMKAFAAPAYER[[#This Row],[05.03.2025]],0)</f>
        <v>0</v>
      </c>
      <c r="AN527" s="161"/>
      <c r="AO527" s="166">
        <f>IF(PMKAFAAPAYER[[#This Row],[ ]]="Payé",PMKAFAAPAYER[[#This Row],[12.03.2025]],0)</f>
        <v>0</v>
      </c>
      <c r="AP527" s="161"/>
      <c r="AQ527" s="166">
        <f>IF(PMKAFAAPAYER[[#This Row],[ ]]="Payé",PMKAFAAPAYER[[#This Row],[19.03.2025]],0)</f>
        <v>0</v>
      </c>
      <c r="AR527" s="161"/>
      <c r="AS527" s="176">
        <f>IF(PMKAFAAPAYER[[#This Row],[ ]]="Payé",PMKAFAAPAYER[[#This Row],[26.03.2025]],0)</f>
        <v>0</v>
      </c>
      <c r="AT527" s="17">
        <f t="shared" si="128"/>
        <v>0</v>
      </c>
      <c r="AU527" s="162"/>
      <c r="AV527" s="166">
        <f>IF(PMKAFAAPAYER[[#This Row],[ ]]="Payé",PMKAFAAPAYER[[#This Row],[02.04.2025]],0)</f>
        <v>0</v>
      </c>
      <c r="AW527" s="161"/>
      <c r="AX527" s="166">
        <f>IF(PMKAFAAPAYER[[#This Row],[ ]]="Payé",PMKAFAAPAYER[[#This Row],[09.04.2025]],0)</f>
        <v>0</v>
      </c>
      <c r="AY527" s="161"/>
      <c r="AZ527" s="166">
        <f>IF(PMKAFAAPAYER[[#This Row],[ ]]="Payé",PMKAFAAPAYER[[#This Row],[16.04.2025]],0)</f>
        <v>0</v>
      </c>
      <c r="BA527" s="161"/>
      <c r="BB527" s="166">
        <f>IF(PMKAFAAPAYER[[#This Row],[ ]]="Payé",PMKAFAAPAYER[[#This Row],[23.04.2025]],0)</f>
        <v>0</v>
      </c>
      <c r="BC527" s="161"/>
      <c r="BD527" s="176">
        <f>IF(PMKAFAAPAYER[[#This Row],[ ]]="Payé",PMKAFAAPAYER[[#This Row],[30.04.2025]],0)</f>
        <v>0</v>
      </c>
      <c r="BE527" s="18">
        <f t="shared" si="129"/>
        <v>0</v>
      </c>
      <c r="BF527" s="162"/>
      <c r="BG527" s="166">
        <f>IF(PMKAFAAPAYER[[#This Row],[ ]]="Payé",PMKAFAAPAYER[[#This Row],[07.05.2025]],0)</f>
        <v>0</v>
      </c>
      <c r="BH527" s="161"/>
      <c r="BI527" s="166">
        <f>IF(PMKAFAAPAYER[[#This Row],[ ]]="Payé",PMKAFAAPAYER[[#This Row],[14.05.2025]],0)</f>
        <v>0</v>
      </c>
      <c r="BJ527" s="161"/>
      <c r="BK527" s="166">
        <f>IF(PMKAFAAPAYER[[#This Row],[ ]]="Payé",PMKAFAAPAYER[[#This Row],[21.05.2025]],0)</f>
        <v>0</v>
      </c>
      <c r="BL527" s="161"/>
      <c r="BM527" s="176">
        <f>IF(PMKAFAAPAYER[[#This Row],[ ]]="Payé",PMKAFAAPAYER[[#This Row],[28.05.2025]],0)</f>
        <v>0</v>
      </c>
      <c r="BN527" s="17">
        <f t="shared" si="130"/>
        <v>0</v>
      </c>
      <c r="BO527" s="162"/>
      <c r="BP527" s="166">
        <f>IF(PMKAFAAPAYER[[#This Row],[ ]]="Payé",PMKAFAAPAYER[[#This Row],[04.06.2025]],0)</f>
        <v>0</v>
      </c>
      <c r="BQ527" s="161"/>
      <c r="BR527" s="166">
        <f>IF(PMKAFAAPAYER[[#This Row],[ ]]="Payé",PMKAFAAPAYER[[#This Row],[11.06.2025]],0)</f>
        <v>0</v>
      </c>
      <c r="BS527" s="161"/>
      <c r="BT527" s="166">
        <f>IF(PMKAFAAPAYER[[#This Row],[ ]]="Payé",PMKAFAAPAYER[[#This Row],[18.06.2025]],0)</f>
        <v>0</v>
      </c>
      <c r="BU527" s="161"/>
      <c r="BV527" s="176">
        <f>IF(PMKAFAAPAYER[[#This Row],[ ]]="Payé",PMKAFAAPAYER[[#This Row],[25.06.2025]],0)</f>
        <v>0</v>
      </c>
      <c r="BW527" s="18">
        <f t="shared" si="131"/>
        <v>0</v>
      </c>
      <c r="BX527" s="162"/>
      <c r="BY527" s="166">
        <f>IF(PMKAFAAPAYER[[#This Row],[ ]]="Payé",PMKAFAAPAYER[[#This Row],[02.07.2025]],0)</f>
        <v>0</v>
      </c>
      <c r="BZ527" s="161"/>
      <c r="CA527" s="166">
        <f>IF(PMKAFAAPAYER[[#This Row],[ ]]="Payé",PMKAFAAPAYER[[#This Row],[09.07.2025]],0)</f>
        <v>0</v>
      </c>
      <c r="CB527" s="161"/>
      <c r="CC527" s="166">
        <f>IF(PMKAFAAPAYER[[#This Row],[ ]]="Payé",PMKAFAAPAYER[[#This Row],[16.07.2025]],0)</f>
        <v>0</v>
      </c>
      <c r="CD527" s="161"/>
      <c r="CE527" s="166">
        <f>IF(PMKAFAAPAYER[[#This Row],[ ]]="Payé",PMKAFAAPAYER[[#This Row],[23.07.2025]],0)</f>
        <v>0</v>
      </c>
      <c r="CF527" s="161"/>
      <c r="CG527" s="176">
        <f>IF(PMKAFAAPAYER[[#This Row],[ ]]="Payé",PMKAFAAPAYER[[#This Row],[30.07.2025]],0)</f>
        <v>0</v>
      </c>
      <c r="CH527" s="17">
        <f t="shared" si="132"/>
        <v>0</v>
      </c>
      <c r="CI527" s="162"/>
      <c r="CJ527" s="166">
        <f>IF(PMKAFAAPAYER[[#This Row],[ ]]="Payé",PMKAFAAPAYER[[#This Row],[06.08.2025]],0)</f>
        <v>0</v>
      </c>
      <c r="CK527" s="161"/>
      <c r="CL527" s="166">
        <f>IF(PMKAFAAPAYER[[#This Row],[ ]]="Payé",PMKAFAAPAYER[[#This Row],[13.08.2025]],0)</f>
        <v>0</v>
      </c>
      <c r="CM527" s="161"/>
      <c r="CN527" s="166">
        <f>IF(PMKAFAAPAYER[[#This Row],[ ]]="Payé",PMKAFAAPAYER[[#This Row],[20.08.2025]],0)</f>
        <v>0</v>
      </c>
      <c r="CO527" s="161"/>
      <c r="CP527" s="176">
        <f>IF(PMKAFAAPAYER[[#This Row],[ ]]="Payé",PMKAFAAPAYER[[#This Row],[27.08.2025]],0)</f>
        <v>0</v>
      </c>
      <c r="CQ527" s="18">
        <f t="shared" si="133"/>
        <v>0</v>
      </c>
      <c r="CR527" s="162"/>
      <c r="CS527" s="166">
        <f>IF(PMKAFAAPAYER[[#This Row],[ ]]="Payé",PMKAFAAPAYER[[#This Row],[03.09.2025]],0)</f>
        <v>0</v>
      </c>
      <c r="CT527" s="161"/>
      <c r="CU527" s="166">
        <f>IF(PMKAFAAPAYER[[#This Row],[ ]]="Payé",PMKAFAAPAYER[[#This Row],[10.09.2025]],0)</f>
        <v>0</v>
      </c>
      <c r="CV527" s="161"/>
      <c r="CW527" s="166">
        <f>IF(PMKAFAAPAYER[[#This Row],[ ]]="Payé",PMKAFAAPAYER[[#This Row],[17.09.2025]],0)</f>
        <v>0</v>
      </c>
      <c r="CX527" s="161"/>
      <c r="CY527" s="176">
        <f>IF(PMKAFAAPAYER[[#This Row],[ ]]="Payé",PMKAFAAPAYER[[#This Row],[24.09.2025]],0)</f>
        <v>0</v>
      </c>
      <c r="CZ527" s="17">
        <f t="shared" si="134"/>
        <v>0</v>
      </c>
      <c r="DA527" s="162"/>
      <c r="DB527" s="166">
        <f>IF(PMKAFAAPAYER[[#This Row],[ ]]="Payé",PMKAFAAPAYER[[#This Row],[01.10.2025]],0)</f>
        <v>0</v>
      </c>
      <c r="DC527" s="161"/>
      <c r="DD527" s="166">
        <f>IF(PMKAFAAPAYER[[#This Row],[ ]]="Payé",PMKAFAAPAYER[[#This Row],[08.10.2025]],0)</f>
        <v>0</v>
      </c>
      <c r="DE527" s="161"/>
      <c r="DF527" s="166">
        <f>IF(PMKAFAAPAYER[[#This Row],[ ]]="Payé",PMKAFAAPAYER[[#This Row],[15.10.2025]],0)</f>
        <v>0</v>
      </c>
      <c r="DG527" s="161"/>
      <c r="DH527" s="166">
        <f>IF(PMKAFAAPAYER[[#This Row],[ ]]="Payé",PMKAFAAPAYER[[#This Row],[22.10.2025]],0)</f>
        <v>0</v>
      </c>
      <c r="DI527" s="161"/>
      <c r="DJ527" s="176">
        <f>IF(PMKAFAAPAYER[[#This Row],[ ]]="Payé",PMKAFAAPAYER[[#This Row],[29.10.2025]],0)</f>
        <v>0</v>
      </c>
      <c r="DK527" s="18">
        <f t="shared" si="135"/>
        <v>0</v>
      </c>
      <c r="DL527" s="162"/>
      <c r="DM527" s="166">
        <f>IF(PMKAFAAPAYER[[#This Row],[ ]]="Payé",PMKAFAAPAYER[[#This Row],[05.11.2025]],0)</f>
        <v>0</v>
      </c>
      <c r="DN527" s="161"/>
      <c r="DO527" s="166">
        <f>IF(PMKAFAAPAYER[[#This Row],[ ]]="Payé",PMKAFAAPAYER[[#This Row],[12.11.2025]],0)</f>
        <v>0</v>
      </c>
      <c r="DP527" s="161"/>
      <c r="DQ527" s="166">
        <f>IF(PMKAFAAPAYER[[#This Row],[ ]]="Payé",PMKAFAAPAYER[[#This Row],[19.11.2025]],0)</f>
        <v>0</v>
      </c>
      <c r="DR527" s="161"/>
      <c r="DS527" s="176">
        <f>IF(PMKAFAAPAYER[[#This Row],[ ]]="Payé",PMKAFAAPAYER[[#This Row],[26.11.2025]],0)</f>
        <v>0</v>
      </c>
      <c r="DT527" s="17">
        <f t="shared" si="136"/>
        <v>0</v>
      </c>
      <c r="DU527" s="162"/>
      <c r="DV527" s="166">
        <f>IF(PMKAFAAPAYER[[#This Row],[ ]]="Payé",PMKAFAAPAYER[[#This Row],[03.12.2025]],0)</f>
        <v>0</v>
      </c>
      <c r="DW527" s="161"/>
      <c r="DX527" s="166">
        <f>IF(PMKAFAAPAYER[[#This Row],[ ]]="Payé",PMKAFAAPAYER[[#This Row],[10.12.2025]],0)</f>
        <v>0</v>
      </c>
      <c r="DY527" s="161"/>
      <c r="DZ527" s="166">
        <f>IF(PMKAFAAPAYER[[#This Row],[ ]]="Payé",PMKAFAAPAYER[[#This Row],[17.12.2025]],0)</f>
        <v>0</v>
      </c>
      <c r="EA527" s="161"/>
      <c r="EB527" s="166">
        <f>IF(PMKAFAAPAYER[[#This Row],[ ]]="Payé",PMKAFAAPAYER[[#This Row],[24.12.2025]],0)</f>
        <v>0</v>
      </c>
      <c r="EC527" s="161"/>
      <c r="ED527" s="176">
        <f>IF(PMKAFAAPAYER[[#This Row],[ ]]="Payé",PMKAFAAPAYER[[#This Row],[31.12.2025]],0)</f>
        <v>0</v>
      </c>
      <c r="EE527" s="18">
        <f t="shared" si="137"/>
        <v>0</v>
      </c>
      <c r="EF527" s="11">
        <f t="shared" si="138"/>
        <v>0</v>
      </c>
      <c r="EG527" s="16">
        <f>+PMKAFAAPAYER[[#This Row],[CHF]]-PMKAFAAPAYER[[#This Row],[T2025]]</f>
        <v>0</v>
      </c>
    </row>
    <row r="528" spans="1:137" x14ac:dyDescent="0.3">
      <c r="A528" s="9">
        <f t="shared" si="139"/>
        <v>523</v>
      </c>
      <c r="B528" s="250"/>
      <c r="C528" s="251"/>
      <c r="D528" s="252"/>
      <c r="E528" s="253"/>
      <c r="F528" s="265">
        <f t="shared" si="125"/>
        <v>0</v>
      </c>
      <c r="G528" s="254"/>
      <c r="H528" s="255"/>
      <c r="I528" s="256"/>
      <c r="J528" s="14"/>
      <c r="K528" s="14"/>
      <c r="L528" s="14"/>
      <c r="N528" s="15"/>
      <c r="P528" s="258"/>
      <c r="Q528" s="259"/>
      <c r="R528" s="260"/>
      <c r="S528" s="166">
        <f>IF(PMKAFAAPAYER[[#This Row],[ ]]="Payé",PMKAFAAPAYER[[#This Row],[02.01.2025]],0)</f>
        <v>0</v>
      </c>
      <c r="T528" s="234"/>
      <c r="U528" s="166">
        <f>IF(PMKAFAAPAYER[[#This Row],[ ]]="Payé",PMKAFAAPAYER[[#This Row],[09.01.2025]],0)</f>
        <v>0</v>
      </c>
      <c r="V528" s="234"/>
      <c r="W528" s="166">
        <f>IF(PMKAFAAPAYER[[#This Row],[ ]]="Payé",PMKAFAAPAYER[[#This Row],[16.01.2025]],0)</f>
        <v>0</v>
      </c>
      <c r="X528" s="234"/>
      <c r="Y528" s="166">
        <f>IF(PMKAFAAPAYER[[#This Row],[ ]]="Payé",PMKAFAAPAYER[[#This Row],[23.01.2025]],0)</f>
        <v>0</v>
      </c>
      <c r="Z528" s="234"/>
      <c r="AA528" s="176">
        <f>IF(PMKAFAAPAYER[[#This Row],[ ]]="Payé",PMKAFAAPAYER[[#This Row],[30.01.2025]],0)</f>
        <v>0</v>
      </c>
      <c r="AB528" s="32">
        <f t="shared" si="126"/>
        <v>0</v>
      </c>
      <c r="AC528" s="234"/>
      <c r="AD528" s="166">
        <f>IF(PMKAFAAPAYER[[#This Row],[ ]]="Payé",PMKAFAAPAYER[[#This Row],[06.02.2025]],0)</f>
        <v>0</v>
      </c>
      <c r="AE528" s="234"/>
      <c r="AF528" s="166">
        <f>IF(PMKAFAAPAYER[[#This Row],[ ]]="Payé",PMKAFAAPAYER[[#This Row],[13.02.2025]],0)</f>
        <v>0</v>
      </c>
      <c r="AG528" s="234"/>
      <c r="AH528" s="166">
        <f>IF(PMKAFAAPAYER[[#This Row],[ ]]="Payé",PMKAFAAPAYER[[#This Row],[20.02.2025]],0)</f>
        <v>0</v>
      </c>
      <c r="AI528" s="234"/>
      <c r="AJ528" s="176">
        <f>IF(PMKAFAAPAYER[[#This Row],[ ]]="Payé",PMKAFAAPAYER[[#This Row],[27.02.2025]],0)</f>
        <v>0</v>
      </c>
      <c r="AK528" s="47">
        <f t="shared" si="127"/>
        <v>0</v>
      </c>
      <c r="AL528" s="162"/>
      <c r="AM528" s="166">
        <f>IF(PMKAFAAPAYER[[#This Row],[ ]]="Payé",PMKAFAAPAYER[[#This Row],[05.03.2025]],0)</f>
        <v>0</v>
      </c>
      <c r="AN528" s="161"/>
      <c r="AO528" s="166">
        <f>IF(PMKAFAAPAYER[[#This Row],[ ]]="Payé",PMKAFAAPAYER[[#This Row],[12.03.2025]],0)</f>
        <v>0</v>
      </c>
      <c r="AP528" s="161"/>
      <c r="AQ528" s="166">
        <f>IF(PMKAFAAPAYER[[#This Row],[ ]]="Payé",PMKAFAAPAYER[[#This Row],[19.03.2025]],0)</f>
        <v>0</v>
      </c>
      <c r="AR528" s="161"/>
      <c r="AS528" s="176">
        <f>IF(PMKAFAAPAYER[[#This Row],[ ]]="Payé",PMKAFAAPAYER[[#This Row],[26.03.2025]],0)</f>
        <v>0</v>
      </c>
      <c r="AT528" s="17">
        <f t="shared" si="128"/>
        <v>0</v>
      </c>
      <c r="AU528" s="162"/>
      <c r="AV528" s="166">
        <f>IF(PMKAFAAPAYER[[#This Row],[ ]]="Payé",PMKAFAAPAYER[[#This Row],[02.04.2025]],0)</f>
        <v>0</v>
      </c>
      <c r="AW528" s="161"/>
      <c r="AX528" s="166">
        <f>IF(PMKAFAAPAYER[[#This Row],[ ]]="Payé",PMKAFAAPAYER[[#This Row],[09.04.2025]],0)</f>
        <v>0</v>
      </c>
      <c r="AY528" s="161"/>
      <c r="AZ528" s="166">
        <f>IF(PMKAFAAPAYER[[#This Row],[ ]]="Payé",PMKAFAAPAYER[[#This Row],[16.04.2025]],0)</f>
        <v>0</v>
      </c>
      <c r="BA528" s="161"/>
      <c r="BB528" s="166">
        <f>IF(PMKAFAAPAYER[[#This Row],[ ]]="Payé",PMKAFAAPAYER[[#This Row],[23.04.2025]],0)</f>
        <v>0</v>
      </c>
      <c r="BC528" s="161"/>
      <c r="BD528" s="176">
        <f>IF(PMKAFAAPAYER[[#This Row],[ ]]="Payé",PMKAFAAPAYER[[#This Row],[30.04.2025]],0)</f>
        <v>0</v>
      </c>
      <c r="BE528" s="18">
        <f t="shared" si="129"/>
        <v>0</v>
      </c>
      <c r="BF528" s="162"/>
      <c r="BG528" s="166">
        <f>IF(PMKAFAAPAYER[[#This Row],[ ]]="Payé",PMKAFAAPAYER[[#This Row],[07.05.2025]],0)</f>
        <v>0</v>
      </c>
      <c r="BH528" s="161"/>
      <c r="BI528" s="166">
        <f>IF(PMKAFAAPAYER[[#This Row],[ ]]="Payé",PMKAFAAPAYER[[#This Row],[14.05.2025]],0)</f>
        <v>0</v>
      </c>
      <c r="BJ528" s="161"/>
      <c r="BK528" s="166">
        <f>IF(PMKAFAAPAYER[[#This Row],[ ]]="Payé",PMKAFAAPAYER[[#This Row],[21.05.2025]],0)</f>
        <v>0</v>
      </c>
      <c r="BL528" s="161"/>
      <c r="BM528" s="176">
        <f>IF(PMKAFAAPAYER[[#This Row],[ ]]="Payé",PMKAFAAPAYER[[#This Row],[28.05.2025]],0)</f>
        <v>0</v>
      </c>
      <c r="BN528" s="17">
        <f t="shared" si="130"/>
        <v>0</v>
      </c>
      <c r="BO528" s="162"/>
      <c r="BP528" s="166">
        <f>IF(PMKAFAAPAYER[[#This Row],[ ]]="Payé",PMKAFAAPAYER[[#This Row],[04.06.2025]],0)</f>
        <v>0</v>
      </c>
      <c r="BQ528" s="161"/>
      <c r="BR528" s="166">
        <f>IF(PMKAFAAPAYER[[#This Row],[ ]]="Payé",PMKAFAAPAYER[[#This Row],[11.06.2025]],0)</f>
        <v>0</v>
      </c>
      <c r="BS528" s="161"/>
      <c r="BT528" s="166">
        <f>IF(PMKAFAAPAYER[[#This Row],[ ]]="Payé",PMKAFAAPAYER[[#This Row],[18.06.2025]],0)</f>
        <v>0</v>
      </c>
      <c r="BU528" s="161"/>
      <c r="BV528" s="176">
        <f>IF(PMKAFAAPAYER[[#This Row],[ ]]="Payé",PMKAFAAPAYER[[#This Row],[25.06.2025]],0)</f>
        <v>0</v>
      </c>
      <c r="BW528" s="18">
        <f t="shared" si="131"/>
        <v>0</v>
      </c>
      <c r="BX528" s="162"/>
      <c r="BY528" s="166">
        <f>IF(PMKAFAAPAYER[[#This Row],[ ]]="Payé",PMKAFAAPAYER[[#This Row],[02.07.2025]],0)</f>
        <v>0</v>
      </c>
      <c r="BZ528" s="161"/>
      <c r="CA528" s="166">
        <f>IF(PMKAFAAPAYER[[#This Row],[ ]]="Payé",PMKAFAAPAYER[[#This Row],[09.07.2025]],0)</f>
        <v>0</v>
      </c>
      <c r="CB528" s="161"/>
      <c r="CC528" s="166">
        <f>IF(PMKAFAAPAYER[[#This Row],[ ]]="Payé",PMKAFAAPAYER[[#This Row],[16.07.2025]],0)</f>
        <v>0</v>
      </c>
      <c r="CD528" s="161"/>
      <c r="CE528" s="166">
        <f>IF(PMKAFAAPAYER[[#This Row],[ ]]="Payé",PMKAFAAPAYER[[#This Row],[23.07.2025]],0)</f>
        <v>0</v>
      </c>
      <c r="CF528" s="161"/>
      <c r="CG528" s="176">
        <f>IF(PMKAFAAPAYER[[#This Row],[ ]]="Payé",PMKAFAAPAYER[[#This Row],[30.07.2025]],0)</f>
        <v>0</v>
      </c>
      <c r="CH528" s="17">
        <f t="shared" si="132"/>
        <v>0</v>
      </c>
      <c r="CI528" s="162"/>
      <c r="CJ528" s="166">
        <f>IF(PMKAFAAPAYER[[#This Row],[ ]]="Payé",PMKAFAAPAYER[[#This Row],[06.08.2025]],0)</f>
        <v>0</v>
      </c>
      <c r="CK528" s="161"/>
      <c r="CL528" s="166">
        <f>IF(PMKAFAAPAYER[[#This Row],[ ]]="Payé",PMKAFAAPAYER[[#This Row],[13.08.2025]],0)</f>
        <v>0</v>
      </c>
      <c r="CM528" s="161"/>
      <c r="CN528" s="166">
        <f>IF(PMKAFAAPAYER[[#This Row],[ ]]="Payé",PMKAFAAPAYER[[#This Row],[20.08.2025]],0)</f>
        <v>0</v>
      </c>
      <c r="CO528" s="161"/>
      <c r="CP528" s="176">
        <f>IF(PMKAFAAPAYER[[#This Row],[ ]]="Payé",PMKAFAAPAYER[[#This Row],[27.08.2025]],0)</f>
        <v>0</v>
      </c>
      <c r="CQ528" s="18">
        <f t="shared" si="133"/>
        <v>0</v>
      </c>
      <c r="CR528" s="162"/>
      <c r="CS528" s="166">
        <f>IF(PMKAFAAPAYER[[#This Row],[ ]]="Payé",PMKAFAAPAYER[[#This Row],[03.09.2025]],0)</f>
        <v>0</v>
      </c>
      <c r="CT528" s="161"/>
      <c r="CU528" s="166">
        <f>IF(PMKAFAAPAYER[[#This Row],[ ]]="Payé",PMKAFAAPAYER[[#This Row],[10.09.2025]],0)</f>
        <v>0</v>
      </c>
      <c r="CV528" s="161"/>
      <c r="CW528" s="166">
        <f>IF(PMKAFAAPAYER[[#This Row],[ ]]="Payé",PMKAFAAPAYER[[#This Row],[17.09.2025]],0)</f>
        <v>0</v>
      </c>
      <c r="CX528" s="161"/>
      <c r="CY528" s="176">
        <f>IF(PMKAFAAPAYER[[#This Row],[ ]]="Payé",PMKAFAAPAYER[[#This Row],[24.09.2025]],0)</f>
        <v>0</v>
      </c>
      <c r="CZ528" s="17">
        <f t="shared" si="134"/>
        <v>0</v>
      </c>
      <c r="DA528" s="162"/>
      <c r="DB528" s="166">
        <f>IF(PMKAFAAPAYER[[#This Row],[ ]]="Payé",PMKAFAAPAYER[[#This Row],[01.10.2025]],0)</f>
        <v>0</v>
      </c>
      <c r="DC528" s="161"/>
      <c r="DD528" s="166">
        <f>IF(PMKAFAAPAYER[[#This Row],[ ]]="Payé",PMKAFAAPAYER[[#This Row],[08.10.2025]],0)</f>
        <v>0</v>
      </c>
      <c r="DE528" s="161"/>
      <c r="DF528" s="166">
        <f>IF(PMKAFAAPAYER[[#This Row],[ ]]="Payé",PMKAFAAPAYER[[#This Row],[15.10.2025]],0)</f>
        <v>0</v>
      </c>
      <c r="DG528" s="161"/>
      <c r="DH528" s="166">
        <f>IF(PMKAFAAPAYER[[#This Row],[ ]]="Payé",PMKAFAAPAYER[[#This Row],[22.10.2025]],0)</f>
        <v>0</v>
      </c>
      <c r="DI528" s="161"/>
      <c r="DJ528" s="176">
        <f>IF(PMKAFAAPAYER[[#This Row],[ ]]="Payé",PMKAFAAPAYER[[#This Row],[29.10.2025]],0)</f>
        <v>0</v>
      </c>
      <c r="DK528" s="18">
        <f t="shared" si="135"/>
        <v>0</v>
      </c>
      <c r="DL528" s="162"/>
      <c r="DM528" s="166">
        <f>IF(PMKAFAAPAYER[[#This Row],[ ]]="Payé",PMKAFAAPAYER[[#This Row],[05.11.2025]],0)</f>
        <v>0</v>
      </c>
      <c r="DN528" s="161"/>
      <c r="DO528" s="166">
        <f>IF(PMKAFAAPAYER[[#This Row],[ ]]="Payé",PMKAFAAPAYER[[#This Row],[12.11.2025]],0)</f>
        <v>0</v>
      </c>
      <c r="DP528" s="161"/>
      <c r="DQ528" s="166">
        <f>IF(PMKAFAAPAYER[[#This Row],[ ]]="Payé",PMKAFAAPAYER[[#This Row],[19.11.2025]],0)</f>
        <v>0</v>
      </c>
      <c r="DR528" s="161"/>
      <c r="DS528" s="176">
        <f>IF(PMKAFAAPAYER[[#This Row],[ ]]="Payé",PMKAFAAPAYER[[#This Row],[26.11.2025]],0)</f>
        <v>0</v>
      </c>
      <c r="DT528" s="17">
        <f t="shared" si="136"/>
        <v>0</v>
      </c>
      <c r="DU528" s="162"/>
      <c r="DV528" s="166">
        <f>IF(PMKAFAAPAYER[[#This Row],[ ]]="Payé",PMKAFAAPAYER[[#This Row],[03.12.2025]],0)</f>
        <v>0</v>
      </c>
      <c r="DW528" s="161"/>
      <c r="DX528" s="166">
        <f>IF(PMKAFAAPAYER[[#This Row],[ ]]="Payé",PMKAFAAPAYER[[#This Row],[10.12.2025]],0)</f>
        <v>0</v>
      </c>
      <c r="DY528" s="161"/>
      <c r="DZ528" s="166">
        <f>IF(PMKAFAAPAYER[[#This Row],[ ]]="Payé",PMKAFAAPAYER[[#This Row],[17.12.2025]],0)</f>
        <v>0</v>
      </c>
      <c r="EA528" s="161"/>
      <c r="EB528" s="166">
        <f>IF(PMKAFAAPAYER[[#This Row],[ ]]="Payé",PMKAFAAPAYER[[#This Row],[24.12.2025]],0)</f>
        <v>0</v>
      </c>
      <c r="EC528" s="161"/>
      <c r="ED528" s="176">
        <f>IF(PMKAFAAPAYER[[#This Row],[ ]]="Payé",PMKAFAAPAYER[[#This Row],[31.12.2025]],0)</f>
        <v>0</v>
      </c>
      <c r="EE528" s="18">
        <f t="shared" si="137"/>
        <v>0</v>
      </c>
      <c r="EF528" s="11">
        <f t="shared" si="138"/>
        <v>0</v>
      </c>
      <c r="EG528" s="16">
        <f>+PMKAFAAPAYER[[#This Row],[CHF]]-PMKAFAAPAYER[[#This Row],[T2025]]</f>
        <v>0</v>
      </c>
    </row>
    <row r="529" spans="1:137" x14ac:dyDescent="0.3">
      <c r="A529" s="9">
        <f t="shared" si="139"/>
        <v>524</v>
      </c>
      <c r="B529" s="250"/>
      <c r="C529" s="251"/>
      <c r="D529" s="252"/>
      <c r="E529" s="253"/>
      <c r="F529" s="265">
        <f t="shared" si="125"/>
        <v>0</v>
      </c>
      <c r="G529" s="254"/>
      <c r="H529" s="255"/>
      <c r="I529" s="256"/>
      <c r="J529" s="14"/>
      <c r="K529" s="14"/>
      <c r="L529" s="14"/>
      <c r="N529" s="15"/>
      <c r="P529" s="258"/>
      <c r="Q529" s="259"/>
      <c r="R529" s="260"/>
      <c r="S529" s="166">
        <f>IF(PMKAFAAPAYER[[#This Row],[ ]]="Payé",PMKAFAAPAYER[[#This Row],[02.01.2025]],0)</f>
        <v>0</v>
      </c>
      <c r="T529" s="234"/>
      <c r="U529" s="166">
        <f>IF(PMKAFAAPAYER[[#This Row],[ ]]="Payé",PMKAFAAPAYER[[#This Row],[09.01.2025]],0)</f>
        <v>0</v>
      </c>
      <c r="V529" s="234"/>
      <c r="W529" s="166">
        <f>IF(PMKAFAAPAYER[[#This Row],[ ]]="Payé",PMKAFAAPAYER[[#This Row],[16.01.2025]],0)</f>
        <v>0</v>
      </c>
      <c r="X529" s="234"/>
      <c r="Y529" s="166">
        <f>IF(PMKAFAAPAYER[[#This Row],[ ]]="Payé",PMKAFAAPAYER[[#This Row],[23.01.2025]],0)</f>
        <v>0</v>
      </c>
      <c r="Z529" s="234"/>
      <c r="AA529" s="176">
        <f>IF(PMKAFAAPAYER[[#This Row],[ ]]="Payé",PMKAFAAPAYER[[#This Row],[30.01.2025]],0)</f>
        <v>0</v>
      </c>
      <c r="AB529" s="32">
        <f t="shared" si="126"/>
        <v>0</v>
      </c>
      <c r="AC529" s="234"/>
      <c r="AD529" s="166">
        <f>IF(PMKAFAAPAYER[[#This Row],[ ]]="Payé",PMKAFAAPAYER[[#This Row],[06.02.2025]],0)</f>
        <v>0</v>
      </c>
      <c r="AE529" s="234"/>
      <c r="AF529" s="166">
        <f>IF(PMKAFAAPAYER[[#This Row],[ ]]="Payé",PMKAFAAPAYER[[#This Row],[13.02.2025]],0)</f>
        <v>0</v>
      </c>
      <c r="AG529" s="234"/>
      <c r="AH529" s="166">
        <f>IF(PMKAFAAPAYER[[#This Row],[ ]]="Payé",PMKAFAAPAYER[[#This Row],[20.02.2025]],0)</f>
        <v>0</v>
      </c>
      <c r="AI529" s="234"/>
      <c r="AJ529" s="176">
        <f>IF(PMKAFAAPAYER[[#This Row],[ ]]="Payé",PMKAFAAPAYER[[#This Row],[27.02.2025]],0)</f>
        <v>0</v>
      </c>
      <c r="AK529" s="47">
        <f t="shared" si="127"/>
        <v>0</v>
      </c>
      <c r="AL529" s="162"/>
      <c r="AM529" s="166">
        <f>IF(PMKAFAAPAYER[[#This Row],[ ]]="Payé",PMKAFAAPAYER[[#This Row],[05.03.2025]],0)</f>
        <v>0</v>
      </c>
      <c r="AN529" s="161"/>
      <c r="AO529" s="166">
        <f>IF(PMKAFAAPAYER[[#This Row],[ ]]="Payé",PMKAFAAPAYER[[#This Row],[12.03.2025]],0)</f>
        <v>0</v>
      </c>
      <c r="AP529" s="161"/>
      <c r="AQ529" s="166">
        <f>IF(PMKAFAAPAYER[[#This Row],[ ]]="Payé",PMKAFAAPAYER[[#This Row],[19.03.2025]],0)</f>
        <v>0</v>
      </c>
      <c r="AR529" s="161"/>
      <c r="AS529" s="176">
        <f>IF(PMKAFAAPAYER[[#This Row],[ ]]="Payé",PMKAFAAPAYER[[#This Row],[26.03.2025]],0)</f>
        <v>0</v>
      </c>
      <c r="AT529" s="17">
        <f t="shared" si="128"/>
        <v>0</v>
      </c>
      <c r="AU529" s="162"/>
      <c r="AV529" s="166">
        <f>IF(PMKAFAAPAYER[[#This Row],[ ]]="Payé",PMKAFAAPAYER[[#This Row],[02.04.2025]],0)</f>
        <v>0</v>
      </c>
      <c r="AW529" s="161"/>
      <c r="AX529" s="166">
        <f>IF(PMKAFAAPAYER[[#This Row],[ ]]="Payé",PMKAFAAPAYER[[#This Row],[09.04.2025]],0)</f>
        <v>0</v>
      </c>
      <c r="AY529" s="161"/>
      <c r="AZ529" s="166">
        <f>IF(PMKAFAAPAYER[[#This Row],[ ]]="Payé",PMKAFAAPAYER[[#This Row],[16.04.2025]],0)</f>
        <v>0</v>
      </c>
      <c r="BA529" s="161"/>
      <c r="BB529" s="166">
        <f>IF(PMKAFAAPAYER[[#This Row],[ ]]="Payé",PMKAFAAPAYER[[#This Row],[23.04.2025]],0)</f>
        <v>0</v>
      </c>
      <c r="BC529" s="161"/>
      <c r="BD529" s="176">
        <f>IF(PMKAFAAPAYER[[#This Row],[ ]]="Payé",PMKAFAAPAYER[[#This Row],[30.04.2025]],0)</f>
        <v>0</v>
      </c>
      <c r="BE529" s="18">
        <f t="shared" si="129"/>
        <v>0</v>
      </c>
      <c r="BF529" s="162"/>
      <c r="BG529" s="166">
        <f>IF(PMKAFAAPAYER[[#This Row],[ ]]="Payé",PMKAFAAPAYER[[#This Row],[07.05.2025]],0)</f>
        <v>0</v>
      </c>
      <c r="BH529" s="161"/>
      <c r="BI529" s="166">
        <f>IF(PMKAFAAPAYER[[#This Row],[ ]]="Payé",PMKAFAAPAYER[[#This Row],[14.05.2025]],0)</f>
        <v>0</v>
      </c>
      <c r="BJ529" s="161"/>
      <c r="BK529" s="166">
        <f>IF(PMKAFAAPAYER[[#This Row],[ ]]="Payé",PMKAFAAPAYER[[#This Row],[21.05.2025]],0)</f>
        <v>0</v>
      </c>
      <c r="BL529" s="161"/>
      <c r="BM529" s="176">
        <f>IF(PMKAFAAPAYER[[#This Row],[ ]]="Payé",PMKAFAAPAYER[[#This Row],[28.05.2025]],0)</f>
        <v>0</v>
      </c>
      <c r="BN529" s="17">
        <f t="shared" si="130"/>
        <v>0</v>
      </c>
      <c r="BO529" s="162"/>
      <c r="BP529" s="166">
        <f>IF(PMKAFAAPAYER[[#This Row],[ ]]="Payé",PMKAFAAPAYER[[#This Row],[04.06.2025]],0)</f>
        <v>0</v>
      </c>
      <c r="BQ529" s="161"/>
      <c r="BR529" s="166">
        <f>IF(PMKAFAAPAYER[[#This Row],[ ]]="Payé",PMKAFAAPAYER[[#This Row],[11.06.2025]],0)</f>
        <v>0</v>
      </c>
      <c r="BS529" s="161"/>
      <c r="BT529" s="166">
        <f>IF(PMKAFAAPAYER[[#This Row],[ ]]="Payé",PMKAFAAPAYER[[#This Row],[18.06.2025]],0)</f>
        <v>0</v>
      </c>
      <c r="BU529" s="161"/>
      <c r="BV529" s="176">
        <f>IF(PMKAFAAPAYER[[#This Row],[ ]]="Payé",PMKAFAAPAYER[[#This Row],[25.06.2025]],0)</f>
        <v>0</v>
      </c>
      <c r="BW529" s="18">
        <f t="shared" si="131"/>
        <v>0</v>
      </c>
      <c r="BX529" s="162"/>
      <c r="BY529" s="166">
        <f>IF(PMKAFAAPAYER[[#This Row],[ ]]="Payé",PMKAFAAPAYER[[#This Row],[02.07.2025]],0)</f>
        <v>0</v>
      </c>
      <c r="BZ529" s="161"/>
      <c r="CA529" s="166">
        <f>IF(PMKAFAAPAYER[[#This Row],[ ]]="Payé",PMKAFAAPAYER[[#This Row],[09.07.2025]],0)</f>
        <v>0</v>
      </c>
      <c r="CB529" s="161"/>
      <c r="CC529" s="166">
        <f>IF(PMKAFAAPAYER[[#This Row],[ ]]="Payé",PMKAFAAPAYER[[#This Row],[16.07.2025]],0)</f>
        <v>0</v>
      </c>
      <c r="CD529" s="161"/>
      <c r="CE529" s="166">
        <f>IF(PMKAFAAPAYER[[#This Row],[ ]]="Payé",PMKAFAAPAYER[[#This Row],[23.07.2025]],0)</f>
        <v>0</v>
      </c>
      <c r="CF529" s="161"/>
      <c r="CG529" s="176">
        <f>IF(PMKAFAAPAYER[[#This Row],[ ]]="Payé",PMKAFAAPAYER[[#This Row],[30.07.2025]],0)</f>
        <v>0</v>
      </c>
      <c r="CH529" s="17">
        <f t="shared" si="132"/>
        <v>0</v>
      </c>
      <c r="CI529" s="162"/>
      <c r="CJ529" s="166">
        <f>IF(PMKAFAAPAYER[[#This Row],[ ]]="Payé",PMKAFAAPAYER[[#This Row],[06.08.2025]],0)</f>
        <v>0</v>
      </c>
      <c r="CK529" s="161"/>
      <c r="CL529" s="166">
        <f>IF(PMKAFAAPAYER[[#This Row],[ ]]="Payé",PMKAFAAPAYER[[#This Row],[13.08.2025]],0)</f>
        <v>0</v>
      </c>
      <c r="CM529" s="161"/>
      <c r="CN529" s="166">
        <f>IF(PMKAFAAPAYER[[#This Row],[ ]]="Payé",PMKAFAAPAYER[[#This Row],[20.08.2025]],0)</f>
        <v>0</v>
      </c>
      <c r="CO529" s="161"/>
      <c r="CP529" s="176">
        <f>IF(PMKAFAAPAYER[[#This Row],[ ]]="Payé",PMKAFAAPAYER[[#This Row],[27.08.2025]],0)</f>
        <v>0</v>
      </c>
      <c r="CQ529" s="18">
        <f t="shared" si="133"/>
        <v>0</v>
      </c>
      <c r="CR529" s="162"/>
      <c r="CS529" s="166">
        <f>IF(PMKAFAAPAYER[[#This Row],[ ]]="Payé",PMKAFAAPAYER[[#This Row],[03.09.2025]],0)</f>
        <v>0</v>
      </c>
      <c r="CT529" s="161"/>
      <c r="CU529" s="166">
        <f>IF(PMKAFAAPAYER[[#This Row],[ ]]="Payé",PMKAFAAPAYER[[#This Row],[10.09.2025]],0)</f>
        <v>0</v>
      </c>
      <c r="CV529" s="161"/>
      <c r="CW529" s="166">
        <f>IF(PMKAFAAPAYER[[#This Row],[ ]]="Payé",PMKAFAAPAYER[[#This Row],[17.09.2025]],0)</f>
        <v>0</v>
      </c>
      <c r="CX529" s="161"/>
      <c r="CY529" s="176">
        <f>IF(PMKAFAAPAYER[[#This Row],[ ]]="Payé",PMKAFAAPAYER[[#This Row],[24.09.2025]],0)</f>
        <v>0</v>
      </c>
      <c r="CZ529" s="17">
        <f t="shared" si="134"/>
        <v>0</v>
      </c>
      <c r="DA529" s="162"/>
      <c r="DB529" s="166">
        <f>IF(PMKAFAAPAYER[[#This Row],[ ]]="Payé",PMKAFAAPAYER[[#This Row],[01.10.2025]],0)</f>
        <v>0</v>
      </c>
      <c r="DC529" s="161"/>
      <c r="DD529" s="166">
        <f>IF(PMKAFAAPAYER[[#This Row],[ ]]="Payé",PMKAFAAPAYER[[#This Row],[08.10.2025]],0)</f>
        <v>0</v>
      </c>
      <c r="DE529" s="161"/>
      <c r="DF529" s="166">
        <f>IF(PMKAFAAPAYER[[#This Row],[ ]]="Payé",PMKAFAAPAYER[[#This Row],[15.10.2025]],0)</f>
        <v>0</v>
      </c>
      <c r="DG529" s="161"/>
      <c r="DH529" s="166">
        <f>IF(PMKAFAAPAYER[[#This Row],[ ]]="Payé",PMKAFAAPAYER[[#This Row],[22.10.2025]],0)</f>
        <v>0</v>
      </c>
      <c r="DI529" s="161"/>
      <c r="DJ529" s="176">
        <f>IF(PMKAFAAPAYER[[#This Row],[ ]]="Payé",PMKAFAAPAYER[[#This Row],[29.10.2025]],0)</f>
        <v>0</v>
      </c>
      <c r="DK529" s="18">
        <f t="shared" si="135"/>
        <v>0</v>
      </c>
      <c r="DL529" s="162"/>
      <c r="DM529" s="166">
        <f>IF(PMKAFAAPAYER[[#This Row],[ ]]="Payé",PMKAFAAPAYER[[#This Row],[05.11.2025]],0)</f>
        <v>0</v>
      </c>
      <c r="DN529" s="161"/>
      <c r="DO529" s="166">
        <f>IF(PMKAFAAPAYER[[#This Row],[ ]]="Payé",PMKAFAAPAYER[[#This Row],[12.11.2025]],0)</f>
        <v>0</v>
      </c>
      <c r="DP529" s="161"/>
      <c r="DQ529" s="166">
        <f>IF(PMKAFAAPAYER[[#This Row],[ ]]="Payé",PMKAFAAPAYER[[#This Row],[19.11.2025]],0)</f>
        <v>0</v>
      </c>
      <c r="DR529" s="161"/>
      <c r="DS529" s="176">
        <f>IF(PMKAFAAPAYER[[#This Row],[ ]]="Payé",PMKAFAAPAYER[[#This Row],[26.11.2025]],0)</f>
        <v>0</v>
      </c>
      <c r="DT529" s="17">
        <f t="shared" si="136"/>
        <v>0</v>
      </c>
      <c r="DU529" s="162"/>
      <c r="DV529" s="166">
        <f>IF(PMKAFAAPAYER[[#This Row],[ ]]="Payé",PMKAFAAPAYER[[#This Row],[03.12.2025]],0)</f>
        <v>0</v>
      </c>
      <c r="DW529" s="161"/>
      <c r="DX529" s="166">
        <f>IF(PMKAFAAPAYER[[#This Row],[ ]]="Payé",PMKAFAAPAYER[[#This Row],[10.12.2025]],0)</f>
        <v>0</v>
      </c>
      <c r="DY529" s="161"/>
      <c r="DZ529" s="166">
        <f>IF(PMKAFAAPAYER[[#This Row],[ ]]="Payé",PMKAFAAPAYER[[#This Row],[17.12.2025]],0)</f>
        <v>0</v>
      </c>
      <c r="EA529" s="161"/>
      <c r="EB529" s="166">
        <f>IF(PMKAFAAPAYER[[#This Row],[ ]]="Payé",PMKAFAAPAYER[[#This Row],[24.12.2025]],0)</f>
        <v>0</v>
      </c>
      <c r="EC529" s="161"/>
      <c r="ED529" s="176">
        <f>IF(PMKAFAAPAYER[[#This Row],[ ]]="Payé",PMKAFAAPAYER[[#This Row],[31.12.2025]],0)</f>
        <v>0</v>
      </c>
      <c r="EE529" s="18">
        <f t="shared" si="137"/>
        <v>0</v>
      </c>
      <c r="EF529" s="11">
        <f t="shared" si="138"/>
        <v>0</v>
      </c>
      <c r="EG529" s="16">
        <f>+PMKAFAAPAYER[[#This Row],[CHF]]-PMKAFAAPAYER[[#This Row],[T2025]]</f>
        <v>0</v>
      </c>
    </row>
    <row r="530" spans="1:137" x14ac:dyDescent="0.3">
      <c r="A530" s="9">
        <f t="shared" si="139"/>
        <v>525</v>
      </c>
      <c r="B530" s="250"/>
      <c r="C530" s="251"/>
      <c r="D530" s="252"/>
      <c r="E530" s="253"/>
      <c r="F530" s="265">
        <f t="shared" si="125"/>
        <v>0</v>
      </c>
      <c r="G530" s="254"/>
      <c r="H530" s="255"/>
      <c r="I530" s="256"/>
      <c r="J530" s="14"/>
      <c r="K530" s="14"/>
      <c r="L530" s="14"/>
      <c r="N530" s="15"/>
      <c r="P530" s="258"/>
      <c r="Q530" s="259"/>
      <c r="R530" s="260"/>
      <c r="S530" s="166">
        <f>IF(PMKAFAAPAYER[[#This Row],[ ]]="Payé",PMKAFAAPAYER[[#This Row],[02.01.2025]],0)</f>
        <v>0</v>
      </c>
      <c r="T530" s="234"/>
      <c r="U530" s="166">
        <f>IF(PMKAFAAPAYER[[#This Row],[ ]]="Payé",PMKAFAAPAYER[[#This Row],[09.01.2025]],0)</f>
        <v>0</v>
      </c>
      <c r="V530" s="234"/>
      <c r="W530" s="166">
        <f>IF(PMKAFAAPAYER[[#This Row],[ ]]="Payé",PMKAFAAPAYER[[#This Row],[16.01.2025]],0)</f>
        <v>0</v>
      </c>
      <c r="X530" s="234"/>
      <c r="Y530" s="166">
        <f>IF(PMKAFAAPAYER[[#This Row],[ ]]="Payé",PMKAFAAPAYER[[#This Row],[23.01.2025]],0)</f>
        <v>0</v>
      </c>
      <c r="Z530" s="234"/>
      <c r="AA530" s="176">
        <f>IF(PMKAFAAPAYER[[#This Row],[ ]]="Payé",PMKAFAAPAYER[[#This Row],[30.01.2025]],0)</f>
        <v>0</v>
      </c>
      <c r="AB530" s="32">
        <f t="shared" si="126"/>
        <v>0</v>
      </c>
      <c r="AC530" s="234"/>
      <c r="AD530" s="166">
        <f>IF(PMKAFAAPAYER[[#This Row],[ ]]="Payé",PMKAFAAPAYER[[#This Row],[06.02.2025]],0)</f>
        <v>0</v>
      </c>
      <c r="AE530" s="234"/>
      <c r="AF530" s="166">
        <f>IF(PMKAFAAPAYER[[#This Row],[ ]]="Payé",PMKAFAAPAYER[[#This Row],[13.02.2025]],0)</f>
        <v>0</v>
      </c>
      <c r="AG530" s="234"/>
      <c r="AH530" s="166">
        <f>IF(PMKAFAAPAYER[[#This Row],[ ]]="Payé",PMKAFAAPAYER[[#This Row],[20.02.2025]],0)</f>
        <v>0</v>
      </c>
      <c r="AI530" s="234"/>
      <c r="AJ530" s="176">
        <f>IF(PMKAFAAPAYER[[#This Row],[ ]]="Payé",PMKAFAAPAYER[[#This Row],[27.02.2025]],0)</f>
        <v>0</v>
      </c>
      <c r="AK530" s="47">
        <f t="shared" si="127"/>
        <v>0</v>
      </c>
      <c r="AL530" s="162"/>
      <c r="AM530" s="166">
        <f>IF(PMKAFAAPAYER[[#This Row],[ ]]="Payé",PMKAFAAPAYER[[#This Row],[05.03.2025]],0)</f>
        <v>0</v>
      </c>
      <c r="AN530" s="161"/>
      <c r="AO530" s="166">
        <f>IF(PMKAFAAPAYER[[#This Row],[ ]]="Payé",PMKAFAAPAYER[[#This Row],[12.03.2025]],0)</f>
        <v>0</v>
      </c>
      <c r="AP530" s="161"/>
      <c r="AQ530" s="166">
        <f>IF(PMKAFAAPAYER[[#This Row],[ ]]="Payé",PMKAFAAPAYER[[#This Row],[19.03.2025]],0)</f>
        <v>0</v>
      </c>
      <c r="AR530" s="161"/>
      <c r="AS530" s="176">
        <f>IF(PMKAFAAPAYER[[#This Row],[ ]]="Payé",PMKAFAAPAYER[[#This Row],[26.03.2025]],0)</f>
        <v>0</v>
      </c>
      <c r="AT530" s="17">
        <f t="shared" si="128"/>
        <v>0</v>
      </c>
      <c r="AU530" s="162"/>
      <c r="AV530" s="166">
        <f>IF(PMKAFAAPAYER[[#This Row],[ ]]="Payé",PMKAFAAPAYER[[#This Row],[02.04.2025]],0)</f>
        <v>0</v>
      </c>
      <c r="AW530" s="161"/>
      <c r="AX530" s="166">
        <f>IF(PMKAFAAPAYER[[#This Row],[ ]]="Payé",PMKAFAAPAYER[[#This Row],[09.04.2025]],0)</f>
        <v>0</v>
      </c>
      <c r="AY530" s="161"/>
      <c r="AZ530" s="166">
        <f>IF(PMKAFAAPAYER[[#This Row],[ ]]="Payé",PMKAFAAPAYER[[#This Row],[16.04.2025]],0)</f>
        <v>0</v>
      </c>
      <c r="BA530" s="161"/>
      <c r="BB530" s="166">
        <f>IF(PMKAFAAPAYER[[#This Row],[ ]]="Payé",PMKAFAAPAYER[[#This Row],[23.04.2025]],0)</f>
        <v>0</v>
      </c>
      <c r="BC530" s="161"/>
      <c r="BD530" s="176">
        <f>IF(PMKAFAAPAYER[[#This Row],[ ]]="Payé",PMKAFAAPAYER[[#This Row],[30.04.2025]],0)</f>
        <v>0</v>
      </c>
      <c r="BE530" s="18">
        <f t="shared" si="129"/>
        <v>0</v>
      </c>
      <c r="BF530" s="162"/>
      <c r="BG530" s="166">
        <f>IF(PMKAFAAPAYER[[#This Row],[ ]]="Payé",PMKAFAAPAYER[[#This Row],[07.05.2025]],0)</f>
        <v>0</v>
      </c>
      <c r="BH530" s="161"/>
      <c r="BI530" s="166">
        <f>IF(PMKAFAAPAYER[[#This Row],[ ]]="Payé",PMKAFAAPAYER[[#This Row],[14.05.2025]],0)</f>
        <v>0</v>
      </c>
      <c r="BJ530" s="161"/>
      <c r="BK530" s="166">
        <f>IF(PMKAFAAPAYER[[#This Row],[ ]]="Payé",PMKAFAAPAYER[[#This Row],[21.05.2025]],0)</f>
        <v>0</v>
      </c>
      <c r="BL530" s="161"/>
      <c r="BM530" s="176">
        <f>IF(PMKAFAAPAYER[[#This Row],[ ]]="Payé",PMKAFAAPAYER[[#This Row],[28.05.2025]],0)</f>
        <v>0</v>
      </c>
      <c r="BN530" s="17">
        <f t="shared" si="130"/>
        <v>0</v>
      </c>
      <c r="BO530" s="162"/>
      <c r="BP530" s="166">
        <f>IF(PMKAFAAPAYER[[#This Row],[ ]]="Payé",PMKAFAAPAYER[[#This Row],[04.06.2025]],0)</f>
        <v>0</v>
      </c>
      <c r="BQ530" s="161"/>
      <c r="BR530" s="166">
        <f>IF(PMKAFAAPAYER[[#This Row],[ ]]="Payé",PMKAFAAPAYER[[#This Row],[11.06.2025]],0)</f>
        <v>0</v>
      </c>
      <c r="BS530" s="161"/>
      <c r="BT530" s="166">
        <f>IF(PMKAFAAPAYER[[#This Row],[ ]]="Payé",PMKAFAAPAYER[[#This Row],[18.06.2025]],0)</f>
        <v>0</v>
      </c>
      <c r="BU530" s="161"/>
      <c r="BV530" s="176">
        <f>IF(PMKAFAAPAYER[[#This Row],[ ]]="Payé",PMKAFAAPAYER[[#This Row],[25.06.2025]],0)</f>
        <v>0</v>
      </c>
      <c r="BW530" s="18">
        <f t="shared" si="131"/>
        <v>0</v>
      </c>
      <c r="BX530" s="162"/>
      <c r="BY530" s="166">
        <f>IF(PMKAFAAPAYER[[#This Row],[ ]]="Payé",PMKAFAAPAYER[[#This Row],[02.07.2025]],0)</f>
        <v>0</v>
      </c>
      <c r="BZ530" s="161"/>
      <c r="CA530" s="166">
        <f>IF(PMKAFAAPAYER[[#This Row],[ ]]="Payé",PMKAFAAPAYER[[#This Row],[09.07.2025]],0)</f>
        <v>0</v>
      </c>
      <c r="CB530" s="161"/>
      <c r="CC530" s="166">
        <f>IF(PMKAFAAPAYER[[#This Row],[ ]]="Payé",PMKAFAAPAYER[[#This Row],[16.07.2025]],0)</f>
        <v>0</v>
      </c>
      <c r="CD530" s="161"/>
      <c r="CE530" s="166">
        <f>IF(PMKAFAAPAYER[[#This Row],[ ]]="Payé",PMKAFAAPAYER[[#This Row],[23.07.2025]],0)</f>
        <v>0</v>
      </c>
      <c r="CF530" s="161"/>
      <c r="CG530" s="176">
        <f>IF(PMKAFAAPAYER[[#This Row],[ ]]="Payé",PMKAFAAPAYER[[#This Row],[30.07.2025]],0)</f>
        <v>0</v>
      </c>
      <c r="CH530" s="17">
        <f t="shared" si="132"/>
        <v>0</v>
      </c>
      <c r="CI530" s="162"/>
      <c r="CJ530" s="166">
        <f>IF(PMKAFAAPAYER[[#This Row],[ ]]="Payé",PMKAFAAPAYER[[#This Row],[06.08.2025]],0)</f>
        <v>0</v>
      </c>
      <c r="CK530" s="161"/>
      <c r="CL530" s="166">
        <f>IF(PMKAFAAPAYER[[#This Row],[ ]]="Payé",PMKAFAAPAYER[[#This Row],[13.08.2025]],0)</f>
        <v>0</v>
      </c>
      <c r="CM530" s="161"/>
      <c r="CN530" s="166">
        <f>IF(PMKAFAAPAYER[[#This Row],[ ]]="Payé",PMKAFAAPAYER[[#This Row],[20.08.2025]],0)</f>
        <v>0</v>
      </c>
      <c r="CO530" s="161"/>
      <c r="CP530" s="176">
        <f>IF(PMKAFAAPAYER[[#This Row],[ ]]="Payé",PMKAFAAPAYER[[#This Row],[27.08.2025]],0)</f>
        <v>0</v>
      </c>
      <c r="CQ530" s="18">
        <f t="shared" si="133"/>
        <v>0</v>
      </c>
      <c r="CR530" s="162"/>
      <c r="CS530" s="166">
        <f>IF(PMKAFAAPAYER[[#This Row],[ ]]="Payé",PMKAFAAPAYER[[#This Row],[03.09.2025]],0)</f>
        <v>0</v>
      </c>
      <c r="CT530" s="161"/>
      <c r="CU530" s="166">
        <f>IF(PMKAFAAPAYER[[#This Row],[ ]]="Payé",PMKAFAAPAYER[[#This Row],[10.09.2025]],0)</f>
        <v>0</v>
      </c>
      <c r="CV530" s="161"/>
      <c r="CW530" s="166">
        <f>IF(PMKAFAAPAYER[[#This Row],[ ]]="Payé",PMKAFAAPAYER[[#This Row],[17.09.2025]],0)</f>
        <v>0</v>
      </c>
      <c r="CX530" s="161"/>
      <c r="CY530" s="176">
        <f>IF(PMKAFAAPAYER[[#This Row],[ ]]="Payé",PMKAFAAPAYER[[#This Row],[24.09.2025]],0)</f>
        <v>0</v>
      </c>
      <c r="CZ530" s="17">
        <f t="shared" si="134"/>
        <v>0</v>
      </c>
      <c r="DA530" s="162"/>
      <c r="DB530" s="166">
        <f>IF(PMKAFAAPAYER[[#This Row],[ ]]="Payé",PMKAFAAPAYER[[#This Row],[01.10.2025]],0)</f>
        <v>0</v>
      </c>
      <c r="DC530" s="161"/>
      <c r="DD530" s="166">
        <f>IF(PMKAFAAPAYER[[#This Row],[ ]]="Payé",PMKAFAAPAYER[[#This Row],[08.10.2025]],0)</f>
        <v>0</v>
      </c>
      <c r="DE530" s="161"/>
      <c r="DF530" s="166">
        <f>IF(PMKAFAAPAYER[[#This Row],[ ]]="Payé",PMKAFAAPAYER[[#This Row],[15.10.2025]],0)</f>
        <v>0</v>
      </c>
      <c r="DG530" s="161"/>
      <c r="DH530" s="166">
        <f>IF(PMKAFAAPAYER[[#This Row],[ ]]="Payé",PMKAFAAPAYER[[#This Row],[22.10.2025]],0)</f>
        <v>0</v>
      </c>
      <c r="DI530" s="161"/>
      <c r="DJ530" s="176">
        <f>IF(PMKAFAAPAYER[[#This Row],[ ]]="Payé",PMKAFAAPAYER[[#This Row],[29.10.2025]],0)</f>
        <v>0</v>
      </c>
      <c r="DK530" s="18">
        <f t="shared" si="135"/>
        <v>0</v>
      </c>
      <c r="DL530" s="162"/>
      <c r="DM530" s="166">
        <f>IF(PMKAFAAPAYER[[#This Row],[ ]]="Payé",PMKAFAAPAYER[[#This Row],[05.11.2025]],0)</f>
        <v>0</v>
      </c>
      <c r="DN530" s="161"/>
      <c r="DO530" s="166">
        <f>IF(PMKAFAAPAYER[[#This Row],[ ]]="Payé",PMKAFAAPAYER[[#This Row],[12.11.2025]],0)</f>
        <v>0</v>
      </c>
      <c r="DP530" s="161"/>
      <c r="DQ530" s="166">
        <f>IF(PMKAFAAPAYER[[#This Row],[ ]]="Payé",PMKAFAAPAYER[[#This Row],[19.11.2025]],0)</f>
        <v>0</v>
      </c>
      <c r="DR530" s="161"/>
      <c r="DS530" s="176">
        <f>IF(PMKAFAAPAYER[[#This Row],[ ]]="Payé",PMKAFAAPAYER[[#This Row],[26.11.2025]],0)</f>
        <v>0</v>
      </c>
      <c r="DT530" s="17">
        <f t="shared" si="136"/>
        <v>0</v>
      </c>
      <c r="DU530" s="162"/>
      <c r="DV530" s="166">
        <f>IF(PMKAFAAPAYER[[#This Row],[ ]]="Payé",PMKAFAAPAYER[[#This Row],[03.12.2025]],0)</f>
        <v>0</v>
      </c>
      <c r="DW530" s="161"/>
      <c r="DX530" s="166">
        <f>IF(PMKAFAAPAYER[[#This Row],[ ]]="Payé",PMKAFAAPAYER[[#This Row],[10.12.2025]],0)</f>
        <v>0</v>
      </c>
      <c r="DY530" s="161"/>
      <c r="DZ530" s="166">
        <f>IF(PMKAFAAPAYER[[#This Row],[ ]]="Payé",PMKAFAAPAYER[[#This Row],[17.12.2025]],0)</f>
        <v>0</v>
      </c>
      <c r="EA530" s="161"/>
      <c r="EB530" s="166">
        <f>IF(PMKAFAAPAYER[[#This Row],[ ]]="Payé",PMKAFAAPAYER[[#This Row],[24.12.2025]],0)</f>
        <v>0</v>
      </c>
      <c r="EC530" s="161"/>
      <c r="ED530" s="176">
        <f>IF(PMKAFAAPAYER[[#This Row],[ ]]="Payé",PMKAFAAPAYER[[#This Row],[31.12.2025]],0)</f>
        <v>0</v>
      </c>
      <c r="EE530" s="18">
        <f t="shared" si="137"/>
        <v>0</v>
      </c>
      <c r="EF530" s="11">
        <f t="shared" si="138"/>
        <v>0</v>
      </c>
      <c r="EG530" s="16">
        <f>+PMKAFAAPAYER[[#This Row],[CHF]]-PMKAFAAPAYER[[#This Row],[T2025]]</f>
        <v>0</v>
      </c>
    </row>
    <row r="531" spans="1:137" x14ac:dyDescent="0.3">
      <c r="A531" s="9">
        <f t="shared" si="139"/>
        <v>526</v>
      </c>
      <c r="B531" s="250"/>
      <c r="C531" s="251"/>
      <c r="D531" s="252"/>
      <c r="E531" s="253"/>
      <c r="F531" s="265">
        <f t="shared" si="125"/>
        <v>0</v>
      </c>
      <c r="G531" s="254"/>
      <c r="H531" s="255"/>
      <c r="I531" s="256"/>
      <c r="J531" s="14"/>
      <c r="K531" s="14"/>
      <c r="L531" s="14"/>
      <c r="N531" s="15"/>
      <c r="P531" s="258"/>
      <c r="Q531" s="259"/>
      <c r="R531" s="260"/>
      <c r="S531" s="166">
        <f>IF(PMKAFAAPAYER[[#This Row],[ ]]="Payé",PMKAFAAPAYER[[#This Row],[02.01.2025]],0)</f>
        <v>0</v>
      </c>
      <c r="T531" s="234"/>
      <c r="U531" s="166">
        <f>IF(PMKAFAAPAYER[[#This Row],[ ]]="Payé",PMKAFAAPAYER[[#This Row],[09.01.2025]],0)</f>
        <v>0</v>
      </c>
      <c r="V531" s="234"/>
      <c r="W531" s="166">
        <f>IF(PMKAFAAPAYER[[#This Row],[ ]]="Payé",PMKAFAAPAYER[[#This Row],[16.01.2025]],0)</f>
        <v>0</v>
      </c>
      <c r="X531" s="234"/>
      <c r="Y531" s="166">
        <f>IF(PMKAFAAPAYER[[#This Row],[ ]]="Payé",PMKAFAAPAYER[[#This Row],[23.01.2025]],0)</f>
        <v>0</v>
      </c>
      <c r="Z531" s="234"/>
      <c r="AA531" s="176">
        <f>IF(PMKAFAAPAYER[[#This Row],[ ]]="Payé",PMKAFAAPAYER[[#This Row],[30.01.2025]],0)</f>
        <v>0</v>
      </c>
      <c r="AB531" s="32">
        <f t="shared" si="126"/>
        <v>0</v>
      </c>
      <c r="AC531" s="234"/>
      <c r="AD531" s="166">
        <f>IF(PMKAFAAPAYER[[#This Row],[ ]]="Payé",PMKAFAAPAYER[[#This Row],[06.02.2025]],0)</f>
        <v>0</v>
      </c>
      <c r="AE531" s="234"/>
      <c r="AF531" s="166">
        <f>IF(PMKAFAAPAYER[[#This Row],[ ]]="Payé",PMKAFAAPAYER[[#This Row],[13.02.2025]],0)</f>
        <v>0</v>
      </c>
      <c r="AG531" s="234"/>
      <c r="AH531" s="166">
        <f>IF(PMKAFAAPAYER[[#This Row],[ ]]="Payé",PMKAFAAPAYER[[#This Row],[20.02.2025]],0)</f>
        <v>0</v>
      </c>
      <c r="AI531" s="234"/>
      <c r="AJ531" s="176">
        <f>IF(PMKAFAAPAYER[[#This Row],[ ]]="Payé",PMKAFAAPAYER[[#This Row],[27.02.2025]],0)</f>
        <v>0</v>
      </c>
      <c r="AK531" s="47">
        <f t="shared" si="127"/>
        <v>0</v>
      </c>
      <c r="AL531" s="162"/>
      <c r="AM531" s="166">
        <f>IF(PMKAFAAPAYER[[#This Row],[ ]]="Payé",PMKAFAAPAYER[[#This Row],[05.03.2025]],0)</f>
        <v>0</v>
      </c>
      <c r="AN531" s="161"/>
      <c r="AO531" s="166">
        <f>IF(PMKAFAAPAYER[[#This Row],[ ]]="Payé",PMKAFAAPAYER[[#This Row],[12.03.2025]],0)</f>
        <v>0</v>
      </c>
      <c r="AP531" s="161"/>
      <c r="AQ531" s="166">
        <f>IF(PMKAFAAPAYER[[#This Row],[ ]]="Payé",PMKAFAAPAYER[[#This Row],[19.03.2025]],0)</f>
        <v>0</v>
      </c>
      <c r="AR531" s="161"/>
      <c r="AS531" s="176">
        <f>IF(PMKAFAAPAYER[[#This Row],[ ]]="Payé",PMKAFAAPAYER[[#This Row],[26.03.2025]],0)</f>
        <v>0</v>
      </c>
      <c r="AT531" s="17">
        <f t="shared" si="128"/>
        <v>0</v>
      </c>
      <c r="AU531" s="162"/>
      <c r="AV531" s="166">
        <f>IF(PMKAFAAPAYER[[#This Row],[ ]]="Payé",PMKAFAAPAYER[[#This Row],[02.04.2025]],0)</f>
        <v>0</v>
      </c>
      <c r="AW531" s="161"/>
      <c r="AX531" s="166">
        <f>IF(PMKAFAAPAYER[[#This Row],[ ]]="Payé",PMKAFAAPAYER[[#This Row],[09.04.2025]],0)</f>
        <v>0</v>
      </c>
      <c r="AY531" s="161"/>
      <c r="AZ531" s="166">
        <f>IF(PMKAFAAPAYER[[#This Row],[ ]]="Payé",PMKAFAAPAYER[[#This Row],[16.04.2025]],0)</f>
        <v>0</v>
      </c>
      <c r="BA531" s="161"/>
      <c r="BB531" s="166">
        <f>IF(PMKAFAAPAYER[[#This Row],[ ]]="Payé",PMKAFAAPAYER[[#This Row],[23.04.2025]],0)</f>
        <v>0</v>
      </c>
      <c r="BC531" s="161"/>
      <c r="BD531" s="176">
        <f>IF(PMKAFAAPAYER[[#This Row],[ ]]="Payé",PMKAFAAPAYER[[#This Row],[30.04.2025]],0)</f>
        <v>0</v>
      </c>
      <c r="BE531" s="18">
        <f t="shared" si="129"/>
        <v>0</v>
      </c>
      <c r="BF531" s="162"/>
      <c r="BG531" s="166">
        <f>IF(PMKAFAAPAYER[[#This Row],[ ]]="Payé",PMKAFAAPAYER[[#This Row],[07.05.2025]],0)</f>
        <v>0</v>
      </c>
      <c r="BH531" s="161"/>
      <c r="BI531" s="166">
        <f>IF(PMKAFAAPAYER[[#This Row],[ ]]="Payé",PMKAFAAPAYER[[#This Row],[14.05.2025]],0)</f>
        <v>0</v>
      </c>
      <c r="BJ531" s="161"/>
      <c r="BK531" s="166">
        <f>IF(PMKAFAAPAYER[[#This Row],[ ]]="Payé",PMKAFAAPAYER[[#This Row],[21.05.2025]],0)</f>
        <v>0</v>
      </c>
      <c r="BL531" s="161"/>
      <c r="BM531" s="176">
        <f>IF(PMKAFAAPAYER[[#This Row],[ ]]="Payé",PMKAFAAPAYER[[#This Row],[28.05.2025]],0)</f>
        <v>0</v>
      </c>
      <c r="BN531" s="17">
        <f t="shared" si="130"/>
        <v>0</v>
      </c>
      <c r="BO531" s="162"/>
      <c r="BP531" s="166">
        <f>IF(PMKAFAAPAYER[[#This Row],[ ]]="Payé",PMKAFAAPAYER[[#This Row],[04.06.2025]],0)</f>
        <v>0</v>
      </c>
      <c r="BQ531" s="161"/>
      <c r="BR531" s="166">
        <f>IF(PMKAFAAPAYER[[#This Row],[ ]]="Payé",PMKAFAAPAYER[[#This Row],[11.06.2025]],0)</f>
        <v>0</v>
      </c>
      <c r="BS531" s="161"/>
      <c r="BT531" s="166">
        <f>IF(PMKAFAAPAYER[[#This Row],[ ]]="Payé",PMKAFAAPAYER[[#This Row],[18.06.2025]],0)</f>
        <v>0</v>
      </c>
      <c r="BU531" s="161"/>
      <c r="BV531" s="176">
        <f>IF(PMKAFAAPAYER[[#This Row],[ ]]="Payé",PMKAFAAPAYER[[#This Row],[25.06.2025]],0)</f>
        <v>0</v>
      </c>
      <c r="BW531" s="18">
        <f t="shared" si="131"/>
        <v>0</v>
      </c>
      <c r="BX531" s="162"/>
      <c r="BY531" s="166">
        <f>IF(PMKAFAAPAYER[[#This Row],[ ]]="Payé",PMKAFAAPAYER[[#This Row],[02.07.2025]],0)</f>
        <v>0</v>
      </c>
      <c r="BZ531" s="161"/>
      <c r="CA531" s="166">
        <f>IF(PMKAFAAPAYER[[#This Row],[ ]]="Payé",PMKAFAAPAYER[[#This Row],[09.07.2025]],0)</f>
        <v>0</v>
      </c>
      <c r="CB531" s="161"/>
      <c r="CC531" s="166">
        <f>IF(PMKAFAAPAYER[[#This Row],[ ]]="Payé",PMKAFAAPAYER[[#This Row],[16.07.2025]],0)</f>
        <v>0</v>
      </c>
      <c r="CD531" s="161"/>
      <c r="CE531" s="166">
        <f>IF(PMKAFAAPAYER[[#This Row],[ ]]="Payé",PMKAFAAPAYER[[#This Row],[23.07.2025]],0)</f>
        <v>0</v>
      </c>
      <c r="CF531" s="161"/>
      <c r="CG531" s="176">
        <f>IF(PMKAFAAPAYER[[#This Row],[ ]]="Payé",PMKAFAAPAYER[[#This Row],[30.07.2025]],0)</f>
        <v>0</v>
      </c>
      <c r="CH531" s="17">
        <f t="shared" si="132"/>
        <v>0</v>
      </c>
      <c r="CI531" s="162"/>
      <c r="CJ531" s="166">
        <f>IF(PMKAFAAPAYER[[#This Row],[ ]]="Payé",PMKAFAAPAYER[[#This Row],[06.08.2025]],0)</f>
        <v>0</v>
      </c>
      <c r="CK531" s="161"/>
      <c r="CL531" s="166">
        <f>IF(PMKAFAAPAYER[[#This Row],[ ]]="Payé",PMKAFAAPAYER[[#This Row],[13.08.2025]],0)</f>
        <v>0</v>
      </c>
      <c r="CM531" s="161"/>
      <c r="CN531" s="166">
        <f>IF(PMKAFAAPAYER[[#This Row],[ ]]="Payé",PMKAFAAPAYER[[#This Row],[20.08.2025]],0)</f>
        <v>0</v>
      </c>
      <c r="CO531" s="161"/>
      <c r="CP531" s="176">
        <f>IF(PMKAFAAPAYER[[#This Row],[ ]]="Payé",PMKAFAAPAYER[[#This Row],[27.08.2025]],0)</f>
        <v>0</v>
      </c>
      <c r="CQ531" s="18">
        <f t="shared" si="133"/>
        <v>0</v>
      </c>
      <c r="CR531" s="162"/>
      <c r="CS531" s="166">
        <f>IF(PMKAFAAPAYER[[#This Row],[ ]]="Payé",PMKAFAAPAYER[[#This Row],[03.09.2025]],0)</f>
        <v>0</v>
      </c>
      <c r="CT531" s="161"/>
      <c r="CU531" s="166">
        <f>IF(PMKAFAAPAYER[[#This Row],[ ]]="Payé",PMKAFAAPAYER[[#This Row],[10.09.2025]],0)</f>
        <v>0</v>
      </c>
      <c r="CV531" s="161"/>
      <c r="CW531" s="166">
        <f>IF(PMKAFAAPAYER[[#This Row],[ ]]="Payé",PMKAFAAPAYER[[#This Row],[17.09.2025]],0)</f>
        <v>0</v>
      </c>
      <c r="CX531" s="161"/>
      <c r="CY531" s="176">
        <f>IF(PMKAFAAPAYER[[#This Row],[ ]]="Payé",PMKAFAAPAYER[[#This Row],[24.09.2025]],0)</f>
        <v>0</v>
      </c>
      <c r="CZ531" s="17">
        <f t="shared" si="134"/>
        <v>0</v>
      </c>
      <c r="DA531" s="162"/>
      <c r="DB531" s="166">
        <f>IF(PMKAFAAPAYER[[#This Row],[ ]]="Payé",PMKAFAAPAYER[[#This Row],[01.10.2025]],0)</f>
        <v>0</v>
      </c>
      <c r="DC531" s="161"/>
      <c r="DD531" s="166">
        <f>IF(PMKAFAAPAYER[[#This Row],[ ]]="Payé",PMKAFAAPAYER[[#This Row],[08.10.2025]],0)</f>
        <v>0</v>
      </c>
      <c r="DE531" s="161"/>
      <c r="DF531" s="166">
        <f>IF(PMKAFAAPAYER[[#This Row],[ ]]="Payé",PMKAFAAPAYER[[#This Row],[15.10.2025]],0)</f>
        <v>0</v>
      </c>
      <c r="DG531" s="161"/>
      <c r="DH531" s="166">
        <f>IF(PMKAFAAPAYER[[#This Row],[ ]]="Payé",PMKAFAAPAYER[[#This Row],[22.10.2025]],0)</f>
        <v>0</v>
      </c>
      <c r="DI531" s="161"/>
      <c r="DJ531" s="176">
        <f>IF(PMKAFAAPAYER[[#This Row],[ ]]="Payé",PMKAFAAPAYER[[#This Row],[29.10.2025]],0)</f>
        <v>0</v>
      </c>
      <c r="DK531" s="18">
        <f t="shared" si="135"/>
        <v>0</v>
      </c>
      <c r="DL531" s="162"/>
      <c r="DM531" s="166">
        <f>IF(PMKAFAAPAYER[[#This Row],[ ]]="Payé",PMKAFAAPAYER[[#This Row],[05.11.2025]],0)</f>
        <v>0</v>
      </c>
      <c r="DN531" s="161"/>
      <c r="DO531" s="166">
        <f>IF(PMKAFAAPAYER[[#This Row],[ ]]="Payé",PMKAFAAPAYER[[#This Row],[12.11.2025]],0)</f>
        <v>0</v>
      </c>
      <c r="DP531" s="161"/>
      <c r="DQ531" s="166">
        <f>IF(PMKAFAAPAYER[[#This Row],[ ]]="Payé",PMKAFAAPAYER[[#This Row],[19.11.2025]],0)</f>
        <v>0</v>
      </c>
      <c r="DR531" s="161"/>
      <c r="DS531" s="176">
        <f>IF(PMKAFAAPAYER[[#This Row],[ ]]="Payé",PMKAFAAPAYER[[#This Row],[26.11.2025]],0)</f>
        <v>0</v>
      </c>
      <c r="DT531" s="17">
        <f t="shared" si="136"/>
        <v>0</v>
      </c>
      <c r="DU531" s="162"/>
      <c r="DV531" s="166">
        <f>IF(PMKAFAAPAYER[[#This Row],[ ]]="Payé",PMKAFAAPAYER[[#This Row],[03.12.2025]],0)</f>
        <v>0</v>
      </c>
      <c r="DW531" s="161"/>
      <c r="DX531" s="166">
        <f>IF(PMKAFAAPAYER[[#This Row],[ ]]="Payé",PMKAFAAPAYER[[#This Row],[10.12.2025]],0)</f>
        <v>0</v>
      </c>
      <c r="DY531" s="161"/>
      <c r="DZ531" s="166">
        <f>IF(PMKAFAAPAYER[[#This Row],[ ]]="Payé",PMKAFAAPAYER[[#This Row],[17.12.2025]],0)</f>
        <v>0</v>
      </c>
      <c r="EA531" s="161"/>
      <c r="EB531" s="166">
        <f>IF(PMKAFAAPAYER[[#This Row],[ ]]="Payé",PMKAFAAPAYER[[#This Row],[24.12.2025]],0)</f>
        <v>0</v>
      </c>
      <c r="EC531" s="161"/>
      <c r="ED531" s="176">
        <f>IF(PMKAFAAPAYER[[#This Row],[ ]]="Payé",PMKAFAAPAYER[[#This Row],[31.12.2025]],0)</f>
        <v>0</v>
      </c>
      <c r="EE531" s="18">
        <f t="shared" si="137"/>
        <v>0</v>
      </c>
      <c r="EF531" s="11">
        <f t="shared" si="138"/>
        <v>0</v>
      </c>
      <c r="EG531" s="16">
        <f>+PMKAFAAPAYER[[#This Row],[CHF]]-PMKAFAAPAYER[[#This Row],[T2025]]</f>
        <v>0</v>
      </c>
    </row>
    <row r="532" spans="1:137" x14ac:dyDescent="0.3">
      <c r="A532" s="9">
        <f t="shared" si="139"/>
        <v>527</v>
      </c>
      <c r="B532" s="250"/>
      <c r="C532" s="251"/>
      <c r="D532" s="252"/>
      <c r="E532" s="253"/>
      <c r="F532" s="265">
        <f t="shared" si="125"/>
        <v>0</v>
      </c>
      <c r="G532" s="254"/>
      <c r="H532" s="255"/>
      <c r="I532" s="256"/>
      <c r="J532" s="14"/>
      <c r="K532" s="14"/>
      <c r="L532" s="14"/>
      <c r="N532" s="15"/>
      <c r="P532" s="258"/>
      <c r="Q532" s="259"/>
      <c r="R532" s="260"/>
      <c r="S532" s="166">
        <f>IF(PMKAFAAPAYER[[#This Row],[ ]]="Payé",PMKAFAAPAYER[[#This Row],[02.01.2025]],0)</f>
        <v>0</v>
      </c>
      <c r="T532" s="234"/>
      <c r="U532" s="166">
        <f>IF(PMKAFAAPAYER[[#This Row],[ ]]="Payé",PMKAFAAPAYER[[#This Row],[09.01.2025]],0)</f>
        <v>0</v>
      </c>
      <c r="V532" s="234"/>
      <c r="W532" s="166">
        <f>IF(PMKAFAAPAYER[[#This Row],[ ]]="Payé",PMKAFAAPAYER[[#This Row],[16.01.2025]],0)</f>
        <v>0</v>
      </c>
      <c r="X532" s="234"/>
      <c r="Y532" s="166">
        <f>IF(PMKAFAAPAYER[[#This Row],[ ]]="Payé",PMKAFAAPAYER[[#This Row],[23.01.2025]],0)</f>
        <v>0</v>
      </c>
      <c r="Z532" s="234"/>
      <c r="AA532" s="176">
        <f>IF(PMKAFAAPAYER[[#This Row],[ ]]="Payé",PMKAFAAPAYER[[#This Row],[30.01.2025]],0)</f>
        <v>0</v>
      </c>
      <c r="AB532" s="32">
        <f t="shared" si="126"/>
        <v>0</v>
      </c>
      <c r="AC532" s="234"/>
      <c r="AD532" s="166">
        <f>IF(PMKAFAAPAYER[[#This Row],[ ]]="Payé",PMKAFAAPAYER[[#This Row],[06.02.2025]],0)</f>
        <v>0</v>
      </c>
      <c r="AE532" s="234"/>
      <c r="AF532" s="166">
        <f>IF(PMKAFAAPAYER[[#This Row],[ ]]="Payé",PMKAFAAPAYER[[#This Row],[13.02.2025]],0)</f>
        <v>0</v>
      </c>
      <c r="AG532" s="234"/>
      <c r="AH532" s="166">
        <f>IF(PMKAFAAPAYER[[#This Row],[ ]]="Payé",PMKAFAAPAYER[[#This Row],[20.02.2025]],0)</f>
        <v>0</v>
      </c>
      <c r="AI532" s="234"/>
      <c r="AJ532" s="176">
        <f>IF(PMKAFAAPAYER[[#This Row],[ ]]="Payé",PMKAFAAPAYER[[#This Row],[27.02.2025]],0)</f>
        <v>0</v>
      </c>
      <c r="AK532" s="47">
        <f t="shared" si="127"/>
        <v>0</v>
      </c>
      <c r="AL532" s="162"/>
      <c r="AM532" s="166">
        <f>IF(PMKAFAAPAYER[[#This Row],[ ]]="Payé",PMKAFAAPAYER[[#This Row],[05.03.2025]],0)</f>
        <v>0</v>
      </c>
      <c r="AN532" s="161"/>
      <c r="AO532" s="166">
        <f>IF(PMKAFAAPAYER[[#This Row],[ ]]="Payé",PMKAFAAPAYER[[#This Row],[12.03.2025]],0)</f>
        <v>0</v>
      </c>
      <c r="AP532" s="161"/>
      <c r="AQ532" s="166">
        <f>IF(PMKAFAAPAYER[[#This Row],[ ]]="Payé",PMKAFAAPAYER[[#This Row],[19.03.2025]],0)</f>
        <v>0</v>
      </c>
      <c r="AR532" s="161"/>
      <c r="AS532" s="176">
        <f>IF(PMKAFAAPAYER[[#This Row],[ ]]="Payé",PMKAFAAPAYER[[#This Row],[26.03.2025]],0)</f>
        <v>0</v>
      </c>
      <c r="AT532" s="17">
        <f t="shared" si="128"/>
        <v>0</v>
      </c>
      <c r="AU532" s="162"/>
      <c r="AV532" s="166">
        <f>IF(PMKAFAAPAYER[[#This Row],[ ]]="Payé",PMKAFAAPAYER[[#This Row],[02.04.2025]],0)</f>
        <v>0</v>
      </c>
      <c r="AW532" s="161"/>
      <c r="AX532" s="166">
        <f>IF(PMKAFAAPAYER[[#This Row],[ ]]="Payé",PMKAFAAPAYER[[#This Row],[09.04.2025]],0)</f>
        <v>0</v>
      </c>
      <c r="AY532" s="161"/>
      <c r="AZ532" s="166">
        <f>IF(PMKAFAAPAYER[[#This Row],[ ]]="Payé",PMKAFAAPAYER[[#This Row],[16.04.2025]],0)</f>
        <v>0</v>
      </c>
      <c r="BA532" s="161"/>
      <c r="BB532" s="166">
        <f>IF(PMKAFAAPAYER[[#This Row],[ ]]="Payé",PMKAFAAPAYER[[#This Row],[23.04.2025]],0)</f>
        <v>0</v>
      </c>
      <c r="BC532" s="161"/>
      <c r="BD532" s="176">
        <f>IF(PMKAFAAPAYER[[#This Row],[ ]]="Payé",PMKAFAAPAYER[[#This Row],[30.04.2025]],0)</f>
        <v>0</v>
      </c>
      <c r="BE532" s="18">
        <f t="shared" si="129"/>
        <v>0</v>
      </c>
      <c r="BF532" s="162"/>
      <c r="BG532" s="166">
        <f>IF(PMKAFAAPAYER[[#This Row],[ ]]="Payé",PMKAFAAPAYER[[#This Row],[07.05.2025]],0)</f>
        <v>0</v>
      </c>
      <c r="BH532" s="161"/>
      <c r="BI532" s="166">
        <f>IF(PMKAFAAPAYER[[#This Row],[ ]]="Payé",PMKAFAAPAYER[[#This Row],[14.05.2025]],0)</f>
        <v>0</v>
      </c>
      <c r="BJ532" s="161"/>
      <c r="BK532" s="166">
        <f>IF(PMKAFAAPAYER[[#This Row],[ ]]="Payé",PMKAFAAPAYER[[#This Row],[21.05.2025]],0)</f>
        <v>0</v>
      </c>
      <c r="BL532" s="161"/>
      <c r="BM532" s="176">
        <f>IF(PMKAFAAPAYER[[#This Row],[ ]]="Payé",PMKAFAAPAYER[[#This Row],[28.05.2025]],0)</f>
        <v>0</v>
      </c>
      <c r="BN532" s="17">
        <f t="shared" si="130"/>
        <v>0</v>
      </c>
      <c r="BO532" s="162"/>
      <c r="BP532" s="166">
        <f>IF(PMKAFAAPAYER[[#This Row],[ ]]="Payé",PMKAFAAPAYER[[#This Row],[04.06.2025]],0)</f>
        <v>0</v>
      </c>
      <c r="BQ532" s="161"/>
      <c r="BR532" s="166">
        <f>IF(PMKAFAAPAYER[[#This Row],[ ]]="Payé",PMKAFAAPAYER[[#This Row],[11.06.2025]],0)</f>
        <v>0</v>
      </c>
      <c r="BS532" s="161"/>
      <c r="BT532" s="166">
        <f>IF(PMKAFAAPAYER[[#This Row],[ ]]="Payé",PMKAFAAPAYER[[#This Row],[18.06.2025]],0)</f>
        <v>0</v>
      </c>
      <c r="BU532" s="161"/>
      <c r="BV532" s="176">
        <f>IF(PMKAFAAPAYER[[#This Row],[ ]]="Payé",PMKAFAAPAYER[[#This Row],[25.06.2025]],0)</f>
        <v>0</v>
      </c>
      <c r="BW532" s="18">
        <f t="shared" si="131"/>
        <v>0</v>
      </c>
      <c r="BX532" s="162"/>
      <c r="BY532" s="166">
        <f>IF(PMKAFAAPAYER[[#This Row],[ ]]="Payé",PMKAFAAPAYER[[#This Row],[02.07.2025]],0)</f>
        <v>0</v>
      </c>
      <c r="BZ532" s="161"/>
      <c r="CA532" s="166">
        <f>IF(PMKAFAAPAYER[[#This Row],[ ]]="Payé",PMKAFAAPAYER[[#This Row],[09.07.2025]],0)</f>
        <v>0</v>
      </c>
      <c r="CB532" s="161"/>
      <c r="CC532" s="166">
        <f>IF(PMKAFAAPAYER[[#This Row],[ ]]="Payé",PMKAFAAPAYER[[#This Row],[16.07.2025]],0)</f>
        <v>0</v>
      </c>
      <c r="CD532" s="161"/>
      <c r="CE532" s="166">
        <f>IF(PMKAFAAPAYER[[#This Row],[ ]]="Payé",PMKAFAAPAYER[[#This Row],[23.07.2025]],0)</f>
        <v>0</v>
      </c>
      <c r="CF532" s="161"/>
      <c r="CG532" s="176">
        <f>IF(PMKAFAAPAYER[[#This Row],[ ]]="Payé",PMKAFAAPAYER[[#This Row],[30.07.2025]],0)</f>
        <v>0</v>
      </c>
      <c r="CH532" s="17">
        <f t="shared" si="132"/>
        <v>0</v>
      </c>
      <c r="CI532" s="162"/>
      <c r="CJ532" s="166">
        <f>IF(PMKAFAAPAYER[[#This Row],[ ]]="Payé",PMKAFAAPAYER[[#This Row],[06.08.2025]],0)</f>
        <v>0</v>
      </c>
      <c r="CK532" s="161"/>
      <c r="CL532" s="166">
        <f>IF(PMKAFAAPAYER[[#This Row],[ ]]="Payé",PMKAFAAPAYER[[#This Row],[13.08.2025]],0)</f>
        <v>0</v>
      </c>
      <c r="CM532" s="161"/>
      <c r="CN532" s="166">
        <f>IF(PMKAFAAPAYER[[#This Row],[ ]]="Payé",PMKAFAAPAYER[[#This Row],[20.08.2025]],0)</f>
        <v>0</v>
      </c>
      <c r="CO532" s="161"/>
      <c r="CP532" s="176">
        <f>IF(PMKAFAAPAYER[[#This Row],[ ]]="Payé",PMKAFAAPAYER[[#This Row],[27.08.2025]],0)</f>
        <v>0</v>
      </c>
      <c r="CQ532" s="18">
        <f t="shared" si="133"/>
        <v>0</v>
      </c>
      <c r="CR532" s="162"/>
      <c r="CS532" s="166">
        <f>IF(PMKAFAAPAYER[[#This Row],[ ]]="Payé",PMKAFAAPAYER[[#This Row],[03.09.2025]],0)</f>
        <v>0</v>
      </c>
      <c r="CT532" s="161"/>
      <c r="CU532" s="166">
        <f>IF(PMKAFAAPAYER[[#This Row],[ ]]="Payé",PMKAFAAPAYER[[#This Row],[10.09.2025]],0)</f>
        <v>0</v>
      </c>
      <c r="CV532" s="161"/>
      <c r="CW532" s="166">
        <f>IF(PMKAFAAPAYER[[#This Row],[ ]]="Payé",PMKAFAAPAYER[[#This Row],[17.09.2025]],0)</f>
        <v>0</v>
      </c>
      <c r="CX532" s="161"/>
      <c r="CY532" s="176">
        <f>IF(PMKAFAAPAYER[[#This Row],[ ]]="Payé",PMKAFAAPAYER[[#This Row],[24.09.2025]],0)</f>
        <v>0</v>
      </c>
      <c r="CZ532" s="17">
        <f t="shared" si="134"/>
        <v>0</v>
      </c>
      <c r="DA532" s="162"/>
      <c r="DB532" s="166">
        <f>IF(PMKAFAAPAYER[[#This Row],[ ]]="Payé",PMKAFAAPAYER[[#This Row],[01.10.2025]],0)</f>
        <v>0</v>
      </c>
      <c r="DC532" s="161"/>
      <c r="DD532" s="166">
        <f>IF(PMKAFAAPAYER[[#This Row],[ ]]="Payé",PMKAFAAPAYER[[#This Row],[08.10.2025]],0)</f>
        <v>0</v>
      </c>
      <c r="DE532" s="161"/>
      <c r="DF532" s="166">
        <f>IF(PMKAFAAPAYER[[#This Row],[ ]]="Payé",PMKAFAAPAYER[[#This Row],[15.10.2025]],0)</f>
        <v>0</v>
      </c>
      <c r="DG532" s="161"/>
      <c r="DH532" s="166">
        <f>IF(PMKAFAAPAYER[[#This Row],[ ]]="Payé",PMKAFAAPAYER[[#This Row],[22.10.2025]],0)</f>
        <v>0</v>
      </c>
      <c r="DI532" s="161"/>
      <c r="DJ532" s="176">
        <f>IF(PMKAFAAPAYER[[#This Row],[ ]]="Payé",PMKAFAAPAYER[[#This Row],[29.10.2025]],0)</f>
        <v>0</v>
      </c>
      <c r="DK532" s="18">
        <f t="shared" si="135"/>
        <v>0</v>
      </c>
      <c r="DL532" s="162"/>
      <c r="DM532" s="166">
        <f>IF(PMKAFAAPAYER[[#This Row],[ ]]="Payé",PMKAFAAPAYER[[#This Row],[05.11.2025]],0)</f>
        <v>0</v>
      </c>
      <c r="DN532" s="161"/>
      <c r="DO532" s="166">
        <f>IF(PMKAFAAPAYER[[#This Row],[ ]]="Payé",PMKAFAAPAYER[[#This Row],[12.11.2025]],0)</f>
        <v>0</v>
      </c>
      <c r="DP532" s="161"/>
      <c r="DQ532" s="166">
        <f>IF(PMKAFAAPAYER[[#This Row],[ ]]="Payé",PMKAFAAPAYER[[#This Row],[19.11.2025]],0)</f>
        <v>0</v>
      </c>
      <c r="DR532" s="161"/>
      <c r="DS532" s="176">
        <f>IF(PMKAFAAPAYER[[#This Row],[ ]]="Payé",PMKAFAAPAYER[[#This Row],[26.11.2025]],0)</f>
        <v>0</v>
      </c>
      <c r="DT532" s="17">
        <f t="shared" si="136"/>
        <v>0</v>
      </c>
      <c r="DU532" s="162"/>
      <c r="DV532" s="166">
        <f>IF(PMKAFAAPAYER[[#This Row],[ ]]="Payé",PMKAFAAPAYER[[#This Row],[03.12.2025]],0)</f>
        <v>0</v>
      </c>
      <c r="DW532" s="161"/>
      <c r="DX532" s="166">
        <f>IF(PMKAFAAPAYER[[#This Row],[ ]]="Payé",PMKAFAAPAYER[[#This Row],[10.12.2025]],0)</f>
        <v>0</v>
      </c>
      <c r="DY532" s="161"/>
      <c r="DZ532" s="166">
        <f>IF(PMKAFAAPAYER[[#This Row],[ ]]="Payé",PMKAFAAPAYER[[#This Row],[17.12.2025]],0)</f>
        <v>0</v>
      </c>
      <c r="EA532" s="161"/>
      <c r="EB532" s="166">
        <f>IF(PMKAFAAPAYER[[#This Row],[ ]]="Payé",PMKAFAAPAYER[[#This Row],[24.12.2025]],0)</f>
        <v>0</v>
      </c>
      <c r="EC532" s="161"/>
      <c r="ED532" s="176">
        <f>IF(PMKAFAAPAYER[[#This Row],[ ]]="Payé",PMKAFAAPAYER[[#This Row],[31.12.2025]],0)</f>
        <v>0</v>
      </c>
      <c r="EE532" s="18">
        <f t="shared" si="137"/>
        <v>0</v>
      </c>
      <c r="EF532" s="11">
        <f t="shared" si="138"/>
        <v>0</v>
      </c>
      <c r="EG532" s="16">
        <f>+PMKAFAAPAYER[[#This Row],[CHF]]-PMKAFAAPAYER[[#This Row],[T2025]]</f>
        <v>0</v>
      </c>
    </row>
    <row r="533" spans="1:137" x14ac:dyDescent="0.3">
      <c r="A533" s="9">
        <f t="shared" si="139"/>
        <v>528</v>
      </c>
      <c r="B533" s="250"/>
      <c r="C533" s="251"/>
      <c r="D533" s="252"/>
      <c r="E533" s="253"/>
      <c r="F533" s="265">
        <f t="shared" si="125"/>
        <v>0</v>
      </c>
      <c r="G533" s="254"/>
      <c r="H533" s="255"/>
      <c r="I533" s="256"/>
      <c r="J533" s="14"/>
      <c r="K533" s="14"/>
      <c r="L533" s="14"/>
      <c r="N533" s="15"/>
      <c r="P533" s="258"/>
      <c r="Q533" s="259"/>
      <c r="R533" s="260"/>
      <c r="S533" s="166">
        <f>IF(PMKAFAAPAYER[[#This Row],[ ]]="Payé",PMKAFAAPAYER[[#This Row],[02.01.2025]],0)</f>
        <v>0</v>
      </c>
      <c r="T533" s="234"/>
      <c r="U533" s="166">
        <f>IF(PMKAFAAPAYER[[#This Row],[ ]]="Payé",PMKAFAAPAYER[[#This Row],[09.01.2025]],0)</f>
        <v>0</v>
      </c>
      <c r="V533" s="234"/>
      <c r="W533" s="166">
        <f>IF(PMKAFAAPAYER[[#This Row],[ ]]="Payé",PMKAFAAPAYER[[#This Row],[16.01.2025]],0)</f>
        <v>0</v>
      </c>
      <c r="X533" s="234"/>
      <c r="Y533" s="166">
        <f>IF(PMKAFAAPAYER[[#This Row],[ ]]="Payé",PMKAFAAPAYER[[#This Row],[23.01.2025]],0)</f>
        <v>0</v>
      </c>
      <c r="Z533" s="234"/>
      <c r="AA533" s="176">
        <f>IF(PMKAFAAPAYER[[#This Row],[ ]]="Payé",PMKAFAAPAYER[[#This Row],[30.01.2025]],0)</f>
        <v>0</v>
      </c>
      <c r="AB533" s="32">
        <f t="shared" si="126"/>
        <v>0</v>
      </c>
      <c r="AC533" s="234"/>
      <c r="AD533" s="166">
        <f>IF(PMKAFAAPAYER[[#This Row],[ ]]="Payé",PMKAFAAPAYER[[#This Row],[06.02.2025]],0)</f>
        <v>0</v>
      </c>
      <c r="AE533" s="234"/>
      <c r="AF533" s="166">
        <f>IF(PMKAFAAPAYER[[#This Row],[ ]]="Payé",PMKAFAAPAYER[[#This Row],[13.02.2025]],0)</f>
        <v>0</v>
      </c>
      <c r="AG533" s="234"/>
      <c r="AH533" s="166">
        <f>IF(PMKAFAAPAYER[[#This Row],[ ]]="Payé",PMKAFAAPAYER[[#This Row],[20.02.2025]],0)</f>
        <v>0</v>
      </c>
      <c r="AI533" s="234"/>
      <c r="AJ533" s="176">
        <f>IF(PMKAFAAPAYER[[#This Row],[ ]]="Payé",PMKAFAAPAYER[[#This Row],[27.02.2025]],0)</f>
        <v>0</v>
      </c>
      <c r="AK533" s="47">
        <f t="shared" si="127"/>
        <v>0</v>
      </c>
      <c r="AL533" s="162"/>
      <c r="AM533" s="166">
        <f>IF(PMKAFAAPAYER[[#This Row],[ ]]="Payé",PMKAFAAPAYER[[#This Row],[05.03.2025]],0)</f>
        <v>0</v>
      </c>
      <c r="AN533" s="161"/>
      <c r="AO533" s="166">
        <f>IF(PMKAFAAPAYER[[#This Row],[ ]]="Payé",PMKAFAAPAYER[[#This Row],[12.03.2025]],0)</f>
        <v>0</v>
      </c>
      <c r="AP533" s="161"/>
      <c r="AQ533" s="166">
        <f>IF(PMKAFAAPAYER[[#This Row],[ ]]="Payé",PMKAFAAPAYER[[#This Row],[19.03.2025]],0)</f>
        <v>0</v>
      </c>
      <c r="AR533" s="161"/>
      <c r="AS533" s="176">
        <f>IF(PMKAFAAPAYER[[#This Row],[ ]]="Payé",PMKAFAAPAYER[[#This Row],[26.03.2025]],0)</f>
        <v>0</v>
      </c>
      <c r="AT533" s="17">
        <f t="shared" si="128"/>
        <v>0</v>
      </c>
      <c r="AU533" s="162"/>
      <c r="AV533" s="166">
        <f>IF(PMKAFAAPAYER[[#This Row],[ ]]="Payé",PMKAFAAPAYER[[#This Row],[02.04.2025]],0)</f>
        <v>0</v>
      </c>
      <c r="AW533" s="161"/>
      <c r="AX533" s="166">
        <f>IF(PMKAFAAPAYER[[#This Row],[ ]]="Payé",PMKAFAAPAYER[[#This Row],[09.04.2025]],0)</f>
        <v>0</v>
      </c>
      <c r="AY533" s="161"/>
      <c r="AZ533" s="166">
        <f>IF(PMKAFAAPAYER[[#This Row],[ ]]="Payé",PMKAFAAPAYER[[#This Row],[16.04.2025]],0)</f>
        <v>0</v>
      </c>
      <c r="BA533" s="161"/>
      <c r="BB533" s="166">
        <f>IF(PMKAFAAPAYER[[#This Row],[ ]]="Payé",PMKAFAAPAYER[[#This Row],[23.04.2025]],0)</f>
        <v>0</v>
      </c>
      <c r="BC533" s="161"/>
      <c r="BD533" s="176">
        <f>IF(PMKAFAAPAYER[[#This Row],[ ]]="Payé",PMKAFAAPAYER[[#This Row],[30.04.2025]],0)</f>
        <v>0</v>
      </c>
      <c r="BE533" s="18">
        <f t="shared" si="129"/>
        <v>0</v>
      </c>
      <c r="BF533" s="162"/>
      <c r="BG533" s="166">
        <f>IF(PMKAFAAPAYER[[#This Row],[ ]]="Payé",PMKAFAAPAYER[[#This Row],[07.05.2025]],0)</f>
        <v>0</v>
      </c>
      <c r="BH533" s="161"/>
      <c r="BI533" s="166">
        <f>IF(PMKAFAAPAYER[[#This Row],[ ]]="Payé",PMKAFAAPAYER[[#This Row],[14.05.2025]],0)</f>
        <v>0</v>
      </c>
      <c r="BJ533" s="161"/>
      <c r="BK533" s="166">
        <f>IF(PMKAFAAPAYER[[#This Row],[ ]]="Payé",PMKAFAAPAYER[[#This Row],[21.05.2025]],0)</f>
        <v>0</v>
      </c>
      <c r="BL533" s="161"/>
      <c r="BM533" s="176">
        <f>IF(PMKAFAAPAYER[[#This Row],[ ]]="Payé",PMKAFAAPAYER[[#This Row],[28.05.2025]],0)</f>
        <v>0</v>
      </c>
      <c r="BN533" s="17">
        <f t="shared" si="130"/>
        <v>0</v>
      </c>
      <c r="BO533" s="162"/>
      <c r="BP533" s="166">
        <f>IF(PMKAFAAPAYER[[#This Row],[ ]]="Payé",PMKAFAAPAYER[[#This Row],[04.06.2025]],0)</f>
        <v>0</v>
      </c>
      <c r="BQ533" s="161"/>
      <c r="BR533" s="166">
        <f>IF(PMKAFAAPAYER[[#This Row],[ ]]="Payé",PMKAFAAPAYER[[#This Row],[11.06.2025]],0)</f>
        <v>0</v>
      </c>
      <c r="BS533" s="161"/>
      <c r="BT533" s="166">
        <f>IF(PMKAFAAPAYER[[#This Row],[ ]]="Payé",PMKAFAAPAYER[[#This Row],[18.06.2025]],0)</f>
        <v>0</v>
      </c>
      <c r="BU533" s="161"/>
      <c r="BV533" s="176">
        <f>IF(PMKAFAAPAYER[[#This Row],[ ]]="Payé",PMKAFAAPAYER[[#This Row],[25.06.2025]],0)</f>
        <v>0</v>
      </c>
      <c r="BW533" s="18">
        <f t="shared" si="131"/>
        <v>0</v>
      </c>
      <c r="BX533" s="162"/>
      <c r="BY533" s="166">
        <f>IF(PMKAFAAPAYER[[#This Row],[ ]]="Payé",PMKAFAAPAYER[[#This Row],[02.07.2025]],0)</f>
        <v>0</v>
      </c>
      <c r="BZ533" s="161"/>
      <c r="CA533" s="166">
        <f>IF(PMKAFAAPAYER[[#This Row],[ ]]="Payé",PMKAFAAPAYER[[#This Row],[09.07.2025]],0)</f>
        <v>0</v>
      </c>
      <c r="CB533" s="161"/>
      <c r="CC533" s="166">
        <f>IF(PMKAFAAPAYER[[#This Row],[ ]]="Payé",PMKAFAAPAYER[[#This Row],[16.07.2025]],0)</f>
        <v>0</v>
      </c>
      <c r="CD533" s="161"/>
      <c r="CE533" s="166">
        <f>IF(PMKAFAAPAYER[[#This Row],[ ]]="Payé",PMKAFAAPAYER[[#This Row],[23.07.2025]],0)</f>
        <v>0</v>
      </c>
      <c r="CF533" s="161"/>
      <c r="CG533" s="176">
        <f>IF(PMKAFAAPAYER[[#This Row],[ ]]="Payé",PMKAFAAPAYER[[#This Row],[30.07.2025]],0)</f>
        <v>0</v>
      </c>
      <c r="CH533" s="17">
        <f t="shared" si="132"/>
        <v>0</v>
      </c>
      <c r="CI533" s="162"/>
      <c r="CJ533" s="166">
        <f>IF(PMKAFAAPAYER[[#This Row],[ ]]="Payé",PMKAFAAPAYER[[#This Row],[06.08.2025]],0)</f>
        <v>0</v>
      </c>
      <c r="CK533" s="161"/>
      <c r="CL533" s="166">
        <f>IF(PMKAFAAPAYER[[#This Row],[ ]]="Payé",PMKAFAAPAYER[[#This Row],[13.08.2025]],0)</f>
        <v>0</v>
      </c>
      <c r="CM533" s="161"/>
      <c r="CN533" s="166">
        <f>IF(PMKAFAAPAYER[[#This Row],[ ]]="Payé",PMKAFAAPAYER[[#This Row],[20.08.2025]],0)</f>
        <v>0</v>
      </c>
      <c r="CO533" s="161"/>
      <c r="CP533" s="176">
        <f>IF(PMKAFAAPAYER[[#This Row],[ ]]="Payé",PMKAFAAPAYER[[#This Row],[27.08.2025]],0)</f>
        <v>0</v>
      </c>
      <c r="CQ533" s="18">
        <f t="shared" si="133"/>
        <v>0</v>
      </c>
      <c r="CR533" s="162"/>
      <c r="CS533" s="166">
        <f>IF(PMKAFAAPAYER[[#This Row],[ ]]="Payé",PMKAFAAPAYER[[#This Row],[03.09.2025]],0)</f>
        <v>0</v>
      </c>
      <c r="CT533" s="161"/>
      <c r="CU533" s="166">
        <f>IF(PMKAFAAPAYER[[#This Row],[ ]]="Payé",PMKAFAAPAYER[[#This Row],[10.09.2025]],0)</f>
        <v>0</v>
      </c>
      <c r="CV533" s="161"/>
      <c r="CW533" s="166">
        <f>IF(PMKAFAAPAYER[[#This Row],[ ]]="Payé",PMKAFAAPAYER[[#This Row],[17.09.2025]],0)</f>
        <v>0</v>
      </c>
      <c r="CX533" s="161"/>
      <c r="CY533" s="176">
        <f>IF(PMKAFAAPAYER[[#This Row],[ ]]="Payé",PMKAFAAPAYER[[#This Row],[24.09.2025]],0)</f>
        <v>0</v>
      </c>
      <c r="CZ533" s="17">
        <f t="shared" si="134"/>
        <v>0</v>
      </c>
      <c r="DA533" s="162"/>
      <c r="DB533" s="166">
        <f>IF(PMKAFAAPAYER[[#This Row],[ ]]="Payé",PMKAFAAPAYER[[#This Row],[01.10.2025]],0)</f>
        <v>0</v>
      </c>
      <c r="DC533" s="161"/>
      <c r="DD533" s="166">
        <f>IF(PMKAFAAPAYER[[#This Row],[ ]]="Payé",PMKAFAAPAYER[[#This Row],[08.10.2025]],0)</f>
        <v>0</v>
      </c>
      <c r="DE533" s="161"/>
      <c r="DF533" s="166">
        <f>IF(PMKAFAAPAYER[[#This Row],[ ]]="Payé",PMKAFAAPAYER[[#This Row],[15.10.2025]],0)</f>
        <v>0</v>
      </c>
      <c r="DG533" s="161"/>
      <c r="DH533" s="166">
        <f>IF(PMKAFAAPAYER[[#This Row],[ ]]="Payé",PMKAFAAPAYER[[#This Row],[22.10.2025]],0)</f>
        <v>0</v>
      </c>
      <c r="DI533" s="161"/>
      <c r="DJ533" s="176">
        <f>IF(PMKAFAAPAYER[[#This Row],[ ]]="Payé",PMKAFAAPAYER[[#This Row],[29.10.2025]],0)</f>
        <v>0</v>
      </c>
      <c r="DK533" s="18">
        <f t="shared" si="135"/>
        <v>0</v>
      </c>
      <c r="DL533" s="162"/>
      <c r="DM533" s="166">
        <f>IF(PMKAFAAPAYER[[#This Row],[ ]]="Payé",PMKAFAAPAYER[[#This Row],[05.11.2025]],0)</f>
        <v>0</v>
      </c>
      <c r="DN533" s="161"/>
      <c r="DO533" s="166">
        <f>IF(PMKAFAAPAYER[[#This Row],[ ]]="Payé",PMKAFAAPAYER[[#This Row],[12.11.2025]],0)</f>
        <v>0</v>
      </c>
      <c r="DP533" s="161"/>
      <c r="DQ533" s="166">
        <f>IF(PMKAFAAPAYER[[#This Row],[ ]]="Payé",PMKAFAAPAYER[[#This Row],[19.11.2025]],0)</f>
        <v>0</v>
      </c>
      <c r="DR533" s="161"/>
      <c r="DS533" s="176">
        <f>IF(PMKAFAAPAYER[[#This Row],[ ]]="Payé",PMKAFAAPAYER[[#This Row],[26.11.2025]],0)</f>
        <v>0</v>
      </c>
      <c r="DT533" s="17">
        <f t="shared" si="136"/>
        <v>0</v>
      </c>
      <c r="DU533" s="162"/>
      <c r="DV533" s="166">
        <f>IF(PMKAFAAPAYER[[#This Row],[ ]]="Payé",PMKAFAAPAYER[[#This Row],[03.12.2025]],0)</f>
        <v>0</v>
      </c>
      <c r="DW533" s="161"/>
      <c r="DX533" s="166">
        <f>IF(PMKAFAAPAYER[[#This Row],[ ]]="Payé",PMKAFAAPAYER[[#This Row],[10.12.2025]],0)</f>
        <v>0</v>
      </c>
      <c r="DY533" s="161"/>
      <c r="DZ533" s="166">
        <f>IF(PMKAFAAPAYER[[#This Row],[ ]]="Payé",PMKAFAAPAYER[[#This Row],[17.12.2025]],0)</f>
        <v>0</v>
      </c>
      <c r="EA533" s="161"/>
      <c r="EB533" s="166">
        <f>IF(PMKAFAAPAYER[[#This Row],[ ]]="Payé",PMKAFAAPAYER[[#This Row],[24.12.2025]],0)</f>
        <v>0</v>
      </c>
      <c r="EC533" s="161"/>
      <c r="ED533" s="176">
        <f>IF(PMKAFAAPAYER[[#This Row],[ ]]="Payé",PMKAFAAPAYER[[#This Row],[31.12.2025]],0)</f>
        <v>0</v>
      </c>
      <c r="EE533" s="18">
        <f t="shared" si="137"/>
        <v>0</v>
      </c>
      <c r="EF533" s="11">
        <f t="shared" si="138"/>
        <v>0</v>
      </c>
      <c r="EG533" s="16">
        <f>+PMKAFAAPAYER[[#This Row],[CHF]]-PMKAFAAPAYER[[#This Row],[T2025]]</f>
        <v>0</v>
      </c>
    </row>
    <row r="534" spans="1:137" x14ac:dyDescent="0.3">
      <c r="A534" s="9">
        <f t="shared" si="139"/>
        <v>529</v>
      </c>
      <c r="B534" s="250"/>
      <c r="C534" s="251"/>
      <c r="D534" s="252"/>
      <c r="E534" s="253"/>
      <c r="F534" s="265">
        <f t="shared" si="125"/>
        <v>0</v>
      </c>
      <c r="G534" s="254"/>
      <c r="H534" s="255"/>
      <c r="I534" s="256"/>
      <c r="J534" s="14"/>
      <c r="K534" s="14"/>
      <c r="L534" s="14"/>
      <c r="N534" s="15"/>
      <c r="P534" s="258"/>
      <c r="Q534" s="259"/>
      <c r="R534" s="260"/>
      <c r="S534" s="166">
        <f>IF(PMKAFAAPAYER[[#This Row],[ ]]="Payé",PMKAFAAPAYER[[#This Row],[02.01.2025]],0)</f>
        <v>0</v>
      </c>
      <c r="T534" s="234"/>
      <c r="U534" s="166">
        <f>IF(PMKAFAAPAYER[[#This Row],[ ]]="Payé",PMKAFAAPAYER[[#This Row],[09.01.2025]],0)</f>
        <v>0</v>
      </c>
      <c r="V534" s="234"/>
      <c r="W534" s="166">
        <f>IF(PMKAFAAPAYER[[#This Row],[ ]]="Payé",PMKAFAAPAYER[[#This Row],[16.01.2025]],0)</f>
        <v>0</v>
      </c>
      <c r="X534" s="234"/>
      <c r="Y534" s="166">
        <f>IF(PMKAFAAPAYER[[#This Row],[ ]]="Payé",PMKAFAAPAYER[[#This Row],[23.01.2025]],0)</f>
        <v>0</v>
      </c>
      <c r="Z534" s="234"/>
      <c r="AA534" s="176">
        <f>IF(PMKAFAAPAYER[[#This Row],[ ]]="Payé",PMKAFAAPAYER[[#This Row],[30.01.2025]],0)</f>
        <v>0</v>
      </c>
      <c r="AB534" s="32">
        <f t="shared" si="126"/>
        <v>0</v>
      </c>
      <c r="AC534" s="234"/>
      <c r="AD534" s="166">
        <f>IF(PMKAFAAPAYER[[#This Row],[ ]]="Payé",PMKAFAAPAYER[[#This Row],[06.02.2025]],0)</f>
        <v>0</v>
      </c>
      <c r="AE534" s="234"/>
      <c r="AF534" s="166">
        <f>IF(PMKAFAAPAYER[[#This Row],[ ]]="Payé",PMKAFAAPAYER[[#This Row],[13.02.2025]],0)</f>
        <v>0</v>
      </c>
      <c r="AG534" s="234"/>
      <c r="AH534" s="166">
        <f>IF(PMKAFAAPAYER[[#This Row],[ ]]="Payé",PMKAFAAPAYER[[#This Row],[20.02.2025]],0)</f>
        <v>0</v>
      </c>
      <c r="AI534" s="234"/>
      <c r="AJ534" s="176">
        <f>IF(PMKAFAAPAYER[[#This Row],[ ]]="Payé",PMKAFAAPAYER[[#This Row],[27.02.2025]],0)</f>
        <v>0</v>
      </c>
      <c r="AK534" s="47">
        <f t="shared" si="127"/>
        <v>0</v>
      </c>
      <c r="AL534" s="162"/>
      <c r="AM534" s="166">
        <f>IF(PMKAFAAPAYER[[#This Row],[ ]]="Payé",PMKAFAAPAYER[[#This Row],[05.03.2025]],0)</f>
        <v>0</v>
      </c>
      <c r="AN534" s="161"/>
      <c r="AO534" s="166">
        <f>IF(PMKAFAAPAYER[[#This Row],[ ]]="Payé",PMKAFAAPAYER[[#This Row],[12.03.2025]],0)</f>
        <v>0</v>
      </c>
      <c r="AP534" s="161"/>
      <c r="AQ534" s="166">
        <f>IF(PMKAFAAPAYER[[#This Row],[ ]]="Payé",PMKAFAAPAYER[[#This Row],[19.03.2025]],0)</f>
        <v>0</v>
      </c>
      <c r="AR534" s="161"/>
      <c r="AS534" s="176">
        <f>IF(PMKAFAAPAYER[[#This Row],[ ]]="Payé",PMKAFAAPAYER[[#This Row],[26.03.2025]],0)</f>
        <v>0</v>
      </c>
      <c r="AT534" s="17">
        <f t="shared" si="128"/>
        <v>0</v>
      </c>
      <c r="AU534" s="162"/>
      <c r="AV534" s="166">
        <f>IF(PMKAFAAPAYER[[#This Row],[ ]]="Payé",PMKAFAAPAYER[[#This Row],[02.04.2025]],0)</f>
        <v>0</v>
      </c>
      <c r="AW534" s="161"/>
      <c r="AX534" s="166">
        <f>IF(PMKAFAAPAYER[[#This Row],[ ]]="Payé",PMKAFAAPAYER[[#This Row],[09.04.2025]],0)</f>
        <v>0</v>
      </c>
      <c r="AY534" s="161"/>
      <c r="AZ534" s="166">
        <f>IF(PMKAFAAPAYER[[#This Row],[ ]]="Payé",PMKAFAAPAYER[[#This Row],[16.04.2025]],0)</f>
        <v>0</v>
      </c>
      <c r="BA534" s="161"/>
      <c r="BB534" s="166">
        <f>IF(PMKAFAAPAYER[[#This Row],[ ]]="Payé",PMKAFAAPAYER[[#This Row],[23.04.2025]],0)</f>
        <v>0</v>
      </c>
      <c r="BC534" s="161"/>
      <c r="BD534" s="176">
        <f>IF(PMKAFAAPAYER[[#This Row],[ ]]="Payé",PMKAFAAPAYER[[#This Row],[30.04.2025]],0)</f>
        <v>0</v>
      </c>
      <c r="BE534" s="18">
        <f t="shared" si="129"/>
        <v>0</v>
      </c>
      <c r="BF534" s="162"/>
      <c r="BG534" s="166">
        <f>IF(PMKAFAAPAYER[[#This Row],[ ]]="Payé",PMKAFAAPAYER[[#This Row],[07.05.2025]],0)</f>
        <v>0</v>
      </c>
      <c r="BH534" s="161"/>
      <c r="BI534" s="166">
        <f>IF(PMKAFAAPAYER[[#This Row],[ ]]="Payé",PMKAFAAPAYER[[#This Row],[14.05.2025]],0)</f>
        <v>0</v>
      </c>
      <c r="BJ534" s="161"/>
      <c r="BK534" s="166">
        <f>IF(PMKAFAAPAYER[[#This Row],[ ]]="Payé",PMKAFAAPAYER[[#This Row],[21.05.2025]],0)</f>
        <v>0</v>
      </c>
      <c r="BL534" s="161"/>
      <c r="BM534" s="176">
        <f>IF(PMKAFAAPAYER[[#This Row],[ ]]="Payé",PMKAFAAPAYER[[#This Row],[28.05.2025]],0)</f>
        <v>0</v>
      </c>
      <c r="BN534" s="17">
        <f t="shared" si="130"/>
        <v>0</v>
      </c>
      <c r="BO534" s="162"/>
      <c r="BP534" s="166">
        <f>IF(PMKAFAAPAYER[[#This Row],[ ]]="Payé",PMKAFAAPAYER[[#This Row],[04.06.2025]],0)</f>
        <v>0</v>
      </c>
      <c r="BQ534" s="161"/>
      <c r="BR534" s="166">
        <f>IF(PMKAFAAPAYER[[#This Row],[ ]]="Payé",PMKAFAAPAYER[[#This Row],[11.06.2025]],0)</f>
        <v>0</v>
      </c>
      <c r="BS534" s="161"/>
      <c r="BT534" s="166">
        <f>IF(PMKAFAAPAYER[[#This Row],[ ]]="Payé",PMKAFAAPAYER[[#This Row],[18.06.2025]],0)</f>
        <v>0</v>
      </c>
      <c r="BU534" s="161"/>
      <c r="BV534" s="176">
        <f>IF(PMKAFAAPAYER[[#This Row],[ ]]="Payé",PMKAFAAPAYER[[#This Row],[25.06.2025]],0)</f>
        <v>0</v>
      </c>
      <c r="BW534" s="18">
        <f t="shared" si="131"/>
        <v>0</v>
      </c>
      <c r="BX534" s="162"/>
      <c r="BY534" s="166">
        <f>IF(PMKAFAAPAYER[[#This Row],[ ]]="Payé",PMKAFAAPAYER[[#This Row],[02.07.2025]],0)</f>
        <v>0</v>
      </c>
      <c r="BZ534" s="161"/>
      <c r="CA534" s="166">
        <f>IF(PMKAFAAPAYER[[#This Row],[ ]]="Payé",PMKAFAAPAYER[[#This Row],[09.07.2025]],0)</f>
        <v>0</v>
      </c>
      <c r="CB534" s="161"/>
      <c r="CC534" s="166">
        <f>IF(PMKAFAAPAYER[[#This Row],[ ]]="Payé",PMKAFAAPAYER[[#This Row],[16.07.2025]],0)</f>
        <v>0</v>
      </c>
      <c r="CD534" s="161"/>
      <c r="CE534" s="166">
        <f>IF(PMKAFAAPAYER[[#This Row],[ ]]="Payé",PMKAFAAPAYER[[#This Row],[23.07.2025]],0)</f>
        <v>0</v>
      </c>
      <c r="CF534" s="161"/>
      <c r="CG534" s="176">
        <f>IF(PMKAFAAPAYER[[#This Row],[ ]]="Payé",PMKAFAAPAYER[[#This Row],[30.07.2025]],0)</f>
        <v>0</v>
      </c>
      <c r="CH534" s="17">
        <f t="shared" si="132"/>
        <v>0</v>
      </c>
      <c r="CI534" s="162"/>
      <c r="CJ534" s="166">
        <f>IF(PMKAFAAPAYER[[#This Row],[ ]]="Payé",PMKAFAAPAYER[[#This Row],[06.08.2025]],0)</f>
        <v>0</v>
      </c>
      <c r="CK534" s="161"/>
      <c r="CL534" s="166">
        <f>IF(PMKAFAAPAYER[[#This Row],[ ]]="Payé",PMKAFAAPAYER[[#This Row],[13.08.2025]],0)</f>
        <v>0</v>
      </c>
      <c r="CM534" s="161"/>
      <c r="CN534" s="166">
        <f>IF(PMKAFAAPAYER[[#This Row],[ ]]="Payé",PMKAFAAPAYER[[#This Row],[20.08.2025]],0)</f>
        <v>0</v>
      </c>
      <c r="CO534" s="161"/>
      <c r="CP534" s="176">
        <f>IF(PMKAFAAPAYER[[#This Row],[ ]]="Payé",PMKAFAAPAYER[[#This Row],[27.08.2025]],0)</f>
        <v>0</v>
      </c>
      <c r="CQ534" s="18">
        <f t="shared" si="133"/>
        <v>0</v>
      </c>
      <c r="CR534" s="162"/>
      <c r="CS534" s="166">
        <f>IF(PMKAFAAPAYER[[#This Row],[ ]]="Payé",PMKAFAAPAYER[[#This Row],[03.09.2025]],0)</f>
        <v>0</v>
      </c>
      <c r="CT534" s="161"/>
      <c r="CU534" s="166">
        <f>IF(PMKAFAAPAYER[[#This Row],[ ]]="Payé",PMKAFAAPAYER[[#This Row],[10.09.2025]],0)</f>
        <v>0</v>
      </c>
      <c r="CV534" s="161"/>
      <c r="CW534" s="166">
        <f>IF(PMKAFAAPAYER[[#This Row],[ ]]="Payé",PMKAFAAPAYER[[#This Row],[17.09.2025]],0)</f>
        <v>0</v>
      </c>
      <c r="CX534" s="161"/>
      <c r="CY534" s="176">
        <f>IF(PMKAFAAPAYER[[#This Row],[ ]]="Payé",PMKAFAAPAYER[[#This Row],[24.09.2025]],0)</f>
        <v>0</v>
      </c>
      <c r="CZ534" s="17">
        <f t="shared" si="134"/>
        <v>0</v>
      </c>
      <c r="DA534" s="162"/>
      <c r="DB534" s="166">
        <f>IF(PMKAFAAPAYER[[#This Row],[ ]]="Payé",PMKAFAAPAYER[[#This Row],[01.10.2025]],0)</f>
        <v>0</v>
      </c>
      <c r="DC534" s="161"/>
      <c r="DD534" s="166">
        <f>IF(PMKAFAAPAYER[[#This Row],[ ]]="Payé",PMKAFAAPAYER[[#This Row],[08.10.2025]],0)</f>
        <v>0</v>
      </c>
      <c r="DE534" s="161"/>
      <c r="DF534" s="166">
        <f>IF(PMKAFAAPAYER[[#This Row],[ ]]="Payé",PMKAFAAPAYER[[#This Row],[15.10.2025]],0)</f>
        <v>0</v>
      </c>
      <c r="DG534" s="161"/>
      <c r="DH534" s="166">
        <f>IF(PMKAFAAPAYER[[#This Row],[ ]]="Payé",PMKAFAAPAYER[[#This Row],[22.10.2025]],0)</f>
        <v>0</v>
      </c>
      <c r="DI534" s="161"/>
      <c r="DJ534" s="176">
        <f>IF(PMKAFAAPAYER[[#This Row],[ ]]="Payé",PMKAFAAPAYER[[#This Row],[29.10.2025]],0)</f>
        <v>0</v>
      </c>
      <c r="DK534" s="18">
        <f t="shared" si="135"/>
        <v>0</v>
      </c>
      <c r="DL534" s="162"/>
      <c r="DM534" s="166">
        <f>IF(PMKAFAAPAYER[[#This Row],[ ]]="Payé",PMKAFAAPAYER[[#This Row],[05.11.2025]],0)</f>
        <v>0</v>
      </c>
      <c r="DN534" s="161"/>
      <c r="DO534" s="166">
        <f>IF(PMKAFAAPAYER[[#This Row],[ ]]="Payé",PMKAFAAPAYER[[#This Row],[12.11.2025]],0)</f>
        <v>0</v>
      </c>
      <c r="DP534" s="161"/>
      <c r="DQ534" s="166">
        <f>IF(PMKAFAAPAYER[[#This Row],[ ]]="Payé",PMKAFAAPAYER[[#This Row],[19.11.2025]],0)</f>
        <v>0</v>
      </c>
      <c r="DR534" s="161"/>
      <c r="DS534" s="176">
        <f>IF(PMKAFAAPAYER[[#This Row],[ ]]="Payé",PMKAFAAPAYER[[#This Row],[26.11.2025]],0)</f>
        <v>0</v>
      </c>
      <c r="DT534" s="17">
        <f t="shared" si="136"/>
        <v>0</v>
      </c>
      <c r="DU534" s="162"/>
      <c r="DV534" s="166">
        <f>IF(PMKAFAAPAYER[[#This Row],[ ]]="Payé",PMKAFAAPAYER[[#This Row],[03.12.2025]],0)</f>
        <v>0</v>
      </c>
      <c r="DW534" s="161"/>
      <c r="DX534" s="166">
        <f>IF(PMKAFAAPAYER[[#This Row],[ ]]="Payé",PMKAFAAPAYER[[#This Row],[10.12.2025]],0)</f>
        <v>0</v>
      </c>
      <c r="DY534" s="161"/>
      <c r="DZ534" s="166">
        <f>IF(PMKAFAAPAYER[[#This Row],[ ]]="Payé",PMKAFAAPAYER[[#This Row],[17.12.2025]],0)</f>
        <v>0</v>
      </c>
      <c r="EA534" s="161"/>
      <c r="EB534" s="166">
        <f>IF(PMKAFAAPAYER[[#This Row],[ ]]="Payé",PMKAFAAPAYER[[#This Row],[24.12.2025]],0)</f>
        <v>0</v>
      </c>
      <c r="EC534" s="161"/>
      <c r="ED534" s="176">
        <f>IF(PMKAFAAPAYER[[#This Row],[ ]]="Payé",PMKAFAAPAYER[[#This Row],[31.12.2025]],0)</f>
        <v>0</v>
      </c>
      <c r="EE534" s="18">
        <f t="shared" si="137"/>
        <v>0</v>
      </c>
      <c r="EF534" s="11">
        <f t="shared" si="138"/>
        <v>0</v>
      </c>
      <c r="EG534" s="16">
        <f>+PMKAFAAPAYER[[#This Row],[CHF]]-PMKAFAAPAYER[[#This Row],[T2025]]</f>
        <v>0</v>
      </c>
    </row>
    <row r="535" spans="1:137" x14ac:dyDescent="0.3">
      <c r="A535" s="9">
        <f t="shared" si="139"/>
        <v>530</v>
      </c>
      <c r="B535" s="250"/>
      <c r="C535" s="251"/>
      <c r="D535" s="252"/>
      <c r="E535" s="253"/>
      <c r="F535" s="265">
        <f t="shared" si="125"/>
        <v>0</v>
      </c>
      <c r="G535" s="254"/>
      <c r="H535" s="255"/>
      <c r="I535" s="256"/>
      <c r="J535" s="14"/>
      <c r="K535" s="14"/>
      <c r="L535" s="14"/>
      <c r="N535" s="15"/>
      <c r="P535" s="258"/>
      <c r="Q535" s="259"/>
      <c r="R535" s="260"/>
      <c r="S535" s="166">
        <f>IF(PMKAFAAPAYER[[#This Row],[ ]]="Payé",PMKAFAAPAYER[[#This Row],[02.01.2025]],0)</f>
        <v>0</v>
      </c>
      <c r="T535" s="234"/>
      <c r="U535" s="166">
        <f>IF(PMKAFAAPAYER[[#This Row],[ ]]="Payé",PMKAFAAPAYER[[#This Row],[09.01.2025]],0)</f>
        <v>0</v>
      </c>
      <c r="V535" s="234"/>
      <c r="W535" s="166">
        <f>IF(PMKAFAAPAYER[[#This Row],[ ]]="Payé",PMKAFAAPAYER[[#This Row],[16.01.2025]],0)</f>
        <v>0</v>
      </c>
      <c r="X535" s="234"/>
      <c r="Y535" s="166">
        <f>IF(PMKAFAAPAYER[[#This Row],[ ]]="Payé",PMKAFAAPAYER[[#This Row],[23.01.2025]],0)</f>
        <v>0</v>
      </c>
      <c r="Z535" s="234"/>
      <c r="AA535" s="176">
        <f>IF(PMKAFAAPAYER[[#This Row],[ ]]="Payé",PMKAFAAPAYER[[#This Row],[30.01.2025]],0)</f>
        <v>0</v>
      </c>
      <c r="AB535" s="32">
        <f t="shared" si="126"/>
        <v>0</v>
      </c>
      <c r="AC535" s="234"/>
      <c r="AD535" s="166">
        <f>IF(PMKAFAAPAYER[[#This Row],[ ]]="Payé",PMKAFAAPAYER[[#This Row],[06.02.2025]],0)</f>
        <v>0</v>
      </c>
      <c r="AE535" s="234"/>
      <c r="AF535" s="166">
        <f>IF(PMKAFAAPAYER[[#This Row],[ ]]="Payé",PMKAFAAPAYER[[#This Row],[13.02.2025]],0)</f>
        <v>0</v>
      </c>
      <c r="AG535" s="234"/>
      <c r="AH535" s="166">
        <f>IF(PMKAFAAPAYER[[#This Row],[ ]]="Payé",PMKAFAAPAYER[[#This Row],[20.02.2025]],0)</f>
        <v>0</v>
      </c>
      <c r="AI535" s="234"/>
      <c r="AJ535" s="176">
        <f>IF(PMKAFAAPAYER[[#This Row],[ ]]="Payé",PMKAFAAPAYER[[#This Row],[27.02.2025]],0)</f>
        <v>0</v>
      </c>
      <c r="AK535" s="47">
        <f t="shared" si="127"/>
        <v>0</v>
      </c>
      <c r="AL535" s="162"/>
      <c r="AM535" s="166">
        <f>IF(PMKAFAAPAYER[[#This Row],[ ]]="Payé",PMKAFAAPAYER[[#This Row],[05.03.2025]],0)</f>
        <v>0</v>
      </c>
      <c r="AN535" s="161"/>
      <c r="AO535" s="166">
        <f>IF(PMKAFAAPAYER[[#This Row],[ ]]="Payé",PMKAFAAPAYER[[#This Row],[12.03.2025]],0)</f>
        <v>0</v>
      </c>
      <c r="AP535" s="161"/>
      <c r="AQ535" s="166">
        <f>IF(PMKAFAAPAYER[[#This Row],[ ]]="Payé",PMKAFAAPAYER[[#This Row],[19.03.2025]],0)</f>
        <v>0</v>
      </c>
      <c r="AR535" s="161"/>
      <c r="AS535" s="176">
        <f>IF(PMKAFAAPAYER[[#This Row],[ ]]="Payé",PMKAFAAPAYER[[#This Row],[26.03.2025]],0)</f>
        <v>0</v>
      </c>
      <c r="AT535" s="17">
        <f t="shared" si="128"/>
        <v>0</v>
      </c>
      <c r="AU535" s="162"/>
      <c r="AV535" s="166">
        <f>IF(PMKAFAAPAYER[[#This Row],[ ]]="Payé",PMKAFAAPAYER[[#This Row],[02.04.2025]],0)</f>
        <v>0</v>
      </c>
      <c r="AW535" s="161"/>
      <c r="AX535" s="166">
        <f>IF(PMKAFAAPAYER[[#This Row],[ ]]="Payé",PMKAFAAPAYER[[#This Row],[09.04.2025]],0)</f>
        <v>0</v>
      </c>
      <c r="AY535" s="161"/>
      <c r="AZ535" s="166">
        <f>IF(PMKAFAAPAYER[[#This Row],[ ]]="Payé",PMKAFAAPAYER[[#This Row],[16.04.2025]],0)</f>
        <v>0</v>
      </c>
      <c r="BA535" s="161"/>
      <c r="BB535" s="166">
        <f>IF(PMKAFAAPAYER[[#This Row],[ ]]="Payé",PMKAFAAPAYER[[#This Row],[23.04.2025]],0)</f>
        <v>0</v>
      </c>
      <c r="BC535" s="161"/>
      <c r="BD535" s="176">
        <f>IF(PMKAFAAPAYER[[#This Row],[ ]]="Payé",PMKAFAAPAYER[[#This Row],[30.04.2025]],0)</f>
        <v>0</v>
      </c>
      <c r="BE535" s="18">
        <f t="shared" si="129"/>
        <v>0</v>
      </c>
      <c r="BF535" s="162"/>
      <c r="BG535" s="166">
        <f>IF(PMKAFAAPAYER[[#This Row],[ ]]="Payé",PMKAFAAPAYER[[#This Row],[07.05.2025]],0)</f>
        <v>0</v>
      </c>
      <c r="BH535" s="161"/>
      <c r="BI535" s="166">
        <f>IF(PMKAFAAPAYER[[#This Row],[ ]]="Payé",PMKAFAAPAYER[[#This Row],[14.05.2025]],0)</f>
        <v>0</v>
      </c>
      <c r="BJ535" s="161"/>
      <c r="BK535" s="166">
        <f>IF(PMKAFAAPAYER[[#This Row],[ ]]="Payé",PMKAFAAPAYER[[#This Row],[21.05.2025]],0)</f>
        <v>0</v>
      </c>
      <c r="BL535" s="161"/>
      <c r="BM535" s="176">
        <f>IF(PMKAFAAPAYER[[#This Row],[ ]]="Payé",PMKAFAAPAYER[[#This Row],[28.05.2025]],0)</f>
        <v>0</v>
      </c>
      <c r="BN535" s="17">
        <f t="shared" si="130"/>
        <v>0</v>
      </c>
      <c r="BO535" s="162"/>
      <c r="BP535" s="166">
        <f>IF(PMKAFAAPAYER[[#This Row],[ ]]="Payé",PMKAFAAPAYER[[#This Row],[04.06.2025]],0)</f>
        <v>0</v>
      </c>
      <c r="BQ535" s="161"/>
      <c r="BR535" s="166">
        <f>IF(PMKAFAAPAYER[[#This Row],[ ]]="Payé",PMKAFAAPAYER[[#This Row],[11.06.2025]],0)</f>
        <v>0</v>
      </c>
      <c r="BS535" s="161"/>
      <c r="BT535" s="166">
        <f>IF(PMKAFAAPAYER[[#This Row],[ ]]="Payé",PMKAFAAPAYER[[#This Row],[18.06.2025]],0)</f>
        <v>0</v>
      </c>
      <c r="BU535" s="161"/>
      <c r="BV535" s="176">
        <f>IF(PMKAFAAPAYER[[#This Row],[ ]]="Payé",PMKAFAAPAYER[[#This Row],[25.06.2025]],0)</f>
        <v>0</v>
      </c>
      <c r="BW535" s="18">
        <f t="shared" si="131"/>
        <v>0</v>
      </c>
      <c r="BX535" s="162"/>
      <c r="BY535" s="166">
        <f>IF(PMKAFAAPAYER[[#This Row],[ ]]="Payé",PMKAFAAPAYER[[#This Row],[02.07.2025]],0)</f>
        <v>0</v>
      </c>
      <c r="BZ535" s="161"/>
      <c r="CA535" s="166">
        <f>IF(PMKAFAAPAYER[[#This Row],[ ]]="Payé",PMKAFAAPAYER[[#This Row],[09.07.2025]],0)</f>
        <v>0</v>
      </c>
      <c r="CB535" s="161"/>
      <c r="CC535" s="166">
        <f>IF(PMKAFAAPAYER[[#This Row],[ ]]="Payé",PMKAFAAPAYER[[#This Row],[16.07.2025]],0)</f>
        <v>0</v>
      </c>
      <c r="CD535" s="161"/>
      <c r="CE535" s="166">
        <f>IF(PMKAFAAPAYER[[#This Row],[ ]]="Payé",PMKAFAAPAYER[[#This Row],[23.07.2025]],0)</f>
        <v>0</v>
      </c>
      <c r="CF535" s="161"/>
      <c r="CG535" s="176">
        <f>IF(PMKAFAAPAYER[[#This Row],[ ]]="Payé",PMKAFAAPAYER[[#This Row],[30.07.2025]],0)</f>
        <v>0</v>
      </c>
      <c r="CH535" s="17">
        <f t="shared" si="132"/>
        <v>0</v>
      </c>
      <c r="CI535" s="162"/>
      <c r="CJ535" s="166">
        <f>IF(PMKAFAAPAYER[[#This Row],[ ]]="Payé",PMKAFAAPAYER[[#This Row],[06.08.2025]],0)</f>
        <v>0</v>
      </c>
      <c r="CK535" s="161"/>
      <c r="CL535" s="166">
        <f>IF(PMKAFAAPAYER[[#This Row],[ ]]="Payé",PMKAFAAPAYER[[#This Row],[13.08.2025]],0)</f>
        <v>0</v>
      </c>
      <c r="CM535" s="161"/>
      <c r="CN535" s="166">
        <f>IF(PMKAFAAPAYER[[#This Row],[ ]]="Payé",PMKAFAAPAYER[[#This Row],[20.08.2025]],0)</f>
        <v>0</v>
      </c>
      <c r="CO535" s="161"/>
      <c r="CP535" s="176">
        <f>IF(PMKAFAAPAYER[[#This Row],[ ]]="Payé",PMKAFAAPAYER[[#This Row],[27.08.2025]],0)</f>
        <v>0</v>
      </c>
      <c r="CQ535" s="18">
        <f t="shared" si="133"/>
        <v>0</v>
      </c>
      <c r="CR535" s="162"/>
      <c r="CS535" s="166">
        <f>IF(PMKAFAAPAYER[[#This Row],[ ]]="Payé",PMKAFAAPAYER[[#This Row],[03.09.2025]],0)</f>
        <v>0</v>
      </c>
      <c r="CT535" s="161"/>
      <c r="CU535" s="166">
        <f>IF(PMKAFAAPAYER[[#This Row],[ ]]="Payé",PMKAFAAPAYER[[#This Row],[10.09.2025]],0)</f>
        <v>0</v>
      </c>
      <c r="CV535" s="161"/>
      <c r="CW535" s="166">
        <f>IF(PMKAFAAPAYER[[#This Row],[ ]]="Payé",PMKAFAAPAYER[[#This Row],[17.09.2025]],0)</f>
        <v>0</v>
      </c>
      <c r="CX535" s="161"/>
      <c r="CY535" s="176">
        <f>IF(PMKAFAAPAYER[[#This Row],[ ]]="Payé",PMKAFAAPAYER[[#This Row],[24.09.2025]],0)</f>
        <v>0</v>
      </c>
      <c r="CZ535" s="17">
        <f t="shared" si="134"/>
        <v>0</v>
      </c>
      <c r="DA535" s="162"/>
      <c r="DB535" s="166">
        <f>IF(PMKAFAAPAYER[[#This Row],[ ]]="Payé",PMKAFAAPAYER[[#This Row],[01.10.2025]],0)</f>
        <v>0</v>
      </c>
      <c r="DC535" s="161"/>
      <c r="DD535" s="166">
        <f>IF(PMKAFAAPAYER[[#This Row],[ ]]="Payé",PMKAFAAPAYER[[#This Row],[08.10.2025]],0)</f>
        <v>0</v>
      </c>
      <c r="DE535" s="161"/>
      <c r="DF535" s="166">
        <f>IF(PMKAFAAPAYER[[#This Row],[ ]]="Payé",PMKAFAAPAYER[[#This Row],[15.10.2025]],0)</f>
        <v>0</v>
      </c>
      <c r="DG535" s="161"/>
      <c r="DH535" s="166">
        <f>IF(PMKAFAAPAYER[[#This Row],[ ]]="Payé",PMKAFAAPAYER[[#This Row],[22.10.2025]],0)</f>
        <v>0</v>
      </c>
      <c r="DI535" s="161"/>
      <c r="DJ535" s="176">
        <f>IF(PMKAFAAPAYER[[#This Row],[ ]]="Payé",PMKAFAAPAYER[[#This Row],[29.10.2025]],0)</f>
        <v>0</v>
      </c>
      <c r="DK535" s="18">
        <f t="shared" si="135"/>
        <v>0</v>
      </c>
      <c r="DL535" s="162"/>
      <c r="DM535" s="166">
        <f>IF(PMKAFAAPAYER[[#This Row],[ ]]="Payé",PMKAFAAPAYER[[#This Row],[05.11.2025]],0)</f>
        <v>0</v>
      </c>
      <c r="DN535" s="161"/>
      <c r="DO535" s="166">
        <f>IF(PMKAFAAPAYER[[#This Row],[ ]]="Payé",PMKAFAAPAYER[[#This Row],[12.11.2025]],0)</f>
        <v>0</v>
      </c>
      <c r="DP535" s="161"/>
      <c r="DQ535" s="166">
        <f>IF(PMKAFAAPAYER[[#This Row],[ ]]="Payé",PMKAFAAPAYER[[#This Row],[19.11.2025]],0)</f>
        <v>0</v>
      </c>
      <c r="DR535" s="161"/>
      <c r="DS535" s="176">
        <f>IF(PMKAFAAPAYER[[#This Row],[ ]]="Payé",PMKAFAAPAYER[[#This Row],[26.11.2025]],0)</f>
        <v>0</v>
      </c>
      <c r="DT535" s="17">
        <f t="shared" si="136"/>
        <v>0</v>
      </c>
      <c r="DU535" s="162"/>
      <c r="DV535" s="166">
        <f>IF(PMKAFAAPAYER[[#This Row],[ ]]="Payé",PMKAFAAPAYER[[#This Row],[03.12.2025]],0)</f>
        <v>0</v>
      </c>
      <c r="DW535" s="161"/>
      <c r="DX535" s="166">
        <f>IF(PMKAFAAPAYER[[#This Row],[ ]]="Payé",PMKAFAAPAYER[[#This Row],[10.12.2025]],0)</f>
        <v>0</v>
      </c>
      <c r="DY535" s="161"/>
      <c r="DZ535" s="166">
        <f>IF(PMKAFAAPAYER[[#This Row],[ ]]="Payé",PMKAFAAPAYER[[#This Row],[17.12.2025]],0)</f>
        <v>0</v>
      </c>
      <c r="EA535" s="161"/>
      <c r="EB535" s="166">
        <f>IF(PMKAFAAPAYER[[#This Row],[ ]]="Payé",PMKAFAAPAYER[[#This Row],[24.12.2025]],0)</f>
        <v>0</v>
      </c>
      <c r="EC535" s="161"/>
      <c r="ED535" s="176">
        <f>IF(PMKAFAAPAYER[[#This Row],[ ]]="Payé",PMKAFAAPAYER[[#This Row],[31.12.2025]],0)</f>
        <v>0</v>
      </c>
      <c r="EE535" s="18">
        <f t="shared" si="137"/>
        <v>0</v>
      </c>
      <c r="EF535" s="11">
        <f t="shared" si="138"/>
        <v>0</v>
      </c>
      <c r="EG535" s="16">
        <f>+PMKAFAAPAYER[[#This Row],[CHF]]-PMKAFAAPAYER[[#This Row],[T2025]]</f>
        <v>0</v>
      </c>
    </row>
    <row r="536" spans="1:137" x14ac:dyDescent="0.3">
      <c r="A536" s="9">
        <f t="shared" si="139"/>
        <v>531</v>
      </c>
      <c r="B536" s="250"/>
      <c r="C536" s="251"/>
      <c r="D536" s="252"/>
      <c r="E536" s="253"/>
      <c r="F536" s="265">
        <f t="shared" si="125"/>
        <v>0</v>
      </c>
      <c r="G536" s="254"/>
      <c r="H536" s="255"/>
      <c r="I536" s="256"/>
      <c r="J536" s="14"/>
      <c r="K536" s="14"/>
      <c r="L536" s="14"/>
      <c r="N536" s="15"/>
      <c r="P536" s="258"/>
      <c r="Q536" s="259"/>
      <c r="R536" s="260"/>
      <c r="S536" s="166">
        <f>IF(PMKAFAAPAYER[[#This Row],[ ]]="Payé",PMKAFAAPAYER[[#This Row],[02.01.2025]],0)</f>
        <v>0</v>
      </c>
      <c r="T536" s="234"/>
      <c r="U536" s="166">
        <f>IF(PMKAFAAPAYER[[#This Row],[ ]]="Payé",PMKAFAAPAYER[[#This Row],[09.01.2025]],0)</f>
        <v>0</v>
      </c>
      <c r="V536" s="234"/>
      <c r="W536" s="166">
        <f>IF(PMKAFAAPAYER[[#This Row],[ ]]="Payé",PMKAFAAPAYER[[#This Row],[16.01.2025]],0)</f>
        <v>0</v>
      </c>
      <c r="X536" s="234"/>
      <c r="Y536" s="166">
        <f>IF(PMKAFAAPAYER[[#This Row],[ ]]="Payé",PMKAFAAPAYER[[#This Row],[23.01.2025]],0)</f>
        <v>0</v>
      </c>
      <c r="Z536" s="234"/>
      <c r="AA536" s="176">
        <f>IF(PMKAFAAPAYER[[#This Row],[ ]]="Payé",PMKAFAAPAYER[[#This Row],[30.01.2025]],0)</f>
        <v>0</v>
      </c>
      <c r="AB536" s="32">
        <f t="shared" si="126"/>
        <v>0</v>
      </c>
      <c r="AC536" s="234"/>
      <c r="AD536" s="166">
        <f>IF(PMKAFAAPAYER[[#This Row],[ ]]="Payé",PMKAFAAPAYER[[#This Row],[06.02.2025]],0)</f>
        <v>0</v>
      </c>
      <c r="AE536" s="234"/>
      <c r="AF536" s="166">
        <f>IF(PMKAFAAPAYER[[#This Row],[ ]]="Payé",PMKAFAAPAYER[[#This Row],[13.02.2025]],0)</f>
        <v>0</v>
      </c>
      <c r="AG536" s="234"/>
      <c r="AH536" s="166">
        <f>IF(PMKAFAAPAYER[[#This Row],[ ]]="Payé",PMKAFAAPAYER[[#This Row],[20.02.2025]],0)</f>
        <v>0</v>
      </c>
      <c r="AI536" s="234"/>
      <c r="AJ536" s="176">
        <f>IF(PMKAFAAPAYER[[#This Row],[ ]]="Payé",PMKAFAAPAYER[[#This Row],[27.02.2025]],0)</f>
        <v>0</v>
      </c>
      <c r="AK536" s="47">
        <f t="shared" si="127"/>
        <v>0</v>
      </c>
      <c r="AL536" s="162"/>
      <c r="AM536" s="166">
        <f>IF(PMKAFAAPAYER[[#This Row],[ ]]="Payé",PMKAFAAPAYER[[#This Row],[05.03.2025]],0)</f>
        <v>0</v>
      </c>
      <c r="AN536" s="161"/>
      <c r="AO536" s="166">
        <f>IF(PMKAFAAPAYER[[#This Row],[ ]]="Payé",PMKAFAAPAYER[[#This Row],[12.03.2025]],0)</f>
        <v>0</v>
      </c>
      <c r="AP536" s="161"/>
      <c r="AQ536" s="166">
        <f>IF(PMKAFAAPAYER[[#This Row],[ ]]="Payé",PMKAFAAPAYER[[#This Row],[19.03.2025]],0)</f>
        <v>0</v>
      </c>
      <c r="AR536" s="161"/>
      <c r="AS536" s="176">
        <f>IF(PMKAFAAPAYER[[#This Row],[ ]]="Payé",PMKAFAAPAYER[[#This Row],[26.03.2025]],0)</f>
        <v>0</v>
      </c>
      <c r="AT536" s="17">
        <f t="shared" si="128"/>
        <v>0</v>
      </c>
      <c r="AU536" s="162"/>
      <c r="AV536" s="166">
        <f>IF(PMKAFAAPAYER[[#This Row],[ ]]="Payé",PMKAFAAPAYER[[#This Row],[02.04.2025]],0)</f>
        <v>0</v>
      </c>
      <c r="AW536" s="161"/>
      <c r="AX536" s="166">
        <f>IF(PMKAFAAPAYER[[#This Row],[ ]]="Payé",PMKAFAAPAYER[[#This Row],[09.04.2025]],0)</f>
        <v>0</v>
      </c>
      <c r="AY536" s="161"/>
      <c r="AZ536" s="166">
        <f>IF(PMKAFAAPAYER[[#This Row],[ ]]="Payé",PMKAFAAPAYER[[#This Row],[16.04.2025]],0)</f>
        <v>0</v>
      </c>
      <c r="BA536" s="161"/>
      <c r="BB536" s="166">
        <f>IF(PMKAFAAPAYER[[#This Row],[ ]]="Payé",PMKAFAAPAYER[[#This Row],[23.04.2025]],0)</f>
        <v>0</v>
      </c>
      <c r="BC536" s="161"/>
      <c r="BD536" s="176">
        <f>IF(PMKAFAAPAYER[[#This Row],[ ]]="Payé",PMKAFAAPAYER[[#This Row],[30.04.2025]],0)</f>
        <v>0</v>
      </c>
      <c r="BE536" s="18">
        <f t="shared" si="129"/>
        <v>0</v>
      </c>
      <c r="BF536" s="162"/>
      <c r="BG536" s="166">
        <f>IF(PMKAFAAPAYER[[#This Row],[ ]]="Payé",PMKAFAAPAYER[[#This Row],[07.05.2025]],0)</f>
        <v>0</v>
      </c>
      <c r="BH536" s="161"/>
      <c r="BI536" s="166">
        <f>IF(PMKAFAAPAYER[[#This Row],[ ]]="Payé",PMKAFAAPAYER[[#This Row],[14.05.2025]],0)</f>
        <v>0</v>
      </c>
      <c r="BJ536" s="161"/>
      <c r="BK536" s="166">
        <f>IF(PMKAFAAPAYER[[#This Row],[ ]]="Payé",PMKAFAAPAYER[[#This Row],[21.05.2025]],0)</f>
        <v>0</v>
      </c>
      <c r="BL536" s="161"/>
      <c r="BM536" s="176">
        <f>IF(PMKAFAAPAYER[[#This Row],[ ]]="Payé",PMKAFAAPAYER[[#This Row],[28.05.2025]],0)</f>
        <v>0</v>
      </c>
      <c r="BN536" s="17">
        <f t="shared" si="130"/>
        <v>0</v>
      </c>
      <c r="BO536" s="162"/>
      <c r="BP536" s="166">
        <f>IF(PMKAFAAPAYER[[#This Row],[ ]]="Payé",PMKAFAAPAYER[[#This Row],[04.06.2025]],0)</f>
        <v>0</v>
      </c>
      <c r="BQ536" s="161"/>
      <c r="BR536" s="166">
        <f>IF(PMKAFAAPAYER[[#This Row],[ ]]="Payé",PMKAFAAPAYER[[#This Row],[11.06.2025]],0)</f>
        <v>0</v>
      </c>
      <c r="BS536" s="161"/>
      <c r="BT536" s="166">
        <f>IF(PMKAFAAPAYER[[#This Row],[ ]]="Payé",PMKAFAAPAYER[[#This Row],[18.06.2025]],0)</f>
        <v>0</v>
      </c>
      <c r="BU536" s="161"/>
      <c r="BV536" s="176">
        <f>IF(PMKAFAAPAYER[[#This Row],[ ]]="Payé",PMKAFAAPAYER[[#This Row],[25.06.2025]],0)</f>
        <v>0</v>
      </c>
      <c r="BW536" s="18">
        <f t="shared" si="131"/>
        <v>0</v>
      </c>
      <c r="BX536" s="162"/>
      <c r="BY536" s="166">
        <f>IF(PMKAFAAPAYER[[#This Row],[ ]]="Payé",PMKAFAAPAYER[[#This Row],[02.07.2025]],0)</f>
        <v>0</v>
      </c>
      <c r="BZ536" s="161"/>
      <c r="CA536" s="166">
        <f>IF(PMKAFAAPAYER[[#This Row],[ ]]="Payé",PMKAFAAPAYER[[#This Row],[09.07.2025]],0)</f>
        <v>0</v>
      </c>
      <c r="CB536" s="161"/>
      <c r="CC536" s="166">
        <f>IF(PMKAFAAPAYER[[#This Row],[ ]]="Payé",PMKAFAAPAYER[[#This Row],[16.07.2025]],0)</f>
        <v>0</v>
      </c>
      <c r="CD536" s="161"/>
      <c r="CE536" s="166">
        <f>IF(PMKAFAAPAYER[[#This Row],[ ]]="Payé",PMKAFAAPAYER[[#This Row],[23.07.2025]],0)</f>
        <v>0</v>
      </c>
      <c r="CF536" s="161"/>
      <c r="CG536" s="176">
        <f>IF(PMKAFAAPAYER[[#This Row],[ ]]="Payé",PMKAFAAPAYER[[#This Row],[30.07.2025]],0)</f>
        <v>0</v>
      </c>
      <c r="CH536" s="17">
        <f t="shared" si="132"/>
        <v>0</v>
      </c>
      <c r="CI536" s="162"/>
      <c r="CJ536" s="166">
        <f>IF(PMKAFAAPAYER[[#This Row],[ ]]="Payé",PMKAFAAPAYER[[#This Row],[06.08.2025]],0)</f>
        <v>0</v>
      </c>
      <c r="CK536" s="161"/>
      <c r="CL536" s="166">
        <f>IF(PMKAFAAPAYER[[#This Row],[ ]]="Payé",PMKAFAAPAYER[[#This Row],[13.08.2025]],0)</f>
        <v>0</v>
      </c>
      <c r="CM536" s="161"/>
      <c r="CN536" s="166">
        <f>IF(PMKAFAAPAYER[[#This Row],[ ]]="Payé",PMKAFAAPAYER[[#This Row],[20.08.2025]],0)</f>
        <v>0</v>
      </c>
      <c r="CO536" s="161"/>
      <c r="CP536" s="176">
        <f>IF(PMKAFAAPAYER[[#This Row],[ ]]="Payé",PMKAFAAPAYER[[#This Row],[27.08.2025]],0)</f>
        <v>0</v>
      </c>
      <c r="CQ536" s="18">
        <f t="shared" si="133"/>
        <v>0</v>
      </c>
      <c r="CR536" s="162"/>
      <c r="CS536" s="166">
        <f>IF(PMKAFAAPAYER[[#This Row],[ ]]="Payé",PMKAFAAPAYER[[#This Row],[03.09.2025]],0)</f>
        <v>0</v>
      </c>
      <c r="CT536" s="161"/>
      <c r="CU536" s="166">
        <f>IF(PMKAFAAPAYER[[#This Row],[ ]]="Payé",PMKAFAAPAYER[[#This Row],[10.09.2025]],0)</f>
        <v>0</v>
      </c>
      <c r="CV536" s="161"/>
      <c r="CW536" s="166">
        <f>IF(PMKAFAAPAYER[[#This Row],[ ]]="Payé",PMKAFAAPAYER[[#This Row],[17.09.2025]],0)</f>
        <v>0</v>
      </c>
      <c r="CX536" s="161"/>
      <c r="CY536" s="176">
        <f>IF(PMKAFAAPAYER[[#This Row],[ ]]="Payé",PMKAFAAPAYER[[#This Row],[24.09.2025]],0)</f>
        <v>0</v>
      </c>
      <c r="CZ536" s="17">
        <f t="shared" si="134"/>
        <v>0</v>
      </c>
      <c r="DA536" s="162"/>
      <c r="DB536" s="166">
        <f>IF(PMKAFAAPAYER[[#This Row],[ ]]="Payé",PMKAFAAPAYER[[#This Row],[01.10.2025]],0)</f>
        <v>0</v>
      </c>
      <c r="DC536" s="161"/>
      <c r="DD536" s="166">
        <f>IF(PMKAFAAPAYER[[#This Row],[ ]]="Payé",PMKAFAAPAYER[[#This Row],[08.10.2025]],0)</f>
        <v>0</v>
      </c>
      <c r="DE536" s="161"/>
      <c r="DF536" s="166">
        <f>IF(PMKAFAAPAYER[[#This Row],[ ]]="Payé",PMKAFAAPAYER[[#This Row],[15.10.2025]],0)</f>
        <v>0</v>
      </c>
      <c r="DG536" s="161"/>
      <c r="DH536" s="166">
        <f>IF(PMKAFAAPAYER[[#This Row],[ ]]="Payé",PMKAFAAPAYER[[#This Row],[22.10.2025]],0)</f>
        <v>0</v>
      </c>
      <c r="DI536" s="161"/>
      <c r="DJ536" s="176">
        <f>IF(PMKAFAAPAYER[[#This Row],[ ]]="Payé",PMKAFAAPAYER[[#This Row],[29.10.2025]],0)</f>
        <v>0</v>
      </c>
      <c r="DK536" s="18">
        <f t="shared" si="135"/>
        <v>0</v>
      </c>
      <c r="DL536" s="162"/>
      <c r="DM536" s="166">
        <f>IF(PMKAFAAPAYER[[#This Row],[ ]]="Payé",PMKAFAAPAYER[[#This Row],[05.11.2025]],0)</f>
        <v>0</v>
      </c>
      <c r="DN536" s="161"/>
      <c r="DO536" s="166">
        <f>IF(PMKAFAAPAYER[[#This Row],[ ]]="Payé",PMKAFAAPAYER[[#This Row],[12.11.2025]],0)</f>
        <v>0</v>
      </c>
      <c r="DP536" s="161"/>
      <c r="DQ536" s="166">
        <f>IF(PMKAFAAPAYER[[#This Row],[ ]]="Payé",PMKAFAAPAYER[[#This Row],[19.11.2025]],0)</f>
        <v>0</v>
      </c>
      <c r="DR536" s="161"/>
      <c r="DS536" s="176">
        <f>IF(PMKAFAAPAYER[[#This Row],[ ]]="Payé",PMKAFAAPAYER[[#This Row],[26.11.2025]],0)</f>
        <v>0</v>
      </c>
      <c r="DT536" s="17">
        <f t="shared" si="136"/>
        <v>0</v>
      </c>
      <c r="DU536" s="162"/>
      <c r="DV536" s="166">
        <f>IF(PMKAFAAPAYER[[#This Row],[ ]]="Payé",PMKAFAAPAYER[[#This Row],[03.12.2025]],0)</f>
        <v>0</v>
      </c>
      <c r="DW536" s="161"/>
      <c r="DX536" s="166">
        <f>IF(PMKAFAAPAYER[[#This Row],[ ]]="Payé",PMKAFAAPAYER[[#This Row],[10.12.2025]],0)</f>
        <v>0</v>
      </c>
      <c r="DY536" s="161"/>
      <c r="DZ536" s="166">
        <f>IF(PMKAFAAPAYER[[#This Row],[ ]]="Payé",PMKAFAAPAYER[[#This Row],[17.12.2025]],0)</f>
        <v>0</v>
      </c>
      <c r="EA536" s="161"/>
      <c r="EB536" s="166">
        <f>IF(PMKAFAAPAYER[[#This Row],[ ]]="Payé",PMKAFAAPAYER[[#This Row],[24.12.2025]],0)</f>
        <v>0</v>
      </c>
      <c r="EC536" s="161"/>
      <c r="ED536" s="176">
        <f>IF(PMKAFAAPAYER[[#This Row],[ ]]="Payé",PMKAFAAPAYER[[#This Row],[31.12.2025]],0)</f>
        <v>0</v>
      </c>
      <c r="EE536" s="18">
        <f t="shared" si="137"/>
        <v>0</v>
      </c>
      <c r="EF536" s="11">
        <f t="shared" si="138"/>
        <v>0</v>
      </c>
      <c r="EG536" s="16">
        <f>+PMKAFAAPAYER[[#This Row],[CHF]]-PMKAFAAPAYER[[#This Row],[T2025]]</f>
        <v>0</v>
      </c>
    </row>
    <row r="537" spans="1:137" x14ac:dyDescent="0.3">
      <c r="A537" s="9">
        <f t="shared" si="139"/>
        <v>532</v>
      </c>
      <c r="B537" s="250"/>
      <c r="C537" s="251"/>
      <c r="D537" s="252"/>
      <c r="E537" s="253"/>
      <c r="F537" s="265">
        <f t="shared" si="125"/>
        <v>0</v>
      </c>
      <c r="G537" s="254"/>
      <c r="H537" s="255"/>
      <c r="I537" s="256"/>
      <c r="J537" s="14"/>
      <c r="K537" s="14"/>
      <c r="L537" s="14"/>
      <c r="N537" s="15"/>
      <c r="P537" s="258"/>
      <c r="Q537" s="259"/>
      <c r="R537" s="260"/>
      <c r="S537" s="166">
        <f>IF(PMKAFAAPAYER[[#This Row],[ ]]="Payé",PMKAFAAPAYER[[#This Row],[02.01.2025]],0)</f>
        <v>0</v>
      </c>
      <c r="T537" s="234"/>
      <c r="U537" s="166">
        <f>IF(PMKAFAAPAYER[[#This Row],[ ]]="Payé",PMKAFAAPAYER[[#This Row],[09.01.2025]],0)</f>
        <v>0</v>
      </c>
      <c r="V537" s="234"/>
      <c r="W537" s="166">
        <f>IF(PMKAFAAPAYER[[#This Row],[ ]]="Payé",PMKAFAAPAYER[[#This Row],[16.01.2025]],0)</f>
        <v>0</v>
      </c>
      <c r="X537" s="234"/>
      <c r="Y537" s="166">
        <f>IF(PMKAFAAPAYER[[#This Row],[ ]]="Payé",PMKAFAAPAYER[[#This Row],[23.01.2025]],0)</f>
        <v>0</v>
      </c>
      <c r="Z537" s="234"/>
      <c r="AA537" s="176">
        <f>IF(PMKAFAAPAYER[[#This Row],[ ]]="Payé",PMKAFAAPAYER[[#This Row],[30.01.2025]],0)</f>
        <v>0</v>
      </c>
      <c r="AB537" s="32">
        <f t="shared" si="126"/>
        <v>0</v>
      </c>
      <c r="AC537" s="234"/>
      <c r="AD537" s="166">
        <f>IF(PMKAFAAPAYER[[#This Row],[ ]]="Payé",PMKAFAAPAYER[[#This Row],[06.02.2025]],0)</f>
        <v>0</v>
      </c>
      <c r="AE537" s="234"/>
      <c r="AF537" s="166">
        <f>IF(PMKAFAAPAYER[[#This Row],[ ]]="Payé",PMKAFAAPAYER[[#This Row],[13.02.2025]],0)</f>
        <v>0</v>
      </c>
      <c r="AG537" s="234"/>
      <c r="AH537" s="166">
        <f>IF(PMKAFAAPAYER[[#This Row],[ ]]="Payé",PMKAFAAPAYER[[#This Row],[20.02.2025]],0)</f>
        <v>0</v>
      </c>
      <c r="AI537" s="234"/>
      <c r="AJ537" s="176">
        <f>IF(PMKAFAAPAYER[[#This Row],[ ]]="Payé",PMKAFAAPAYER[[#This Row],[27.02.2025]],0)</f>
        <v>0</v>
      </c>
      <c r="AK537" s="47">
        <f t="shared" si="127"/>
        <v>0</v>
      </c>
      <c r="AL537" s="162"/>
      <c r="AM537" s="166">
        <f>IF(PMKAFAAPAYER[[#This Row],[ ]]="Payé",PMKAFAAPAYER[[#This Row],[05.03.2025]],0)</f>
        <v>0</v>
      </c>
      <c r="AN537" s="161"/>
      <c r="AO537" s="166">
        <f>IF(PMKAFAAPAYER[[#This Row],[ ]]="Payé",PMKAFAAPAYER[[#This Row],[12.03.2025]],0)</f>
        <v>0</v>
      </c>
      <c r="AP537" s="161"/>
      <c r="AQ537" s="166">
        <f>IF(PMKAFAAPAYER[[#This Row],[ ]]="Payé",PMKAFAAPAYER[[#This Row],[19.03.2025]],0)</f>
        <v>0</v>
      </c>
      <c r="AR537" s="161"/>
      <c r="AS537" s="176">
        <f>IF(PMKAFAAPAYER[[#This Row],[ ]]="Payé",PMKAFAAPAYER[[#This Row],[26.03.2025]],0)</f>
        <v>0</v>
      </c>
      <c r="AT537" s="17">
        <f t="shared" si="128"/>
        <v>0</v>
      </c>
      <c r="AU537" s="162"/>
      <c r="AV537" s="166">
        <f>IF(PMKAFAAPAYER[[#This Row],[ ]]="Payé",PMKAFAAPAYER[[#This Row],[02.04.2025]],0)</f>
        <v>0</v>
      </c>
      <c r="AW537" s="161"/>
      <c r="AX537" s="166">
        <f>IF(PMKAFAAPAYER[[#This Row],[ ]]="Payé",PMKAFAAPAYER[[#This Row],[09.04.2025]],0)</f>
        <v>0</v>
      </c>
      <c r="AY537" s="161"/>
      <c r="AZ537" s="166">
        <f>IF(PMKAFAAPAYER[[#This Row],[ ]]="Payé",PMKAFAAPAYER[[#This Row],[16.04.2025]],0)</f>
        <v>0</v>
      </c>
      <c r="BA537" s="161"/>
      <c r="BB537" s="166">
        <f>IF(PMKAFAAPAYER[[#This Row],[ ]]="Payé",PMKAFAAPAYER[[#This Row],[23.04.2025]],0)</f>
        <v>0</v>
      </c>
      <c r="BC537" s="161"/>
      <c r="BD537" s="176">
        <f>IF(PMKAFAAPAYER[[#This Row],[ ]]="Payé",PMKAFAAPAYER[[#This Row],[30.04.2025]],0)</f>
        <v>0</v>
      </c>
      <c r="BE537" s="18">
        <f t="shared" si="129"/>
        <v>0</v>
      </c>
      <c r="BF537" s="162"/>
      <c r="BG537" s="166">
        <f>IF(PMKAFAAPAYER[[#This Row],[ ]]="Payé",PMKAFAAPAYER[[#This Row],[07.05.2025]],0)</f>
        <v>0</v>
      </c>
      <c r="BH537" s="161"/>
      <c r="BI537" s="166">
        <f>IF(PMKAFAAPAYER[[#This Row],[ ]]="Payé",PMKAFAAPAYER[[#This Row],[14.05.2025]],0)</f>
        <v>0</v>
      </c>
      <c r="BJ537" s="161"/>
      <c r="BK537" s="166">
        <f>IF(PMKAFAAPAYER[[#This Row],[ ]]="Payé",PMKAFAAPAYER[[#This Row],[21.05.2025]],0)</f>
        <v>0</v>
      </c>
      <c r="BL537" s="161"/>
      <c r="BM537" s="176">
        <f>IF(PMKAFAAPAYER[[#This Row],[ ]]="Payé",PMKAFAAPAYER[[#This Row],[28.05.2025]],0)</f>
        <v>0</v>
      </c>
      <c r="BN537" s="17">
        <f t="shared" si="130"/>
        <v>0</v>
      </c>
      <c r="BO537" s="162"/>
      <c r="BP537" s="166">
        <f>IF(PMKAFAAPAYER[[#This Row],[ ]]="Payé",PMKAFAAPAYER[[#This Row],[04.06.2025]],0)</f>
        <v>0</v>
      </c>
      <c r="BQ537" s="161"/>
      <c r="BR537" s="166">
        <f>IF(PMKAFAAPAYER[[#This Row],[ ]]="Payé",PMKAFAAPAYER[[#This Row],[11.06.2025]],0)</f>
        <v>0</v>
      </c>
      <c r="BS537" s="161"/>
      <c r="BT537" s="166">
        <f>IF(PMKAFAAPAYER[[#This Row],[ ]]="Payé",PMKAFAAPAYER[[#This Row],[18.06.2025]],0)</f>
        <v>0</v>
      </c>
      <c r="BU537" s="161"/>
      <c r="BV537" s="176">
        <f>IF(PMKAFAAPAYER[[#This Row],[ ]]="Payé",PMKAFAAPAYER[[#This Row],[25.06.2025]],0)</f>
        <v>0</v>
      </c>
      <c r="BW537" s="18">
        <f t="shared" si="131"/>
        <v>0</v>
      </c>
      <c r="BX537" s="162"/>
      <c r="BY537" s="166">
        <f>IF(PMKAFAAPAYER[[#This Row],[ ]]="Payé",PMKAFAAPAYER[[#This Row],[02.07.2025]],0)</f>
        <v>0</v>
      </c>
      <c r="BZ537" s="161"/>
      <c r="CA537" s="166">
        <f>IF(PMKAFAAPAYER[[#This Row],[ ]]="Payé",PMKAFAAPAYER[[#This Row],[09.07.2025]],0)</f>
        <v>0</v>
      </c>
      <c r="CB537" s="161"/>
      <c r="CC537" s="166">
        <f>IF(PMKAFAAPAYER[[#This Row],[ ]]="Payé",PMKAFAAPAYER[[#This Row],[16.07.2025]],0)</f>
        <v>0</v>
      </c>
      <c r="CD537" s="161"/>
      <c r="CE537" s="166">
        <f>IF(PMKAFAAPAYER[[#This Row],[ ]]="Payé",PMKAFAAPAYER[[#This Row],[23.07.2025]],0)</f>
        <v>0</v>
      </c>
      <c r="CF537" s="161"/>
      <c r="CG537" s="176">
        <f>IF(PMKAFAAPAYER[[#This Row],[ ]]="Payé",PMKAFAAPAYER[[#This Row],[30.07.2025]],0)</f>
        <v>0</v>
      </c>
      <c r="CH537" s="17">
        <f t="shared" si="132"/>
        <v>0</v>
      </c>
      <c r="CI537" s="162"/>
      <c r="CJ537" s="166">
        <f>IF(PMKAFAAPAYER[[#This Row],[ ]]="Payé",PMKAFAAPAYER[[#This Row],[06.08.2025]],0)</f>
        <v>0</v>
      </c>
      <c r="CK537" s="161"/>
      <c r="CL537" s="166">
        <f>IF(PMKAFAAPAYER[[#This Row],[ ]]="Payé",PMKAFAAPAYER[[#This Row],[13.08.2025]],0)</f>
        <v>0</v>
      </c>
      <c r="CM537" s="161"/>
      <c r="CN537" s="166">
        <f>IF(PMKAFAAPAYER[[#This Row],[ ]]="Payé",PMKAFAAPAYER[[#This Row],[20.08.2025]],0)</f>
        <v>0</v>
      </c>
      <c r="CO537" s="161"/>
      <c r="CP537" s="176">
        <f>IF(PMKAFAAPAYER[[#This Row],[ ]]="Payé",PMKAFAAPAYER[[#This Row],[27.08.2025]],0)</f>
        <v>0</v>
      </c>
      <c r="CQ537" s="18">
        <f t="shared" si="133"/>
        <v>0</v>
      </c>
      <c r="CR537" s="162"/>
      <c r="CS537" s="166">
        <f>IF(PMKAFAAPAYER[[#This Row],[ ]]="Payé",PMKAFAAPAYER[[#This Row],[03.09.2025]],0)</f>
        <v>0</v>
      </c>
      <c r="CT537" s="161"/>
      <c r="CU537" s="166">
        <f>IF(PMKAFAAPAYER[[#This Row],[ ]]="Payé",PMKAFAAPAYER[[#This Row],[10.09.2025]],0)</f>
        <v>0</v>
      </c>
      <c r="CV537" s="161"/>
      <c r="CW537" s="166">
        <f>IF(PMKAFAAPAYER[[#This Row],[ ]]="Payé",PMKAFAAPAYER[[#This Row],[17.09.2025]],0)</f>
        <v>0</v>
      </c>
      <c r="CX537" s="161"/>
      <c r="CY537" s="176">
        <f>IF(PMKAFAAPAYER[[#This Row],[ ]]="Payé",PMKAFAAPAYER[[#This Row],[24.09.2025]],0)</f>
        <v>0</v>
      </c>
      <c r="CZ537" s="17">
        <f t="shared" si="134"/>
        <v>0</v>
      </c>
      <c r="DA537" s="162"/>
      <c r="DB537" s="166">
        <f>IF(PMKAFAAPAYER[[#This Row],[ ]]="Payé",PMKAFAAPAYER[[#This Row],[01.10.2025]],0)</f>
        <v>0</v>
      </c>
      <c r="DC537" s="161"/>
      <c r="DD537" s="166">
        <f>IF(PMKAFAAPAYER[[#This Row],[ ]]="Payé",PMKAFAAPAYER[[#This Row],[08.10.2025]],0)</f>
        <v>0</v>
      </c>
      <c r="DE537" s="161"/>
      <c r="DF537" s="166">
        <f>IF(PMKAFAAPAYER[[#This Row],[ ]]="Payé",PMKAFAAPAYER[[#This Row],[15.10.2025]],0)</f>
        <v>0</v>
      </c>
      <c r="DG537" s="161"/>
      <c r="DH537" s="166">
        <f>IF(PMKAFAAPAYER[[#This Row],[ ]]="Payé",PMKAFAAPAYER[[#This Row],[22.10.2025]],0)</f>
        <v>0</v>
      </c>
      <c r="DI537" s="161"/>
      <c r="DJ537" s="176">
        <f>IF(PMKAFAAPAYER[[#This Row],[ ]]="Payé",PMKAFAAPAYER[[#This Row],[29.10.2025]],0)</f>
        <v>0</v>
      </c>
      <c r="DK537" s="18">
        <f t="shared" si="135"/>
        <v>0</v>
      </c>
      <c r="DL537" s="162"/>
      <c r="DM537" s="166">
        <f>IF(PMKAFAAPAYER[[#This Row],[ ]]="Payé",PMKAFAAPAYER[[#This Row],[05.11.2025]],0)</f>
        <v>0</v>
      </c>
      <c r="DN537" s="161"/>
      <c r="DO537" s="166">
        <f>IF(PMKAFAAPAYER[[#This Row],[ ]]="Payé",PMKAFAAPAYER[[#This Row],[12.11.2025]],0)</f>
        <v>0</v>
      </c>
      <c r="DP537" s="161"/>
      <c r="DQ537" s="166">
        <f>IF(PMKAFAAPAYER[[#This Row],[ ]]="Payé",PMKAFAAPAYER[[#This Row],[19.11.2025]],0)</f>
        <v>0</v>
      </c>
      <c r="DR537" s="161"/>
      <c r="DS537" s="176">
        <f>IF(PMKAFAAPAYER[[#This Row],[ ]]="Payé",PMKAFAAPAYER[[#This Row],[26.11.2025]],0)</f>
        <v>0</v>
      </c>
      <c r="DT537" s="17">
        <f t="shared" si="136"/>
        <v>0</v>
      </c>
      <c r="DU537" s="162"/>
      <c r="DV537" s="166">
        <f>IF(PMKAFAAPAYER[[#This Row],[ ]]="Payé",PMKAFAAPAYER[[#This Row],[03.12.2025]],0)</f>
        <v>0</v>
      </c>
      <c r="DW537" s="161"/>
      <c r="DX537" s="166">
        <f>IF(PMKAFAAPAYER[[#This Row],[ ]]="Payé",PMKAFAAPAYER[[#This Row],[10.12.2025]],0)</f>
        <v>0</v>
      </c>
      <c r="DY537" s="161"/>
      <c r="DZ537" s="166">
        <f>IF(PMKAFAAPAYER[[#This Row],[ ]]="Payé",PMKAFAAPAYER[[#This Row],[17.12.2025]],0)</f>
        <v>0</v>
      </c>
      <c r="EA537" s="161"/>
      <c r="EB537" s="166">
        <f>IF(PMKAFAAPAYER[[#This Row],[ ]]="Payé",PMKAFAAPAYER[[#This Row],[24.12.2025]],0)</f>
        <v>0</v>
      </c>
      <c r="EC537" s="161"/>
      <c r="ED537" s="176">
        <f>IF(PMKAFAAPAYER[[#This Row],[ ]]="Payé",PMKAFAAPAYER[[#This Row],[31.12.2025]],0)</f>
        <v>0</v>
      </c>
      <c r="EE537" s="18">
        <f t="shared" si="137"/>
        <v>0</v>
      </c>
      <c r="EF537" s="11">
        <f t="shared" si="138"/>
        <v>0</v>
      </c>
      <c r="EG537" s="16">
        <f>+PMKAFAAPAYER[[#This Row],[CHF]]-PMKAFAAPAYER[[#This Row],[T2025]]</f>
        <v>0</v>
      </c>
    </row>
    <row r="538" spans="1:137" x14ac:dyDescent="0.3">
      <c r="A538" s="9">
        <f t="shared" si="139"/>
        <v>533</v>
      </c>
      <c r="B538" s="250"/>
      <c r="C538" s="251"/>
      <c r="D538" s="252"/>
      <c r="E538" s="253"/>
      <c r="F538" s="265">
        <f t="shared" si="125"/>
        <v>0</v>
      </c>
      <c r="G538" s="254"/>
      <c r="H538" s="255"/>
      <c r="I538" s="256"/>
      <c r="J538" s="14"/>
      <c r="K538" s="14"/>
      <c r="L538" s="14"/>
      <c r="N538" s="15"/>
      <c r="P538" s="258"/>
      <c r="Q538" s="259"/>
      <c r="R538" s="260"/>
      <c r="S538" s="166">
        <f>IF(PMKAFAAPAYER[[#This Row],[ ]]="Payé",PMKAFAAPAYER[[#This Row],[02.01.2025]],0)</f>
        <v>0</v>
      </c>
      <c r="T538" s="234"/>
      <c r="U538" s="166">
        <f>IF(PMKAFAAPAYER[[#This Row],[ ]]="Payé",PMKAFAAPAYER[[#This Row],[09.01.2025]],0)</f>
        <v>0</v>
      </c>
      <c r="V538" s="234"/>
      <c r="W538" s="166">
        <f>IF(PMKAFAAPAYER[[#This Row],[ ]]="Payé",PMKAFAAPAYER[[#This Row],[16.01.2025]],0)</f>
        <v>0</v>
      </c>
      <c r="X538" s="234"/>
      <c r="Y538" s="166">
        <f>IF(PMKAFAAPAYER[[#This Row],[ ]]="Payé",PMKAFAAPAYER[[#This Row],[23.01.2025]],0)</f>
        <v>0</v>
      </c>
      <c r="Z538" s="234"/>
      <c r="AA538" s="176">
        <f>IF(PMKAFAAPAYER[[#This Row],[ ]]="Payé",PMKAFAAPAYER[[#This Row],[30.01.2025]],0)</f>
        <v>0</v>
      </c>
      <c r="AB538" s="32">
        <f t="shared" si="126"/>
        <v>0</v>
      </c>
      <c r="AC538" s="234"/>
      <c r="AD538" s="166">
        <f>IF(PMKAFAAPAYER[[#This Row],[ ]]="Payé",PMKAFAAPAYER[[#This Row],[06.02.2025]],0)</f>
        <v>0</v>
      </c>
      <c r="AE538" s="234"/>
      <c r="AF538" s="166">
        <f>IF(PMKAFAAPAYER[[#This Row],[ ]]="Payé",PMKAFAAPAYER[[#This Row],[13.02.2025]],0)</f>
        <v>0</v>
      </c>
      <c r="AG538" s="234"/>
      <c r="AH538" s="166">
        <f>IF(PMKAFAAPAYER[[#This Row],[ ]]="Payé",PMKAFAAPAYER[[#This Row],[20.02.2025]],0)</f>
        <v>0</v>
      </c>
      <c r="AI538" s="234"/>
      <c r="AJ538" s="176">
        <f>IF(PMKAFAAPAYER[[#This Row],[ ]]="Payé",PMKAFAAPAYER[[#This Row],[27.02.2025]],0)</f>
        <v>0</v>
      </c>
      <c r="AK538" s="47">
        <f t="shared" si="127"/>
        <v>0</v>
      </c>
      <c r="AL538" s="162"/>
      <c r="AM538" s="166">
        <f>IF(PMKAFAAPAYER[[#This Row],[ ]]="Payé",PMKAFAAPAYER[[#This Row],[05.03.2025]],0)</f>
        <v>0</v>
      </c>
      <c r="AN538" s="161"/>
      <c r="AO538" s="166">
        <f>IF(PMKAFAAPAYER[[#This Row],[ ]]="Payé",PMKAFAAPAYER[[#This Row],[12.03.2025]],0)</f>
        <v>0</v>
      </c>
      <c r="AP538" s="161"/>
      <c r="AQ538" s="166">
        <f>IF(PMKAFAAPAYER[[#This Row],[ ]]="Payé",PMKAFAAPAYER[[#This Row],[19.03.2025]],0)</f>
        <v>0</v>
      </c>
      <c r="AR538" s="161"/>
      <c r="AS538" s="176">
        <f>IF(PMKAFAAPAYER[[#This Row],[ ]]="Payé",PMKAFAAPAYER[[#This Row],[26.03.2025]],0)</f>
        <v>0</v>
      </c>
      <c r="AT538" s="17">
        <f t="shared" si="128"/>
        <v>0</v>
      </c>
      <c r="AU538" s="162"/>
      <c r="AV538" s="166">
        <f>IF(PMKAFAAPAYER[[#This Row],[ ]]="Payé",PMKAFAAPAYER[[#This Row],[02.04.2025]],0)</f>
        <v>0</v>
      </c>
      <c r="AW538" s="161"/>
      <c r="AX538" s="166">
        <f>IF(PMKAFAAPAYER[[#This Row],[ ]]="Payé",PMKAFAAPAYER[[#This Row],[09.04.2025]],0)</f>
        <v>0</v>
      </c>
      <c r="AY538" s="161"/>
      <c r="AZ538" s="166">
        <f>IF(PMKAFAAPAYER[[#This Row],[ ]]="Payé",PMKAFAAPAYER[[#This Row],[16.04.2025]],0)</f>
        <v>0</v>
      </c>
      <c r="BA538" s="161"/>
      <c r="BB538" s="166">
        <f>IF(PMKAFAAPAYER[[#This Row],[ ]]="Payé",PMKAFAAPAYER[[#This Row],[23.04.2025]],0)</f>
        <v>0</v>
      </c>
      <c r="BC538" s="161"/>
      <c r="BD538" s="176">
        <f>IF(PMKAFAAPAYER[[#This Row],[ ]]="Payé",PMKAFAAPAYER[[#This Row],[30.04.2025]],0)</f>
        <v>0</v>
      </c>
      <c r="BE538" s="18">
        <f t="shared" si="129"/>
        <v>0</v>
      </c>
      <c r="BF538" s="162"/>
      <c r="BG538" s="166">
        <f>IF(PMKAFAAPAYER[[#This Row],[ ]]="Payé",PMKAFAAPAYER[[#This Row],[07.05.2025]],0)</f>
        <v>0</v>
      </c>
      <c r="BH538" s="161"/>
      <c r="BI538" s="166">
        <f>IF(PMKAFAAPAYER[[#This Row],[ ]]="Payé",PMKAFAAPAYER[[#This Row],[14.05.2025]],0)</f>
        <v>0</v>
      </c>
      <c r="BJ538" s="161"/>
      <c r="BK538" s="166">
        <f>IF(PMKAFAAPAYER[[#This Row],[ ]]="Payé",PMKAFAAPAYER[[#This Row],[21.05.2025]],0)</f>
        <v>0</v>
      </c>
      <c r="BL538" s="161"/>
      <c r="BM538" s="176">
        <f>IF(PMKAFAAPAYER[[#This Row],[ ]]="Payé",PMKAFAAPAYER[[#This Row],[28.05.2025]],0)</f>
        <v>0</v>
      </c>
      <c r="BN538" s="17">
        <f t="shared" si="130"/>
        <v>0</v>
      </c>
      <c r="BO538" s="162"/>
      <c r="BP538" s="166">
        <f>IF(PMKAFAAPAYER[[#This Row],[ ]]="Payé",PMKAFAAPAYER[[#This Row],[04.06.2025]],0)</f>
        <v>0</v>
      </c>
      <c r="BQ538" s="161"/>
      <c r="BR538" s="166">
        <f>IF(PMKAFAAPAYER[[#This Row],[ ]]="Payé",PMKAFAAPAYER[[#This Row],[11.06.2025]],0)</f>
        <v>0</v>
      </c>
      <c r="BS538" s="161"/>
      <c r="BT538" s="166">
        <f>IF(PMKAFAAPAYER[[#This Row],[ ]]="Payé",PMKAFAAPAYER[[#This Row],[18.06.2025]],0)</f>
        <v>0</v>
      </c>
      <c r="BU538" s="161"/>
      <c r="BV538" s="176">
        <f>IF(PMKAFAAPAYER[[#This Row],[ ]]="Payé",PMKAFAAPAYER[[#This Row],[25.06.2025]],0)</f>
        <v>0</v>
      </c>
      <c r="BW538" s="18">
        <f t="shared" si="131"/>
        <v>0</v>
      </c>
      <c r="BX538" s="162"/>
      <c r="BY538" s="166">
        <f>IF(PMKAFAAPAYER[[#This Row],[ ]]="Payé",PMKAFAAPAYER[[#This Row],[02.07.2025]],0)</f>
        <v>0</v>
      </c>
      <c r="BZ538" s="161"/>
      <c r="CA538" s="166">
        <f>IF(PMKAFAAPAYER[[#This Row],[ ]]="Payé",PMKAFAAPAYER[[#This Row],[09.07.2025]],0)</f>
        <v>0</v>
      </c>
      <c r="CB538" s="161"/>
      <c r="CC538" s="166">
        <f>IF(PMKAFAAPAYER[[#This Row],[ ]]="Payé",PMKAFAAPAYER[[#This Row],[16.07.2025]],0)</f>
        <v>0</v>
      </c>
      <c r="CD538" s="161"/>
      <c r="CE538" s="166">
        <f>IF(PMKAFAAPAYER[[#This Row],[ ]]="Payé",PMKAFAAPAYER[[#This Row],[23.07.2025]],0)</f>
        <v>0</v>
      </c>
      <c r="CF538" s="161"/>
      <c r="CG538" s="176">
        <f>IF(PMKAFAAPAYER[[#This Row],[ ]]="Payé",PMKAFAAPAYER[[#This Row],[30.07.2025]],0)</f>
        <v>0</v>
      </c>
      <c r="CH538" s="17">
        <f t="shared" si="132"/>
        <v>0</v>
      </c>
      <c r="CI538" s="162"/>
      <c r="CJ538" s="166">
        <f>IF(PMKAFAAPAYER[[#This Row],[ ]]="Payé",PMKAFAAPAYER[[#This Row],[06.08.2025]],0)</f>
        <v>0</v>
      </c>
      <c r="CK538" s="161"/>
      <c r="CL538" s="166">
        <f>IF(PMKAFAAPAYER[[#This Row],[ ]]="Payé",PMKAFAAPAYER[[#This Row],[13.08.2025]],0)</f>
        <v>0</v>
      </c>
      <c r="CM538" s="161"/>
      <c r="CN538" s="166">
        <f>IF(PMKAFAAPAYER[[#This Row],[ ]]="Payé",PMKAFAAPAYER[[#This Row],[20.08.2025]],0)</f>
        <v>0</v>
      </c>
      <c r="CO538" s="161"/>
      <c r="CP538" s="176">
        <f>IF(PMKAFAAPAYER[[#This Row],[ ]]="Payé",PMKAFAAPAYER[[#This Row],[27.08.2025]],0)</f>
        <v>0</v>
      </c>
      <c r="CQ538" s="18">
        <f t="shared" si="133"/>
        <v>0</v>
      </c>
      <c r="CR538" s="162"/>
      <c r="CS538" s="166">
        <f>IF(PMKAFAAPAYER[[#This Row],[ ]]="Payé",PMKAFAAPAYER[[#This Row],[03.09.2025]],0)</f>
        <v>0</v>
      </c>
      <c r="CT538" s="161"/>
      <c r="CU538" s="166">
        <f>IF(PMKAFAAPAYER[[#This Row],[ ]]="Payé",PMKAFAAPAYER[[#This Row],[10.09.2025]],0)</f>
        <v>0</v>
      </c>
      <c r="CV538" s="161"/>
      <c r="CW538" s="166">
        <f>IF(PMKAFAAPAYER[[#This Row],[ ]]="Payé",PMKAFAAPAYER[[#This Row],[17.09.2025]],0)</f>
        <v>0</v>
      </c>
      <c r="CX538" s="161"/>
      <c r="CY538" s="176">
        <f>IF(PMKAFAAPAYER[[#This Row],[ ]]="Payé",PMKAFAAPAYER[[#This Row],[24.09.2025]],0)</f>
        <v>0</v>
      </c>
      <c r="CZ538" s="17">
        <f t="shared" si="134"/>
        <v>0</v>
      </c>
      <c r="DA538" s="162"/>
      <c r="DB538" s="166">
        <f>IF(PMKAFAAPAYER[[#This Row],[ ]]="Payé",PMKAFAAPAYER[[#This Row],[01.10.2025]],0)</f>
        <v>0</v>
      </c>
      <c r="DC538" s="161"/>
      <c r="DD538" s="166">
        <f>IF(PMKAFAAPAYER[[#This Row],[ ]]="Payé",PMKAFAAPAYER[[#This Row],[08.10.2025]],0)</f>
        <v>0</v>
      </c>
      <c r="DE538" s="161"/>
      <c r="DF538" s="166">
        <f>IF(PMKAFAAPAYER[[#This Row],[ ]]="Payé",PMKAFAAPAYER[[#This Row],[15.10.2025]],0)</f>
        <v>0</v>
      </c>
      <c r="DG538" s="161"/>
      <c r="DH538" s="166">
        <f>IF(PMKAFAAPAYER[[#This Row],[ ]]="Payé",PMKAFAAPAYER[[#This Row],[22.10.2025]],0)</f>
        <v>0</v>
      </c>
      <c r="DI538" s="161"/>
      <c r="DJ538" s="176">
        <f>IF(PMKAFAAPAYER[[#This Row],[ ]]="Payé",PMKAFAAPAYER[[#This Row],[29.10.2025]],0)</f>
        <v>0</v>
      </c>
      <c r="DK538" s="18">
        <f t="shared" si="135"/>
        <v>0</v>
      </c>
      <c r="DL538" s="162"/>
      <c r="DM538" s="166">
        <f>IF(PMKAFAAPAYER[[#This Row],[ ]]="Payé",PMKAFAAPAYER[[#This Row],[05.11.2025]],0)</f>
        <v>0</v>
      </c>
      <c r="DN538" s="161"/>
      <c r="DO538" s="166">
        <f>IF(PMKAFAAPAYER[[#This Row],[ ]]="Payé",PMKAFAAPAYER[[#This Row],[12.11.2025]],0)</f>
        <v>0</v>
      </c>
      <c r="DP538" s="161"/>
      <c r="DQ538" s="166">
        <f>IF(PMKAFAAPAYER[[#This Row],[ ]]="Payé",PMKAFAAPAYER[[#This Row],[19.11.2025]],0)</f>
        <v>0</v>
      </c>
      <c r="DR538" s="161"/>
      <c r="DS538" s="176">
        <f>IF(PMKAFAAPAYER[[#This Row],[ ]]="Payé",PMKAFAAPAYER[[#This Row],[26.11.2025]],0)</f>
        <v>0</v>
      </c>
      <c r="DT538" s="17">
        <f t="shared" si="136"/>
        <v>0</v>
      </c>
      <c r="DU538" s="162"/>
      <c r="DV538" s="166">
        <f>IF(PMKAFAAPAYER[[#This Row],[ ]]="Payé",PMKAFAAPAYER[[#This Row],[03.12.2025]],0)</f>
        <v>0</v>
      </c>
      <c r="DW538" s="161"/>
      <c r="DX538" s="166">
        <f>IF(PMKAFAAPAYER[[#This Row],[ ]]="Payé",PMKAFAAPAYER[[#This Row],[10.12.2025]],0)</f>
        <v>0</v>
      </c>
      <c r="DY538" s="161"/>
      <c r="DZ538" s="166">
        <f>IF(PMKAFAAPAYER[[#This Row],[ ]]="Payé",PMKAFAAPAYER[[#This Row],[17.12.2025]],0)</f>
        <v>0</v>
      </c>
      <c r="EA538" s="161"/>
      <c r="EB538" s="166">
        <f>IF(PMKAFAAPAYER[[#This Row],[ ]]="Payé",PMKAFAAPAYER[[#This Row],[24.12.2025]],0)</f>
        <v>0</v>
      </c>
      <c r="EC538" s="161"/>
      <c r="ED538" s="176">
        <f>IF(PMKAFAAPAYER[[#This Row],[ ]]="Payé",PMKAFAAPAYER[[#This Row],[31.12.2025]],0)</f>
        <v>0</v>
      </c>
      <c r="EE538" s="18">
        <f t="shared" si="137"/>
        <v>0</v>
      </c>
      <c r="EF538" s="11">
        <f t="shared" si="138"/>
        <v>0</v>
      </c>
      <c r="EG538" s="16">
        <f>+PMKAFAAPAYER[[#This Row],[CHF]]-PMKAFAAPAYER[[#This Row],[T2025]]</f>
        <v>0</v>
      </c>
    </row>
    <row r="539" spans="1:137" x14ac:dyDescent="0.3">
      <c r="A539" s="9">
        <f t="shared" si="139"/>
        <v>534</v>
      </c>
      <c r="B539" s="250"/>
      <c r="C539" s="251"/>
      <c r="D539" s="252"/>
      <c r="E539" s="253"/>
      <c r="F539" s="265">
        <f t="shared" si="125"/>
        <v>0</v>
      </c>
      <c r="G539" s="254"/>
      <c r="H539" s="255"/>
      <c r="I539" s="256"/>
      <c r="J539" s="14"/>
      <c r="K539" s="14"/>
      <c r="L539" s="14"/>
      <c r="N539" s="15"/>
      <c r="P539" s="258"/>
      <c r="Q539" s="259"/>
      <c r="R539" s="260"/>
      <c r="S539" s="166">
        <f>IF(PMKAFAAPAYER[[#This Row],[ ]]="Payé",PMKAFAAPAYER[[#This Row],[02.01.2025]],0)</f>
        <v>0</v>
      </c>
      <c r="T539" s="234"/>
      <c r="U539" s="166">
        <f>IF(PMKAFAAPAYER[[#This Row],[ ]]="Payé",PMKAFAAPAYER[[#This Row],[09.01.2025]],0)</f>
        <v>0</v>
      </c>
      <c r="V539" s="234"/>
      <c r="W539" s="166">
        <f>IF(PMKAFAAPAYER[[#This Row],[ ]]="Payé",PMKAFAAPAYER[[#This Row],[16.01.2025]],0)</f>
        <v>0</v>
      </c>
      <c r="X539" s="234"/>
      <c r="Y539" s="166">
        <f>IF(PMKAFAAPAYER[[#This Row],[ ]]="Payé",PMKAFAAPAYER[[#This Row],[23.01.2025]],0)</f>
        <v>0</v>
      </c>
      <c r="Z539" s="234"/>
      <c r="AA539" s="176">
        <f>IF(PMKAFAAPAYER[[#This Row],[ ]]="Payé",PMKAFAAPAYER[[#This Row],[30.01.2025]],0)</f>
        <v>0</v>
      </c>
      <c r="AB539" s="32">
        <f t="shared" si="126"/>
        <v>0</v>
      </c>
      <c r="AC539" s="234"/>
      <c r="AD539" s="166">
        <f>IF(PMKAFAAPAYER[[#This Row],[ ]]="Payé",PMKAFAAPAYER[[#This Row],[06.02.2025]],0)</f>
        <v>0</v>
      </c>
      <c r="AE539" s="234"/>
      <c r="AF539" s="166">
        <f>IF(PMKAFAAPAYER[[#This Row],[ ]]="Payé",PMKAFAAPAYER[[#This Row],[13.02.2025]],0)</f>
        <v>0</v>
      </c>
      <c r="AG539" s="234"/>
      <c r="AH539" s="166">
        <f>IF(PMKAFAAPAYER[[#This Row],[ ]]="Payé",PMKAFAAPAYER[[#This Row],[20.02.2025]],0)</f>
        <v>0</v>
      </c>
      <c r="AI539" s="234"/>
      <c r="AJ539" s="176">
        <f>IF(PMKAFAAPAYER[[#This Row],[ ]]="Payé",PMKAFAAPAYER[[#This Row],[27.02.2025]],0)</f>
        <v>0</v>
      </c>
      <c r="AK539" s="47">
        <f t="shared" si="127"/>
        <v>0</v>
      </c>
      <c r="AL539" s="162"/>
      <c r="AM539" s="166">
        <f>IF(PMKAFAAPAYER[[#This Row],[ ]]="Payé",PMKAFAAPAYER[[#This Row],[05.03.2025]],0)</f>
        <v>0</v>
      </c>
      <c r="AN539" s="161"/>
      <c r="AO539" s="166">
        <f>IF(PMKAFAAPAYER[[#This Row],[ ]]="Payé",PMKAFAAPAYER[[#This Row],[12.03.2025]],0)</f>
        <v>0</v>
      </c>
      <c r="AP539" s="161"/>
      <c r="AQ539" s="166">
        <f>IF(PMKAFAAPAYER[[#This Row],[ ]]="Payé",PMKAFAAPAYER[[#This Row],[19.03.2025]],0)</f>
        <v>0</v>
      </c>
      <c r="AR539" s="161"/>
      <c r="AS539" s="176">
        <f>IF(PMKAFAAPAYER[[#This Row],[ ]]="Payé",PMKAFAAPAYER[[#This Row],[26.03.2025]],0)</f>
        <v>0</v>
      </c>
      <c r="AT539" s="17">
        <f t="shared" si="128"/>
        <v>0</v>
      </c>
      <c r="AU539" s="162"/>
      <c r="AV539" s="166">
        <f>IF(PMKAFAAPAYER[[#This Row],[ ]]="Payé",PMKAFAAPAYER[[#This Row],[02.04.2025]],0)</f>
        <v>0</v>
      </c>
      <c r="AW539" s="161"/>
      <c r="AX539" s="166">
        <f>IF(PMKAFAAPAYER[[#This Row],[ ]]="Payé",PMKAFAAPAYER[[#This Row],[09.04.2025]],0)</f>
        <v>0</v>
      </c>
      <c r="AY539" s="161"/>
      <c r="AZ539" s="166">
        <f>IF(PMKAFAAPAYER[[#This Row],[ ]]="Payé",PMKAFAAPAYER[[#This Row],[16.04.2025]],0)</f>
        <v>0</v>
      </c>
      <c r="BA539" s="161"/>
      <c r="BB539" s="166">
        <f>IF(PMKAFAAPAYER[[#This Row],[ ]]="Payé",PMKAFAAPAYER[[#This Row],[23.04.2025]],0)</f>
        <v>0</v>
      </c>
      <c r="BC539" s="161"/>
      <c r="BD539" s="176">
        <f>IF(PMKAFAAPAYER[[#This Row],[ ]]="Payé",PMKAFAAPAYER[[#This Row],[30.04.2025]],0)</f>
        <v>0</v>
      </c>
      <c r="BE539" s="18">
        <f t="shared" si="129"/>
        <v>0</v>
      </c>
      <c r="BF539" s="162"/>
      <c r="BG539" s="166">
        <f>IF(PMKAFAAPAYER[[#This Row],[ ]]="Payé",PMKAFAAPAYER[[#This Row],[07.05.2025]],0)</f>
        <v>0</v>
      </c>
      <c r="BH539" s="161"/>
      <c r="BI539" s="166">
        <f>IF(PMKAFAAPAYER[[#This Row],[ ]]="Payé",PMKAFAAPAYER[[#This Row],[14.05.2025]],0)</f>
        <v>0</v>
      </c>
      <c r="BJ539" s="161"/>
      <c r="BK539" s="166">
        <f>IF(PMKAFAAPAYER[[#This Row],[ ]]="Payé",PMKAFAAPAYER[[#This Row],[21.05.2025]],0)</f>
        <v>0</v>
      </c>
      <c r="BL539" s="161"/>
      <c r="BM539" s="176">
        <f>IF(PMKAFAAPAYER[[#This Row],[ ]]="Payé",PMKAFAAPAYER[[#This Row],[28.05.2025]],0)</f>
        <v>0</v>
      </c>
      <c r="BN539" s="17">
        <f t="shared" si="130"/>
        <v>0</v>
      </c>
      <c r="BO539" s="162"/>
      <c r="BP539" s="166">
        <f>IF(PMKAFAAPAYER[[#This Row],[ ]]="Payé",PMKAFAAPAYER[[#This Row],[04.06.2025]],0)</f>
        <v>0</v>
      </c>
      <c r="BQ539" s="161"/>
      <c r="BR539" s="166">
        <f>IF(PMKAFAAPAYER[[#This Row],[ ]]="Payé",PMKAFAAPAYER[[#This Row],[11.06.2025]],0)</f>
        <v>0</v>
      </c>
      <c r="BS539" s="161"/>
      <c r="BT539" s="166">
        <f>IF(PMKAFAAPAYER[[#This Row],[ ]]="Payé",PMKAFAAPAYER[[#This Row],[18.06.2025]],0)</f>
        <v>0</v>
      </c>
      <c r="BU539" s="161"/>
      <c r="BV539" s="176">
        <f>IF(PMKAFAAPAYER[[#This Row],[ ]]="Payé",PMKAFAAPAYER[[#This Row],[25.06.2025]],0)</f>
        <v>0</v>
      </c>
      <c r="BW539" s="18">
        <f t="shared" si="131"/>
        <v>0</v>
      </c>
      <c r="BX539" s="162"/>
      <c r="BY539" s="166">
        <f>IF(PMKAFAAPAYER[[#This Row],[ ]]="Payé",PMKAFAAPAYER[[#This Row],[02.07.2025]],0)</f>
        <v>0</v>
      </c>
      <c r="BZ539" s="161"/>
      <c r="CA539" s="166">
        <f>IF(PMKAFAAPAYER[[#This Row],[ ]]="Payé",PMKAFAAPAYER[[#This Row],[09.07.2025]],0)</f>
        <v>0</v>
      </c>
      <c r="CB539" s="161"/>
      <c r="CC539" s="166">
        <f>IF(PMKAFAAPAYER[[#This Row],[ ]]="Payé",PMKAFAAPAYER[[#This Row],[16.07.2025]],0)</f>
        <v>0</v>
      </c>
      <c r="CD539" s="161"/>
      <c r="CE539" s="166">
        <f>IF(PMKAFAAPAYER[[#This Row],[ ]]="Payé",PMKAFAAPAYER[[#This Row],[23.07.2025]],0)</f>
        <v>0</v>
      </c>
      <c r="CF539" s="161"/>
      <c r="CG539" s="176">
        <f>IF(PMKAFAAPAYER[[#This Row],[ ]]="Payé",PMKAFAAPAYER[[#This Row],[30.07.2025]],0)</f>
        <v>0</v>
      </c>
      <c r="CH539" s="17">
        <f t="shared" si="132"/>
        <v>0</v>
      </c>
      <c r="CI539" s="162"/>
      <c r="CJ539" s="166">
        <f>IF(PMKAFAAPAYER[[#This Row],[ ]]="Payé",PMKAFAAPAYER[[#This Row],[06.08.2025]],0)</f>
        <v>0</v>
      </c>
      <c r="CK539" s="161"/>
      <c r="CL539" s="166">
        <f>IF(PMKAFAAPAYER[[#This Row],[ ]]="Payé",PMKAFAAPAYER[[#This Row],[13.08.2025]],0)</f>
        <v>0</v>
      </c>
      <c r="CM539" s="161"/>
      <c r="CN539" s="166">
        <f>IF(PMKAFAAPAYER[[#This Row],[ ]]="Payé",PMKAFAAPAYER[[#This Row],[20.08.2025]],0)</f>
        <v>0</v>
      </c>
      <c r="CO539" s="161"/>
      <c r="CP539" s="176">
        <f>IF(PMKAFAAPAYER[[#This Row],[ ]]="Payé",PMKAFAAPAYER[[#This Row],[27.08.2025]],0)</f>
        <v>0</v>
      </c>
      <c r="CQ539" s="18">
        <f t="shared" si="133"/>
        <v>0</v>
      </c>
      <c r="CR539" s="162"/>
      <c r="CS539" s="166">
        <f>IF(PMKAFAAPAYER[[#This Row],[ ]]="Payé",PMKAFAAPAYER[[#This Row],[03.09.2025]],0)</f>
        <v>0</v>
      </c>
      <c r="CT539" s="161"/>
      <c r="CU539" s="166">
        <f>IF(PMKAFAAPAYER[[#This Row],[ ]]="Payé",PMKAFAAPAYER[[#This Row],[10.09.2025]],0)</f>
        <v>0</v>
      </c>
      <c r="CV539" s="161"/>
      <c r="CW539" s="166">
        <f>IF(PMKAFAAPAYER[[#This Row],[ ]]="Payé",PMKAFAAPAYER[[#This Row],[17.09.2025]],0)</f>
        <v>0</v>
      </c>
      <c r="CX539" s="161"/>
      <c r="CY539" s="176">
        <f>IF(PMKAFAAPAYER[[#This Row],[ ]]="Payé",PMKAFAAPAYER[[#This Row],[24.09.2025]],0)</f>
        <v>0</v>
      </c>
      <c r="CZ539" s="17">
        <f t="shared" si="134"/>
        <v>0</v>
      </c>
      <c r="DA539" s="162"/>
      <c r="DB539" s="166">
        <f>IF(PMKAFAAPAYER[[#This Row],[ ]]="Payé",PMKAFAAPAYER[[#This Row],[01.10.2025]],0)</f>
        <v>0</v>
      </c>
      <c r="DC539" s="161"/>
      <c r="DD539" s="166">
        <f>IF(PMKAFAAPAYER[[#This Row],[ ]]="Payé",PMKAFAAPAYER[[#This Row],[08.10.2025]],0)</f>
        <v>0</v>
      </c>
      <c r="DE539" s="161"/>
      <c r="DF539" s="166">
        <f>IF(PMKAFAAPAYER[[#This Row],[ ]]="Payé",PMKAFAAPAYER[[#This Row],[15.10.2025]],0)</f>
        <v>0</v>
      </c>
      <c r="DG539" s="161"/>
      <c r="DH539" s="166">
        <f>IF(PMKAFAAPAYER[[#This Row],[ ]]="Payé",PMKAFAAPAYER[[#This Row],[22.10.2025]],0)</f>
        <v>0</v>
      </c>
      <c r="DI539" s="161"/>
      <c r="DJ539" s="176">
        <f>IF(PMKAFAAPAYER[[#This Row],[ ]]="Payé",PMKAFAAPAYER[[#This Row],[29.10.2025]],0)</f>
        <v>0</v>
      </c>
      <c r="DK539" s="18">
        <f t="shared" si="135"/>
        <v>0</v>
      </c>
      <c r="DL539" s="162"/>
      <c r="DM539" s="166">
        <f>IF(PMKAFAAPAYER[[#This Row],[ ]]="Payé",PMKAFAAPAYER[[#This Row],[05.11.2025]],0)</f>
        <v>0</v>
      </c>
      <c r="DN539" s="161"/>
      <c r="DO539" s="166">
        <f>IF(PMKAFAAPAYER[[#This Row],[ ]]="Payé",PMKAFAAPAYER[[#This Row],[12.11.2025]],0)</f>
        <v>0</v>
      </c>
      <c r="DP539" s="161"/>
      <c r="DQ539" s="166">
        <f>IF(PMKAFAAPAYER[[#This Row],[ ]]="Payé",PMKAFAAPAYER[[#This Row],[19.11.2025]],0)</f>
        <v>0</v>
      </c>
      <c r="DR539" s="161"/>
      <c r="DS539" s="176">
        <f>IF(PMKAFAAPAYER[[#This Row],[ ]]="Payé",PMKAFAAPAYER[[#This Row],[26.11.2025]],0)</f>
        <v>0</v>
      </c>
      <c r="DT539" s="17">
        <f t="shared" si="136"/>
        <v>0</v>
      </c>
      <c r="DU539" s="162"/>
      <c r="DV539" s="166">
        <f>IF(PMKAFAAPAYER[[#This Row],[ ]]="Payé",PMKAFAAPAYER[[#This Row],[03.12.2025]],0)</f>
        <v>0</v>
      </c>
      <c r="DW539" s="161"/>
      <c r="DX539" s="166">
        <f>IF(PMKAFAAPAYER[[#This Row],[ ]]="Payé",PMKAFAAPAYER[[#This Row],[10.12.2025]],0)</f>
        <v>0</v>
      </c>
      <c r="DY539" s="161"/>
      <c r="DZ539" s="166">
        <f>IF(PMKAFAAPAYER[[#This Row],[ ]]="Payé",PMKAFAAPAYER[[#This Row],[17.12.2025]],0)</f>
        <v>0</v>
      </c>
      <c r="EA539" s="161"/>
      <c r="EB539" s="166">
        <f>IF(PMKAFAAPAYER[[#This Row],[ ]]="Payé",PMKAFAAPAYER[[#This Row],[24.12.2025]],0)</f>
        <v>0</v>
      </c>
      <c r="EC539" s="161"/>
      <c r="ED539" s="176">
        <f>IF(PMKAFAAPAYER[[#This Row],[ ]]="Payé",PMKAFAAPAYER[[#This Row],[31.12.2025]],0)</f>
        <v>0</v>
      </c>
      <c r="EE539" s="18">
        <f t="shared" si="137"/>
        <v>0</v>
      </c>
      <c r="EF539" s="11">
        <f t="shared" si="138"/>
        <v>0</v>
      </c>
      <c r="EG539" s="16">
        <f>+PMKAFAAPAYER[[#This Row],[CHF]]-PMKAFAAPAYER[[#This Row],[T2025]]</f>
        <v>0</v>
      </c>
    </row>
    <row r="540" spans="1:137" x14ac:dyDescent="0.3">
      <c r="A540" s="9">
        <f t="shared" si="139"/>
        <v>535</v>
      </c>
      <c r="B540" s="250"/>
      <c r="C540" s="251"/>
      <c r="D540" s="252"/>
      <c r="E540" s="253"/>
      <c r="F540" s="265">
        <f t="shared" si="125"/>
        <v>0</v>
      </c>
      <c r="G540" s="254"/>
      <c r="H540" s="255"/>
      <c r="I540" s="256"/>
      <c r="J540" s="14"/>
      <c r="K540" s="14"/>
      <c r="L540" s="14"/>
      <c r="N540" s="15"/>
      <c r="P540" s="258"/>
      <c r="Q540" s="259"/>
      <c r="R540" s="260"/>
      <c r="S540" s="166">
        <f>IF(PMKAFAAPAYER[[#This Row],[ ]]="Payé",PMKAFAAPAYER[[#This Row],[02.01.2025]],0)</f>
        <v>0</v>
      </c>
      <c r="T540" s="234"/>
      <c r="U540" s="166">
        <f>IF(PMKAFAAPAYER[[#This Row],[ ]]="Payé",PMKAFAAPAYER[[#This Row],[09.01.2025]],0)</f>
        <v>0</v>
      </c>
      <c r="V540" s="234"/>
      <c r="W540" s="166">
        <f>IF(PMKAFAAPAYER[[#This Row],[ ]]="Payé",PMKAFAAPAYER[[#This Row],[16.01.2025]],0)</f>
        <v>0</v>
      </c>
      <c r="X540" s="234"/>
      <c r="Y540" s="166">
        <f>IF(PMKAFAAPAYER[[#This Row],[ ]]="Payé",PMKAFAAPAYER[[#This Row],[23.01.2025]],0)</f>
        <v>0</v>
      </c>
      <c r="Z540" s="234"/>
      <c r="AA540" s="176">
        <f>IF(PMKAFAAPAYER[[#This Row],[ ]]="Payé",PMKAFAAPAYER[[#This Row],[30.01.2025]],0)</f>
        <v>0</v>
      </c>
      <c r="AB540" s="32">
        <f t="shared" si="126"/>
        <v>0</v>
      </c>
      <c r="AC540" s="234"/>
      <c r="AD540" s="166">
        <f>IF(PMKAFAAPAYER[[#This Row],[ ]]="Payé",PMKAFAAPAYER[[#This Row],[06.02.2025]],0)</f>
        <v>0</v>
      </c>
      <c r="AE540" s="234"/>
      <c r="AF540" s="166">
        <f>IF(PMKAFAAPAYER[[#This Row],[ ]]="Payé",PMKAFAAPAYER[[#This Row],[13.02.2025]],0)</f>
        <v>0</v>
      </c>
      <c r="AG540" s="234"/>
      <c r="AH540" s="166">
        <f>IF(PMKAFAAPAYER[[#This Row],[ ]]="Payé",PMKAFAAPAYER[[#This Row],[20.02.2025]],0)</f>
        <v>0</v>
      </c>
      <c r="AI540" s="234"/>
      <c r="AJ540" s="176">
        <f>IF(PMKAFAAPAYER[[#This Row],[ ]]="Payé",PMKAFAAPAYER[[#This Row],[27.02.2025]],0)</f>
        <v>0</v>
      </c>
      <c r="AK540" s="47">
        <f t="shared" si="127"/>
        <v>0</v>
      </c>
      <c r="AL540" s="162"/>
      <c r="AM540" s="166">
        <f>IF(PMKAFAAPAYER[[#This Row],[ ]]="Payé",PMKAFAAPAYER[[#This Row],[05.03.2025]],0)</f>
        <v>0</v>
      </c>
      <c r="AN540" s="161"/>
      <c r="AO540" s="166">
        <f>IF(PMKAFAAPAYER[[#This Row],[ ]]="Payé",PMKAFAAPAYER[[#This Row],[12.03.2025]],0)</f>
        <v>0</v>
      </c>
      <c r="AP540" s="161"/>
      <c r="AQ540" s="166">
        <f>IF(PMKAFAAPAYER[[#This Row],[ ]]="Payé",PMKAFAAPAYER[[#This Row],[19.03.2025]],0)</f>
        <v>0</v>
      </c>
      <c r="AR540" s="161"/>
      <c r="AS540" s="176">
        <f>IF(PMKAFAAPAYER[[#This Row],[ ]]="Payé",PMKAFAAPAYER[[#This Row],[26.03.2025]],0)</f>
        <v>0</v>
      </c>
      <c r="AT540" s="17">
        <f t="shared" si="128"/>
        <v>0</v>
      </c>
      <c r="AU540" s="162"/>
      <c r="AV540" s="166">
        <f>IF(PMKAFAAPAYER[[#This Row],[ ]]="Payé",PMKAFAAPAYER[[#This Row],[02.04.2025]],0)</f>
        <v>0</v>
      </c>
      <c r="AW540" s="161"/>
      <c r="AX540" s="166">
        <f>IF(PMKAFAAPAYER[[#This Row],[ ]]="Payé",PMKAFAAPAYER[[#This Row],[09.04.2025]],0)</f>
        <v>0</v>
      </c>
      <c r="AY540" s="161"/>
      <c r="AZ540" s="166">
        <f>IF(PMKAFAAPAYER[[#This Row],[ ]]="Payé",PMKAFAAPAYER[[#This Row],[16.04.2025]],0)</f>
        <v>0</v>
      </c>
      <c r="BA540" s="161"/>
      <c r="BB540" s="166">
        <f>IF(PMKAFAAPAYER[[#This Row],[ ]]="Payé",PMKAFAAPAYER[[#This Row],[23.04.2025]],0)</f>
        <v>0</v>
      </c>
      <c r="BC540" s="161"/>
      <c r="BD540" s="176">
        <f>IF(PMKAFAAPAYER[[#This Row],[ ]]="Payé",PMKAFAAPAYER[[#This Row],[30.04.2025]],0)</f>
        <v>0</v>
      </c>
      <c r="BE540" s="18">
        <f t="shared" si="129"/>
        <v>0</v>
      </c>
      <c r="BF540" s="162"/>
      <c r="BG540" s="166">
        <f>IF(PMKAFAAPAYER[[#This Row],[ ]]="Payé",PMKAFAAPAYER[[#This Row],[07.05.2025]],0)</f>
        <v>0</v>
      </c>
      <c r="BH540" s="161"/>
      <c r="BI540" s="166">
        <f>IF(PMKAFAAPAYER[[#This Row],[ ]]="Payé",PMKAFAAPAYER[[#This Row],[14.05.2025]],0)</f>
        <v>0</v>
      </c>
      <c r="BJ540" s="161"/>
      <c r="BK540" s="166">
        <f>IF(PMKAFAAPAYER[[#This Row],[ ]]="Payé",PMKAFAAPAYER[[#This Row],[21.05.2025]],0)</f>
        <v>0</v>
      </c>
      <c r="BL540" s="161"/>
      <c r="BM540" s="176">
        <f>IF(PMKAFAAPAYER[[#This Row],[ ]]="Payé",PMKAFAAPAYER[[#This Row],[28.05.2025]],0)</f>
        <v>0</v>
      </c>
      <c r="BN540" s="17">
        <f t="shared" si="130"/>
        <v>0</v>
      </c>
      <c r="BO540" s="162"/>
      <c r="BP540" s="166">
        <f>IF(PMKAFAAPAYER[[#This Row],[ ]]="Payé",PMKAFAAPAYER[[#This Row],[04.06.2025]],0)</f>
        <v>0</v>
      </c>
      <c r="BQ540" s="161"/>
      <c r="BR540" s="166">
        <f>IF(PMKAFAAPAYER[[#This Row],[ ]]="Payé",PMKAFAAPAYER[[#This Row],[11.06.2025]],0)</f>
        <v>0</v>
      </c>
      <c r="BS540" s="161"/>
      <c r="BT540" s="166">
        <f>IF(PMKAFAAPAYER[[#This Row],[ ]]="Payé",PMKAFAAPAYER[[#This Row],[18.06.2025]],0)</f>
        <v>0</v>
      </c>
      <c r="BU540" s="161"/>
      <c r="BV540" s="176">
        <f>IF(PMKAFAAPAYER[[#This Row],[ ]]="Payé",PMKAFAAPAYER[[#This Row],[25.06.2025]],0)</f>
        <v>0</v>
      </c>
      <c r="BW540" s="18">
        <f t="shared" si="131"/>
        <v>0</v>
      </c>
      <c r="BX540" s="162"/>
      <c r="BY540" s="166">
        <f>IF(PMKAFAAPAYER[[#This Row],[ ]]="Payé",PMKAFAAPAYER[[#This Row],[02.07.2025]],0)</f>
        <v>0</v>
      </c>
      <c r="BZ540" s="161"/>
      <c r="CA540" s="166">
        <f>IF(PMKAFAAPAYER[[#This Row],[ ]]="Payé",PMKAFAAPAYER[[#This Row],[09.07.2025]],0)</f>
        <v>0</v>
      </c>
      <c r="CB540" s="161"/>
      <c r="CC540" s="166">
        <f>IF(PMKAFAAPAYER[[#This Row],[ ]]="Payé",PMKAFAAPAYER[[#This Row],[16.07.2025]],0)</f>
        <v>0</v>
      </c>
      <c r="CD540" s="161"/>
      <c r="CE540" s="166">
        <f>IF(PMKAFAAPAYER[[#This Row],[ ]]="Payé",PMKAFAAPAYER[[#This Row],[23.07.2025]],0)</f>
        <v>0</v>
      </c>
      <c r="CF540" s="161"/>
      <c r="CG540" s="176">
        <f>IF(PMKAFAAPAYER[[#This Row],[ ]]="Payé",PMKAFAAPAYER[[#This Row],[30.07.2025]],0)</f>
        <v>0</v>
      </c>
      <c r="CH540" s="17">
        <f t="shared" si="132"/>
        <v>0</v>
      </c>
      <c r="CI540" s="162"/>
      <c r="CJ540" s="166">
        <f>IF(PMKAFAAPAYER[[#This Row],[ ]]="Payé",PMKAFAAPAYER[[#This Row],[06.08.2025]],0)</f>
        <v>0</v>
      </c>
      <c r="CK540" s="161"/>
      <c r="CL540" s="166">
        <f>IF(PMKAFAAPAYER[[#This Row],[ ]]="Payé",PMKAFAAPAYER[[#This Row],[13.08.2025]],0)</f>
        <v>0</v>
      </c>
      <c r="CM540" s="161"/>
      <c r="CN540" s="166">
        <f>IF(PMKAFAAPAYER[[#This Row],[ ]]="Payé",PMKAFAAPAYER[[#This Row],[20.08.2025]],0)</f>
        <v>0</v>
      </c>
      <c r="CO540" s="161"/>
      <c r="CP540" s="176">
        <f>IF(PMKAFAAPAYER[[#This Row],[ ]]="Payé",PMKAFAAPAYER[[#This Row],[27.08.2025]],0)</f>
        <v>0</v>
      </c>
      <c r="CQ540" s="18">
        <f t="shared" si="133"/>
        <v>0</v>
      </c>
      <c r="CR540" s="162"/>
      <c r="CS540" s="166">
        <f>IF(PMKAFAAPAYER[[#This Row],[ ]]="Payé",PMKAFAAPAYER[[#This Row],[03.09.2025]],0)</f>
        <v>0</v>
      </c>
      <c r="CT540" s="161"/>
      <c r="CU540" s="166">
        <f>IF(PMKAFAAPAYER[[#This Row],[ ]]="Payé",PMKAFAAPAYER[[#This Row],[10.09.2025]],0)</f>
        <v>0</v>
      </c>
      <c r="CV540" s="161"/>
      <c r="CW540" s="166">
        <f>IF(PMKAFAAPAYER[[#This Row],[ ]]="Payé",PMKAFAAPAYER[[#This Row],[17.09.2025]],0)</f>
        <v>0</v>
      </c>
      <c r="CX540" s="161"/>
      <c r="CY540" s="176">
        <f>IF(PMKAFAAPAYER[[#This Row],[ ]]="Payé",PMKAFAAPAYER[[#This Row],[24.09.2025]],0)</f>
        <v>0</v>
      </c>
      <c r="CZ540" s="17">
        <f t="shared" si="134"/>
        <v>0</v>
      </c>
      <c r="DA540" s="162"/>
      <c r="DB540" s="166">
        <f>IF(PMKAFAAPAYER[[#This Row],[ ]]="Payé",PMKAFAAPAYER[[#This Row],[01.10.2025]],0)</f>
        <v>0</v>
      </c>
      <c r="DC540" s="161"/>
      <c r="DD540" s="166">
        <f>IF(PMKAFAAPAYER[[#This Row],[ ]]="Payé",PMKAFAAPAYER[[#This Row],[08.10.2025]],0)</f>
        <v>0</v>
      </c>
      <c r="DE540" s="161"/>
      <c r="DF540" s="166">
        <f>IF(PMKAFAAPAYER[[#This Row],[ ]]="Payé",PMKAFAAPAYER[[#This Row],[15.10.2025]],0)</f>
        <v>0</v>
      </c>
      <c r="DG540" s="161"/>
      <c r="DH540" s="166">
        <f>IF(PMKAFAAPAYER[[#This Row],[ ]]="Payé",PMKAFAAPAYER[[#This Row],[22.10.2025]],0)</f>
        <v>0</v>
      </c>
      <c r="DI540" s="161"/>
      <c r="DJ540" s="176">
        <f>IF(PMKAFAAPAYER[[#This Row],[ ]]="Payé",PMKAFAAPAYER[[#This Row],[29.10.2025]],0)</f>
        <v>0</v>
      </c>
      <c r="DK540" s="18">
        <f t="shared" si="135"/>
        <v>0</v>
      </c>
      <c r="DL540" s="162"/>
      <c r="DM540" s="166">
        <f>IF(PMKAFAAPAYER[[#This Row],[ ]]="Payé",PMKAFAAPAYER[[#This Row],[05.11.2025]],0)</f>
        <v>0</v>
      </c>
      <c r="DN540" s="161"/>
      <c r="DO540" s="166">
        <f>IF(PMKAFAAPAYER[[#This Row],[ ]]="Payé",PMKAFAAPAYER[[#This Row],[12.11.2025]],0)</f>
        <v>0</v>
      </c>
      <c r="DP540" s="161"/>
      <c r="DQ540" s="166">
        <f>IF(PMKAFAAPAYER[[#This Row],[ ]]="Payé",PMKAFAAPAYER[[#This Row],[19.11.2025]],0)</f>
        <v>0</v>
      </c>
      <c r="DR540" s="161"/>
      <c r="DS540" s="176">
        <f>IF(PMKAFAAPAYER[[#This Row],[ ]]="Payé",PMKAFAAPAYER[[#This Row],[26.11.2025]],0)</f>
        <v>0</v>
      </c>
      <c r="DT540" s="17">
        <f t="shared" si="136"/>
        <v>0</v>
      </c>
      <c r="DU540" s="162"/>
      <c r="DV540" s="166">
        <f>IF(PMKAFAAPAYER[[#This Row],[ ]]="Payé",PMKAFAAPAYER[[#This Row],[03.12.2025]],0)</f>
        <v>0</v>
      </c>
      <c r="DW540" s="161"/>
      <c r="DX540" s="166">
        <f>IF(PMKAFAAPAYER[[#This Row],[ ]]="Payé",PMKAFAAPAYER[[#This Row],[10.12.2025]],0)</f>
        <v>0</v>
      </c>
      <c r="DY540" s="161"/>
      <c r="DZ540" s="166">
        <f>IF(PMKAFAAPAYER[[#This Row],[ ]]="Payé",PMKAFAAPAYER[[#This Row],[17.12.2025]],0)</f>
        <v>0</v>
      </c>
      <c r="EA540" s="161"/>
      <c r="EB540" s="166">
        <f>IF(PMKAFAAPAYER[[#This Row],[ ]]="Payé",PMKAFAAPAYER[[#This Row],[24.12.2025]],0)</f>
        <v>0</v>
      </c>
      <c r="EC540" s="161"/>
      <c r="ED540" s="176">
        <f>IF(PMKAFAAPAYER[[#This Row],[ ]]="Payé",PMKAFAAPAYER[[#This Row],[31.12.2025]],0)</f>
        <v>0</v>
      </c>
      <c r="EE540" s="18">
        <f t="shared" si="137"/>
        <v>0</v>
      </c>
      <c r="EF540" s="11">
        <f t="shared" si="138"/>
        <v>0</v>
      </c>
      <c r="EG540" s="16">
        <f>+PMKAFAAPAYER[[#This Row],[CHF]]-PMKAFAAPAYER[[#This Row],[T2025]]</f>
        <v>0</v>
      </c>
    </row>
    <row r="541" spans="1:137" x14ac:dyDescent="0.3">
      <c r="A541" s="9">
        <f t="shared" si="139"/>
        <v>536</v>
      </c>
      <c r="B541" s="250"/>
      <c r="C541" s="251"/>
      <c r="D541" s="252"/>
      <c r="E541" s="253"/>
      <c r="F541" s="265">
        <f t="shared" si="125"/>
        <v>0</v>
      </c>
      <c r="G541" s="254"/>
      <c r="H541" s="255"/>
      <c r="I541" s="256"/>
      <c r="J541" s="14"/>
      <c r="K541" s="14"/>
      <c r="L541" s="14"/>
      <c r="N541" s="15"/>
      <c r="P541" s="258"/>
      <c r="Q541" s="259"/>
      <c r="R541" s="260"/>
      <c r="S541" s="166">
        <f>IF(PMKAFAAPAYER[[#This Row],[ ]]="Payé",PMKAFAAPAYER[[#This Row],[02.01.2025]],0)</f>
        <v>0</v>
      </c>
      <c r="T541" s="234"/>
      <c r="U541" s="166">
        <f>IF(PMKAFAAPAYER[[#This Row],[ ]]="Payé",PMKAFAAPAYER[[#This Row],[09.01.2025]],0)</f>
        <v>0</v>
      </c>
      <c r="V541" s="234"/>
      <c r="W541" s="166">
        <f>IF(PMKAFAAPAYER[[#This Row],[ ]]="Payé",PMKAFAAPAYER[[#This Row],[16.01.2025]],0)</f>
        <v>0</v>
      </c>
      <c r="X541" s="234"/>
      <c r="Y541" s="166">
        <f>IF(PMKAFAAPAYER[[#This Row],[ ]]="Payé",PMKAFAAPAYER[[#This Row],[23.01.2025]],0)</f>
        <v>0</v>
      </c>
      <c r="Z541" s="234"/>
      <c r="AA541" s="176">
        <f>IF(PMKAFAAPAYER[[#This Row],[ ]]="Payé",PMKAFAAPAYER[[#This Row],[30.01.2025]],0)</f>
        <v>0</v>
      </c>
      <c r="AB541" s="32">
        <f t="shared" si="126"/>
        <v>0</v>
      </c>
      <c r="AC541" s="234"/>
      <c r="AD541" s="166">
        <f>IF(PMKAFAAPAYER[[#This Row],[ ]]="Payé",PMKAFAAPAYER[[#This Row],[06.02.2025]],0)</f>
        <v>0</v>
      </c>
      <c r="AE541" s="234"/>
      <c r="AF541" s="166">
        <f>IF(PMKAFAAPAYER[[#This Row],[ ]]="Payé",PMKAFAAPAYER[[#This Row],[13.02.2025]],0)</f>
        <v>0</v>
      </c>
      <c r="AG541" s="234"/>
      <c r="AH541" s="166">
        <f>IF(PMKAFAAPAYER[[#This Row],[ ]]="Payé",PMKAFAAPAYER[[#This Row],[20.02.2025]],0)</f>
        <v>0</v>
      </c>
      <c r="AI541" s="234"/>
      <c r="AJ541" s="176">
        <f>IF(PMKAFAAPAYER[[#This Row],[ ]]="Payé",PMKAFAAPAYER[[#This Row],[27.02.2025]],0)</f>
        <v>0</v>
      </c>
      <c r="AK541" s="47">
        <f t="shared" si="127"/>
        <v>0</v>
      </c>
      <c r="AL541" s="162"/>
      <c r="AM541" s="166">
        <f>IF(PMKAFAAPAYER[[#This Row],[ ]]="Payé",PMKAFAAPAYER[[#This Row],[05.03.2025]],0)</f>
        <v>0</v>
      </c>
      <c r="AN541" s="161"/>
      <c r="AO541" s="166">
        <f>IF(PMKAFAAPAYER[[#This Row],[ ]]="Payé",PMKAFAAPAYER[[#This Row],[12.03.2025]],0)</f>
        <v>0</v>
      </c>
      <c r="AP541" s="161"/>
      <c r="AQ541" s="166">
        <f>IF(PMKAFAAPAYER[[#This Row],[ ]]="Payé",PMKAFAAPAYER[[#This Row],[19.03.2025]],0)</f>
        <v>0</v>
      </c>
      <c r="AR541" s="161"/>
      <c r="AS541" s="176">
        <f>IF(PMKAFAAPAYER[[#This Row],[ ]]="Payé",PMKAFAAPAYER[[#This Row],[26.03.2025]],0)</f>
        <v>0</v>
      </c>
      <c r="AT541" s="17">
        <f t="shared" si="128"/>
        <v>0</v>
      </c>
      <c r="AU541" s="162"/>
      <c r="AV541" s="166">
        <f>IF(PMKAFAAPAYER[[#This Row],[ ]]="Payé",PMKAFAAPAYER[[#This Row],[02.04.2025]],0)</f>
        <v>0</v>
      </c>
      <c r="AW541" s="161"/>
      <c r="AX541" s="166">
        <f>IF(PMKAFAAPAYER[[#This Row],[ ]]="Payé",PMKAFAAPAYER[[#This Row],[09.04.2025]],0)</f>
        <v>0</v>
      </c>
      <c r="AY541" s="161"/>
      <c r="AZ541" s="166">
        <f>IF(PMKAFAAPAYER[[#This Row],[ ]]="Payé",PMKAFAAPAYER[[#This Row],[16.04.2025]],0)</f>
        <v>0</v>
      </c>
      <c r="BA541" s="161"/>
      <c r="BB541" s="166">
        <f>IF(PMKAFAAPAYER[[#This Row],[ ]]="Payé",PMKAFAAPAYER[[#This Row],[23.04.2025]],0)</f>
        <v>0</v>
      </c>
      <c r="BC541" s="161"/>
      <c r="BD541" s="176">
        <f>IF(PMKAFAAPAYER[[#This Row],[ ]]="Payé",PMKAFAAPAYER[[#This Row],[30.04.2025]],0)</f>
        <v>0</v>
      </c>
      <c r="BE541" s="18">
        <f t="shared" si="129"/>
        <v>0</v>
      </c>
      <c r="BF541" s="162"/>
      <c r="BG541" s="166">
        <f>IF(PMKAFAAPAYER[[#This Row],[ ]]="Payé",PMKAFAAPAYER[[#This Row],[07.05.2025]],0)</f>
        <v>0</v>
      </c>
      <c r="BH541" s="161"/>
      <c r="BI541" s="166">
        <f>IF(PMKAFAAPAYER[[#This Row],[ ]]="Payé",PMKAFAAPAYER[[#This Row],[14.05.2025]],0)</f>
        <v>0</v>
      </c>
      <c r="BJ541" s="161"/>
      <c r="BK541" s="166">
        <f>IF(PMKAFAAPAYER[[#This Row],[ ]]="Payé",PMKAFAAPAYER[[#This Row],[21.05.2025]],0)</f>
        <v>0</v>
      </c>
      <c r="BL541" s="161"/>
      <c r="BM541" s="176">
        <f>IF(PMKAFAAPAYER[[#This Row],[ ]]="Payé",PMKAFAAPAYER[[#This Row],[28.05.2025]],0)</f>
        <v>0</v>
      </c>
      <c r="BN541" s="17">
        <f t="shared" si="130"/>
        <v>0</v>
      </c>
      <c r="BO541" s="162"/>
      <c r="BP541" s="166">
        <f>IF(PMKAFAAPAYER[[#This Row],[ ]]="Payé",PMKAFAAPAYER[[#This Row],[04.06.2025]],0)</f>
        <v>0</v>
      </c>
      <c r="BQ541" s="161"/>
      <c r="BR541" s="166">
        <f>IF(PMKAFAAPAYER[[#This Row],[ ]]="Payé",PMKAFAAPAYER[[#This Row],[11.06.2025]],0)</f>
        <v>0</v>
      </c>
      <c r="BS541" s="161"/>
      <c r="BT541" s="166">
        <f>IF(PMKAFAAPAYER[[#This Row],[ ]]="Payé",PMKAFAAPAYER[[#This Row],[18.06.2025]],0)</f>
        <v>0</v>
      </c>
      <c r="BU541" s="161"/>
      <c r="BV541" s="176">
        <f>IF(PMKAFAAPAYER[[#This Row],[ ]]="Payé",PMKAFAAPAYER[[#This Row],[25.06.2025]],0)</f>
        <v>0</v>
      </c>
      <c r="BW541" s="18">
        <f t="shared" si="131"/>
        <v>0</v>
      </c>
      <c r="BX541" s="162"/>
      <c r="BY541" s="166">
        <f>IF(PMKAFAAPAYER[[#This Row],[ ]]="Payé",PMKAFAAPAYER[[#This Row],[02.07.2025]],0)</f>
        <v>0</v>
      </c>
      <c r="BZ541" s="161"/>
      <c r="CA541" s="166">
        <f>IF(PMKAFAAPAYER[[#This Row],[ ]]="Payé",PMKAFAAPAYER[[#This Row],[09.07.2025]],0)</f>
        <v>0</v>
      </c>
      <c r="CB541" s="161"/>
      <c r="CC541" s="166">
        <f>IF(PMKAFAAPAYER[[#This Row],[ ]]="Payé",PMKAFAAPAYER[[#This Row],[16.07.2025]],0)</f>
        <v>0</v>
      </c>
      <c r="CD541" s="161"/>
      <c r="CE541" s="166">
        <f>IF(PMKAFAAPAYER[[#This Row],[ ]]="Payé",PMKAFAAPAYER[[#This Row],[23.07.2025]],0)</f>
        <v>0</v>
      </c>
      <c r="CF541" s="161"/>
      <c r="CG541" s="176">
        <f>IF(PMKAFAAPAYER[[#This Row],[ ]]="Payé",PMKAFAAPAYER[[#This Row],[30.07.2025]],0)</f>
        <v>0</v>
      </c>
      <c r="CH541" s="17">
        <f t="shared" si="132"/>
        <v>0</v>
      </c>
      <c r="CI541" s="162"/>
      <c r="CJ541" s="166">
        <f>IF(PMKAFAAPAYER[[#This Row],[ ]]="Payé",PMKAFAAPAYER[[#This Row],[06.08.2025]],0)</f>
        <v>0</v>
      </c>
      <c r="CK541" s="161"/>
      <c r="CL541" s="166">
        <f>IF(PMKAFAAPAYER[[#This Row],[ ]]="Payé",PMKAFAAPAYER[[#This Row],[13.08.2025]],0)</f>
        <v>0</v>
      </c>
      <c r="CM541" s="161"/>
      <c r="CN541" s="166">
        <f>IF(PMKAFAAPAYER[[#This Row],[ ]]="Payé",PMKAFAAPAYER[[#This Row],[20.08.2025]],0)</f>
        <v>0</v>
      </c>
      <c r="CO541" s="161"/>
      <c r="CP541" s="176">
        <f>IF(PMKAFAAPAYER[[#This Row],[ ]]="Payé",PMKAFAAPAYER[[#This Row],[27.08.2025]],0)</f>
        <v>0</v>
      </c>
      <c r="CQ541" s="18">
        <f t="shared" si="133"/>
        <v>0</v>
      </c>
      <c r="CR541" s="162"/>
      <c r="CS541" s="166">
        <f>IF(PMKAFAAPAYER[[#This Row],[ ]]="Payé",PMKAFAAPAYER[[#This Row],[03.09.2025]],0)</f>
        <v>0</v>
      </c>
      <c r="CT541" s="161"/>
      <c r="CU541" s="166">
        <f>IF(PMKAFAAPAYER[[#This Row],[ ]]="Payé",PMKAFAAPAYER[[#This Row],[10.09.2025]],0)</f>
        <v>0</v>
      </c>
      <c r="CV541" s="161"/>
      <c r="CW541" s="166">
        <f>IF(PMKAFAAPAYER[[#This Row],[ ]]="Payé",PMKAFAAPAYER[[#This Row],[17.09.2025]],0)</f>
        <v>0</v>
      </c>
      <c r="CX541" s="161"/>
      <c r="CY541" s="176">
        <f>IF(PMKAFAAPAYER[[#This Row],[ ]]="Payé",PMKAFAAPAYER[[#This Row],[24.09.2025]],0)</f>
        <v>0</v>
      </c>
      <c r="CZ541" s="17">
        <f t="shared" si="134"/>
        <v>0</v>
      </c>
      <c r="DA541" s="162"/>
      <c r="DB541" s="166">
        <f>IF(PMKAFAAPAYER[[#This Row],[ ]]="Payé",PMKAFAAPAYER[[#This Row],[01.10.2025]],0)</f>
        <v>0</v>
      </c>
      <c r="DC541" s="161"/>
      <c r="DD541" s="166">
        <f>IF(PMKAFAAPAYER[[#This Row],[ ]]="Payé",PMKAFAAPAYER[[#This Row],[08.10.2025]],0)</f>
        <v>0</v>
      </c>
      <c r="DE541" s="161"/>
      <c r="DF541" s="166">
        <f>IF(PMKAFAAPAYER[[#This Row],[ ]]="Payé",PMKAFAAPAYER[[#This Row],[15.10.2025]],0)</f>
        <v>0</v>
      </c>
      <c r="DG541" s="161"/>
      <c r="DH541" s="166">
        <f>IF(PMKAFAAPAYER[[#This Row],[ ]]="Payé",PMKAFAAPAYER[[#This Row],[22.10.2025]],0)</f>
        <v>0</v>
      </c>
      <c r="DI541" s="161"/>
      <c r="DJ541" s="176">
        <f>IF(PMKAFAAPAYER[[#This Row],[ ]]="Payé",PMKAFAAPAYER[[#This Row],[29.10.2025]],0)</f>
        <v>0</v>
      </c>
      <c r="DK541" s="18">
        <f t="shared" si="135"/>
        <v>0</v>
      </c>
      <c r="DL541" s="162"/>
      <c r="DM541" s="166">
        <f>IF(PMKAFAAPAYER[[#This Row],[ ]]="Payé",PMKAFAAPAYER[[#This Row],[05.11.2025]],0)</f>
        <v>0</v>
      </c>
      <c r="DN541" s="161"/>
      <c r="DO541" s="166">
        <f>IF(PMKAFAAPAYER[[#This Row],[ ]]="Payé",PMKAFAAPAYER[[#This Row],[12.11.2025]],0)</f>
        <v>0</v>
      </c>
      <c r="DP541" s="161"/>
      <c r="DQ541" s="166">
        <f>IF(PMKAFAAPAYER[[#This Row],[ ]]="Payé",PMKAFAAPAYER[[#This Row],[19.11.2025]],0)</f>
        <v>0</v>
      </c>
      <c r="DR541" s="161"/>
      <c r="DS541" s="176">
        <f>IF(PMKAFAAPAYER[[#This Row],[ ]]="Payé",PMKAFAAPAYER[[#This Row],[26.11.2025]],0)</f>
        <v>0</v>
      </c>
      <c r="DT541" s="17">
        <f t="shared" si="136"/>
        <v>0</v>
      </c>
      <c r="DU541" s="162"/>
      <c r="DV541" s="166">
        <f>IF(PMKAFAAPAYER[[#This Row],[ ]]="Payé",PMKAFAAPAYER[[#This Row],[03.12.2025]],0)</f>
        <v>0</v>
      </c>
      <c r="DW541" s="161"/>
      <c r="DX541" s="166">
        <f>IF(PMKAFAAPAYER[[#This Row],[ ]]="Payé",PMKAFAAPAYER[[#This Row],[10.12.2025]],0)</f>
        <v>0</v>
      </c>
      <c r="DY541" s="161"/>
      <c r="DZ541" s="166">
        <f>IF(PMKAFAAPAYER[[#This Row],[ ]]="Payé",PMKAFAAPAYER[[#This Row],[17.12.2025]],0)</f>
        <v>0</v>
      </c>
      <c r="EA541" s="161"/>
      <c r="EB541" s="166">
        <f>IF(PMKAFAAPAYER[[#This Row],[ ]]="Payé",PMKAFAAPAYER[[#This Row],[24.12.2025]],0)</f>
        <v>0</v>
      </c>
      <c r="EC541" s="161"/>
      <c r="ED541" s="176">
        <f>IF(PMKAFAAPAYER[[#This Row],[ ]]="Payé",PMKAFAAPAYER[[#This Row],[31.12.2025]],0)</f>
        <v>0</v>
      </c>
      <c r="EE541" s="18">
        <f t="shared" si="137"/>
        <v>0</v>
      </c>
      <c r="EF541" s="11">
        <f t="shared" si="138"/>
        <v>0</v>
      </c>
      <c r="EG541" s="16">
        <f>+PMKAFAAPAYER[[#This Row],[CHF]]-PMKAFAAPAYER[[#This Row],[T2025]]</f>
        <v>0</v>
      </c>
    </row>
    <row r="542" spans="1:137" x14ac:dyDescent="0.3">
      <c r="A542" s="9">
        <f t="shared" si="139"/>
        <v>537</v>
      </c>
      <c r="B542" s="250"/>
      <c r="C542" s="251"/>
      <c r="D542" s="252"/>
      <c r="E542" s="253"/>
      <c r="F542" s="265">
        <f t="shared" si="125"/>
        <v>0</v>
      </c>
      <c r="G542" s="254"/>
      <c r="H542" s="255"/>
      <c r="I542" s="256"/>
      <c r="J542" s="14"/>
      <c r="K542" s="14"/>
      <c r="L542" s="14"/>
      <c r="N542" s="15"/>
      <c r="P542" s="258"/>
      <c r="Q542" s="259"/>
      <c r="R542" s="260"/>
      <c r="S542" s="166">
        <f>IF(PMKAFAAPAYER[[#This Row],[ ]]="Payé",PMKAFAAPAYER[[#This Row],[02.01.2025]],0)</f>
        <v>0</v>
      </c>
      <c r="T542" s="234"/>
      <c r="U542" s="166">
        <f>IF(PMKAFAAPAYER[[#This Row],[ ]]="Payé",PMKAFAAPAYER[[#This Row],[09.01.2025]],0)</f>
        <v>0</v>
      </c>
      <c r="V542" s="234"/>
      <c r="W542" s="166">
        <f>IF(PMKAFAAPAYER[[#This Row],[ ]]="Payé",PMKAFAAPAYER[[#This Row],[16.01.2025]],0)</f>
        <v>0</v>
      </c>
      <c r="X542" s="234"/>
      <c r="Y542" s="166">
        <f>IF(PMKAFAAPAYER[[#This Row],[ ]]="Payé",PMKAFAAPAYER[[#This Row],[23.01.2025]],0)</f>
        <v>0</v>
      </c>
      <c r="Z542" s="234"/>
      <c r="AA542" s="176">
        <f>IF(PMKAFAAPAYER[[#This Row],[ ]]="Payé",PMKAFAAPAYER[[#This Row],[30.01.2025]],0)</f>
        <v>0</v>
      </c>
      <c r="AB542" s="32">
        <f t="shared" si="126"/>
        <v>0</v>
      </c>
      <c r="AC542" s="234"/>
      <c r="AD542" s="166">
        <f>IF(PMKAFAAPAYER[[#This Row],[ ]]="Payé",PMKAFAAPAYER[[#This Row],[06.02.2025]],0)</f>
        <v>0</v>
      </c>
      <c r="AE542" s="234"/>
      <c r="AF542" s="166">
        <f>IF(PMKAFAAPAYER[[#This Row],[ ]]="Payé",PMKAFAAPAYER[[#This Row],[13.02.2025]],0)</f>
        <v>0</v>
      </c>
      <c r="AG542" s="234"/>
      <c r="AH542" s="166">
        <f>IF(PMKAFAAPAYER[[#This Row],[ ]]="Payé",PMKAFAAPAYER[[#This Row],[20.02.2025]],0)</f>
        <v>0</v>
      </c>
      <c r="AI542" s="234"/>
      <c r="AJ542" s="176">
        <f>IF(PMKAFAAPAYER[[#This Row],[ ]]="Payé",PMKAFAAPAYER[[#This Row],[27.02.2025]],0)</f>
        <v>0</v>
      </c>
      <c r="AK542" s="47">
        <f t="shared" si="127"/>
        <v>0</v>
      </c>
      <c r="AL542" s="162"/>
      <c r="AM542" s="166">
        <f>IF(PMKAFAAPAYER[[#This Row],[ ]]="Payé",PMKAFAAPAYER[[#This Row],[05.03.2025]],0)</f>
        <v>0</v>
      </c>
      <c r="AN542" s="161"/>
      <c r="AO542" s="166">
        <f>IF(PMKAFAAPAYER[[#This Row],[ ]]="Payé",PMKAFAAPAYER[[#This Row],[12.03.2025]],0)</f>
        <v>0</v>
      </c>
      <c r="AP542" s="161"/>
      <c r="AQ542" s="166">
        <f>IF(PMKAFAAPAYER[[#This Row],[ ]]="Payé",PMKAFAAPAYER[[#This Row],[19.03.2025]],0)</f>
        <v>0</v>
      </c>
      <c r="AR542" s="161"/>
      <c r="AS542" s="176">
        <f>IF(PMKAFAAPAYER[[#This Row],[ ]]="Payé",PMKAFAAPAYER[[#This Row],[26.03.2025]],0)</f>
        <v>0</v>
      </c>
      <c r="AT542" s="17">
        <f t="shared" si="128"/>
        <v>0</v>
      </c>
      <c r="AU542" s="162"/>
      <c r="AV542" s="166">
        <f>IF(PMKAFAAPAYER[[#This Row],[ ]]="Payé",PMKAFAAPAYER[[#This Row],[02.04.2025]],0)</f>
        <v>0</v>
      </c>
      <c r="AW542" s="161"/>
      <c r="AX542" s="166">
        <f>IF(PMKAFAAPAYER[[#This Row],[ ]]="Payé",PMKAFAAPAYER[[#This Row],[09.04.2025]],0)</f>
        <v>0</v>
      </c>
      <c r="AY542" s="161"/>
      <c r="AZ542" s="166">
        <f>IF(PMKAFAAPAYER[[#This Row],[ ]]="Payé",PMKAFAAPAYER[[#This Row],[16.04.2025]],0)</f>
        <v>0</v>
      </c>
      <c r="BA542" s="161"/>
      <c r="BB542" s="166">
        <f>IF(PMKAFAAPAYER[[#This Row],[ ]]="Payé",PMKAFAAPAYER[[#This Row],[23.04.2025]],0)</f>
        <v>0</v>
      </c>
      <c r="BC542" s="161"/>
      <c r="BD542" s="176">
        <f>IF(PMKAFAAPAYER[[#This Row],[ ]]="Payé",PMKAFAAPAYER[[#This Row],[30.04.2025]],0)</f>
        <v>0</v>
      </c>
      <c r="BE542" s="18">
        <f t="shared" si="129"/>
        <v>0</v>
      </c>
      <c r="BF542" s="162"/>
      <c r="BG542" s="166">
        <f>IF(PMKAFAAPAYER[[#This Row],[ ]]="Payé",PMKAFAAPAYER[[#This Row],[07.05.2025]],0)</f>
        <v>0</v>
      </c>
      <c r="BH542" s="161"/>
      <c r="BI542" s="166">
        <f>IF(PMKAFAAPAYER[[#This Row],[ ]]="Payé",PMKAFAAPAYER[[#This Row],[14.05.2025]],0)</f>
        <v>0</v>
      </c>
      <c r="BJ542" s="161"/>
      <c r="BK542" s="166">
        <f>IF(PMKAFAAPAYER[[#This Row],[ ]]="Payé",PMKAFAAPAYER[[#This Row],[21.05.2025]],0)</f>
        <v>0</v>
      </c>
      <c r="BL542" s="161"/>
      <c r="BM542" s="176">
        <f>IF(PMKAFAAPAYER[[#This Row],[ ]]="Payé",PMKAFAAPAYER[[#This Row],[28.05.2025]],0)</f>
        <v>0</v>
      </c>
      <c r="BN542" s="17">
        <f t="shared" si="130"/>
        <v>0</v>
      </c>
      <c r="BO542" s="162"/>
      <c r="BP542" s="166">
        <f>IF(PMKAFAAPAYER[[#This Row],[ ]]="Payé",PMKAFAAPAYER[[#This Row],[04.06.2025]],0)</f>
        <v>0</v>
      </c>
      <c r="BQ542" s="161"/>
      <c r="BR542" s="166">
        <f>IF(PMKAFAAPAYER[[#This Row],[ ]]="Payé",PMKAFAAPAYER[[#This Row],[11.06.2025]],0)</f>
        <v>0</v>
      </c>
      <c r="BS542" s="161"/>
      <c r="BT542" s="166">
        <f>IF(PMKAFAAPAYER[[#This Row],[ ]]="Payé",PMKAFAAPAYER[[#This Row],[18.06.2025]],0)</f>
        <v>0</v>
      </c>
      <c r="BU542" s="161"/>
      <c r="BV542" s="176">
        <f>IF(PMKAFAAPAYER[[#This Row],[ ]]="Payé",PMKAFAAPAYER[[#This Row],[25.06.2025]],0)</f>
        <v>0</v>
      </c>
      <c r="BW542" s="18">
        <f t="shared" si="131"/>
        <v>0</v>
      </c>
      <c r="BX542" s="162"/>
      <c r="BY542" s="166">
        <f>IF(PMKAFAAPAYER[[#This Row],[ ]]="Payé",PMKAFAAPAYER[[#This Row],[02.07.2025]],0)</f>
        <v>0</v>
      </c>
      <c r="BZ542" s="161"/>
      <c r="CA542" s="166">
        <f>IF(PMKAFAAPAYER[[#This Row],[ ]]="Payé",PMKAFAAPAYER[[#This Row],[09.07.2025]],0)</f>
        <v>0</v>
      </c>
      <c r="CB542" s="161"/>
      <c r="CC542" s="166">
        <f>IF(PMKAFAAPAYER[[#This Row],[ ]]="Payé",PMKAFAAPAYER[[#This Row],[16.07.2025]],0)</f>
        <v>0</v>
      </c>
      <c r="CD542" s="161"/>
      <c r="CE542" s="166">
        <f>IF(PMKAFAAPAYER[[#This Row],[ ]]="Payé",PMKAFAAPAYER[[#This Row],[23.07.2025]],0)</f>
        <v>0</v>
      </c>
      <c r="CF542" s="161"/>
      <c r="CG542" s="176">
        <f>IF(PMKAFAAPAYER[[#This Row],[ ]]="Payé",PMKAFAAPAYER[[#This Row],[30.07.2025]],0)</f>
        <v>0</v>
      </c>
      <c r="CH542" s="17">
        <f t="shared" si="132"/>
        <v>0</v>
      </c>
      <c r="CI542" s="162"/>
      <c r="CJ542" s="166">
        <f>IF(PMKAFAAPAYER[[#This Row],[ ]]="Payé",PMKAFAAPAYER[[#This Row],[06.08.2025]],0)</f>
        <v>0</v>
      </c>
      <c r="CK542" s="161"/>
      <c r="CL542" s="166">
        <f>IF(PMKAFAAPAYER[[#This Row],[ ]]="Payé",PMKAFAAPAYER[[#This Row],[13.08.2025]],0)</f>
        <v>0</v>
      </c>
      <c r="CM542" s="161"/>
      <c r="CN542" s="166">
        <f>IF(PMKAFAAPAYER[[#This Row],[ ]]="Payé",PMKAFAAPAYER[[#This Row],[20.08.2025]],0)</f>
        <v>0</v>
      </c>
      <c r="CO542" s="161"/>
      <c r="CP542" s="176">
        <f>IF(PMKAFAAPAYER[[#This Row],[ ]]="Payé",PMKAFAAPAYER[[#This Row],[27.08.2025]],0)</f>
        <v>0</v>
      </c>
      <c r="CQ542" s="18">
        <f t="shared" si="133"/>
        <v>0</v>
      </c>
      <c r="CR542" s="162"/>
      <c r="CS542" s="166">
        <f>IF(PMKAFAAPAYER[[#This Row],[ ]]="Payé",PMKAFAAPAYER[[#This Row],[03.09.2025]],0)</f>
        <v>0</v>
      </c>
      <c r="CT542" s="161"/>
      <c r="CU542" s="166">
        <f>IF(PMKAFAAPAYER[[#This Row],[ ]]="Payé",PMKAFAAPAYER[[#This Row],[10.09.2025]],0)</f>
        <v>0</v>
      </c>
      <c r="CV542" s="161"/>
      <c r="CW542" s="166">
        <f>IF(PMKAFAAPAYER[[#This Row],[ ]]="Payé",PMKAFAAPAYER[[#This Row],[17.09.2025]],0)</f>
        <v>0</v>
      </c>
      <c r="CX542" s="161"/>
      <c r="CY542" s="176">
        <f>IF(PMKAFAAPAYER[[#This Row],[ ]]="Payé",PMKAFAAPAYER[[#This Row],[24.09.2025]],0)</f>
        <v>0</v>
      </c>
      <c r="CZ542" s="17">
        <f t="shared" si="134"/>
        <v>0</v>
      </c>
      <c r="DA542" s="162"/>
      <c r="DB542" s="166">
        <f>IF(PMKAFAAPAYER[[#This Row],[ ]]="Payé",PMKAFAAPAYER[[#This Row],[01.10.2025]],0)</f>
        <v>0</v>
      </c>
      <c r="DC542" s="161"/>
      <c r="DD542" s="166">
        <f>IF(PMKAFAAPAYER[[#This Row],[ ]]="Payé",PMKAFAAPAYER[[#This Row],[08.10.2025]],0)</f>
        <v>0</v>
      </c>
      <c r="DE542" s="161"/>
      <c r="DF542" s="166">
        <f>IF(PMKAFAAPAYER[[#This Row],[ ]]="Payé",PMKAFAAPAYER[[#This Row],[15.10.2025]],0)</f>
        <v>0</v>
      </c>
      <c r="DG542" s="161"/>
      <c r="DH542" s="166">
        <f>IF(PMKAFAAPAYER[[#This Row],[ ]]="Payé",PMKAFAAPAYER[[#This Row],[22.10.2025]],0)</f>
        <v>0</v>
      </c>
      <c r="DI542" s="161"/>
      <c r="DJ542" s="176">
        <f>IF(PMKAFAAPAYER[[#This Row],[ ]]="Payé",PMKAFAAPAYER[[#This Row],[29.10.2025]],0)</f>
        <v>0</v>
      </c>
      <c r="DK542" s="18">
        <f t="shared" si="135"/>
        <v>0</v>
      </c>
      <c r="DL542" s="162"/>
      <c r="DM542" s="166">
        <f>IF(PMKAFAAPAYER[[#This Row],[ ]]="Payé",PMKAFAAPAYER[[#This Row],[05.11.2025]],0)</f>
        <v>0</v>
      </c>
      <c r="DN542" s="161"/>
      <c r="DO542" s="166">
        <f>IF(PMKAFAAPAYER[[#This Row],[ ]]="Payé",PMKAFAAPAYER[[#This Row],[12.11.2025]],0)</f>
        <v>0</v>
      </c>
      <c r="DP542" s="161"/>
      <c r="DQ542" s="166">
        <f>IF(PMKAFAAPAYER[[#This Row],[ ]]="Payé",PMKAFAAPAYER[[#This Row],[19.11.2025]],0)</f>
        <v>0</v>
      </c>
      <c r="DR542" s="161"/>
      <c r="DS542" s="176">
        <f>IF(PMKAFAAPAYER[[#This Row],[ ]]="Payé",PMKAFAAPAYER[[#This Row],[26.11.2025]],0)</f>
        <v>0</v>
      </c>
      <c r="DT542" s="17">
        <f t="shared" si="136"/>
        <v>0</v>
      </c>
      <c r="DU542" s="162"/>
      <c r="DV542" s="166">
        <f>IF(PMKAFAAPAYER[[#This Row],[ ]]="Payé",PMKAFAAPAYER[[#This Row],[03.12.2025]],0)</f>
        <v>0</v>
      </c>
      <c r="DW542" s="161"/>
      <c r="DX542" s="166">
        <f>IF(PMKAFAAPAYER[[#This Row],[ ]]="Payé",PMKAFAAPAYER[[#This Row],[10.12.2025]],0)</f>
        <v>0</v>
      </c>
      <c r="DY542" s="161"/>
      <c r="DZ542" s="166">
        <f>IF(PMKAFAAPAYER[[#This Row],[ ]]="Payé",PMKAFAAPAYER[[#This Row],[17.12.2025]],0)</f>
        <v>0</v>
      </c>
      <c r="EA542" s="161"/>
      <c r="EB542" s="166">
        <f>IF(PMKAFAAPAYER[[#This Row],[ ]]="Payé",PMKAFAAPAYER[[#This Row],[24.12.2025]],0)</f>
        <v>0</v>
      </c>
      <c r="EC542" s="161"/>
      <c r="ED542" s="176">
        <f>IF(PMKAFAAPAYER[[#This Row],[ ]]="Payé",PMKAFAAPAYER[[#This Row],[31.12.2025]],0)</f>
        <v>0</v>
      </c>
      <c r="EE542" s="18">
        <f t="shared" si="137"/>
        <v>0</v>
      </c>
      <c r="EF542" s="11">
        <f t="shared" si="138"/>
        <v>0</v>
      </c>
      <c r="EG542" s="16">
        <f>+PMKAFAAPAYER[[#This Row],[CHF]]-PMKAFAAPAYER[[#This Row],[T2025]]</f>
        <v>0</v>
      </c>
    </row>
    <row r="543" spans="1:137" x14ac:dyDescent="0.3">
      <c r="A543" s="9">
        <f t="shared" si="139"/>
        <v>538</v>
      </c>
      <c r="B543" s="250"/>
      <c r="C543" s="251"/>
      <c r="D543" s="252"/>
      <c r="E543" s="253"/>
      <c r="F543" s="265">
        <f t="shared" si="125"/>
        <v>0</v>
      </c>
      <c r="G543" s="254"/>
      <c r="H543" s="255"/>
      <c r="I543" s="256"/>
      <c r="J543" s="14"/>
      <c r="K543" s="14"/>
      <c r="L543" s="14"/>
      <c r="N543" s="15"/>
      <c r="P543" s="258"/>
      <c r="Q543" s="259"/>
      <c r="R543" s="260"/>
      <c r="S543" s="166">
        <f>IF(PMKAFAAPAYER[[#This Row],[ ]]="Payé",PMKAFAAPAYER[[#This Row],[02.01.2025]],0)</f>
        <v>0</v>
      </c>
      <c r="T543" s="234"/>
      <c r="U543" s="166">
        <f>IF(PMKAFAAPAYER[[#This Row],[ ]]="Payé",PMKAFAAPAYER[[#This Row],[09.01.2025]],0)</f>
        <v>0</v>
      </c>
      <c r="V543" s="234"/>
      <c r="W543" s="166">
        <f>IF(PMKAFAAPAYER[[#This Row],[ ]]="Payé",PMKAFAAPAYER[[#This Row],[16.01.2025]],0)</f>
        <v>0</v>
      </c>
      <c r="X543" s="234"/>
      <c r="Y543" s="166">
        <f>IF(PMKAFAAPAYER[[#This Row],[ ]]="Payé",PMKAFAAPAYER[[#This Row],[23.01.2025]],0)</f>
        <v>0</v>
      </c>
      <c r="Z543" s="234"/>
      <c r="AA543" s="176">
        <f>IF(PMKAFAAPAYER[[#This Row],[ ]]="Payé",PMKAFAAPAYER[[#This Row],[30.01.2025]],0)</f>
        <v>0</v>
      </c>
      <c r="AB543" s="32">
        <f t="shared" si="126"/>
        <v>0</v>
      </c>
      <c r="AC543" s="234"/>
      <c r="AD543" s="166">
        <f>IF(PMKAFAAPAYER[[#This Row],[ ]]="Payé",PMKAFAAPAYER[[#This Row],[06.02.2025]],0)</f>
        <v>0</v>
      </c>
      <c r="AE543" s="234"/>
      <c r="AF543" s="166">
        <f>IF(PMKAFAAPAYER[[#This Row],[ ]]="Payé",PMKAFAAPAYER[[#This Row],[13.02.2025]],0)</f>
        <v>0</v>
      </c>
      <c r="AG543" s="234"/>
      <c r="AH543" s="166">
        <f>IF(PMKAFAAPAYER[[#This Row],[ ]]="Payé",PMKAFAAPAYER[[#This Row],[20.02.2025]],0)</f>
        <v>0</v>
      </c>
      <c r="AI543" s="234"/>
      <c r="AJ543" s="176">
        <f>IF(PMKAFAAPAYER[[#This Row],[ ]]="Payé",PMKAFAAPAYER[[#This Row],[27.02.2025]],0)</f>
        <v>0</v>
      </c>
      <c r="AK543" s="47">
        <f t="shared" si="127"/>
        <v>0</v>
      </c>
      <c r="AL543" s="162"/>
      <c r="AM543" s="166">
        <f>IF(PMKAFAAPAYER[[#This Row],[ ]]="Payé",PMKAFAAPAYER[[#This Row],[05.03.2025]],0)</f>
        <v>0</v>
      </c>
      <c r="AN543" s="161"/>
      <c r="AO543" s="166">
        <f>IF(PMKAFAAPAYER[[#This Row],[ ]]="Payé",PMKAFAAPAYER[[#This Row],[12.03.2025]],0)</f>
        <v>0</v>
      </c>
      <c r="AP543" s="161"/>
      <c r="AQ543" s="166">
        <f>IF(PMKAFAAPAYER[[#This Row],[ ]]="Payé",PMKAFAAPAYER[[#This Row],[19.03.2025]],0)</f>
        <v>0</v>
      </c>
      <c r="AR543" s="161"/>
      <c r="AS543" s="176">
        <f>IF(PMKAFAAPAYER[[#This Row],[ ]]="Payé",PMKAFAAPAYER[[#This Row],[26.03.2025]],0)</f>
        <v>0</v>
      </c>
      <c r="AT543" s="17">
        <f t="shared" si="128"/>
        <v>0</v>
      </c>
      <c r="AU543" s="162"/>
      <c r="AV543" s="166">
        <f>IF(PMKAFAAPAYER[[#This Row],[ ]]="Payé",PMKAFAAPAYER[[#This Row],[02.04.2025]],0)</f>
        <v>0</v>
      </c>
      <c r="AW543" s="161"/>
      <c r="AX543" s="166">
        <f>IF(PMKAFAAPAYER[[#This Row],[ ]]="Payé",PMKAFAAPAYER[[#This Row],[09.04.2025]],0)</f>
        <v>0</v>
      </c>
      <c r="AY543" s="161"/>
      <c r="AZ543" s="166">
        <f>IF(PMKAFAAPAYER[[#This Row],[ ]]="Payé",PMKAFAAPAYER[[#This Row],[16.04.2025]],0)</f>
        <v>0</v>
      </c>
      <c r="BA543" s="161"/>
      <c r="BB543" s="166">
        <f>IF(PMKAFAAPAYER[[#This Row],[ ]]="Payé",PMKAFAAPAYER[[#This Row],[23.04.2025]],0)</f>
        <v>0</v>
      </c>
      <c r="BC543" s="161"/>
      <c r="BD543" s="176">
        <f>IF(PMKAFAAPAYER[[#This Row],[ ]]="Payé",PMKAFAAPAYER[[#This Row],[30.04.2025]],0)</f>
        <v>0</v>
      </c>
      <c r="BE543" s="18">
        <f t="shared" si="129"/>
        <v>0</v>
      </c>
      <c r="BF543" s="162"/>
      <c r="BG543" s="166">
        <f>IF(PMKAFAAPAYER[[#This Row],[ ]]="Payé",PMKAFAAPAYER[[#This Row],[07.05.2025]],0)</f>
        <v>0</v>
      </c>
      <c r="BH543" s="161"/>
      <c r="BI543" s="166">
        <f>IF(PMKAFAAPAYER[[#This Row],[ ]]="Payé",PMKAFAAPAYER[[#This Row],[14.05.2025]],0)</f>
        <v>0</v>
      </c>
      <c r="BJ543" s="161"/>
      <c r="BK543" s="166">
        <f>IF(PMKAFAAPAYER[[#This Row],[ ]]="Payé",PMKAFAAPAYER[[#This Row],[21.05.2025]],0)</f>
        <v>0</v>
      </c>
      <c r="BL543" s="161"/>
      <c r="BM543" s="176">
        <f>IF(PMKAFAAPAYER[[#This Row],[ ]]="Payé",PMKAFAAPAYER[[#This Row],[28.05.2025]],0)</f>
        <v>0</v>
      </c>
      <c r="BN543" s="17">
        <f t="shared" si="130"/>
        <v>0</v>
      </c>
      <c r="BO543" s="162"/>
      <c r="BP543" s="166">
        <f>IF(PMKAFAAPAYER[[#This Row],[ ]]="Payé",PMKAFAAPAYER[[#This Row],[04.06.2025]],0)</f>
        <v>0</v>
      </c>
      <c r="BQ543" s="161"/>
      <c r="BR543" s="166">
        <f>IF(PMKAFAAPAYER[[#This Row],[ ]]="Payé",PMKAFAAPAYER[[#This Row],[11.06.2025]],0)</f>
        <v>0</v>
      </c>
      <c r="BS543" s="161"/>
      <c r="BT543" s="166">
        <f>IF(PMKAFAAPAYER[[#This Row],[ ]]="Payé",PMKAFAAPAYER[[#This Row],[18.06.2025]],0)</f>
        <v>0</v>
      </c>
      <c r="BU543" s="161"/>
      <c r="BV543" s="176">
        <f>IF(PMKAFAAPAYER[[#This Row],[ ]]="Payé",PMKAFAAPAYER[[#This Row],[25.06.2025]],0)</f>
        <v>0</v>
      </c>
      <c r="BW543" s="18">
        <f t="shared" si="131"/>
        <v>0</v>
      </c>
      <c r="BX543" s="162"/>
      <c r="BY543" s="166">
        <f>IF(PMKAFAAPAYER[[#This Row],[ ]]="Payé",PMKAFAAPAYER[[#This Row],[02.07.2025]],0)</f>
        <v>0</v>
      </c>
      <c r="BZ543" s="161"/>
      <c r="CA543" s="166">
        <f>IF(PMKAFAAPAYER[[#This Row],[ ]]="Payé",PMKAFAAPAYER[[#This Row],[09.07.2025]],0)</f>
        <v>0</v>
      </c>
      <c r="CB543" s="161"/>
      <c r="CC543" s="166">
        <f>IF(PMKAFAAPAYER[[#This Row],[ ]]="Payé",PMKAFAAPAYER[[#This Row],[16.07.2025]],0)</f>
        <v>0</v>
      </c>
      <c r="CD543" s="161"/>
      <c r="CE543" s="166">
        <f>IF(PMKAFAAPAYER[[#This Row],[ ]]="Payé",PMKAFAAPAYER[[#This Row],[23.07.2025]],0)</f>
        <v>0</v>
      </c>
      <c r="CF543" s="161"/>
      <c r="CG543" s="176">
        <f>IF(PMKAFAAPAYER[[#This Row],[ ]]="Payé",PMKAFAAPAYER[[#This Row],[30.07.2025]],0)</f>
        <v>0</v>
      </c>
      <c r="CH543" s="17">
        <f t="shared" si="132"/>
        <v>0</v>
      </c>
      <c r="CI543" s="162"/>
      <c r="CJ543" s="166">
        <f>IF(PMKAFAAPAYER[[#This Row],[ ]]="Payé",PMKAFAAPAYER[[#This Row],[06.08.2025]],0)</f>
        <v>0</v>
      </c>
      <c r="CK543" s="161"/>
      <c r="CL543" s="166">
        <f>IF(PMKAFAAPAYER[[#This Row],[ ]]="Payé",PMKAFAAPAYER[[#This Row],[13.08.2025]],0)</f>
        <v>0</v>
      </c>
      <c r="CM543" s="161"/>
      <c r="CN543" s="166">
        <f>IF(PMKAFAAPAYER[[#This Row],[ ]]="Payé",PMKAFAAPAYER[[#This Row],[20.08.2025]],0)</f>
        <v>0</v>
      </c>
      <c r="CO543" s="161"/>
      <c r="CP543" s="176">
        <f>IF(PMKAFAAPAYER[[#This Row],[ ]]="Payé",PMKAFAAPAYER[[#This Row],[27.08.2025]],0)</f>
        <v>0</v>
      </c>
      <c r="CQ543" s="18">
        <f t="shared" si="133"/>
        <v>0</v>
      </c>
      <c r="CR543" s="162"/>
      <c r="CS543" s="166">
        <f>IF(PMKAFAAPAYER[[#This Row],[ ]]="Payé",PMKAFAAPAYER[[#This Row],[03.09.2025]],0)</f>
        <v>0</v>
      </c>
      <c r="CT543" s="161"/>
      <c r="CU543" s="166">
        <f>IF(PMKAFAAPAYER[[#This Row],[ ]]="Payé",PMKAFAAPAYER[[#This Row],[10.09.2025]],0)</f>
        <v>0</v>
      </c>
      <c r="CV543" s="161"/>
      <c r="CW543" s="166">
        <f>IF(PMKAFAAPAYER[[#This Row],[ ]]="Payé",PMKAFAAPAYER[[#This Row],[17.09.2025]],0)</f>
        <v>0</v>
      </c>
      <c r="CX543" s="161"/>
      <c r="CY543" s="176">
        <f>IF(PMKAFAAPAYER[[#This Row],[ ]]="Payé",PMKAFAAPAYER[[#This Row],[24.09.2025]],0)</f>
        <v>0</v>
      </c>
      <c r="CZ543" s="17">
        <f t="shared" si="134"/>
        <v>0</v>
      </c>
      <c r="DA543" s="162"/>
      <c r="DB543" s="166">
        <f>IF(PMKAFAAPAYER[[#This Row],[ ]]="Payé",PMKAFAAPAYER[[#This Row],[01.10.2025]],0)</f>
        <v>0</v>
      </c>
      <c r="DC543" s="161"/>
      <c r="DD543" s="166">
        <f>IF(PMKAFAAPAYER[[#This Row],[ ]]="Payé",PMKAFAAPAYER[[#This Row],[08.10.2025]],0)</f>
        <v>0</v>
      </c>
      <c r="DE543" s="161"/>
      <c r="DF543" s="166">
        <f>IF(PMKAFAAPAYER[[#This Row],[ ]]="Payé",PMKAFAAPAYER[[#This Row],[15.10.2025]],0)</f>
        <v>0</v>
      </c>
      <c r="DG543" s="161"/>
      <c r="DH543" s="166">
        <f>IF(PMKAFAAPAYER[[#This Row],[ ]]="Payé",PMKAFAAPAYER[[#This Row],[22.10.2025]],0)</f>
        <v>0</v>
      </c>
      <c r="DI543" s="161"/>
      <c r="DJ543" s="176">
        <f>IF(PMKAFAAPAYER[[#This Row],[ ]]="Payé",PMKAFAAPAYER[[#This Row],[29.10.2025]],0)</f>
        <v>0</v>
      </c>
      <c r="DK543" s="18">
        <f t="shared" si="135"/>
        <v>0</v>
      </c>
      <c r="DL543" s="162"/>
      <c r="DM543" s="166">
        <f>IF(PMKAFAAPAYER[[#This Row],[ ]]="Payé",PMKAFAAPAYER[[#This Row],[05.11.2025]],0)</f>
        <v>0</v>
      </c>
      <c r="DN543" s="161"/>
      <c r="DO543" s="166">
        <f>IF(PMKAFAAPAYER[[#This Row],[ ]]="Payé",PMKAFAAPAYER[[#This Row],[12.11.2025]],0)</f>
        <v>0</v>
      </c>
      <c r="DP543" s="161"/>
      <c r="DQ543" s="166">
        <f>IF(PMKAFAAPAYER[[#This Row],[ ]]="Payé",PMKAFAAPAYER[[#This Row],[19.11.2025]],0)</f>
        <v>0</v>
      </c>
      <c r="DR543" s="161"/>
      <c r="DS543" s="176">
        <f>IF(PMKAFAAPAYER[[#This Row],[ ]]="Payé",PMKAFAAPAYER[[#This Row],[26.11.2025]],0)</f>
        <v>0</v>
      </c>
      <c r="DT543" s="17">
        <f t="shared" si="136"/>
        <v>0</v>
      </c>
      <c r="DU543" s="162"/>
      <c r="DV543" s="166">
        <f>IF(PMKAFAAPAYER[[#This Row],[ ]]="Payé",PMKAFAAPAYER[[#This Row],[03.12.2025]],0)</f>
        <v>0</v>
      </c>
      <c r="DW543" s="161"/>
      <c r="DX543" s="166">
        <f>IF(PMKAFAAPAYER[[#This Row],[ ]]="Payé",PMKAFAAPAYER[[#This Row],[10.12.2025]],0)</f>
        <v>0</v>
      </c>
      <c r="DY543" s="161"/>
      <c r="DZ543" s="166">
        <f>IF(PMKAFAAPAYER[[#This Row],[ ]]="Payé",PMKAFAAPAYER[[#This Row],[17.12.2025]],0)</f>
        <v>0</v>
      </c>
      <c r="EA543" s="161"/>
      <c r="EB543" s="166">
        <f>IF(PMKAFAAPAYER[[#This Row],[ ]]="Payé",PMKAFAAPAYER[[#This Row],[24.12.2025]],0)</f>
        <v>0</v>
      </c>
      <c r="EC543" s="161"/>
      <c r="ED543" s="176">
        <f>IF(PMKAFAAPAYER[[#This Row],[ ]]="Payé",PMKAFAAPAYER[[#This Row],[31.12.2025]],0)</f>
        <v>0</v>
      </c>
      <c r="EE543" s="18">
        <f t="shared" si="137"/>
        <v>0</v>
      </c>
      <c r="EF543" s="11">
        <f t="shared" si="138"/>
        <v>0</v>
      </c>
      <c r="EG543" s="16">
        <f>+PMKAFAAPAYER[[#This Row],[CHF]]-PMKAFAAPAYER[[#This Row],[T2025]]</f>
        <v>0</v>
      </c>
    </row>
    <row r="544" spans="1:137" x14ac:dyDescent="0.3">
      <c r="A544" s="9">
        <f t="shared" si="139"/>
        <v>539</v>
      </c>
      <c r="B544" s="250"/>
      <c r="C544" s="251"/>
      <c r="D544" s="252"/>
      <c r="E544" s="253"/>
      <c r="F544" s="265">
        <f t="shared" si="125"/>
        <v>0</v>
      </c>
      <c r="G544" s="254"/>
      <c r="H544" s="255"/>
      <c r="I544" s="256"/>
      <c r="J544" s="14"/>
      <c r="K544" s="14"/>
      <c r="L544" s="14"/>
      <c r="N544" s="15"/>
      <c r="P544" s="258"/>
      <c r="Q544" s="259"/>
      <c r="R544" s="260"/>
      <c r="S544" s="166">
        <f>IF(PMKAFAAPAYER[[#This Row],[ ]]="Payé",PMKAFAAPAYER[[#This Row],[02.01.2025]],0)</f>
        <v>0</v>
      </c>
      <c r="T544" s="234"/>
      <c r="U544" s="166">
        <f>IF(PMKAFAAPAYER[[#This Row],[ ]]="Payé",PMKAFAAPAYER[[#This Row],[09.01.2025]],0)</f>
        <v>0</v>
      </c>
      <c r="V544" s="234"/>
      <c r="W544" s="166">
        <f>IF(PMKAFAAPAYER[[#This Row],[ ]]="Payé",PMKAFAAPAYER[[#This Row],[16.01.2025]],0)</f>
        <v>0</v>
      </c>
      <c r="X544" s="234"/>
      <c r="Y544" s="166">
        <f>IF(PMKAFAAPAYER[[#This Row],[ ]]="Payé",PMKAFAAPAYER[[#This Row],[23.01.2025]],0)</f>
        <v>0</v>
      </c>
      <c r="Z544" s="234"/>
      <c r="AA544" s="176">
        <f>IF(PMKAFAAPAYER[[#This Row],[ ]]="Payé",PMKAFAAPAYER[[#This Row],[30.01.2025]],0)</f>
        <v>0</v>
      </c>
      <c r="AB544" s="32">
        <f t="shared" si="126"/>
        <v>0</v>
      </c>
      <c r="AC544" s="234"/>
      <c r="AD544" s="166">
        <f>IF(PMKAFAAPAYER[[#This Row],[ ]]="Payé",PMKAFAAPAYER[[#This Row],[06.02.2025]],0)</f>
        <v>0</v>
      </c>
      <c r="AE544" s="234"/>
      <c r="AF544" s="166">
        <f>IF(PMKAFAAPAYER[[#This Row],[ ]]="Payé",PMKAFAAPAYER[[#This Row],[13.02.2025]],0)</f>
        <v>0</v>
      </c>
      <c r="AG544" s="234"/>
      <c r="AH544" s="166">
        <f>IF(PMKAFAAPAYER[[#This Row],[ ]]="Payé",PMKAFAAPAYER[[#This Row],[20.02.2025]],0)</f>
        <v>0</v>
      </c>
      <c r="AI544" s="234"/>
      <c r="AJ544" s="176">
        <f>IF(PMKAFAAPAYER[[#This Row],[ ]]="Payé",PMKAFAAPAYER[[#This Row],[27.02.2025]],0)</f>
        <v>0</v>
      </c>
      <c r="AK544" s="47">
        <f t="shared" si="127"/>
        <v>0</v>
      </c>
      <c r="AL544" s="162"/>
      <c r="AM544" s="166">
        <f>IF(PMKAFAAPAYER[[#This Row],[ ]]="Payé",PMKAFAAPAYER[[#This Row],[05.03.2025]],0)</f>
        <v>0</v>
      </c>
      <c r="AN544" s="161"/>
      <c r="AO544" s="166">
        <f>IF(PMKAFAAPAYER[[#This Row],[ ]]="Payé",PMKAFAAPAYER[[#This Row],[12.03.2025]],0)</f>
        <v>0</v>
      </c>
      <c r="AP544" s="161"/>
      <c r="AQ544" s="166">
        <f>IF(PMKAFAAPAYER[[#This Row],[ ]]="Payé",PMKAFAAPAYER[[#This Row],[19.03.2025]],0)</f>
        <v>0</v>
      </c>
      <c r="AR544" s="161"/>
      <c r="AS544" s="176">
        <f>IF(PMKAFAAPAYER[[#This Row],[ ]]="Payé",PMKAFAAPAYER[[#This Row],[26.03.2025]],0)</f>
        <v>0</v>
      </c>
      <c r="AT544" s="17">
        <f t="shared" si="128"/>
        <v>0</v>
      </c>
      <c r="AU544" s="162"/>
      <c r="AV544" s="166">
        <f>IF(PMKAFAAPAYER[[#This Row],[ ]]="Payé",PMKAFAAPAYER[[#This Row],[02.04.2025]],0)</f>
        <v>0</v>
      </c>
      <c r="AW544" s="161"/>
      <c r="AX544" s="166">
        <f>IF(PMKAFAAPAYER[[#This Row],[ ]]="Payé",PMKAFAAPAYER[[#This Row],[09.04.2025]],0)</f>
        <v>0</v>
      </c>
      <c r="AY544" s="161"/>
      <c r="AZ544" s="166">
        <f>IF(PMKAFAAPAYER[[#This Row],[ ]]="Payé",PMKAFAAPAYER[[#This Row],[16.04.2025]],0)</f>
        <v>0</v>
      </c>
      <c r="BA544" s="161"/>
      <c r="BB544" s="166">
        <f>IF(PMKAFAAPAYER[[#This Row],[ ]]="Payé",PMKAFAAPAYER[[#This Row],[23.04.2025]],0)</f>
        <v>0</v>
      </c>
      <c r="BC544" s="161"/>
      <c r="BD544" s="176">
        <f>IF(PMKAFAAPAYER[[#This Row],[ ]]="Payé",PMKAFAAPAYER[[#This Row],[30.04.2025]],0)</f>
        <v>0</v>
      </c>
      <c r="BE544" s="18">
        <f t="shared" si="129"/>
        <v>0</v>
      </c>
      <c r="BF544" s="162"/>
      <c r="BG544" s="166">
        <f>IF(PMKAFAAPAYER[[#This Row],[ ]]="Payé",PMKAFAAPAYER[[#This Row],[07.05.2025]],0)</f>
        <v>0</v>
      </c>
      <c r="BH544" s="161"/>
      <c r="BI544" s="166">
        <f>IF(PMKAFAAPAYER[[#This Row],[ ]]="Payé",PMKAFAAPAYER[[#This Row],[14.05.2025]],0)</f>
        <v>0</v>
      </c>
      <c r="BJ544" s="161"/>
      <c r="BK544" s="166">
        <f>IF(PMKAFAAPAYER[[#This Row],[ ]]="Payé",PMKAFAAPAYER[[#This Row],[21.05.2025]],0)</f>
        <v>0</v>
      </c>
      <c r="BL544" s="161"/>
      <c r="BM544" s="176">
        <f>IF(PMKAFAAPAYER[[#This Row],[ ]]="Payé",PMKAFAAPAYER[[#This Row],[28.05.2025]],0)</f>
        <v>0</v>
      </c>
      <c r="BN544" s="17">
        <f t="shared" si="130"/>
        <v>0</v>
      </c>
      <c r="BO544" s="162"/>
      <c r="BP544" s="166">
        <f>IF(PMKAFAAPAYER[[#This Row],[ ]]="Payé",PMKAFAAPAYER[[#This Row],[04.06.2025]],0)</f>
        <v>0</v>
      </c>
      <c r="BQ544" s="161"/>
      <c r="BR544" s="166">
        <f>IF(PMKAFAAPAYER[[#This Row],[ ]]="Payé",PMKAFAAPAYER[[#This Row],[11.06.2025]],0)</f>
        <v>0</v>
      </c>
      <c r="BS544" s="161"/>
      <c r="BT544" s="166">
        <f>IF(PMKAFAAPAYER[[#This Row],[ ]]="Payé",PMKAFAAPAYER[[#This Row],[18.06.2025]],0)</f>
        <v>0</v>
      </c>
      <c r="BU544" s="161"/>
      <c r="BV544" s="176">
        <f>IF(PMKAFAAPAYER[[#This Row],[ ]]="Payé",PMKAFAAPAYER[[#This Row],[25.06.2025]],0)</f>
        <v>0</v>
      </c>
      <c r="BW544" s="18">
        <f t="shared" si="131"/>
        <v>0</v>
      </c>
      <c r="BX544" s="162"/>
      <c r="BY544" s="166">
        <f>IF(PMKAFAAPAYER[[#This Row],[ ]]="Payé",PMKAFAAPAYER[[#This Row],[02.07.2025]],0)</f>
        <v>0</v>
      </c>
      <c r="BZ544" s="161"/>
      <c r="CA544" s="166">
        <f>IF(PMKAFAAPAYER[[#This Row],[ ]]="Payé",PMKAFAAPAYER[[#This Row],[09.07.2025]],0)</f>
        <v>0</v>
      </c>
      <c r="CB544" s="161"/>
      <c r="CC544" s="166">
        <f>IF(PMKAFAAPAYER[[#This Row],[ ]]="Payé",PMKAFAAPAYER[[#This Row],[16.07.2025]],0)</f>
        <v>0</v>
      </c>
      <c r="CD544" s="161"/>
      <c r="CE544" s="166">
        <f>IF(PMKAFAAPAYER[[#This Row],[ ]]="Payé",PMKAFAAPAYER[[#This Row],[23.07.2025]],0)</f>
        <v>0</v>
      </c>
      <c r="CF544" s="161"/>
      <c r="CG544" s="176">
        <f>IF(PMKAFAAPAYER[[#This Row],[ ]]="Payé",PMKAFAAPAYER[[#This Row],[30.07.2025]],0)</f>
        <v>0</v>
      </c>
      <c r="CH544" s="17">
        <f t="shared" si="132"/>
        <v>0</v>
      </c>
      <c r="CI544" s="162"/>
      <c r="CJ544" s="166">
        <f>IF(PMKAFAAPAYER[[#This Row],[ ]]="Payé",PMKAFAAPAYER[[#This Row],[06.08.2025]],0)</f>
        <v>0</v>
      </c>
      <c r="CK544" s="161"/>
      <c r="CL544" s="166">
        <f>IF(PMKAFAAPAYER[[#This Row],[ ]]="Payé",PMKAFAAPAYER[[#This Row],[13.08.2025]],0)</f>
        <v>0</v>
      </c>
      <c r="CM544" s="161"/>
      <c r="CN544" s="166">
        <f>IF(PMKAFAAPAYER[[#This Row],[ ]]="Payé",PMKAFAAPAYER[[#This Row],[20.08.2025]],0)</f>
        <v>0</v>
      </c>
      <c r="CO544" s="161"/>
      <c r="CP544" s="176">
        <f>IF(PMKAFAAPAYER[[#This Row],[ ]]="Payé",PMKAFAAPAYER[[#This Row],[27.08.2025]],0)</f>
        <v>0</v>
      </c>
      <c r="CQ544" s="18">
        <f t="shared" si="133"/>
        <v>0</v>
      </c>
      <c r="CR544" s="162"/>
      <c r="CS544" s="166">
        <f>IF(PMKAFAAPAYER[[#This Row],[ ]]="Payé",PMKAFAAPAYER[[#This Row],[03.09.2025]],0)</f>
        <v>0</v>
      </c>
      <c r="CT544" s="161"/>
      <c r="CU544" s="166">
        <f>IF(PMKAFAAPAYER[[#This Row],[ ]]="Payé",PMKAFAAPAYER[[#This Row],[10.09.2025]],0)</f>
        <v>0</v>
      </c>
      <c r="CV544" s="161"/>
      <c r="CW544" s="166">
        <f>IF(PMKAFAAPAYER[[#This Row],[ ]]="Payé",PMKAFAAPAYER[[#This Row],[17.09.2025]],0)</f>
        <v>0</v>
      </c>
      <c r="CX544" s="161"/>
      <c r="CY544" s="176">
        <f>IF(PMKAFAAPAYER[[#This Row],[ ]]="Payé",PMKAFAAPAYER[[#This Row],[24.09.2025]],0)</f>
        <v>0</v>
      </c>
      <c r="CZ544" s="17">
        <f t="shared" si="134"/>
        <v>0</v>
      </c>
      <c r="DA544" s="162"/>
      <c r="DB544" s="166">
        <f>IF(PMKAFAAPAYER[[#This Row],[ ]]="Payé",PMKAFAAPAYER[[#This Row],[01.10.2025]],0)</f>
        <v>0</v>
      </c>
      <c r="DC544" s="161"/>
      <c r="DD544" s="166">
        <f>IF(PMKAFAAPAYER[[#This Row],[ ]]="Payé",PMKAFAAPAYER[[#This Row],[08.10.2025]],0)</f>
        <v>0</v>
      </c>
      <c r="DE544" s="161"/>
      <c r="DF544" s="166">
        <f>IF(PMKAFAAPAYER[[#This Row],[ ]]="Payé",PMKAFAAPAYER[[#This Row],[15.10.2025]],0)</f>
        <v>0</v>
      </c>
      <c r="DG544" s="161"/>
      <c r="DH544" s="166">
        <f>IF(PMKAFAAPAYER[[#This Row],[ ]]="Payé",PMKAFAAPAYER[[#This Row],[22.10.2025]],0)</f>
        <v>0</v>
      </c>
      <c r="DI544" s="161"/>
      <c r="DJ544" s="176">
        <f>IF(PMKAFAAPAYER[[#This Row],[ ]]="Payé",PMKAFAAPAYER[[#This Row],[29.10.2025]],0)</f>
        <v>0</v>
      </c>
      <c r="DK544" s="18">
        <f t="shared" si="135"/>
        <v>0</v>
      </c>
      <c r="DL544" s="162"/>
      <c r="DM544" s="166">
        <f>IF(PMKAFAAPAYER[[#This Row],[ ]]="Payé",PMKAFAAPAYER[[#This Row],[05.11.2025]],0)</f>
        <v>0</v>
      </c>
      <c r="DN544" s="161"/>
      <c r="DO544" s="166">
        <f>IF(PMKAFAAPAYER[[#This Row],[ ]]="Payé",PMKAFAAPAYER[[#This Row],[12.11.2025]],0)</f>
        <v>0</v>
      </c>
      <c r="DP544" s="161"/>
      <c r="DQ544" s="166">
        <f>IF(PMKAFAAPAYER[[#This Row],[ ]]="Payé",PMKAFAAPAYER[[#This Row],[19.11.2025]],0)</f>
        <v>0</v>
      </c>
      <c r="DR544" s="161"/>
      <c r="DS544" s="176">
        <f>IF(PMKAFAAPAYER[[#This Row],[ ]]="Payé",PMKAFAAPAYER[[#This Row],[26.11.2025]],0)</f>
        <v>0</v>
      </c>
      <c r="DT544" s="17">
        <f t="shared" si="136"/>
        <v>0</v>
      </c>
      <c r="DU544" s="162"/>
      <c r="DV544" s="166">
        <f>IF(PMKAFAAPAYER[[#This Row],[ ]]="Payé",PMKAFAAPAYER[[#This Row],[03.12.2025]],0)</f>
        <v>0</v>
      </c>
      <c r="DW544" s="161"/>
      <c r="DX544" s="166">
        <f>IF(PMKAFAAPAYER[[#This Row],[ ]]="Payé",PMKAFAAPAYER[[#This Row],[10.12.2025]],0)</f>
        <v>0</v>
      </c>
      <c r="DY544" s="161"/>
      <c r="DZ544" s="166">
        <f>IF(PMKAFAAPAYER[[#This Row],[ ]]="Payé",PMKAFAAPAYER[[#This Row],[17.12.2025]],0)</f>
        <v>0</v>
      </c>
      <c r="EA544" s="161"/>
      <c r="EB544" s="166">
        <f>IF(PMKAFAAPAYER[[#This Row],[ ]]="Payé",PMKAFAAPAYER[[#This Row],[24.12.2025]],0)</f>
        <v>0</v>
      </c>
      <c r="EC544" s="161"/>
      <c r="ED544" s="176">
        <f>IF(PMKAFAAPAYER[[#This Row],[ ]]="Payé",PMKAFAAPAYER[[#This Row],[31.12.2025]],0)</f>
        <v>0</v>
      </c>
      <c r="EE544" s="18">
        <f t="shared" si="137"/>
        <v>0</v>
      </c>
      <c r="EF544" s="11">
        <f t="shared" si="138"/>
        <v>0</v>
      </c>
      <c r="EG544" s="16">
        <f>+PMKAFAAPAYER[[#This Row],[CHF]]-PMKAFAAPAYER[[#This Row],[T2025]]</f>
        <v>0</v>
      </c>
    </row>
    <row r="545" spans="1:137" x14ac:dyDescent="0.3">
      <c r="A545" s="9">
        <f t="shared" si="139"/>
        <v>540</v>
      </c>
      <c r="B545" s="250"/>
      <c r="C545" s="251"/>
      <c r="D545" s="252"/>
      <c r="E545" s="253"/>
      <c r="F545" s="265">
        <f t="shared" si="125"/>
        <v>0</v>
      </c>
      <c r="G545" s="254"/>
      <c r="H545" s="255"/>
      <c r="I545" s="256"/>
      <c r="J545" s="14"/>
      <c r="K545" s="14"/>
      <c r="L545" s="14"/>
      <c r="N545" s="15"/>
      <c r="P545" s="258"/>
      <c r="Q545" s="259"/>
      <c r="R545" s="260"/>
      <c r="S545" s="166">
        <f>IF(PMKAFAAPAYER[[#This Row],[ ]]="Payé",PMKAFAAPAYER[[#This Row],[02.01.2025]],0)</f>
        <v>0</v>
      </c>
      <c r="T545" s="234"/>
      <c r="U545" s="166">
        <f>IF(PMKAFAAPAYER[[#This Row],[ ]]="Payé",PMKAFAAPAYER[[#This Row],[09.01.2025]],0)</f>
        <v>0</v>
      </c>
      <c r="V545" s="234"/>
      <c r="W545" s="166">
        <f>IF(PMKAFAAPAYER[[#This Row],[ ]]="Payé",PMKAFAAPAYER[[#This Row],[16.01.2025]],0)</f>
        <v>0</v>
      </c>
      <c r="X545" s="234"/>
      <c r="Y545" s="166">
        <f>IF(PMKAFAAPAYER[[#This Row],[ ]]="Payé",PMKAFAAPAYER[[#This Row],[23.01.2025]],0)</f>
        <v>0</v>
      </c>
      <c r="Z545" s="234"/>
      <c r="AA545" s="176">
        <f>IF(PMKAFAAPAYER[[#This Row],[ ]]="Payé",PMKAFAAPAYER[[#This Row],[30.01.2025]],0)</f>
        <v>0</v>
      </c>
      <c r="AB545" s="32">
        <f t="shared" si="126"/>
        <v>0</v>
      </c>
      <c r="AC545" s="234"/>
      <c r="AD545" s="166">
        <f>IF(PMKAFAAPAYER[[#This Row],[ ]]="Payé",PMKAFAAPAYER[[#This Row],[06.02.2025]],0)</f>
        <v>0</v>
      </c>
      <c r="AE545" s="234"/>
      <c r="AF545" s="166">
        <f>IF(PMKAFAAPAYER[[#This Row],[ ]]="Payé",PMKAFAAPAYER[[#This Row],[13.02.2025]],0)</f>
        <v>0</v>
      </c>
      <c r="AG545" s="234"/>
      <c r="AH545" s="166">
        <f>IF(PMKAFAAPAYER[[#This Row],[ ]]="Payé",PMKAFAAPAYER[[#This Row],[20.02.2025]],0)</f>
        <v>0</v>
      </c>
      <c r="AI545" s="234"/>
      <c r="AJ545" s="176">
        <f>IF(PMKAFAAPAYER[[#This Row],[ ]]="Payé",PMKAFAAPAYER[[#This Row],[27.02.2025]],0)</f>
        <v>0</v>
      </c>
      <c r="AK545" s="47">
        <f t="shared" si="127"/>
        <v>0</v>
      </c>
      <c r="AL545" s="162"/>
      <c r="AM545" s="166">
        <f>IF(PMKAFAAPAYER[[#This Row],[ ]]="Payé",PMKAFAAPAYER[[#This Row],[05.03.2025]],0)</f>
        <v>0</v>
      </c>
      <c r="AN545" s="161"/>
      <c r="AO545" s="166">
        <f>IF(PMKAFAAPAYER[[#This Row],[ ]]="Payé",PMKAFAAPAYER[[#This Row],[12.03.2025]],0)</f>
        <v>0</v>
      </c>
      <c r="AP545" s="161"/>
      <c r="AQ545" s="166">
        <f>IF(PMKAFAAPAYER[[#This Row],[ ]]="Payé",PMKAFAAPAYER[[#This Row],[19.03.2025]],0)</f>
        <v>0</v>
      </c>
      <c r="AR545" s="161"/>
      <c r="AS545" s="176">
        <f>IF(PMKAFAAPAYER[[#This Row],[ ]]="Payé",PMKAFAAPAYER[[#This Row],[26.03.2025]],0)</f>
        <v>0</v>
      </c>
      <c r="AT545" s="17">
        <f t="shared" si="128"/>
        <v>0</v>
      </c>
      <c r="AU545" s="162"/>
      <c r="AV545" s="166">
        <f>IF(PMKAFAAPAYER[[#This Row],[ ]]="Payé",PMKAFAAPAYER[[#This Row],[02.04.2025]],0)</f>
        <v>0</v>
      </c>
      <c r="AW545" s="161"/>
      <c r="AX545" s="166">
        <f>IF(PMKAFAAPAYER[[#This Row],[ ]]="Payé",PMKAFAAPAYER[[#This Row],[09.04.2025]],0)</f>
        <v>0</v>
      </c>
      <c r="AY545" s="161"/>
      <c r="AZ545" s="166">
        <f>IF(PMKAFAAPAYER[[#This Row],[ ]]="Payé",PMKAFAAPAYER[[#This Row],[16.04.2025]],0)</f>
        <v>0</v>
      </c>
      <c r="BA545" s="161"/>
      <c r="BB545" s="166">
        <f>IF(PMKAFAAPAYER[[#This Row],[ ]]="Payé",PMKAFAAPAYER[[#This Row],[23.04.2025]],0)</f>
        <v>0</v>
      </c>
      <c r="BC545" s="161"/>
      <c r="BD545" s="176">
        <f>IF(PMKAFAAPAYER[[#This Row],[ ]]="Payé",PMKAFAAPAYER[[#This Row],[30.04.2025]],0)</f>
        <v>0</v>
      </c>
      <c r="BE545" s="18">
        <f t="shared" si="129"/>
        <v>0</v>
      </c>
      <c r="BF545" s="162"/>
      <c r="BG545" s="166">
        <f>IF(PMKAFAAPAYER[[#This Row],[ ]]="Payé",PMKAFAAPAYER[[#This Row],[07.05.2025]],0)</f>
        <v>0</v>
      </c>
      <c r="BH545" s="161"/>
      <c r="BI545" s="166">
        <f>IF(PMKAFAAPAYER[[#This Row],[ ]]="Payé",PMKAFAAPAYER[[#This Row],[14.05.2025]],0)</f>
        <v>0</v>
      </c>
      <c r="BJ545" s="161"/>
      <c r="BK545" s="166">
        <f>IF(PMKAFAAPAYER[[#This Row],[ ]]="Payé",PMKAFAAPAYER[[#This Row],[21.05.2025]],0)</f>
        <v>0</v>
      </c>
      <c r="BL545" s="161"/>
      <c r="BM545" s="176">
        <f>IF(PMKAFAAPAYER[[#This Row],[ ]]="Payé",PMKAFAAPAYER[[#This Row],[28.05.2025]],0)</f>
        <v>0</v>
      </c>
      <c r="BN545" s="17">
        <f t="shared" si="130"/>
        <v>0</v>
      </c>
      <c r="BO545" s="162"/>
      <c r="BP545" s="166">
        <f>IF(PMKAFAAPAYER[[#This Row],[ ]]="Payé",PMKAFAAPAYER[[#This Row],[04.06.2025]],0)</f>
        <v>0</v>
      </c>
      <c r="BQ545" s="161"/>
      <c r="BR545" s="166">
        <f>IF(PMKAFAAPAYER[[#This Row],[ ]]="Payé",PMKAFAAPAYER[[#This Row],[11.06.2025]],0)</f>
        <v>0</v>
      </c>
      <c r="BS545" s="161"/>
      <c r="BT545" s="166">
        <f>IF(PMKAFAAPAYER[[#This Row],[ ]]="Payé",PMKAFAAPAYER[[#This Row],[18.06.2025]],0)</f>
        <v>0</v>
      </c>
      <c r="BU545" s="161"/>
      <c r="BV545" s="176">
        <f>IF(PMKAFAAPAYER[[#This Row],[ ]]="Payé",PMKAFAAPAYER[[#This Row],[25.06.2025]],0)</f>
        <v>0</v>
      </c>
      <c r="BW545" s="18">
        <f t="shared" si="131"/>
        <v>0</v>
      </c>
      <c r="BX545" s="162"/>
      <c r="BY545" s="166">
        <f>IF(PMKAFAAPAYER[[#This Row],[ ]]="Payé",PMKAFAAPAYER[[#This Row],[02.07.2025]],0)</f>
        <v>0</v>
      </c>
      <c r="BZ545" s="161"/>
      <c r="CA545" s="166">
        <f>IF(PMKAFAAPAYER[[#This Row],[ ]]="Payé",PMKAFAAPAYER[[#This Row],[09.07.2025]],0)</f>
        <v>0</v>
      </c>
      <c r="CB545" s="161"/>
      <c r="CC545" s="166">
        <f>IF(PMKAFAAPAYER[[#This Row],[ ]]="Payé",PMKAFAAPAYER[[#This Row],[16.07.2025]],0)</f>
        <v>0</v>
      </c>
      <c r="CD545" s="161"/>
      <c r="CE545" s="166">
        <f>IF(PMKAFAAPAYER[[#This Row],[ ]]="Payé",PMKAFAAPAYER[[#This Row],[23.07.2025]],0)</f>
        <v>0</v>
      </c>
      <c r="CF545" s="161"/>
      <c r="CG545" s="176">
        <f>IF(PMKAFAAPAYER[[#This Row],[ ]]="Payé",PMKAFAAPAYER[[#This Row],[30.07.2025]],0)</f>
        <v>0</v>
      </c>
      <c r="CH545" s="17">
        <f t="shared" si="132"/>
        <v>0</v>
      </c>
      <c r="CI545" s="162"/>
      <c r="CJ545" s="166">
        <f>IF(PMKAFAAPAYER[[#This Row],[ ]]="Payé",PMKAFAAPAYER[[#This Row],[06.08.2025]],0)</f>
        <v>0</v>
      </c>
      <c r="CK545" s="161"/>
      <c r="CL545" s="166">
        <f>IF(PMKAFAAPAYER[[#This Row],[ ]]="Payé",PMKAFAAPAYER[[#This Row],[13.08.2025]],0)</f>
        <v>0</v>
      </c>
      <c r="CM545" s="161"/>
      <c r="CN545" s="166">
        <f>IF(PMKAFAAPAYER[[#This Row],[ ]]="Payé",PMKAFAAPAYER[[#This Row],[20.08.2025]],0)</f>
        <v>0</v>
      </c>
      <c r="CO545" s="161"/>
      <c r="CP545" s="176">
        <f>IF(PMKAFAAPAYER[[#This Row],[ ]]="Payé",PMKAFAAPAYER[[#This Row],[27.08.2025]],0)</f>
        <v>0</v>
      </c>
      <c r="CQ545" s="18">
        <f t="shared" si="133"/>
        <v>0</v>
      </c>
      <c r="CR545" s="162"/>
      <c r="CS545" s="166">
        <f>IF(PMKAFAAPAYER[[#This Row],[ ]]="Payé",PMKAFAAPAYER[[#This Row],[03.09.2025]],0)</f>
        <v>0</v>
      </c>
      <c r="CT545" s="161"/>
      <c r="CU545" s="166">
        <f>IF(PMKAFAAPAYER[[#This Row],[ ]]="Payé",PMKAFAAPAYER[[#This Row],[10.09.2025]],0)</f>
        <v>0</v>
      </c>
      <c r="CV545" s="161"/>
      <c r="CW545" s="166">
        <f>IF(PMKAFAAPAYER[[#This Row],[ ]]="Payé",PMKAFAAPAYER[[#This Row],[17.09.2025]],0)</f>
        <v>0</v>
      </c>
      <c r="CX545" s="161"/>
      <c r="CY545" s="176">
        <f>IF(PMKAFAAPAYER[[#This Row],[ ]]="Payé",PMKAFAAPAYER[[#This Row],[24.09.2025]],0)</f>
        <v>0</v>
      </c>
      <c r="CZ545" s="17">
        <f t="shared" si="134"/>
        <v>0</v>
      </c>
      <c r="DA545" s="162"/>
      <c r="DB545" s="166">
        <f>IF(PMKAFAAPAYER[[#This Row],[ ]]="Payé",PMKAFAAPAYER[[#This Row],[01.10.2025]],0)</f>
        <v>0</v>
      </c>
      <c r="DC545" s="161"/>
      <c r="DD545" s="166">
        <f>IF(PMKAFAAPAYER[[#This Row],[ ]]="Payé",PMKAFAAPAYER[[#This Row],[08.10.2025]],0)</f>
        <v>0</v>
      </c>
      <c r="DE545" s="161"/>
      <c r="DF545" s="166">
        <f>IF(PMKAFAAPAYER[[#This Row],[ ]]="Payé",PMKAFAAPAYER[[#This Row],[15.10.2025]],0)</f>
        <v>0</v>
      </c>
      <c r="DG545" s="161"/>
      <c r="DH545" s="166">
        <f>IF(PMKAFAAPAYER[[#This Row],[ ]]="Payé",PMKAFAAPAYER[[#This Row],[22.10.2025]],0)</f>
        <v>0</v>
      </c>
      <c r="DI545" s="161"/>
      <c r="DJ545" s="176">
        <f>IF(PMKAFAAPAYER[[#This Row],[ ]]="Payé",PMKAFAAPAYER[[#This Row],[29.10.2025]],0)</f>
        <v>0</v>
      </c>
      <c r="DK545" s="18">
        <f t="shared" si="135"/>
        <v>0</v>
      </c>
      <c r="DL545" s="162"/>
      <c r="DM545" s="166">
        <f>IF(PMKAFAAPAYER[[#This Row],[ ]]="Payé",PMKAFAAPAYER[[#This Row],[05.11.2025]],0)</f>
        <v>0</v>
      </c>
      <c r="DN545" s="161"/>
      <c r="DO545" s="166">
        <f>IF(PMKAFAAPAYER[[#This Row],[ ]]="Payé",PMKAFAAPAYER[[#This Row],[12.11.2025]],0)</f>
        <v>0</v>
      </c>
      <c r="DP545" s="161"/>
      <c r="DQ545" s="166">
        <f>IF(PMKAFAAPAYER[[#This Row],[ ]]="Payé",PMKAFAAPAYER[[#This Row],[19.11.2025]],0)</f>
        <v>0</v>
      </c>
      <c r="DR545" s="161"/>
      <c r="DS545" s="176">
        <f>IF(PMKAFAAPAYER[[#This Row],[ ]]="Payé",PMKAFAAPAYER[[#This Row],[26.11.2025]],0)</f>
        <v>0</v>
      </c>
      <c r="DT545" s="17">
        <f t="shared" si="136"/>
        <v>0</v>
      </c>
      <c r="DU545" s="162"/>
      <c r="DV545" s="166">
        <f>IF(PMKAFAAPAYER[[#This Row],[ ]]="Payé",PMKAFAAPAYER[[#This Row],[03.12.2025]],0)</f>
        <v>0</v>
      </c>
      <c r="DW545" s="161"/>
      <c r="DX545" s="166">
        <f>IF(PMKAFAAPAYER[[#This Row],[ ]]="Payé",PMKAFAAPAYER[[#This Row],[10.12.2025]],0)</f>
        <v>0</v>
      </c>
      <c r="DY545" s="161"/>
      <c r="DZ545" s="166">
        <f>IF(PMKAFAAPAYER[[#This Row],[ ]]="Payé",PMKAFAAPAYER[[#This Row],[17.12.2025]],0)</f>
        <v>0</v>
      </c>
      <c r="EA545" s="161"/>
      <c r="EB545" s="166">
        <f>IF(PMKAFAAPAYER[[#This Row],[ ]]="Payé",PMKAFAAPAYER[[#This Row],[24.12.2025]],0)</f>
        <v>0</v>
      </c>
      <c r="EC545" s="161"/>
      <c r="ED545" s="176">
        <f>IF(PMKAFAAPAYER[[#This Row],[ ]]="Payé",PMKAFAAPAYER[[#This Row],[31.12.2025]],0)</f>
        <v>0</v>
      </c>
      <c r="EE545" s="18">
        <f t="shared" si="137"/>
        <v>0</v>
      </c>
      <c r="EF545" s="11">
        <f t="shared" si="138"/>
        <v>0</v>
      </c>
      <c r="EG545" s="16">
        <f>+PMKAFAAPAYER[[#This Row],[CHF]]-PMKAFAAPAYER[[#This Row],[T2025]]</f>
        <v>0</v>
      </c>
    </row>
    <row r="546" spans="1:137" x14ac:dyDescent="0.3">
      <c r="A546" s="9">
        <f t="shared" si="139"/>
        <v>541</v>
      </c>
      <c r="B546" s="250"/>
      <c r="C546" s="251"/>
      <c r="D546" s="252"/>
      <c r="E546" s="253"/>
      <c r="F546" s="265">
        <f t="shared" si="125"/>
        <v>0</v>
      </c>
      <c r="G546" s="254"/>
      <c r="H546" s="255"/>
      <c r="I546" s="256"/>
      <c r="J546" s="14"/>
      <c r="K546" s="14"/>
      <c r="L546" s="14"/>
      <c r="N546" s="15"/>
      <c r="P546" s="258"/>
      <c r="Q546" s="259"/>
      <c r="R546" s="260"/>
      <c r="S546" s="166">
        <f>IF(PMKAFAAPAYER[[#This Row],[ ]]="Payé",PMKAFAAPAYER[[#This Row],[02.01.2025]],0)</f>
        <v>0</v>
      </c>
      <c r="T546" s="234"/>
      <c r="U546" s="166">
        <f>IF(PMKAFAAPAYER[[#This Row],[ ]]="Payé",PMKAFAAPAYER[[#This Row],[09.01.2025]],0)</f>
        <v>0</v>
      </c>
      <c r="V546" s="234"/>
      <c r="W546" s="166">
        <f>IF(PMKAFAAPAYER[[#This Row],[ ]]="Payé",PMKAFAAPAYER[[#This Row],[16.01.2025]],0)</f>
        <v>0</v>
      </c>
      <c r="X546" s="234"/>
      <c r="Y546" s="166">
        <f>IF(PMKAFAAPAYER[[#This Row],[ ]]="Payé",PMKAFAAPAYER[[#This Row],[23.01.2025]],0)</f>
        <v>0</v>
      </c>
      <c r="Z546" s="234"/>
      <c r="AA546" s="176">
        <f>IF(PMKAFAAPAYER[[#This Row],[ ]]="Payé",PMKAFAAPAYER[[#This Row],[30.01.2025]],0)</f>
        <v>0</v>
      </c>
      <c r="AB546" s="32">
        <f t="shared" si="126"/>
        <v>0</v>
      </c>
      <c r="AC546" s="234"/>
      <c r="AD546" s="166">
        <f>IF(PMKAFAAPAYER[[#This Row],[ ]]="Payé",PMKAFAAPAYER[[#This Row],[06.02.2025]],0)</f>
        <v>0</v>
      </c>
      <c r="AE546" s="234"/>
      <c r="AF546" s="166">
        <f>IF(PMKAFAAPAYER[[#This Row],[ ]]="Payé",PMKAFAAPAYER[[#This Row],[13.02.2025]],0)</f>
        <v>0</v>
      </c>
      <c r="AG546" s="234"/>
      <c r="AH546" s="166">
        <f>IF(PMKAFAAPAYER[[#This Row],[ ]]="Payé",PMKAFAAPAYER[[#This Row],[20.02.2025]],0)</f>
        <v>0</v>
      </c>
      <c r="AI546" s="234"/>
      <c r="AJ546" s="176">
        <f>IF(PMKAFAAPAYER[[#This Row],[ ]]="Payé",PMKAFAAPAYER[[#This Row],[27.02.2025]],0)</f>
        <v>0</v>
      </c>
      <c r="AK546" s="47">
        <f t="shared" si="127"/>
        <v>0</v>
      </c>
      <c r="AL546" s="162"/>
      <c r="AM546" s="166">
        <f>IF(PMKAFAAPAYER[[#This Row],[ ]]="Payé",PMKAFAAPAYER[[#This Row],[05.03.2025]],0)</f>
        <v>0</v>
      </c>
      <c r="AN546" s="161"/>
      <c r="AO546" s="166">
        <f>IF(PMKAFAAPAYER[[#This Row],[ ]]="Payé",PMKAFAAPAYER[[#This Row],[12.03.2025]],0)</f>
        <v>0</v>
      </c>
      <c r="AP546" s="161"/>
      <c r="AQ546" s="166">
        <f>IF(PMKAFAAPAYER[[#This Row],[ ]]="Payé",PMKAFAAPAYER[[#This Row],[19.03.2025]],0)</f>
        <v>0</v>
      </c>
      <c r="AR546" s="161"/>
      <c r="AS546" s="176">
        <f>IF(PMKAFAAPAYER[[#This Row],[ ]]="Payé",PMKAFAAPAYER[[#This Row],[26.03.2025]],0)</f>
        <v>0</v>
      </c>
      <c r="AT546" s="17">
        <f t="shared" si="128"/>
        <v>0</v>
      </c>
      <c r="AU546" s="162"/>
      <c r="AV546" s="166">
        <f>IF(PMKAFAAPAYER[[#This Row],[ ]]="Payé",PMKAFAAPAYER[[#This Row],[02.04.2025]],0)</f>
        <v>0</v>
      </c>
      <c r="AW546" s="161"/>
      <c r="AX546" s="166">
        <f>IF(PMKAFAAPAYER[[#This Row],[ ]]="Payé",PMKAFAAPAYER[[#This Row],[09.04.2025]],0)</f>
        <v>0</v>
      </c>
      <c r="AY546" s="161"/>
      <c r="AZ546" s="166">
        <f>IF(PMKAFAAPAYER[[#This Row],[ ]]="Payé",PMKAFAAPAYER[[#This Row],[16.04.2025]],0)</f>
        <v>0</v>
      </c>
      <c r="BA546" s="161"/>
      <c r="BB546" s="166">
        <f>IF(PMKAFAAPAYER[[#This Row],[ ]]="Payé",PMKAFAAPAYER[[#This Row],[23.04.2025]],0)</f>
        <v>0</v>
      </c>
      <c r="BC546" s="161"/>
      <c r="BD546" s="176">
        <f>IF(PMKAFAAPAYER[[#This Row],[ ]]="Payé",PMKAFAAPAYER[[#This Row],[30.04.2025]],0)</f>
        <v>0</v>
      </c>
      <c r="BE546" s="18">
        <f t="shared" si="129"/>
        <v>0</v>
      </c>
      <c r="BF546" s="162"/>
      <c r="BG546" s="166">
        <f>IF(PMKAFAAPAYER[[#This Row],[ ]]="Payé",PMKAFAAPAYER[[#This Row],[07.05.2025]],0)</f>
        <v>0</v>
      </c>
      <c r="BH546" s="161"/>
      <c r="BI546" s="166">
        <f>IF(PMKAFAAPAYER[[#This Row],[ ]]="Payé",PMKAFAAPAYER[[#This Row],[14.05.2025]],0)</f>
        <v>0</v>
      </c>
      <c r="BJ546" s="161"/>
      <c r="BK546" s="166">
        <f>IF(PMKAFAAPAYER[[#This Row],[ ]]="Payé",PMKAFAAPAYER[[#This Row],[21.05.2025]],0)</f>
        <v>0</v>
      </c>
      <c r="BL546" s="161"/>
      <c r="BM546" s="176">
        <f>IF(PMKAFAAPAYER[[#This Row],[ ]]="Payé",PMKAFAAPAYER[[#This Row],[28.05.2025]],0)</f>
        <v>0</v>
      </c>
      <c r="BN546" s="17">
        <f t="shared" si="130"/>
        <v>0</v>
      </c>
      <c r="BO546" s="162"/>
      <c r="BP546" s="166">
        <f>IF(PMKAFAAPAYER[[#This Row],[ ]]="Payé",PMKAFAAPAYER[[#This Row],[04.06.2025]],0)</f>
        <v>0</v>
      </c>
      <c r="BQ546" s="161"/>
      <c r="BR546" s="166">
        <f>IF(PMKAFAAPAYER[[#This Row],[ ]]="Payé",PMKAFAAPAYER[[#This Row],[11.06.2025]],0)</f>
        <v>0</v>
      </c>
      <c r="BS546" s="161"/>
      <c r="BT546" s="166">
        <f>IF(PMKAFAAPAYER[[#This Row],[ ]]="Payé",PMKAFAAPAYER[[#This Row],[18.06.2025]],0)</f>
        <v>0</v>
      </c>
      <c r="BU546" s="161"/>
      <c r="BV546" s="176">
        <f>IF(PMKAFAAPAYER[[#This Row],[ ]]="Payé",PMKAFAAPAYER[[#This Row],[25.06.2025]],0)</f>
        <v>0</v>
      </c>
      <c r="BW546" s="18">
        <f t="shared" si="131"/>
        <v>0</v>
      </c>
      <c r="BX546" s="162"/>
      <c r="BY546" s="166">
        <f>IF(PMKAFAAPAYER[[#This Row],[ ]]="Payé",PMKAFAAPAYER[[#This Row],[02.07.2025]],0)</f>
        <v>0</v>
      </c>
      <c r="BZ546" s="161"/>
      <c r="CA546" s="166">
        <f>IF(PMKAFAAPAYER[[#This Row],[ ]]="Payé",PMKAFAAPAYER[[#This Row],[09.07.2025]],0)</f>
        <v>0</v>
      </c>
      <c r="CB546" s="161"/>
      <c r="CC546" s="166">
        <f>IF(PMKAFAAPAYER[[#This Row],[ ]]="Payé",PMKAFAAPAYER[[#This Row],[16.07.2025]],0)</f>
        <v>0</v>
      </c>
      <c r="CD546" s="161"/>
      <c r="CE546" s="166">
        <f>IF(PMKAFAAPAYER[[#This Row],[ ]]="Payé",PMKAFAAPAYER[[#This Row],[23.07.2025]],0)</f>
        <v>0</v>
      </c>
      <c r="CF546" s="161"/>
      <c r="CG546" s="176">
        <f>IF(PMKAFAAPAYER[[#This Row],[ ]]="Payé",PMKAFAAPAYER[[#This Row],[30.07.2025]],0)</f>
        <v>0</v>
      </c>
      <c r="CH546" s="17">
        <f t="shared" si="132"/>
        <v>0</v>
      </c>
      <c r="CI546" s="162"/>
      <c r="CJ546" s="166">
        <f>IF(PMKAFAAPAYER[[#This Row],[ ]]="Payé",PMKAFAAPAYER[[#This Row],[06.08.2025]],0)</f>
        <v>0</v>
      </c>
      <c r="CK546" s="161"/>
      <c r="CL546" s="166">
        <f>IF(PMKAFAAPAYER[[#This Row],[ ]]="Payé",PMKAFAAPAYER[[#This Row],[13.08.2025]],0)</f>
        <v>0</v>
      </c>
      <c r="CM546" s="161"/>
      <c r="CN546" s="166">
        <f>IF(PMKAFAAPAYER[[#This Row],[ ]]="Payé",PMKAFAAPAYER[[#This Row],[20.08.2025]],0)</f>
        <v>0</v>
      </c>
      <c r="CO546" s="161"/>
      <c r="CP546" s="176">
        <f>IF(PMKAFAAPAYER[[#This Row],[ ]]="Payé",PMKAFAAPAYER[[#This Row],[27.08.2025]],0)</f>
        <v>0</v>
      </c>
      <c r="CQ546" s="18">
        <f t="shared" si="133"/>
        <v>0</v>
      </c>
      <c r="CR546" s="162"/>
      <c r="CS546" s="166">
        <f>IF(PMKAFAAPAYER[[#This Row],[ ]]="Payé",PMKAFAAPAYER[[#This Row],[03.09.2025]],0)</f>
        <v>0</v>
      </c>
      <c r="CT546" s="161"/>
      <c r="CU546" s="166">
        <f>IF(PMKAFAAPAYER[[#This Row],[ ]]="Payé",PMKAFAAPAYER[[#This Row],[10.09.2025]],0)</f>
        <v>0</v>
      </c>
      <c r="CV546" s="161"/>
      <c r="CW546" s="166">
        <f>IF(PMKAFAAPAYER[[#This Row],[ ]]="Payé",PMKAFAAPAYER[[#This Row],[17.09.2025]],0)</f>
        <v>0</v>
      </c>
      <c r="CX546" s="161"/>
      <c r="CY546" s="176">
        <f>IF(PMKAFAAPAYER[[#This Row],[ ]]="Payé",PMKAFAAPAYER[[#This Row],[24.09.2025]],0)</f>
        <v>0</v>
      </c>
      <c r="CZ546" s="17">
        <f t="shared" si="134"/>
        <v>0</v>
      </c>
      <c r="DA546" s="162"/>
      <c r="DB546" s="166">
        <f>IF(PMKAFAAPAYER[[#This Row],[ ]]="Payé",PMKAFAAPAYER[[#This Row],[01.10.2025]],0)</f>
        <v>0</v>
      </c>
      <c r="DC546" s="161"/>
      <c r="DD546" s="166">
        <f>IF(PMKAFAAPAYER[[#This Row],[ ]]="Payé",PMKAFAAPAYER[[#This Row],[08.10.2025]],0)</f>
        <v>0</v>
      </c>
      <c r="DE546" s="161"/>
      <c r="DF546" s="166">
        <f>IF(PMKAFAAPAYER[[#This Row],[ ]]="Payé",PMKAFAAPAYER[[#This Row],[15.10.2025]],0)</f>
        <v>0</v>
      </c>
      <c r="DG546" s="161"/>
      <c r="DH546" s="166">
        <f>IF(PMKAFAAPAYER[[#This Row],[ ]]="Payé",PMKAFAAPAYER[[#This Row],[22.10.2025]],0)</f>
        <v>0</v>
      </c>
      <c r="DI546" s="161"/>
      <c r="DJ546" s="176">
        <f>IF(PMKAFAAPAYER[[#This Row],[ ]]="Payé",PMKAFAAPAYER[[#This Row],[29.10.2025]],0)</f>
        <v>0</v>
      </c>
      <c r="DK546" s="18">
        <f t="shared" si="135"/>
        <v>0</v>
      </c>
      <c r="DL546" s="162"/>
      <c r="DM546" s="166">
        <f>IF(PMKAFAAPAYER[[#This Row],[ ]]="Payé",PMKAFAAPAYER[[#This Row],[05.11.2025]],0)</f>
        <v>0</v>
      </c>
      <c r="DN546" s="161"/>
      <c r="DO546" s="166">
        <f>IF(PMKAFAAPAYER[[#This Row],[ ]]="Payé",PMKAFAAPAYER[[#This Row],[12.11.2025]],0)</f>
        <v>0</v>
      </c>
      <c r="DP546" s="161"/>
      <c r="DQ546" s="166">
        <f>IF(PMKAFAAPAYER[[#This Row],[ ]]="Payé",PMKAFAAPAYER[[#This Row],[19.11.2025]],0)</f>
        <v>0</v>
      </c>
      <c r="DR546" s="161"/>
      <c r="DS546" s="176">
        <f>IF(PMKAFAAPAYER[[#This Row],[ ]]="Payé",PMKAFAAPAYER[[#This Row],[26.11.2025]],0)</f>
        <v>0</v>
      </c>
      <c r="DT546" s="17">
        <f t="shared" si="136"/>
        <v>0</v>
      </c>
      <c r="DU546" s="162"/>
      <c r="DV546" s="166">
        <f>IF(PMKAFAAPAYER[[#This Row],[ ]]="Payé",PMKAFAAPAYER[[#This Row],[03.12.2025]],0)</f>
        <v>0</v>
      </c>
      <c r="DW546" s="161"/>
      <c r="DX546" s="166">
        <f>IF(PMKAFAAPAYER[[#This Row],[ ]]="Payé",PMKAFAAPAYER[[#This Row],[10.12.2025]],0)</f>
        <v>0</v>
      </c>
      <c r="DY546" s="161"/>
      <c r="DZ546" s="166">
        <f>IF(PMKAFAAPAYER[[#This Row],[ ]]="Payé",PMKAFAAPAYER[[#This Row],[17.12.2025]],0)</f>
        <v>0</v>
      </c>
      <c r="EA546" s="161"/>
      <c r="EB546" s="166">
        <f>IF(PMKAFAAPAYER[[#This Row],[ ]]="Payé",PMKAFAAPAYER[[#This Row],[24.12.2025]],0)</f>
        <v>0</v>
      </c>
      <c r="EC546" s="161"/>
      <c r="ED546" s="176">
        <f>IF(PMKAFAAPAYER[[#This Row],[ ]]="Payé",PMKAFAAPAYER[[#This Row],[31.12.2025]],0)</f>
        <v>0</v>
      </c>
      <c r="EE546" s="18">
        <f t="shared" si="137"/>
        <v>0</v>
      </c>
      <c r="EF546" s="11">
        <f t="shared" si="138"/>
        <v>0</v>
      </c>
      <c r="EG546" s="16">
        <f>+PMKAFAAPAYER[[#This Row],[CHF]]-PMKAFAAPAYER[[#This Row],[T2025]]</f>
        <v>0</v>
      </c>
    </row>
    <row r="547" spans="1:137" x14ac:dyDescent="0.3">
      <c r="A547" s="9">
        <f t="shared" si="139"/>
        <v>542</v>
      </c>
      <c r="B547" s="250"/>
      <c r="C547" s="251"/>
      <c r="D547" s="252"/>
      <c r="E547" s="253"/>
      <c r="F547" s="265">
        <f t="shared" si="125"/>
        <v>0</v>
      </c>
      <c r="G547" s="254"/>
      <c r="H547" s="255"/>
      <c r="I547" s="256"/>
      <c r="J547" s="14"/>
      <c r="K547" s="14"/>
      <c r="L547" s="14"/>
      <c r="N547" s="15"/>
      <c r="P547" s="258"/>
      <c r="Q547" s="259"/>
      <c r="R547" s="260"/>
      <c r="S547" s="166">
        <f>IF(PMKAFAAPAYER[[#This Row],[ ]]="Payé",PMKAFAAPAYER[[#This Row],[02.01.2025]],0)</f>
        <v>0</v>
      </c>
      <c r="T547" s="234"/>
      <c r="U547" s="166">
        <f>IF(PMKAFAAPAYER[[#This Row],[ ]]="Payé",PMKAFAAPAYER[[#This Row],[09.01.2025]],0)</f>
        <v>0</v>
      </c>
      <c r="V547" s="234"/>
      <c r="W547" s="166">
        <f>IF(PMKAFAAPAYER[[#This Row],[ ]]="Payé",PMKAFAAPAYER[[#This Row],[16.01.2025]],0)</f>
        <v>0</v>
      </c>
      <c r="X547" s="234"/>
      <c r="Y547" s="166">
        <f>IF(PMKAFAAPAYER[[#This Row],[ ]]="Payé",PMKAFAAPAYER[[#This Row],[23.01.2025]],0)</f>
        <v>0</v>
      </c>
      <c r="Z547" s="234"/>
      <c r="AA547" s="176">
        <f>IF(PMKAFAAPAYER[[#This Row],[ ]]="Payé",PMKAFAAPAYER[[#This Row],[30.01.2025]],0)</f>
        <v>0</v>
      </c>
      <c r="AB547" s="32">
        <f t="shared" si="126"/>
        <v>0</v>
      </c>
      <c r="AC547" s="234"/>
      <c r="AD547" s="166">
        <f>IF(PMKAFAAPAYER[[#This Row],[ ]]="Payé",PMKAFAAPAYER[[#This Row],[06.02.2025]],0)</f>
        <v>0</v>
      </c>
      <c r="AE547" s="234"/>
      <c r="AF547" s="166">
        <f>IF(PMKAFAAPAYER[[#This Row],[ ]]="Payé",PMKAFAAPAYER[[#This Row],[13.02.2025]],0)</f>
        <v>0</v>
      </c>
      <c r="AG547" s="234"/>
      <c r="AH547" s="166">
        <f>IF(PMKAFAAPAYER[[#This Row],[ ]]="Payé",PMKAFAAPAYER[[#This Row],[20.02.2025]],0)</f>
        <v>0</v>
      </c>
      <c r="AI547" s="234"/>
      <c r="AJ547" s="176">
        <f>IF(PMKAFAAPAYER[[#This Row],[ ]]="Payé",PMKAFAAPAYER[[#This Row],[27.02.2025]],0)</f>
        <v>0</v>
      </c>
      <c r="AK547" s="47">
        <f t="shared" si="127"/>
        <v>0</v>
      </c>
      <c r="AL547" s="162"/>
      <c r="AM547" s="166">
        <f>IF(PMKAFAAPAYER[[#This Row],[ ]]="Payé",PMKAFAAPAYER[[#This Row],[05.03.2025]],0)</f>
        <v>0</v>
      </c>
      <c r="AN547" s="161"/>
      <c r="AO547" s="166">
        <f>IF(PMKAFAAPAYER[[#This Row],[ ]]="Payé",PMKAFAAPAYER[[#This Row],[12.03.2025]],0)</f>
        <v>0</v>
      </c>
      <c r="AP547" s="161"/>
      <c r="AQ547" s="166">
        <f>IF(PMKAFAAPAYER[[#This Row],[ ]]="Payé",PMKAFAAPAYER[[#This Row],[19.03.2025]],0)</f>
        <v>0</v>
      </c>
      <c r="AR547" s="161"/>
      <c r="AS547" s="176">
        <f>IF(PMKAFAAPAYER[[#This Row],[ ]]="Payé",PMKAFAAPAYER[[#This Row],[26.03.2025]],0)</f>
        <v>0</v>
      </c>
      <c r="AT547" s="17">
        <f t="shared" si="128"/>
        <v>0</v>
      </c>
      <c r="AU547" s="162"/>
      <c r="AV547" s="166">
        <f>IF(PMKAFAAPAYER[[#This Row],[ ]]="Payé",PMKAFAAPAYER[[#This Row],[02.04.2025]],0)</f>
        <v>0</v>
      </c>
      <c r="AW547" s="161"/>
      <c r="AX547" s="166">
        <f>IF(PMKAFAAPAYER[[#This Row],[ ]]="Payé",PMKAFAAPAYER[[#This Row],[09.04.2025]],0)</f>
        <v>0</v>
      </c>
      <c r="AY547" s="161"/>
      <c r="AZ547" s="166">
        <f>IF(PMKAFAAPAYER[[#This Row],[ ]]="Payé",PMKAFAAPAYER[[#This Row],[16.04.2025]],0)</f>
        <v>0</v>
      </c>
      <c r="BA547" s="161"/>
      <c r="BB547" s="166">
        <f>IF(PMKAFAAPAYER[[#This Row],[ ]]="Payé",PMKAFAAPAYER[[#This Row],[23.04.2025]],0)</f>
        <v>0</v>
      </c>
      <c r="BC547" s="161"/>
      <c r="BD547" s="176">
        <f>IF(PMKAFAAPAYER[[#This Row],[ ]]="Payé",PMKAFAAPAYER[[#This Row],[30.04.2025]],0)</f>
        <v>0</v>
      </c>
      <c r="BE547" s="18">
        <f t="shared" si="129"/>
        <v>0</v>
      </c>
      <c r="BF547" s="162"/>
      <c r="BG547" s="166">
        <f>IF(PMKAFAAPAYER[[#This Row],[ ]]="Payé",PMKAFAAPAYER[[#This Row],[07.05.2025]],0)</f>
        <v>0</v>
      </c>
      <c r="BH547" s="161"/>
      <c r="BI547" s="166">
        <f>IF(PMKAFAAPAYER[[#This Row],[ ]]="Payé",PMKAFAAPAYER[[#This Row],[14.05.2025]],0)</f>
        <v>0</v>
      </c>
      <c r="BJ547" s="161"/>
      <c r="BK547" s="166">
        <f>IF(PMKAFAAPAYER[[#This Row],[ ]]="Payé",PMKAFAAPAYER[[#This Row],[21.05.2025]],0)</f>
        <v>0</v>
      </c>
      <c r="BL547" s="161"/>
      <c r="BM547" s="176">
        <f>IF(PMKAFAAPAYER[[#This Row],[ ]]="Payé",PMKAFAAPAYER[[#This Row],[28.05.2025]],0)</f>
        <v>0</v>
      </c>
      <c r="BN547" s="17">
        <f t="shared" si="130"/>
        <v>0</v>
      </c>
      <c r="BO547" s="162"/>
      <c r="BP547" s="166">
        <f>IF(PMKAFAAPAYER[[#This Row],[ ]]="Payé",PMKAFAAPAYER[[#This Row],[04.06.2025]],0)</f>
        <v>0</v>
      </c>
      <c r="BQ547" s="161"/>
      <c r="BR547" s="166">
        <f>IF(PMKAFAAPAYER[[#This Row],[ ]]="Payé",PMKAFAAPAYER[[#This Row],[11.06.2025]],0)</f>
        <v>0</v>
      </c>
      <c r="BS547" s="161"/>
      <c r="BT547" s="166">
        <f>IF(PMKAFAAPAYER[[#This Row],[ ]]="Payé",PMKAFAAPAYER[[#This Row],[18.06.2025]],0)</f>
        <v>0</v>
      </c>
      <c r="BU547" s="161"/>
      <c r="BV547" s="176">
        <f>IF(PMKAFAAPAYER[[#This Row],[ ]]="Payé",PMKAFAAPAYER[[#This Row],[25.06.2025]],0)</f>
        <v>0</v>
      </c>
      <c r="BW547" s="18">
        <f t="shared" si="131"/>
        <v>0</v>
      </c>
      <c r="BX547" s="162"/>
      <c r="BY547" s="166">
        <f>IF(PMKAFAAPAYER[[#This Row],[ ]]="Payé",PMKAFAAPAYER[[#This Row],[02.07.2025]],0)</f>
        <v>0</v>
      </c>
      <c r="BZ547" s="161"/>
      <c r="CA547" s="166">
        <f>IF(PMKAFAAPAYER[[#This Row],[ ]]="Payé",PMKAFAAPAYER[[#This Row],[09.07.2025]],0)</f>
        <v>0</v>
      </c>
      <c r="CB547" s="161"/>
      <c r="CC547" s="166">
        <f>IF(PMKAFAAPAYER[[#This Row],[ ]]="Payé",PMKAFAAPAYER[[#This Row],[16.07.2025]],0)</f>
        <v>0</v>
      </c>
      <c r="CD547" s="161"/>
      <c r="CE547" s="166">
        <f>IF(PMKAFAAPAYER[[#This Row],[ ]]="Payé",PMKAFAAPAYER[[#This Row],[23.07.2025]],0)</f>
        <v>0</v>
      </c>
      <c r="CF547" s="161"/>
      <c r="CG547" s="176">
        <f>IF(PMKAFAAPAYER[[#This Row],[ ]]="Payé",PMKAFAAPAYER[[#This Row],[30.07.2025]],0)</f>
        <v>0</v>
      </c>
      <c r="CH547" s="17">
        <f t="shared" si="132"/>
        <v>0</v>
      </c>
      <c r="CI547" s="162"/>
      <c r="CJ547" s="166">
        <f>IF(PMKAFAAPAYER[[#This Row],[ ]]="Payé",PMKAFAAPAYER[[#This Row],[06.08.2025]],0)</f>
        <v>0</v>
      </c>
      <c r="CK547" s="161"/>
      <c r="CL547" s="166">
        <f>IF(PMKAFAAPAYER[[#This Row],[ ]]="Payé",PMKAFAAPAYER[[#This Row],[13.08.2025]],0)</f>
        <v>0</v>
      </c>
      <c r="CM547" s="161"/>
      <c r="CN547" s="166">
        <f>IF(PMKAFAAPAYER[[#This Row],[ ]]="Payé",PMKAFAAPAYER[[#This Row],[20.08.2025]],0)</f>
        <v>0</v>
      </c>
      <c r="CO547" s="161"/>
      <c r="CP547" s="176">
        <f>IF(PMKAFAAPAYER[[#This Row],[ ]]="Payé",PMKAFAAPAYER[[#This Row],[27.08.2025]],0)</f>
        <v>0</v>
      </c>
      <c r="CQ547" s="18">
        <f t="shared" si="133"/>
        <v>0</v>
      </c>
      <c r="CR547" s="162"/>
      <c r="CS547" s="166">
        <f>IF(PMKAFAAPAYER[[#This Row],[ ]]="Payé",PMKAFAAPAYER[[#This Row],[03.09.2025]],0)</f>
        <v>0</v>
      </c>
      <c r="CT547" s="161"/>
      <c r="CU547" s="166">
        <f>IF(PMKAFAAPAYER[[#This Row],[ ]]="Payé",PMKAFAAPAYER[[#This Row],[10.09.2025]],0)</f>
        <v>0</v>
      </c>
      <c r="CV547" s="161"/>
      <c r="CW547" s="166">
        <f>IF(PMKAFAAPAYER[[#This Row],[ ]]="Payé",PMKAFAAPAYER[[#This Row],[17.09.2025]],0)</f>
        <v>0</v>
      </c>
      <c r="CX547" s="161"/>
      <c r="CY547" s="176">
        <f>IF(PMKAFAAPAYER[[#This Row],[ ]]="Payé",PMKAFAAPAYER[[#This Row],[24.09.2025]],0)</f>
        <v>0</v>
      </c>
      <c r="CZ547" s="17">
        <f t="shared" si="134"/>
        <v>0</v>
      </c>
      <c r="DA547" s="162"/>
      <c r="DB547" s="166">
        <f>IF(PMKAFAAPAYER[[#This Row],[ ]]="Payé",PMKAFAAPAYER[[#This Row],[01.10.2025]],0)</f>
        <v>0</v>
      </c>
      <c r="DC547" s="161"/>
      <c r="DD547" s="166">
        <f>IF(PMKAFAAPAYER[[#This Row],[ ]]="Payé",PMKAFAAPAYER[[#This Row],[08.10.2025]],0)</f>
        <v>0</v>
      </c>
      <c r="DE547" s="161"/>
      <c r="DF547" s="166">
        <f>IF(PMKAFAAPAYER[[#This Row],[ ]]="Payé",PMKAFAAPAYER[[#This Row],[15.10.2025]],0)</f>
        <v>0</v>
      </c>
      <c r="DG547" s="161"/>
      <c r="DH547" s="166">
        <f>IF(PMKAFAAPAYER[[#This Row],[ ]]="Payé",PMKAFAAPAYER[[#This Row],[22.10.2025]],0)</f>
        <v>0</v>
      </c>
      <c r="DI547" s="161"/>
      <c r="DJ547" s="176">
        <f>IF(PMKAFAAPAYER[[#This Row],[ ]]="Payé",PMKAFAAPAYER[[#This Row],[29.10.2025]],0)</f>
        <v>0</v>
      </c>
      <c r="DK547" s="18">
        <f t="shared" si="135"/>
        <v>0</v>
      </c>
      <c r="DL547" s="162"/>
      <c r="DM547" s="166">
        <f>IF(PMKAFAAPAYER[[#This Row],[ ]]="Payé",PMKAFAAPAYER[[#This Row],[05.11.2025]],0)</f>
        <v>0</v>
      </c>
      <c r="DN547" s="161"/>
      <c r="DO547" s="166">
        <f>IF(PMKAFAAPAYER[[#This Row],[ ]]="Payé",PMKAFAAPAYER[[#This Row],[12.11.2025]],0)</f>
        <v>0</v>
      </c>
      <c r="DP547" s="161"/>
      <c r="DQ547" s="166">
        <f>IF(PMKAFAAPAYER[[#This Row],[ ]]="Payé",PMKAFAAPAYER[[#This Row],[19.11.2025]],0)</f>
        <v>0</v>
      </c>
      <c r="DR547" s="161"/>
      <c r="DS547" s="176">
        <f>IF(PMKAFAAPAYER[[#This Row],[ ]]="Payé",PMKAFAAPAYER[[#This Row],[26.11.2025]],0)</f>
        <v>0</v>
      </c>
      <c r="DT547" s="17">
        <f t="shared" si="136"/>
        <v>0</v>
      </c>
      <c r="DU547" s="162"/>
      <c r="DV547" s="166">
        <f>IF(PMKAFAAPAYER[[#This Row],[ ]]="Payé",PMKAFAAPAYER[[#This Row],[03.12.2025]],0)</f>
        <v>0</v>
      </c>
      <c r="DW547" s="161"/>
      <c r="DX547" s="166">
        <f>IF(PMKAFAAPAYER[[#This Row],[ ]]="Payé",PMKAFAAPAYER[[#This Row],[10.12.2025]],0)</f>
        <v>0</v>
      </c>
      <c r="DY547" s="161"/>
      <c r="DZ547" s="166">
        <f>IF(PMKAFAAPAYER[[#This Row],[ ]]="Payé",PMKAFAAPAYER[[#This Row],[17.12.2025]],0)</f>
        <v>0</v>
      </c>
      <c r="EA547" s="161"/>
      <c r="EB547" s="166">
        <f>IF(PMKAFAAPAYER[[#This Row],[ ]]="Payé",PMKAFAAPAYER[[#This Row],[24.12.2025]],0)</f>
        <v>0</v>
      </c>
      <c r="EC547" s="161"/>
      <c r="ED547" s="176">
        <f>IF(PMKAFAAPAYER[[#This Row],[ ]]="Payé",PMKAFAAPAYER[[#This Row],[31.12.2025]],0)</f>
        <v>0</v>
      </c>
      <c r="EE547" s="18">
        <f t="shared" si="137"/>
        <v>0</v>
      </c>
      <c r="EF547" s="11">
        <f t="shared" si="138"/>
        <v>0</v>
      </c>
      <c r="EG547" s="16">
        <f>+PMKAFAAPAYER[[#This Row],[CHF]]-PMKAFAAPAYER[[#This Row],[T2025]]</f>
        <v>0</v>
      </c>
    </row>
    <row r="548" spans="1:137" x14ac:dyDescent="0.3">
      <c r="A548" s="9">
        <f t="shared" si="139"/>
        <v>543</v>
      </c>
      <c r="B548" s="250"/>
      <c r="C548" s="251"/>
      <c r="D548" s="252"/>
      <c r="E548" s="253"/>
      <c r="F548" s="265">
        <f t="shared" si="125"/>
        <v>0</v>
      </c>
      <c r="G548" s="254"/>
      <c r="H548" s="255"/>
      <c r="I548" s="256"/>
      <c r="J548" s="14"/>
      <c r="K548" s="14"/>
      <c r="L548" s="14"/>
      <c r="N548" s="15"/>
      <c r="P548" s="258"/>
      <c r="Q548" s="259"/>
      <c r="R548" s="260"/>
      <c r="S548" s="166">
        <f>IF(PMKAFAAPAYER[[#This Row],[ ]]="Payé",PMKAFAAPAYER[[#This Row],[02.01.2025]],0)</f>
        <v>0</v>
      </c>
      <c r="T548" s="234"/>
      <c r="U548" s="166">
        <f>IF(PMKAFAAPAYER[[#This Row],[ ]]="Payé",PMKAFAAPAYER[[#This Row],[09.01.2025]],0)</f>
        <v>0</v>
      </c>
      <c r="V548" s="234"/>
      <c r="W548" s="166">
        <f>IF(PMKAFAAPAYER[[#This Row],[ ]]="Payé",PMKAFAAPAYER[[#This Row],[16.01.2025]],0)</f>
        <v>0</v>
      </c>
      <c r="X548" s="234"/>
      <c r="Y548" s="166">
        <f>IF(PMKAFAAPAYER[[#This Row],[ ]]="Payé",PMKAFAAPAYER[[#This Row],[23.01.2025]],0)</f>
        <v>0</v>
      </c>
      <c r="Z548" s="234"/>
      <c r="AA548" s="176">
        <f>IF(PMKAFAAPAYER[[#This Row],[ ]]="Payé",PMKAFAAPAYER[[#This Row],[30.01.2025]],0)</f>
        <v>0</v>
      </c>
      <c r="AB548" s="32">
        <f t="shared" si="126"/>
        <v>0</v>
      </c>
      <c r="AC548" s="234"/>
      <c r="AD548" s="166">
        <f>IF(PMKAFAAPAYER[[#This Row],[ ]]="Payé",PMKAFAAPAYER[[#This Row],[06.02.2025]],0)</f>
        <v>0</v>
      </c>
      <c r="AE548" s="234"/>
      <c r="AF548" s="166">
        <f>IF(PMKAFAAPAYER[[#This Row],[ ]]="Payé",PMKAFAAPAYER[[#This Row],[13.02.2025]],0)</f>
        <v>0</v>
      </c>
      <c r="AG548" s="234"/>
      <c r="AH548" s="166">
        <f>IF(PMKAFAAPAYER[[#This Row],[ ]]="Payé",PMKAFAAPAYER[[#This Row],[20.02.2025]],0)</f>
        <v>0</v>
      </c>
      <c r="AI548" s="234"/>
      <c r="AJ548" s="176">
        <f>IF(PMKAFAAPAYER[[#This Row],[ ]]="Payé",PMKAFAAPAYER[[#This Row],[27.02.2025]],0)</f>
        <v>0</v>
      </c>
      <c r="AK548" s="47">
        <f t="shared" si="127"/>
        <v>0</v>
      </c>
      <c r="AL548" s="162"/>
      <c r="AM548" s="166">
        <f>IF(PMKAFAAPAYER[[#This Row],[ ]]="Payé",PMKAFAAPAYER[[#This Row],[05.03.2025]],0)</f>
        <v>0</v>
      </c>
      <c r="AN548" s="161"/>
      <c r="AO548" s="166">
        <f>IF(PMKAFAAPAYER[[#This Row],[ ]]="Payé",PMKAFAAPAYER[[#This Row],[12.03.2025]],0)</f>
        <v>0</v>
      </c>
      <c r="AP548" s="161"/>
      <c r="AQ548" s="166">
        <f>IF(PMKAFAAPAYER[[#This Row],[ ]]="Payé",PMKAFAAPAYER[[#This Row],[19.03.2025]],0)</f>
        <v>0</v>
      </c>
      <c r="AR548" s="161"/>
      <c r="AS548" s="176">
        <f>IF(PMKAFAAPAYER[[#This Row],[ ]]="Payé",PMKAFAAPAYER[[#This Row],[26.03.2025]],0)</f>
        <v>0</v>
      </c>
      <c r="AT548" s="17">
        <f t="shared" si="128"/>
        <v>0</v>
      </c>
      <c r="AU548" s="162"/>
      <c r="AV548" s="166">
        <f>IF(PMKAFAAPAYER[[#This Row],[ ]]="Payé",PMKAFAAPAYER[[#This Row],[02.04.2025]],0)</f>
        <v>0</v>
      </c>
      <c r="AW548" s="161"/>
      <c r="AX548" s="166">
        <f>IF(PMKAFAAPAYER[[#This Row],[ ]]="Payé",PMKAFAAPAYER[[#This Row],[09.04.2025]],0)</f>
        <v>0</v>
      </c>
      <c r="AY548" s="161"/>
      <c r="AZ548" s="166">
        <f>IF(PMKAFAAPAYER[[#This Row],[ ]]="Payé",PMKAFAAPAYER[[#This Row],[16.04.2025]],0)</f>
        <v>0</v>
      </c>
      <c r="BA548" s="161"/>
      <c r="BB548" s="166">
        <f>IF(PMKAFAAPAYER[[#This Row],[ ]]="Payé",PMKAFAAPAYER[[#This Row],[23.04.2025]],0)</f>
        <v>0</v>
      </c>
      <c r="BC548" s="161"/>
      <c r="BD548" s="176">
        <f>IF(PMKAFAAPAYER[[#This Row],[ ]]="Payé",PMKAFAAPAYER[[#This Row],[30.04.2025]],0)</f>
        <v>0</v>
      </c>
      <c r="BE548" s="18">
        <f t="shared" si="129"/>
        <v>0</v>
      </c>
      <c r="BF548" s="162"/>
      <c r="BG548" s="166">
        <f>IF(PMKAFAAPAYER[[#This Row],[ ]]="Payé",PMKAFAAPAYER[[#This Row],[07.05.2025]],0)</f>
        <v>0</v>
      </c>
      <c r="BH548" s="161"/>
      <c r="BI548" s="166">
        <f>IF(PMKAFAAPAYER[[#This Row],[ ]]="Payé",PMKAFAAPAYER[[#This Row],[14.05.2025]],0)</f>
        <v>0</v>
      </c>
      <c r="BJ548" s="161"/>
      <c r="BK548" s="166">
        <f>IF(PMKAFAAPAYER[[#This Row],[ ]]="Payé",PMKAFAAPAYER[[#This Row],[21.05.2025]],0)</f>
        <v>0</v>
      </c>
      <c r="BL548" s="161"/>
      <c r="BM548" s="176">
        <f>IF(PMKAFAAPAYER[[#This Row],[ ]]="Payé",PMKAFAAPAYER[[#This Row],[28.05.2025]],0)</f>
        <v>0</v>
      </c>
      <c r="BN548" s="17">
        <f t="shared" si="130"/>
        <v>0</v>
      </c>
      <c r="BO548" s="162"/>
      <c r="BP548" s="166">
        <f>IF(PMKAFAAPAYER[[#This Row],[ ]]="Payé",PMKAFAAPAYER[[#This Row],[04.06.2025]],0)</f>
        <v>0</v>
      </c>
      <c r="BQ548" s="161"/>
      <c r="BR548" s="166">
        <f>IF(PMKAFAAPAYER[[#This Row],[ ]]="Payé",PMKAFAAPAYER[[#This Row],[11.06.2025]],0)</f>
        <v>0</v>
      </c>
      <c r="BS548" s="161"/>
      <c r="BT548" s="166">
        <f>IF(PMKAFAAPAYER[[#This Row],[ ]]="Payé",PMKAFAAPAYER[[#This Row],[18.06.2025]],0)</f>
        <v>0</v>
      </c>
      <c r="BU548" s="161"/>
      <c r="BV548" s="176">
        <f>IF(PMKAFAAPAYER[[#This Row],[ ]]="Payé",PMKAFAAPAYER[[#This Row],[25.06.2025]],0)</f>
        <v>0</v>
      </c>
      <c r="BW548" s="18">
        <f t="shared" si="131"/>
        <v>0</v>
      </c>
      <c r="BX548" s="162"/>
      <c r="BY548" s="166">
        <f>IF(PMKAFAAPAYER[[#This Row],[ ]]="Payé",PMKAFAAPAYER[[#This Row],[02.07.2025]],0)</f>
        <v>0</v>
      </c>
      <c r="BZ548" s="161"/>
      <c r="CA548" s="166">
        <f>IF(PMKAFAAPAYER[[#This Row],[ ]]="Payé",PMKAFAAPAYER[[#This Row],[09.07.2025]],0)</f>
        <v>0</v>
      </c>
      <c r="CB548" s="161"/>
      <c r="CC548" s="166">
        <f>IF(PMKAFAAPAYER[[#This Row],[ ]]="Payé",PMKAFAAPAYER[[#This Row],[16.07.2025]],0)</f>
        <v>0</v>
      </c>
      <c r="CD548" s="161"/>
      <c r="CE548" s="166">
        <f>IF(PMKAFAAPAYER[[#This Row],[ ]]="Payé",PMKAFAAPAYER[[#This Row],[23.07.2025]],0)</f>
        <v>0</v>
      </c>
      <c r="CF548" s="161"/>
      <c r="CG548" s="176">
        <f>IF(PMKAFAAPAYER[[#This Row],[ ]]="Payé",PMKAFAAPAYER[[#This Row],[30.07.2025]],0)</f>
        <v>0</v>
      </c>
      <c r="CH548" s="17">
        <f t="shared" si="132"/>
        <v>0</v>
      </c>
      <c r="CI548" s="162"/>
      <c r="CJ548" s="166">
        <f>IF(PMKAFAAPAYER[[#This Row],[ ]]="Payé",PMKAFAAPAYER[[#This Row],[06.08.2025]],0)</f>
        <v>0</v>
      </c>
      <c r="CK548" s="161"/>
      <c r="CL548" s="166">
        <f>IF(PMKAFAAPAYER[[#This Row],[ ]]="Payé",PMKAFAAPAYER[[#This Row],[13.08.2025]],0)</f>
        <v>0</v>
      </c>
      <c r="CM548" s="161"/>
      <c r="CN548" s="166">
        <f>IF(PMKAFAAPAYER[[#This Row],[ ]]="Payé",PMKAFAAPAYER[[#This Row],[20.08.2025]],0)</f>
        <v>0</v>
      </c>
      <c r="CO548" s="161"/>
      <c r="CP548" s="176">
        <f>IF(PMKAFAAPAYER[[#This Row],[ ]]="Payé",PMKAFAAPAYER[[#This Row],[27.08.2025]],0)</f>
        <v>0</v>
      </c>
      <c r="CQ548" s="18">
        <f t="shared" si="133"/>
        <v>0</v>
      </c>
      <c r="CR548" s="162"/>
      <c r="CS548" s="166">
        <f>IF(PMKAFAAPAYER[[#This Row],[ ]]="Payé",PMKAFAAPAYER[[#This Row],[03.09.2025]],0)</f>
        <v>0</v>
      </c>
      <c r="CT548" s="161"/>
      <c r="CU548" s="166">
        <f>IF(PMKAFAAPAYER[[#This Row],[ ]]="Payé",PMKAFAAPAYER[[#This Row],[10.09.2025]],0)</f>
        <v>0</v>
      </c>
      <c r="CV548" s="161"/>
      <c r="CW548" s="166">
        <f>IF(PMKAFAAPAYER[[#This Row],[ ]]="Payé",PMKAFAAPAYER[[#This Row],[17.09.2025]],0)</f>
        <v>0</v>
      </c>
      <c r="CX548" s="161"/>
      <c r="CY548" s="176">
        <f>IF(PMKAFAAPAYER[[#This Row],[ ]]="Payé",PMKAFAAPAYER[[#This Row],[24.09.2025]],0)</f>
        <v>0</v>
      </c>
      <c r="CZ548" s="17">
        <f t="shared" si="134"/>
        <v>0</v>
      </c>
      <c r="DA548" s="162"/>
      <c r="DB548" s="166">
        <f>IF(PMKAFAAPAYER[[#This Row],[ ]]="Payé",PMKAFAAPAYER[[#This Row],[01.10.2025]],0)</f>
        <v>0</v>
      </c>
      <c r="DC548" s="161"/>
      <c r="DD548" s="166">
        <f>IF(PMKAFAAPAYER[[#This Row],[ ]]="Payé",PMKAFAAPAYER[[#This Row],[08.10.2025]],0)</f>
        <v>0</v>
      </c>
      <c r="DE548" s="161"/>
      <c r="DF548" s="166">
        <f>IF(PMKAFAAPAYER[[#This Row],[ ]]="Payé",PMKAFAAPAYER[[#This Row],[15.10.2025]],0)</f>
        <v>0</v>
      </c>
      <c r="DG548" s="161"/>
      <c r="DH548" s="166">
        <f>IF(PMKAFAAPAYER[[#This Row],[ ]]="Payé",PMKAFAAPAYER[[#This Row],[22.10.2025]],0)</f>
        <v>0</v>
      </c>
      <c r="DI548" s="161"/>
      <c r="DJ548" s="176">
        <f>IF(PMKAFAAPAYER[[#This Row],[ ]]="Payé",PMKAFAAPAYER[[#This Row],[29.10.2025]],0)</f>
        <v>0</v>
      </c>
      <c r="DK548" s="18">
        <f t="shared" si="135"/>
        <v>0</v>
      </c>
      <c r="DL548" s="162"/>
      <c r="DM548" s="166">
        <f>IF(PMKAFAAPAYER[[#This Row],[ ]]="Payé",PMKAFAAPAYER[[#This Row],[05.11.2025]],0)</f>
        <v>0</v>
      </c>
      <c r="DN548" s="161"/>
      <c r="DO548" s="166">
        <f>IF(PMKAFAAPAYER[[#This Row],[ ]]="Payé",PMKAFAAPAYER[[#This Row],[12.11.2025]],0)</f>
        <v>0</v>
      </c>
      <c r="DP548" s="161"/>
      <c r="DQ548" s="166">
        <f>IF(PMKAFAAPAYER[[#This Row],[ ]]="Payé",PMKAFAAPAYER[[#This Row],[19.11.2025]],0)</f>
        <v>0</v>
      </c>
      <c r="DR548" s="161"/>
      <c r="DS548" s="176">
        <f>IF(PMKAFAAPAYER[[#This Row],[ ]]="Payé",PMKAFAAPAYER[[#This Row],[26.11.2025]],0)</f>
        <v>0</v>
      </c>
      <c r="DT548" s="17">
        <f t="shared" si="136"/>
        <v>0</v>
      </c>
      <c r="DU548" s="162"/>
      <c r="DV548" s="166">
        <f>IF(PMKAFAAPAYER[[#This Row],[ ]]="Payé",PMKAFAAPAYER[[#This Row],[03.12.2025]],0)</f>
        <v>0</v>
      </c>
      <c r="DW548" s="161"/>
      <c r="DX548" s="166">
        <f>IF(PMKAFAAPAYER[[#This Row],[ ]]="Payé",PMKAFAAPAYER[[#This Row],[10.12.2025]],0)</f>
        <v>0</v>
      </c>
      <c r="DY548" s="161"/>
      <c r="DZ548" s="166">
        <f>IF(PMKAFAAPAYER[[#This Row],[ ]]="Payé",PMKAFAAPAYER[[#This Row],[17.12.2025]],0)</f>
        <v>0</v>
      </c>
      <c r="EA548" s="161"/>
      <c r="EB548" s="166">
        <f>IF(PMKAFAAPAYER[[#This Row],[ ]]="Payé",PMKAFAAPAYER[[#This Row],[24.12.2025]],0)</f>
        <v>0</v>
      </c>
      <c r="EC548" s="161"/>
      <c r="ED548" s="176">
        <f>IF(PMKAFAAPAYER[[#This Row],[ ]]="Payé",PMKAFAAPAYER[[#This Row],[31.12.2025]],0)</f>
        <v>0</v>
      </c>
      <c r="EE548" s="18">
        <f t="shared" si="137"/>
        <v>0</v>
      </c>
      <c r="EF548" s="11">
        <f t="shared" si="138"/>
        <v>0</v>
      </c>
      <c r="EG548" s="16">
        <f>+PMKAFAAPAYER[[#This Row],[CHF]]-PMKAFAAPAYER[[#This Row],[T2025]]</f>
        <v>0</v>
      </c>
    </row>
    <row r="549" spans="1:137" x14ac:dyDescent="0.3">
      <c r="A549" s="9">
        <f t="shared" si="139"/>
        <v>544</v>
      </c>
      <c r="B549" s="250"/>
      <c r="C549" s="251"/>
      <c r="D549" s="252"/>
      <c r="E549" s="253"/>
      <c r="F549" s="265">
        <f t="shared" si="125"/>
        <v>0</v>
      </c>
      <c r="G549" s="254"/>
      <c r="H549" s="255"/>
      <c r="I549" s="256"/>
      <c r="J549" s="14"/>
      <c r="K549" s="14"/>
      <c r="L549" s="14"/>
      <c r="N549" s="15"/>
      <c r="P549" s="258"/>
      <c r="Q549" s="259"/>
      <c r="R549" s="260"/>
      <c r="S549" s="166">
        <f>IF(PMKAFAAPAYER[[#This Row],[ ]]="Payé",PMKAFAAPAYER[[#This Row],[02.01.2025]],0)</f>
        <v>0</v>
      </c>
      <c r="T549" s="234"/>
      <c r="U549" s="166">
        <f>IF(PMKAFAAPAYER[[#This Row],[ ]]="Payé",PMKAFAAPAYER[[#This Row],[09.01.2025]],0)</f>
        <v>0</v>
      </c>
      <c r="V549" s="234"/>
      <c r="W549" s="166">
        <f>IF(PMKAFAAPAYER[[#This Row],[ ]]="Payé",PMKAFAAPAYER[[#This Row],[16.01.2025]],0)</f>
        <v>0</v>
      </c>
      <c r="X549" s="234"/>
      <c r="Y549" s="166">
        <f>IF(PMKAFAAPAYER[[#This Row],[ ]]="Payé",PMKAFAAPAYER[[#This Row],[23.01.2025]],0)</f>
        <v>0</v>
      </c>
      <c r="Z549" s="234"/>
      <c r="AA549" s="176">
        <f>IF(PMKAFAAPAYER[[#This Row],[ ]]="Payé",PMKAFAAPAYER[[#This Row],[30.01.2025]],0)</f>
        <v>0</v>
      </c>
      <c r="AB549" s="32">
        <f t="shared" si="126"/>
        <v>0</v>
      </c>
      <c r="AC549" s="234"/>
      <c r="AD549" s="166">
        <f>IF(PMKAFAAPAYER[[#This Row],[ ]]="Payé",PMKAFAAPAYER[[#This Row],[06.02.2025]],0)</f>
        <v>0</v>
      </c>
      <c r="AE549" s="234"/>
      <c r="AF549" s="166">
        <f>IF(PMKAFAAPAYER[[#This Row],[ ]]="Payé",PMKAFAAPAYER[[#This Row],[13.02.2025]],0)</f>
        <v>0</v>
      </c>
      <c r="AG549" s="234"/>
      <c r="AH549" s="166">
        <f>IF(PMKAFAAPAYER[[#This Row],[ ]]="Payé",PMKAFAAPAYER[[#This Row],[20.02.2025]],0)</f>
        <v>0</v>
      </c>
      <c r="AI549" s="234"/>
      <c r="AJ549" s="176">
        <f>IF(PMKAFAAPAYER[[#This Row],[ ]]="Payé",PMKAFAAPAYER[[#This Row],[27.02.2025]],0)</f>
        <v>0</v>
      </c>
      <c r="AK549" s="47">
        <f t="shared" si="127"/>
        <v>0</v>
      </c>
      <c r="AL549" s="162"/>
      <c r="AM549" s="166">
        <f>IF(PMKAFAAPAYER[[#This Row],[ ]]="Payé",PMKAFAAPAYER[[#This Row],[05.03.2025]],0)</f>
        <v>0</v>
      </c>
      <c r="AN549" s="161"/>
      <c r="AO549" s="166">
        <f>IF(PMKAFAAPAYER[[#This Row],[ ]]="Payé",PMKAFAAPAYER[[#This Row],[12.03.2025]],0)</f>
        <v>0</v>
      </c>
      <c r="AP549" s="161"/>
      <c r="AQ549" s="166">
        <f>IF(PMKAFAAPAYER[[#This Row],[ ]]="Payé",PMKAFAAPAYER[[#This Row],[19.03.2025]],0)</f>
        <v>0</v>
      </c>
      <c r="AR549" s="161"/>
      <c r="AS549" s="176">
        <f>IF(PMKAFAAPAYER[[#This Row],[ ]]="Payé",PMKAFAAPAYER[[#This Row],[26.03.2025]],0)</f>
        <v>0</v>
      </c>
      <c r="AT549" s="17">
        <f t="shared" si="128"/>
        <v>0</v>
      </c>
      <c r="AU549" s="162"/>
      <c r="AV549" s="166">
        <f>IF(PMKAFAAPAYER[[#This Row],[ ]]="Payé",PMKAFAAPAYER[[#This Row],[02.04.2025]],0)</f>
        <v>0</v>
      </c>
      <c r="AW549" s="161"/>
      <c r="AX549" s="166">
        <f>IF(PMKAFAAPAYER[[#This Row],[ ]]="Payé",PMKAFAAPAYER[[#This Row],[09.04.2025]],0)</f>
        <v>0</v>
      </c>
      <c r="AY549" s="161"/>
      <c r="AZ549" s="166">
        <f>IF(PMKAFAAPAYER[[#This Row],[ ]]="Payé",PMKAFAAPAYER[[#This Row],[16.04.2025]],0)</f>
        <v>0</v>
      </c>
      <c r="BA549" s="161"/>
      <c r="BB549" s="166">
        <f>IF(PMKAFAAPAYER[[#This Row],[ ]]="Payé",PMKAFAAPAYER[[#This Row],[23.04.2025]],0)</f>
        <v>0</v>
      </c>
      <c r="BC549" s="161"/>
      <c r="BD549" s="176">
        <f>IF(PMKAFAAPAYER[[#This Row],[ ]]="Payé",PMKAFAAPAYER[[#This Row],[30.04.2025]],0)</f>
        <v>0</v>
      </c>
      <c r="BE549" s="18">
        <f t="shared" si="129"/>
        <v>0</v>
      </c>
      <c r="BF549" s="162"/>
      <c r="BG549" s="166">
        <f>IF(PMKAFAAPAYER[[#This Row],[ ]]="Payé",PMKAFAAPAYER[[#This Row],[07.05.2025]],0)</f>
        <v>0</v>
      </c>
      <c r="BH549" s="161"/>
      <c r="BI549" s="166">
        <f>IF(PMKAFAAPAYER[[#This Row],[ ]]="Payé",PMKAFAAPAYER[[#This Row],[14.05.2025]],0)</f>
        <v>0</v>
      </c>
      <c r="BJ549" s="161"/>
      <c r="BK549" s="166">
        <f>IF(PMKAFAAPAYER[[#This Row],[ ]]="Payé",PMKAFAAPAYER[[#This Row],[21.05.2025]],0)</f>
        <v>0</v>
      </c>
      <c r="BL549" s="161"/>
      <c r="BM549" s="176">
        <f>IF(PMKAFAAPAYER[[#This Row],[ ]]="Payé",PMKAFAAPAYER[[#This Row],[28.05.2025]],0)</f>
        <v>0</v>
      </c>
      <c r="BN549" s="17">
        <f t="shared" si="130"/>
        <v>0</v>
      </c>
      <c r="BO549" s="162"/>
      <c r="BP549" s="166">
        <f>IF(PMKAFAAPAYER[[#This Row],[ ]]="Payé",PMKAFAAPAYER[[#This Row],[04.06.2025]],0)</f>
        <v>0</v>
      </c>
      <c r="BQ549" s="161"/>
      <c r="BR549" s="166">
        <f>IF(PMKAFAAPAYER[[#This Row],[ ]]="Payé",PMKAFAAPAYER[[#This Row],[11.06.2025]],0)</f>
        <v>0</v>
      </c>
      <c r="BS549" s="161"/>
      <c r="BT549" s="166">
        <f>IF(PMKAFAAPAYER[[#This Row],[ ]]="Payé",PMKAFAAPAYER[[#This Row],[18.06.2025]],0)</f>
        <v>0</v>
      </c>
      <c r="BU549" s="161"/>
      <c r="BV549" s="176">
        <f>IF(PMKAFAAPAYER[[#This Row],[ ]]="Payé",PMKAFAAPAYER[[#This Row],[25.06.2025]],0)</f>
        <v>0</v>
      </c>
      <c r="BW549" s="18">
        <f t="shared" si="131"/>
        <v>0</v>
      </c>
      <c r="BX549" s="162"/>
      <c r="BY549" s="166">
        <f>IF(PMKAFAAPAYER[[#This Row],[ ]]="Payé",PMKAFAAPAYER[[#This Row],[02.07.2025]],0)</f>
        <v>0</v>
      </c>
      <c r="BZ549" s="161"/>
      <c r="CA549" s="166">
        <f>IF(PMKAFAAPAYER[[#This Row],[ ]]="Payé",PMKAFAAPAYER[[#This Row],[09.07.2025]],0)</f>
        <v>0</v>
      </c>
      <c r="CB549" s="161"/>
      <c r="CC549" s="166">
        <f>IF(PMKAFAAPAYER[[#This Row],[ ]]="Payé",PMKAFAAPAYER[[#This Row],[16.07.2025]],0)</f>
        <v>0</v>
      </c>
      <c r="CD549" s="161"/>
      <c r="CE549" s="166">
        <f>IF(PMKAFAAPAYER[[#This Row],[ ]]="Payé",PMKAFAAPAYER[[#This Row],[23.07.2025]],0)</f>
        <v>0</v>
      </c>
      <c r="CF549" s="161"/>
      <c r="CG549" s="176">
        <f>IF(PMKAFAAPAYER[[#This Row],[ ]]="Payé",PMKAFAAPAYER[[#This Row],[30.07.2025]],0)</f>
        <v>0</v>
      </c>
      <c r="CH549" s="17">
        <f t="shared" si="132"/>
        <v>0</v>
      </c>
      <c r="CI549" s="162"/>
      <c r="CJ549" s="166">
        <f>IF(PMKAFAAPAYER[[#This Row],[ ]]="Payé",PMKAFAAPAYER[[#This Row],[06.08.2025]],0)</f>
        <v>0</v>
      </c>
      <c r="CK549" s="161"/>
      <c r="CL549" s="166">
        <f>IF(PMKAFAAPAYER[[#This Row],[ ]]="Payé",PMKAFAAPAYER[[#This Row],[13.08.2025]],0)</f>
        <v>0</v>
      </c>
      <c r="CM549" s="161"/>
      <c r="CN549" s="166">
        <f>IF(PMKAFAAPAYER[[#This Row],[ ]]="Payé",PMKAFAAPAYER[[#This Row],[20.08.2025]],0)</f>
        <v>0</v>
      </c>
      <c r="CO549" s="161"/>
      <c r="CP549" s="176">
        <f>IF(PMKAFAAPAYER[[#This Row],[ ]]="Payé",PMKAFAAPAYER[[#This Row],[27.08.2025]],0)</f>
        <v>0</v>
      </c>
      <c r="CQ549" s="18">
        <f t="shared" si="133"/>
        <v>0</v>
      </c>
      <c r="CR549" s="162"/>
      <c r="CS549" s="166">
        <f>IF(PMKAFAAPAYER[[#This Row],[ ]]="Payé",PMKAFAAPAYER[[#This Row],[03.09.2025]],0)</f>
        <v>0</v>
      </c>
      <c r="CT549" s="161"/>
      <c r="CU549" s="166">
        <f>IF(PMKAFAAPAYER[[#This Row],[ ]]="Payé",PMKAFAAPAYER[[#This Row],[10.09.2025]],0)</f>
        <v>0</v>
      </c>
      <c r="CV549" s="161"/>
      <c r="CW549" s="166">
        <f>IF(PMKAFAAPAYER[[#This Row],[ ]]="Payé",PMKAFAAPAYER[[#This Row],[17.09.2025]],0)</f>
        <v>0</v>
      </c>
      <c r="CX549" s="161"/>
      <c r="CY549" s="176">
        <f>IF(PMKAFAAPAYER[[#This Row],[ ]]="Payé",PMKAFAAPAYER[[#This Row],[24.09.2025]],0)</f>
        <v>0</v>
      </c>
      <c r="CZ549" s="17">
        <f t="shared" si="134"/>
        <v>0</v>
      </c>
      <c r="DA549" s="162"/>
      <c r="DB549" s="166">
        <f>IF(PMKAFAAPAYER[[#This Row],[ ]]="Payé",PMKAFAAPAYER[[#This Row],[01.10.2025]],0)</f>
        <v>0</v>
      </c>
      <c r="DC549" s="161"/>
      <c r="DD549" s="166">
        <f>IF(PMKAFAAPAYER[[#This Row],[ ]]="Payé",PMKAFAAPAYER[[#This Row],[08.10.2025]],0)</f>
        <v>0</v>
      </c>
      <c r="DE549" s="161"/>
      <c r="DF549" s="166">
        <f>IF(PMKAFAAPAYER[[#This Row],[ ]]="Payé",PMKAFAAPAYER[[#This Row],[15.10.2025]],0)</f>
        <v>0</v>
      </c>
      <c r="DG549" s="161"/>
      <c r="DH549" s="166">
        <f>IF(PMKAFAAPAYER[[#This Row],[ ]]="Payé",PMKAFAAPAYER[[#This Row],[22.10.2025]],0)</f>
        <v>0</v>
      </c>
      <c r="DI549" s="161"/>
      <c r="DJ549" s="176">
        <f>IF(PMKAFAAPAYER[[#This Row],[ ]]="Payé",PMKAFAAPAYER[[#This Row],[29.10.2025]],0)</f>
        <v>0</v>
      </c>
      <c r="DK549" s="18">
        <f t="shared" si="135"/>
        <v>0</v>
      </c>
      <c r="DL549" s="162"/>
      <c r="DM549" s="166">
        <f>IF(PMKAFAAPAYER[[#This Row],[ ]]="Payé",PMKAFAAPAYER[[#This Row],[05.11.2025]],0)</f>
        <v>0</v>
      </c>
      <c r="DN549" s="161"/>
      <c r="DO549" s="166">
        <f>IF(PMKAFAAPAYER[[#This Row],[ ]]="Payé",PMKAFAAPAYER[[#This Row],[12.11.2025]],0)</f>
        <v>0</v>
      </c>
      <c r="DP549" s="161"/>
      <c r="DQ549" s="166">
        <f>IF(PMKAFAAPAYER[[#This Row],[ ]]="Payé",PMKAFAAPAYER[[#This Row],[19.11.2025]],0)</f>
        <v>0</v>
      </c>
      <c r="DR549" s="161"/>
      <c r="DS549" s="176">
        <f>IF(PMKAFAAPAYER[[#This Row],[ ]]="Payé",PMKAFAAPAYER[[#This Row],[26.11.2025]],0)</f>
        <v>0</v>
      </c>
      <c r="DT549" s="17">
        <f t="shared" si="136"/>
        <v>0</v>
      </c>
      <c r="DU549" s="162"/>
      <c r="DV549" s="166">
        <f>IF(PMKAFAAPAYER[[#This Row],[ ]]="Payé",PMKAFAAPAYER[[#This Row],[03.12.2025]],0)</f>
        <v>0</v>
      </c>
      <c r="DW549" s="161"/>
      <c r="DX549" s="166">
        <f>IF(PMKAFAAPAYER[[#This Row],[ ]]="Payé",PMKAFAAPAYER[[#This Row],[10.12.2025]],0)</f>
        <v>0</v>
      </c>
      <c r="DY549" s="161"/>
      <c r="DZ549" s="166">
        <f>IF(PMKAFAAPAYER[[#This Row],[ ]]="Payé",PMKAFAAPAYER[[#This Row],[17.12.2025]],0)</f>
        <v>0</v>
      </c>
      <c r="EA549" s="161"/>
      <c r="EB549" s="166">
        <f>IF(PMKAFAAPAYER[[#This Row],[ ]]="Payé",PMKAFAAPAYER[[#This Row],[24.12.2025]],0)</f>
        <v>0</v>
      </c>
      <c r="EC549" s="161"/>
      <c r="ED549" s="176">
        <f>IF(PMKAFAAPAYER[[#This Row],[ ]]="Payé",PMKAFAAPAYER[[#This Row],[31.12.2025]],0)</f>
        <v>0</v>
      </c>
      <c r="EE549" s="18">
        <f t="shared" si="137"/>
        <v>0</v>
      </c>
      <c r="EF549" s="11">
        <f t="shared" si="138"/>
        <v>0</v>
      </c>
      <c r="EG549" s="16">
        <f>+PMKAFAAPAYER[[#This Row],[CHF]]-PMKAFAAPAYER[[#This Row],[T2025]]</f>
        <v>0</v>
      </c>
    </row>
    <row r="550" spans="1:137" x14ac:dyDescent="0.3">
      <c r="A550" s="9">
        <f t="shared" si="139"/>
        <v>545</v>
      </c>
      <c r="B550" s="250"/>
      <c r="C550" s="251"/>
      <c r="D550" s="252"/>
      <c r="E550" s="253"/>
      <c r="F550" s="265">
        <f t="shared" si="125"/>
        <v>0</v>
      </c>
      <c r="G550" s="254"/>
      <c r="H550" s="255"/>
      <c r="I550" s="256"/>
      <c r="J550" s="14"/>
      <c r="K550" s="14"/>
      <c r="L550" s="14"/>
      <c r="N550" s="15"/>
      <c r="P550" s="258"/>
      <c r="Q550" s="259"/>
      <c r="R550" s="260"/>
      <c r="S550" s="166">
        <f>IF(PMKAFAAPAYER[[#This Row],[ ]]="Payé",PMKAFAAPAYER[[#This Row],[02.01.2025]],0)</f>
        <v>0</v>
      </c>
      <c r="T550" s="234"/>
      <c r="U550" s="166">
        <f>IF(PMKAFAAPAYER[[#This Row],[ ]]="Payé",PMKAFAAPAYER[[#This Row],[09.01.2025]],0)</f>
        <v>0</v>
      </c>
      <c r="V550" s="234"/>
      <c r="W550" s="166">
        <f>IF(PMKAFAAPAYER[[#This Row],[ ]]="Payé",PMKAFAAPAYER[[#This Row],[16.01.2025]],0)</f>
        <v>0</v>
      </c>
      <c r="X550" s="234"/>
      <c r="Y550" s="166">
        <f>IF(PMKAFAAPAYER[[#This Row],[ ]]="Payé",PMKAFAAPAYER[[#This Row],[23.01.2025]],0)</f>
        <v>0</v>
      </c>
      <c r="Z550" s="234"/>
      <c r="AA550" s="176">
        <f>IF(PMKAFAAPAYER[[#This Row],[ ]]="Payé",PMKAFAAPAYER[[#This Row],[30.01.2025]],0)</f>
        <v>0</v>
      </c>
      <c r="AB550" s="32">
        <f t="shared" si="126"/>
        <v>0</v>
      </c>
      <c r="AC550" s="234"/>
      <c r="AD550" s="166">
        <f>IF(PMKAFAAPAYER[[#This Row],[ ]]="Payé",PMKAFAAPAYER[[#This Row],[06.02.2025]],0)</f>
        <v>0</v>
      </c>
      <c r="AE550" s="234"/>
      <c r="AF550" s="166">
        <f>IF(PMKAFAAPAYER[[#This Row],[ ]]="Payé",PMKAFAAPAYER[[#This Row],[13.02.2025]],0)</f>
        <v>0</v>
      </c>
      <c r="AG550" s="234"/>
      <c r="AH550" s="166">
        <f>IF(PMKAFAAPAYER[[#This Row],[ ]]="Payé",PMKAFAAPAYER[[#This Row],[20.02.2025]],0)</f>
        <v>0</v>
      </c>
      <c r="AI550" s="234"/>
      <c r="AJ550" s="176">
        <f>IF(PMKAFAAPAYER[[#This Row],[ ]]="Payé",PMKAFAAPAYER[[#This Row],[27.02.2025]],0)</f>
        <v>0</v>
      </c>
      <c r="AK550" s="47">
        <f t="shared" si="127"/>
        <v>0</v>
      </c>
      <c r="AL550" s="162"/>
      <c r="AM550" s="166">
        <f>IF(PMKAFAAPAYER[[#This Row],[ ]]="Payé",PMKAFAAPAYER[[#This Row],[05.03.2025]],0)</f>
        <v>0</v>
      </c>
      <c r="AN550" s="161"/>
      <c r="AO550" s="166">
        <f>IF(PMKAFAAPAYER[[#This Row],[ ]]="Payé",PMKAFAAPAYER[[#This Row],[12.03.2025]],0)</f>
        <v>0</v>
      </c>
      <c r="AP550" s="161"/>
      <c r="AQ550" s="166">
        <f>IF(PMKAFAAPAYER[[#This Row],[ ]]="Payé",PMKAFAAPAYER[[#This Row],[19.03.2025]],0)</f>
        <v>0</v>
      </c>
      <c r="AR550" s="161"/>
      <c r="AS550" s="176">
        <f>IF(PMKAFAAPAYER[[#This Row],[ ]]="Payé",PMKAFAAPAYER[[#This Row],[26.03.2025]],0)</f>
        <v>0</v>
      </c>
      <c r="AT550" s="17">
        <f t="shared" si="128"/>
        <v>0</v>
      </c>
      <c r="AU550" s="162"/>
      <c r="AV550" s="166">
        <f>IF(PMKAFAAPAYER[[#This Row],[ ]]="Payé",PMKAFAAPAYER[[#This Row],[02.04.2025]],0)</f>
        <v>0</v>
      </c>
      <c r="AW550" s="161"/>
      <c r="AX550" s="166">
        <f>IF(PMKAFAAPAYER[[#This Row],[ ]]="Payé",PMKAFAAPAYER[[#This Row],[09.04.2025]],0)</f>
        <v>0</v>
      </c>
      <c r="AY550" s="161"/>
      <c r="AZ550" s="166">
        <f>IF(PMKAFAAPAYER[[#This Row],[ ]]="Payé",PMKAFAAPAYER[[#This Row],[16.04.2025]],0)</f>
        <v>0</v>
      </c>
      <c r="BA550" s="161"/>
      <c r="BB550" s="166">
        <f>IF(PMKAFAAPAYER[[#This Row],[ ]]="Payé",PMKAFAAPAYER[[#This Row],[23.04.2025]],0)</f>
        <v>0</v>
      </c>
      <c r="BC550" s="161"/>
      <c r="BD550" s="176">
        <f>IF(PMKAFAAPAYER[[#This Row],[ ]]="Payé",PMKAFAAPAYER[[#This Row],[30.04.2025]],0)</f>
        <v>0</v>
      </c>
      <c r="BE550" s="18">
        <f t="shared" si="129"/>
        <v>0</v>
      </c>
      <c r="BF550" s="162"/>
      <c r="BG550" s="166">
        <f>IF(PMKAFAAPAYER[[#This Row],[ ]]="Payé",PMKAFAAPAYER[[#This Row],[07.05.2025]],0)</f>
        <v>0</v>
      </c>
      <c r="BH550" s="161"/>
      <c r="BI550" s="166">
        <f>IF(PMKAFAAPAYER[[#This Row],[ ]]="Payé",PMKAFAAPAYER[[#This Row],[14.05.2025]],0)</f>
        <v>0</v>
      </c>
      <c r="BJ550" s="161"/>
      <c r="BK550" s="166">
        <f>IF(PMKAFAAPAYER[[#This Row],[ ]]="Payé",PMKAFAAPAYER[[#This Row],[21.05.2025]],0)</f>
        <v>0</v>
      </c>
      <c r="BL550" s="161"/>
      <c r="BM550" s="176">
        <f>IF(PMKAFAAPAYER[[#This Row],[ ]]="Payé",PMKAFAAPAYER[[#This Row],[28.05.2025]],0)</f>
        <v>0</v>
      </c>
      <c r="BN550" s="17">
        <f t="shared" si="130"/>
        <v>0</v>
      </c>
      <c r="BO550" s="162"/>
      <c r="BP550" s="166">
        <f>IF(PMKAFAAPAYER[[#This Row],[ ]]="Payé",PMKAFAAPAYER[[#This Row],[04.06.2025]],0)</f>
        <v>0</v>
      </c>
      <c r="BQ550" s="161"/>
      <c r="BR550" s="166">
        <f>IF(PMKAFAAPAYER[[#This Row],[ ]]="Payé",PMKAFAAPAYER[[#This Row],[11.06.2025]],0)</f>
        <v>0</v>
      </c>
      <c r="BS550" s="161"/>
      <c r="BT550" s="166">
        <f>IF(PMKAFAAPAYER[[#This Row],[ ]]="Payé",PMKAFAAPAYER[[#This Row],[18.06.2025]],0)</f>
        <v>0</v>
      </c>
      <c r="BU550" s="161"/>
      <c r="BV550" s="176">
        <f>IF(PMKAFAAPAYER[[#This Row],[ ]]="Payé",PMKAFAAPAYER[[#This Row],[25.06.2025]],0)</f>
        <v>0</v>
      </c>
      <c r="BW550" s="18">
        <f t="shared" si="131"/>
        <v>0</v>
      </c>
      <c r="BX550" s="162"/>
      <c r="BY550" s="166">
        <f>IF(PMKAFAAPAYER[[#This Row],[ ]]="Payé",PMKAFAAPAYER[[#This Row],[02.07.2025]],0)</f>
        <v>0</v>
      </c>
      <c r="BZ550" s="161"/>
      <c r="CA550" s="166">
        <f>IF(PMKAFAAPAYER[[#This Row],[ ]]="Payé",PMKAFAAPAYER[[#This Row],[09.07.2025]],0)</f>
        <v>0</v>
      </c>
      <c r="CB550" s="161"/>
      <c r="CC550" s="166">
        <f>IF(PMKAFAAPAYER[[#This Row],[ ]]="Payé",PMKAFAAPAYER[[#This Row],[16.07.2025]],0)</f>
        <v>0</v>
      </c>
      <c r="CD550" s="161"/>
      <c r="CE550" s="166">
        <f>IF(PMKAFAAPAYER[[#This Row],[ ]]="Payé",PMKAFAAPAYER[[#This Row],[23.07.2025]],0)</f>
        <v>0</v>
      </c>
      <c r="CF550" s="161"/>
      <c r="CG550" s="176">
        <f>IF(PMKAFAAPAYER[[#This Row],[ ]]="Payé",PMKAFAAPAYER[[#This Row],[30.07.2025]],0)</f>
        <v>0</v>
      </c>
      <c r="CH550" s="17">
        <f t="shared" si="132"/>
        <v>0</v>
      </c>
      <c r="CI550" s="162"/>
      <c r="CJ550" s="166">
        <f>IF(PMKAFAAPAYER[[#This Row],[ ]]="Payé",PMKAFAAPAYER[[#This Row],[06.08.2025]],0)</f>
        <v>0</v>
      </c>
      <c r="CK550" s="161"/>
      <c r="CL550" s="166">
        <f>IF(PMKAFAAPAYER[[#This Row],[ ]]="Payé",PMKAFAAPAYER[[#This Row],[13.08.2025]],0)</f>
        <v>0</v>
      </c>
      <c r="CM550" s="161"/>
      <c r="CN550" s="166">
        <f>IF(PMKAFAAPAYER[[#This Row],[ ]]="Payé",PMKAFAAPAYER[[#This Row],[20.08.2025]],0)</f>
        <v>0</v>
      </c>
      <c r="CO550" s="161"/>
      <c r="CP550" s="176">
        <f>IF(PMKAFAAPAYER[[#This Row],[ ]]="Payé",PMKAFAAPAYER[[#This Row],[27.08.2025]],0)</f>
        <v>0</v>
      </c>
      <c r="CQ550" s="18">
        <f t="shared" si="133"/>
        <v>0</v>
      </c>
      <c r="CR550" s="162"/>
      <c r="CS550" s="166">
        <f>IF(PMKAFAAPAYER[[#This Row],[ ]]="Payé",PMKAFAAPAYER[[#This Row],[03.09.2025]],0)</f>
        <v>0</v>
      </c>
      <c r="CT550" s="161"/>
      <c r="CU550" s="166">
        <f>IF(PMKAFAAPAYER[[#This Row],[ ]]="Payé",PMKAFAAPAYER[[#This Row],[10.09.2025]],0)</f>
        <v>0</v>
      </c>
      <c r="CV550" s="161"/>
      <c r="CW550" s="166">
        <f>IF(PMKAFAAPAYER[[#This Row],[ ]]="Payé",PMKAFAAPAYER[[#This Row],[17.09.2025]],0)</f>
        <v>0</v>
      </c>
      <c r="CX550" s="161"/>
      <c r="CY550" s="176">
        <f>IF(PMKAFAAPAYER[[#This Row],[ ]]="Payé",PMKAFAAPAYER[[#This Row],[24.09.2025]],0)</f>
        <v>0</v>
      </c>
      <c r="CZ550" s="17">
        <f t="shared" si="134"/>
        <v>0</v>
      </c>
      <c r="DA550" s="162"/>
      <c r="DB550" s="166">
        <f>IF(PMKAFAAPAYER[[#This Row],[ ]]="Payé",PMKAFAAPAYER[[#This Row],[01.10.2025]],0)</f>
        <v>0</v>
      </c>
      <c r="DC550" s="161"/>
      <c r="DD550" s="166">
        <f>IF(PMKAFAAPAYER[[#This Row],[ ]]="Payé",PMKAFAAPAYER[[#This Row],[08.10.2025]],0)</f>
        <v>0</v>
      </c>
      <c r="DE550" s="161"/>
      <c r="DF550" s="166">
        <f>IF(PMKAFAAPAYER[[#This Row],[ ]]="Payé",PMKAFAAPAYER[[#This Row],[15.10.2025]],0)</f>
        <v>0</v>
      </c>
      <c r="DG550" s="161"/>
      <c r="DH550" s="166">
        <f>IF(PMKAFAAPAYER[[#This Row],[ ]]="Payé",PMKAFAAPAYER[[#This Row],[22.10.2025]],0)</f>
        <v>0</v>
      </c>
      <c r="DI550" s="161"/>
      <c r="DJ550" s="176">
        <f>IF(PMKAFAAPAYER[[#This Row],[ ]]="Payé",PMKAFAAPAYER[[#This Row],[29.10.2025]],0)</f>
        <v>0</v>
      </c>
      <c r="DK550" s="18">
        <f t="shared" si="135"/>
        <v>0</v>
      </c>
      <c r="DL550" s="162"/>
      <c r="DM550" s="166">
        <f>IF(PMKAFAAPAYER[[#This Row],[ ]]="Payé",PMKAFAAPAYER[[#This Row],[05.11.2025]],0)</f>
        <v>0</v>
      </c>
      <c r="DN550" s="161"/>
      <c r="DO550" s="166">
        <f>IF(PMKAFAAPAYER[[#This Row],[ ]]="Payé",PMKAFAAPAYER[[#This Row],[12.11.2025]],0)</f>
        <v>0</v>
      </c>
      <c r="DP550" s="161"/>
      <c r="DQ550" s="166">
        <f>IF(PMKAFAAPAYER[[#This Row],[ ]]="Payé",PMKAFAAPAYER[[#This Row],[19.11.2025]],0)</f>
        <v>0</v>
      </c>
      <c r="DR550" s="161"/>
      <c r="DS550" s="176">
        <f>IF(PMKAFAAPAYER[[#This Row],[ ]]="Payé",PMKAFAAPAYER[[#This Row],[26.11.2025]],0)</f>
        <v>0</v>
      </c>
      <c r="DT550" s="17">
        <f t="shared" si="136"/>
        <v>0</v>
      </c>
      <c r="DU550" s="162"/>
      <c r="DV550" s="166">
        <f>IF(PMKAFAAPAYER[[#This Row],[ ]]="Payé",PMKAFAAPAYER[[#This Row],[03.12.2025]],0)</f>
        <v>0</v>
      </c>
      <c r="DW550" s="161"/>
      <c r="DX550" s="166">
        <f>IF(PMKAFAAPAYER[[#This Row],[ ]]="Payé",PMKAFAAPAYER[[#This Row],[10.12.2025]],0)</f>
        <v>0</v>
      </c>
      <c r="DY550" s="161"/>
      <c r="DZ550" s="166">
        <f>IF(PMKAFAAPAYER[[#This Row],[ ]]="Payé",PMKAFAAPAYER[[#This Row],[17.12.2025]],0)</f>
        <v>0</v>
      </c>
      <c r="EA550" s="161"/>
      <c r="EB550" s="166">
        <f>IF(PMKAFAAPAYER[[#This Row],[ ]]="Payé",PMKAFAAPAYER[[#This Row],[24.12.2025]],0)</f>
        <v>0</v>
      </c>
      <c r="EC550" s="161"/>
      <c r="ED550" s="176">
        <f>IF(PMKAFAAPAYER[[#This Row],[ ]]="Payé",PMKAFAAPAYER[[#This Row],[31.12.2025]],0)</f>
        <v>0</v>
      </c>
      <c r="EE550" s="18">
        <f t="shared" si="137"/>
        <v>0</v>
      </c>
      <c r="EF550" s="11">
        <f t="shared" si="138"/>
        <v>0</v>
      </c>
      <c r="EG550" s="16">
        <f>+PMKAFAAPAYER[[#This Row],[CHF]]-PMKAFAAPAYER[[#This Row],[T2025]]</f>
        <v>0</v>
      </c>
    </row>
    <row r="551" spans="1:137" x14ac:dyDescent="0.3">
      <c r="A551" s="9">
        <f t="shared" si="139"/>
        <v>546</v>
      </c>
      <c r="B551" s="250"/>
      <c r="C551" s="251"/>
      <c r="D551" s="252"/>
      <c r="E551" s="253"/>
      <c r="F551" s="265">
        <f t="shared" si="125"/>
        <v>0</v>
      </c>
      <c r="G551" s="254"/>
      <c r="H551" s="255"/>
      <c r="I551" s="256"/>
      <c r="J551" s="14"/>
      <c r="K551" s="14"/>
      <c r="L551" s="14"/>
      <c r="N551" s="15"/>
      <c r="P551" s="258"/>
      <c r="Q551" s="259"/>
      <c r="R551" s="260"/>
      <c r="S551" s="166">
        <f>IF(PMKAFAAPAYER[[#This Row],[ ]]="Payé",PMKAFAAPAYER[[#This Row],[02.01.2025]],0)</f>
        <v>0</v>
      </c>
      <c r="T551" s="234"/>
      <c r="U551" s="166">
        <f>IF(PMKAFAAPAYER[[#This Row],[ ]]="Payé",PMKAFAAPAYER[[#This Row],[09.01.2025]],0)</f>
        <v>0</v>
      </c>
      <c r="V551" s="234"/>
      <c r="W551" s="166">
        <f>IF(PMKAFAAPAYER[[#This Row],[ ]]="Payé",PMKAFAAPAYER[[#This Row],[16.01.2025]],0)</f>
        <v>0</v>
      </c>
      <c r="X551" s="234"/>
      <c r="Y551" s="166">
        <f>IF(PMKAFAAPAYER[[#This Row],[ ]]="Payé",PMKAFAAPAYER[[#This Row],[23.01.2025]],0)</f>
        <v>0</v>
      </c>
      <c r="Z551" s="234"/>
      <c r="AA551" s="176">
        <f>IF(PMKAFAAPAYER[[#This Row],[ ]]="Payé",PMKAFAAPAYER[[#This Row],[30.01.2025]],0)</f>
        <v>0</v>
      </c>
      <c r="AB551" s="32">
        <f t="shared" si="126"/>
        <v>0</v>
      </c>
      <c r="AC551" s="234"/>
      <c r="AD551" s="166">
        <f>IF(PMKAFAAPAYER[[#This Row],[ ]]="Payé",PMKAFAAPAYER[[#This Row],[06.02.2025]],0)</f>
        <v>0</v>
      </c>
      <c r="AE551" s="234"/>
      <c r="AF551" s="166">
        <f>IF(PMKAFAAPAYER[[#This Row],[ ]]="Payé",PMKAFAAPAYER[[#This Row],[13.02.2025]],0)</f>
        <v>0</v>
      </c>
      <c r="AG551" s="234"/>
      <c r="AH551" s="166">
        <f>IF(PMKAFAAPAYER[[#This Row],[ ]]="Payé",PMKAFAAPAYER[[#This Row],[20.02.2025]],0)</f>
        <v>0</v>
      </c>
      <c r="AI551" s="234"/>
      <c r="AJ551" s="176">
        <f>IF(PMKAFAAPAYER[[#This Row],[ ]]="Payé",PMKAFAAPAYER[[#This Row],[27.02.2025]],0)</f>
        <v>0</v>
      </c>
      <c r="AK551" s="47">
        <f t="shared" si="127"/>
        <v>0</v>
      </c>
      <c r="AL551" s="162"/>
      <c r="AM551" s="166">
        <f>IF(PMKAFAAPAYER[[#This Row],[ ]]="Payé",PMKAFAAPAYER[[#This Row],[05.03.2025]],0)</f>
        <v>0</v>
      </c>
      <c r="AN551" s="161"/>
      <c r="AO551" s="166">
        <f>IF(PMKAFAAPAYER[[#This Row],[ ]]="Payé",PMKAFAAPAYER[[#This Row],[12.03.2025]],0)</f>
        <v>0</v>
      </c>
      <c r="AP551" s="161"/>
      <c r="AQ551" s="166">
        <f>IF(PMKAFAAPAYER[[#This Row],[ ]]="Payé",PMKAFAAPAYER[[#This Row],[19.03.2025]],0)</f>
        <v>0</v>
      </c>
      <c r="AR551" s="161"/>
      <c r="AS551" s="176">
        <f>IF(PMKAFAAPAYER[[#This Row],[ ]]="Payé",PMKAFAAPAYER[[#This Row],[26.03.2025]],0)</f>
        <v>0</v>
      </c>
      <c r="AT551" s="17">
        <f t="shared" si="128"/>
        <v>0</v>
      </c>
      <c r="AU551" s="162"/>
      <c r="AV551" s="166">
        <f>IF(PMKAFAAPAYER[[#This Row],[ ]]="Payé",PMKAFAAPAYER[[#This Row],[02.04.2025]],0)</f>
        <v>0</v>
      </c>
      <c r="AW551" s="161"/>
      <c r="AX551" s="166">
        <f>IF(PMKAFAAPAYER[[#This Row],[ ]]="Payé",PMKAFAAPAYER[[#This Row],[09.04.2025]],0)</f>
        <v>0</v>
      </c>
      <c r="AY551" s="161"/>
      <c r="AZ551" s="166">
        <f>IF(PMKAFAAPAYER[[#This Row],[ ]]="Payé",PMKAFAAPAYER[[#This Row],[16.04.2025]],0)</f>
        <v>0</v>
      </c>
      <c r="BA551" s="161"/>
      <c r="BB551" s="166">
        <f>IF(PMKAFAAPAYER[[#This Row],[ ]]="Payé",PMKAFAAPAYER[[#This Row],[23.04.2025]],0)</f>
        <v>0</v>
      </c>
      <c r="BC551" s="161"/>
      <c r="BD551" s="176">
        <f>IF(PMKAFAAPAYER[[#This Row],[ ]]="Payé",PMKAFAAPAYER[[#This Row],[30.04.2025]],0)</f>
        <v>0</v>
      </c>
      <c r="BE551" s="18">
        <f t="shared" si="129"/>
        <v>0</v>
      </c>
      <c r="BF551" s="162"/>
      <c r="BG551" s="166">
        <f>IF(PMKAFAAPAYER[[#This Row],[ ]]="Payé",PMKAFAAPAYER[[#This Row],[07.05.2025]],0)</f>
        <v>0</v>
      </c>
      <c r="BH551" s="161"/>
      <c r="BI551" s="166">
        <f>IF(PMKAFAAPAYER[[#This Row],[ ]]="Payé",PMKAFAAPAYER[[#This Row],[14.05.2025]],0)</f>
        <v>0</v>
      </c>
      <c r="BJ551" s="161"/>
      <c r="BK551" s="166">
        <f>IF(PMKAFAAPAYER[[#This Row],[ ]]="Payé",PMKAFAAPAYER[[#This Row],[21.05.2025]],0)</f>
        <v>0</v>
      </c>
      <c r="BL551" s="161"/>
      <c r="BM551" s="176">
        <f>IF(PMKAFAAPAYER[[#This Row],[ ]]="Payé",PMKAFAAPAYER[[#This Row],[28.05.2025]],0)</f>
        <v>0</v>
      </c>
      <c r="BN551" s="17">
        <f t="shared" si="130"/>
        <v>0</v>
      </c>
      <c r="BO551" s="162"/>
      <c r="BP551" s="166">
        <f>IF(PMKAFAAPAYER[[#This Row],[ ]]="Payé",PMKAFAAPAYER[[#This Row],[04.06.2025]],0)</f>
        <v>0</v>
      </c>
      <c r="BQ551" s="161"/>
      <c r="BR551" s="166">
        <f>IF(PMKAFAAPAYER[[#This Row],[ ]]="Payé",PMKAFAAPAYER[[#This Row],[11.06.2025]],0)</f>
        <v>0</v>
      </c>
      <c r="BS551" s="161"/>
      <c r="BT551" s="166">
        <f>IF(PMKAFAAPAYER[[#This Row],[ ]]="Payé",PMKAFAAPAYER[[#This Row],[18.06.2025]],0)</f>
        <v>0</v>
      </c>
      <c r="BU551" s="161"/>
      <c r="BV551" s="176">
        <f>IF(PMKAFAAPAYER[[#This Row],[ ]]="Payé",PMKAFAAPAYER[[#This Row],[25.06.2025]],0)</f>
        <v>0</v>
      </c>
      <c r="BW551" s="18">
        <f t="shared" si="131"/>
        <v>0</v>
      </c>
      <c r="BX551" s="162"/>
      <c r="BY551" s="166">
        <f>IF(PMKAFAAPAYER[[#This Row],[ ]]="Payé",PMKAFAAPAYER[[#This Row],[02.07.2025]],0)</f>
        <v>0</v>
      </c>
      <c r="BZ551" s="161"/>
      <c r="CA551" s="166">
        <f>IF(PMKAFAAPAYER[[#This Row],[ ]]="Payé",PMKAFAAPAYER[[#This Row],[09.07.2025]],0)</f>
        <v>0</v>
      </c>
      <c r="CB551" s="161"/>
      <c r="CC551" s="166">
        <f>IF(PMKAFAAPAYER[[#This Row],[ ]]="Payé",PMKAFAAPAYER[[#This Row],[16.07.2025]],0)</f>
        <v>0</v>
      </c>
      <c r="CD551" s="161"/>
      <c r="CE551" s="166">
        <f>IF(PMKAFAAPAYER[[#This Row],[ ]]="Payé",PMKAFAAPAYER[[#This Row],[23.07.2025]],0)</f>
        <v>0</v>
      </c>
      <c r="CF551" s="161"/>
      <c r="CG551" s="176">
        <f>IF(PMKAFAAPAYER[[#This Row],[ ]]="Payé",PMKAFAAPAYER[[#This Row],[30.07.2025]],0)</f>
        <v>0</v>
      </c>
      <c r="CH551" s="17">
        <f t="shared" si="132"/>
        <v>0</v>
      </c>
      <c r="CI551" s="162"/>
      <c r="CJ551" s="166">
        <f>IF(PMKAFAAPAYER[[#This Row],[ ]]="Payé",PMKAFAAPAYER[[#This Row],[06.08.2025]],0)</f>
        <v>0</v>
      </c>
      <c r="CK551" s="161"/>
      <c r="CL551" s="166">
        <f>IF(PMKAFAAPAYER[[#This Row],[ ]]="Payé",PMKAFAAPAYER[[#This Row],[13.08.2025]],0)</f>
        <v>0</v>
      </c>
      <c r="CM551" s="161"/>
      <c r="CN551" s="166">
        <f>IF(PMKAFAAPAYER[[#This Row],[ ]]="Payé",PMKAFAAPAYER[[#This Row],[20.08.2025]],0)</f>
        <v>0</v>
      </c>
      <c r="CO551" s="161"/>
      <c r="CP551" s="176">
        <f>IF(PMKAFAAPAYER[[#This Row],[ ]]="Payé",PMKAFAAPAYER[[#This Row],[27.08.2025]],0)</f>
        <v>0</v>
      </c>
      <c r="CQ551" s="18">
        <f t="shared" si="133"/>
        <v>0</v>
      </c>
      <c r="CR551" s="162"/>
      <c r="CS551" s="166">
        <f>IF(PMKAFAAPAYER[[#This Row],[ ]]="Payé",PMKAFAAPAYER[[#This Row],[03.09.2025]],0)</f>
        <v>0</v>
      </c>
      <c r="CT551" s="161"/>
      <c r="CU551" s="166">
        <f>IF(PMKAFAAPAYER[[#This Row],[ ]]="Payé",PMKAFAAPAYER[[#This Row],[10.09.2025]],0)</f>
        <v>0</v>
      </c>
      <c r="CV551" s="161"/>
      <c r="CW551" s="166">
        <f>IF(PMKAFAAPAYER[[#This Row],[ ]]="Payé",PMKAFAAPAYER[[#This Row],[17.09.2025]],0)</f>
        <v>0</v>
      </c>
      <c r="CX551" s="161"/>
      <c r="CY551" s="176">
        <f>IF(PMKAFAAPAYER[[#This Row],[ ]]="Payé",PMKAFAAPAYER[[#This Row],[24.09.2025]],0)</f>
        <v>0</v>
      </c>
      <c r="CZ551" s="17">
        <f t="shared" si="134"/>
        <v>0</v>
      </c>
      <c r="DA551" s="162"/>
      <c r="DB551" s="166">
        <f>IF(PMKAFAAPAYER[[#This Row],[ ]]="Payé",PMKAFAAPAYER[[#This Row],[01.10.2025]],0)</f>
        <v>0</v>
      </c>
      <c r="DC551" s="161"/>
      <c r="DD551" s="166">
        <f>IF(PMKAFAAPAYER[[#This Row],[ ]]="Payé",PMKAFAAPAYER[[#This Row],[08.10.2025]],0)</f>
        <v>0</v>
      </c>
      <c r="DE551" s="161"/>
      <c r="DF551" s="166">
        <f>IF(PMKAFAAPAYER[[#This Row],[ ]]="Payé",PMKAFAAPAYER[[#This Row],[15.10.2025]],0)</f>
        <v>0</v>
      </c>
      <c r="DG551" s="161"/>
      <c r="DH551" s="166">
        <f>IF(PMKAFAAPAYER[[#This Row],[ ]]="Payé",PMKAFAAPAYER[[#This Row],[22.10.2025]],0)</f>
        <v>0</v>
      </c>
      <c r="DI551" s="161"/>
      <c r="DJ551" s="176">
        <f>IF(PMKAFAAPAYER[[#This Row],[ ]]="Payé",PMKAFAAPAYER[[#This Row],[29.10.2025]],0)</f>
        <v>0</v>
      </c>
      <c r="DK551" s="18">
        <f t="shared" si="135"/>
        <v>0</v>
      </c>
      <c r="DL551" s="162"/>
      <c r="DM551" s="166">
        <f>IF(PMKAFAAPAYER[[#This Row],[ ]]="Payé",PMKAFAAPAYER[[#This Row],[05.11.2025]],0)</f>
        <v>0</v>
      </c>
      <c r="DN551" s="161"/>
      <c r="DO551" s="166">
        <f>IF(PMKAFAAPAYER[[#This Row],[ ]]="Payé",PMKAFAAPAYER[[#This Row],[12.11.2025]],0)</f>
        <v>0</v>
      </c>
      <c r="DP551" s="161"/>
      <c r="DQ551" s="166">
        <f>IF(PMKAFAAPAYER[[#This Row],[ ]]="Payé",PMKAFAAPAYER[[#This Row],[19.11.2025]],0)</f>
        <v>0</v>
      </c>
      <c r="DR551" s="161"/>
      <c r="DS551" s="176">
        <f>IF(PMKAFAAPAYER[[#This Row],[ ]]="Payé",PMKAFAAPAYER[[#This Row],[26.11.2025]],0)</f>
        <v>0</v>
      </c>
      <c r="DT551" s="17">
        <f t="shared" si="136"/>
        <v>0</v>
      </c>
      <c r="DU551" s="162"/>
      <c r="DV551" s="166">
        <f>IF(PMKAFAAPAYER[[#This Row],[ ]]="Payé",PMKAFAAPAYER[[#This Row],[03.12.2025]],0)</f>
        <v>0</v>
      </c>
      <c r="DW551" s="161"/>
      <c r="DX551" s="166">
        <f>IF(PMKAFAAPAYER[[#This Row],[ ]]="Payé",PMKAFAAPAYER[[#This Row],[10.12.2025]],0)</f>
        <v>0</v>
      </c>
      <c r="DY551" s="161"/>
      <c r="DZ551" s="166">
        <f>IF(PMKAFAAPAYER[[#This Row],[ ]]="Payé",PMKAFAAPAYER[[#This Row],[17.12.2025]],0)</f>
        <v>0</v>
      </c>
      <c r="EA551" s="161"/>
      <c r="EB551" s="166">
        <f>IF(PMKAFAAPAYER[[#This Row],[ ]]="Payé",PMKAFAAPAYER[[#This Row],[24.12.2025]],0)</f>
        <v>0</v>
      </c>
      <c r="EC551" s="161"/>
      <c r="ED551" s="176">
        <f>IF(PMKAFAAPAYER[[#This Row],[ ]]="Payé",PMKAFAAPAYER[[#This Row],[31.12.2025]],0)</f>
        <v>0</v>
      </c>
      <c r="EE551" s="18">
        <f t="shared" si="137"/>
        <v>0</v>
      </c>
      <c r="EF551" s="11">
        <f t="shared" si="138"/>
        <v>0</v>
      </c>
      <c r="EG551" s="16">
        <f>+PMKAFAAPAYER[[#This Row],[CHF]]-PMKAFAAPAYER[[#This Row],[T2025]]</f>
        <v>0</v>
      </c>
    </row>
    <row r="552" spans="1:137" x14ac:dyDescent="0.3">
      <c r="A552" s="9">
        <f t="shared" si="139"/>
        <v>547</v>
      </c>
      <c r="B552" s="250"/>
      <c r="C552" s="251"/>
      <c r="D552" s="252"/>
      <c r="E552" s="253"/>
      <c r="F552" s="265">
        <f t="shared" si="125"/>
        <v>0</v>
      </c>
      <c r="G552" s="254"/>
      <c r="H552" s="255"/>
      <c r="I552" s="256"/>
      <c r="J552" s="14"/>
      <c r="K552" s="14"/>
      <c r="L552" s="14"/>
      <c r="N552" s="15"/>
      <c r="P552" s="258"/>
      <c r="Q552" s="259"/>
      <c r="R552" s="260"/>
      <c r="S552" s="166">
        <f>IF(PMKAFAAPAYER[[#This Row],[ ]]="Payé",PMKAFAAPAYER[[#This Row],[02.01.2025]],0)</f>
        <v>0</v>
      </c>
      <c r="T552" s="234"/>
      <c r="U552" s="166">
        <f>IF(PMKAFAAPAYER[[#This Row],[ ]]="Payé",PMKAFAAPAYER[[#This Row],[09.01.2025]],0)</f>
        <v>0</v>
      </c>
      <c r="V552" s="234"/>
      <c r="W552" s="166">
        <f>IF(PMKAFAAPAYER[[#This Row],[ ]]="Payé",PMKAFAAPAYER[[#This Row],[16.01.2025]],0)</f>
        <v>0</v>
      </c>
      <c r="X552" s="234"/>
      <c r="Y552" s="166">
        <f>IF(PMKAFAAPAYER[[#This Row],[ ]]="Payé",PMKAFAAPAYER[[#This Row],[23.01.2025]],0)</f>
        <v>0</v>
      </c>
      <c r="Z552" s="234"/>
      <c r="AA552" s="176">
        <f>IF(PMKAFAAPAYER[[#This Row],[ ]]="Payé",PMKAFAAPAYER[[#This Row],[30.01.2025]],0)</f>
        <v>0</v>
      </c>
      <c r="AB552" s="32">
        <f t="shared" si="126"/>
        <v>0</v>
      </c>
      <c r="AC552" s="234"/>
      <c r="AD552" s="166">
        <f>IF(PMKAFAAPAYER[[#This Row],[ ]]="Payé",PMKAFAAPAYER[[#This Row],[06.02.2025]],0)</f>
        <v>0</v>
      </c>
      <c r="AE552" s="234"/>
      <c r="AF552" s="166">
        <f>IF(PMKAFAAPAYER[[#This Row],[ ]]="Payé",PMKAFAAPAYER[[#This Row],[13.02.2025]],0)</f>
        <v>0</v>
      </c>
      <c r="AG552" s="234"/>
      <c r="AH552" s="166">
        <f>IF(PMKAFAAPAYER[[#This Row],[ ]]="Payé",PMKAFAAPAYER[[#This Row],[20.02.2025]],0)</f>
        <v>0</v>
      </c>
      <c r="AI552" s="234"/>
      <c r="AJ552" s="176">
        <f>IF(PMKAFAAPAYER[[#This Row],[ ]]="Payé",PMKAFAAPAYER[[#This Row],[27.02.2025]],0)</f>
        <v>0</v>
      </c>
      <c r="AK552" s="47">
        <f t="shared" si="127"/>
        <v>0</v>
      </c>
      <c r="AL552" s="162"/>
      <c r="AM552" s="166">
        <f>IF(PMKAFAAPAYER[[#This Row],[ ]]="Payé",PMKAFAAPAYER[[#This Row],[05.03.2025]],0)</f>
        <v>0</v>
      </c>
      <c r="AN552" s="161"/>
      <c r="AO552" s="166">
        <f>IF(PMKAFAAPAYER[[#This Row],[ ]]="Payé",PMKAFAAPAYER[[#This Row],[12.03.2025]],0)</f>
        <v>0</v>
      </c>
      <c r="AP552" s="161"/>
      <c r="AQ552" s="166">
        <f>IF(PMKAFAAPAYER[[#This Row],[ ]]="Payé",PMKAFAAPAYER[[#This Row],[19.03.2025]],0)</f>
        <v>0</v>
      </c>
      <c r="AR552" s="161"/>
      <c r="AS552" s="176">
        <f>IF(PMKAFAAPAYER[[#This Row],[ ]]="Payé",PMKAFAAPAYER[[#This Row],[26.03.2025]],0)</f>
        <v>0</v>
      </c>
      <c r="AT552" s="17">
        <f t="shared" si="128"/>
        <v>0</v>
      </c>
      <c r="AU552" s="162"/>
      <c r="AV552" s="166">
        <f>IF(PMKAFAAPAYER[[#This Row],[ ]]="Payé",PMKAFAAPAYER[[#This Row],[02.04.2025]],0)</f>
        <v>0</v>
      </c>
      <c r="AW552" s="161"/>
      <c r="AX552" s="166">
        <f>IF(PMKAFAAPAYER[[#This Row],[ ]]="Payé",PMKAFAAPAYER[[#This Row],[09.04.2025]],0)</f>
        <v>0</v>
      </c>
      <c r="AY552" s="161"/>
      <c r="AZ552" s="166">
        <f>IF(PMKAFAAPAYER[[#This Row],[ ]]="Payé",PMKAFAAPAYER[[#This Row],[16.04.2025]],0)</f>
        <v>0</v>
      </c>
      <c r="BA552" s="161"/>
      <c r="BB552" s="166">
        <f>IF(PMKAFAAPAYER[[#This Row],[ ]]="Payé",PMKAFAAPAYER[[#This Row],[23.04.2025]],0)</f>
        <v>0</v>
      </c>
      <c r="BC552" s="161"/>
      <c r="BD552" s="176">
        <f>IF(PMKAFAAPAYER[[#This Row],[ ]]="Payé",PMKAFAAPAYER[[#This Row],[30.04.2025]],0)</f>
        <v>0</v>
      </c>
      <c r="BE552" s="18">
        <f t="shared" si="129"/>
        <v>0</v>
      </c>
      <c r="BF552" s="162"/>
      <c r="BG552" s="166">
        <f>IF(PMKAFAAPAYER[[#This Row],[ ]]="Payé",PMKAFAAPAYER[[#This Row],[07.05.2025]],0)</f>
        <v>0</v>
      </c>
      <c r="BH552" s="161"/>
      <c r="BI552" s="166">
        <f>IF(PMKAFAAPAYER[[#This Row],[ ]]="Payé",PMKAFAAPAYER[[#This Row],[14.05.2025]],0)</f>
        <v>0</v>
      </c>
      <c r="BJ552" s="161"/>
      <c r="BK552" s="166">
        <f>IF(PMKAFAAPAYER[[#This Row],[ ]]="Payé",PMKAFAAPAYER[[#This Row],[21.05.2025]],0)</f>
        <v>0</v>
      </c>
      <c r="BL552" s="161"/>
      <c r="BM552" s="176">
        <f>IF(PMKAFAAPAYER[[#This Row],[ ]]="Payé",PMKAFAAPAYER[[#This Row],[28.05.2025]],0)</f>
        <v>0</v>
      </c>
      <c r="BN552" s="17">
        <f t="shared" si="130"/>
        <v>0</v>
      </c>
      <c r="BO552" s="162"/>
      <c r="BP552" s="166">
        <f>IF(PMKAFAAPAYER[[#This Row],[ ]]="Payé",PMKAFAAPAYER[[#This Row],[04.06.2025]],0)</f>
        <v>0</v>
      </c>
      <c r="BQ552" s="161"/>
      <c r="BR552" s="166">
        <f>IF(PMKAFAAPAYER[[#This Row],[ ]]="Payé",PMKAFAAPAYER[[#This Row],[11.06.2025]],0)</f>
        <v>0</v>
      </c>
      <c r="BS552" s="161"/>
      <c r="BT552" s="166">
        <f>IF(PMKAFAAPAYER[[#This Row],[ ]]="Payé",PMKAFAAPAYER[[#This Row],[18.06.2025]],0)</f>
        <v>0</v>
      </c>
      <c r="BU552" s="161"/>
      <c r="BV552" s="176">
        <f>IF(PMKAFAAPAYER[[#This Row],[ ]]="Payé",PMKAFAAPAYER[[#This Row],[25.06.2025]],0)</f>
        <v>0</v>
      </c>
      <c r="BW552" s="18">
        <f t="shared" si="131"/>
        <v>0</v>
      </c>
      <c r="BX552" s="162"/>
      <c r="BY552" s="166">
        <f>IF(PMKAFAAPAYER[[#This Row],[ ]]="Payé",PMKAFAAPAYER[[#This Row],[02.07.2025]],0)</f>
        <v>0</v>
      </c>
      <c r="BZ552" s="161"/>
      <c r="CA552" s="166">
        <f>IF(PMKAFAAPAYER[[#This Row],[ ]]="Payé",PMKAFAAPAYER[[#This Row],[09.07.2025]],0)</f>
        <v>0</v>
      </c>
      <c r="CB552" s="161"/>
      <c r="CC552" s="166">
        <f>IF(PMKAFAAPAYER[[#This Row],[ ]]="Payé",PMKAFAAPAYER[[#This Row],[16.07.2025]],0)</f>
        <v>0</v>
      </c>
      <c r="CD552" s="161"/>
      <c r="CE552" s="166">
        <f>IF(PMKAFAAPAYER[[#This Row],[ ]]="Payé",PMKAFAAPAYER[[#This Row],[23.07.2025]],0)</f>
        <v>0</v>
      </c>
      <c r="CF552" s="161"/>
      <c r="CG552" s="176">
        <f>IF(PMKAFAAPAYER[[#This Row],[ ]]="Payé",PMKAFAAPAYER[[#This Row],[30.07.2025]],0)</f>
        <v>0</v>
      </c>
      <c r="CH552" s="17">
        <f t="shared" si="132"/>
        <v>0</v>
      </c>
      <c r="CI552" s="162"/>
      <c r="CJ552" s="166">
        <f>IF(PMKAFAAPAYER[[#This Row],[ ]]="Payé",PMKAFAAPAYER[[#This Row],[06.08.2025]],0)</f>
        <v>0</v>
      </c>
      <c r="CK552" s="161"/>
      <c r="CL552" s="166">
        <f>IF(PMKAFAAPAYER[[#This Row],[ ]]="Payé",PMKAFAAPAYER[[#This Row],[13.08.2025]],0)</f>
        <v>0</v>
      </c>
      <c r="CM552" s="161"/>
      <c r="CN552" s="166">
        <f>IF(PMKAFAAPAYER[[#This Row],[ ]]="Payé",PMKAFAAPAYER[[#This Row],[20.08.2025]],0)</f>
        <v>0</v>
      </c>
      <c r="CO552" s="161"/>
      <c r="CP552" s="176">
        <f>IF(PMKAFAAPAYER[[#This Row],[ ]]="Payé",PMKAFAAPAYER[[#This Row],[27.08.2025]],0)</f>
        <v>0</v>
      </c>
      <c r="CQ552" s="18">
        <f t="shared" si="133"/>
        <v>0</v>
      </c>
      <c r="CR552" s="162"/>
      <c r="CS552" s="166">
        <f>IF(PMKAFAAPAYER[[#This Row],[ ]]="Payé",PMKAFAAPAYER[[#This Row],[03.09.2025]],0)</f>
        <v>0</v>
      </c>
      <c r="CT552" s="161"/>
      <c r="CU552" s="166">
        <f>IF(PMKAFAAPAYER[[#This Row],[ ]]="Payé",PMKAFAAPAYER[[#This Row],[10.09.2025]],0)</f>
        <v>0</v>
      </c>
      <c r="CV552" s="161"/>
      <c r="CW552" s="166">
        <f>IF(PMKAFAAPAYER[[#This Row],[ ]]="Payé",PMKAFAAPAYER[[#This Row],[17.09.2025]],0)</f>
        <v>0</v>
      </c>
      <c r="CX552" s="161"/>
      <c r="CY552" s="176">
        <f>IF(PMKAFAAPAYER[[#This Row],[ ]]="Payé",PMKAFAAPAYER[[#This Row],[24.09.2025]],0)</f>
        <v>0</v>
      </c>
      <c r="CZ552" s="17">
        <f t="shared" si="134"/>
        <v>0</v>
      </c>
      <c r="DA552" s="162"/>
      <c r="DB552" s="166">
        <f>IF(PMKAFAAPAYER[[#This Row],[ ]]="Payé",PMKAFAAPAYER[[#This Row],[01.10.2025]],0)</f>
        <v>0</v>
      </c>
      <c r="DC552" s="161"/>
      <c r="DD552" s="166">
        <f>IF(PMKAFAAPAYER[[#This Row],[ ]]="Payé",PMKAFAAPAYER[[#This Row],[08.10.2025]],0)</f>
        <v>0</v>
      </c>
      <c r="DE552" s="161"/>
      <c r="DF552" s="166">
        <f>IF(PMKAFAAPAYER[[#This Row],[ ]]="Payé",PMKAFAAPAYER[[#This Row],[15.10.2025]],0)</f>
        <v>0</v>
      </c>
      <c r="DG552" s="161"/>
      <c r="DH552" s="166">
        <f>IF(PMKAFAAPAYER[[#This Row],[ ]]="Payé",PMKAFAAPAYER[[#This Row],[22.10.2025]],0)</f>
        <v>0</v>
      </c>
      <c r="DI552" s="161"/>
      <c r="DJ552" s="176">
        <f>IF(PMKAFAAPAYER[[#This Row],[ ]]="Payé",PMKAFAAPAYER[[#This Row],[29.10.2025]],0)</f>
        <v>0</v>
      </c>
      <c r="DK552" s="18">
        <f t="shared" si="135"/>
        <v>0</v>
      </c>
      <c r="DL552" s="162"/>
      <c r="DM552" s="166">
        <f>IF(PMKAFAAPAYER[[#This Row],[ ]]="Payé",PMKAFAAPAYER[[#This Row],[05.11.2025]],0)</f>
        <v>0</v>
      </c>
      <c r="DN552" s="161"/>
      <c r="DO552" s="166">
        <f>IF(PMKAFAAPAYER[[#This Row],[ ]]="Payé",PMKAFAAPAYER[[#This Row],[12.11.2025]],0)</f>
        <v>0</v>
      </c>
      <c r="DP552" s="161"/>
      <c r="DQ552" s="166">
        <f>IF(PMKAFAAPAYER[[#This Row],[ ]]="Payé",PMKAFAAPAYER[[#This Row],[19.11.2025]],0)</f>
        <v>0</v>
      </c>
      <c r="DR552" s="161"/>
      <c r="DS552" s="176">
        <f>IF(PMKAFAAPAYER[[#This Row],[ ]]="Payé",PMKAFAAPAYER[[#This Row],[26.11.2025]],0)</f>
        <v>0</v>
      </c>
      <c r="DT552" s="17">
        <f t="shared" si="136"/>
        <v>0</v>
      </c>
      <c r="DU552" s="162"/>
      <c r="DV552" s="166">
        <f>IF(PMKAFAAPAYER[[#This Row],[ ]]="Payé",PMKAFAAPAYER[[#This Row],[03.12.2025]],0)</f>
        <v>0</v>
      </c>
      <c r="DW552" s="161"/>
      <c r="DX552" s="166">
        <f>IF(PMKAFAAPAYER[[#This Row],[ ]]="Payé",PMKAFAAPAYER[[#This Row],[10.12.2025]],0)</f>
        <v>0</v>
      </c>
      <c r="DY552" s="161"/>
      <c r="DZ552" s="166">
        <f>IF(PMKAFAAPAYER[[#This Row],[ ]]="Payé",PMKAFAAPAYER[[#This Row],[17.12.2025]],0)</f>
        <v>0</v>
      </c>
      <c r="EA552" s="161"/>
      <c r="EB552" s="166">
        <f>IF(PMKAFAAPAYER[[#This Row],[ ]]="Payé",PMKAFAAPAYER[[#This Row],[24.12.2025]],0)</f>
        <v>0</v>
      </c>
      <c r="EC552" s="161"/>
      <c r="ED552" s="176">
        <f>IF(PMKAFAAPAYER[[#This Row],[ ]]="Payé",PMKAFAAPAYER[[#This Row],[31.12.2025]],0)</f>
        <v>0</v>
      </c>
      <c r="EE552" s="18">
        <f t="shared" si="137"/>
        <v>0</v>
      </c>
      <c r="EF552" s="11">
        <f t="shared" si="138"/>
        <v>0</v>
      </c>
      <c r="EG552" s="16">
        <f>+PMKAFAAPAYER[[#This Row],[CHF]]-PMKAFAAPAYER[[#This Row],[T2025]]</f>
        <v>0</v>
      </c>
    </row>
    <row r="553" spans="1:137" x14ac:dyDescent="0.3">
      <c r="A553" s="9">
        <f t="shared" si="139"/>
        <v>548</v>
      </c>
      <c r="B553" s="250"/>
      <c r="C553" s="251"/>
      <c r="D553" s="252"/>
      <c r="E553" s="253"/>
      <c r="F553" s="265">
        <f t="shared" si="125"/>
        <v>0</v>
      </c>
      <c r="G553" s="254"/>
      <c r="H553" s="255"/>
      <c r="I553" s="256"/>
      <c r="J553" s="14"/>
      <c r="K553" s="14"/>
      <c r="L553" s="14"/>
      <c r="N553" s="15"/>
      <c r="P553" s="258"/>
      <c r="Q553" s="259"/>
      <c r="R553" s="260"/>
      <c r="S553" s="166">
        <f>IF(PMKAFAAPAYER[[#This Row],[ ]]="Payé",PMKAFAAPAYER[[#This Row],[02.01.2025]],0)</f>
        <v>0</v>
      </c>
      <c r="T553" s="234"/>
      <c r="U553" s="166">
        <f>IF(PMKAFAAPAYER[[#This Row],[ ]]="Payé",PMKAFAAPAYER[[#This Row],[09.01.2025]],0)</f>
        <v>0</v>
      </c>
      <c r="V553" s="234"/>
      <c r="W553" s="166">
        <f>IF(PMKAFAAPAYER[[#This Row],[ ]]="Payé",PMKAFAAPAYER[[#This Row],[16.01.2025]],0)</f>
        <v>0</v>
      </c>
      <c r="X553" s="234"/>
      <c r="Y553" s="166">
        <f>IF(PMKAFAAPAYER[[#This Row],[ ]]="Payé",PMKAFAAPAYER[[#This Row],[23.01.2025]],0)</f>
        <v>0</v>
      </c>
      <c r="Z553" s="234"/>
      <c r="AA553" s="176">
        <f>IF(PMKAFAAPAYER[[#This Row],[ ]]="Payé",PMKAFAAPAYER[[#This Row],[30.01.2025]],0)</f>
        <v>0</v>
      </c>
      <c r="AB553" s="32">
        <f t="shared" si="126"/>
        <v>0</v>
      </c>
      <c r="AC553" s="234"/>
      <c r="AD553" s="166">
        <f>IF(PMKAFAAPAYER[[#This Row],[ ]]="Payé",PMKAFAAPAYER[[#This Row],[06.02.2025]],0)</f>
        <v>0</v>
      </c>
      <c r="AE553" s="234"/>
      <c r="AF553" s="166">
        <f>IF(PMKAFAAPAYER[[#This Row],[ ]]="Payé",PMKAFAAPAYER[[#This Row],[13.02.2025]],0)</f>
        <v>0</v>
      </c>
      <c r="AG553" s="234"/>
      <c r="AH553" s="166">
        <f>IF(PMKAFAAPAYER[[#This Row],[ ]]="Payé",PMKAFAAPAYER[[#This Row],[20.02.2025]],0)</f>
        <v>0</v>
      </c>
      <c r="AI553" s="234"/>
      <c r="AJ553" s="176">
        <f>IF(PMKAFAAPAYER[[#This Row],[ ]]="Payé",PMKAFAAPAYER[[#This Row],[27.02.2025]],0)</f>
        <v>0</v>
      </c>
      <c r="AK553" s="47">
        <f t="shared" si="127"/>
        <v>0</v>
      </c>
      <c r="AL553" s="162"/>
      <c r="AM553" s="166">
        <f>IF(PMKAFAAPAYER[[#This Row],[ ]]="Payé",PMKAFAAPAYER[[#This Row],[05.03.2025]],0)</f>
        <v>0</v>
      </c>
      <c r="AN553" s="161"/>
      <c r="AO553" s="166">
        <f>IF(PMKAFAAPAYER[[#This Row],[ ]]="Payé",PMKAFAAPAYER[[#This Row],[12.03.2025]],0)</f>
        <v>0</v>
      </c>
      <c r="AP553" s="161"/>
      <c r="AQ553" s="166">
        <f>IF(PMKAFAAPAYER[[#This Row],[ ]]="Payé",PMKAFAAPAYER[[#This Row],[19.03.2025]],0)</f>
        <v>0</v>
      </c>
      <c r="AR553" s="161"/>
      <c r="AS553" s="176">
        <f>IF(PMKAFAAPAYER[[#This Row],[ ]]="Payé",PMKAFAAPAYER[[#This Row],[26.03.2025]],0)</f>
        <v>0</v>
      </c>
      <c r="AT553" s="17">
        <f t="shared" si="128"/>
        <v>0</v>
      </c>
      <c r="AU553" s="162"/>
      <c r="AV553" s="166">
        <f>IF(PMKAFAAPAYER[[#This Row],[ ]]="Payé",PMKAFAAPAYER[[#This Row],[02.04.2025]],0)</f>
        <v>0</v>
      </c>
      <c r="AW553" s="161"/>
      <c r="AX553" s="166">
        <f>IF(PMKAFAAPAYER[[#This Row],[ ]]="Payé",PMKAFAAPAYER[[#This Row],[09.04.2025]],0)</f>
        <v>0</v>
      </c>
      <c r="AY553" s="161"/>
      <c r="AZ553" s="166">
        <f>IF(PMKAFAAPAYER[[#This Row],[ ]]="Payé",PMKAFAAPAYER[[#This Row],[16.04.2025]],0)</f>
        <v>0</v>
      </c>
      <c r="BA553" s="161"/>
      <c r="BB553" s="166">
        <f>IF(PMKAFAAPAYER[[#This Row],[ ]]="Payé",PMKAFAAPAYER[[#This Row],[23.04.2025]],0)</f>
        <v>0</v>
      </c>
      <c r="BC553" s="161"/>
      <c r="BD553" s="176">
        <f>IF(PMKAFAAPAYER[[#This Row],[ ]]="Payé",PMKAFAAPAYER[[#This Row],[30.04.2025]],0)</f>
        <v>0</v>
      </c>
      <c r="BE553" s="18">
        <f t="shared" si="129"/>
        <v>0</v>
      </c>
      <c r="BF553" s="162"/>
      <c r="BG553" s="166">
        <f>IF(PMKAFAAPAYER[[#This Row],[ ]]="Payé",PMKAFAAPAYER[[#This Row],[07.05.2025]],0)</f>
        <v>0</v>
      </c>
      <c r="BH553" s="161"/>
      <c r="BI553" s="166">
        <f>IF(PMKAFAAPAYER[[#This Row],[ ]]="Payé",PMKAFAAPAYER[[#This Row],[14.05.2025]],0)</f>
        <v>0</v>
      </c>
      <c r="BJ553" s="161"/>
      <c r="BK553" s="166">
        <f>IF(PMKAFAAPAYER[[#This Row],[ ]]="Payé",PMKAFAAPAYER[[#This Row],[21.05.2025]],0)</f>
        <v>0</v>
      </c>
      <c r="BL553" s="161"/>
      <c r="BM553" s="176">
        <f>IF(PMKAFAAPAYER[[#This Row],[ ]]="Payé",PMKAFAAPAYER[[#This Row],[28.05.2025]],0)</f>
        <v>0</v>
      </c>
      <c r="BN553" s="17">
        <f t="shared" si="130"/>
        <v>0</v>
      </c>
      <c r="BO553" s="162"/>
      <c r="BP553" s="166">
        <f>IF(PMKAFAAPAYER[[#This Row],[ ]]="Payé",PMKAFAAPAYER[[#This Row],[04.06.2025]],0)</f>
        <v>0</v>
      </c>
      <c r="BQ553" s="161"/>
      <c r="BR553" s="166">
        <f>IF(PMKAFAAPAYER[[#This Row],[ ]]="Payé",PMKAFAAPAYER[[#This Row],[11.06.2025]],0)</f>
        <v>0</v>
      </c>
      <c r="BS553" s="161"/>
      <c r="BT553" s="166">
        <f>IF(PMKAFAAPAYER[[#This Row],[ ]]="Payé",PMKAFAAPAYER[[#This Row],[18.06.2025]],0)</f>
        <v>0</v>
      </c>
      <c r="BU553" s="161"/>
      <c r="BV553" s="176">
        <f>IF(PMKAFAAPAYER[[#This Row],[ ]]="Payé",PMKAFAAPAYER[[#This Row],[25.06.2025]],0)</f>
        <v>0</v>
      </c>
      <c r="BW553" s="18">
        <f t="shared" si="131"/>
        <v>0</v>
      </c>
      <c r="BX553" s="162"/>
      <c r="BY553" s="166">
        <f>IF(PMKAFAAPAYER[[#This Row],[ ]]="Payé",PMKAFAAPAYER[[#This Row],[02.07.2025]],0)</f>
        <v>0</v>
      </c>
      <c r="BZ553" s="161"/>
      <c r="CA553" s="166">
        <f>IF(PMKAFAAPAYER[[#This Row],[ ]]="Payé",PMKAFAAPAYER[[#This Row],[09.07.2025]],0)</f>
        <v>0</v>
      </c>
      <c r="CB553" s="161"/>
      <c r="CC553" s="166">
        <f>IF(PMKAFAAPAYER[[#This Row],[ ]]="Payé",PMKAFAAPAYER[[#This Row],[16.07.2025]],0)</f>
        <v>0</v>
      </c>
      <c r="CD553" s="161"/>
      <c r="CE553" s="166">
        <f>IF(PMKAFAAPAYER[[#This Row],[ ]]="Payé",PMKAFAAPAYER[[#This Row],[23.07.2025]],0)</f>
        <v>0</v>
      </c>
      <c r="CF553" s="161"/>
      <c r="CG553" s="176">
        <f>IF(PMKAFAAPAYER[[#This Row],[ ]]="Payé",PMKAFAAPAYER[[#This Row],[30.07.2025]],0)</f>
        <v>0</v>
      </c>
      <c r="CH553" s="17">
        <f t="shared" si="132"/>
        <v>0</v>
      </c>
      <c r="CI553" s="162"/>
      <c r="CJ553" s="166">
        <f>IF(PMKAFAAPAYER[[#This Row],[ ]]="Payé",PMKAFAAPAYER[[#This Row],[06.08.2025]],0)</f>
        <v>0</v>
      </c>
      <c r="CK553" s="161"/>
      <c r="CL553" s="166">
        <f>IF(PMKAFAAPAYER[[#This Row],[ ]]="Payé",PMKAFAAPAYER[[#This Row],[13.08.2025]],0)</f>
        <v>0</v>
      </c>
      <c r="CM553" s="161"/>
      <c r="CN553" s="166">
        <f>IF(PMKAFAAPAYER[[#This Row],[ ]]="Payé",PMKAFAAPAYER[[#This Row],[20.08.2025]],0)</f>
        <v>0</v>
      </c>
      <c r="CO553" s="161"/>
      <c r="CP553" s="176">
        <f>IF(PMKAFAAPAYER[[#This Row],[ ]]="Payé",PMKAFAAPAYER[[#This Row],[27.08.2025]],0)</f>
        <v>0</v>
      </c>
      <c r="CQ553" s="18">
        <f t="shared" si="133"/>
        <v>0</v>
      </c>
      <c r="CR553" s="162"/>
      <c r="CS553" s="166">
        <f>IF(PMKAFAAPAYER[[#This Row],[ ]]="Payé",PMKAFAAPAYER[[#This Row],[03.09.2025]],0)</f>
        <v>0</v>
      </c>
      <c r="CT553" s="161"/>
      <c r="CU553" s="166">
        <f>IF(PMKAFAAPAYER[[#This Row],[ ]]="Payé",PMKAFAAPAYER[[#This Row],[10.09.2025]],0)</f>
        <v>0</v>
      </c>
      <c r="CV553" s="161"/>
      <c r="CW553" s="166">
        <f>IF(PMKAFAAPAYER[[#This Row],[ ]]="Payé",PMKAFAAPAYER[[#This Row],[17.09.2025]],0)</f>
        <v>0</v>
      </c>
      <c r="CX553" s="161"/>
      <c r="CY553" s="176">
        <f>IF(PMKAFAAPAYER[[#This Row],[ ]]="Payé",PMKAFAAPAYER[[#This Row],[24.09.2025]],0)</f>
        <v>0</v>
      </c>
      <c r="CZ553" s="17">
        <f t="shared" si="134"/>
        <v>0</v>
      </c>
      <c r="DA553" s="162"/>
      <c r="DB553" s="166">
        <f>IF(PMKAFAAPAYER[[#This Row],[ ]]="Payé",PMKAFAAPAYER[[#This Row],[01.10.2025]],0)</f>
        <v>0</v>
      </c>
      <c r="DC553" s="161"/>
      <c r="DD553" s="166">
        <f>IF(PMKAFAAPAYER[[#This Row],[ ]]="Payé",PMKAFAAPAYER[[#This Row],[08.10.2025]],0)</f>
        <v>0</v>
      </c>
      <c r="DE553" s="161"/>
      <c r="DF553" s="166">
        <f>IF(PMKAFAAPAYER[[#This Row],[ ]]="Payé",PMKAFAAPAYER[[#This Row],[15.10.2025]],0)</f>
        <v>0</v>
      </c>
      <c r="DG553" s="161"/>
      <c r="DH553" s="166">
        <f>IF(PMKAFAAPAYER[[#This Row],[ ]]="Payé",PMKAFAAPAYER[[#This Row],[22.10.2025]],0)</f>
        <v>0</v>
      </c>
      <c r="DI553" s="161"/>
      <c r="DJ553" s="176">
        <f>IF(PMKAFAAPAYER[[#This Row],[ ]]="Payé",PMKAFAAPAYER[[#This Row],[29.10.2025]],0)</f>
        <v>0</v>
      </c>
      <c r="DK553" s="18">
        <f t="shared" si="135"/>
        <v>0</v>
      </c>
      <c r="DL553" s="162"/>
      <c r="DM553" s="166">
        <f>IF(PMKAFAAPAYER[[#This Row],[ ]]="Payé",PMKAFAAPAYER[[#This Row],[05.11.2025]],0)</f>
        <v>0</v>
      </c>
      <c r="DN553" s="161"/>
      <c r="DO553" s="166">
        <f>IF(PMKAFAAPAYER[[#This Row],[ ]]="Payé",PMKAFAAPAYER[[#This Row],[12.11.2025]],0)</f>
        <v>0</v>
      </c>
      <c r="DP553" s="161"/>
      <c r="DQ553" s="166">
        <f>IF(PMKAFAAPAYER[[#This Row],[ ]]="Payé",PMKAFAAPAYER[[#This Row],[19.11.2025]],0)</f>
        <v>0</v>
      </c>
      <c r="DR553" s="161"/>
      <c r="DS553" s="176">
        <f>IF(PMKAFAAPAYER[[#This Row],[ ]]="Payé",PMKAFAAPAYER[[#This Row],[26.11.2025]],0)</f>
        <v>0</v>
      </c>
      <c r="DT553" s="17">
        <f t="shared" si="136"/>
        <v>0</v>
      </c>
      <c r="DU553" s="162"/>
      <c r="DV553" s="166">
        <f>IF(PMKAFAAPAYER[[#This Row],[ ]]="Payé",PMKAFAAPAYER[[#This Row],[03.12.2025]],0)</f>
        <v>0</v>
      </c>
      <c r="DW553" s="161"/>
      <c r="DX553" s="166">
        <f>IF(PMKAFAAPAYER[[#This Row],[ ]]="Payé",PMKAFAAPAYER[[#This Row],[10.12.2025]],0)</f>
        <v>0</v>
      </c>
      <c r="DY553" s="161"/>
      <c r="DZ553" s="166">
        <f>IF(PMKAFAAPAYER[[#This Row],[ ]]="Payé",PMKAFAAPAYER[[#This Row],[17.12.2025]],0)</f>
        <v>0</v>
      </c>
      <c r="EA553" s="161"/>
      <c r="EB553" s="166">
        <f>IF(PMKAFAAPAYER[[#This Row],[ ]]="Payé",PMKAFAAPAYER[[#This Row],[24.12.2025]],0)</f>
        <v>0</v>
      </c>
      <c r="EC553" s="161"/>
      <c r="ED553" s="176">
        <f>IF(PMKAFAAPAYER[[#This Row],[ ]]="Payé",PMKAFAAPAYER[[#This Row],[31.12.2025]],0)</f>
        <v>0</v>
      </c>
      <c r="EE553" s="18">
        <f t="shared" si="137"/>
        <v>0</v>
      </c>
      <c r="EF553" s="11">
        <f t="shared" si="138"/>
        <v>0</v>
      </c>
      <c r="EG553" s="16">
        <f>+PMKAFAAPAYER[[#This Row],[CHF]]-PMKAFAAPAYER[[#This Row],[T2025]]</f>
        <v>0</v>
      </c>
    </row>
    <row r="554" spans="1:137" x14ac:dyDescent="0.3">
      <c r="A554" s="9">
        <f t="shared" si="139"/>
        <v>549</v>
      </c>
      <c r="B554" s="250"/>
      <c r="C554" s="251"/>
      <c r="D554" s="252"/>
      <c r="E554" s="253"/>
      <c r="F554" s="265">
        <f t="shared" si="125"/>
        <v>0</v>
      </c>
      <c r="G554" s="254"/>
      <c r="H554" s="255"/>
      <c r="I554" s="256"/>
      <c r="J554" s="14"/>
      <c r="K554" s="14"/>
      <c r="L554" s="14"/>
      <c r="N554" s="15"/>
      <c r="P554" s="258"/>
      <c r="Q554" s="259"/>
      <c r="R554" s="260"/>
      <c r="S554" s="166">
        <f>IF(PMKAFAAPAYER[[#This Row],[ ]]="Payé",PMKAFAAPAYER[[#This Row],[02.01.2025]],0)</f>
        <v>0</v>
      </c>
      <c r="T554" s="234"/>
      <c r="U554" s="166">
        <f>IF(PMKAFAAPAYER[[#This Row],[ ]]="Payé",PMKAFAAPAYER[[#This Row],[09.01.2025]],0)</f>
        <v>0</v>
      </c>
      <c r="V554" s="234"/>
      <c r="W554" s="166">
        <f>IF(PMKAFAAPAYER[[#This Row],[ ]]="Payé",PMKAFAAPAYER[[#This Row],[16.01.2025]],0)</f>
        <v>0</v>
      </c>
      <c r="X554" s="234"/>
      <c r="Y554" s="166">
        <f>IF(PMKAFAAPAYER[[#This Row],[ ]]="Payé",PMKAFAAPAYER[[#This Row],[23.01.2025]],0)</f>
        <v>0</v>
      </c>
      <c r="Z554" s="234"/>
      <c r="AA554" s="176">
        <f>IF(PMKAFAAPAYER[[#This Row],[ ]]="Payé",PMKAFAAPAYER[[#This Row],[30.01.2025]],0)</f>
        <v>0</v>
      </c>
      <c r="AB554" s="32">
        <f t="shared" si="126"/>
        <v>0</v>
      </c>
      <c r="AC554" s="234"/>
      <c r="AD554" s="166">
        <f>IF(PMKAFAAPAYER[[#This Row],[ ]]="Payé",PMKAFAAPAYER[[#This Row],[06.02.2025]],0)</f>
        <v>0</v>
      </c>
      <c r="AE554" s="234"/>
      <c r="AF554" s="166">
        <f>IF(PMKAFAAPAYER[[#This Row],[ ]]="Payé",PMKAFAAPAYER[[#This Row],[13.02.2025]],0)</f>
        <v>0</v>
      </c>
      <c r="AG554" s="234"/>
      <c r="AH554" s="166">
        <f>IF(PMKAFAAPAYER[[#This Row],[ ]]="Payé",PMKAFAAPAYER[[#This Row],[20.02.2025]],0)</f>
        <v>0</v>
      </c>
      <c r="AI554" s="234"/>
      <c r="AJ554" s="176">
        <f>IF(PMKAFAAPAYER[[#This Row],[ ]]="Payé",PMKAFAAPAYER[[#This Row],[27.02.2025]],0)</f>
        <v>0</v>
      </c>
      <c r="AK554" s="47">
        <f t="shared" si="127"/>
        <v>0</v>
      </c>
      <c r="AL554" s="162"/>
      <c r="AM554" s="166">
        <f>IF(PMKAFAAPAYER[[#This Row],[ ]]="Payé",PMKAFAAPAYER[[#This Row],[05.03.2025]],0)</f>
        <v>0</v>
      </c>
      <c r="AN554" s="161"/>
      <c r="AO554" s="166">
        <f>IF(PMKAFAAPAYER[[#This Row],[ ]]="Payé",PMKAFAAPAYER[[#This Row],[12.03.2025]],0)</f>
        <v>0</v>
      </c>
      <c r="AP554" s="161"/>
      <c r="AQ554" s="166">
        <f>IF(PMKAFAAPAYER[[#This Row],[ ]]="Payé",PMKAFAAPAYER[[#This Row],[19.03.2025]],0)</f>
        <v>0</v>
      </c>
      <c r="AR554" s="161"/>
      <c r="AS554" s="176">
        <f>IF(PMKAFAAPAYER[[#This Row],[ ]]="Payé",PMKAFAAPAYER[[#This Row],[26.03.2025]],0)</f>
        <v>0</v>
      </c>
      <c r="AT554" s="17">
        <f t="shared" si="128"/>
        <v>0</v>
      </c>
      <c r="AU554" s="162"/>
      <c r="AV554" s="166">
        <f>IF(PMKAFAAPAYER[[#This Row],[ ]]="Payé",PMKAFAAPAYER[[#This Row],[02.04.2025]],0)</f>
        <v>0</v>
      </c>
      <c r="AW554" s="161"/>
      <c r="AX554" s="166">
        <f>IF(PMKAFAAPAYER[[#This Row],[ ]]="Payé",PMKAFAAPAYER[[#This Row],[09.04.2025]],0)</f>
        <v>0</v>
      </c>
      <c r="AY554" s="161"/>
      <c r="AZ554" s="166">
        <f>IF(PMKAFAAPAYER[[#This Row],[ ]]="Payé",PMKAFAAPAYER[[#This Row],[16.04.2025]],0)</f>
        <v>0</v>
      </c>
      <c r="BA554" s="161"/>
      <c r="BB554" s="166">
        <f>IF(PMKAFAAPAYER[[#This Row],[ ]]="Payé",PMKAFAAPAYER[[#This Row],[23.04.2025]],0)</f>
        <v>0</v>
      </c>
      <c r="BC554" s="161"/>
      <c r="BD554" s="176">
        <f>IF(PMKAFAAPAYER[[#This Row],[ ]]="Payé",PMKAFAAPAYER[[#This Row],[30.04.2025]],0)</f>
        <v>0</v>
      </c>
      <c r="BE554" s="18">
        <f t="shared" si="129"/>
        <v>0</v>
      </c>
      <c r="BF554" s="162"/>
      <c r="BG554" s="166">
        <f>IF(PMKAFAAPAYER[[#This Row],[ ]]="Payé",PMKAFAAPAYER[[#This Row],[07.05.2025]],0)</f>
        <v>0</v>
      </c>
      <c r="BH554" s="161"/>
      <c r="BI554" s="166">
        <f>IF(PMKAFAAPAYER[[#This Row],[ ]]="Payé",PMKAFAAPAYER[[#This Row],[14.05.2025]],0)</f>
        <v>0</v>
      </c>
      <c r="BJ554" s="161"/>
      <c r="BK554" s="166">
        <f>IF(PMKAFAAPAYER[[#This Row],[ ]]="Payé",PMKAFAAPAYER[[#This Row],[21.05.2025]],0)</f>
        <v>0</v>
      </c>
      <c r="BL554" s="161"/>
      <c r="BM554" s="176">
        <f>IF(PMKAFAAPAYER[[#This Row],[ ]]="Payé",PMKAFAAPAYER[[#This Row],[28.05.2025]],0)</f>
        <v>0</v>
      </c>
      <c r="BN554" s="17">
        <f t="shared" si="130"/>
        <v>0</v>
      </c>
      <c r="BO554" s="162"/>
      <c r="BP554" s="166">
        <f>IF(PMKAFAAPAYER[[#This Row],[ ]]="Payé",PMKAFAAPAYER[[#This Row],[04.06.2025]],0)</f>
        <v>0</v>
      </c>
      <c r="BQ554" s="161"/>
      <c r="BR554" s="166">
        <f>IF(PMKAFAAPAYER[[#This Row],[ ]]="Payé",PMKAFAAPAYER[[#This Row],[11.06.2025]],0)</f>
        <v>0</v>
      </c>
      <c r="BS554" s="161"/>
      <c r="BT554" s="166">
        <f>IF(PMKAFAAPAYER[[#This Row],[ ]]="Payé",PMKAFAAPAYER[[#This Row],[18.06.2025]],0)</f>
        <v>0</v>
      </c>
      <c r="BU554" s="161"/>
      <c r="BV554" s="176">
        <f>IF(PMKAFAAPAYER[[#This Row],[ ]]="Payé",PMKAFAAPAYER[[#This Row],[25.06.2025]],0)</f>
        <v>0</v>
      </c>
      <c r="BW554" s="18">
        <f t="shared" si="131"/>
        <v>0</v>
      </c>
      <c r="BX554" s="162"/>
      <c r="BY554" s="166">
        <f>IF(PMKAFAAPAYER[[#This Row],[ ]]="Payé",PMKAFAAPAYER[[#This Row],[02.07.2025]],0)</f>
        <v>0</v>
      </c>
      <c r="BZ554" s="161"/>
      <c r="CA554" s="166">
        <f>IF(PMKAFAAPAYER[[#This Row],[ ]]="Payé",PMKAFAAPAYER[[#This Row],[09.07.2025]],0)</f>
        <v>0</v>
      </c>
      <c r="CB554" s="161"/>
      <c r="CC554" s="166">
        <f>IF(PMKAFAAPAYER[[#This Row],[ ]]="Payé",PMKAFAAPAYER[[#This Row],[16.07.2025]],0)</f>
        <v>0</v>
      </c>
      <c r="CD554" s="161"/>
      <c r="CE554" s="166">
        <f>IF(PMKAFAAPAYER[[#This Row],[ ]]="Payé",PMKAFAAPAYER[[#This Row],[23.07.2025]],0)</f>
        <v>0</v>
      </c>
      <c r="CF554" s="161"/>
      <c r="CG554" s="176">
        <f>IF(PMKAFAAPAYER[[#This Row],[ ]]="Payé",PMKAFAAPAYER[[#This Row],[30.07.2025]],0)</f>
        <v>0</v>
      </c>
      <c r="CH554" s="17">
        <f t="shared" si="132"/>
        <v>0</v>
      </c>
      <c r="CI554" s="162"/>
      <c r="CJ554" s="166">
        <f>IF(PMKAFAAPAYER[[#This Row],[ ]]="Payé",PMKAFAAPAYER[[#This Row],[06.08.2025]],0)</f>
        <v>0</v>
      </c>
      <c r="CK554" s="161"/>
      <c r="CL554" s="166">
        <f>IF(PMKAFAAPAYER[[#This Row],[ ]]="Payé",PMKAFAAPAYER[[#This Row],[13.08.2025]],0)</f>
        <v>0</v>
      </c>
      <c r="CM554" s="161"/>
      <c r="CN554" s="166">
        <f>IF(PMKAFAAPAYER[[#This Row],[ ]]="Payé",PMKAFAAPAYER[[#This Row],[20.08.2025]],0)</f>
        <v>0</v>
      </c>
      <c r="CO554" s="161"/>
      <c r="CP554" s="176">
        <f>IF(PMKAFAAPAYER[[#This Row],[ ]]="Payé",PMKAFAAPAYER[[#This Row],[27.08.2025]],0)</f>
        <v>0</v>
      </c>
      <c r="CQ554" s="18">
        <f t="shared" si="133"/>
        <v>0</v>
      </c>
      <c r="CR554" s="162"/>
      <c r="CS554" s="166">
        <f>IF(PMKAFAAPAYER[[#This Row],[ ]]="Payé",PMKAFAAPAYER[[#This Row],[03.09.2025]],0)</f>
        <v>0</v>
      </c>
      <c r="CT554" s="161"/>
      <c r="CU554" s="166">
        <f>IF(PMKAFAAPAYER[[#This Row],[ ]]="Payé",PMKAFAAPAYER[[#This Row],[10.09.2025]],0)</f>
        <v>0</v>
      </c>
      <c r="CV554" s="161"/>
      <c r="CW554" s="166">
        <f>IF(PMKAFAAPAYER[[#This Row],[ ]]="Payé",PMKAFAAPAYER[[#This Row],[17.09.2025]],0)</f>
        <v>0</v>
      </c>
      <c r="CX554" s="161"/>
      <c r="CY554" s="176">
        <f>IF(PMKAFAAPAYER[[#This Row],[ ]]="Payé",PMKAFAAPAYER[[#This Row],[24.09.2025]],0)</f>
        <v>0</v>
      </c>
      <c r="CZ554" s="17">
        <f t="shared" si="134"/>
        <v>0</v>
      </c>
      <c r="DA554" s="162"/>
      <c r="DB554" s="166">
        <f>IF(PMKAFAAPAYER[[#This Row],[ ]]="Payé",PMKAFAAPAYER[[#This Row],[01.10.2025]],0)</f>
        <v>0</v>
      </c>
      <c r="DC554" s="161"/>
      <c r="DD554" s="166">
        <f>IF(PMKAFAAPAYER[[#This Row],[ ]]="Payé",PMKAFAAPAYER[[#This Row],[08.10.2025]],0)</f>
        <v>0</v>
      </c>
      <c r="DE554" s="161"/>
      <c r="DF554" s="166">
        <f>IF(PMKAFAAPAYER[[#This Row],[ ]]="Payé",PMKAFAAPAYER[[#This Row],[15.10.2025]],0)</f>
        <v>0</v>
      </c>
      <c r="DG554" s="161"/>
      <c r="DH554" s="166">
        <f>IF(PMKAFAAPAYER[[#This Row],[ ]]="Payé",PMKAFAAPAYER[[#This Row],[22.10.2025]],0)</f>
        <v>0</v>
      </c>
      <c r="DI554" s="161"/>
      <c r="DJ554" s="176">
        <f>IF(PMKAFAAPAYER[[#This Row],[ ]]="Payé",PMKAFAAPAYER[[#This Row],[29.10.2025]],0)</f>
        <v>0</v>
      </c>
      <c r="DK554" s="18">
        <f t="shared" si="135"/>
        <v>0</v>
      </c>
      <c r="DL554" s="162"/>
      <c r="DM554" s="166">
        <f>IF(PMKAFAAPAYER[[#This Row],[ ]]="Payé",PMKAFAAPAYER[[#This Row],[05.11.2025]],0)</f>
        <v>0</v>
      </c>
      <c r="DN554" s="161"/>
      <c r="DO554" s="166">
        <f>IF(PMKAFAAPAYER[[#This Row],[ ]]="Payé",PMKAFAAPAYER[[#This Row],[12.11.2025]],0)</f>
        <v>0</v>
      </c>
      <c r="DP554" s="161"/>
      <c r="DQ554" s="166">
        <f>IF(PMKAFAAPAYER[[#This Row],[ ]]="Payé",PMKAFAAPAYER[[#This Row],[19.11.2025]],0)</f>
        <v>0</v>
      </c>
      <c r="DR554" s="161"/>
      <c r="DS554" s="176">
        <f>IF(PMKAFAAPAYER[[#This Row],[ ]]="Payé",PMKAFAAPAYER[[#This Row],[26.11.2025]],0)</f>
        <v>0</v>
      </c>
      <c r="DT554" s="17">
        <f t="shared" si="136"/>
        <v>0</v>
      </c>
      <c r="DU554" s="162"/>
      <c r="DV554" s="166">
        <f>IF(PMKAFAAPAYER[[#This Row],[ ]]="Payé",PMKAFAAPAYER[[#This Row],[03.12.2025]],0)</f>
        <v>0</v>
      </c>
      <c r="DW554" s="161"/>
      <c r="DX554" s="166">
        <f>IF(PMKAFAAPAYER[[#This Row],[ ]]="Payé",PMKAFAAPAYER[[#This Row],[10.12.2025]],0)</f>
        <v>0</v>
      </c>
      <c r="DY554" s="161"/>
      <c r="DZ554" s="166">
        <f>IF(PMKAFAAPAYER[[#This Row],[ ]]="Payé",PMKAFAAPAYER[[#This Row],[17.12.2025]],0)</f>
        <v>0</v>
      </c>
      <c r="EA554" s="161"/>
      <c r="EB554" s="166">
        <f>IF(PMKAFAAPAYER[[#This Row],[ ]]="Payé",PMKAFAAPAYER[[#This Row],[24.12.2025]],0)</f>
        <v>0</v>
      </c>
      <c r="EC554" s="161"/>
      <c r="ED554" s="176">
        <f>IF(PMKAFAAPAYER[[#This Row],[ ]]="Payé",PMKAFAAPAYER[[#This Row],[31.12.2025]],0)</f>
        <v>0</v>
      </c>
      <c r="EE554" s="18">
        <f t="shared" si="137"/>
        <v>0</v>
      </c>
      <c r="EF554" s="11">
        <f t="shared" si="138"/>
        <v>0</v>
      </c>
      <c r="EG554" s="16">
        <f>+PMKAFAAPAYER[[#This Row],[CHF]]-PMKAFAAPAYER[[#This Row],[T2025]]</f>
        <v>0</v>
      </c>
    </row>
    <row r="555" spans="1:137" x14ac:dyDescent="0.3">
      <c r="A555" s="9">
        <f t="shared" si="139"/>
        <v>550</v>
      </c>
      <c r="B555" s="250"/>
      <c r="C555" s="251"/>
      <c r="D555" s="252"/>
      <c r="E555" s="253"/>
      <c r="F555" s="265">
        <f t="shared" si="125"/>
        <v>0</v>
      </c>
      <c r="G555" s="254"/>
      <c r="H555" s="255"/>
      <c r="I555" s="256"/>
      <c r="J555" s="14"/>
      <c r="K555" s="14"/>
      <c r="L555" s="14"/>
      <c r="N555" s="15"/>
      <c r="P555" s="258"/>
      <c r="Q555" s="259"/>
      <c r="R555" s="260"/>
      <c r="S555" s="166">
        <f>IF(PMKAFAAPAYER[[#This Row],[ ]]="Payé",PMKAFAAPAYER[[#This Row],[02.01.2025]],0)</f>
        <v>0</v>
      </c>
      <c r="T555" s="234"/>
      <c r="U555" s="166">
        <f>IF(PMKAFAAPAYER[[#This Row],[ ]]="Payé",PMKAFAAPAYER[[#This Row],[09.01.2025]],0)</f>
        <v>0</v>
      </c>
      <c r="V555" s="234"/>
      <c r="W555" s="166">
        <f>IF(PMKAFAAPAYER[[#This Row],[ ]]="Payé",PMKAFAAPAYER[[#This Row],[16.01.2025]],0)</f>
        <v>0</v>
      </c>
      <c r="X555" s="234"/>
      <c r="Y555" s="166">
        <f>IF(PMKAFAAPAYER[[#This Row],[ ]]="Payé",PMKAFAAPAYER[[#This Row],[23.01.2025]],0)</f>
        <v>0</v>
      </c>
      <c r="Z555" s="234"/>
      <c r="AA555" s="176">
        <f>IF(PMKAFAAPAYER[[#This Row],[ ]]="Payé",PMKAFAAPAYER[[#This Row],[30.01.2025]],0)</f>
        <v>0</v>
      </c>
      <c r="AB555" s="32">
        <f t="shared" si="126"/>
        <v>0</v>
      </c>
      <c r="AC555" s="234"/>
      <c r="AD555" s="166">
        <f>IF(PMKAFAAPAYER[[#This Row],[ ]]="Payé",PMKAFAAPAYER[[#This Row],[06.02.2025]],0)</f>
        <v>0</v>
      </c>
      <c r="AE555" s="234"/>
      <c r="AF555" s="166">
        <f>IF(PMKAFAAPAYER[[#This Row],[ ]]="Payé",PMKAFAAPAYER[[#This Row],[13.02.2025]],0)</f>
        <v>0</v>
      </c>
      <c r="AG555" s="234"/>
      <c r="AH555" s="166">
        <f>IF(PMKAFAAPAYER[[#This Row],[ ]]="Payé",PMKAFAAPAYER[[#This Row],[20.02.2025]],0)</f>
        <v>0</v>
      </c>
      <c r="AI555" s="234"/>
      <c r="AJ555" s="176">
        <f>IF(PMKAFAAPAYER[[#This Row],[ ]]="Payé",PMKAFAAPAYER[[#This Row],[27.02.2025]],0)</f>
        <v>0</v>
      </c>
      <c r="AK555" s="47">
        <f t="shared" si="127"/>
        <v>0</v>
      </c>
      <c r="AL555" s="162"/>
      <c r="AM555" s="166">
        <f>IF(PMKAFAAPAYER[[#This Row],[ ]]="Payé",PMKAFAAPAYER[[#This Row],[05.03.2025]],0)</f>
        <v>0</v>
      </c>
      <c r="AN555" s="161"/>
      <c r="AO555" s="166">
        <f>IF(PMKAFAAPAYER[[#This Row],[ ]]="Payé",PMKAFAAPAYER[[#This Row],[12.03.2025]],0)</f>
        <v>0</v>
      </c>
      <c r="AP555" s="161"/>
      <c r="AQ555" s="166">
        <f>IF(PMKAFAAPAYER[[#This Row],[ ]]="Payé",PMKAFAAPAYER[[#This Row],[19.03.2025]],0)</f>
        <v>0</v>
      </c>
      <c r="AR555" s="161"/>
      <c r="AS555" s="176">
        <f>IF(PMKAFAAPAYER[[#This Row],[ ]]="Payé",PMKAFAAPAYER[[#This Row],[26.03.2025]],0)</f>
        <v>0</v>
      </c>
      <c r="AT555" s="17">
        <f t="shared" si="128"/>
        <v>0</v>
      </c>
      <c r="AU555" s="162"/>
      <c r="AV555" s="166">
        <f>IF(PMKAFAAPAYER[[#This Row],[ ]]="Payé",PMKAFAAPAYER[[#This Row],[02.04.2025]],0)</f>
        <v>0</v>
      </c>
      <c r="AW555" s="161"/>
      <c r="AX555" s="166">
        <f>IF(PMKAFAAPAYER[[#This Row],[ ]]="Payé",PMKAFAAPAYER[[#This Row],[09.04.2025]],0)</f>
        <v>0</v>
      </c>
      <c r="AY555" s="161"/>
      <c r="AZ555" s="166">
        <f>IF(PMKAFAAPAYER[[#This Row],[ ]]="Payé",PMKAFAAPAYER[[#This Row],[16.04.2025]],0)</f>
        <v>0</v>
      </c>
      <c r="BA555" s="161"/>
      <c r="BB555" s="166">
        <f>IF(PMKAFAAPAYER[[#This Row],[ ]]="Payé",PMKAFAAPAYER[[#This Row],[23.04.2025]],0)</f>
        <v>0</v>
      </c>
      <c r="BC555" s="161"/>
      <c r="BD555" s="176">
        <f>IF(PMKAFAAPAYER[[#This Row],[ ]]="Payé",PMKAFAAPAYER[[#This Row],[30.04.2025]],0)</f>
        <v>0</v>
      </c>
      <c r="BE555" s="18">
        <f t="shared" si="129"/>
        <v>0</v>
      </c>
      <c r="BF555" s="162"/>
      <c r="BG555" s="166">
        <f>IF(PMKAFAAPAYER[[#This Row],[ ]]="Payé",PMKAFAAPAYER[[#This Row],[07.05.2025]],0)</f>
        <v>0</v>
      </c>
      <c r="BH555" s="161"/>
      <c r="BI555" s="166">
        <f>IF(PMKAFAAPAYER[[#This Row],[ ]]="Payé",PMKAFAAPAYER[[#This Row],[14.05.2025]],0)</f>
        <v>0</v>
      </c>
      <c r="BJ555" s="161"/>
      <c r="BK555" s="166">
        <f>IF(PMKAFAAPAYER[[#This Row],[ ]]="Payé",PMKAFAAPAYER[[#This Row],[21.05.2025]],0)</f>
        <v>0</v>
      </c>
      <c r="BL555" s="161"/>
      <c r="BM555" s="176">
        <f>IF(PMKAFAAPAYER[[#This Row],[ ]]="Payé",PMKAFAAPAYER[[#This Row],[28.05.2025]],0)</f>
        <v>0</v>
      </c>
      <c r="BN555" s="17">
        <f t="shared" si="130"/>
        <v>0</v>
      </c>
      <c r="BO555" s="162"/>
      <c r="BP555" s="166">
        <f>IF(PMKAFAAPAYER[[#This Row],[ ]]="Payé",PMKAFAAPAYER[[#This Row],[04.06.2025]],0)</f>
        <v>0</v>
      </c>
      <c r="BQ555" s="161"/>
      <c r="BR555" s="166">
        <f>IF(PMKAFAAPAYER[[#This Row],[ ]]="Payé",PMKAFAAPAYER[[#This Row],[11.06.2025]],0)</f>
        <v>0</v>
      </c>
      <c r="BS555" s="161"/>
      <c r="BT555" s="166">
        <f>IF(PMKAFAAPAYER[[#This Row],[ ]]="Payé",PMKAFAAPAYER[[#This Row],[18.06.2025]],0)</f>
        <v>0</v>
      </c>
      <c r="BU555" s="161"/>
      <c r="BV555" s="176">
        <f>IF(PMKAFAAPAYER[[#This Row],[ ]]="Payé",PMKAFAAPAYER[[#This Row],[25.06.2025]],0)</f>
        <v>0</v>
      </c>
      <c r="BW555" s="18">
        <f t="shared" si="131"/>
        <v>0</v>
      </c>
      <c r="BX555" s="162"/>
      <c r="BY555" s="166">
        <f>IF(PMKAFAAPAYER[[#This Row],[ ]]="Payé",PMKAFAAPAYER[[#This Row],[02.07.2025]],0)</f>
        <v>0</v>
      </c>
      <c r="BZ555" s="161"/>
      <c r="CA555" s="166">
        <f>IF(PMKAFAAPAYER[[#This Row],[ ]]="Payé",PMKAFAAPAYER[[#This Row],[09.07.2025]],0)</f>
        <v>0</v>
      </c>
      <c r="CB555" s="161"/>
      <c r="CC555" s="166">
        <f>IF(PMKAFAAPAYER[[#This Row],[ ]]="Payé",PMKAFAAPAYER[[#This Row],[16.07.2025]],0)</f>
        <v>0</v>
      </c>
      <c r="CD555" s="161"/>
      <c r="CE555" s="166">
        <f>IF(PMKAFAAPAYER[[#This Row],[ ]]="Payé",PMKAFAAPAYER[[#This Row],[23.07.2025]],0)</f>
        <v>0</v>
      </c>
      <c r="CF555" s="161"/>
      <c r="CG555" s="176">
        <f>IF(PMKAFAAPAYER[[#This Row],[ ]]="Payé",PMKAFAAPAYER[[#This Row],[30.07.2025]],0)</f>
        <v>0</v>
      </c>
      <c r="CH555" s="17">
        <f t="shared" si="132"/>
        <v>0</v>
      </c>
      <c r="CI555" s="162"/>
      <c r="CJ555" s="166">
        <f>IF(PMKAFAAPAYER[[#This Row],[ ]]="Payé",PMKAFAAPAYER[[#This Row],[06.08.2025]],0)</f>
        <v>0</v>
      </c>
      <c r="CK555" s="161"/>
      <c r="CL555" s="166">
        <f>IF(PMKAFAAPAYER[[#This Row],[ ]]="Payé",PMKAFAAPAYER[[#This Row],[13.08.2025]],0)</f>
        <v>0</v>
      </c>
      <c r="CM555" s="161"/>
      <c r="CN555" s="166">
        <f>IF(PMKAFAAPAYER[[#This Row],[ ]]="Payé",PMKAFAAPAYER[[#This Row],[20.08.2025]],0)</f>
        <v>0</v>
      </c>
      <c r="CO555" s="161"/>
      <c r="CP555" s="176">
        <f>IF(PMKAFAAPAYER[[#This Row],[ ]]="Payé",PMKAFAAPAYER[[#This Row],[27.08.2025]],0)</f>
        <v>0</v>
      </c>
      <c r="CQ555" s="18">
        <f t="shared" si="133"/>
        <v>0</v>
      </c>
      <c r="CR555" s="162"/>
      <c r="CS555" s="166">
        <f>IF(PMKAFAAPAYER[[#This Row],[ ]]="Payé",PMKAFAAPAYER[[#This Row],[03.09.2025]],0)</f>
        <v>0</v>
      </c>
      <c r="CT555" s="161"/>
      <c r="CU555" s="166">
        <f>IF(PMKAFAAPAYER[[#This Row],[ ]]="Payé",PMKAFAAPAYER[[#This Row],[10.09.2025]],0)</f>
        <v>0</v>
      </c>
      <c r="CV555" s="161"/>
      <c r="CW555" s="166">
        <f>IF(PMKAFAAPAYER[[#This Row],[ ]]="Payé",PMKAFAAPAYER[[#This Row],[17.09.2025]],0)</f>
        <v>0</v>
      </c>
      <c r="CX555" s="161"/>
      <c r="CY555" s="176">
        <f>IF(PMKAFAAPAYER[[#This Row],[ ]]="Payé",PMKAFAAPAYER[[#This Row],[24.09.2025]],0)</f>
        <v>0</v>
      </c>
      <c r="CZ555" s="17">
        <f t="shared" si="134"/>
        <v>0</v>
      </c>
      <c r="DA555" s="162"/>
      <c r="DB555" s="166">
        <f>IF(PMKAFAAPAYER[[#This Row],[ ]]="Payé",PMKAFAAPAYER[[#This Row],[01.10.2025]],0)</f>
        <v>0</v>
      </c>
      <c r="DC555" s="161"/>
      <c r="DD555" s="166">
        <f>IF(PMKAFAAPAYER[[#This Row],[ ]]="Payé",PMKAFAAPAYER[[#This Row],[08.10.2025]],0)</f>
        <v>0</v>
      </c>
      <c r="DE555" s="161"/>
      <c r="DF555" s="166">
        <f>IF(PMKAFAAPAYER[[#This Row],[ ]]="Payé",PMKAFAAPAYER[[#This Row],[15.10.2025]],0)</f>
        <v>0</v>
      </c>
      <c r="DG555" s="161"/>
      <c r="DH555" s="166">
        <f>IF(PMKAFAAPAYER[[#This Row],[ ]]="Payé",PMKAFAAPAYER[[#This Row],[22.10.2025]],0)</f>
        <v>0</v>
      </c>
      <c r="DI555" s="161"/>
      <c r="DJ555" s="176">
        <f>IF(PMKAFAAPAYER[[#This Row],[ ]]="Payé",PMKAFAAPAYER[[#This Row],[29.10.2025]],0)</f>
        <v>0</v>
      </c>
      <c r="DK555" s="18">
        <f t="shared" si="135"/>
        <v>0</v>
      </c>
      <c r="DL555" s="162"/>
      <c r="DM555" s="166">
        <f>IF(PMKAFAAPAYER[[#This Row],[ ]]="Payé",PMKAFAAPAYER[[#This Row],[05.11.2025]],0)</f>
        <v>0</v>
      </c>
      <c r="DN555" s="161"/>
      <c r="DO555" s="166">
        <f>IF(PMKAFAAPAYER[[#This Row],[ ]]="Payé",PMKAFAAPAYER[[#This Row],[12.11.2025]],0)</f>
        <v>0</v>
      </c>
      <c r="DP555" s="161"/>
      <c r="DQ555" s="166">
        <f>IF(PMKAFAAPAYER[[#This Row],[ ]]="Payé",PMKAFAAPAYER[[#This Row],[19.11.2025]],0)</f>
        <v>0</v>
      </c>
      <c r="DR555" s="161"/>
      <c r="DS555" s="176">
        <f>IF(PMKAFAAPAYER[[#This Row],[ ]]="Payé",PMKAFAAPAYER[[#This Row],[26.11.2025]],0)</f>
        <v>0</v>
      </c>
      <c r="DT555" s="17">
        <f t="shared" si="136"/>
        <v>0</v>
      </c>
      <c r="DU555" s="162"/>
      <c r="DV555" s="166">
        <f>IF(PMKAFAAPAYER[[#This Row],[ ]]="Payé",PMKAFAAPAYER[[#This Row],[03.12.2025]],0)</f>
        <v>0</v>
      </c>
      <c r="DW555" s="161"/>
      <c r="DX555" s="166">
        <f>IF(PMKAFAAPAYER[[#This Row],[ ]]="Payé",PMKAFAAPAYER[[#This Row],[10.12.2025]],0)</f>
        <v>0</v>
      </c>
      <c r="DY555" s="161"/>
      <c r="DZ555" s="166">
        <f>IF(PMKAFAAPAYER[[#This Row],[ ]]="Payé",PMKAFAAPAYER[[#This Row],[17.12.2025]],0)</f>
        <v>0</v>
      </c>
      <c r="EA555" s="161"/>
      <c r="EB555" s="166">
        <f>IF(PMKAFAAPAYER[[#This Row],[ ]]="Payé",PMKAFAAPAYER[[#This Row],[24.12.2025]],0)</f>
        <v>0</v>
      </c>
      <c r="EC555" s="161"/>
      <c r="ED555" s="176">
        <f>IF(PMKAFAAPAYER[[#This Row],[ ]]="Payé",PMKAFAAPAYER[[#This Row],[31.12.2025]],0)</f>
        <v>0</v>
      </c>
      <c r="EE555" s="18">
        <f t="shared" si="137"/>
        <v>0</v>
      </c>
      <c r="EF555" s="11">
        <f t="shared" si="138"/>
        <v>0</v>
      </c>
      <c r="EG555" s="16">
        <f>+PMKAFAAPAYER[[#This Row],[CHF]]-PMKAFAAPAYER[[#This Row],[T2025]]</f>
        <v>0</v>
      </c>
    </row>
    <row r="556" spans="1:137" x14ac:dyDescent="0.3">
      <c r="A556" s="9">
        <f t="shared" si="139"/>
        <v>551</v>
      </c>
      <c r="B556" s="250"/>
      <c r="C556" s="251"/>
      <c r="D556" s="252"/>
      <c r="E556" s="253"/>
      <c r="F556" s="265">
        <f t="shared" si="125"/>
        <v>0</v>
      </c>
      <c r="G556" s="254"/>
      <c r="H556" s="255"/>
      <c r="I556" s="256"/>
      <c r="J556" s="14"/>
      <c r="K556" s="14"/>
      <c r="L556" s="14"/>
      <c r="N556" s="15"/>
      <c r="P556" s="258"/>
      <c r="Q556" s="259"/>
      <c r="R556" s="260"/>
      <c r="S556" s="166">
        <f>IF(PMKAFAAPAYER[[#This Row],[ ]]="Payé",PMKAFAAPAYER[[#This Row],[02.01.2025]],0)</f>
        <v>0</v>
      </c>
      <c r="T556" s="234"/>
      <c r="U556" s="166">
        <f>IF(PMKAFAAPAYER[[#This Row],[ ]]="Payé",PMKAFAAPAYER[[#This Row],[09.01.2025]],0)</f>
        <v>0</v>
      </c>
      <c r="V556" s="234"/>
      <c r="W556" s="166">
        <f>IF(PMKAFAAPAYER[[#This Row],[ ]]="Payé",PMKAFAAPAYER[[#This Row],[16.01.2025]],0)</f>
        <v>0</v>
      </c>
      <c r="X556" s="234"/>
      <c r="Y556" s="166">
        <f>IF(PMKAFAAPAYER[[#This Row],[ ]]="Payé",PMKAFAAPAYER[[#This Row],[23.01.2025]],0)</f>
        <v>0</v>
      </c>
      <c r="Z556" s="234"/>
      <c r="AA556" s="176">
        <f>IF(PMKAFAAPAYER[[#This Row],[ ]]="Payé",PMKAFAAPAYER[[#This Row],[30.01.2025]],0)</f>
        <v>0</v>
      </c>
      <c r="AB556" s="32">
        <f t="shared" si="126"/>
        <v>0</v>
      </c>
      <c r="AC556" s="234"/>
      <c r="AD556" s="166">
        <f>IF(PMKAFAAPAYER[[#This Row],[ ]]="Payé",PMKAFAAPAYER[[#This Row],[06.02.2025]],0)</f>
        <v>0</v>
      </c>
      <c r="AE556" s="234"/>
      <c r="AF556" s="166">
        <f>IF(PMKAFAAPAYER[[#This Row],[ ]]="Payé",PMKAFAAPAYER[[#This Row],[13.02.2025]],0)</f>
        <v>0</v>
      </c>
      <c r="AG556" s="234"/>
      <c r="AH556" s="166">
        <f>IF(PMKAFAAPAYER[[#This Row],[ ]]="Payé",PMKAFAAPAYER[[#This Row],[20.02.2025]],0)</f>
        <v>0</v>
      </c>
      <c r="AI556" s="234"/>
      <c r="AJ556" s="176">
        <f>IF(PMKAFAAPAYER[[#This Row],[ ]]="Payé",PMKAFAAPAYER[[#This Row],[27.02.2025]],0)</f>
        <v>0</v>
      </c>
      <c r="AK556" s="47">
        <f t="shared" si="127"/>
        <v>0</v>
      </c>
      <c r="AL556" s="162"/>
      <c r="AM556" s="166">
        <f>IF(PMKAFAAPAYER[[#This Row],[ ]]="Payé",PMKAFAAPAYER[[#This Row],[05.03.2025]],0)</f>
        <v>0</v>
      </c>
      <c r="AN556" s="161"/>
      <c r="AO556" s="166">
        <f>IF(PMKAFAAPAYER[[#This Row],[ ]]="Payé",PMKAFAAPAYER[[#This Row],[12.03.2025]],0)</f>
        <v>0</v>
      </c>
      <c r="AP556" s="161"/>
      <c r="AQ556" s="166">
        <f>IF(PMKAFAAPAYER[[#This Row],[ ]]="Payé",PMKAFAAPAYER[[#This Row],[19.03.2025]],0)</f>
        <v>0</v>
      </c>
      <c r="AR556" s="161"/>
      <c r="AS556" s="176">
        <f>IF(PMKAFAAPAYER[[#This Row],[ ]]="Payé",PMKAFAAPAYER[[#This Row],[26.03.2025]],0)</f>
        <v>0</v>
      </c>
      <c r="AT556" s="17">
        <f t="shared" si="128"/>
        <v>0</v>
      </c>
      <c r="AU556" s="162"/>
      <c r="AV556" s="166">
        <f>IF(PMKAFAAPAYER[[#This Row],[ ]]="Payé",PMKAFAAPAYER[[#This Row],[02.04.2025]],0)</f>
        <v>0</v>
      </c>
      <c r="AW556" s="161"/>
      <c r="AX556" s="166">
        <f>IF(PMKAFAAPAYER[[#This Row],[ ]]="Payé",PMKAFAAPAYER[[#This Row],[09.04.2025]],0)</f>
        <v>0</v>
      </c>
      <c r="AY556" s="161"/>
      <c r="AZ556" s="166">
        <f>IF(PMKAFAAPAYER[[#This Row],[ ]]="Payé",PMKAFAAPAYER[[#This Row],[16.04.2025]],0)</f>
        <v>0</v>
      </c>
      <c r="BA556" s="161"/>
      <c r="BB556" s="166">
        <f>IF(PMKAFAAPAYER[[#This Row],[ ]]="Payé",PMKAFAAPAYER[[#This Row],[23.04.2025]],0)</f>
        <v>0</v>
      </c>
      <c r="BC556" s="161"/>
      <c r="BD556" s="176">
        <f>IF(PMKAFAAPAYER[[#This Row],[ ]]="Payé",PMKAFAAPAYER[[#This Row],[30.04.2025]],0)</f>
        <v>0</v>
      </c>
      <c r="BE556" s="18">
        <f t="shared" si="129"/>
        <v>0</v>
      </c>
      <c r="BF556" s="162"/>
      <c r="BG556" s="166">
        <f>IF(PMKAFAAPAYER[[#This Row],[ ]]="Payé",PMKAFAAPAYER[[#This Row],[07.05.2025]],0)</f>
        <v>0</v>
      </c>
      <c r="BH556" s="161"/>
      <c r="BI556" s="166">
        <f>IF(PMKAFAAPAYER[[#This Row],[ ]]="Payé",PMKAFAAPAYER[[#This Row],[14.05.2025]],0)</f>
        <v>0</v>
      </c>
      <c r="BJ556" s="161"/>
      <c r="BK556" s="166">
        <f>IF(PMKAFAAPAYER[[#This Row],[ ]]="Payé",PMKAFAAPAYER[[#This Row],[21.05.2025]],0)</f>
        <v>0</v>
      </c>
      <c r="BL556" s="161"/>
      <c r="BM556" s="176">
        <f>IF(PMKAFAAPAYER[[#This Row],[ ]]="Payé",PMKAFAAPAYER[[#This Row],[28.05.2025]],0)</f>
        <v>0</v>
      </c>
      <c r="BN556" s="17">
        <f t="shared" si="130"/>
        <v>0</v>
      </c>
      <c r="BO556" s="162"/>
      <c r="BP556" s="166">
        <f>IF(PMKAFAAPAYER[[#This Row],[ ]]="Payé",PMKAFAAPAYER[[#This Row],[04.06.2025]],0)</f>
        <v>0</v>
      </c>
      <c r="BQ556" s="161"/>
      <c r="BR556" s="166">
        <f>IF(PMKAFAAPAYER[[#This Row],[ ]]="Payé",PMKAFAAPAYER[[#This Row],[11.06.2025]],0)</f>
        <v>0</v>
      </c>
      <c r="BS556" s="161"/>
      <c r="BT556" s="166">
        <f>IF(PMKAFAAPAYER[[#This Row],[ ]]="Payé",PMKAFAAPAYER[[#This Row],[18.06.2025]],0)</f>
        <v>0</v>
      </c>
      <c r="BU556" s="161"/>
      <c r="BV556" s="176">
        <f>IF(PMKAFAAPAYER[[#This Row],[ ]]="Payé",PMKAFAAPAYER[[#This Row],[25.06.2025]],0)</f>
        <v>0</v>
      </c>
      <c r="BW556" s="18">
        <f t="shared" si="131"/>
        <v>0</v>
      </c>
      <c r="BX556" s="162"/>
      <c r="BY556" s="166">
        <f>IF(PMKAFAAPAYER[[#This Row],[ ]]="Payé",PMKAFAAPAYER[[#This Row],[02.07.2025]],0)</f>
        <v>0</v>
      </c>
      <c r="BZ556" s="161"/>
      <c r="CA556" s="166">
        <f>IF(PMKAFAAPAYER[[#This Row],[ ]]="Payé",PMKAFAAPAYER[[#This Row],[09.07.2025]],0)</f>
        <v>0</v>
      </c>
      <c r="CB556" s="161"/>
      <c r="CC556" s="166">
        <f>IF(PMKAFAAPAYER[[#This Row],[ ]]="Payé",PMKAFAAPAYER[[#This Row],[16.07.2025]],0)</f>
        <v>0</v>
      </c>
      <c r="CD556" s="161"/>
      <c r="CE556" s="166">
        <f>IF(PMKAFAAPAYER[[#This Row],[ ]]="Payé",PMKAFAAPAYER[[#This Row],[23.07.2025]],0)</f>
        <v>0</v>
      </c>
      <c r="CF556" s="161"/>
      <c r="CG556" s="176">
        <f>IF(PMKAFAAPAYER[[#This Row],[ ]]="Payé",PMKAFAAPAYER[[#This Row],[30.07.2025]],0)</f>
        <v>0</v>
      </c>
      <c r="CH556" s="17">
        <f t="shared" si="132"/>
        <v>0</v>
      </c>
      <c r="CI556" s="162"/>
      <c r="CJ556" s="166">
        <f>IF(PMKAFAAPAYER[[#This Row],[ ]]="Payé",PMKAFAAPAYER[[#This Row],[06.08.2025]],0)</f>
        <v>0</v>
      </c>
      <c r="CK556" s="161"/>
      <c r="CL556" s="166">
        <f>IF(PMKAFAAPAYER[[#This Row],[ ]]="Payé",PMKAFAAPAYER[[#This Row],[13.08.2025]],0)</f>
        <v>0</v>
      </c>
      <c r="CM556" s="161"/>
      <c r="CN556" s="166">
        <f>IF(PMKAFAAPAYER[[#This Row],[ ]]="Payé",PMKAFAAPAYER[[#This Row],[20.08.2025]],0)</f>
        <v>0</v>
      </c>
      <c r="CO556" s="161"/>
      <c r="CP556" s="176">
        <f>IF(PMKAFAAPAYER[[#This Row],[ ]]="Payé",PMKAFAAPAYER[[#This Row],[27.08.2025]],0)</f>
        <v>0</v>
      </c>
      <c r="CQ556" s="18">
        <f t="shared" si="133"/>
        <v>0</v>
      </c>
      <c r="CR556" s="162"/>
      <c r="CS556" s="166">
        <f>IF(PMKAFAAPAYER[[#This Row],[ ]]="Payé",PMKAFAAPAYER[[#This Row],[03.09.2025]],0)</f>
        <v>0</v>
      </c>
      <c r="CT556" s="161"/>
      <c r="CU556" s="166">
        <f>IF(PMKAFAAPAYER[[#This Row],[ ]]="Payé",PMKAFAAPAYER[[#This Row],[10.09.2025]],0)</f>
        <v>0</v>
      </c>
      <c r="CV556" s="161"/>
      <c r="CW556" s="166">
        <f>IF(PMKAFAAPAYER[[#This Row],[ ]]="Payé",PMKAFAAPAYER[[#This Row],[17.09.2025]],0)</f>
        <v>0</v>
      </c>
      <c r="CX556" s="161"/>
      <c r="CY556" s="176">
        <f>IF(PMKAFAAPAYER[[#This Row],[ ]]="Payé",PMKAFAAPAYER[[#This Row],[24.09.2025]],0)</f>
        <v>0</v>
      </c>
      <c r="CZ556" s="17">
        <f t="shared" si="134"/>
        <v>0</v>
      </c>
      <c r="DA556" s="162"/>
      <c r="DB556" s="166">
        <f>IF(PMKAFAAPAYER[[#This Row],[ ]]="Payé",PMKAFAAPAYER[[#This Row],[01.10.2025]],0)</f>
        <v>0</v>
      </c>
      <c r="DC556" s="161"/>
      <c r="DD556" s="166">
        <f>IF(PMKAFAAPAYER[[#This Row],[ ]]="Payé",PMKAFAAPAYER[[#This Row],[08.10.2025]],0)</f>
        <v>0</v>
      </c>
      <c r="DE556" s="161"/>
      <c r="DF556" s="166">
        <f>IF(PMKAFAAPAYER[[#This Row],[ ]]="Payé",PMKAFAAPAYER[[#This Row],[15.10.2025]],0)</f>
        <v>0</v>
      </c>
      <c r="DG556" s="161"/>
      <c r="DH556" s="166">
        <f>IF(PMKAFAAPAYER[[#This Row],[ ]]="Payé",PMKAFAAPAYER[[#This Row],[22.10.2025]],0)</f>
        <v>0</v>
      </c>
      <c r="DI556" s="161"/>
      <c r="DJ556" s="176">
        <f>IF(PMKAFAAPAYER[[#This Row],[ ]]="Payé",PMKAFAAPAYER[[#This Row],[29.10.2025]],0)</f>
        <v>0</v>
      </c>
      <c r="DK556" s="18">
        <f t="shared" si="135"/>
        <v>0</v>
      </c>
      <c r="DL556" s="162"/>
      <c r="DM556" s="166">
        <f>IF(PMKAFAAPAYER[[#This Row],[ ]]="Payé",PMKAFAAPAYER[[#This Row],[05.11.2025]],0)</f>
        <v>0</v>
      </c>
      <c r="DN556" s="161"/>
      <c r="DO556" s="166">
        <f>IF(PMKAFAAPAYER[[#This Row],[ ]]="Payé",PMKAFAAPAYER[[#This Row],[12.11.2025]],0)</f>
        <v>0</v>
      </c>
      <c r="DP556" s="161"/>
      <c r="DQ556" s="166">
        <f>IF(PMKAFAAPAYER[[#This Row],[ ]]="Payé",PMKAFAAPAYER[[#This Row],[19.11.2025]],0)</f>
        <v>0</v>
      </c>
      <c r="DR556" s="161"/>
      <c r="DS556" s="176">
        <f>IF(PMKAFAAPAYER[[#This Row],[ ]]="Payé",PMKAFAAPAYER[[#This Row],[26.11.2025]],0)</f>
        <v>0</v>
      </c>
      <c r="DT556" s="17">
        <f t="shared" si="136"/>
        <v>0</v>
      </c>
      <c r="DU556" s="162"/>
      <c r="DV556" s="166">
        <f>IF(PMKAFAAPAYER[[#This Row],[ ]]="Payé",PMKAFAAPAYER[[#This Row],[03.12.2025]],0)</f>
        <v>0</v>
      </c>
      <c r="DW556" s="161"/>
      <c r="DX556" s="166">
        <f>IF(PMKAFAAPAYER[[#This Row],[ ]]="Payé",PMKAFAAPAYER[[#This Row],[10.12.2025]],0)</f>
        <v>0</v>
      </c>
      <c r="DY556" s="161"/>
      <c r="DZ556" s="166">
        <f>IF(PMKAFAAPAYER[[#This Row],[ ]]="Payé",PMKAFAAPAYER[[#This Row],[17.12.2025]],0)</f>
        <v>0</v>
      </c>
      <c r="EA556" s="161"/>
      <c r="EB556" s="166">
        <f>IF(PMKAFAAPAYER[[#This Row],[ ]]="Payé",PMKAFAAPAYER[[#This Row],[24.12.2025]],0)</f>
        <v>0</v>
      </c>
      <c r="EC556" s="161"/>
      <c r="ED556" s="176">
        <f>IF(PMKAFAAPAYER[[#This Row],[ ]]="Payé",PMKAFAAPAYER[[#This Row],[31.12.2025]],0)</f>
        <v>0</v>
      </c>
      <c r="EE556" s="18">
        <f t="shared" si="137"/>
        <v>0</v>
      </c>
      <c r="EF556" s="11">
        <f t="shared" si="138"/>
        <v>0</v>
      </c>
      <c r="EG556" s="16">
        <f>+PMKAFAAPAYER[[#This Row],[CHF]]-PMKAFAAPAYER[[#This Row],[T2025]]</f>
        <v>0</v>
      </c>
    </row>
    <row r="557" spans="1:137" x14ac:dyDescent="0.3">
      <c r="A557" s="9">
        <f t="shared" si="139"/>
        <v>552</v>
      </c>
      <c r="B557" s="250"/>
      <c r="C557" s="251"/>
      <c r="D557" s="252"/>
      <c r="E557" s="253"/>
      <c r="F557" s="265">
        <f t="shared" ref="F557:F620" si="140">+D557+E557</f>
        <v>0</v>
      </c>
      <c r="G557" s="254"/>
      <c r="H557" s="255"/>
      <c r="I557" s="256"/>
      <c r="J557" s="14"/>
      <c r="K557" s="14"/>
      <c r="L557" s="14"/>
      <c r="N557" s="15"/>
      <c r="P557" s="258"/>
      <c r="Q557" s="259"/>
      <c r="R557" s="260"/>
      <c r="S557" s="166">
        <f>IF(PMKAFAAPAYER[[#This Row],[ ]]="Payé",PMKAFAAPAYER[[#This Row],[02.01.2025]],0)</f>
        <v>0</v>
      </c>
      <c r="T557" s="234"/>
      <c r="U557" s="166">
        <f>IF(PMKAFAAPAYER[[#This Row],[ ]]="Payé",PMKAFAAPAYER[[#This Row],[09.01.2025]],0)</f>
        <v>0</v>
      </c>
      <c r="V557" s="234"/>
      <c r="W557" s="166">
        <f>IF(PMKAFAAPAYER[[#This Row],[ ]]="Payé",PMKAFAAPAYER[[#This Row],[16.01.2025]],0)</f>
        <v>0</v>
      </c>
      <c r="X557" s="234"/>
      <c r="Y557" s="166">
        <f>IF(PMKAFAAPAYER[[#This Row],[ ]]="Payé",PMKAFAAPAYER[[#This Row],[23.01.2025]],0)</f>
        <v>0</v>
      </c>
      <c r="Z557" s="234"/>
      <c r="AA557" s="176">
        <f>IF(PMKAFAAPAYER[[#This Row],[ ]]="Payé",PMKAFAAPAYER[[#This Row],[30.01.2025]],0)</f>
        <v>0</v>
      </c>
      <c r="AB557" s="32">
        <f t="shared" si="126"/>
        <v>0</v>
      </c>
      <c r="AC557" s="234"/>
      <c r="AD557" s="166">
        <f>IF(PMKAFAAPAYER[[#This Row],[ ]]="Payé",PMKAFAAPAYER[[#This Row],[06.02.2025]],0)</f>
        <v>0</v>
      </c>
      <c r="AE557" s="234"/>
      <c r="AF557" s="166">
        <f>IF(PMKAFAAPAYER[[#This Row],[ ]]="Payé",PMKAFAAPAYER[[#This Row],[13.02.2025]],0)</f>
        <v>0</v>
      </c>
      <c r="AG557" s="234"/>
      <c r="AH557" s="166">
        <f>IF(PMKAFAAPAYER[[#This Row],[ ]]="Payé",PMKAFAAPAYER[[#This Row],[20.02.2025]],0)</f>
        <v>0</v>
      </c>
      <c r="AI557" s="234"/>
      <c r="AJ557" s="176">
        <f>IF(PMKAFAAPAYER[[#This Row],[ ]]="Payé",PMKAFAAPAYER[[#This Row],[27.02.2025]],0)</f>
        <v>0</v>
      </c>
      <c r="AK557" s="47">
        <f t="shared" si="127"/>
        <v>0</v>
      </c>
      <c r="AL557" s="162"/>
      <c r="AM557" s="166">
        <f>IF(PMKAFAAPAYER[[#This Row],[ ]]="Payé",PMKAFAAPAYER[[#This Row],[05.03.2025]],0)</f>
        <v>0</v>
      </c>
      <c r="AN557" s="161"/>
      <c r="AO557" s="166">
        <f>IF(PMKAFAAPAYER[[#This Row],[ ]]="Payé",PMKAFAAPAYER[[#This Row],[12.03.2025]],0)</f>
        <v>0</v>
      </c>
      <c r="AP557" s="161"/>
      <c r="AQ557" s="166">
        <f>IF(PMKAFAAPAYER[[#This Row],[ ]]="Payé",PMKAFAAPAYER[[#This Row],[19.03.2025]],0)</f>
        <v>0</v>
      </c>
      <c r="AR557" s="161"/>
      <c r="AS557" s="176">
        <f>IF(PMKAFAAPAYER[[#This Row],[ ]]="Payé",PMKAFAAPAYER[[#This Row],[26.03.2025]],0)</f>
        <v>0</v>
      </c>
      <c r="AT557" s="17">
        <f t="shared" si="128"/>
        <v>0</v>
      </c>
      <c r="AU557" s="162"/>
      <c r="AV557" s="166">
        <f>IF(PMKAFAAPAYER[[#This Row],[ ]]="Payé",PMKAFAAPAYER[[#This Row],[02.04.2025]],0)</f>
        <v>0</v>
      </c>
      <c r="AW557" s="161"/>
      <c r="AX557" s="166">
        <f>IF(PMKAFAAPAYER[[#This Row],[ ]]="Payé",PMKAFAAPAYER[[#This Row],[09.04.2025]],0)</f>
        <v>0</v>
      </c>
      <c r="AY557" s="161"/>
      <c r="AZ557" s="166">
        <f>IF(PMKAFAAPAYER[[#This Row],[ ]]="Payé",PMKAFAAPAYER[[#This Row],[16.04.2025]],0)</f>
        <v>0</v>
      </c>
      <c r="BA557" s="161"/>
      <c r="BB557" s="166">
        <f>IF(PMKAFAAPAYER[[#This Row],[ ]]="Payé",PMKAFAAPAYER[[#This Row],[23.04.2025]],0)</f>
        <v>0</v>
      </c>
      <c r="BC557" s="161"/>
      <c r="BD557" s="176">
        <f>IF(PMKAFAAPAYER[[#This Row],[ ]]="Payé",PMKAFAAPAYER[[#This Row],[30.04.2025]],0)</f>
        <v>0</v>
      </c>
      <c r="BE557" s="18">
        <f t="shared" si="129"/>
        <v>0</v>
      </c>
      <c r="BF557" s="162"/>
      <c r="BG557" s="166">
        <f>IF(PMKAFAAPAYER[[#This Row],[ ]]="Payé",PMKAFAAPAYER[[#This Row],[07.05.2025]],0)</f>
        <v>0</v>
      </c>
      <c r="BH557" s="161"/>
      <c r="BI557" s="166">
        <f>IF(PMKAFAAPAYER[[#This Row],[ ]]="Payé",PMKAFAAPAYER[[#This Row],[14.05.2025]],0)</f>
        <v>0</v>
      </c>
      <c r="BJ557" s="161"/>
      <c r="BK557" s="166">
        <f>IF(PMKAFAAPAYER[[#This Row],[ ]]="Payé",PMKAFAAPAYER[[#This Row],[21.05.2025]],0)</f>
        <v>0</v>
      </c>
      <c r="BL557" s="161"/>
      <c r="BM557" s="176">
        <f>IF(PMKAFAAPAYER[[#This Row],[ ]]="Payé",PMKAFAAPAYER[[#This Row],[28.05.2025]],0)</f>
        <v>0</v>
      </c>
      <c r="BN557" s="17">
        <f t="shared" si="130"/>
        <v>0</v>
      </c>
      <c r="BO557" s="162"/>
      <c r="BP557" s="166">
        <f>IF(PMKAFAAPAYER[[#This Row],[ ]]="Payé",PMKAFAAPAYER[[#This Row],[04.06.2025]],0)</f>
        <v>0</v>
      </c>
      <c r="BQ557" s="161"/>
      <c r="BR557" s="166">
        <f>IF(PMKAFAAPAYER[[#This Row],[ ]]="Payé",PMKAFAAPAYER[[#This Row],[11.06.2025]],0)</f>
        <v>0</v>
      </c>
      <c r="BS557" s="161"/>
      <c r="BT557" s="166">
        <f>IF(PMKAFAAPAYER[[#This Row],[ ]]="Payé",PMKAFAAPAYER[[#This Row],[18.06.2025]],0)</f>
        <v>0</v>
      </c>
      <c r="BU557" s="161"/>
      <c r="BV557" s="176">
        <f>IF(PMKAFAAPAYER[[#This Row],[ ]]="Payé",PMKAFAAPAYER[[#This Row],[25.06.2025]],0)</f>
        <v>0</v>
      </c>
      <c r="BW557" s="18">
        <f t="shared" si="131"/>
        <v>0</v>
      </c>
      <c r="BX557" s="162"/>
      <c r="BY557" s="166">
        <f>IF(PMKAFAAPAYER[[#This Row],[ ]]="Payé",PMKAFAAPAYER[[#This Row],[02.07.2025]],0)</f>
        <v>0</v>
      </c>
      <c r="BZ557" s="161"/>
      <c r="CA557" s="166">
        <f>IF(PMKAFAAPAYER[[#This Row],[ ]]="Payé",PMKAFAAPAYER[[#This Row],[09.07.2025]],0)</f>
        <v>0</v>
      </c>
      <c r="CB557" s="161"/>
      <c r="CC557" s="166">
        <f>IF(PMKAFAAPAYER[[#This Row],[ ]]="Payé",PMKAFAAPAYER[[#This Row],[16.07.2025]],0)</f>
        <v>0</v>
      </c>
      <c r="CD557" s="161"/>
      <c r="CE557" s="166">
        <f>IF(PMKAFAAPAYER[[#This Row],[ ]]="Payé",PMKAFAAPAYER[[#This Row],[23.07.2025]],0)</f>
        <v>0</v>
      </c>
      <c r="CF557" s="161"/>
      <c r="CG557" s="176">
        <f>IF(PMKAFAAPAYER[[#This Row],[ ]]="Payé",PMKAFAAPAYER[[#This Row],[30.07.2025]],0)</f>
        <v>0</v>
      </c>
      <c r="CH557" s="17">
        <f t="shared" si="132"/>
        <v>0</v>
      </c>
      <c r="CI557" s="162"/>
      <c r="CJ557" s="166">
        <f>IF(PMKAFAAPAYER[[#This Row],[ ]]="Payé",PMKAFAAPAYER[[#This Row],[06.08.2025]],0)</f>
        <v>0</v>
      </c>
      <c r="CK557" s="161"/>
      <c r="CL557" s="166">
        <f>IF(PMKAFAAPAYER[[#This Row],[ ]]="Payé",PMKAFAAPAYER[[#This Row],[13.08.2025]],0)</f>
        <v>0</v>
      </c>
      <c r="CM557" s="161"/>
      <c r="CN557" s="166">
        <f>IF(PMKAFAAPAYER[[#This Row],[ ]]="Payé",PMKAFAAPAYER[[#This Row],[20.08.2025]],0)</f>
        <v>0</v>
      </c>
      <c r="CO557" s="161"/>
      <c r="CP557" s="176">
        <f>IF(PMKAFAAPAYER[[#This Row],[ ]]="Payé",PMKAFAAPAYER[[#This Row],[27.08.2025]],0)</f>
        <v>0</v>
      </c>
      <c r="CQ557" s="18">
        <f t="shared" si="133"/>
        <v>0</v>
      </c>
      <c r="CR557" s="162"/>
      <c r="CS557" s="166">
        <f>IF(PMKAFAAPAYER[[#This Row],[ ]]="Payé",PMKAFAAPAYER[[#This Row],[03.09.2025]],0)</f>
        <v>0</v>
      </c>
      <c r="CT557" s="161"/>
      <c r="CU557" s="166">
        <f>IF(PMKAFAAPAYER[[#This Row],[ ]]="Payé",PMKAFAAPAYER[[#This Row],[10.09.2025]],0)</f>
        <v>0</v>
      </c>
      <c r="CV557" s="161"/>
      <c r="CW557" s="166">
        <f>IF(PMKAFAAPAYER[[#This Row],[ ]]="Payé",PMKAFAAPAYER[[#This Row],[17.09.2025]],0)</f>
        <v>0</v>
      </c>
      <c r="CX557" s="161"/>
      <c r="CY557" s="176">
        <f>IF(PMKAFAAPAYER[[#This Row],[ ]]="Payé",PMKAFAAPAYER[[#This Row],[24.09.2025]],0)</f>
        <v>0</v>
      </c>
      <c r="CZ557" s="17">
        <f t="shared" si="134"/>
        <v>0</v>
      </c>
      <c r="DA557" s="162"/>
      <c r="DB557" s="166">
        <f>IF(PMKAFAAPAYER[[#This Row],[ ]]="Payé",PMKAFAAPAYER[[#This Row],[01.10.2025]],0)</f>
        <v>0</v>
      </c>
      <c r="DC557" s="161"/>
      <c r="DD557" s="166">
        <f>IF(PMKAFAAPAYER[[#This Row],[ ]]="Payé",PMKAFAAPAYER[[#This Row],[08.10.2025]],0)</f>
        <v>0</v>
      </c>
      <c r="DE557" s="161"/>
      <c r="DF557" s="166">
        <f>IF(PMKAFAAPAYER[[#This Row],[ ]]="Payé",PMKAFAAPAYER[[#This Row],[15.10.2025]],0)</f>
        <v>0</v>
      </c>
      <c r="DG557" s="161"/>
      <c r="DH557" s="166">
        <f>IF(PMKAFAAPAYER[[#This Row],[ ]]="Payé",PMKAFAAPAYER[[#This Row],[22.10.2025]],0)</f>
        <v>0</v>
      </c>
      <c r="DI557" s="161"/>
      <c r="DJ557" s="176">
        <f>IF(PMKAFAAPAYER[[#This Row],[ ]]="Payé",PMKAFAAPAYER[[#This Row],[29.10.2025]],0)</f>
        <v>0</v>
      </c>
      <c r="DK557" s="18">
        <f t="shared" si="135"/>
        <v>0</v>
      </c>
      <c r="DL557" s="162"/>
      <c r="DM557" s="166">
        <f>IF(PMKAFAAPAYER[[#This Row],[ ]]="Payé",PMKAFAAPAYER[[#This Row],[05.11.2025]],0)</f>
        <v>0</v>
      </c>
      <c r="DN557" s="161"/>
      <c r="DO557" s="166">
        <f>IF(PMKAFAAPAYER[[#This Row],[ ]]="Payé",PMKAFAAPAYER[[#This Row],[12.11.2025]],0)</f>
        <v>0</v>
      </c>
      <c r="DP557" s="161"/>
      <c r="DQ557" s="166">
        <f>IF(PMKAFAAPAYER[[#This Row],[ ]]="Payé",PMKAFAAPAYER[[#This Row],[19.11.2025]],0)</f>
        <v>0</v>
      </c>
      <c r="DR557" s="161"/>
      <c r="DS557" s="176">
        <f>IF(PMKAFAAPAYER[[#This Row],[ ]]="Payé",PMKAFAAPAYER[[#This Row],[26.11.2025]],0)</f>
        <v>0</v>
      </c>
      <c r="DT557" s="17">
        <f t="shared" si="136"/>
        <v>0</v>
      </c>
      <c r="DU557" s="162"/>
      <c r="DV557" s="166">
        <f>IF(PMKAFAAPAYER[[#This Row],[ ]]="Payé",PMKAFAAPAYER[[#This Row],[03.12.2025]],0)</f>
        <v>0</v>
      </c>
      <c r="DW557" s="161"/>
      <c r="DX557" s="166">
        <f>IF(PMKAFAAPAYER[[#This Row],[ ]]="Payé",PMKAFAAPAYER[[#This Row],[10.12.2025]],0)</f>
        <v>0</v>
      </c>
      <c r="DY557" s="161"/>
      <c r="DZ557" s="166">
        <f>IF(PMKAFAAPAYER[[#This Row],[ ]]="Payé",PMKAFAAPAYER[[#This Row],[17.12.2025]],0)</f>
        <v>0</v>
      </c>
      <c r="EA557" s="161"/>
      <c r="EB557" s="166">
        <f>IF(PMKAFAAPAYER[[#This Row],[ ]]="Payé",PMKAFAAPAYER[[#This Row],[24.12.2025]],0)</f>
        <v>0</v>
      </c>
      <c r="EC557" s="161"/>
      <c r="ED557" s="176">
        <f>IF(PMKAFAAPAYER[[#This Row],[ ]]="Payé",PMKAFAAPAYER[[#This Row],[31.12.2025]],0)</f>
        <v>0</v>
      </c>
      <c r="EE557" s="18">
        <f t="shared" si="137"/>
        <v>0</v>
      </c>
      <c r="EF557" s="11">
        <f t="shared" si="138"/>
        <v>0</v>
      </c>
      <c r="EG557" s="16">
        <f>+PMKAFAAPAYER[[#This Row],[CHF]]-PMKAFAAPAYER[[#This Row],[T2025]]</f>
        <v>0</v>
      </c>
    </row>
    <row r="558" spans="1:137" x14ac:dyDescent="0.3">
      <c r="A558" s="9">
        <f t="shared" si="139"/>
        <v>553</v>
      </c>
      <c r="B558" s="250"/>
      <c r="C558" s="251"/>
      <c r="D558" s="252"/>
      <c r="E558" s="253"/>
      <c r="F558" s="265">
        <f t="shared" si="140"/>
        <v>0</v>
      </c>
      <c r="G558" s="254"/>
      <c r="H558" s="255"/>
      <c r="I558" s="256"/>
      <c r="J558" s="14"/>
      <c r="K558" s="14"/>
      <c r="L558" s="14"/>
      <c r="N558" s="15"/>
      <c r="P558" s="258"/>
      <c r="Q558" s="259"/>
      <c r="R558" s="260"/>
      <c r="S558" s="166">
        <f>IF(PMKAFAAPAYER[[#This Row],[ ]]="Payé",PMKAFAAPAYER[[#This Row],[02.01.2025]],0)</f>
        <v>0</v>
      </c>
      <c r="T558" s="234"/>
      <c r="U558" s="166">
        <f>IF(PMKAFAAPAYER[[#This Row],[ ]]="Payé",PMKAFAAPAYER[[#This Row],[09.01.2025]],0)</f>
        <v>0</v>
      </c>
      <c r="V558" s="234"/>
      <c r="W558" s="166">
        <f>IF(PMKAFAAPAYER[[#This Row],[ ]]="Payé",PMKAFAAPAYER[[#This Row],[16.01.2025]],0)</f>
        <v>0</v>
      </c>
      <c r="X558" s="234"/>
      <c r="Y558" s="166">
        <f>IF(PMKAFAAPAYER[[#This Row],[ ]]="Payé",PMKAFAAPAYER[[#This Row],[23.01.2025]],0)</f>
        <v>0</v>
      </c>
      <c r="Z558" s="234"/>
      <c r="AA558" s="176">
        <f>IF(PMKAFAAPAYER[[#This Row],[ ]]="Payé",PMKAFAAPAYER[[#This Row],[30.01.2025]],0)</f>
        <v>0</v>
      </c>
      <c r="AB558" s="32">
        <f t="shared" si="126"/>
        <v>0</v>
      </c>
      <c r="AC558" s="234"/>
      <c r="AD558" s="166">
        <f>IF(PMKAFAAPAYER[[#This Row],[ ]]="Payé",PMKAFAAPAYER[[#This Row],[06.02.2025]],0)</f>
        <v>0</v>
      </c>
      <c r="AE558" s="234"/>
      <c r="AF558" s="166">
        <f>IF(PMKAFAAPAYER[[#This Row],[ ]]="Payé",PMKAFAAPAYER[[#This Row],[13.02.2025]],0)</f>
        <v>0</v>
      </c>
      <c r="AG558" s="234"/>
      <c r="AH558" s="166">
        <f>IF(PMKAFAAPAYER[[#This Row],[ ]]="Payé",PMKAFAAPAYER[[#This Row],[20.02.2025]],0)</f>
        <v>0</v>
      </c>
      <c r="AI558" s="234"/>
      <c r="AJ558" s="176">
        <f>IF(PMKAFAAPAYER[[#This Row],[ ]]="Payé",PMKAFAAPAYER[[#This Row],[27.02.2025]],0)</f>
        <v>0</v>
      </c>
      <c r="AK558" s="47">
        <f t="shared" si="127"/>
        <v>0</v>
      </c>
      <c r="AL558" s="162"/>
      <c r="AM558" s="166">
        <f>IF(PMKAFAAPAYER[[#This Row],[ ]]="Payé",PMKAFAAPAYER[[#This Row],[05.03.2025]],0)</f>
        <v>0</v>
      </c>
      <c r="AN558" s="161"/>
      <c r="AO558" s="166">
        <f>IF(PMKAFAAPAYER[[#This Row],[ ]]="Payé",PMKAFAAPAYER[[#This Row],[12.03.2025]],0)</f>
        <v>0</v>
      </c>
      <c r="AP558" s="161"/>
      <c r="AQ558" s="166">
        <f>IF(PMKAFAAPAYER[[#This Row],[ ]]="Payé",PMKAFAAPAYER[[#This Row],[19.03.2025]],0)</f>
        <v>0</v>
      </c>
      <c r="AR558" s="161"/>
      <c r="AS558" s="176">
        <f>IF(PMKAFAAPAYER[[#This Row],[ ]]="Payé",PMKAFAAPAYER[[#This Row],[26.03.2025]],0)</f>
        <v>0</v>
      </c>
      <c r="AT558" s="17">
        <f t="shared" si="128"/>
        <v>0</v>
      </c>
      <c r="AU558" s="162"/>
      <c r="AV558" s="166">
        <f>IF(PMKAFAAPAYER[[#This Row],[ ]]="Payé",PMKAFAAPAYER[[#This Row],[02.04.2025]],0)</f>
        <v>0</v>
      </c>
      <c r="AW558" s="161"/>
      <c r="AX558" s="166">
        <f>IF(PMKAFAAPAYER[[#This Row],[ ]]="Payé",PMKAFAAPAYER[[#This Row],[09.04.2025]],0)</f>
        <v>0</v>
      </c>
      <c r="AY558" s="161"/>
      <c r="AZ558" s="166">
        <f>IF(PMKAFAAPAYER[[#This Row],[ ]]="Payé",PMKAFAAPAYER[[#This Row],[16.04.2025]],0)</f>
        <v>0</v>
      </c>
      <c r="BA558" s="161"/>
      <c r="BB558" s="166">
        <f>IF(PMKAFAAPAYER[[#This Row],[ ]]="Payé",PMKAFAAPAYER[[#This Row],[23.04.2025]],0)</f>
        <v>0</v>
      </c>
      <c r="BC558" s="161"/>
      <c r="BD558" s="176">
        <f>IF(PMKAFAAPAYER[[#This Row],[ ]]="Payé",PMKAFAAPAYER[[#This Row],[30.04.2025]],0)</f>
        <v>0</v>
      </c>
      <c r="BE558" s="18">
        <f t="shared" si="129"/>
        <v>0</v>
      </c>
      <c r="BF558" s="162"/>
      <c r="BG558" s="166">
        <f>IF(PMKAFAAPAYER[[#This Row],[ ]]="Payé",PMKAFAAPAYER[[#This Row],[07.05.2025]],0)</f>
        <v>0</v>
      </c>
      <c r="BH558" s="161"/>
      <c r="BI558" s="166">
        <f>IF(PMKAFAAPAYER[[#This Row],[ ]]="Payé",PMKAFAAPAYER[[#This Row],[14.05.2025]],0)</f>
        <v>0</v>
      </c>
      <c r="BJ558" s="161"/>
      <c r="BK558" s="166">
        <f>IF(PMKAFAAPAYER[[#This Row],[ ]]="Payé",PMKAFAAPAYER[[#This Row],[21.05.2025]],0)</f>
        <v>0</v>
      </c>
      <c r="BL558" s="161"/>
      <c r="BM558" s="176">
        <f>IF(PMKAFAAPAYER[[#This Row],[ ]]="Payé",PMKAFAAPAYER[[#This Row],[28.05.2025]],0)</f>
        <v>0</v>
      </c>
      <c r="BN558" s="17">
        <f t="shared" si="130"/>
        <v>0</v>
      </c>
      <c r="BO558" s="162"/>
      <c r="BP558" s="166">
        <f>IF(PMKAFAAPAYER[[#This Row],[ ]]="Payé",PMKAFAAPAYER[[#This Row],[04.06.2025]],0)</f>
        <v>0</v>
      </c>
      <c r="BQ558" s="161"/>
      <c r="BR558" s="166">
        <f>IF(PMKAFAAPAYER[[#This Row],[ ]]="Payé",PMKAFAAPAYER[[#This Row],[11.06.2025]],0)</f>
        <v>0</v>
      </c>
      <c r="BS558" s="161"/>
      <c r="BT558" s="166">
        <f>IF(PMKAFAAPAYER[[#This Row],[ ]]="Payé",PMKAFAAPAYER[[#This Row],[18.06.2025]],0)</f>
        <v>0</v>
      </c>
      <c r="BU558" s="161"/>
      <c r="BV558" s="176">
        <f>IF(PMKAFAAPAYER[[#This Row],[ ]]="Payé",PMKAFAAPAYER[[#This Row],[25.06.2025]],0)</f>
        <v>0</v>
      </c>
      <c r="BW558" s="18">
        <f t="shared" si="131"/>
        <v>0</v>
      </c>
      <c r="BX558" s="162"/>
      <c r="BY558" s="166">
        <f>IF(PMKAFAAPAYER[[#This Row],[ ]]="Payé",PMKAFAAPAYER[[#This Row],[02.07.2025]],0)</f>
        <v>0</v>
      </c>
      <c r="BZ558" s="161"/>
      <c r="CA558" s="166">
        <f>IF(PMKAFAAPAYER[[#This Row],[ ]]="Payé",PMKAFAAPAYER[[#This Row],[09.07.2025]],0)</f>
        <v>0</v>
      </c>
      <c r="CB558" s="161"/>
      <c r="CC558" s="166">
        <f>IF(PMKAFAAPAYER[[#This Row],[ ]]="Payé",PMKAFAAPAYER[[#This Row],[16.07.2025]],0)</f>
        <v>0</v>
      </c>
      <c r="CD558" s="161"/>
      <c r="CE558" s="166">
        <f>IF(PMKAFAAPAYER[[#This Row],[ ]]="Payé",PMKAFAAPAYER[[#This Row],[23.07.2025]],0)</f>
        <v>0</v>
      </c>
      <c r="CF558" s="161"/>
      <c r="CG558" s="176">
        <f>IF(PMKAFAAPAYER[[#This Row],[ ]]="Payé",PMKAFAAPAYER[[#This Row],[30.07.2025]],0)</f>
        <v>0</v>
      </c>
      <c r="CH558" s="17">
        <f t="shared" si="132"/>
        <v>0</v>
      </c>
      <c r="CI558" s="162"/>
      <c r="CJ558" s="166">
        <f>IF(PMKAFAAPAYER[[#This Row],[ ]]="Payé",PMKAFAAPAYER[[#This Row],[06.08.2025]],0)</f>
        <v>0</v>
      </c>
      <c r="CK558" s="161"/>
      <c r="CL558" s="166">
        <f>IF(PMKAFAAPAYER[[#This Row],[ ]]="Payé",PMKAFAAPAYER[[#This Row],[13.08.2025]],0)</f>
        <v>0</v>
      </c>
      <c r="CM558" s="161"/>
      <c r="CN558" s="166">
        <f>IF(PMKAFAAPAYER[[#This Row],[ ]]="Payé",PMKAFAAPAYER[[#This Row],[20.08.2025]],0)</f>
        <v>0</v>
      </c>
      <c r="CO558" s="161"/>
      <c r="CP558" s="176">
        <f>IF(PMKAFAAPAYER[[#This Row],[ ]]="Payé",PMKAFAAPAYER[[#This Row],[27.08.2025]],0)</f>
        <v>0</v>
      </c>
      <c r="CQ558" s="18">
        <f t="shared" si="133"/>
        <v>0</v>
      </c>
      <c r="CR558" s="162"/>
      <c r="CS558" s="166">
        <f>IF(PMKAFAAPAYER[[#This Row],[ ]]="Payé",PMKAFAAPAYER[[#This Row],[03.09.2025]],0)</f>
        <v>0</v>
      </c>
      <c r="CT558" s="161"/>
      <c r="CU558" s="166">
        <f>IF(PMKAFAAPAYER[[#This Row],[ ]]="Payé",PMKAFAAPAYER[[#This Row],[10.09.2025]],0)</f>
        <v>0</v>
      </c>
      <c r="CV558" s="161"/>
      <c r="CW558" s="166">
        <f>IF(PMKAFAAPAYER[[#This Row],[ ]]="Payé",PMKAFAAPAYER[[#This Row],[17.09.2025]],0)</f>
        <v>0</v>
      </c>
      <c r="CX558" s="161"/>
      <c r="CY558" s="176">
        <f>IF(PMKAFAAPAYER[[#This Row],[ ]]="Payé",PMKAFAAPAYER[[#This Row],[24.09.2025]],0)</f>
        <v>0</v>
      </c>
      <c r="CZ558" s="17">
        <f t="shared" si="134"/>
        <v>0</v>
      </c>
      <c r="DA558" s="162"/>
      <c r="DB558" s="166">
        <f>IF(PMKAFAAPAYER[[#This Row],[ ]]="Payé",PMKAFAAPAYER[[#This Row],[01.10.2025]],0)</f>
        <v>0</v>
      </c>
      <c r="DC558" s="161"/>
      <c r="DD558" s="166">
        <f>IF(PMKAFAAPAYER[[#This Row],[ ]]="Payé",PMKAFAAPAYER[[#This Row],[08.10.2025]],0)</f>
        <v>0</v>
      </c>
      <c r="DE558" s="161"/>
      <c r="DF558" s="166">
        <f>IF(PMKAFAAPAYER[[#This Row],[ ]]="Payé",PMKAFAAPAYER[[#This Row],[15.10.2025]],0)</f>
        <v>0</v>
      </c>
      <c r="DG558" s="161"/>
      <c r="DH558" s="166">
        <f>IF(PMKAFAAPAYER[[#This Row],[ ]]="Payé",PMKAFAAPAYER[[#This Row],[22.10.2025]],0)</f>
        <v>0</v>
      </c>
      <c r="DI558" s="161"/>
      <c r="DJ558" s="176">
        <f>IF(PMKAFAAPAYER[[#This Row],[ ]]="Payé",PMKAFAAPAYER[[#This Row],[29.10.2025]],0)</f>
        <v>0</v>
      </c>
      <c r="DK558" s="18">
        <f t="shared" si="135"/>
        <v>0</v>
      </c>
      <c r="DL558" s="162"/>
      <c r="DM558" s="166">
        <f>IF(PMKAFAAPAYER[[#This Row],[ ]]="Payé",PMKAFAAPAYER[[#This Row],[05.11.2025]],0)</f>
        <v>0</v>
      </c>
      <c r="DN558" s="161"/>
      <c r="DO558" s="166">
        <f>IF(PMKAFAAPAYER[[#This Row],[ ]]="Payé",PMKAFAAPAYER[[#This Row],[12.11.2025]],0)</f>
        <v>0</v>
      </c>
      <c r="DP558" s="161"/>
      <c r="DQ558" s="166">
        <f>IF(PMKAFAAPAYER[[#This Row],[ ]]="Payé",PMKAFAAPAYER[[#This Row],[19.11.2025]],0)</f>
        <v>0</v>
      </c>
      <c r="DR558" s="161"/>
      <c r="DS558" s="176">
        <f>IF(PMKAFAAPAYER[[#This Row],[ ]]="Payé",PMKAFAAPAYER[[#This Row],[26.11.2025]],0)</f>
        <v>0</v>
      </c>
      <c r="DT558" s="17">
        <f t="shared" si="136"/>
        <v>0</v>
      </c>
      <c r="DU558" s="162"/>
      <c r="DV558" s="166">
        <f>IF(PMKAFAAPAYER[[#This Row],[ ]]="Payé",PMKAFAAPAYER[[#This Row],[03.12.2025]],0)</f>
        <v>0</v>
      </c>
      <c r="DW558" s="161"/>
      <c r="DX558" s="166">
        <f>IF(PMKAFAAPAYER[[#This Row],[ ]]="Payé",PMKAFAAPAYER[[#This Row],[10.12.2025]],0)</f>
        <v>0</v>
      </c>
      <c r="DY558" s="161"/>
      <c r="DZ558" s="166">
        <f>IF(PMKAFAAPAYER[[#This Row],[ ]]="Payé",PMKAFAAPAYER[[#This Row],[17.12.2025]],0)</f>
        <v>0</v>
      </c>
      <c r="EA558" s="161"/>
      <c r="EB558" s="166">
        <f>IF(PMKAFAAPAYER[[#This Row],[ ]]="Payé",PMKAFAAPAYER[[#This Row],[24.12.2025]],0)</f>
        <v>0</v>
      </c>
      <c r="EC558" s="161"/>
      <c r="ED558" s="176">
        <f>IF(PMKAFAAPAYER[[#This Row],[ ]]="Payé",PMKAFAAPAYER[[#This Row],[31.12.2025]],0)</f>
        <v>0</v>
      </c>
      <c r="EE558" s="18">
        <f t="shared" si="137"/>
        <v>0</v>
      </c>
      <c r="EF558" s="11">
        <f t="shared" si="138"/>
        <v>0</v>
      </c>
      <c r="EG558" s="16">
        <f>+PMKAFAAPAYER[[#This Row],[CHF]]-PMKAFAAPAYER[[#This Row],[T2025]]</f>
        <v>0</v>
      </c>
    </row>
    <row r="559" spans="1:137" x14ac:dyDescent="0.3">
      <c r="A559" s="9">
        <f t="shared" si="139"/>
        <v>554</v>
      </c>
      <c r="B559" s="250"/>
      <c r="C559" s="251"/>
      <c r="D559" s="252"/>
      <c r="E559" s="253"/>
      <c r="F559" s="265">
        <f t="shared" si="140"/>
        <v>0</v>
      </c>
      <c r="G559" s="254"/>
      <c r="H559" s="255"/>
      <c r="I559" s="256"/>
      <c r="J559" s="14"/>
      <c r="K559" s="14"/>
      <c r="L559" s="14"/>
      <c r="N559" s="15"/>
      <c r="P559" s="258"/>
      <c r="Q559" s="259"/>
      <c r="R559" s="260"/>
      <c r="S559" s="166">
        <f>IF(PMKAFAAPAYER[[#This Row],[ ]]="Payé",PMKAFAAPAYER[[#This Row],[02.01.2025]],0)</f>
        <v>0</v>
      </c>
      <c r="T559" s="234"/>
      <c r="U559" s="166">
        <f>IF(PMKAFAAPAYER[[#This Row],[ ]]="Payé",PMKAFAAPAYER[[#This Row],[09.01.2025]],0)</f>
        <v>0</v>
      </c>
      <c r="V559" s="234"/>
      <c r="W559" s="166">
        <f>IF(PMKAFAAPAYER[[#This Row],[ ]]="Payé",PMKAFAAPAYER[[#This Row],[16.01.2025]],0)</f>
        <v>0</v>
      </c>
      <c r="X559" s="234"/>
      <c r="Y559" s="166">
        <f>IF(PMKAFAAPAYER[[#This Row],[ ]]="Payé",PMKAFAAPAYER[[#This Row],[23.01.2025]],0)</f>
        <v>0</v>
      </c>
      <c r="Z559" s="234"/>
      <c r="AA559" s="176">
        <f>IF(PMKAFAAPAYER[[#This Row],[ ]]="Payé",PMKAFAAPAYER[[#This Row],[30.01.2025]],0)</f>
        <v>0</v>
      </c>
      <c r="AB559" s="32">
        <f t="shared" si="126"/>
        <v>0</v>
      </c>
      <c r="AC559" s="234"/>
      <c r="AD559" s="166">
        <f>IF(PMKAFAAPAYER[[#This Row],[ ]]="Payé",PMKAFAAPAYER[[#This Row],[06.02.2025]],0)</f>
        <v>0</v>
      </c>
      <c r="AE559" s="234"/>
      <c r="AF559" s="166">
        <f>IF(PMKAFAAPAYER[[#This Row],[ ]]="Payé",PMKAFAAPAYER[[#This Row],[13.02.2025]],0)</f>
        <v>0</v>
      </c>
      <c r="AG559" s="234"/>
      <c r="AH559" s="166">
        <f>IF(PMKAFAAPAYER[[#This Row],[ ]]="Payé",PMKAFAAPAYER[[#This Row],[20.02.2025]],0)</f>
        <v>0</v>
      </c>
      <c r="AI559" s="234"/>
      <c r="AJ559" s="176">
        <f>IF(PMKAFAAPAYER[[#This Row],[ ]]="Payé",PMKAFAAPAYER[[#This Row],[27.02.2025]],0)</f>
        <v>0</v>
      </c>
      <c r="AK559" s="47">
        <f t="shared" si="127"/>
        <v>0</v>
      </c>
      <c r="AL559" s="162"/>
      <c r="AM559" s="166">
        <f>IF(PMKAFAAPAYER[[#This Row],[ ]]="Payé",PMKAFAAPAYER[[#This Row],[05.03.2025]],0)</f>
        <v>0</v>
      </c>
      <c r="AN559" s="161"/>
      <c r="AO559" s="166">
        <f>IF(PMKAFAAPAYER[[#This Row],[ ]]="Payé",PMKAFAAPAYER[[#This Row],[12.03.2025]],0)</f>
        <v>0</v>
      </c>
      <c r="AP559" s="161"/>
      <c r="AQ559" s="166">
        <f>IF(PMKAFAAPAYER[[#This Row],[ ]]="Payé",PMKAFAAPAYER[[#This Row],[19.03.2025]],0)</f>
        <v>0</v>
      </c>
      <c r="AR559" s="161"/>
      <c r="AS559" s="176">
        <f>IF(PMKAFAAPAYER[[#This Row],[ ]]="Payé",PMKAFAAPAYER[[#This Row],[26.03.2025]],0)</f>
        <v>0</v>
      </c>
      <c r="AT559" s="17">
        <f t="shared" si="128"/>
        <v>0</v>
      </c>
      <c r="AU559" s="162"/>
      <c r="AV559" s="166">
        <f>IF(PMKAFAAPAYER[[#This Row],[ ]]="Payé",PMKAFAAPAYER[[#This Row],[02.04.2025]],0)</f>
        <v>0</v>
      </c>
      <c r="AW559" s="161"/>
      <c r="AX559" s="166">
        <f>IF(PMKAFAAPAYER[[#This Row],[ ]]="Payé",PMKAFAAPAYER[[#This Row],[09.04.2025]],0)</f>
        <v>0</v>
      </c>
      <c r="AY559" s="161"/>
      <c r="AZ559" s="166">
        <f>IF(PMKAFAAPAYER[[#This Row],[ ]]="Payé",PMKAFAAPAYER[[#This Row],[16.04.2025]],0)</f>
        <v>0</v>
      </c>
      <c r="BA559" s="161"/>
      <c r="BB559" s="166">
        <f>IF(PMKAFAAPAYER[[#This Row],[ ]]="Payé",PMKAFAAPAYER[[#This Row],[23.04.2025]],0)</f>
        <v>0</v>
      </c>
      <c r="BC559" s="161"/>
      <c r="BD559" s="176">
        <f>IF(PMKAFAAPAYER[[#This Row],[ ]]="Payé",PMKAFAAPAYER[[#This Row],[30.04.2025]],0)</f>
        <v>0</v>
      </c>
      <c r="BE559" s="18">
        <f t="shared" si="129"/>
        <v>0</v>
      </c>
      <c r="BF559" s="162"/>
      <c r="BG559" s="166">
        <f>IF(PMKAFAAPAYER[[#This Row],[ ]]="Payé",PMKAFAAPAYER[[#This Row],[07.05.2025]],0)</f>
        <v>0</v>
      </c>
      <c r="BH559" s="161"/>
      <c r="BI559" s="166">
        <f>IF(PMKAFAAPAYER[[#This Row],[ ]]="Payé",PMKAFAAPAYER[[#This Row],[14.05.2025]],0)</f>
        <v>0</v>
      </c>
      <c r="BJ559" s="161"/>
      <c r="BK559" s="166">
        <f>IF(PMKAFAAPAYER[[#This Row],[ ]]="Payé",PMKAFAAPAYER[[#This Row],[21.05.2025]],0)</f>
        <v>0</v>
      </c>
      <c r="BL559" s="161"/>
      <c r="BM559" s="176">
        <f>IF(PMKAFAAPAYER[[#This Row],[ ]]="Payé",PMKAFAAPAYER[[#This Row],[28.05.2025]],0)</f>
        <v>0</v>
      </c>
      <c r="BN559" s="17">
        <f t="shared" si="130"/>
        <v>0</v>
      </c>
      <c r="BO559" s="162"/>
      <c r="BP559" s="166">
        <f>IF(PMKAFAAPAYER[[#This Row],[ ]]="Payé",PMKAFAAPAYER[[#This Row],[04.06.2025]],0)</f>
        <v>0</v>
      </c>
      <c r="BQ559" s="161"/>
      <c r="BR559" s="166">
        <f>IF(PMKAFAAPAYER[[#This Row],[ ]]="Payé",PMKAFAAPAYER[[#This Row],[11.06.2025]],0)</f>
        <v>0</v>
      </c>
      <c r="BS559" s="161"/>
      <c r="BT559" s="166">
        <f>IF(PMKAFAAPAYER[[#This Row],[ ]]="Payé",PMKAFAAPAYER[[#This Row],[18.06.2025]],0)</f>
        <v>0</v>
      </c>
      <c r="BU559" s="161"/>
      <c r="BV559" s="176">
        <f>IF(PMKAFAAPAYER[[#This Row],[ ]]="Payé",PMKAFAAPAYER[[#This Row],[25.06.2025]],0)</f>
        <v>0</v>
      </c>
      <c r="BW559" s="18">
        <f t="shared" si="131"/>
        <v>0</v>
      </c>
      <c r="BX559" s="162"/>
      <c r="BY559" s="166">
        <f>IF(PMKAFAAPAYER[[#This Row],[ ]]="Payé",PMKAFAAPAYER[[#This Row],[02.07.2025]],0)</f>
        <v>0</v>
      </c>
      <c r="BZ559" s="161"/>
      <c r="CA559" s="166">
        <f>IF(PMKAFAAPAYER[[#This Row],[ ]]="Payé",PMKAFAAPAYER[[#This Row],[09.07.2025]],0)</f>
        <v>0</v>
      </c>
      <c r="CB559" s="161"/>
      <c r="CC559" s="166">
        <f>IF(PMKAFAAPAYER[[#This Row],[ ]]="Payé",PMKAFAAPAYER[[#This Row],[16.07.2025]],0)</f>
        <v>0</v>
      </c>
      <c r="CD559" s="161"/>
      <c r="CE559" s="166">
        <f>IF(PMKAFAAPAYER[[#This Row],[ ]]="Payé",PMKAFAAPAYER[[#This Row],[23.07.2025]],0)</f>
        <v>0</v>
      </c>
      <c r="CF559" s="161"/>
      <c r="CG559" s="176">
        <f>IF(PMKAFAAPAYER[[#This Row],[ ]]="Payé",PMKAFAAPAYER[[#This Row],[30.07.2025]],0)</f>
        <v>0</v>
      </c>
      <c r="CH559" s="17">
        <f t="shared" si="132"/>
        <v>0</v>
      </c>
      <c r="CI559" s="162"/>
      <c r="CJ559" s="166">
        <f>IF(PMKAFAAPAYER[[#This Row],[ ]]="Payé",PMKAFAAPAYER[[#This Row],[06.08.2025]],0)</f>
        <v>0</v>
      </c>
      <c r="CK559" s="161"/>
      <c r="CL559" s="166">
        <f>IF(PMKAFAAPAYER[[#This Row],[ ]]="Payé",PMKAFAAPAYER[[#This Row],[13.08.2025]],0)</f>
        <v>0</v>
      </c>
      <c r="CM559" s="161"/>
      <c r="CN559" s="166">
        <f>IF(PMKAFAAPAYER[[#This Row],[ ]]="Payé",PMKAFAAPAYER[[#This Row],[20.08.2025]],0)</f>
        <v>0</v>
      </c>
      <c r="CO559" s="161"/>
      <c r="CP559" s="176">
        <f>IF(PMKAFAAPAYER[[#This Row],[ ]]="Payé",PMKAFAAPAYER[[#This Row],[27.08.2025]],0)</f>
        <v>0</v>
      </c>
      <c r="CQ559" s="18">
        <f t="shared" si="133"/>
        <v>0</v>
      </c>
      <c r="CR559" s="162"/>
      <c r="CS559" s="166">
        <f>IF(PMKAFAAPAYER[[#This Row],[ ]]="Payé",PMKAFAAPAYER[[#This Row],[03.09.2025]],0)</f>
        <v>0</v>
      </c>
      <c r="CT559" s="161"/>
      <c r="CU559" s="166">
        <f>IF(PMKAFAAPAYER[[#This Row],[ ]]="Payé",PMKAFAAPAYER[[#This Row],[10.09.2025]],0)</f>
        <v>0</v>
      </c>
      <c r="CV559" s="161"/>
      <c r="CW559" s="166">
        <f>IF(PMKAFAAPAYER[[#This Row],[ ]]="Payé",PMKAFAAPAYER[[#This Row],[17.09.2025]],0)</f>
        <v>0</v>
      </c>
      <c r="CX559" s="161"/>
      <c r="CY559" s="176">
        <f>IF(PMKAFAAPAYER[[#This Row],[ ]]="Payé",PMKAFAAPAYER[[#This Row],[24.09.2025]],0)</f>
        <v>0</v>
      </c>
      <c r="CZ559" s="17">
        <f t="shared" si="134"/>
        <v>0</v>
      </c>
      <c r="DA559" s="162"/>
      <c r="DB559" s="166">
        <f>IF(PMKAFAAPAYER[[#This Row],[ ]]="Payé",PMKAFAAPAYER[[#This Row],[01.10.2025]],0)</f>
        <v>0</v>
      </c>
      <c r="DC559" s="161"/>
      <c r="DD559" s="166">
        <f>IF(PMKAFAAPAYER[[#This Row],[ ]]="Payé",PMKAFAAPAYER[[#This Row],[08.10.2025]],0)</f>
        <v>0</v>
      </c>
      <c r="DE559" s="161"/>
      <c r="DF559" s="166">
        <f>IF(PMKAFAAPAYER[[#This Row],[ ]]="Payé",PMKAFAAPAYER[[#This Row],[15.10.2025]],0)</f>
        <v>0</v>
      </c>
      <c r="DG559" s="161"/>
      <c r="DH559" s="166">
        <f>IF(PMKAFAAPAYER[[#This Row],[ ]]="Payé",PMKAFAAPAYER[[#This Row],[22.10.2025]],0)</f>
        <v>0</v>
      </c>
      <c r="DI559" s="161"/>
      <c r="DJ559" s="176">
        <f>IF(PMKAFAAPAYER[[#This Row],[ ]]="Payé",PMKAFAAPAYER[[#This Row],[29.10.2025]],0)</f>
        <v>0</v>
      </c>
      <c r="DK559" s="18">
        <f t="shared" si="135"/>
        <v>0</v>
      </c>
      <c r="DL559" s="162"/>
      <c r="DM559" s="166">
        <f>IF(PMKAFAAPAYER[[#This Row],[ ]]="Payé",PMKAFAAPAYER[[#This Row],[05.11.2025]],0)</f>
        <v>0</v>
      </c>
      <c r="DN559" s="161"/>
      <c r="DO559" s="166">
        <f>IF(PMKAFAAPAYER[[#This Row],[ ]]="Payé",PMKAFAAPAYER[[#This Row],[12.11.2025]],0)</f>
        <v>0</v>
      </c>
      <c r="DP559" s="161"/>
      <c r="DQ559" s="166">
        <f>IF(PMKAFAAPAYER[[#This Row],[ ]]="Payé",PMKAFAAPAYER[[#This Row],[19.11.2025]],0)</f>
        <v>0</v>
      </c>
      <c r="DR559" s="161"/>
      <c r="DS559" s="176">
        <f>IF(PMKAFAAPAYER[[#This Row],[ ]]="Payé",PMKAFAAPAYER[[#This Row],[26.11.2025]],0)</f>
        <v>0</v>
      </c>
      <c r="DT559" s="17">
        <f t="shared" si="136"/>
        <v>0</v>
      </c>
      <c r="DU559" s="162"/>
      <c r="DV559" s="166">
        <f>IF(PMKAFAAPAYER[[#This Row],[ ]]="Payé",PMKAFAAPAYER[[#This Row],[03.12.2025]],0)</f>
        <v>0</v>
      </c>
      <c r="DW559" s="161"/>
      <c r="DX559" s="166">
        <f>IF(PMKAFAAPAYER[[#This Row],[ ]]="Payé",PMKAFAAPAYER[[#This Row],[10.12.2025]],0)</f>
        <v>0</v>
      </c>
      <c r="DY559" s="161"/>
      <c r="DZ559" s="166">
        <f>IF(PMKAFAAPAYER[[#This Row],[ ]]="Payé",PMKAFAAPAYER[[#This Row],[17.12.2025]],0)</f>
        <v>0</v>
      </c>
      <c r="EA559" s="161"/>
      <c r="EB559" s="166">
        <f>IF(PMKAFAAPAYER[[#This Row],[ ]]="Payé",PMKAFAAPAYER[[#This Row],[24.12.2025]],0)</f>
        <v>0</v>
      </c>
      <c r="EC559" s="161"/>
      <c r="ED559" s="176">
        <f>IF(PMKAFAAPAYER[[#This Row],[ ]]="Payé",PMKAFAAPAYER[[#This Row],[31.12.2025]],0)</f>
        <v>0</v>
      </c>
      <c r="EE559" s="18">
        <f t="shared" si="137"/>
        <v>0</v>
      </c>
      <c r="EF559" s="11">
        <f t="shared" si="138"/>
        <v>0</v>
      </c>
      <c r="EG559" s="16">
        <f>+PMKAFAAPAYER[[#This Row],[CHF]]-PMKAFAAPAYER[[#This Row],[T2025]]</f>
        <v>0</v>
      </c>
    </row>
    <row r="560" spans="1:137" x14ac:dyDescent="0.3">
      <c r="A560" s="9">
        <f t="shared" si="139"/>
        <v>555</v>
      </c>
      <c r="B560" s="250"/>
      <c r="C560" s="251"/>
      <c r="D560" s="252"/>
      <c r="E560" s="253"/>
      <c r="F560" s="265">
        <f t="shared" si="140"/>
        <v>0</v>
      </c>
      <c r="G560" s="254"/>
      <c r="H560" s="255"/>
      <c r="I560" s="256"/>
      <c r="J560" s="14"/>
      <c r="K560" s="14"/>
      <c r="L560" s="14"/>
      <c r="N560" s="15"/>
      <c r="P560" s="258"/>
      <c r="Q560" s="259"/>
      <c r="R560" s="260"/>
      <c r="S560" s="166">
        <f>IF(PMKAFAAPAYER[[#This Row],[ ]]="Payé",PMKAFAAPAYER[[#This Row],[02.01.2025]],0)</f>
        <v>0</v>
      </c>
      <c r="T560" s="234"/>
      <c r="U560" s="166">
        <f>IF(PMKAFAAPAYER[[#This Row],[ ]]="Payé",PMKAFAAPAYER[[#This Row],[09.01.2025]],0)</f>
        <v>0</v>
      </c>
      <c r="V560" s="234"/>
      <c r="W560" s="166">
        <f>IF(PMKAFAAPAYER[[#This Row],[ ]]="Payé",PMKAFAAPAYER[[#This Row],[16.01.2025]],0)</f>
        <v>0</v>
      </c>
      <c r="X560" s="234"/>
      <c r="Y560" s="166">
        <f>IF(PMKAFAAPAYER[[#This Row],[ ]]="Payé",PMKAFAAPAYER[[#This Row],[23.01.2025]],0)</f>
        <v>0</v>
      </c>
      <c r="Z560" s="234"/>
      <c r="AA560" s="176">
        <f>IF(PMKAFAAPAYER[[#This Row],[ ]]="Payé",PMKAFAAPAYER[[#This Row],[30.01.2025]],0)</f>
        <v>0</v>
      </c>
      <c r="AB560" s="32">
        <f t="shared" si="126"/>
        <v>0</v>
      </c>
      <c r="AC560" s="234"/>
      <c r="AD560" s="166">
        <f>IF(PMKAFAAPAYER[[#This Row],[ ]]="Payé",PMKAFAAPAYER[[#This Row],[06.02.2025]],0)</f>
        <v>0</v>
      </c>
      <c r="AE560" s="234"/>
      <c r="AF560" s="166">
        <f>IF(PMKAFAAPAYER[[#This Row],[ ]]="Payé",PMKAFAAPAYER[[#This Row],[13.02.2025]],0)</f>
        <v>0</v>
      </c>
      <c r="AG560" s="234"/>
      <c r="AH560" s="166">
        <f>IF(PMKAFAAPAYER[[#This Row],[ ]]="Payé",PMKAFAAPAYER[[#This Row],[20.02.2025]],0)</f>
        <v>0</v>
      </c>
      <c r="AI560" s="234"/>
      <c r="AJ560" s="176">
        <f>IF(PMKAFAAPAYER[[#This Row],[ ]]="Payé",PMKAFAAPAYER[[#This Row],[27.02.2025]],0)</f>
        <v>0</v>
      </c>
      <c r="AK560" s="47">
        <f t="shared" si="127"/>
        <v>0</v>
      </c>
      <c r="AL560" s="162"/>
      <c r="AM560" s="166">
        <f>IF(PMKAFAAPAYER[[#This Row],[ ]]="Payé",PMKAFAAPAYER[[#This Row],[05.03.2025]],0)</f>
        <v>0</v>
      </c>
      <c r="AN560" s="161"/>
      <c r="AO560" s="166">
        <f>IF(PMKAFAAPAYER[[#This Row],[ ]]="Payé",PMKAFAAPAYER[[#This Row],[12.03.2025]],0)</f>
        <v>0</v>
      </c>
      <c r="AP560" s="161"/>
      <c r="AQ560" s="166">
        <f>IF(PMKAFAAPAYER[[#This Row],[ ]]="Payé",PMKAFAAPAYER[[#This Row],[19.03.2025]],0)</f>
        <v>0</v>
      </c>
      <c r="AR560" s="161"/>
      <c r="AS560" s="176">
        <f>IF(PMKAFAAPAYER[[#This Row],[ ]]="Payé",PMKAFAAPAYER[[#This Row],[26.03.2025]],0)</f>
        <v>0</v>
      </c>
      <c r="AT560" s="17">
        <f t="shared" si="128"/>
        <v>0</v>
      </c>
      <c r="AU560" s="162"/>
      <c r="AV560" s="166">
        <f>IF(PMKAFAAPAYER[[#This Row],[ ]]="Payé",PMKAFAAPAYER[[#This Row],[02.04.2025]],0)</f>
        <v>0</v>
      </c>
      <c r="AW560" s="161"/>
      <c r="AX560" s="166">
        <f>IF(PMKAFAAPAYER[[#This Row],[ ]]="Payé",PMKAFAAPAYER[[#This Row],[09.04.2025]],0)</f>
        <v>0</v>
      </c>
      <c r="AY560" s="161"/>
      <c r="AZ560" s="166">
        <f>IF(PMKAFAAPAYER[[#This Row],[ ]]="Payé",PMKAFAAPAYER[[#This Row],[16.04.2025]],0)</f>
        <v>0</v>
      </c>
      <c r="BA560" s="161"/>
      <c r="BB560" s="166">
        <f>IF(PMKAFAAPAYER[[#This Row],[ ]]="Payé",PMKAFAAPAYER[[#This Row],[23.04.2025]],0)</f>
        <v>0</v>
      </c>
      <c r="BC560" s="161"/>
      <c r="BD560" s="176">
        <f>IF(PMKAFAAPAYER[[#This Row],[ ]]="Payé",PMKAFAAPAYER[[#This Row],[30.04.2025]],0)</f>
        <v>0</v>
      </c>
      <c r="BE560" s="18">
        <f t="shared" si="129"/>
        <v>0</v>
      </c>
      <c r="BF560" s="162"/>
      <c r="BG560" s="166">
        <f>IF(PMKAFAAPAYER[[#This Row],[ ]]="Payé",PMKAFAAPAYER[[#This Row],[07.05.2025]],0)</f>
        <v>0</v>
      </c>
      <c r="BH560" s="161"/>
      <c r="BI560" s="166">
        <f>IF(PMKAFAAPAYER[[#This Row],[ ]]="Payé",PMKAFAAPAYER[[#This Row],[14.05.2025]],0)</f>
        <v>0</v>
      </c>
      <c r="BJ560" s="161"/>
      <c r="BK560" s="166">
        <f>IF(PMKAFAAPAYER[[#This Row],[ ]]="Payé",PMKAFAAPAYER[[#This Row],[21.05.2025]],0)</f>
        <v>0</v>
      </c>
      <c r="BL560" s="161"/>
      <c r="BM560" s="176">
        <f>IF(PMKAFAAPAYER[[#This Row],[ ]]="Payé",PMKAFAAPAYER[[#This Row],[28.05.2025]],0)</f>
        <v>0</v>
      </c>
      <c r="BN560" s="17">
        <f t="shared" si="130"/>
        <v>0</v>
      </c>
      <c r="BO560" s="162"/>
      <c r="BP560" s="166">
        <f>IF(PMKAFAAPAYER[[#This Row],[ ]]="Payé",PMKAFAAPAYER[[#This Row],[04.06.2025]],0)</f>
        <v>0</v>
      </c>
      <c r="BQ560" s="161"/>
      <c r="BR560" s="166">
        <f>IF(PMKAFAAPAYER[[#This Row],[ ]]="Payé",PMKAFAAPAYER[[#This Row],[11.06.2025]],0)</f>
        <v>0</v>
      </c>
      <c r="BS560" s="161"/>
      <c r="BT560" s="166">
        <f>IF(PMKAFAAPAYER[[#This Row],[ ]]="Payé",PMKAFAAPAYER[[#This Row],[18.06.2025]],0)</f>
        <v>0</v>
      </c>
      <c r="BU560" s="161"/>
      <c r="BV560" s="176">
        <f>IF(PMKAFAAPAYER[[#This Row],[ ]]="Payé",PMKAFAAPAYER[[#This Row],[25.06.2025]],0)</f>
        <v>0</v>
      </c>
      <c r="BW560" s="18">
        <f t="shared" si="131"/>
        <v>0</v>
      </c>
      <c r="BX560" s="162"/>
      <c r="BY560" s="166">
        <f>IF(PMKAFAAPAYER[[#This Row],[ ]]="Payé",PMKAFAAPAYER[[#This Row],[02.07.2025]],0)</f>
        <v>0</v>
      </c>
      <c r="BZ560" s="161"/>
      <c r="CA560" s="166">
        <f>IF(PMKAFAAPAYER[[#This Row],[ ]]="Payé",PMKAFAAPAYER[[#This Row],[09.07.2025]],0)</f>
        <v>0</v>
      </c>
      <c r="CB560" s="161"/>
      <c r="CC560" s="166">
        <f>IF(PMKAFAAPAYER[[#This Row],[ ]]="Payé",PMKAFAAPAYER[[#This Row],[16.07.2025]],0)</f>
        <v>0</v>
      </c>
      <c r="CD560" s="161"/>
      <c r="CE560" s="166">
        <f>IF(PMKAFAAPAYER[[#This Row],[ ]]="Payé",PMKAFAAPAYER[[#This Row],[23.07.2025]],0)</f>
        <v>0</v>
      </c>
      <c r="CF560" s="161"/>
      <c r="CG560" s="176">
        <f>IF(PMKAFAAPAYER[[#This Row],[ ]]="Payé",PMKAFAAPAYER[[#This Row],[30.07.2025]],0)</f>
        <v>0</v>
      </c>
      <c r="CH560" s="17">
        <f t="shared" si="132"/>
        <v>0</v>
      </c>
      <c r="CI560" s="162"/>
      <c r="CJ560" s="166">
        <f>IF(PMKAFAAPAYER[[#This Row],[ ]]="Payé",PMKAFAAPAYER[[#This Row],[06.08.2025]],0)</f>
        <v>0</v>
      </c>
      <c r="CK560" s="161"/>
      <c r="CL560" s="166">
        <f>IF(PMKAFAAPAYER[[#This Row],[ ]]="Payé",PMKAFAAPAYER[[#This Row],[13.08.2025]],0)</f>
        <v>0</v>
      </c>
      <c r="CM560" s="161"/>
      <c r="CN560" s="166">
        <f>IF(PMKAFAAPAYER[[#This Row],[ ]]="Payé",PMKAFAAPAYER[[#This Row],[20.08.2025]],0)</f>
        <v>0</v>
      </c>
      <c r="CO560" s="161"/>
      <c r="CP560" s="176">
        <f>IF(PMKAFAAPAYER[[#This Row],[ ]]="Payé",PMKAFAAPAYER[[#This Row],[27.08.2025]],0)</f>
        <v>0</v>
      </c>
      <c r="CQ560" s="18">
        <f t="shared" si="133"/>
        <v>0</v>
      </c>
      <c r="CR560" s="162"/>
      <c r="CS560" s="166">
        <f>IF(PMKAFAAPAYER[[#This Row],[ ]]="Payé",PMKAFAAPAYER[[#This Row],[03.09.2025]],0)</f>
        <v>0</v>
      </c>
      <c r="CT560" s="161"/>
      <c r="CU560" s="166">
        <f>IF(PMKAFAAPAYER[[#This Row],[ ]]="Payé",PMKAFAAPAYER[[#This Row],[10.09.2025]],0)</f>
        <v>0</v>
      </c>
      <c r="CV560" s="161"/>
      <c r="CW560" s="166">
        <f>IF(PMKAFAAPAYER[[#This Row],[ ]]="Payé",PMKAFAAPAYER[[#This Row],[17.09.2025]],0)</f>
        <v>0</v>
      </c>
      <c r="CX560" s="161"/>
      <c r="CY560" s="176">
        <f>IF(PMKAFAAPAYER[[#This Row],[ ]]="Payé",PMKAFAAPAYER[[#This Row],[24.09.2025]],0)</f>
        <v>0</v>
      </c>
      <c r="CZ560" s="17">
        <f t="shared" si="134"/>
        <v>0</v>
      </c>
      <c r="DA560" s="162"/>
      <c r="DB560" s="166">
        <f>IF(PMKAFAAPAYER[[#This Row],[ ]]="Payé",PMKAFAAPAYER[[#This Row],[01.10.2025]],0)</f>
        <v>0</v>
      </c>
      <c r="DC560" s="161"/>
      <c r="DD560" s="166">
        <f>IF(PMKAFAAPAYER[[#This Row],[ ]]="Payé",PMKAFAAPAYER[[#This Row],[08.10.2025]],0)</f>
        <v>0</v>
      </c>
      <c r="DE560" s="161"/>
      <c r="DF560" s="166">
        <f>IF(PMKAFAAPAYER[[#This Row],[ ]]="Payé",PMKAFAAPAYER[[#This Row],[15.10.2025]],0)</f>
        <v>0</v>
      </c>
      <c r="DG560" s="161"/>
      <c r="DH560" s="166">
        <f>IF(PMKAFAAPAYER[[#This Row],[ ]]="Payé",PMKAFAAPAYER[[#This Row],[22.10.2025]],0)</f>
        <v>0</v>
      </c>
      <c r="DI560" s="161"/>
      <c r="DJ560" s="176">
        <f>IF(PMKAFAAPAYER[[#This Row],[ ]]="Payé",PMKAFAAPAYER[[#This Row],[29.10.2025]],0)</f>
        <v>0</v>
      </c>
      <c r="DK560" s="18">
        <f t="shared" si="135"/>
        <v>0</v>
      </c>
      <c r="DL560" s="162"/>
      <c r="DM560" s="166">
        <f>IF(PMKAFAAPAYER[[#This Row],[ ]]="Payé",PMKAFAAPAYER[[#This Row],[05.11.2025]],0)</f>
        <v>0</v>
      </c>
      <c r="DN560" s="161"/>
      <c r="DO560" s="166">
        <f>IF(PMKAFAAPAYER[[#This Row],[ ]]="Payé",PMKAFAAPAYER[[#This Row],[12.11.2025]],0)</f>
        <v>0</v>
      </c>
      <c r="DP560" s="161"/>
      <c r="DQ560" s="166">
        <f>IF(PMKAFAAPAYER[[#This Row],[ ]]="Payé",PMKAFAAPAYER[[#This Row],[19.11.2025]],0)</f>
        <v>0</v>
      </c>
      <c r="DR560" s="161"/>
      <c r="DS560" s="176">
        <f>IF(PMKAFAAPAYER[[#This Row],[ ]]="Payé",PMKAFAAPAYER[[#This Row],[26.11.2025]],0)</f>
        <v>0</v>
      </c>
      <c r="DT560" s="17">
        <f t="shared" si="136"/>
        <v>0</v>
      </c>
      <c r="DU560" s="162"/>
      <c r="DV560" s="166">
        <f>IF(PMKAFAAPAYER[[#This Row],[ ]]="Payé",PMKAFAAPAYER[[#This Row],[03.12.2025]],0)</f>
        <v>0</v>
      </c>
      <c r="DW560" s="161"/>
      <c r="DX560" s="166">
        <f>IF(PMKAFAAPAYER[[#This Row],[ ]]="Payé",PMKAFAAPAYER[[#This Row],[10.12.2025]],0)</f>
        <v>0</v>
      </c>
      <c r="DY560" s="161"/>
      <c r="DZ560" s="166">
        <f>IF(PMKAFAAPAYER[[#This Row],[ ]]="Payé",PMKAFAAPAYER[[#This Row],[17.12.2025]],0)</f>
        <v>0</v>
      </c>
      <c r="EA560" s="161"/>
      <c r="EB560" s="166">
        <f>IF(PMKAFAAPAYER[[#This Row],[ ]]="Payé",PMKAFAAPAYER[[#This Row],[24.12.2025]],0)</f>
        <v>0</v>
      </c>
      <c r="EC560" s="161"/>
      <c r="ED560" s="176">
        <f>IF(PMKAFAAPAYER[[#This Row],[ ]]="Payé",PMKAFAAPAYER[[#This Row],[31.12.2025]],0)</f>
        <v>0</v>
      </c>
      <c r="EE560" s="18">
        <f t="shared" si="137"/>
        <v>0</v>
      </c>
      <c r="EF560" s="11">
        <f t="shared" si="138"/>
        <v>0</v>
      </c>
      <c r="EG560" s="16">
        <f>+PMKAFAAPAYER[[#This Row],[CHF]]-PMKAFAAPAYER[[#This Row],[T2025]]</f>
        <v>0</v>
      </c>
    </row>
    <row r="561" spans="1:137" x14ac:dyDescent="0.3">
      <c r="A561" s="9">
        <f t="shared" si="139"/>
        <v>556</v>
      </c>
      <c r="B561" s="250"/>
      <c r="C561" s="251"/>
      <c r="D561" s="252"/>
      <c r="E561" s="253"/>
      <c r="F561" s="265">
        <f t="shared" si="140"/>
        <v>0</v>
      </c>
      <c r="G561" s="254"/>
      <c r="H561" s="255"/>
      <c r="I561" s="256"/>
      <c r="J561" s="14"/>
      <c r="K561" s="14"/>
      <c r="L561" s="14"/>
      <c r="N561" s="15"/>
      <c r="P561" s="258"/>
      <c r="Q561" s="259"/>
      <c r="R561" s="260"/>
      <c r="S561" s="166">
        <f>IF(PMKAFAAPAYER[[#This Row],[ ]]="Payé",PMKAFAAPAYER[[#This Row],[02.01.2025]],0)</f>
        <v>0</v>
      </c>
      <c r="T561" s="234"/>
      <c r="U561" s="166">
        <f>IF(PMKAFAAPAYER[[#This Row],[ ]]="Payé",PMKAFAAPAYER[[#This Row],[09.01.2025]],0)</f>
        <v>0</v>
      </c>
      <c r="V561" s="234"/>
      <c r="W561" s="166">
        <f>IF(PMKAFAAPAYER[[#This Row],[ ]]="Payé",PMKAFAAPAYER[[#This Row],[16.01.2025]],0)</f>
        <v>0</v>
      </c>
      <c r="X561" s="234"/>
      <c r="Y561" s="166">
        <f>IF(PMKAFAAPAYER[[#This Row],[ ]]="Payé",PMKAFAAPAYER[[#This Row],[23.01.2025]],0)</f>
        <v>0</v>
      </c>
      <c r="Z561" s="234"/>
      <c r="AA561" s="176">
        <f>IF(PMKAFAAPAYER[[#This Row],[ ]]="Payé",PMKAFAAPAYER[[#This Row],[30.01.2025]],0)</f>
        <v>0</v>
      </c>
      <c r="AB561" s="32">
        <f t="shared" si="126"/>
        <v>0</v>
      </c>
      <c r="AC561" s="234"/>
      <c r="AD561" s="166">
        <f>IF(PMKAFAAPAYER[[#This Row],[ ]]="Payé",PMKAFAAPAYER[[#This Row],[06.02.2025]],0)</f>
        <v>0</v>
      </c>
      <c r="AE561" s="234"/>
      <c r="AF561" s="166">
        <f>IF(PMKAFAAPAYER[[#This Row],[ ]]="Payé",PMKAFAAPAYER[[#This Row],[13.02.2025]],0)</f>
        <v>0</v>
      </c>
      <c r="AG561" s="234"/>
      <c r="AH561" s="166">
        <f>IF(PMKAFAAPAYER[[#This Row],[ ]]="Payé",PMKAFAAPAYER[[#This Row],[20.02.2025]],0)</f>
        <v>0</v>
      </c>
      <c r="AI561" s="234"/>
      <c r="AJ561" s="176">
        <f>IF(PMKAFAAPAYER[[#This Row],[ ]]="Payé",PMKAFAAPAYER[[#This Row],[27.02.2025]],0)</f>
        <v>0</v>
      </c>
      <c r="AK561" s="47">
        <f t="shared" si="127"/>
        <v>0</v>
      </c>
      <c r="AL561" s="162"/>
      <c r="AM561" s="166">
        <f>IF(PMKAFAAPAYER[[#This Row],[ ]]="Payé",PMKAFAAPAYER[[#This Row],[05.03.2025]],0)</f>
        <v>0</v>
      </c>
      <c r="AN561" s="161"/>
      <c r="AO561" s="166">
        <f>IF(PMKAFAAPAYER[[#This Row],[ ]]="Payé",PMKAFAAPAYER[[#This Row],[12.03.2025]],0)</f>
        <v>0</v>
      </c>
      <c r="AP561" s="161"/>
      <c r="AQ561" s="166">
        <f>IF(PMKAFAAPAYER[[#This Row],[ ]]="Payé",PMKAFAAPAYER[[#This Row],[19.03.2025]],0)</f>
        <v>0</v>
      </c>
      <c r="AR561" s="161"/>
      <c r="AS561" s="176">
        <f>IF(PMKAFAAPAYER[[#This Row],[ ]]="Payé",PMKAFAAPAYER[[#This Row],[26.03.2025]],0)</f>
        <v>0</v>
      </c>
      <c r="AT561" s="17">
        <f t="shared" si="128"/>
        <v>0</v>
      </c>
      <c r="AU561" s="162"/>
      <c r="AV561" s="166">
        <f>IF(PMKAFAAPAYER[[#This Row],[ ]]="Payé",PMKAFAAPAYER[[#This Row],[02.04.2025]],0)</f>
        <v>0</v>
      </c>
      <c r="AW561" s="161"/>
      <c r="AX561" s="166">
        <f>IF(PMKAFAAPAYER[[#This Row],[ ]]="Payé",PMKAFAAPAYER[[#This Row],[09.04.2025]],0)</f>
        <v>0</v>
      </c>
      <c r="AY561" s="161"/>
      <c r="AZ561" s="166">
        <f>IF(PMKAFAAPAYER[[#This Row],[ ]]="Payé",PMKAFAAPAYER[[#This Row],[16.04.2025]],0)</f>
        <v>0</v>
      </c>
      <c r="BA561" s="161"/>
      <c r="BB561" s="166">
        <f>IF(PMKAFAAPAYER[[#This Row],[ ]]="Payé",PMKAFAAPAYER[[#This Row],[23.04.2025]],0)</f>
        <v>0</v>
      </c>
      <c r="BC561" s="161"/>
      <c r="BD561" s="176">
        <f>IF(PMKAFAAPAYER[[#This Row],[ ]]="Payé",PMKAFAAPAYER[[#This Row],[30.04.2025]],0)</f>
        <v>0</v>
      </c>
      <c r="BE561" s="18">
        <f t="shared" si="129"/>
        <v>0</v>
      </c>
      <c r="BF561" s="162"/>
      <c r="BG561" s="166">
        <f>IF(PMKAFAAPAYER[[#This Row],[ ]]="Payé",PMKAFAAPAYER[[#This Row],[07.05.2025]],0)</f>
        <v>0</v>
      </c>
      <c r="BH561" s="161"/>
      <c r="BI561" s="166">
        <f>IF(PMKAFAAPAYER[[#This Row],[ ]]="Payé",PMKAFAAPAYER[[#This Row],[14.05.2025]],0)</f>
        <v>0</v>
      </c>
      <c r="BJ561" s="161"/>
      <c r="BK561" s="166">
        <f>IF(PMKAFAAPAYER[[#This Row],[ ]]="Payé",PMKAFAAPAYER[[#This Row],[21.05.2025]],0)</f>
        <v>0</v>
      </c>
      <c r="BL561" s="161"/>
      <c r="BM561" s="176">
        <f>IF(PMKAFAAPAYER[[#This Row],[ ]]="Payé",PMKAFAAPAYER[[#This Row],[28.05.2025]],0)</f>
        <v>0</v>
      </c>
      <c r="BN561" s="17">
        <f t="shared" si="130"/>
        <v>0</v>
      </c>
      <c r="BO561" s="162"/>
      <c r="BP561" s="166">
        <f>IF(PMKAFAAPAYER[[#This Row],[ ]]="Payé",PMKAFAAPAYER[[#This Row],[04.06.2025]],0)</f>
        <v>0</v>
      </c>
      <c r="BQ561" s="161"/>
      <c r="BR561" s="166">
        <f>IF(PMKAFAAPAYER[[#This Row],[ ]]="Payé",PMKAFAAPAYER[[#This Row],[11.06.2025]],0)</f>
        <v>0</v>
      </c>
      <c r="BS561" s="161"/>
      <c r="BT561" s="166">
        <f>IF(PMKAFAAPAYER[[#This Row],[ ]]="Payé",PMKAFAAPAYER[[#This Row],[18.06.2025]],0)</f>
        <v>0</v>
      </c>
      <c r="BU561" s="161"/>
      <c r="BV561" s="176">
        <f>IF(PMKAFAAPAYER[[#This Row],[ ]]="Payé",PMKAFAAPAYER[[#This Row],[25.06.2025]],0)</f>
        <v>0</v>
      </c>
      <c r="BW561" s="18">
        <f t="shared" si="131"/>
        <v>0</v>
      </c>
      <c r="BX561" s="162"/>
      <c r="BY561" s="166">
        <f>IF(PMKAFAAPAYER[[#This Row],[ ]]="Payé",PMKAFAAPAYER[[#This Row],[02.07.2025]],0)</f>
        <v>0</v>
      </c>
      <c r="BZ561" s="161"/>
      <c r="CA561" s="166">
        <f>IF(PMKAFAAPAYER[[#This Row],[ ]]="Payé",PMKAFAAPAYER[[#This Row],[09.07.2025]],0)</f>
        <v>0</v>
      </c>
      <c r="CB561" s="161"/>
      <c r="CC561" s="166">
        <f>IF(PMKAFAAPAYER[[#This Row],[ ]]="Payé",PMKAFAAPAYER[[#This Row],[16.07.2025]],0)</f>
        <v>0</v>
      </c>
      <c r="CD561" s="161"/>
      <c r="CE561" s="166">
        <f>IF(PMKAFAAPAYER[[#This Row],[ ]]="Payé",PMKAFAAPAYER[[#This Row],[23.07.2025]],0)</f>
        <v>0</v>
      </c>
      <c r="CF561" s="161"/>
      <c r="CG561" s="176">
        <f>IF(PMKAFAAPAYER[[#This Row],[ ]]="Payé",PMKAFAAPAYER[[#This Row],[30.07.2025]],0)</f>
        <v>0</v>
      </c>
      <c r="CH561" s="17">
        <f t="shared" si="132"/>
        <v>0</v>
      </c>
      <c r="CI561" s="162"/>
      <c r="CJ561" s="166">
        <f>IF(PMKAFAAPAYER[[#This Row],[ ]]="Payé",PMKAFAAPAYER[[#This Row],[06.08.2025]],0)</f>
        <v>0</v>
      </c>
      <c r="CK561" s="161"/>
      <c r="CL561" s="166">
        <f>IF(PMKAFAAPAYER[[#This Row],[ ]]="Payé",PMKAFAAPAYER[[#This Row],[13.08.2025]],0)</f>
        <v>0</v>
      </c>
      <c r="CM561" s="161"/>
      <c r="CN561" s="166">
        <f>IF(PMKAFAAPAYER[[#This Row],[ ]]="Payé",PMKAFAAPAYER[[#This Row],[20.08.2025]],0)</f>
        <v>0</v>
      </c>
      <c r="CO561" s="161"/>
      <c r="CP561" s="176">
        <f>IF(PMKAFAAPAYER[[#This Row],[ ]]="Payé",PMKAFAAPAYER[[#This Row],[27.08.2025]],0)</f>
        <v>0</v>
      </c>
      <c r="CQ561" s="18">
        <f t="shared" si="133"/>
        <v>0</v>
      </c>
      <c r="CR561" s="162"/>
      <c r="CS561" s="166">
        <f>IF(PMKAFAAPAYER[[#This Row],[ ]]="Payé",PMKAFAAPAYER[[#This Row],[03.09.2025]],0)</f>
        <v>0</v>
      </c>
      <c r="CT561" s="161"/>
      <c r="CU561" s="166">
        <f>IF(PMKAFAAPAYER[[#This Row],[ ]]="Payé",PMKAFAAPAYER[[#This Row],[10.09.2025]],0)</f>
        <v>0</v>
      </c>
      <c r="CV561" s="161"/>
      <c r="CW561" s="166">
        <f>IF(PMKAFAAPAYER[[#This Row],[ ]]="Payé",PMKAFAAPAYER[[#This Row],[17.09.2025]],0)</f>
        <v>0</v>
      </c>
      <c r="CX561" s="161"/>
      <c r="CY561" s="176">
        <f>IF(PMKAFAAPAYER[[#This Row],[ ]]="Payé",PMKAFAAPAYER[[#This Row],[24.09.2025]],0)</f>
        <v>0</v>
      </c>
      <c r="CZ561" s="17">
        <f t="shared" si="134"/>
        <v>0</v>
      </c>
      <c r="DA561" s="162"/>
      <c r="DB561" s="166">
        <f>IF(PMKAFAAPAYER[[#This Row],[ ]]="Payé",PMKAFAAPAYER[[#This Row],[01.10.2025]],0)</f>
        <v>0</v>
      </c>
      <c r="DC561" s="161"/>
      <c r="DD561" s="166">
        <f>IF(PMKAFAAPAYER[[#This Row],[ ]]="Payé",PMKAFAAPAYER[[#This Row],[08.10.2025]],0)</f>
        <v>0</v>
      </c>
      <c r="DE561" s="161"/>
      <c r="DF561" s="166">
        <f>IF(PMKAFAAPAYER[[#This Row],[ ]]="Payé",PMKAFAAPAYER[[#This Row],[15.10.2025]],0)</f>
        <v>0</v>
      </c>
      <c r="DG561" s="161"/>
      <c r="DH561" s="166">
        <f>IF(PMKAFAAPAYER[[#This Row],[ ]]="Payé",PMKAFAAPAYER[[#This Row],[22.10.2025]],0)</f>
        <v>0</v>
      </c>
      <c r="DI561" s="161"/>
      <c r="DJ561" s="176">
        <f>IF(PMKAFAAPAYER[[#This Row],[ ]]="Payé",PMKAFAAPAYER[[#This Row],[29.10.2025]],0)</f>
        <v>0</v>
      </c>
      <c r="DK561" s="18">
        <f t="shared" si="135"/>
        <v>0</v>
      </c>
      <c r="DL561" s="162"/>
      <c r="DM561" s="166">
        <f>IF(PMKAFAAPAYER[[#This Row],[ ]]="Payé",PMKAFAAPAYER[[#This Row],[05.11.2025]],0)</f>
        <v>0</v>
      </c>
      <c r="DN561" s="161"/>
      <c r="DO561" s="166">
        <f>IF(PMKAFAAPAYER[[#This Row],[ ]]="Payé",PMKAFAAPAYER[[#This Row],[12.11.2025]],0)</f>
        <v>0</v>
      </c>
      <c r="DP561" s="161"/>
      <c r="DQ561" s="166">
        <f>IF(PMKAFAAPAYER[[#This Row],[ ]]="Payé",PMKAFAAPAYER[[#This Row],[19.11.2025]],0)</f>
        <v>0</v>
      </c>
      <c r="DR561" s="161"/>
      <c r="DS561" s="176">
        <f>IF(PMKAFAAPAYER[[#This Row],[ ]]="Payé",PMKAFAAPAYER[[#This Row],[26.11.2025]],0)</f>
        <v>0</v>
      </c>
      <c r="DT561" s="17">
        <f t="shared" si="136"/>
        <v>0</v>
      </c>
      <c r="DU561" s="162"/>
      <c r="DV561" s="166">
        <f>IF(PMKAFAAPAYER[[#This Row],[ ]]="Payé",PMKAFAAPAYER[[#This Row],[03.12.2025]],0)</f>
        <v>0</v>
      </c>
      <c r="DW561" s="161"/>
      <c r="DX561" s="166">
        <f>IF(PMKAFAAPAYER[[#This Row],[ ]]="Payé",PMKAFAAPAYER[[#This Row],[10.12.2025]],0)</f>
        <v>0</v>
      </c>
      <c r="DY561" s="161"/>
      <c r="DZ561" s="166">
        <f>IF(PMKAFAAPAYER[[#This Row],[ ]]="Payé",PMKAFAAPAYER[[#This Row],[17.12.2025]],0)</f>
        <v>0</v>
      </c>
      <c r="EA561" s="161"/>
      <c r="EB561" s="166">
        <f>IF(PMKAFAAPAYER[[#This Row],[ ]]="Payé",PMKAFAAPAYER[[#This Row],[24.12.2025]],0)</f>
        <v>0</v>
      </c>
      <c r="EC561" s="161"/>
      <c r="ED561" s="176">
        <f>IF(PMKAFAAPAYER[[#This Row],[ ]]="Payé",PMKAFAAPAYER[[#This Row],[31.12.2025]],0)</f>
        <v>0</v>
      </c>
      <c r="EE561" s="18">
        <f t="shared" si="137"/>
        <v>0</v>
      </c>
      <c r="EF561" s="11">
        <f t="shared" si="138"/>
        <v>0</v>
      </c>
      <c r="EG561" s="16">
        <f>+PMKAFAAPAYER[[#This Row],[CHF]]-PMKAFAAPAYER[[#This Row],[T2025]]</f>
        <v>0</v>
      </c>
    </row>
    <row r="562" spans="1:137" x14ac:dyDescent="0.3">
      <c r="A562" s="9">
        <f t="shared" si="139"/>
        <v>557</v>
      </c>
      <c r="B562" s="250"/>
      <c r="C562" s="251"/>
      <c r="D562" s="252"/>
      <c r="E562" s="253"/>
      <c r="F562" s="265">
        <f t="shared" si="140"/>
        <v>0</v>
      </c>
      <c r="G562" s="254"/>
      <c r="H562" s="255"/>
      <c r="I562" s="256"/>
      <c r="J562" s="14"/>
      <c r="K562" s="14"/>
      <c r="L562" s="14"/>
      <c r="N562" s="15"/>
      <c r="P562" s="258"/>
      <c r="Q562" s="259"/>
      <c r="R562" s="260"/>
      <c r="S562" s="166">
        <f>IF(PMKAFAAPAYER[[#This Row],[ ]]="Payé",PMKAFAAPAYER[[#This Row],[02.01.2025]],0)</f>
        <v>0</v>
      </c>
      <c r="T562" s="234"/>
      <c r="U562" s="166">
        <f>IF(PMKAFAAPAYER[[#This Row],[ ]]="Payé",PMKAFAAPAYER[[#This Row],[09.01.2025]],0)</f>
        <v>0</v>
      </c>
      <c r="V562" s="234"/>
      <c r="W562" s="166">
        <f>IF(PMKAFAAPAYER[[#This Row],[ ]]="Payé",PMKAFAAPAYER[[#This Row],[16.01.2025]],0)</f>
        <v>0</v>
      </c>
      <c r="X562" s="234"/>
      <c r="Y562" s="166">
        <f>IF(PMKAFAAPAYER[[#This Row],[ ]]="Payé",PMKAFAAPAYER[[#This Row],[23.01.2025]],0)</f>
        <v>0</v>
      </c>
      <c r="Z562" s="234"/>
      <c r="AA562" s="176">
        <f>IF(PMKAFAAPAYER[[#This Row],[ ]]="Payé",PMKAFAAPAYER[[#This Row],[30.01.2025]],0)</f>
        <v>0</v>
      </c>
      <c r="AB562" s="32">
        <f t="shared" si="126"/>
        <v>0</v>
      </c>
      <c r="AC562" s="234"/>
      <c r="AD562" s="166">
        <f>IF(PMKAFAAPAYER[[#This Row],[ ]]="Payé",PMKAFAAPAYER[[#This Row],[06.02.2025]],0)</f>
        <v>0</v>
      </c>
      <c r="AE562" s="234"/>
      <c r="AF562" s="166">
        <f>IF(PMKAFAAPAYER[[#This Row],[ ]]="Payé",PMKAFAAPAYER[[#This Row],[13.02.2025]],0)</f>
        <v>0</v>
      </c>
      <c r="AG562" s="234"/>
      <c r="AH562" s="166">
        <f>IF(PMKAFAAPAYER[[#This Row],[ ]]="Payé",PMKAFAAPAYER[[#This Row],[20.02.2025]],0)</f>
        <v>0</v>
      </c>
      <c r="AI562" s="234"/>
      <c r="AJ562" s="176">
        <f>IF(PMKAFAAPAYER[[#This Row],[ ]]="Payé",PMKAFAAPAYER[[#This Row],[27.02.2025]],0)</f>
        <v>0</v>
      </c>
      <c r="AK562" s="47">
        <f t="shared" si="127"/>
        <v>0</v>
      </c>
      <c r="AL562" s="162"/>
      <c r="AM562" s="166">
        <f>IF(PMKAFAAPAYER[[#This Row],[ ]]="Payé",PMKAFAAPAYER[[#This Row],[05.03.2025]],0)</f>
        <v>0</v>
      </c>
      <c r="AN562" s="161"/>
      <c r="AO562" s="166">
        <f>IF(PMKAFAAPAYER[[#This Row],[ ]]="Payé",PMKAFAAPAYER[[#This Row],[12.03.2025]],0)</f>
        <v>0</v>
      </c>
      <c r="AP562" s="161"/>
      <c r="AQ562" s="166">
        <f>IF(PMKAFAAPAYER[[#This Row],[ ]]="Payé",PMKAFAAPAYER[[#This Row],[19.03.2025]],0)</f>
        <v>0</v>
      </c>
      <c r="AR562" s="161"/>
      <c r="AS562" s="176">
        <f>IF(PMKAFAAPAYER[[#This Row],[ ]]="Payé",PMKAFAAPAYER[[#This Row],[26.03.2025]],0)</f>
        <v>0</v>
      </c>
      <c r="AT562" s="17">
        <f t="shared" si="128"/>
        <v>0</v>
      </c>
      <c r="AU562" s="162"/>
      <c r="AV562" s="166">
        <f>IF(PMKAFAAPAYER[[#This Row],[ ]]="Payé",PMKAFAAPAYER[[#This Row],[02.04.2025]],0)</f>
        <v>0</v>
      </c>
      <c r="AW562" s="161"/>
      <c r="AX562" s="166">
        <f>IF(PMKAFAAPAYER[[#This Row],[ ]]="Payé",PMKAFAAPAYER[[#This Row],[09.04.2025]],0)</f>
        <v>0</v>
      </c>
      <c r="AY562" s="161"/>
      <c r="AZ562" s="166">
        <f>IF(PMKAFAAPAYER[[#This Row],[ ]]="Payé",PMKAFAAPAYER[[#This Row],[16.04.2025]],0)</f>
        <v>0</v>
      </c>
      <c r="BA562" s="161"/>
      <c r="BB562" s="166">
        <f>IF(PMKAFAAPAYER[[#This Row],[ ]]="Payé",PMKAFAAPAYER[[#This Row],[23.04.2025]],0)</f>
        <v>0</v>
      </c>
      <c r="BC562" s="161"/>
      <c r="BD562" s="176">
        <f>IF(PMKAFAAPAYER[[#This Row],[ ]]="Payé",PMKAFAAPAYER[[#This Row],[30.04.2025]],0)</f>
        <v>0</v>
      </c>
      <c r="BE562" s="18">
        <f t="shared" si="129"/>
        <v>0</v>
      </c>
      <c r="BF562" s="162"/>
      <c r="BG562" s="166">
        <f>IF(PMKAFAAPAYER[[#This Row],[ ]]="Payé",PMKAFAAPAYER[[#This Row],[07.05.2025]],0)</f>
        <v>0</v>
      </c>
      <c r="BH562" s="161"/>
      <c r="BI562" s="166">
        <f>IF(PMKAFAAPAYER[[#This Row],[ ]]="Payé",PMKAFAAPAYER[[#This Row],[14.05.2025]],0)</f>
        <v>0</v>
      </c>
      <c r="BJ562" s="161"/>
      <c r="BK562" s="166">
        <f>IF(PMKAFAAPAYER[[#This Row],[ ]]="Payé",PMKAFAAPAYER[[#This Row],[21.05.2025]],0)</f>
        <v>0</v>
      </c>
      <c r="BL562" s="161"/>
      <c r="BM562" s="176">
        <f>IF(PMKAFAAPAYER[[#This Row],[ ]]="Payé",PMKAFAAPAYER[[#This Row],[28.05.2025]],0)</f>
        <v>0</v>
      </c>
      <c r="BN562" s="17">
        <f t="shared" si="130"/>
        <v>0</v>
      </c>
      <c r="BO562" s="162"/>
      <c r="BP562" s="166">
        <f>IF(PMKAFAAPAYER[[#This Row],[ ]]="Payé",PMKAFAAPAYER[[#This Row],[04.06.2025]],0)</f>
        <v>0</v>
      </c>
      <c r="BQ562" s="161"/>
      <c r="BR562" s="166">
        <f>IF(PMKAFAAPAYER[[#This Row],[ ]]="Payé",PMKAFAAPAYER[[#This Row],[11.06.2025]],0)</f>
        <v>0</v>
      </c>
      <c r="BS562" s="161"/>
      <c r="BT562" s="166">
        <f>IF(PMKAFAAPAYER[[#This Row],[ ]]="Payé",PMKAFAAPAYER[[#This Row],[18.06.2025]],0)</f>
        <v>0</v>
      </c>
      <c r="BU562" s="161"/>
      <c r="BV562" s="176">
        <f>IF(PMKAFAAPAYER[[#This Row],[ ]]="Payé",PMKAFAAPAYER[[#This Row],[25.06.2025]],0)</f>
        <v>0</v>
      </c>
      <c r="BW562" s="18">
        <f t="shared" si="131"/>
        <v>0</v>
      </c>
      <c r="BX562" s="162"/>
      <c r="BY562" s="166">
        <f>IF(PMKAFAAPAYER[[#This Row],[ ]]="Payé",PMKAFAAPAYER[[#This Row],[02.07.2025]],0)</f>
        <v>0</v>
      </c>
      <c r="BZ562" s="161"/>
      <c r="CA562" s="166">
        <f>IF(PMKAFAAPAYER[[#This Row],[ ]]="Payé",PMKAFAAPAYER[[#This Row],[09.07.2025]],0)</f>
        <v>0</v>
      </c>
      <c r="CB562" s="161"/>
      <c r="CC562" s="166">
        <f>IF(PMKAFAAPAYER[[#This Row],[ ]]="Payé",PMKAFAAPAYER[[#This Row],[16.07.2025]],0)</f>
        <v>0</v>
      </c>
      <c r="CD562" s="161"/>
      <c r="CE562" s="166">
        <f>IF(PMKAFAAPAYER[[#This Row],[ ]]="Payé",PMKAFAAPAYER[[#This Row],[23.07.2025]],0)</f>
        <v>0</v>
      </c>
      <c r="CF562" s="161"/>
      <c r="CG562" s="176">
        <f>IF(PMKAFAAPAYER[[#This Row],[ ]]="Payé",PMKAFAAPAYER[[#This Row],[30.07.2025]],0)</f>
        <v>0</v>
      </c>
      <c r="CH562" s="17">
        <f t="shared" si="132"/>
        <v>0</v>
      </c>
      <c r="CI562" s="162"/>
      <c r="CJ562" s="166">
        <f>IF(PMKAFAAPAYER[[#This Row],[ ]]="Payé",PMKAFAAPAYER[[#This Row],[06.08.2025]],0)</f>
        <v>0</v>
      </c>
      <c r="CK562" s="161"/>
      <c r="CL562" s="166">
        <f>IF(PMKAFAAPAYER[[#This Row],[ ]]="Payé",PMKAFAAPAYER[[#This Row],[13.08.2025]],0)</f>
        <v>0</v>
      </c>
      <c r="CM562" s="161"/>
      <c r="CN562" s="166">
        <f>IF(PMKAFAAPAYER[[#This Row],[ ]]="Payé",PMKAFAAPAYER[[#This Row],[20.08.2025]],0)</f>
        <v>0</v>
      </c>
      <c r="CO562" s="161"/>
      <c r="CP562" s="176">
        <f>IF(PMKAFAAPAYER[[#This Row],[ ]]="Payé",PMKAFAAPAYER[[#This Row],[27.08.2025]],0)</f>
        <v>0</v>
      </c>
      <c r="CQ562" s="18">
        <f t="shared" si="133"/>
        <v>0</v>
      </c>
      <c r="CR562" s="162"/>
      <c r="CS562" s="166">
        <f>IF(PMKAFAAPAYER[[#This Row],[ ]]="Payé",PMKAFAAPAYER[[#This Row],[03.09.2025]],0)</f>
        <v>0</v>
      </c>
      <c r="CT562" s="161"/>
      <c r="CU562" s="166">
        <f>IF(PMKAFAAPAYER[[#This Row],[ ]]="Payé",PMKAFAAPAYER[[#This Row],[10.09.2025]],0)</f>
        <v>0</v>
      </c>
      <c r="CV562" s="161"/>
      <c r="CW562" s="166">
        <f>IF(PMKAFAAPAYER[[#This Row],[ ]]="Payé",PMKAFAAPAYER[[#This Row],[17.09.2025]],0)</f>
        <v>0</v>
      </c>
      <c r="CX562" s="161"/>
      <c r="CY562" s="176">
        <f>IF(PMKAFAAPAYER[[#This Row],[ ]]="Payé",PMKAFAAPAYER[[#This Row],[24.09.2025]],0)</f>
        <v>0</v>
      </c>
      <c r="CZ562" s="17">
        <f t="shared" si="134"/>
        <v>0</v>
      </c>
      <c r="DA562" s="162"/>
      <c r="DB562" s="166">
        <f>IF(PMKAFAAPAYER[[#This Row],[ ]]="Payé",PMKAFAAPAYER[[#This Row],[01.10.2025]],0)</f>
        <v>0</v>
      </c>
      <c r="DC562" s="161"/>
      <c r="DD562" s="166">
        <f>IF(PMKAFAAPAYER[[#This Row],[ ]]="Payé",PMKAFAAPAYER[[#This Row],[08.10.2025]],0)</f>
        <v>0</v>
      </c>
      <c r="DE562" s="161"/>
      <c r="DF562" s="166">
        <f>IF(PMKAFAAPAYER[[#This Row],[ ]]="Payé",PMKAFAAPAYER[[#This Row],[15.10.2025]],0)</f>
        <v>0</v>
      </c>
      <c r="DG562" s="161"/>
      <c r="DH562" s="166">
        <f>IF(PMKAFAAPAYER[[#This Row],[ ]]="Payé",PMKAFAAPAYER[[#This Row],[22.10.2025]],0)</f>
        <v>0</v>
      </c>
      <c r="DI562" s="161"/>
      <c r="DJ562" s="176">
        <f>IF(PMKAFAAPAYER[[#This Row],[ ]]="Payé",PMKAFAAPAYER[[#This Row],[29.10.2025]],0)</f>
        <v>0</v>
      </c>
      <c r="DK562" s="18">
        <f t="shared" si="135"/>
        <v>0</v>
      </c>
      <c r="DL562" s="162"/>
      <c r="DM562" s="166">
        <f>IF(PMKAFAAPAYER[[#This Row],[ ]]="Payé",PMKAFAAPAYER[[#This Row],[05.11.2025]],0)</f>
        <v>0</v>
      </c>
      <c r="DN562" s="161"/>
      <c r="DO562" s="166">
        <f>IF(PMKAFAAPAYER[[#This Row],[ ]]="Payé",PMKAFAAPAYER[[#This Row],[12.11.2025]],0)</f>
        <v>0</v>
      </c>
      <c r="DP562" s="161"/>
      <c r="DQ562" s="166">
        <f>IF(PMKAFAAPAYER[[#This Row],[ ]]="Payé",PMKAFAAPAYER[[#This Row],[19.11.2025]],0)</f>
        <v>0</v>
      </c>
      <c r="DR562" s="161"/>
      <c r="DS562" s="176">
        <f>IF(PMKAFAAPAYER[[#This Row],[ ]]="Payé",PMKAFAAPAYER[[#This Row],[26.11.2025]],0)</f>
        <v>0</v>
      </c>
      <c r="DT562" s="17">
        <f t="shared" si="136"/>
        <v>0</v>
      </c>
      <c r="DU562" s="162"/>
      <c r="DV562" s="166">
        <f>IF(PMKAFAAPAYER[[#This Row],[ ]]="Payé",PMKAFAAPAYER[[#This Row],[03.12.2025]],0)</f>
        <v>0</v>
      </c>
      <c r="DW562" s="161"/>
      <c r="DX562" s="166">
        <f>IF(PMKAFAAPAYER[[#This Row],[ ]]="Payé",PMKAFAAPAYER[[#This Row],[10.12.2025]],0)</f>
        <v>0</v>
      </c>
      <c r="DY562" s="161"/>
      <c r="DZ562" s="166">
        <f>IF(PMKAFAAPAYER[[#This Row],[ ]]="Payé",PMKAFAAPAYER[[#This Row],[17.12.2025]],0)</f>
        <v>0</v>
      </c>
      <c r="EA562" s="161"/>
      <c r="EB562" s="166">
        <f>IF(PMKAFAAPAYER[[#This Row],[ ]]="Payé",PMKAFAAPAYER[[#This Row],[24.12.2025]],0)</f>
        <v>0</v>
      </c>
      <c r="EC562" s="161"/>
      <c r="ED562" s="176">
        <f>IF(PMKAFAAPAYER[[#This Row],[ ]]="Payé",PMKAFAAPAYER[[#This Row],[31.12.2025]],0)</f>
        <v>0</v>
      </c>
      <c r="EE562" s="18">
        <f t="shared" si="137"/>
        <v>0</v>
      </c>
      <c r="EF562" s="11">
        <f t="shared" si="138"/>
        <v>0</v>
      </c>
      <c r="EG562" s="16">
        <f>+PMKAFAAPAYER[[#This Row],[CHF]]-PMKAFAAPAYER[[#This Row],[T2025]]</f>
        <v>0</v>
      </c>
    </row>
    <row r="563" spans="1:137" x14ac:dyDescent="0.3">
      <c r="A563" s="9">
        <f t="shared" si="139"/>
        <v>558</v>
      </c>
      <c r="B563" s="250"/>
      <c r="C563" s="251"/>
      <c r="D563" s="252"/>
      <c r="E563" s="253"/>
      <c r="F563" s="265">
        <f t="shared" si="140"/>
        <v>0</v>
      </c>
      <c r="G563" s="254"/>
      <c r="H563" s="255"/>
      <c r="I563" s="256"/>
      <c r="J563" s="14"/>
      <c r="K563" s="14"/>
      <c r="L563" s="14"/>
      <c r="N563" s="15"/>
      <c r="P563" s="258"/>
      <c r="Q563" s="259"/>
      <c r="R563" s="260"/>
      <c r="S563" s="166">
        <f>IF(PMKAFAAPAYER[[#This Row],[ ]]="Payé",PMKAFAAPAYER[[#This Row],[02.01.2025]],0)</f>
        <v>0</v>
      </c>
      <c r="T563" s="234"/>
      <c r="U563" s="166">
        <f>IF(PMKAFAAPAYER[[#This Row],[ ]]="Payé",PMKAFAAPAYER[[#This Row],[09.01.2025]],0)</f>
        <v>0</v>
      </c>
      <c r="V563" s="234"/>
      <c r="W563" s="166">
        <f>IF(PMKAFAAPAYER[[#This Row],[ ]]="Payé",PMKAFAAPAYER[[#This Row],[16.01.2025]],0)</f>
        <v>0</v>
      </c>
      <c r="X563" s="234"/>
      <c r="Y563" s="166">
        <f>IF(PMKAFAAPAYER[[#This Row],[ ]]="Payé",PMKAFAAPAYER[[#This Row],[23.01.2025]],0)</f>
        <v>0</v>
      </c>
      <c r="Z563" s="234"/>
      <c r="AA563" s="176">
        <f>IF(PMKAFAAPAYER[[#This Row],[ ]]="Payé",PMKAFAAPAYER[[#This Row],[30.01.2025]],0)</f>
        <v>0</v>
      </c>
      <c r="AB563" s="32">
        <f t="shared" si="126"/>
        <v>0</v>
      </c>
      <c r="AC563" s="234"/>
      <c r="AD563" s="166">
        <f>IF(PMKAFAAPAYER[[#This Row],[ ]]="Payé",PMKAFAAPAYER[[#This Row],[06.02.2025]],0)</f>
        <v>0</v>
      </c>
      <c r="AE563" s="234"/>
      <c r="AF563" s="166">
        <f>IF(PMKAFAAPAYER[[#This Row],[ ]]="Payé",PMKAFAAPAYER[[#This Row],[13.02.2025]],0)</f>
        <v>0</v>
      </c>
      <c r="AG563" s="234"/>
      <c r="AH563" s="166">
        <f>IF(PMKAFAAPAYER[[#This Row],[ ]]="Payé",PMKAFAAPAYER[[#This Row],[20.02.2025]],0)</f>
        <v>0</v>
      </c>
      <c r="AI563" s="234"/>
      <c r="AJ563" s="176">
        <f>IF(PMKAFAAPAYER[[#This Row],[ ]]="Payé",PMKAFAAPAYER[[#This Row],[27.02.2025]],0)</f>
        <v>0</v>
      </c>
      <c r="AK563" s="47">
        <f t="shared" si="127"/>
        <v>0</v>
      </c>
      <c r="AL563" s="162"/>
      <c r="AM563" s="166">
        <f>IF(PMKAFAAPAYER[[#This Row],[ ]]="Payé",PMKAFAAPAYER[[#This Row],[05.03.2025]],0)</f>
        <v>0</v>
      </c>
      <c r="AN563" s="161"/>
      <c r="AO563" s="166">
        <f>IF(PMKAFAAPAYER[[#This Row],[ ]]="Payé",PMKAFAAPAYER[[#This Row],[12.03.2025]],0)</f>
        <v>0</v>
      </c>
      <c r="AP563" s="161"/>
      <c r="AQ563" s="166">
        <f>IF(PMKAFAAPAYER[[#This Row],[ ]]="Payé",PMKAFAAPAYER[[#This Row],[19.03.2025]],0)</f>
        <v>0</v>
      </c>
      <c r="AR563" s="161"/>
      <c r="AS563" s="176">
        <f>IF(PMKAFAAPAYER[[#This Row],[ ]]="Payé",PMKAFAAPAYER[[#This Row],[26.03.2025]],0)</f>
        <v>0</v>
      </c>
      <c r="AT563" s="17">
        <f t="shared" si="128"/>
        <v>0</v>
      </c>
      <c r="AU563" s="162"/>
      <c r="AV563" s="166">
        <f>IF(PMKAFAAPAYER[[#This Row],[ ]]="Payé",PMKAFAAPAYER[[#This Row],[02.04.2025]],0)</f>
        <v>0</v>
      </c>
      <c r="AW563" s="161"/>
      <c r="AX563" s="166">
        <f>IF(PMKAFAAPAYER[[#This Row],[ ]]="Payé",PMKAFAAPAYER[[#This Row],[09.04.2025]],0)</f>
        <v>0</v>
      </c>
      <c r="AY563" s="161"/>
      <c r="AZ563" s="166">
        <f>IF(PMKAFAAPAYER[[#This Row],[ ]]="Payé",PMKAFAAPAYER[[#This Row],[16.04.2025]],0)</f>
        <v>0</v>
      </c>
      <c r="BA563" s="161"/>
      <c r="BB563" s="166">
        <f>IF(PMKAFAAPAYER[[#This Row],[ ]]="Payé",PMKAFAAPAYER[[#This Row],[23.04.2025]],0)</f>
        <v>0</v>
      </c>
      <c r="BC563" s="161"/>
      <c r="BD563" s="176">
        <f>IF(PMKAFAAPAYER[[#This Row],[ ]]="Payé",PMKAFAAPAYER[[#This Row],[30.04.2025]],0)</f>
        <v>0</v>
      </c>
      <c r="BE563" s="18">
        <f t="shared" si="129"/>
        <v>0</v>
      </c>
      <c r="BF563" s="162"/>
      <c r="BG563" s="166">
        <f>IF(PMKAFAAPAYER[[#This Row],[ ]]="Payé",PMKAFAAPAYER[[#This Row],[07.05.2025]],0)</f>
        <v>0</v>
      </c>
      <c r="BH563" s="161"/>
      <c r="BI563" s="166">
        <f>IF(PMKAFAAPAYER[[#This Row],[ ]]="Payé",PMKAFAAPAYER[[#This Row],[14.05.2025]],0)</f>
        <v>0</v>
      </c>
      <c r="BJ563" s="161"/>
      <c r="BK563" s="166">
        <f>IF(PMKAFAAPAYER[[#This Row],[ ]]="Payé",PMKAFAAPAYER[[#This Row],[21.05.2025]],0)</f>
        <v>0</v>
      </c>
      <c r="BL563" s="161"/>
      <c r="BM563" s="176">
        <f>IF(PMKAFAAPAYER[[#This Row],[ ]]="Payé",PMKAFAAPAYER[[#This Row],[28.05.2025]],0)</f>
        <v>0</v>
      </c>
      <c r="BN563" s="17">
        <f t="shared" si="130"/>
        <v>0</v>
      </c>
      <c r="BO563" s="162"/>
      <c r="BP563" s="166">
        <f>IF(PMKAFAAPAYER[[#This Row],[ ]]="Payé",PMKAFAAPAYER[[#This Row],[04.06.2025]],0)</f>
        <v>0</v>
      </c>
      <c r="BQ563" s="161"/>
      <c r="BR563" s="166">
        <f>IF(PMKAFAAPAYER[[#This Row],[ ]]="Payé",PMKAFAAPAYER[[#This Row],[11.06.2025]],0)</f>
        <v>0</v>
      </c>
      <c r="BS563" s="161"/>
      <c r="BT563" s="166">
        <f>IF(PMKAFAAPAYER[[#This Row],[ ]]="Payé",PMKAFAAPAYER[[#This Row],[18.06.2025]],0)</f>
        <v>0</v>
      </c>
      <c r="BU563" s="161"/>
      <c r="BV563" s="176">
        <f>IF(PMKAFAAPAYER[[#This Row],[ ]]="Payé",PMKAFAAPAYER[[#This Row],[25.06.2025]],0)</f>
        <v>0</v>
      </c>
      <c r="BW563" s="18">
        <f t="shared" si="131"/>
        <v>0</v>
      </c>
      <c r="BX563" s="162"/>
      <c r="BY563" s="166">
        <f>IF(PMKAFAAPAYER[[#This Row],[ ]]="Payé",PMKAFAAPAYER[[#This Row],[02.07.2025]],0)</f>
        <v>0</v>
      </c>
      <c r="BZ563" s="161"/>
      <c r="CA563" s="166">
        <f>IF(PMKAFAAPAYER[[#This Row],[ ]]="Payé",PMKAFAAPAYER[[#This Row],[09.07.2025]],0)</f>
        <v>0</v>
      </c>
      <c r="CB563" s="161"/>
      <c r="CC563" s="166">
        <f>IF(PMKAFAAPAYER[[#This Row],[ ]]="Payé",PMKAFAAPAYER[[#This Row],[16.07.2025]],0)</f>
        <v>0</v>
      </c>
      <c r="CD563" s="161"/>
      <c r="CE563" s="166">
        <f>IF(PMKAFAAPAYER[[#This Row],[ ]]="Payé",PMKAFAAPAYER[[#This Row],[23.07.2025]],0)</f>
        <v>0</v>
      </c>
      <c r="CF563" s="161"/>
      <c r="CG563" s="176">
        <f>IF(PMKAFAAPAYER[[#This Row],[ ]]="Payé",PMKAFAAPAYER[[#This Row],[30.07.2025]],0)</f>
        <v>0</v>
      </c>
      <c r="CH563" s="17">
        <f t="shared" si="132"/>
        <v>0</v>
      </c>
      <c r="CI563" s="162"/>
      <c r="CJ563" s="166">
        <f>IF(PMKAFAAPAYER[[#This Row],[ ]]="Payé",PMKAFAAPAYER[[#This Row],[06.08.2025]],0)</f>
        <v>0</v>
      </c>
      <c r="CK563" s="161"/>
      <c r="CL563" s="166">
        <f>IF(PMKAFAAPAYER[[#This Row],[ ]]="Payé",PMKAFAAPAYER[[#This Row],[13.08.2025]],0)</f>
        <v>0</v>
      </c>
      <c r="CM563" s="161"/>
      <c r="CN563" s="166">
        <f>IF(PMKAFAAPAYER[[#This Row],[ ]]="Payé",PMKAFAAPAYER[[#This Row],[20.08.2025]],0)</f>
        <v>0</v>
      </c>
      <c r="CO563" s="161"/>
      <c r="CP563" s="176">
        <f>IF(PMKAFAAPAYER[[#This Row],[ ]]="Payé",PMKAFAAPAYER[[#This Row],[27.08.2025]],0)</f>
        <v>0</v>
      </c>
      <c r="CQ563" s="18">
        <f t="shared" si="133"/>
        <v>0</v>
      </c>
      <c r="CR563" s="162"/>
      <c r="CS563" s="166">
        <f>IF(PMKAFAAPAYER[[#This Row],[ ]]="Payé",PMKAFAAPAYER[[#This Row],[03.09.2025]],0)</f>
        <v>0</v>
      </c>
      <c r="CT563" s="161"/>
      <c r="CU563" s="166">
        <f>IF(PMKAFAAPAYER[[#This Row],[ ]]="Payé",PMKAFAAPAYER[[#This Row],[10.09.2025]],0)</f>
        <v>0</v>
      </c>
      <c r="CV563" s="161"/>
      <c r="CW563" s="166">
        <f>IF(PMKAFAAPAYER[[#This Row],[ ]]="Payé",PMKAFAAPAYER[[#This Row],[17.09.2025]],0)</f>
        <v>0</v>
      </c>
      <c r="CX563" s="161"/>
      <c r="CY563" s="176">
        <f>IF(PMKAFAAPAYER[[#This Row],[ ]]="Payé",PMKAFAAPAYER[[#This Row],[24.09.2025]],0)</f>
        <v>0</v>
      </c>
      <c r="CZ563" s="17">
        <f t="shared" si="134"/>
        <v>0</v>
      </c>
      <c r="DA563" s="162"/>
      <c r="DB563" s="166">
        <f>IF(PMKAFAAPAYER[[#This Row],[ ]]="Payé",PMKAFAAPAYER[[#This Row],[01.10.2025]],0)</f>
        <v>0</v>
      </c>
      <c r="DC563" s="161"/>
      <c r="DD563" s="166">
        <f>IF(PMKAFAAPAYER[[#This Row],[ ]]="Payé",PMKAFAAPAYER[[#This Row],[08.10.2025]],0)</f>
        <v>0</v>
      </c>
      <c r="DE563" s="161"/>
      <c r="DF563" s="166">
        <f>IF(PMKAFAAPAYER[[#This Row],[ ]]="Payé",PMKAFAAPAYER[[#This Row],[15.10.2025]],0)</f>
        <v>0</v>
      </c>
      <c r="DG563" s="161"/>
      <c r="DH563" s="166">
        <f>IF(PMKAFAAPAYER[[#This Row],[ ]]="Payé",PMKAFAAPAYER[[#This Row],[22.10.2025]],0)</f>
        <v>0</v>
      </c>
      <c r="DI563" s="161"/>
      <c r="DJ563" s="176">
        <f>IF(PMKAFAAPAYER[[#This Row],[ ]]="Payé",PMKAFAAPAYER[[#This Row],[29.10.2025]],0)</f>
        <v>0</v>
      </c>
      <c r="DK563" s="18">
        <f t="shared" si="135"/>
        <v>0</v>
      </c>
      <c r="DL563" s="162"/>
      <c r="DM563" s="166">
        <f>IF(PMKAFAAPAYER[[#This Row],[ ]]="Payé",PMKAFAAPAYER[[#This Row],[05.11.2025]],0)</f>
        <v>0</v>
      </c>
      <c r="DN563" s="161"/>
      <c r="DO563" s="166">
        <f>IF(PMKAFAAPAYER[[#This Row],[ ]]="Payé",PMKAFAAPAYER[[#This Row],[12.11.2025]],0)</f>
        <v>0</v>
      </c>
      <c r="DP563" s="161"/>
      <c r="DQ563" s="166">
        <f>IF(PMKAFAAPAYER[[#This Row],[ ]]="Payé",PMKAFAAPAYER[[#This Row],[19.11.2025]],0)</f>
        <v>0</v>
      </c>
      <c r="DR563" s="161"/>
      <c r="DS563" s="176">
        <f>IF(PMKAFAAPAYER[[#This Row],[ ]]="Payé",PMKAFAAPAYER[[#This Row],[26.11.2025]],0)</f>
        <v>0</v>
      </c>
      <c r="DT563" s="17">
        <f t="shared" si="136"/>
        <v>0</v>
      </c>
      <c r="DU563" s="162"/>
      <c r="DV563" s="166">
        <f>IF(PMKAFAAPAYER[[#This Row],[ ]]="Payé",PMKAFAAPAYER[[#This Row],[03.12.2025]],0)</f>
        <v>0</v>
      </c>
      <c r="DW563" s="161"/>
      <c r="DX563" s="166">
        <f>IF(PMKAFAAPAYER[[#This Row],[ ]]="Payé",PMKAFAAPAYER[[#This Row],[10.12.2025]],0)</f>
        <v>0</v>
      </c>
      <c r="DY563" s="161"/>
      <c r="DZ563" s="166">
        <f>IF(PMKAFAAPAYER[[#This Row],[ ]]="Payé",PMKAFAAPAYER[[#This Row],[17.12.2025]],0)</f>
        <v>0</v>
      </c>
      <c r="EA563" s="161"/>
      <c r="EB563" s="166">
        <f>IF(PMKAFAAPAYER[[#This Row],[ ]]="Payé",PMKAFAAPAYER[[#This Row],[24.12.2025]],0)</f>
        <v>0</v>
      </c>
      <c r="EC563" s="161"/>
      <c r="ED563" s="176">
        <f>IF(PMKAFAAPAYER[[#This Row],[ ]]="Payé",PMKAFAAPAYER[[#This Row],[31.12.2025]],0)</f>
        <v>0</v>
      </c>
      <c r="EE563" s="18">
        <f t="shared" si="137"/>
        <v>0</v>
      </c>
      <c r="EF563" s="11">
        <f t="shared" si="138"/>
        <v>0</v>
      </c>
      <c r="EG563" s="16">
        <f>+PMKAFAAPAYER[[#This Row],[CHF]]-PMKAFAAPAYER[[#This Row],[T2025]]</f>
        <v>0</v>
      </c>
    </row>
    <row r="564" spans="1:137" x14ac:dyDescent="0.3">
      <c r="A564" s="9">
        <f t="shared" si="139"/>
        <v>559</v>
      </c>
      <c r="B564" s="250"/>
      <c r="C564" s="251"/>
      <c r="D564" s="252"/>
      <c r="E564" s="253"/>
      <c r="F564" s="265">
        <f t="shared" si="140"/>
        <v>0</v>
      </c>
      <c r="G564" s="254"/>
      <c r="H564" s="255"/>
      <c r="I564" s="256"/>
      <c r="J564" s="14"/>
      <c r="K564" s="14"/>
      <c r="L564" s="14"/>
      <c r="N564" s="15"/>
      <c r="P564" s="258"/>
      <c r="Q564" s="259"/>
      <c r="R564" s="260"/>
      <c r="S564" s="166">
        <f>IF(PMKAFAAPAYER[[#This Row],[ ]]="Payé",PMKAFAAPAYER[[#This Row],[02.01.2025]],0)</f>
        <v>0</v>
      </c>
      <c r="T564" s="234"/>
      <c r="U564" s="166">
        <f>IF(PMKAFAAPAYER[[#This Row],[ ]]="Payé",PMKAFAAPAYER[[#This Row],[09.01.2025]],0)</f>
        <v>0</v>
      </c>
      <c r="V564" s="234"/>
      <c r="W564" s="166">
        <f>IF(PMKAFAAPAYER[[#This Row],[ ]]="Payé",PMKAFAAPAYER[[#This Row],[16.01.2025]],0)</f>
        <v>0</v>
      </c>
      <c r="X564" s="234"/>
      <c r="Y564" s="166">
        <f>IF(PMKAFAAPAYER[[#This Row],[ ]]="Payé",PMKAFAAPAYER[[#This Row],[23.01.2025]],0)</f>
        <v>0</v>
      </c>
      <c r="Z564" s="234"/>
      <c r="AA564" s="176">
        <f>IF(PMKAFAAPAYER[[#This Row],[ ]]="Payé",PMKAFAAPAYER[[#This Row],[30.01.2025]],0)</f>
        <v>0</v>
      </c>
      <c r="AB564" s="32">
        <f t="shared" si="126"/>
        <v>0</v>
      </c>
      <c r="AC564" s="234"/>
      <c r="AD564" s="166">
        <f>IF(PMKAFAAPAYER[[#This Row],[ ]]="Payé",PMKAFAAPAYER[[#This Row],[06.02.2025]],0)</f>
        <v>0</v>
      </c>
      <c r="AE564" s="234"/>
      <c r="AF564" s="166">
        <f>IF(PMKAFAAPAYER[[#This Row],[ ]]="Payé",PMKAFAAPAYER[[#This Row],[13.02.2025]],0)</f>
        <v>0</v>
      </c>
      <c r="AG564" s="234"/>
      <c r="AH564" s="166">
        <f>IF(PMKAFAAPAYER[[#This Row],[ ]]="Payé",PMKAFAAPAYER[[#This Row],[20.02.2025]],0)</f>
        <v>0</v>
      </c>
      <c r="AI564" s="234"/>
      <c r="AJ564" s="176">
        <f>IF(PMKAFAAPAYER[[#This Row],[ ]]="Payé",PMKAFAAPAYER[[#This Row],[27.02.2025]],0)</f>
        <v>0</v>
      </c>
      <c r="AK564" s="47">
        <f t="shared" si="127"/>
        <v>0</v>
      </c>
      <c r="AL564" s="162"/>
      <c r="AM564" s="166">
        <f>IF(PMKAFAAPAYER[[#This Row],[ ]]="Payé",PMKAFAAPAYER[[#This Row],[05.03.2025]],0)</f>
        <v>0</v>
      </c>
      <c r="AN564" s="161"/>
      <c r="AO564" s="166">
        <f>IF(PMKAFAAPAYER[[#This Row],[ ]]="Payé",PMKAFAAPAYER[[#This Row],[12.03.2025]],0)</f>
        <v>0</v>
      </c>
      <c r="AP564" s="161"/>
      <c r="AQ564" s="166">
        <f>IF(PMKAFAAPAYER[[#This Row],[ ]]="Payé",PMKAFAAPAYER[[#This Row],[19.03.2025]],0)</f>
        <v>0</v>
      </c>
      <c r="AR564" s="161"/>
      <c r="AS564" s="176">
        <f>IF(PMKAFAAPAYER[[#This Row],[ ]]="Payé",PMKAFAAPAYER[[#This Row],[26.03.2025]],0)</f>
        <v>0</v>
      </c>
      <c r="AT564" s="17">
        <f t="shared" si="128"/>
        <v>0</v>
      </c>
      <c r="AU564" s="162"/>
      <c r="AV564" s="166">
        <f>IF(PMKAFAAPAYER[[#This Row],[ ]]="Payé",PMKAFAAPAYER[[#This Row],[02.04.2025]],0)</f>
        <v>0</v>
      </c>
      <c r="AW564" s="161"/>
      <c r="AX564" s="166">
        <f>IF(PMKAFAAPAYER[[#This Row],[ ]]="Payé",PMKAFAAPAYER[[#This Row],[09.04.2025]],0)</f>
        <v>0</v>
      </c>
      <c r="AY564" s="161"/>
      <c r="AZ564" s="166">
        <f>IF(PMKAFAAPAYER[[#This Row],[ ]]="Payé",PMKAFAAPAYER[[#This Row],[16.04.2025]],0)</f>
        <v>0</v>
      </c>
      <c r="BA564" s="161"/>
      <c r="BB564" s="166">
        <f>IF(PMKAFAAPAYER[[#This Row],[ ]]="Payé",PMKAFAAPAYER[[#This Row],[23.04.2025]],0)</f>
        <v>0</v>
      </c>
      <c r="BC564" s="161"/>
      <c r="BD564" s="176">
        <f>IF(PMKAFAAPAYER[[#This Row],[ ]]="Payé",PMKAFAAPAYER[[#This Row],[30.04.2025]],0)</f>
        <v>0</v>
      </c>
      <c r="BE564" s="18">
        <f t="shared" si="129"/>
        <v>0</v>
      </c>
      <c r="BF564" s="162"/>
      <c r="BG564" s="166">
        <f>IF(PMKAFAAPAYER[[#This Row],[ ]]="Payé",PMKAFAAPAYER[[#This Row],[07.05.2025]],0)</f>
        <v>0</v>
      </c>
      <c r="BH564" s="161"/>
      <c r="BI564" s="166">
        <f>IF(PMKAFAAPAYER[[#This Row],[ ]]="Payé",PMKAFAAPAYER[[#This Row],[14.05.2025]],0)</f>
        <v>0</v>
      </c>
      <c r="BJ564" s="161"/>
      <c r="BK564" s="166">
        <f>IF(PMKAFAAPAYER[[#This Row],[ ]]="Payé",PMKAFAAPAYER[[#This Row],[21.05.2025]],0)</f>
        <v>0</v>
      </c>
      <c r="BL564" s="161"/>
      <c r="BM564" s="176">
        <f>IF(PMKAFAAPAYER[[#This Row],[ ]]="Payé",PMKAFAAPAYER[[#This Row],[28.05.2025]],0)</f>
        <v>0</v>
      </c>
      <c r="BN564" s="17">
        <f t="shared" si="130"/>
        <v>0</v>
      </c>
      <c r="BO564" s="162"/>
      <c r="BP564" s="166">
        <f>IF(PMKAFAAPAYER[[#This Row],[ ]]="Payé",PMKAFAAPAYER[[#This Row],[04.06.2025]],0)</f>
        <v>0</v>
      </c>
      <c r="BQ564" s="161"/>
      <c r="BR564" s="166">
        <f>IF(PMKAFAAPAYER[[#This Row],[ ]]="Payé",PMKAFAAPAYER[[#This Row],[11.06.2025]],0)</f>
        <v>0</v>
      </c>
      <c r="BS564" s="161"/>
      <c r="BT564" s="166">
        <f>IF(PMKAFAAPAYER[[#This Row],[ ]]="Payé",PMKAFAAPAYER[[#This Row],[18.06.2025]],0)</f>
        <v>0</v>
      </c>
      <c r="BU564" s="161"/>
      <c r="BV564" s="176">
        <f>IF(PMKAFAAPAYER[[#This Row],[ ]]="Payé",PMKAFAAPAYER[[#This Row],[25.06.2025]],0)</f>
        <v>0</v>
      </c>
      <c r="BW564" s="18">
        <f t="shared" si="131"/>
        <v>0</v>
      </c>
      <c r="BX564" s="162"/>
      <c r="BY564" s="166">
        <f>IF(PMKAFAAPAYER[[#This Row],[ ]]="Payé",PMKAFAAPAYER[[#This Row],[02.07.2025]],0)</f>
        <v>0</v>
      </c>
      <c r="BZ564" s="161"/>
      <c r="CA564" s="166">
        <f>IF(PMKAFAAPAYER[[#This Row],[ ]]="Payé",PMKAFAAPAYER[[#This Row],[09.07.2025]],0)</f>
        <v>0</v>
      </c>
      <c r="CB564" s="161"/>
      <c r="CC564" s="166">
        <f>IF(PMKAFAAPAYER[[#This Row],[ ]]="Payé",PMKAFAAPAYER[[#This Row],[16.07.2025]],0)</f>
        <v>0</v>
      </c>
      <c r="CD564" s="161"/>
      <c r="CE564" s="166">
        <f>IF(PMKAFAAPAYER[[#This Row],[ ]]="Payé",PMKAFAAPAYER[[#This Row],[23.07.2025]],0)</f>
        <v>0</v>
      </c>
      <c r="CF564" s="161"/>
      <c r="CG564" s="176">
        <f>IF(PMKAFAAPAYER[[#This Row],[ ]]="Payé",PMKAFAAPAYER[[#This Row],[30.07.2025]],0)</f>
        <v>0</v>
      </c>
      <c r="CH564" s="17">
        <f t="shared" si="132"/>
        <v>0</v>
      </c>
      <c r="CI564" s="162"/>
      <c r="CJ564" s="166">
        <f>IF(PMKAFAAPAYER[[#This Row],[ ]]="Payé",PMKAFAAPAYER[[#This Row],[06.08.2025]],0)</f>
        <v>0</v>
      </c>
      <c r="CK564" s="161"/>
      <c r="CL564" s="166">
        <f>IF(PMKAFAAPAYER[[#This Row],[ ]]="Payé",PMKAFAAPAYER[[#This Row],[13.08.2025]],0)</f>
        <v>0</v>
      </c>
      <c r="CM564" s="161"/>
      <c r="CN564" s="166">
        <f>IF(PMKAFAAPAYER[[#This Row],[ ]]="Payé",PMKAFAAPAYER[[#This Row],[20.08.2025]],0)</f>
        <v>0</v>
      </c>
      <c r="CO564" s="161"/>
      <c r="CP564" s="176">
        <f>IF(PMKAFAAPAYER[[#This Row],[ ]]="Payé",PMKAFAAPAYER[[#This Row],[27.08.2025]],0)</f>
        <v>0</v>
      </c>
      <c r="CQ564" s="18">
        <f t="shared" si="133"/>
        <v>0</v>
      </c>
      <c r="CR564" s="162"/>
      <c r="CS564" s="166">
        <f>IF(PMKAFAAPAYER[[#This Row],[ ]]="Payé",PMKAFAAPAYER[[#This Row],[03.09.2025]],0)</f>
        <v>0</v>
      </c>
      <c r="CT564" s="161"/>
      <c r="CU564" s="166">
        <f>IF(PMKAFAAPAYER[[#This Row],[ ]]="Payé",PMKAFAAPAYER[[#This Row],[10.09.2025]],0)</f>
        <v>0</v>
      </c>
      <c r="CV564" s="161"/>
      <c r="CW564" s="166">
        <f>IF(PMKAFAAPAYER[[#This Row],[ ]]="Payé",PMKAFAAPAYER[[#This Row],[17.09.2025]],0)</f>
        <v>0</v>
      </c>
      <c r="CX564" s="161"/>
      <c r="CY564" s="176">
        <f>IF(PMKAFAAPAYER[[#This Row],[ ]]="Payé",PMKAFAAPAYER[[#This Row],[24.09.2025]],0)</f>
        <v>0</v>
      </c>
      <c r="CZ564" s="17">
        <f t="shared" si="134"/>
        <v>0</v>
      </c>
      <c r="DA564" s="162"/>
      <c r="DB564" s="166">
        <f>IF(PMKAFAAPAYER[[#This Row],[ ]]="Payé",PMKAFAAPAYER[[#This Row],[01.10.2025]],0)</f>
        <v>0</v>
      </c>
      <c r="DC564" s="161"/>
      <c r="DD564" s="166">
        <f>IF(PMKAFAAPAYER[[#This Row],[ ]]="Payé",PMKAFAAPAYER[[#This Row],[08.10.2025]],0)</f>
        <v>0</v>
      </c>
      <c r="DE564" s="161"/>
      <c r="DF564" s="166">
        <f>IF(PMKAFAAPAYER[[#This Row],[ ]]="Payé",PMKAFAAPAYER[[#This Row],[15.10.2025]],0)</f>
        <v>0</v>
      </c>
      <c r="DG564" s="161"/>
      <c r="DH564" s="166">
        <f>IF(PMKAFAAPAYER[[#This Row],[ ]]="Payé",PMKAFAAPAYER[[#This Row],[22.10.2025]],0)</f>
        <v>0</v>
      </c>
      <c r="DI564" s="161"/>
      <c r="DJ564" s="176">
        <f>IF(PMKAFAAPAYER[[#This Row],[ ]]="Payé",PMKAFAAPAYER[[#This Row],[29.10.2025]],0)</f>
        <v>0</v>
      </c>
      <c r="DK564" s="18">
        <f t="shared" si="135"/>
        <v>0</v>
      </c>
      <c r="DL564" s="162"/>
      <c r="DM564" s="166">
        <f>IF(PMKAFAAPAYER[[#This Row],[ ]]="Payé",PMKAFAAPAYER[[#This Row],[05.11.2025]],0)</f>
        <v>0</v>
      </c>
      <c r="DN564" s="161"/>
      <c r="DO564" s="166">
        <f>IF(PMKAFAAPAYER[[#This Row],[ ]]="Payé",PMKAFAAPAYER[[#This Row],[12.11.2025]],0)</f>
        <v>0</v>
      </c>
      <c r="DP564" s="161"/>
      <c r="DQ564" s="166">
        <f>IF(PMKAFAAPAYER[[#This Row],[ ]]="Payé",PMKAFAAPAYER[[#This Row],[19.11.2025]],0)</f>
        <v>0</v>
      </c>
      <c r="DR564" s="161"/>
      <c r="DS564" s="176">
        <f>IF(PMKAFAAPAYER[[#This Row],[ ]]="Payé",PMKAFAAPAYER[[#This Row],[26.11.2025]],0)</f>
        <v>0</v>
      </c>
      <c r="DT564" s="17">
        <f t="shared" si="136"/>
        <v>0</v>
      </c>
      <c r="DU564" s="162"/>
      <c r="DV564" s="166">
        <f>IF(PMKAFAAPAYER[[#This Row],[ ]]="Payé",PMKAFAAPAYER[[#This Row],[03.12.2025]],0)</f>
        <v>0</v>
      </c>
      <c r="DW564" s="161"/>
      <c r="DX564" s="166">
        <f>IF(PMKAFAAPAYER[[#This Row],[ ]]="Payé",PMKAFAAPAYER[[#This Row],[10.12.2025]],0)</f>
        <v>0</v>
      </c>
      <c r="DY564" s="161"/>
      <c r="DZ564" s="166">
        <f>IF(PMKAFAAPAYER[[#This Row],[ ]]="Payé",PMKAFAAPAYER[[#This Row],[17.12.2025]],0)</f>
        <v>0</v>
      </c>
      <c r="EA564" s="161"/>
      <c r="EB564" s="166">
        <f>IF(PMKAFAAPAYER[[#This Row],[ ]]="Payé",PMKAFAAPAYER[[#This Row],[24.12.2025]],0)</f>
        <v>0</v>
      </c>
      <c r="EC564" s="161"/>
      <c r="ED564" s="176">
        <f>IF(PMKAFAAPAYER[[#This Row],[ ]]="Payé",PMKAFAAPAYER[[#This Row],[31.12.2025]],0)</f>
        <v>0</v>
      </c>
      <c r="EE564" s="18">
        <f t="shared" si="137"/>
        <v>0</v>
      </c>
      <c r="EF564" s="11">
        <f t="shared" si="138"/>
        <v>0</v>
      </c>
      <c r="EG564" s="16">
        <f>+PMKAFAAPAYER[[#This Row],[CHF]]-PMKAFAAPAYER[[#This Row],[T2025]]</f>
        <v>0</v>
      </c>
    </row>
    <row r="565" spans="1:137" x14ac:dyDescent="0.3">
      <c r="A565" s="9">
        <f t="shared" si="139"/>
        <v>560</v>
      </c>
      <c r="B565" s="250"/>
      <c r="C565" s="251"/>
      <c r="D565" s="252"/>
      <c r="E565" s="253"/>
      <c r="F565" s="265">
        <f t="shared" si="140"/>
        <v>0</v>
      </c>
      <c r="G565" s="254"/>
      <c r="H565" s="255"/>
      <c r="I565" s="256"/>
      <c r="J565" s="14"/>
      <c r="K565" s="14"/>
      <c r="L565" s="14"/>
      <c r="N565" s="15"/>
      <c r="P565" s="258"/>
      <c r="Q565" s="259"/>
      <c r="R565" s="260"/>
      <c r="S565" s="166">
        <f>IF(PMKAFAAPAYER[[#This Row],[ ]]="Payé",PMKAFAAPAYER[[#This Row],[02.01.2025]],0)</f>
        <v>0</v>
      </c>
      <c r="T565" s="234"/>
      <c r="U565" s="166">
        <f>IF(PMKAFAAPAYER[[#This Row],[ ]]="Payé",PMKAFAAPAYER[[#This Row],[09.01.2025]],0)</f>
        <v>0</v>
      </c>
      <c r="V565" s="234"/>
      <c r="W565" s="166">
        <f>IF(PMKAFAAPAYER[[#This Row],[ ]]="Payé",PMKAFAAPAYER[[#This Row],[16.01.2025]],0)</f>
        <v>0</v>
      </c>
      <c r="X565" s="234"/>
      <c r="Y565" s="166">
        <f>IF(PMKAFAAPAYER[[#This Row],[ ]]="Payé",PMKAFAAPAYER[[#This Row],[23.01.2025]],0)</f>
        <v>0</v>
      </c>
      <c r="Z565" s="234"/>
      <c r="AA565" s="176">
        <f>IF(PMKAFAAPAYER[[#This Row],[ ]]="Payé",PMKAFAAPAYER[[#This Row],[30.01.2025]],0)</f>
        <v>0</v>
      </c>
      <c r="AB565" s="32">
        <f t="shared" si="126"/>
        <v>0</v>
      </c>
      <c r="AC565" s="234"/>
      <c r="AD565" s="166">
        <f>IF(PMKAFAAPAYER[[#This Row],[ ]]="Payé",PMKAFAAPAYER[[#This Row],[06.02.2025]],0)</f>
        <v>0</v>
      </c>
      <c r="AE565" s="234"/>
      <c r="AF565" s="166">
        <f>IF(PMKAFAAPAYER[[#This Row],[ ]]="Payé",PMKAFAAPAYER[[#This Row],[13.02.2025]],0)</f>
        <v>0</v>
      </c>
      <c r="AG565" s="234"/>
      <c r="AH565" s="166">
        <f>IF(PMKAFAAPAYER[[#This Row],[ ]]="Payé",PMKAFAAPAYER[[#This Row],[20.02.2025]],0)</f>
        <v>0</v>
      </c>
      <c r="AI565" s="234"/>
      <c r="AJ565" s="176">
        <f>IF(PMKAFAAPAYER[[#This Row],[ ]]="Payé",PMKAFAAPAYER[[#This Row],[27.02.2025]],0)</f>
        <v>0</v>
      </c>
      <c r="AK565" s="47">
        <f t="shared" si="127"/>
        <v>0</v>
      </c>
      <c r="AL565" s="162"/>
      <c r="AM565" s="166">
        <f>IF(PMKAFAAPAYER[[#This Row],[ ]]="Payé",PMKAFAAPAYER[[#This Row],[05.03.2025]],0)</f>
        <v>0</v>
      </c>
      <c r="AN565" s="161"/>
      <c r="AO565" s="166">
        <f>IF(PMKAFAAPAYER[[#This Row],[ ]]="Payé",PMKAFAAPAYER[[#This Row],[12.03.2025]],0)</f>
        <v>0</v>
      </c>
      <c r="AP565" s="161"/>
      <c r="AQ565" s="166">
        <f>IF(PMKAFAAPAYER[[#This Row],[ ]]="Payé",PMKAFAAPAYER[[#This Row],[19.03.2025]],0)</f>
        <v>0</v>
      </c>
      <c r="AR565" s="161"/>
      <c r="AS565" s="176">
        <f>IF(PMKAFAAPAYER[[#This Row],[ ]]="Payé",PMKAFAAPAYER[[#This Row],[26.03.2025]],0)</f>
        <v>0</v>
      </c>
      <c r="AT565" s="17">
        <f t="shared" si="128"/>
        <v>0</v>
      </c>
      <c r="AU565" s="162"/>
      <c r="AV565" s="166">
        <f>IF(PMKAFAAPAYER[[#This Row],[ ]]="Payé",PMKAFAAPAYER[[#This Row],[02.04.2025]],0)</f>
        <v>0</v>
      </c>
      <c r="AW565" s="161"/>
      <c r="AX565" s="166">
        <f>IF(PMKAFAAPAYER[[#This Row],[ ]]="Payé",PMKAFAAPAYER[[#This Row],[09.04.2025]],0)</f>
        <v>0</v>
      </c>
      <c r="AY565" s="161"/>
      <c r="AZ565" s="166">
        <f>IF(PMKAFAAPAYER[[#This Row],[ ]]="Payé",PMKAFAAPAYER[[#This Row],[16.04.2025]],0)</f>
        <v>0</v>
      </c>
      <c r="BA565" s="161"/>
      <c r="BB565" s="166">
        <f>IF(PMKAFAAPAYER[[#This Row],[ ]]="Payé",PMKAFAAPAYER[[#This Row],[23.04.2025]],0)</f>
        <v>0</v>
      </c>
      <c r="BC565" s="161"/>
      <c r="BD565" s="176">
        <f>IF(PMKAFAAPAYER[[#This Row],[ ]]="Payé",PMKAFAAPAYER[[#This Row],[30.04.2025]],0)</f>
        <v>0</v>
      </c>
      <c r="BE565" s="18">
        <f t="shared" si="129"/>
        <v>0</v>
      </c>
      <c r="BF565" s="162"/>
      <c r="BG565" s="166">
        <f>IF(PMKAFAAPAYER[[#This Row],[ ]]="Payé",PMKAFAAPAYER[[#This Row],[07.05.2025]],0)</f>
        <v>0</v>
      </c>
      <c r="BH565" s="161"/>
      <c r="BI565" s="166">
        <f>IF(PMKAFAAPAYER[[#This Row],[ ]]="Payé",PMKAFAAPAYER[[#This Row],[14.05.2025]],0)</f>
        <v>0</v>
      </c>
      <c r="BJ565" s="161"/>
      <c r="BK565" s="166">
        <f>IF(PMKAFAAPAYER[[#This Row],[ ]]="Payé",PMKAFAAPAYER[[#This Row],[21.05.2025]],0)</f>
        <v>0</v>
      </c>
      <c r="BL565" s="161"/>
      <c r="BM565" s="176">
        <f>IF(PMKAFAAPAYER[[#This Row],[ ]]="Payé",PMKAFAAPAYER[[#This Row],[28.05.2025]],0)</f>
        <v>0</v>
      </c>
      <c r="BN565" s="17">
        <f t="shared" si="130"/>
        <v>0</v>
      </c>
      <c r="BO565" s="162"/>
      <c r="BP565" s="166">
        <f>IF(PMKAFAAPAYER[[#This Row],[ ]]="Payé",PMKAFAAPAYER[[#This Row],[04.06.2025]],0)</f>
        <v>0</v>
      </c>
      <c r="BQ565" s="161"/>
      <c r="BR565" s="166">
        <f>IF(PMKAFAAPAYER[[#This Row],[ ]]="Payé",PMKAFAAPAYER[[#This Row],[11.06.2025]],0)</f>
        <v>0</v>
      </c>
      <c r="BS565" s="161"/>
      <c r="BT565" s="166">
        <f>IF(PMKAFAAPAYER[[#This Row],[ ]]="Payé",PMKAFAAPAYER[[#This Row],[18.06.2025]],0)</f>
        <v>0</v>
      </c>
      <c r="BU565" s="161"/>
      <c r="BV565" s="176">
        <f>IF(PMKAFAAPAYER[[#This Row],[ ]]="Payé",PMKAFAAPAYER[[#This Row],[25.06.2025]],0)</f>
        <v>0</v>
      </c>
      <c r="BW565" s="18">
        <f t="shared" si="131"/>
        <v>0</v>
      </c>
      <c r="BX565" s="162"/>
      <c r="BY565" s="166">
        <f>IF(PMKAFAAPAYER[[#This Row],[ ]]="Payé",PMKAFAAPAYER[[#This Row],[02.07.2025]],0)</f>
        <v>0</v>
      </c>
      <c r="BZ565" s="161"/>
      <c r="CA565" s="166">
        <f>IF(PMKAFAAPAYER[[#This Row],[ ]]="Payé",PMKAFAAPAYER[[#This Row],[09.07.2025]],0)</f>
        <v>0</v>
      </c>
      <c r="CB565" s="161"/>
      <c r="CC565" s="166">
        <f>IF(PMKAFAAPAYER[[#This Row],[ ]]="Payé",PMKAFAAPAYER[[#This Row],[16.07.2025]],0)</f>
        <v>0</v>
      </c>
      <c r="CD565" s="161"/>
      <c r="CE565" s="166">
        <f>IF(PMKAFAAPAYER[[#This Row],[ ]]="Payé",PMKAFAAPAYER[[#This Row],[23.07.2025]],0)</f>
        <v>0</v>
      </c>
      <c r="CF565" s="161"/>
      <c r="CG565" s="176">
        <f>IF(PMKAFAAPAYER[[#This Row],[ ]]="Payé",PMKAFAAPAYER[[#This Row],[30.07.2025]],0)</f>
        <v>0</v>
      </c>
      <c r="CH565" s="17">
        <f t="shared" si="132"/>
        <v>0</v>
      </c>
      <c r="CI565" s="162"/>
      <c r="CJ565" s="166">
        <f>IF(PMKAFAAPAYER[[#This Row],[ ]]="Payé",PMKAFAAPAYER[[#This Row],[06.08.2025]],0)</f>
        <v>0</v>
      </c>
      <c r="CK565" s="161"/>
      <c r="CL565" s="166">
        <f>IF(PMKAFAAPAYER[[#This Row],[ ]]="Payé",PMKAFAAPAYER[[#This Row],[13.08.2025]],0)</f>
        <v>0</v>
      </c>
      <c r="CM565" s="161"/>
      <c r="CN565" s="166">
        <f>IF(PMKAFAAPAYER[[#This Row],[ ]]="Payé",PMKAFAAPAYER[[#This Row],[20.08.2025]],0)</f>
        <v>0</v>
      </c>
      <c r="CO565" s="161"/>
      <c r="CP565" s="176">
        <f>IF(PMKAFAAPAYER[[#This Row],[ ]]="Payé",PMKAFAAPAYER[[#This Row],[27.08.2025]],0)</f>
        <v>0</v>
      </c>
      <c r="CQ565" s="18">
        <f t="shared" si="133"/>
        <v>0</v>
      </c>
      <c r="CR565" s="162"/>
      <c r="CS565" s="166">
        <f>IF(PMKAFAAPAYER[[#This Row],[ ]]="Payé",PMKAFAAPAYER[[#This Row],[03.09.2025]],0)</f>
        <v>0</v>
      </c>
      <c r="CT565" s="161"/>
      <c r="CU565" s="166">
        <f>IF(PMKAFAAPAYER[[#This Row],[ ]]="Payé",PMKAFAAPAYER[[#This Row],[10.09.2025]],0)</f>
        <v>0</v>
      </c>
      <c r="CV565" s="161"/>
      <c r="CW565" s="166">
        <f>IF(PMKAFAAPAYER[[#This Row],[ ]]="Payé",PMKAFAAPAYER[[#This Row],[17.09.2025]],0)</f>
        <v>0</v>
      </c>
      <c r="CX565" s="161"/>
      <c r="CY565" s="176">
        <f>IF(PMKAFAAPAYER[[#This Row],[ ]]="Payé",PMKAFAAPAYER[[#This Row],[24.09.2025]],0)</f>
        <v>0</v>
      </c>
      <c r="CZ565" s="17">
        <f t="shared" si="134"/>
        <v>0</v>
      </c>
      <c r="DA565" s="162"/>
      <c r="DB565" s="166">
        <f>IF(PMKAFAAPAYER[[#This Row],[ ]]="Payé",PMKAFAAPAYER[[#This Row],[01.10.2025]],0)</f>
        <v>0</v>
      </c>
      <c r="DC565" s="161"/>
      <c r="DD565" s="166">
        <f>IF(PMKAFAAPAYER[[#This Row],[ ]]="Payé",PMKAFAAPAYER[[#This Row],[08.10.2025]],0)</f>
        <v>0</v>
      </c>
      <c r="DE565" s="161"/>
      <c r="DF565" s="166">
        <f>IF(PMKAFAAPAYER[[#This Row],[ ]]="Payé",PMKAFAAPAYER[[#This Row],[15.10.2025]],0)</f>
        <v>0</v>
      </c>
      <c r="DG565" s="161"/>
      <c r="DH565" s="166">
        <f>IF(PMKAFAAPAYER[[#This Row],[ ]]="Payé",PMKAFAAPAYER[[#This Row],[22.10.2025]],0)</f>
        <v>0</v>
      </c>
      <c r="DI565" s="161"/>
      <c r="DJ565" s="176">
        <f>IF(PMKAFAAPAYER[[#This Row],[ ]]="Payé",PMKAFAAPAYER[[#This Row],[29.10.2025]],0)</f>
        <v>0</v>
      </c>
      <c r="DK565" s="18">
        <f t="shared" si="135"/>
        <v>0</v>
      </c>
      <c r="DL565" s="162"/>
      <c r="DM565" s="166">
        <f>IF(PMKAFAAPAYER[[#This Row],[ ]]="Payé",PMKAFAAPAYER[[#This Row],[05.11.2025]],0)</f>
        <v>0</v>
      </c>
      <c r="DN565" s="161"/>
      <c r="DO565" s="166">
        <f>IF(PMKAFAAPAYER[[#This Row],[ ]]="Payé",PMKAFAAPAYER[[#This Row],[12.11.2025]],0)</f>
        <v>0</v>
      </c>
      <c r="DP565" s="161"/>
      <c r="DQ565" s="166">
        <f>IF(PMKAFAAPAYER[[#This Row],[ ]]="Payé",PMKAFAAPAYER[[#This Row],[19.11.2025]],0)</f>
        <v>0</v>
      </c>
      <c r="DR565" s="161"/>
      <c r="DS565" s="176">
        <f>IF(PMKAFAAPAYER[[#This Row],[ ]]="Payé",PMKAFAAPAYER[[#This Row],[26.11.2025]],0)</f>
        <v>0</v>
      </c>
      <c r="DT565" s="17">
        <f t="shared" si="136"/>
        <v>0</v>
      </c>
      <c r="DU565" s="162"/>
      <c r="DV565" s="166">
        <f>IF(PMKAFAAPAYER[[#This Row],[ ]]="Payé",PMKAFAAPAYER[[#This Row],[03.12.2025]],0)</f>
        <v>0</v>
      </c>
      <c r="DW565" s="161"/>
      <c r="DX565" s="166">
        <f>IF(PMKAFAAPAYER[[#This Row],[ ]]="Payé",PMKAFAAPAYER[[#This Row],[10.12.2025]],0)</f>
        <v>0</v>
      </c>
      <c r="DY565" s="161"/>
      <c r="DZ565" s="166">
        <f>IF(PMKAFAAPAYER[[#This Row],[ ]]="Payé",PMKAFAAPAYER[[#This Row],[17.12.2025]],0)</f>
        <v>0</v>
      </c>
      <c r="EA565" s="161"/>
      <c r="EB565" s="166">
        <f>IF(PMKAFAAPAYER[[#This Row],[ ]]="Payé",PMKAFAAPAYER[[#This Row],[24.12.2025]],0)</f>
        <v>0</v>
      </c>
      <c r="EC565" s="161"/>
      <c r="ED565" s="176">
        <f>IF(PMKAFAAPAYER[[#This Row],[ ]]="Payé",PMKAFAAPAYER[[#This Row],[31.12.2025]],0)</f>
        <v>0</v>
      </c>
      <c r="EE565" s="18">
        <f t="shared" si="137"/>
        <v>0</v>
      </c>
      <c r="EF565" s="11">
        <f t="shared" si="138"/>
        <v>0</v>
      </c>
      <c r="EG565" s="16">
        <f>+PMKAFAAPAYER[[#This Row],[CHF]]-PMKAFAAPAYER[[#This Row],[T2025]]</f>
        <v>0</v>
      </c>
    </row>
    <row r="566" spans="1:137" x14ac:dyDescent="0.3">
      <c r="A566" s="9">
        <f t="shared" si="139"/>
        <v>561</v>
      </c>
      <c r="B566" s="250"/>
      <c r="C566" s="251"/>
      <c r="D566" s="252"/>
      <c r="E566" s="253"/>
      <c r="F566" s="265">
        <f t="shared" si="140"/>
        <v>0</v>
      </c>
      <c r="G566" s="254"/>
      <c r="H566" s="255"/>
      <c r="I566" s="256"/>
      <c r="J566" s="14"/>
      <c r="K566" s="14"/>
      <c r="L566" s="14"/>
      <c r="N566" s="15"/>
      <c r="P566" s="258"/>
      <c r="Q566" s="259"/>
      <c r="R566" s="260"/>
      <c r="S566" s="166">
        <f>IF(PMKAFAAPAYER[[#This Row],[ ]]="Payé",PMKAFAAPAYER[[#This Row],[02.01.2025]],0)</f>
        <v>0</v>
      </c>
      <c r="T566" s="234"/>
      <c r="U566" s="166">
        <f>IF(PMKAFAAPAYER[[#This Row],[ ]]="Payé",PMKAFAAPAYER[[#This Row],[09.01.2025]],0)</f>
        <v>0</v>
      </c>
      <c r="V566" s="234"/>
      <c r="W566" s="166">
        <f>IF(PMKAFAAPAYER[[#This Row],[ ]]="Payé",PMKAFAAPAYER[[#This Row],[16.01.2025]],0)</f>
        <v>0</v>
      </c>
      <c r="X566" s="234"/>
      <c r="Y566" s="166">
        <f>IF(PMKAFAAPAYER[[#This Row],[ ]]="Payé",PMKAFAAPAYER[[#This Row],[23.01.2025]],0)</f>
        <v>0</v>
      </c>
      <c r="Z566" s="234"/>
      <c r="AA566" s="176">
        <f>IF(PMKAFAAPAYER[[#This Row],[ ]]="Payé",PMKAFAAPAYER[[#This Row],[30.01.2025]],0)</f>
        <v>0</v>
      </c>
      <c r="AB566" s="32">
        <f t="shared" si="126"/>
        <v>0</v>
      </c>
      <c r="AC566" s="234"/>
      <c r="AD566" s="166">
        <f>IF(PMKAFAAPAYER[[#This Row],[ ]]="Payé",PMKAFAAPAYER[[#This Row],[06.02.2025]],0)</f>
        <v>0</v>
      </c>
      <c r="AE566" s="234"/>
      <c r="AF566" s="166">
        <f>IF(PMKAFAAPAYER[[#This Row],[ ]]="Payé",PMKAFAAPAYER[[#This Row],[13.02.2025]],0)</f>
        <v>0</v>
      </c>
      <c r="AG566" s="234"/>
      <c r="AH566" s="166">
        <f>IF(PMKAFAAPAYER[[#This Row],[ ]]="Payé",PMKAFAAPAYER[[#This Row],[20.02.2025]],0)</f>
        <v>0</v>
      </c>
      <c r="AI566" s="234"/>
      <c r="AJ566" s="176">
        <f>IF(PMKAFAAPAYER[[#This Row],[ ]]="Payé",PMKAFAAPAYER[[#This Row],[27.02.2025]],0)</f>
        <v>0</v>
      </c>
      <c r="AK566" s="47">
        <f t="shared" si="127"/>
        <v>0</v>
      </c>
      <c r="AL566" s="162"/>
      <c r="AM566" s="166">
        <f>IF(PMKAFAAPAYER[[#This Row],[ ]]="Payé",PMKAFAAPAYER[[#This Row],[05.03.2025]],0)</f>
        <v>0</v>
      </c>
      <c r="AN566" s="161"/>
      <c r="AO566" s="166">
        <f>IF(PMKAFAAPAYER[[#This Row],[ ]]="Payé",PMKAFAAPAYER[[#This Row],[12.03.2025]],0)</f>
        <v>0</v>
      </c>
      <c r="AP566" s="161"/>
      <c r="AQ566" s="166">
        <f>IF(PMKAFAAPAYER[[#This Row],[ ]]="Payé",PMKAFAAPAYER[[#This Row],[19.03.2025]],0)</f>
        <v>0</v>
      </c>
      <c r="AR566" s="161"/>
      <c r="AS566" s="176">
        <f>IF(PMKAFAAPAYER[[#This Row],[ ]]="Payé",PMKAFAAPAYER[[#This Row],[26.03.2025]],0)</f>
        <v>0</v>
      </c>
      <c r="AT566" s="17">
        <f t="shared" si="128"/>
        <v>0</v>
      </c>
      <c r="AU566" s="162"/>
      <c r="AV566" s="166">
        <f>IF(PMKAFAAPAYER[[#This Row],[ ]]="Payé",PMKAFAAPAYER[[#This Row],[02.04.2025]],0)</f>
        <v>0</v>
      </c>
      <c r="AW566" s="161"/>
      <c r="AX566" s="166">
        <f>IF(PMKAFAAPAYER[[#This Row],[ ]]="Payé",PMKAFAAPAYER[[#This Row],[09.04.2025]],0)</f>
        <v>0</v>
      </c>
      <c r="AY566" s="161"/>
      <c r="AZ566" s="166">
        <f>IF(PMKAFAAPAYER[[#This Row],[ ]]="Payé",PMKAFAAPAYER[[#This Row],[16.04.2025]],0)</f>
        <v>0</v>
      </c>
      <c r="BA566" s="161"/>
      <c r="BB566" s="166">
        <f>IF(PMKAFAAPAYER[[#This Row],[ ]]="Payé",PMKAFAAPAYER[[#This Row],[23.04.2025]],0)</f>
        <v>0</v>
      </c>
      <c r="BC566" s="161"/>
      <c r="BD566" s="176">
        <f>IF(PMKAFAAPAYER[[#This Row],[ ]]="Payé",PMKAFAAPAYER[[#This Row],[30.04.2025]],0)</f>
        <v>0</v>
      </c>
      <c r="BE566" s="18">
        <f t="shared" si="129"/>
        <v>0</v>
      </c>
      <c r="BF566" s="162"/>
      <c r="BG566" s="166">
        <f>IF(PMKAFAAPAYER[[#This Row],[ ]]="Payé",PMKAFAAPAYER[[#This Row],[07.05.2025]],0)</f>
        <v>0</v>
      </c>
      <c r="BH566" s="161"/>
      <c r="BI566" s="166">
        <f>IF(PMKAFAAPAYER[[#This Row],[ ]]="Payé",PMKAFAAPAYER[[#This Row],[14.05.2025]],0)</f>
        <v>0</v>
      </c>
      <c r="BJ566" s="161"/>
      <c r="BK566" s="166">
        <f>IF(PMKAFAAPAYER[[#This Row],[ ]]="Payé",PMKAFAAPAYER[[#This Row],[21.05.2025]],0)</f>
        <v>0</v>
      </c>
      <c r="BL566" s="161"/>
      <c r="BM566" s="176">
        <f>IF(PMKAFAAPAYER[[#This Row],[ ]]="Payé",PMKAFAAPAYER[[#This Row],[28.05.2025]],0)</f>
        <v>0</v>
      </c>
      <c r="BN566" s="17">
        <f t="shared" si="130"/>
        <v>0</v>
      </c>
      <c r="BO566" s="162"/>
      <c r="BP566" s="166">
        <f>IF(PMKAFAAPAYER[[#This Row],[ ]]="Payé",PMKAFAAPAYER[[#This Row],[04.06.2025]],0)</f>
        <v>0</v>
      </c>
      <c r="BQ566" s="161"/>
      <c r="BR566" s="166">
        <f>IF(PMKAFAAPAYER[[#This Row],[ ]]="Payé",PMKAFAAPAYER[[#This Row],[11.06.2025]],0)</f>
        <v>0</v>
      </c>
      <c r="BS566" s="161"/>
      <c r="BT566" s="166">
        <f>IF(PMKAFAAPAYER[[#This Row],[ ]]="Payé",PMKAFAAPAYER[[#This Row],[18.06.2025]],0)</f>
        <v>0</v>
      </c>
      <c r="BU566" s="161"/>
      <c r="BV566" s="176">
        <f>IF(PMKAFAAPAYER[[#This Row],[ ]]="Payé",PMKAFAAPAYER[[#This Row],[25.06.2025]],0)</f>
        <v>0</v>
      </c>
      <c r="BW566" s="18">
        <f t="shared" si="131"/>
        <v>0</v>
      </c>
      <c r="BX566" s="162"/>
      <c r="BY566" s="166">
        <f>IF(PMKAFAAPAYER[[#This Row],[ ]]="Payé",PMKAFAAPAYER[[#This Row],[02.07.2025]],0)</f>
        <v>0</v>
      </c>
      <c r="BZ566" s="161"/>
      <c r="CA566" s="166">
        <f>IF(PMKAFAAPAYER[[#This Row],[ ]]="Payé",PMKAFAAPAYER[[#This Row],[09.07.2025]],0)</f>
        <v>0</v>
      </c>
      <c r="CB566" s="161"/>
      <c r="CC566" s="166">
        <f>IF(PMKAFAAPAYER[[#This Row],[ ]]="Payé",PMKAFAAPAYER[[#This Row],[16.07.2025]],0)</f>
        <v>0</v>
      </c>
      <c r="CD566" s="161"/>
      <c r="CE566" s="166">
        <f>IF(PMKAFAAPAYER[[#This Row],[ ]]="Payé",PMKAFAAPAYER[[#This Row],[23.07.2025]],0)</f>
        <v>0</v>
      </c>
      <c r="CF566" s="161"/>
      <c r="CG566" s="176">
        <f>IF(PMKAFAAPAYER[[#This Row],[ ]]="Payé",PMKAFAAPAYER[[#This Row],[30.07.2025]],0)</f>
        <v>0</v>
      </c>
      <c r="CH566" s="17">
        <f t="shared" si="132"/>
        <v>0</v>
      </c>
      <c r="CI566" s="162"/>
      <c r="CJ566" s="166">
        <f>IF(PMKAFAAPAYER[[#This Row],[ ]]="Payé",PMKAFAAPAYER[[#This Row],[06.08.2025]],0)</f>
        <v>0</v>
      </c>
      <c r="CK566" s="161"/>
      <c r="CL566" s="166">
        <f>IF(PMKAFAAPAYER[[#This Row],[ ]]="Payé",PMKAFAAPAYER[[#This Row],[13.08.2025]],0)</f>
        <v>0</v>
      </c>
      <c r="CM566" s="161"/>
      <c r="CN566" s="166">
        <f>IF(PMKAFAAPAYER[[#This Row],[ ]]="Payé",PMKAFAAPAYER[[#This Row],[20.08.2025]],0)</f>
        <v>0</v>
      </c>
      <c r="CO566" s="161"/>
      <c r="CP566" s="176">
        <f>IF(PMKAFAAPAYER[[#This Row],[ ]]="Payé",PMKAFAAPAYER[[#This Row],[27.08.2025]],0)</f>
        <v>0</v>
      </c>
      <c r="CQ566" s="18">
        <f t="shared" si="133"/>
        <v>0</v>
      </c>
      <c r="CR566" s="162"/>
      <c r="CS566" s="166">
        <f>IF(PMKAFAAPAYER[[#This Row],[ ]]="Payé",PMKAFAAPAYER[[#This Row],[03.09.2025]],0)</f>
        <v>0</v>
      </c>
      <c r="CT566" s="161"/>
      <c r="CU566" s="166">
        <f>IF(PMKAFAAPAYER[[#This Row],[ ]]="Payé",PMKAFAAPAYER[[#This Row],[10.09.2025]],0)</f>
        <v>0</v>
      </c>
      <c r="CV566" s="161"/>
      <c r="CW566" s="166">
        <f>IF(PMKAFAAPAYER[[#This Row],[ ]]="Payé",PMKAFAAPAYER[[#This Row],[17.09.2025]],0)</f>
        <v>0</v>
      </c>
      <c r="CX566" s="161"/>
      <c r="CY566" s="176">
        <f>IF(PMKAFAAPAYER[[#This Row],[ ]]="Payé",PMKAFAAPAYER[[#This Row],[24.09.2025]],0)</f>
        <v>0</v>
      </c>
      <c r="CZ566" s="17">
        <f t="shared" si="134"/>
        <v>0</v>
      </c>
      <c r="DA566" s="162"/>
      <c r="DB566" s="166">
        <f>IF(PMKAFAAPAYER[[#This Row],[ ]]="Payé",PMKAFAAPAYER[[#This Row],[01.10.2025]],0)</f>
        <v>0</v>
      </c>
      <c r="DC566" s="161"/>
      <c r="DD566" s="166">
        <f>IF(PMKAFAAPAYER[[#This Row],[ ]]="Payé",PMKAFAAPAYER[[#This Row],[08.10.2025]],0)</f>
        <v>0</v>
      </c>
      <c r="DE566" s="161"/>
      <c r="DF566" s="166">
        <f>IF(PMKAFAAPAYER[[#This Row],[ ]]="Payé",PMKAFAAPAYER[[#This Row],[15.10.2025]],0)</f>
        <v>0</v>
      </c>
      <c r="DG566" s="161"/>
      <c r="DH566" s="166">
        <f>IF(PMKAFAAPAYER[[#This Row],[ ]]="Payé",PMKAFAAPAYER[[#This Row],[22.10.2025]],0)</f>
        <v>0</v>
      </c>
      <c r="DI566" s="161"/>
      <c r="DJ566" s="176">
        <f>IF(PMKAFAAPAYER[[#This Row],[ ]]="Payé",PMKAFAAPAYER[[#This Row],[29.10.2025]],0)</f>
        <v>0</v>
      </c>
      <c r="DK566" s="18">
        <f t="shared" si="135"/>
        <v>0</v>
      </c>
      <c r="DL566" s="162"/>
      <c r="DM566" s="166">
        <f>IF(PMKAFAAPAYER[[#This Row],[ ]]="Payé",PMKAFAAPAYER[[#This Row],[05.11.2025]],0)</f>
        <v>0</v>
      </c>
      <c r="DN566" s="161"/>
      <c r="DO566" s="166">
        <f>IF(PMKAFAAPAYER[[#This Row],[ ]]="Payé",PMKAFAAPAYER[[#This Row],[12.11.2025]],0)</f>
        <v>0</v>
      </c>
      <c r="DP566" s="161"/>
      <c r="DQ566" s="166">
        <f>IF(PMKAFAAPAYER[[#This Row],[ ]]="Payé",PMKAFAAPAYER[[#This Row],[19.11.2025]],0)</f>
        <v>0</v>
      </c>
      <c r="DR566" s="161"/>
      <c r="DS566" s="176">
        <f>IF(PMKAFAAPAYER[[#This Row],[ ]]="Payé",PMKAFAAPAYER[[#This Row],[26.11.2025]],0)</f>
        <v>0</v>
      </c>
      <c r="DT566" s="17">
        <f t="shared" si="136"/>
        <v>0</v>
      </c>
      <c r="DU566" s="162"/>
      <c r="DV566" s="166">
        <f>IF(PMKAFAAPAYER[[#This Row],[ ]]="Payé",PMKAFAAPAYER[[#This Row],[03.12.2025]],0)</f>
        <v>0</v>
      </c>
      <c r="DW566" s="161"/>
      <c r="DX566" s="166">
        <f>IF(PMKAFAAPAYER[[#This Row],[ ]]="Payé",PMKAFAAPAYER[[#This Row],[10.12.2025]],0)</f>
        <v>0</v>
      </c>
      <c r="DY566" s="161"/>
      <c r="DZ566" s="166">
        <f>IF(PMKAFAAPAYER[[#This Row],[ ]]="Payé",PMKAFAAPAYER[[#This Row],[17.12.2025]],0)</f>
        <v>0</v>
      </c>
      <c r="EA566" s="161"/>
      <c r="EB566" s="166">
        <f>IF(PMKAFAAPAYER[[#This Row],[ ]]="Payé",PMKAFAAPAYER[[#This Row],[24.12.2025]],0)</f>
        <v>0</v>
      </c>
      <c r="EC566" s="161"/>
      <c r="ED566" s="176">
        <f>IF(PMKAFAAPAYER[[#This Row],[ ]]="Payé",PMKAFAAPAYER[[#This Row],[31.12.2025]],0)</f>
        <v>0</v>
      </c>
      <c r="EE566" s="18">
        <f t="shared" si="137"/>
        <v>0</v>
      </c>
      <c r="EF566" s="11">
        <f t="shared" si="138"/>
        <v>0</v>
      </c>
      <c r="EG566" s="16">
        <f>+PMKAFAAPAYER[[#This Row],[CHF]]-PMKAFAAPAYER[[#This Row],[T2025]]</f>
        <v>0</v>
      </c>
    </row>
    <row r="567" spans="1:137" x14ac:dyDescent="0.3">
      <c r="A567" s="9">
        <f t="shared" si="139"/>
        <v>562</v>
      </c>
      <c r="B567" s="250"/>
      <c r="C567" s="251"/>
      <c r="D567" s="252"/>
      <c r="E567" s="253"/>
      <c r="F567" s="265">
        <f t="shared" si="140"/>
        <v>0</v>
      </c>
      <c r="G567" s="254"/>
      <c r="H567" s="255"/>
      <c r="I567" s="256"/>
      <c r="J567" s="14"/>
      <c r="K567" s="14"/>
      <c r="L567" s="14"/>
      <c r="N567" s="15"/>
      <c r="P567" s="258"/>
      <c r="Q567" s="259"/>
      <c r="R567" s="260"/>
      <c r="S567" s="166">
        <f>IF(PMKAFAAPAYER[[#This Row],[ ]]="Payé",PMKAFAAPAYER[[#This Row],[02.01.2025]],0)</f>
        <v>0</v>
      </c>
      <c r="T567" s="234"/>
      <c r="U567" s="166">
        <f>IF(PMKAFAAPAYER[[#This Row],[ ]]="Payé",PMKAFAAPAYER[[#This Row],[09.01.2025]],0)</f>
        <v>0</v>
      </c>
      <c r="V567" s="234"/>
      <c r="W567" s="166">
        <f>IF(PMKAFAAPAYER[[#This Row],[ ]]="Payé",PMKAFAAPAYER[[#This Row],[16.01.2025]],0)</f>
        <v>0</v>
      </c>
      <c r="X567" s="234"/>
      <c r="Y567" s="166">
        <f>IF(PMKAFAAPAYER[[#This Row],[ ]]="Payé",PMKAFAAPAYER[[#This Row],[23.01.2025]],0)</f>
        <v>0</v>
      </c>
      <c r="Z567" s="234"/>
      <c r="AA567" s="176">
        <f>IF(PMKAFAAPAYER[[#This Row],[ ]]="Payé",PMKAFAAPAYER[[#This Row],[30.01.2025]],0)</f>
        <v>0</v>
      </c>
      <c r="AB567" s="32">
        <f t="shared" si="126"/>
        <v>0</v>
      </c>
      <c r="AC567" s="234"/>
      <c r="AD567" s="166">
        <f>IF(PMKAFAAPAYER[[#This Row],[ ]]="Payé",PMKAFAAPAYER[[#This Row],[06.02.2025]],0)</f>
        <v>0</v>
      </c>
      <c r="AE567" s="234"/>
      <c r="AF567" s="166">
        <f>IF(PMKAFAAPAYER[[#This Row],[ ]]="Payé",PMKAFAAPAYER[[#This Row],[13.02.2025]],0)</f>
        <v>0</v>
      </c>
      <c r="AG567" s="234"/>
      <c r="AH567" s="166">
        <f>IF(PMKAFAAPAYER[[#This Row],[ ]]="Payé",PMKAFAAPAYER[[#This Row],[20.02.2025]],0)</f>
        <v>0</v>
      </c>
      <c r="AI567" s="234"/>
      <c r="AJ567" s="176">
        <f>IF(PMKAFAAPAYER[[#This Row],[ ]]="Payé",PMKAFAAPAYER[[#This Row],[27.02.2025]],0)</f>
        <v>0</v>
      </c>
      <c r="AK567" s="47">
        <f t="shared" si="127"/>
        <v>0</v>
      </c>
      <c r="AL567" s="162"/>
      <c r="AM567" s="166">
        <f>IF(PMKAFAAPAYER[[#This Row],[ ]]="Payé",PMKAFAAPAYER[[#This Row],[05.03.2025]],0)</f>
        <v>0</v>
      </c>
      <c r="AN567" s="161"/>
      <c r="AO567" s="166">
        <f>IF(PMKAFAAPAYER[[#This Row],[ ]]="Payé",PMKAFAAPAYER[[#This Row],[12.03.2025]],0)</f>
        <v>0</v>
      </c>
      <c r="AP567" s="161"/>
      <c r="AQ567" s="166">
        <f>IF(PMKAFAAPAYER[[#This Row],[ ]]="Payé",PMKAFAAPAYER[[#This Row],[19.03.2025]],0)</f>
        <v>0</v>
      </c>
      <c r="AR567" s="161"/>
      <c r="AS567" s="176">
        <f>IF(PMKAFAAPAYER[[#This Row],[ ]]="Payé",PMKAFAAPAYER[[#This Row],[26.03.2025]],0)</f>
        <v>0</v>
      </c>
      <c r="AT567" s="17">
        <f t="shared" si="128"/>
        <v>0</v>
      </c>
      <c r="AU567" s="162"/>
      <c r="AV567" s="166">
        <f>IF(PMKAFAAPAYER[[#This Row],[ ]]="Payé",PMKAFAAPAYER[[#This Row],[02.04.2025]],0)</f>
        <v>0</v>
      </c>
      <c r="AW567" s="161"/>
      <c r="AX567" s="166">
        <f>IF(PMKAFAAPAYER[[#This Row],[ ]]="Payé",PMKAFAAPAYER[[#This Row],[09.04.2025]],0)</f>
        <v>0</v>
      </c>
      <c r="AY567" s="161"/>
      <c r="AZ567" s="166">
        <f>IF(PMKAFAAPAYER[[#This Row],[ ]]="Payé",PMKAFAAPAYER[[#This Row],[16.04.2025]],0)</f>
        <v>0</v>
      </c>
      <c r="BA567" s="161"/>
      <c r="BB567" s="166">
        <f>IF(PMKAFAAPAYER[[#This Row],[ ]]="Payé",PMKAFAAPAYER[[#This Row],[23.04.2025]],0)</f>
        <v>0</v>
      </c>
      <c r="BC567" s="161"/>
      <c r="BD567" s="176">
        <f>IF(PMKAFAAPAYER[[#This Row],[ ]]="Payé",PMKAFAAPAYER[[#This Row],[30.04.2025]],0)</f>
        <v>0</v>
      </c>
      <c r="BE567" s="18">
        <f t="shared" si="129"/>
        <v>0</v>
      </c>
      <c r="BF567" s="162"/>
      <c r="BG567" s="166">
        <f>IF(PMKAFAAPAYER[[#This Row],[ ]]="Payé",PMKAFAAPAYER[[#This Row],[07.05.2025]],0)</f>
        <v>0</v>
      </c>
      <c r="BH567" s="161"/>
      <c r="BI567" s="166">
        <f>IF(PMKAFAAPAYER[[#This Row],[ ]]="Payé",PMKAFAAPAYER[[#This Row],[14.05.2025]],0)</f>
        <v>0</v>
      </c>
      <c r="BJ567" s="161"/>
      <c r="BK567" s="166">
        <f>IF(PMKAFAAPAYER[[#This Row],[ ]]="Payé",PMKAFAAPAYER[[#This Row],[21.05.2025]],0)</f>
        <v>0</v>
      </c>
      <c r="BL567" s="161"/>
      <c r="BM567" s="176">
        <f>IF(PMKAFAAPAYER[[#This Row],[ ]]="Payé",PMKAFAAPAYER[[#This Row],[28.05.2025]],0)</f>
        <v>0</v>
      </c>
      <c r="BN567" s="17">
        <f t="shared" si="130"/>
        <v>0</v>
      </c>
      <c r="BO567" s="162"/>
      <c r="BP567" s="166">
        <f>IF(PMKAFAAPAYER[[#This Row],[ ]]="Payé",PMKAFAAPAYER[[#This Row],[04.06.2025]],0)</f>
        <v>0</v>
      </c>
      <c r="BQ567" s="161"/>
      <c r="BR567" s="166">
        <f>IF(PMKAFAAPAYER[[#This Row],[ ]]="Payé",PMKAFAAPAYER[[#This Row],[11.06.2025]],0)</f>
        <v>0</v>
      </c>
      <c r="BS567" s="161"/>
      <c r="BT567" s="166">
        <f>IF(PMKAFAAPAYER[[#This Row],[ ]]="Payé",PMKAFAAPAYER[[#This Row],[18.06.2025]],0)</f>
        <v>0</v>
      </c>
      <c r="BU567" s="161"/>
      <c r="BV567" s="176">
        <f>IF(PMKAFAAPAYER[[#This Row],[ ]]="Payé",PMKAFAAPAYER[[#This Row],[25.06.2025]],0)</f>
        <v>0</v>
      </c>
      <c r="BW567" s="18">
        <f t="shared" si="131"/>
        <v>0</v>
      </c>
      <c r="BX567" s="162"/>
      <c r="BY567" s="166">
        <f>IF(PMKAFAAPAYER[[#This Row],[ ]]="Payé",PMKAFAAPAYER[[#This Row],[02.07.2025]],0)</f>
        <v>0</v>
      </c>
      <c r="BZ567" s="161"/>
      <c r="CA567" s="166">
        <f>IF(PMKAFAAPAYER[[#This Row],[ ]]="Payé",PMKAFAAPAYER[[#This Row],[09.07.2025]],0)</f>
        <v>0</v>
      </c>
      <c r="CB567" s="161"/>
      <c r="CC567" s="166">
        <f>IF(PMKAFAAPAYER[[#This Row],[ ]]="Payé",PMKAFAAPAYER[[#This Row],[16.07.2025]],0)</f>
        <v>0</v>
      </c>
      <c r="CD567" s="161"/>
      <c r="CE567" s="166">
        <f>IF(PMKAFAAPAYER[[#This Row],[ ]]="Payé",PMKAFAAPAYER[[#This Row],[23.07.2025]],0)</f>
        <v>0</v>
      </c>
      <c r="CF567" s="161"/>
      <c r="CG567" s="176">
        <f>IF(PMKAFAAPAYER[[#This Row],[ ]]="Payé",PMKAFAAPAYER[[#This Row],[30.07.2025]],0)</f>
        <v>0</v>
      </c>
      <c r="CH567" s="17">
        <f t="shared" si="132"/>
        <v>0</v>
      </c>
      <c r="CI567" s="162"/>
      <c r="CJ567" s="166">
        <f>IF(PMKAFAAPAYER[[#This Row],[ ]]="Payé",PMKAFAAPAYER[[#This Row],[06.08.2025]],0)</f>
        <v>0</v>
      </c>
      <c r="CK567" s="161"/>
      <c r="CL567" s="166">
        <f>IF(PMKAFAAPAYER[[#This Row],[ ]]="Payé",PMKAFAAPAYER[[#This Row],[13.08.2025]],0)</f>
        <v>0</v>
      </c>
      <c r="CM567" s="161"/>
      <c r="CN567" s="166">
        <f>IF(PMKAFAAPAYER[[#This Row],[ ]]="Payé",PMKAFAAPAYER[[#This Row],[20.08.2025]],0)</f>
        <v>0</v>
      </c>
      <c r="CO567" s="161"/>
      <c r="CP567" s="176">
        <f>IF(PMKAFAAPAYER[[#This Row],[ ]]="Payé",PMKAFAAPAYER[[#This Row],[27.08.2025]],0)</f>
        <v>0</v>
      </c>
      <c r="CQ567" s="18">
        <f t="shared" si="133"/>
        <v>0</v>
      </c>
      <c r="CR567" s="162"/>
      <c r="CS567" s="166">
        <f>IF(PMKAFAAPAYER[[#This Row],[ ]]="Payé",PMKAFAAPAYER[[#This Row],[03.09.2025]],0)</f>
        <v>0</v>
      </c>
      <c r="CT567" s="161"/>
      <c r="CU567" s="166">
        <f>IF(PMKAFAAPAYER[[#This Row],[ ]]="Payé",PMKAFAAPAYER[[#This Row],[10.09.2025]],0)</f>
        <v>0</v>
      </c>
      <c r="CV567" s="161"/>
      <c r="CW567" s="166">
        <f>IF(PMKAFAAPAYER[[#This Row],[ ]]="Payé",PMKAFAAPAYER[[#This Row],[17.09.2025]],0)</f>
        <v>0</v>
      </c>
      <c r="CX567" s="161"/>
      <c r="CY567" s="176">
        <f>IF(PMKAFAAPAYER[[#This Row],[ ]]="Payé",PMKAFAAPAYER[[#This Row],[24.09.2025]],0)</f>
        <v>0</v>
      </c>
      <c r="CZ567" s="17">
        <f t="shared" si="134"/>
        <v>0</v>
      </c>
      <c r="DA567" s="162"/>
      <c r="DB567" s="166">
        <f>IF(PMKAFAAPAYER[[#This Row],[ ]]="Payé",PMKAFAAPAYER[[#This Row],[01.10.2025]],0)</f>
        <v>0</v>
      </c>
      <c r="DC567" s="161"/>
      <c r="DD567" s="166">
        <f>IF(PMKAFAAPAYER[[#This Row],[ ]]="Payé",PMKAFAAPAYER[[#This Row],[08.10.2025]],0)</f>
        <v>0</v>
      </c>
      <c r="DE567" s="161"/>
      <c r="DF567" s="166">
        <f>IF(PMKAFAAPAYER[[#This Row],[ ]]="Payé",PMKAFAAPAYER[[#This Row],[15.10.2025]],0)</f>
        <v>0</v>
      </c>
      <c r="DG567" s="161"/>
      <c r="DH567" s="166">
        <f>IF(PMKAFAAPAYER[[#This Row],[ ]]="Payé",PMKAFAAPAYER[[#This Row],[22.10.2025]],0)</f>
        <v>0</v>
      </c>
      <c r="DI567" s="161"/>
      <c r="DJ567" s="176">
        <f>IF(PMKAFAAPAYER[[#This Row],[ ]]="Payé",PMKAFAAPAYER[[#This Row],[29.10.2025]],0)</f>
        <v>0</v>
      </c>
      <c r="DK567" s="18">
        <f t="shared" si="135"/>
        <v>0</v>
      </c>
      <c r="DL567" s="162"/>
      <c r="DM567" s="166">
        <f>IF(PMKAFAAPAYER[[#This Row],[ ]]="Payé",PMKAFAAPAYER[[#This Row],[05.11.2025]],0)</f>
        <v>0</v>
      </c>
      <c r="DN567" s="161"/>
      <c r="DO567" s="166">
        <f>IF(PMKAFAAPAYER[[#This Row],[ ]]="Payé",PMKAFAAPAYER[[#This Row],[12.11.2025]],0)</f>
        <v>0</v>
      </c>
      <c r="DP567" s="161"/>
      <c r="DQ567" s="166">
        <f>IF(PMKAFAAPAYER[[#This Row],[ ]]="Payé",PMKAFAAPAYER[[#This Row],[19.11.2025]],0)</f>
        <v>0</v>
      </c>
      <c r="DR567" s="161"/>
      <c r="DS567" s="176">
        <f>IF(PMKAFAAPAYER[[#This Row],[ ]]="Payé",PMKAFAAPAYER[[#This Row],[26.11.2025]],0)</f>
        <v>0</v>
      </c>
      <c r="DT567" s="17">
        <f t="shared" si="136"/>
        <v>0</v>
      </c>
      <c r="DU567" s="162"/>
      <c r="DV567" s="166">
        <f>IF(PMKAFAAPAYER[[#This Row],[ ]]="Payé",PMKAFAAPAYER[[#This Row],[03.12.2025]],0)</f>
        <v>0</v>
      </c>
      <c r="DW567" s="161"/>
      <c r="DX567" s="166">
        <f>IF(PMKAFAAPAYER[[#This Row],[ ]]="Payé",PMKAFAAPAYER[[#This Row],[10.12.2025]],0)</f>
        <v>0</v>
      </c>
      <c r="DY567" s="161"/>
      <c r="DZ567" s="166">
        <f>IF(PMKAFAAPAYER[[#This Row],[ ]]="Payé",PMKAFAAPAYER[[#This Row],[17.12.2025]],0)</f>
        <v>0</v>
      </c>
      <c r="EA567" s="161"/>
      <c r="EB567" s="166">
        <f>IF(PMKAFAAPAYER[[#This Row],[ ]]="Payé",PMKAFAAPAYER[[#This Row],[24.12.2025]],0)</f>
        <v>0</v>
      </c>
      <c r="EC567" s="161"/>
      <c r="ED567" s="176">
        <f>IF(PMKAFAAPAYER[[#This Row],[ ]]="Payé",PMKAFAAPAYER[[#This Row],[31.12.2025]],0)</f>
        <v>0</v>
      </c>
      <c r="EE567" s="18">
        <f t="shared" si="137"/>
        <v>0</v>
      </c>
      <c r="EF567" s="11">
        <f t="shared" si="138"/>
        <v>0</v>
      </c>
      <c r="EG567" s="16">
        <f>+PMKAFAAPAYER[[#This Row],[CHF]]-PMKAFAAPAYER[[#This Row],[T2025]]</f>
        <v>0</v>
      </c>
    </row>
    <row r="568" spans="1:137" x14ac:dyDescent="0.3">
      <c r="A568" s="9">
        <f t="shared" si="139"/>
        <v>563</v>
      </c>
      <c r="B568" s="250"/>
      <c r="C568" s="251"/>
      <c r="D568" s="252"/>
      <c r="E568" s="253"/>
      <c r="F568" s="265">
        <f t="shared" si="140"/>
        <v>0</v>
      </c>
      <c r="G568" s="254"/>
      <c r="H568" s="255"/>
      <c r="I568" s="256"/>
      <c r="J568" s="14"/>
      <c r="K568" s="14"/>
      <c r="L568" s="14"/>
      <c r="N568" s="15"/>
      <c r="P568" s="258"/>
      <c r="Q568" s="259"/>
      <c r="R568" s="260"/>
      <c r="S568" s="166">
        <f>IF(PMKAFAAPAYER[[#This Row],[ ]]="Payé",PMKAFAAPAYER[[#This Row],[02.01.2025]],0)</f>
        <v>0</v>
      </c>
      <c r="T568" s="234"/>
      <c r="U568" s="166">
        <f>IF(PMKAFAAPAYER[[#This Row],[ ]]="Payé",PMKAFAAPAYER[[#This Row],[09.01.2025]],0)</f>
        <v>0</v>
      </c>
      <c r="V568" s="234"/>
      <c r="W568" s="166">
        <f>IF(PMKAFAAPAYER[[#This Row],[ ]]="Payé",PMKAFAAPAYER[[#This Row],[16.01.2025]],0)</f>
        <v>0</v>
      </c>
      <c r="X568" s="234"/>
      <c r="Y568" s="166">
        <f>IF(PMKAFAAPAYER[[#This Row],[ ]]="Payé",PMKAFAAPAYER[[#This Row],[23.01.2025]],0)</f>
        <v>0</v>
      </c>
      <c r="Z568" s="234"/>
      <c r="AA568" s="176">
        <f>IF(PMKAFAAPAYER[[#This Row],[ ]]="Payé",PMKAFAAPAYER[[#This Row],[30.01.2025]],0)</f>
        <v>0</v>
      </c>
      <c r="AB568" s="32">
        <f t="shared" si="126"/>
        <v>0</v>
      </c>
      <c r="AC568" s="234"/>
      <c r="AD568" s="166">
        <f>IF(PMKAFAAPAYER[[#This Row],[ ]]="Payé",PMKAFAAPAYER[[#This Row],[06.02.2025]],0)</f>
        <v>0</v>
      </c>
      <c r="AE568" s="234"/>
      <c r="AF568" s="166">
        <f>IF(PMKAFAAPAYER[[#This Row],[ ]]="Payé",PMKAFAAPAYER[[#This Row],[13.02.2025]],0)</f>
        <v>0</v>
      </c>
      <c r="AG568" s="234"/>
      <c r="AH568" s="166">
        <f>IF(PMKAFAAPAYER[[#This Row],[ ]]="Payé",PMKAFAAPAYER[[#This Row],[20.02.2025]],0)</f>
        <v>0</v>
      </c>
      <c r="AI568" s="234"/>
      <c r="AJ568" s="176">
        <f>IF(PMKAFAAPAYER[[#This Row],[ ]]="Payé",PMKAFAAPAYER[[#This Row],[27.02.2025]],0)</f>
        <v>0</v>
      </c>
      <c r="AK568" s="47">
        <f t="shared" si="127"/>
        <v>0</v>
      </c>
      <c r="AL568" s="162"/>
      <c r="AM568" s="166">
        <f>IF(PMKAFAAPAYER[[#This Row],[ ]]="Payé",PMKAFAAPAYER[[#This Row],[05.03.2025]],0)</f>
        <v>0</v>
      </c>
      <c r="AN568" s="161"/>
      <c r="AO568" s="166">
        <f>IF(PMKAFAAPAYER[[#This Row],[ ]]="Payé",PMKAFAAPAYER[[#This Row],[12.03.2025]],0)</f>
        <v>0</v>
      </c>
      <c r="AP568" s="161"/>
      <c r="AQ568" s="166">
        <f>IF(PMKAFAAPAYER[[#This Row],[ ]]="Payé",PMKAFAAPAYER[[#This Row],[19.03.2025]],0)</f>
        <v>0</v>
      </c>
      <c r="AR568" s="161"/>
      <c r="AS568" s="176">
        <f>IF(PMKAFAAPAYER[[#This Row],[ ]]="Payé",PMKAFAAPAYER[[#This Row],[26.03.2025]],0)</f>
        <v>0</v>
      </c>
      <c r="AT568" s="17">
        <f t="shared" si="128"/>
        <v>0</v>
      </c>
      <c r="AU568" s="162"/>
      <c r="AV568" s="166">
        <f>IF(PMKAFAAPAYER[[#This Row],[ ]]="Payé",PMKAFAAPAYER[[#This Row],[02.04.2025]],0)</f>
        <v>0</v>
      </c>
      <c r="AW568" s="161"/>
      <c r="AX568" s="166">
        <f>IF(PMKAFAAPAYER[[#This Row],[ ]]="Payé",PMKAFAAPAYER[[#This Row],[09.04.2025]],0)</f>
        <v>0</v>
      </c>
      <c r="AY568" s="161"/>
      <c r="AZ568" s="166">
        <f>IF(PMKAFAAPAYER[[#This Row],[ ]]="Payé",PMKAFAAPAYER[[#This Row],[16.04.2025]],0)</f>
        <v>0</v>
      </c>
      <c r="BA568" s="161"/>
      <c r="BB568" s="166">
        <f>IF(PMKAFAAPAYER[[#This Row],[ ]]="Payé",PMKAFAAPAYER[[#This Row],[23.04.2025]],0)</f>
        <v>0</v>
      </c>
      <c r="BC568" s="161"/>
      <c r="BD568" s="176">
        <f>IF(PMKAFAAPAYER[[#This Row],[ ]]="Payé",PMKAFAAPAYER[[#This Row],[30.04.2025]],0)</f>
        <v>0</v>
      </c>
      <c r="BE568" s="18">
        <f t="shared" si="129"/>
        <v>0</v>
      </c>
      <c r="BF568" s="162"/>
      <c r="BG568" s="166">
        <f>IF(PMKAFAAPAYER[[#This Row],[ ]]="Payé",PMKAFAAPAYER[[#This Row],[07.05.2025]],0)</f>
        <v>0</v>
      </c>
      <c r="BH568" s="161"/>
      <c r="BI568" s="166">
        <f>IF(PMKAFAAPAYER[[#This Row],[ ]]="Payé",PMKAFAAPAYER[[#This Row],[14.05.2025]],0)</f>
        <v>0</v>
      </c>
      <c r="BJ568" s="161"/>
      <c r="BK568" s="166">
        <f>IF(PMKAFAAPAYER[[#This Row],[ ]]="Payé",PMKAFAAPAYER[[#This Row],[21.05.2025]],0)</f>
        <v>0</v>
      </c>
      <c r="BL568" s="161"/>
      <c r="BM568" s="176">
        <f>IF(PMKAFAAPAYER[[#This Row],[ ]]="Payé",PMKAFAAPAYER[[#This Row],[28.05.2025]],0)</f>
        <v>0</v>
      </c>
      <c r="BN568" s="17">
        <f t="shared" si="130"/>
        <v>0</v>
      </c>
      <c r="BO568" s="162"/>
      <c r="BP568" s="166">
        <f>IF(PMKAFAAPAYER[[#This Row],[ ]]="Payé",PMKAFAAPAYER[[#This Row],[04.06.2025]],0)</f>
        <v>0</v>
      </c>
      <c r="BQ568" s="161"/>
      <c r="BR568" s="166">
        <f>IF(PMKAFAAPAYER[[#This Row],[ ]]="Payé",PMKAFAAPAYER[[#This Row],[11.06.2025]],0)</f>
        <v>0</v>
      </c>
      <c r="BS568" s="161"/>
      <c r="BT568" s="166">
        <f>IF(PMKAFAAPAYER[[#This Row],[ ]]="Payé",PMKAFAAPAYER[[#This Row],[18.06.2025]],0)</f>
        <v>0</v>
      </c>
      <c r="BU568" s="161"/>
      <c r="BV568" s="176">
        <f>IF(PMKAFAAPAYER[[#This Row],[ ]]="Payé",PMKAFAAPAYER[[#This Row],[25.06.2025]],0)</f>
        <v>0</v>
      </c>
      <c r="BW568" s="18">
        <f t="shared" si="131"/>
        <v>0</v>
      </c>
      <c r="BX568" s="162"/>
      <c r="BY568" s="166">
        <f>IF(PMKAFAAPAYER[[#This Row],[ ]]="Payé",PMKAFAAPAYER[[#This Row],[02.07.2025]],0)</f>
        <v>0</v>
      </c>
      <c r="BZ568" s="161"/>
      <c r="CA568" s="166">
        <f>IF(PMKAFAAPAYER[[#This Row],[ ]]="Payé",PMKAFAAPAYER[[#This Row],[09.07.2025]],0)</f>
        <v>0</v>
      </c>
      <c r="CB568" s="161"/>
      <c r="CC568" s="166">
        <f>IF(PMKAFAAPAYER[[#This Row],[ ]]="Payé",PMKAFAAPAYER[[#This Row],[16.07.2025]],0)</f>
        <v>0</v>
      </c>
      <c r="CD568" s="161"/>
      <c r="CE568" s="166">
        <f>IF(PMKAFAAPAYER[[#This Row],[ ]]="Payé",PMKAFAAPAYER[[#This Row],[23.07.2025]],0)</f>
        <v>0</v>
      </c>
      <c r="CF568" s="161"/>
      <c r="CG568" s="176">
        <f>IF(PMKAFAAPAYER[[#This Row],[ ]]="Payé",PMKAFAAPAYER[[#This Row],[30.07.2025]],0)</f>
        <v>0</v>
      </c>
      <c r="CH568" s="17">
        <f t="shared" si="132"/>
        <v>0</v>
      </c>
      <c r="CI568" s="162"/>
      <c r="CJ568" s="166">
        <f>IF(PMKAFAAPAYER[[#This Row],[ ]]="Payé",PMKAFAAPAYER[[#This Row],[06.08.2025]],0)</f>
        <v>0</v>
      </c>
      <c r="CK568" s="161"/>
      <c r="CL568" s="166">
        <f>IF(PMKAFAAPAYER[[#This Row],[ ]]="Payé",PMKAFAAPAYER[[#This Row],[13.08.2025]],0)</f>
        <v>0</v>
      </c>
      <c r="CM568" s="161"/>
      <c r="CN568" s="166">
        <f>IF(PMKAFAAPAYER[[#This Row],[ ]]="Payé",PMKAFAAPAYER[[#This Row],[20.08.2025]],0)</f>
        <v>0</v>
      </c>
      <c r="CO568" s="161"/>
      <c r="CP568" s="176">
        <f>IF(PMKAFAAPAYER[[#This Row],[ ]]="Payé",PMKAFAAPAYER[[#This Row],[27.08.2025]],0)</f>
        <v>0</v>
      </c>
      <c r="CQ568" s="18">
        <f t="shared" si="133"/>
        <v>0</v>
      </c>
      <c r="CR568" s="162"/>
      <c r="CS568" s="166">
        <f>IF(PMKAFAAPAYER[[#This Row],[ ]]="Payé",PMKAFAAPAYER[[#This Row],[03.09.2025]],0)</f>
        <v>0</v>
      </c>
      <c r="CT568" s="161"/>
      <c r="CU568" s="166">
        <f>IF(PMKAFAAPAYER[[#This Row],[ ]]="Payé",PMKAFAAPAYER[[#This Row],[10.09.2025]],0)</f>
        <v>0</v>
      </c>
      <c r="CV568" s="161"/>
      <c r="CW568" s="166">
        <f>IF(PMKAFAAPAYER[[#This Row],[ ]]="Payé",PMKAFAAPAYER[[#This Row],[17.09.2025]],0)</f>
        <v>0</v>
      </c>
      <c r="CX568" s="161"/>
      <c r="CY568" s="176">
        <f>IF(PMKAFAAPAYER[[#This Row],[ ]]="Payé",PMKAFAAPAYER[[#This Row],[24.09.2025]],0)</f>
        <v>0</v>
      </c>
      <c r="CZ568" s="17">
        <f t="shared" si="134"/>
        <v>0</v>
      </c>
      <c r="DA568" s="162"/>
      <c r="DB568" s="166">
        <f>IF(PMKAFAAPAYER[[#This Row],[ ]]="Payé",PMKAFAAPAYER[[#This Row],[01.10.2025]],0)</f>
        <v>0</v>
      </c>
      <c r="DC568" s="161"/>
      <c r="DD568" s="166">
        <f>IF(PMKAFAAPAYER[[#This Row],[ ]]="Payé",PMKAFAAPAYER[[#This Row],[08.10.2025]],0)</f>
        <v>0</v>
      </c>
      <c r="DE568" s="161"/>
      <c r="DF568" s="166">
        <f>IF(PMKAFAAPAYER[[#This Row],[ ]]="Payé",PMKAFAAPAYER[[#This Row],[15.10.2025]],0)</f>
        <v>0</v>
      </c>
      <c r="DG568" s="161"/>
      <c r="DH568" s="166">
        <f>IF(PMKAFAAPAYER[[#This Row],[ ]]="Payé",PMKAFAAPAYER[[#This Row],[22.10.2025]],0)</f>
        <v>0</v>
      </c>
      <c r="DI568" s="161"/>
      <c r="DJ568" s="176">
        <f>IF(PMKAFAAPAYER[[#This Row],[ ]]="Payé",PMKAFAAPAYER[[#This Row],[29.10.2025]],0)</f>
        <v>0</v>
      </c>
      <c r="DK568" s="18">
        <f t="shared" si="135"/>
        <v>0</v>
      </c>
      <c r="DL568" s="162"/>
      <c r="DM568" s="166">
        <f>IF(PMKAFAAPAYER[[#This Row],[ ]]="Payé",PMKAFAAPAYER[[#This Row],[05.11.2025]],0)</f>
        <v>0</v>
      </c>
      <c r="DN568" s="161"/>
      <c r="DO568" s="166">
        <f>IF(PMKAFAAPAYER[[#This Row],[ ]]="Payé",PMKAFAAPAYER[[#This Row],[12.11.2025]],0)</f>
        <v>0</v>
      </c>
      <c r="DP568" s="161"/>
      <c r="DQ568" s="166">
        <f>IF(PMKAFAAPAYER[[#This Row],[ ]]="Payé",PMKAFAAPAYER[[#This Row],[19.11.2025]],0)</f>
        <v>0</v>
      </c>
      <c r="DR568" s="161"/>
      <c r="DS568" s="176">
        <f>IF(PMKAFAAPAYER[[#This Row],[ ]]="Payé",PMKAFAAPAYER[[#This Row],[26.11.2025]],0)</f>
        <v>0</v>
      </c>
      <c r="DT568" s="17">
        <f t="shared" si="136"/>
        <v>0</v>
      </c>
      <c r="DU568" s="162"/>
      <c r="DV568" s="166">
        <f>IF(PMKAFAAPAYER[[#This Row],[ ]]="Payé",PMKAFAAPAYER[[#This Row],[03.12.2025]],0)</f>
        <v>0</v>
      </c>
      <c r="DW568" s="161"/>
      <c r="DX568" s="166">
        <f>IF(PMKAFAAPAYER[[#This Row],[ ]]="Payé",PMKAFAAPAYER[[#This Row],[10.12.2025]],0)</f>
        <v>0</v>
      </c>
      <c r="DY568" s="161"/>
      <c r="DZ568" s="166">
        <f>IF(PMKAFAAPAYER[[#This Row],[ ]]="Payé",PMKAFAAPAYER[[#This Row],[17.12.2025]],0)</f>
        <v>0</v>
      </c>
      <c r="EA568" s="161"/>
      <c r="EB568" s="166">
        <f>IF(PMKAFAAPAYER[[#This Row],[ ]]="Payé",PMKAFAAPAYER[[#This Row],[24.12.2025]],0)</f>
        <v>0</v>
      </c>
      <c r="EC568" s="161"/>
      <c r="ED568" s="176">
        <f>IF(PMKAFAAPAYER[[#This Row],[ ]]="Payé",PMKAFAAPAYER[[#This Row],[31.12.2025]],0)</f>
        <v>0</v>
      </c>
      <c r="EE568" s="18">
        <f t="shared" si="137"/>
        <v>0</v>
      </c>
      <c r="EF568" s="11">
        <f t="shared" si="138"/>
        <v>0</v>
      </c>
      <c r="EG568" s="16">
        <f>+PMKAFAAPAYER[[#This Row],[CHF]]-PMKAFAAPAYER[[#This Row],[T2025]]</f>
        <v>0</v>
      </c>
    </row>
    <row r="569" spans="1:137" x14ac:dyDescent="0.3">
      <c r="A569" s="9">
        <f t="shared" si="139"/>
        <v>564</v>
      </c>
      <c r="B569" s="250"/>
      <c r="C569" s="251"/>
      <c r="D569" s="252"/>
      <c r="E569" s="253"/>
      <c r="F569" s="265">
        <f t="shared" si="140"/>
        <v>0</v>
      </c>
      <c r="G569" s="254"/>
      <c r="H569" s="255"/>
      <c r="I569" s="256"/>
      <c r="J569" s="14"/>
      <c r="K569" s="14"/>
      <c r="L569" s="14"/>
      <c r="N569" s="15"/>
      <c r="P569" s="258"/>
      <c r="Q569" s="259"/>
      <c r="R569" s="260"/>
      <c r="S569" s="166">
        <f>IF(PMKAFAAPAYER[[#This Row],[ ]]="Payé",PMKAFAAPAYER[[#This Row],[02.01.2025]],0)</f>
        <v>0</v>
      </c>
      <c r="T569" s="234"/>
      <c r="U569" s="166">
        <f>IF(PMKAFAAPAYER[[#This Row],[ ]]="Payé",PMKAFAAPAYER[[#This Row],[09.01.2025]],0)</f>
        <v>0</v>
      </c>
      <c r="V569" s="234"/>
      <c r="W569" s="166">
        <f>IF(PMKAFAAPAYER[[#This Row],[ ]]="Payé",PMKAFAAPAYER[[#This Row],[16.01.2025]],0)</f>
        <v>0</v>
      </c>
      <c r="X569" s="234"/>
      <c r="Y569" s="166">
        <f>IF(PMKAFAAPAYER[[#This Row],[ ]]="Payé",PMKAFAAPAYER[[#This Row],[23.01.2025]],0)</f>
        <v>0</v>
      </c>
      <c r="Z569" s="234"/>
      <c r="AA569" s="176">
        <f>IF(PMKAFAAPAYER[[#This Row],[ ]]="Payé",PMKAFAAPAYER[[#This Row],[30.01.2025]],0)</f>
        <v>0</v>
      </c>
      <c r="AB569" s="32">
        <f t="shared" si="126"/>
        <v>0</v>
      </c>
      <c r="AC569" s="234"/>
      <c r="AD569" s="166">
        <f>IF(PMKAFAAPAYER[[#This Row],[ ]]="Payé",PMKAFAAPAYER[[#This Row],[06.02.2025]],0)</f>
        <v>0</v>
      </c>
      <c r="AE569" s="234"/>
      <c r="AF569" s="166">
        <f>IF(PMKAFAAPAYER[[#This Row],[ ]]="Payé",PMKAFAAPAYER[[#This Row],[13.02.2025]],0)</f>
        <v>0</v>
      </c>
      <c r="AG569" s="234"/>
      <c r="AH569" s="166">
        <f>IF(PMKAFAAPAYER[[#This Row],[ ]]="Payé",PMKAFAAPAYER[[#This Row],[20.02.2025]],0)</f>
        <v>0</v>
      </c>
      <c r="AI569" s="234"/>
      <c r="AJ569" s="176">
        <f>IF(PMKAFAAPAYER[[#This Row],[ ]]="Payé",PMKAFAAPAYER[[#This Row],[27.02.2025]],0)</f>
        <v>0</v>
      </c>
      <c r="AK569" s="47">
        <f t="shared" si="127"/>
        <v>0</v>
      </c>
      <c r="AL569" s="162"/>
      <c r="AM569" s="166">
        <f>IF(PMKAFAAPAYER[[#This Row],[ ]]="Payé",PMKAFAAPAYER[[#This Row],[05.03.2025]],0)</f>
        <v>0</v>
      </c>
      <c r="AN569" s="161"/>
      <c r="AO569" s="166">
        <f>IF(PMKAFAAPAYER[[#This Row],[ ]]="Payé",PMKAFAAPAYER[[#This Row],[12.03.2025]],0)</f>
        <v>0</v>
      </c>
      <c r="AP569" s="161"/>
      <c r="AQ569" s="166">
        <f>IF(PMKAFAAPAYER[[#This Row],[ ]]="Payé",PMKAFAAPAYER[[#This Row],[19.03.2025]],0)</f>
        <v>0</v>
      </c>
      <c r="AR569" s="161"/>
      <c r="AS569" s="176">
        <f>IF(PMKAFAAPAYER[[#This Row],[ ]]="Payé",PMKAFAAPAYER[[#This Row],[26.03.2025]],0)</f>
        <v>0</v>
      </c>
      <c r="AT569" s="17">
        <f t="shared" si="128"/>
        <v>0</v>
      </c>
      <c r="AU569" s="162"/>
      <c r="AV569" s="166">
        <f>IF(PMKAFAAPAYER[[#This Row],[ ]]="Payé",PMKAFAAPAYER[[#This Row],[02.04.2025]],0)</f>
        <v>0</v>
      </c>
      <c r="AW569" s="161"/>
      <c r="AX569" s="166">
        <f>IF(PMKAFAAPAYER[[#This Row],[ ]]="Payé",PMKAFAAPAYER[[#This Row],[09.04.2025]],0)</f>
        <v>0</v>
      </c>
      <c r="AY569" s="161"/>
      <c r="AZ569" s="166">
        <f>IF(PMKAFAAPAYER[[#This Row],[ ]]="Payé",PMKAFAAPAYER[[#This Row],[16.04.2025]],0)</f>
        <v>0</v>
      </c>
      <c r="BA569" s="161"/>
      <c r="BB569" s="166">
        <f>IF(PMKAFAAPAYER[[#This Row],[ ]]="Payé",PMKAFAAPAYER[[#This Row],[23.04.2025]],0)</f>
        <v>0</v>
      </c>
      <c r="BC569" s="161"/>
      <c r="BD569" s="176">
        <f>IF(PMKAFAAPAYER[[#This Row],[ ]]="Payé",PMKAFAAPAYER[[#This Row],[30.04.2025]],0)</f>
        <v>0</v>
      </c>
      <c r="BE569" s="18">
        <f t="shared" si="129"/>
        <v>0</v>
      </c>
      <c r="BF569" s="162"/>
      <c r="BG569" s="166">
        <f>IF(PMKAFAAPAYER[[#This Row],[ ]]="Payé",PMKAFAAPAYER[[#This Row],[07.05.2025]],0)</f>
        <v>0</v>
      </c>
      <c r="BH569" s="161"/>
      <c r="BI569" s="166">
        <f>IF(PMKAFAAPAYER[[#This Row],[ ]]="Payé",PMKAFAAPAYER[[#This Row],[14.05.2025]],0)</f>
        <v>0</v>
      </c>
      <c r="BJ569" s="161"/>
      <c r="BK569" s="166">
        <f>IF(PMKAFAAPAYER[[#This Row],[ ]]="Payé",PMKAFAAPAYER[[#This Row],[21.05.2025]],0)</f>
        <v>0</v>
      </c>
      <c r="BL569" s="161"/>
      <c r="BM569" s="176">
        <f>IF(PMKAFAAPAYER[[#This Row],[ ]]="Payé",PMKAFAAPAYER[[#This Row],[28.05.2025]],0)</f>
        <v>0</v>
      </c>
      <c r="BN569" s="17">
        <f t="shared" si="130"/>
        <v>0</v>
      </c>
      <c r="BO569" s="162"/>
      <c r="BP569" s="166">
        <f>IF(PMKAFAAPAYER[[#This Row],[ ]]="Payé",PMKAFAAPAYER[[#This Row],[04.06.2025]],0)</f>
        <v>0</v>
      </c>
      <c r="BQ569" s="161"/>
      <c r="BR569" s="166">
        <f>IF(PMKAFAAPAYER[[#This Row],[ ]]="Payé",PMKAFAAPAYER[[#This Row],[11.06.2025]],0)</f>
        <v>0</v>
      </c>
      <c r="BS569" s="161"/>
      <c r="BT569" s="166">
        <f>IF(PMKAFAAPAYER[[#This Row],[ ]]="Payé",PMKAFAAPAYER[[#This Row],[18.06.2025]],0)</f>
        <v>0</v>
      </c>
      <c r="BU569" s="161"/>
      <c r="BV569" s="176">
        <f>IF(PMKAFAAPAYER[[#This Row],[ ]]="Payé",PMKAFAAPAYER[[#This Row],[25.06.2025]],0)</f>
        <v>0</v>
      </c>
      <c r="BW569" s="18">
        <f t="shared" si="131"/>
        <v>0</v>
      </c>
      <c r="BX569" s="162"/>
      <c r="BY569" s="166">
        <f>IF(PMKAFAAPAYER[[#This Row],[ ]]="Payé",PMKAFAAPAYER[[#This Row],[02.07.2025]],0)</f>
        <v>0</v>
      </c>
      <c r="BZ569" s="161"/>
      <c r="CA569" s="166">
        <f>IF(PMKAFAAPAYER[[#This Row],[ ]]="Payé",PMKAFAAPAYER[[#This Row],[09.07.2025]],0)</f>
        <v>0</v>
      </c>
      <c r="CB569" s="161"/>
      <c r="CC569" s="166">
        <f>IF(PMKAFAAPAYER[[#This Row],[ ]]="Payé",PMKAFAAPAYER[[#This Row],[16.07.2025]],0)</f>
        <v>0</v>
      </c>
      <c r="CD569" s="161"/>
      <c r="CE569" s="166">
        <f>IF(PMKAFAAPAYER[[#This Row],[ ]]="Payé",PMKAFAAPAYER[[#This Row],[23.07.2025]],0)</f>
        <v>0</v>
      </c>
      <c r="CF569" s="161"/>
      <c r="CG569" s="176">
        <f>IF(PMKAFAAPAYER[[#This Row],[ ]]="Payé",PMKAFAAPAYER[[#This Row],[30.07.2025]],0)</f>
        <v>0</v>
      </c>
      <c r="CH569" s="17">
        <f t="shared" si="132"/>
        <v>0</v>
      </c>
      <c r="CI569" s="162"/>
      <c r="CJ569" s="166">
        <f>IF(PMKAFAAPAYER[[#This Row],[ ]]="Payé",PMKAFAAPAYER[[#This Row],[06.08.2025]],0)</f>
        <v>0</v>
      </c>
      <c r="CK569" s="161"/>
      <c r="CL569" s="166">
        <f>IF(PMKAFAAPAYER[[#This Row],[ ]]="Payé",PMKAFAAPAYER[[#This Row],[13.08.2025]],0)</f>
        <v>0</v>
      </c>
      <c r="CM569" s="161"/>
      <c r="CN569" s="166">
        <f>IF(PMKAFAAPAYER[[#This Row],[ ]]="Payé",PMKAFAAPAYER[[#This Row],[20.08.2025]],0)</f>
        <v>0</v>
      </c>
      <c r="CO569" s="161"/>
      <c r="CP569" s="176">
        <f>IF(PMKAFAAPAYER[[#This Row],[ ]]="Payé",PMKAFAAPAYER[[#This Row],[27.08.2025]],0)</f>
        <v>0</v>
      </c>
      <c r="CQ569" s="18">
        <f t="shared" si="133"/>
        <v>0</v>
      </c>
      <c r="CR569" s="162"/>
      <c r="CS569" s="166">
        <f>IF(PMKAFAAPAYER[[#This Row],[ ]]="Payé",PMKAFAAPAYER[[#This Row],[03.09.2025]],0)</f>
        <v>0</v>
      </c>
      <c r="CT569" s="161"/>
      <c r="CU569" s="166">
        <f>IF(PMKAFAAPAYER[[#This Row],[ ]]="Payé",PMKAFAAPAYER[[#This Row],[10.09.2025]],0)</f>
        <v>0</v>
      </c>
      <c r="CV569" s="161"/>
      <c r="CW569" s="166">
        <f>IF(PMKAFAAPAYER[[#This Row],[ ]]="Payé",PMKAFAAPAYER[[#This Row],[17.09.2025]],0)</f>
        <v>0</v>
      </c>
      <c r="CX569" s="161"/>
      <c r="CY569" s="176">
        <f>IF(PMKAFAAPAYER[[#This Row],[ ]]="Payé",PMKAFAAPAYER[[#This Row],[24.09.2025]],0)</f>
        <v>0</v>
      </c>
      <c r="CZ569" s="17">
        <f t="shared" si="134"/>
        <v>0</v>
      </c>
      <c r="DA569" s="162"/>
      <c r="DB569" s="166">
        <f>IF(PMKAFAAPAYER[[#This Row],[ ]]="Payé",PMKAFAAPAYER[[#This Row],[01.10.2025]],0)</f>
        <v>0</v>
      </c>
      <c r="DC569" s="161"/>
      <c r="DD569" s="166">
        <f>IF(PMKAFAAPAYER[[#This Row],[ ]]="Payé",PMKAFAAPAYER[[#This Row],[08.10.2025]],0)</f>
        <v>0</v>
      </c>
      <c r="DE569" s="161"/>
      <c r="DF569" s="166">
        <f>IF(PMKAFAAPAYER[[#This Row],[ ]]="Payé",PMKAFAAPAYER[[#This Row],[15.10.2025]],0)</f>
        <v>0</v>
      </c>
      <c r="DG569" s="161"/>
      <c r="DH569" s="166">
        <f>IF(PMKAFAAPAYER[[#This Row],[ ]]="Payé",PMKAFAAPAYER[[#This Row],[22.10.2025]],0)</f>
        <v>0</v>
      </c>
      <c r="DI569" s="161"/>
      <c r="DJ569" s="176">
        <f>IF(PMKAFAAPAYER[[#This Row],[ ]]="Payé",PMKAFAAPAYER[[#This Row],[29.10.2025]],0)</f>
        <v>0</v>
      </c>
      <c r="DK569" s="18">
        <f t="shared" si="135"/>
        <v>0</v>
      </c>
      <c r="DL569" s="162"/>
      <c r="DM569" s="166">
        <f>IF(PMKAFAAPAYER[[#This Row],[ ]]="Payé",PMKAFAAPAYER[[#This Row],[05.11.2025]],0)</f>
        <v>0</v>
      </c>
      <c r="DN569" s="161"/>
      <c r="DO569" s="166">
        <f>IF(PMKAFAAPAYER[[#This Row],[ ]]="Payé",PMKAFAAPAYER[[#This Row],[12.11.2025]],0)</f>
        <v>0</v>
      </c>
      <c r="DP569" s="161"/>
      <c r="DQ569" s="166">
        <f>IF(PMKAFAAPAYER[[#This Row],[ ]]="Payé",PMKAFAAPAYER[[#This Row],[19.11.2025]],0)</f>
        <v>0</v>
      </c>
      <c r="DR569" s="161"/>
      <c r="DS569" s="176">
        <f>IF(PMKAFAAPAYER[[#This Row],[ ]]="Payé",PMKAFAAPAYER[[#This Row],[26.11.2025]],0)</f>
        <v>0</v>
      </c>
      <c r="DT569" s="17">
        <f t="shared" si="136"/>
        <v>0</v>
      </c>
      <c r="DU569" s="162"/>
      <c r="DV569" s="166">
        <f>IF(PMKAFAAPAYER[[#This Row],[ ]]="Payé",PMKAFAAPAYER[[#This Row],[03.12.2025]],0)</f>
        <v>0</v>
      </c>
      <c r="DW569" s="161"/>
      <c r="DX569" s="166">
        <f>IF(PMKAFAAPAYER[[#This Row],[ ]]="Payé",PMKAFAAPAYER[[#This Row],[10.12.2025]],0)</f>
        <v>0</v>
      </c>
      <c r="DY569" s="161"/>
      <c r="DZ569" s="166">
        <f>IF(PMKAFAAPAYER[[#This Row],[ ]]="Payé",PMKAFAAPAYER[[#This Row],[17.12.2025]],0)</f>
        <v>0</v>
      </c>
      <c r="EA569" s="161"/>
      <c r="EB569" s="166">
        <f>IF(PMKAFAAPAYER[[#This Row],[ ]]="Payé",PMKAFAAPAYER[[#This Row],[24.12.2025]],0)</f>
        <v>0</v>
      </c>
      <c r="EC569" s="161"/>
      <c r="ED569" s="176">
        <f>IF(PMKAFAAPAYER[[#This Row],[ ]]="Payé",PMKAFAAPAYER[[#This Row],[31.12.2025]],0)</f>
        <v>0</v>
      </c>
      <c r="EE569" s="18">
        <f t="shared" si="137"/>
        <v>0</v>
      </c>
      <c r="EF569" s="11">
        <f t="shared" si="138"/>
        <v>0</v>
      </c>
      <c r="EG569" s="16">
        <f>+PMKAFAAPAYER[[#This Row],[CHF]]-PMKAFAAPAYER[[#This Row],[T2025]]</f>
        <v>0</v>
      </c>
    </row>
    <row r="570" spans="1:137" x14ac:dyDescent="0.3">
      <c r="A570" s="9">
        <f t="shared" si="139"/>
        <v>565</v>
      </c>
      <c r="B570" s="250"/>
      <c r="C570" s="251"/>
      <c r="D570" s="252"/>
      <c r="E570" s="253"/>
      <c r="F570" s="265">
        <f t="shared" si="140"/>
        <v>0</v>
      </c>
      <c r="G570" s="254"/>
      <c r="H570" s="255"/>
      <c r="I570" s="256"/>
      <c r="J570" s="14"/>
      <c r="K570" s="14"/>
      <c r="L570" s="14"/>
      <c r="N570" s="15"/>
      <c r="P570" s="258"/>
      <c r="Q570" s="259"/>
      <c r="R570" s="260"/>
      <c r="S570" s="166">
        <f>IF(PMKAFAAPAYER[[#This Row],[ ]]="Payé",PMKAFAAPAYER[[#This Row],[02.01.2025]],0)</f>
        <v>0</v>
      </c>
      <c r="T570" s="234"/>
      <c r="U570" s="166">
        <f>IF(PMKAFAAPAYER[[#This Row],[ ]]="Payé",PMKAFAAPAYER[[#This Row],[09.01.2025]],0)</f>
        <v>0</v>
      </c>
      <c r="V570" s="234"/>
      <c r="W570" s="166">
        <f>IF(PMKAFAAPAYER[[#This Row],[ ]]="Payé",PMKAFAAPAYER[[#This Row],[16.01.2025]],0)</f>
        <v>0</v>
      </c>
      <c r="X570" s="234"/>
      <c r="Y570" s="166">
        <f>IF(PMKAFAAPAYER[[#This Row],[ ]]="Payé",PMKAFAAPAYER[[#This Row],[23.01.2025]],0)</f>
        <v>0</v>
      </c>
      <c r="Z570" s="234"/>
      <c r="AA570" s="176">
        <f>IF(PMKAFAAPAYER[[#This Row],[ ]]="Payé",PMKAFAAPAYER[[#This Row],[30.01.2025]],0)</f>
        <v>0</v>
      </c>
      <c r="AB570" s="32">
        <f t="shared" si="126"/>
        <v>0</v>
      </c>
      <c r="AC570" s="234"/>
      <c r="AD570" s="166">
        <f>IF(PMKAFAAPAYER[[#This Row],[ ]]="Payé",PMKAFAAPAYER[[#This Row],[06.02.2025]],0)</f>
        <v>0</v>
      </c>
      <c r="AE570" s="234"/>
      <c r="AF570" s="166">
        <f>IF(PMKAFAAPAYER[[#This Row],[ ]]="Payé",PMKAFAAPAYER[[#This Row],[13.02.2025]],0)</f>
        <v>0</v>
      </c>
      <c r="AG570" s="234"/>
      <c r="AH570" s="166">
        <f>IF(PMKAFAAPAYER[[#This Row],[ ]]="Payé",PMKAFAAPAYER[[#This Row],[20.02.2025]],0)</f>
        <v>0</v>
      </c>
      <c r="AI570" s="234"/>
      <c r="AJ570" s="176">
        <f>IF(PMKAFAAPAYER[[#This Row],[ ]]="Payé",PMKAFAAPAYER[[#This Row],[27.02.2025]],0)</f>
        <v>0</v>
      </c>
      <c r="AK570" s="47">
        <f t="shared" si="127"/>
        <v>0</v>
      </c>
      <c r="AL570" s="162"/>
      <c r="AM570" s="166">
        <f>IF(PMKAFAAPAYER[[#This Row],[ ]]="Payé",PMKAFAAPAYER[[#This Row],[05.03.2025]],0)</f>
        <v>0</v>
      </c>
      <c r="AN570" s="161"/>
      <c r="AO570" s="166">
        <f>IF(PMKAFAAPAYER[[#This Row],[ ]]="Payé",PMKAFAAPAYER[[#This Row],[12.03.2025]],0)</f>
        <v>0</v>
      </c>
      <c r="AP570" s="161"/>
      <c r="AQ570" s="166">
        <f>IF(PMKAFAAPAYER[[#This Row],[ ]]="Payé",PMKAFAAPAYER[[#This Row],[19.03.2025]],0)</f>
        <v>0</v>
      </c>
      <c r="AR570" s="161"/>
      <c r="AS570" s="176">
        <f>IF(PMKAFAAPAYER[[#This Row],[ ]]="Payé",PMKAFAAPAYER[[#This Row],[26.03.2025]],0)</f>
        <v>0</v>
      </c>
      <c r="AT570" s="17">
        <f t="shared" si="128"/>
        <v>0</v>
      </c>
      <c r="AU570" s="162"/>
      <c r="AV570" s="166">
        <f>IF(PMKAFAAPAYER[[#This Row],[ ]]="Payé",PMKAFAAPAYER[[#This Row],[02.04.2025]],0)</f>
        <v>0</v>
      </c>
      <c r="AW570" s="161"/>
      <c r="AX570" s="166">
        <f>IF(PMKAFAAPAYER[[#This Row],[ ]]="Payé",PMKAFAAPAYER[[#This Row],[09.04.2025]],0)</f>
        <v>0</v>
      </c>
      <c r="AY570" s="161"/>
      <c r="AZ570" s="166">
        <f>IF(PMKAFAAPAYER[[#This Row],[ ]]="Payé",PMKAFAAPAYER[[#This Row],[16.04.2025]],0)</f>
        <v>0</v>
      </c>
      <c r="BA570" s="161"/>
      <c r="BB570" s="166">
        <f>IF(PMKAFAAPAYER[[#This Row],[ ]]="Payé",PMKAFAAPAYER[[#This Row],[23.04.2025]],0)</f>
        <v>0</v>
      </c>
      <c r="BC570" s="161"/>
      <c r="BD570" s="176">
        <f>IF(PMKAFAAPAYER[[#This Row],[ ]]="Payé",PMKAFAAPAYER[[#This Row],[30.04.2025]],0)</f>
        <v>0</v>
      </c>
      <c r="BE570" s="18">
        <f t="shared" si="129"/>
        <v>0</v>
      </c>
      <c r="BF570" s="162"/>
      <c r="BG570" s="166">
        <f>IF(PMKAFAAPAYER[[#This Row],[ ]]="Payé",PMKAFAAPAYER[[#This Row],[07.05.2025]],0)</f>
        <v>0</v>
      </c>
      <c r="BH570" s="161"/>
      <c r="BI570" s="166">
        <f>IF(PMKAFAAPAYER[[#This Row],[ ]]="Payé",PMKAFAAPAYER[[#This Row],[14.05.2025]],0)</f>
        <v>0</v>
      </c>
      <c r="BJ570" s="161"/>
      <c r="BK570" s="166">
        <f>IF(PMKAFAAPAYER[[#This Row],[ ]]="Payé",PMKAFAAPAYER[[#This Row],[21.05.2025]],0)</f>
        <v>0</v>
      </c>
      <c r="BL570" s="161"/>
      <c r="BM570" s="176">
        <f>IF(PMKAFAAPAYER[[#This Row],[ ]]="Payé",PMKAFAAPAYER[[#This Row],[28.05.2025]],0)</f>
        <v>0</v>
      </c>
      <c r="BN570" s="17">
        <f t="shared" si="130"/>
        <v>0</v>
      </c>
      <c r="BO570" s="162"/>
      <c r="BP570" s="166">
        <f>IF(PMKAFAAPAYER[[#This Row],[ ]]="Payé",PMKAFAAPAYER[[#This Row],[04.06.2025]],0)</f>
        <v>0</v>
      </c>
      <c r="BQ570" s="161"/>
      <c r="BR570" s="166">
        <f>IF(PMKAFAAPAYER[[#This Row],[ ]]="Payé",PMKAFAAPAYER[[#This Row],[11.06.2025]],0)</f>
        <v>0</v>
      </c>
      <c r="BS570" s="161"/>
      <c r="BT570" s="166">
        <f>IF(PMKAFAAPAYER[[#This Row],[ ]]="Payé",PMKAFAAPAYER[[#This Row],[18.06.2025]],0)</f>
        <v>0</v>
      </c>
      <c r="BU570" s="161"/>
      <c r="BV570" s="176">
        <f>IF(PMKAFAAPAYER[[#This Row],[ ]]="Payé",PMKAFAAPAYER[[#This Row],[25.06.2025]],0)</f>
        <v>0</v>
      </c>
      <c r="BW570" s="18">
        <f t="shared" si="131"/>
        <v>0</v>
      </c>
      <c r="BX570" s="162"/>
      <c r="BY570" s="166">
        <f>IF(PMKAFAAPAYER[[#This Row],[ ]]="Payé",PMKAFAAPAYER[[#This Row],[02.07.2025]],0)</f>
        <v>0</v>
      </c>
      <c r="BZ570" s="161"/>
      <c r="CA570" s="166">
        <f>IF(PMKAFAAPAYER[[#This Row],[ ]]="Payé",PMKAFAAPAYER[[#This Row],[09.07.2025]],0)</f>
        <v>0</v>
      </c>
      <c r="CB570" s="161"/>
      <c r="CC570" s="166">
        <f>IF(PMKAFAAPAYER[[#This Row],[ ]]="Payé",PMKAFAAPAYER[[#This Row],[16.07.2025]],0)</f>
        <v>0</v>
      </c>
      <c r="CD570" s="161"/>
      <c r="CE570" s="166">
        <f>IF(PMKAFAAPAYER[[#This Row],[ ]]="Payé",PMKAFAAPAYER[[#This Row],[23.07.2025]],0)</f>
        <v>0</v>
      </c>
      <c r="CF570" s="161"/>
      <c r="CG570" s="176">
        <f>IF(PMKAFAAPAYER[[#This Row],[ ]]="Payé",PMKAFAAPAYER[[#This Row],[30.07.2025]],0)</f>
        <v>0</v>
      </c>
      <c r="CH570" s="17">
        <f t="shared" si="132"/>
        <v>0</v>
      </c>
      <c r="CI570" s="162"/>
      <c r="CJ570" s="166">
        <f>IF(PMKAFAAPAYER[[#This Row],[ ]]="Payé",PMKAFAAPAYER[[#This Row],[06.08.2025]],0)</f>
        <v>0</v>
      </c>
      <c r="CK570" s="161"/>
      <c r="CL570" s="166">
        <f>IF(PMKAFAAPAYER[[#This Row],[ ]]="Payé",PMKAFAAPAYER[[#This Row],[13.08.2025]],0)</f>
        <v>0</v>
      </c>
      <c r="CM570" s="161"/>
      <c r="CN570" s="166">
        <f>IF(PMKAFAAPAYER[[#This Row],[ ]]="Payé",PMKAFAAPAYER[[#This Row],[20.08.2025]],0)</f>
        <v>0</v>
      </c>
      <c r="CO570" s="161"/>
      <c r="CP570" s="176">
        <f>IF(PMKAFAAPAYER[[#This Row],[ ]]="Payé",PMKAFAAPAYER[[#This Row],[27.08.2025]],0)</f>
        <v>0</v>
      </c>
      <c r="CQ570" s="18">
        <f t="shared" si="133"/>
        <v>0</v>
      </c>
      <c r="CR570" s="162"/>
      <c r="CS570" s="166">
        <f>IF(PMKAFAAPAYER[[#This Row],[ ]]="Payé",PMKAFAAPAYER[[#This Row],[03.09.2025]],0)</f>
        <v>0</v>
      </c>
      <c r="CT570" s="161"/>
      <c r="CU570" s="166">
        <f>IF(PMKAFAAPAYER[[#This Row],[ ]]="Payé",PMKAFAAPAYER[[#This Row],[10.09.2025]],0)</f>
        <v>0</v>
      </c>
      <c r="CV570" s="161"/>
      <c r="CW570" s="166">
        <f>IF(PMKAFAAPAYER[[#This Row],[ ]]="Payé",PMKAFAAPAYER[[#This Row],[17.09.2025]],0)</f>
        <v>0</v>
      </c>
      <c r="CX570" s="161"/>
      <c r="CY570" s="176">
        <f>IF(PMKAFAAPAYER[[#This Row],[ ]]="Payé",PMKAFAAPAYER[[#This Row],[24.09.2025]],0)</f>
        <v>0</v>
      </c>
      <c r="CZ570" s="17">
        <f t="shared" si="134"/>
        <v>0</v>
      </c>
      <c r="DA570" s="162"/>
      <c r="DB570" s="166">
        <f>IF(PMKAFAAPAYER[[#This Row],[ ]]="Payé",PMKAFAAPAYER[[#This Row],[01.10.2025]],0)</f>
        <v>0</v>
      </c>
      <c r="DC570" s="161"/>
      <c r="DD570" s="166">
        <f>IF(PMKAFAAPAYER[[#This Row],[ ]]="Payé",PMKAFAAPAYER[[#This Row],[08.10.2025]],0)</f>
        <v>0</v>
      </c>
      <c r="DE570" s="161"/>
      <c r="DF570" s="166">
        <f>IF(PMKAFAAPAYER[[#This Row],[ ]]="Payé",PMKAFAAPAYER[[#This Row],[15.10.2025]],0)</f>
        <v>0</v>
      </c>
      <c r="DG570" s="161"/>
      <c r="DH570" s="166">
        <f>IF(PMKAFAAPAYER[[#This Row],[ ]]="Payé",PMKAFAAPAYER[[#This Row],[22.10.2025]],0)</f>
        <v>0</v>
      </c>
      <c r="DI570" s="161"/>
      <c r="DJ570" s="176">
        <f>IF(PMKAFAAPAYER[[#This Row],[ ]]="Payé",PMKAFAAPAYER[[#This Row],[29.10.2025]],0)</f>
        <v>0</v>
      </c>
      <c r="DK570" s="18">
        <f t="shared" si="135"/>
        <v>0</v>
      </c>
      <c r="DL570" s="162"/>
      <c r="DM570" s="166">
        <f>IF(PMKAFAAPAYER[[#This Row],[ ]]="Payé",PMKAFAAPAYER[[#This Row],[05.11.2025]],0)</f>
        <v>0</v>
      </c>
      <c r="DN570" s="161"/>
      <c r="DO570" s="166">
        <f>IF(PMKAFAAPAYER[[#This Row],[ ]]="Payé",PMKAFAAPAYER[[#This Row],[12.11.2025]],0)</f>
        <v>0</v>
      </c>
      <c r="DP570" s="161"/>
      <c r="DQ570" s="166">
        <f>IF(PMKAFAAPAYER[[#This Row],[ ]]="Payé",PMKAFAAPAYER[[#This Row],[19.11.2025]],0)</f>
        <v>0</v>
      </c>
      <c r="DR570" s="161"/>
      <c r="DS570" s="176">
        <f>IF(PMKAFAAPAYER[[#This Row],[ ]]="Payé",PMKAFAAPAYER[[#This Row],[26.11.2025]],0)</f>
        <v>0</v>
      </c>
      <c r="DT570" s="17">
        <f t="shared" si="136"/>
        <v>0</v>
      </c>
      <c r="DU570" s="162"/>
      <c r="DV570" s="166">
        <f>IF(PMKAFAAPAYER[[#This Row],[ ]]="Payé",PMKAFAAPAYER[[#This Row],[03.12.2025]],0)</f>
        <v>0</v>
      </c>
      <c r="DW570" s="161"/>
      <c r="DX570" s="166">
        <f>IF(PMKAFAAPAYER[[#This Row],[ ]]="Payé",PMKAFAAPAYER[[#This Row],[10.12.2025]],0)</f>
        <v>0</v>
      </c>
      <c r="DY570" s="161"/>
      <c r="DZ570" s="166">
        <f>IF(PMKAFAAPAYER[[#This Row],[ ]]="Payé",PMKAFAAPAYER[[#This Row],[17.12.2025]],0)</f>
        <v>0</v>
      </c>
      <c r="EA570" s="161"/>
      <c r="EB570" s="166">
        <f>IF(PMKAFAAPAYER[[#This Row],[ ]]="Payé",PMKAFAAPAYER[[#This Row],[24.12.2025]],0)</f>
        <v>0</v>
      </c>
      <c r="EC570" s="161"/>
      <c r="ED570" s="176">
        <f>IF(PMKAFAAPAYER[[#This Row],[ ]]="Payé",PMKAFAAPAYER[[#This Row],[31.12.2025]],0)</f>
        <v>0</v>
      </c>
      <c r="EE570" s="18">
        <f t="shared" si="137"/>
        <v>0</v>
      </c>
      <c r="EF570" s="11">
        <f t="shared" si="138"/>
        <v>0</v>
      </c>
      <c r="EG570" s="16">
        <f>+PMKAFAAPAYER[[#This Row],[CHF]]-PMKAFAAPAYER[[#This Row],[T2025]]</f>
        <v>0</v>
      </c>
    </row>
    <row r="571" spans="1:137" x14ac:dyDescent="0.3">
      <c r="A571" s="9">
        <f t="shared" si="139"/>
        <v>566</v>
      </c>
      <c r="B571" s="250"/>
      <c r="C571" s="251"/>
      <c r="D571" s="252"/>
      <c r="E571" s="253"/>
      <c r="F571" s="265">
        <f t="shared" si="140"/>
        <v>0</v>
      </c>
      <c r="G571" s="254"/>
      <c r="H571" s="255"/>
      <c r="I571" s="256"/>
      <c r="J571" s="14"/>
      <c r="K571" s="14"/>
      <c r="L571" s="14"/>
      <c r="N571" s="15"/>
      <c r="P571" s="258"/>
      <c r="Q571" s="259"/>
      <c r="R571" s="260"/>
      <c r="S571" s="166">
        <f>IF(PMKAFAAPAYER[[#This Row],[ ]]="Payé",PMKAFAAPAYER[[#This Row],[02.01.2025]],0)</f>
        <v>0</v>
      </c>
      <c r="T571" s="234"/>
      <c r="U571" s="166">
        <f>IF(PMKAFAAPAYER[[#This Row],[ ]]="Payé",PMKAFAAPAYER[[#This Row],[09.01.2025]],0)</f>
        <v>0</v>
      </c>
      <c r="V571" s="234"/>
      <c r="W571" s="166">
        <f>IF(PMKAFAAPAYER[[#This Row],[ ]]="Payé",PMKAFAAPAYER[[#This Row],[16.01.2025]],0)</f>
        <v>0</v>
      </c>
      <c r="X571" s="234"/>
      <c r="Y571" s="166">
        <f>IF(PMKAFAAPAYER[[#This Row],[ ]]="Payé",PMKAFAAPAYER[[#This Row],[23.01.2025]],0)</f>
        <v>0</v>
      </c>
      <c r="Z571" s="234"/>
      <c r="AA571" s="176">
        <f>IF(PMKAFAAPAYER[[#This Row],[ ]]="Payé",PMKAFAAPAYER[[#This Row],[30.01.2025]],0)</f>
        <v>0</v>
      </c>
      <c r="AB571" s="32">
        <f t="shared" si="126"/>
        <v>0</v>
      </c>
      <c r="AC571" s="234"/>
      <c r="AD571" s="166">
        <f>IF(PMKAFAAPAYER[[#This Row],[ ]]="Payé",PMKAFAAPAYER[[#This Row],[06.02.2025]],0)</f>
        <v>0</v>
      </c>
      <c r="AE571" s="234"/>
      <c r="AF571" s="166">
        <f>IF(PMKAFAAPAYER[[#This Row],[ ]]="Payé",PMKAFAAPAYER[[#This Row],[13.02.2025]],0)</f>
        <v>0</v>
      </c>
      <c r="AG571" s="234"/>
      <c r="AH571" s="166">
        <f>IF(PMKAFAAPAYER[[#This Row],[ ]]="Payé",PMKAFAAPAYER[[#This Row],[20.02.2025]],0)</f>
        <v>0</v>
      </c>
      <c r="AI571" s="234"/>
      <c r="AJ571" s="176">
        <f>IF(PMKAFAAPAYER[[#This Row],[ ]]="Payé",PMKAFAAPAYER[[#This Row],[27.02.2025]],0)</f>
        <v>0</v>
      </c>
      <c r="AK571" s="47">
        <f t="shared" si="127"/>
        <v>0</v>
      </c>
      <c r="AL571" s="162"/>
      <c r="AM571" s="166">
        <f>IF(PMKAFAAPAYER[[#This Row],[ ]]="Payé",PMKAFAAPAYER[[#This Row],[05.03.2025]],0)</f>
        <v>0</v>
      </c>
      <c r="AN571" s="161"/>
      <c r="AO571" s="166">
        <f>IF(PMKAFAAPAYER[[#This Row],[ ]]="Payé",PMKAFAAPAYER[[#This Row],[12.03.2025]],0)</f>
        <v>0</v>
      </c>
      <c r="AP571" s="161"/>
      <c r="AQ571" s="166">
        <f>IF(PMKAFAAPAYER[[#This Row],[ ]]="Payé",PMKAFAAPAYER[[#This Row],[19.03.2025]],0)</f>
        <v>0</v>
      </c>
      <c r="AR571" s="161"/>
      <c r="AS571" s="176">
        <f>IF(PMKAFAAPAYER[[#This Row],[ ]]="Payé",PMKAFAAPAYER[[#This Row],[26.03.2025]],0)</f>
        <v>0</v>
      </c>
      <c r="AT571" s="17">
        <f t="shared" si="128"/>
        <v>0</v>
      </c>
      <c r="AU571" s="162"/>
      <c r="AV571" s="166">
        <f>IF(PMKAFAAPAYER[[#This Row],[ ]]="Payé",PMKAFAAPAYER[[#This Row],[02.04.2025]],0)</f>
        <v>0</v>
      </c>
      <c r="AW571" s="161"/>
      <c r="AX571" s="166">
        <f>IF(PMKAFAAPAYER[[#This Row],[ ]]="Payé",PMKAFAAPAYER[[#This Row],[09.04.2025]],0)</f>
        <v>0</v>
      </c>
      <c r="AY571" s="161"/>
      <c r="AZ571" s="166">
        <f>IF(PMKAFAAPAYER[[#This Row],[ ]]="Payé",PMKAFAAPAYER[[#This Row],[16.04.2025]],0)</f>
        <v>0</v>
      </c>
      <c r="BA571" s="161"/>
      <c r="BB571" s="166">
        <f>IF(PMKAFAAPAYER[[#This Row],[ ]]="Payé",PMKAFAAPAYER[[#This Row],[23.04.2025]],0)</f>
        <v>0</v>
      </c>
      <c r="BC571" s="161"/>
      <c r="BD571" s="176">
        <f>IF(PMKAFAAPAYER[[#This Row],[ ]]="Payé",PMKAFAAPAYER[[#This Row],[30.04.2025]],0)</f>
        <v>0</v>
      </c>
      <c r="BE571" s="18">
        <f t="shared" si="129"/>
        <v>0</v>
      </c>
      <c r="BF571" s="162"/>
      <c r="BG571" s="166">
        <f>IF(PMKAFAAPAYER[[#This Row],[ ]]="Payé",PMKAFAAPAYER[[#This Row],[07.05.2025]],0)</f>
        <v>0</v>
      </c>
      <c r="BH571" s="161"/>
      <c r="BI571" s="166">
        <f>IF(PMKAFAAPAYER[[#This Row],[ ]]="Payé",PMKAFAAPAYER[[#This Row],[14.05.2025]],0)</f>
        <v>0</v>
      </c>
      <c r="BJ571" s="161"/>
      <c r="BK571" s="166">
        <f>IF(PMKAFAAPAYER[[#This Row],[ ]]="Payé",PMKAFAAPAYER[[#This Row],[21.05.2025]],0)</f>
        <v>0</v>
      </c>
      <c r="BL571" s="161"/>
      <c r="BM571" s="176">
        <f>IF(PMKAFAAPAYER[[#This Row],[ ]]="Payé",PMKAFAAPAYER[[#This Row],[28.05.2025]],0)</f>
        <v>0</v>
      </c>
      <c r="BN571" s="17">
        <f t="shared" si="130"/>
        <v>0</v>
      </c>
      <c r="BO571" s="162"/>
      <c r="BP571" s="166">
        <f>IF(PMKAFAAPAYER[[#This Row],[ ]]="Payé",PMKAFAAPAYER[[#This Row],[04.06.2025]],0)</f>
        <v>0</v>
      </c>
      <c r="BQ571" s="161"/>
      <c r="BR571" s="166">
        <f>IF(PMKAFAAPAYER[[#This Row],[ ]]="Payé",PMKAFAAPAYER[[#This Row],[11.06.2025]],0)</f>
        <v>0</v>
      </c>
      <c r="BS571" s="161"/>
      <c r="BT571" s="166">
        <f>IF(PMKAFAAPAYER[[#This Row],[ ]]="Payé",PMKAFAAPAYER[[#This Row],[18.06.2025]],0)</f>
        <v>0</v>
      </c>
      <c r="BU571" s="161"/>
      <c r="BV571" s="176">
        <f>IF(PMKAFAAPAYER[[#This Row],[ ]]="Payé",PMKAFAAPAYER[[#This Row],[25.06.2025]],0)</f>
        <v>0</v>
      </c>
      <c r="BW571" s="18">
        <f t="shared" si="131"/>
        <v>0</v>
      </c>
      <c r="BX571" s="162"/>
      <c r="BY571" s="166">
        <f>IF(PMKAFAAPAYER[[#This Row],[ ]]="Payé",PMKAFAAPAYER[[#This Row],[02.07.2025]],0)</f>
        <v>0</v>
      </c>
      <c r="BZ571" s="161"/>
      <c r="CA571" s="166">
        <f>IF(PMKAFAAPAYER[[#This Row],[ ]]="Payé",PMKAFAAPAYER[[#This Row],[09.07.2025]],0)</f>
        <v>0</v>
      </c>
      <c r="CB571" s="161"/>
      <c r="CC571" s="166">
        <f>IF(PMKAFAAPAYER[[#This Row],[ ]]="Payé",PMKAFAAPAYER[[#This Row],[16.07.2025]],0)</f>
        <v>0</v>
      </c>
      <c r="CD571" s="161"/>
      <c r="CE571" s="166">
        <f>IF(PMKAFAAPAYER[[#This Row],[ ]]="Payé",PMKAFAAPAYER[[#This Row],[23.07.2025]],0)</f>
        <v>0</v>
      </c>
      <c r="CF571" s="161"/>
      <c r="CG571" s="176">
        <f>IF(PMKAFAAPAYER[[#This Row],[ ]]="Payé",PMKAFAAPAYER[[#This Row],[30.07.2025]],0)</f>
        <v>0</v>
      </c>
      <c r="CH571" s="17">
        <f t="shared" si="132"/>
        <v>0</v>
      </c>
      <c r="CI571" s="162"/>
      <c r="CJ571" s="166">
        <f>IF(PMKAFAAPAYER[[#This Row],[ ]]="Payé",PMKAFAAPAYER[[#This Row],[06.08.2025]],0)</f>
        <v>0</v>
      </c>
      <c r="CK571" s="161"/>
      <c r="CL571" s="166">
        <f>IF(PMKAFAAPAYER[[#This Row],[ ]]="Payé",PMKAFAAPAYER[[#This Row],[13.08.2025]],0)</f>
        <v>0</v>
      </c>
      <c r="CM571" s="161"/>
      <c r="CN571" s="166">
        <f>IF(PMKAFAAPAYER[[#This Row],[ ]]="Payé",PMKAFAAPAYER[[#This Row],[20.08.2025]],0)</f>
        <v>0</v>
      </c>
      <c r="CO571" s="161"/>
      <c r="CP571" s="176">
        <f>IF(PMKAFAAPAYER[[#This Row],[ ]]="Payé",PMKAFAAPAYER[[#This Row],[27.08.2025]],0)</f>
        <v>0</v>
      </c>
      <c r="CQ571" s="18">
        <f t="shared" si="133"/>
        <v>0</v>
      </c>
      <c r="CR571" s="162"/>
      <c r="CS571" s="166">
        <f>IF(PMKAFAAPAYER[[#This Row],[ ]]="Payé",PMKAFAAPAYER[[#This Row],[03.09.2025]],0)</f>
        <v>0</v>
      </c>
      <c r="CT571" s="161"/>
      <c r="CU571" s="166">
        <f>IF(PMKAFAAPAYER[[#This Row],[ ]]="Payé",PMKAFAAPAYER[[#This Row],[10.09.2025]],0)</f>
        <v>0</v>
      </c>
      <c r="CV571" s="161"/>
      <c r="CW571" s="166">
        <f>IF(PMKAFAAPAYER[[#This Row],[ ]]="Payé",PMKAFAAPAYER[[#This Row],[17.09.2025]],0)</f>
        <v>0</v>
      </c>
      <c r="CX571" s="161"/>
      <c r="CY571" s="176">
        <f>IF(PMKAFAAPAYER[[#This Row],[ ]]="Payé",PMKAFAAPAYER[[#This Row],[24.09.2025]],0)</f>
        <v>0</v>
      </c>
      <c r="CZ571" s="17">
        <f t="shared" si="134"/>
        <v>0</v>
      </c>
      <c r="DA571" s="162"/>
      <c r="DB571" s="166">
        <f>IF(PMKAFAAPAYER[[#This Row],[ ]]="Payé",PMKAFAAPAYER[[#This Row],[01.10.2025]],0)</f>
        <v>0</v>
      </c>
      <c r="DC571" s="161"/>
      <c r="DD571" s="166">
        <f>IF(PMKAFAAPAYER[[#This Row],[ ]]="Payé",PMKAFAAPAYER[[#This Row],[08.10.2025]],0)</f>
        <v>0</v>
      </c>
      <c r="DE571" s="161"/>
      <c r="DF571" s="166">
        <f>IF(PMKAFAAPAYER[[#This Row],[ ]]="Payé",PMKAFAAPAYER[[#This Row],[15.10.2025]],0)</f>
        <v>0</v>
      </c>
      <c r="DG571" s="161"/>
      <c r="DH571" s="166">
        <f>IF(PMKAFAAPAYER[[#This Row],[ ]]="Payé",PMKAFAAPAYER[[#This Row],[22.10.2025]],0)</f>
        <v>0</v>
      </c>
      <c r="DI571" s="161"/>
      <c r="DJ571" s="176">
        <f>IF(PMKAFAAPAYER[[#This Row],[ ]]="Payé",PMKAFAAPAYER[[#This Row],[29.10.2025]],0)</f>
        <v>0</v>
      </c>
      <c r="DK571" s="18">
        <f t="shared" si="135"/>
        <v>0</v>
      </c>
      <c r="DL571" s="162"/>
      <c r="DM571" s="166">
        <f>IF(PMKAFAAPAYER[[#This Row],[ ]]="Payé",PMKAFAAPAYER[[#This Row],[05.11.2025]],0)</f>
        <v>0</v>
      </c>
      <c r="DN571" s="161"/>
      <c r="DO571" s="166">
        <f>IF(PMKAFAAPAYER[[#This Row],[ ]]="Payé",PMKAFAAPAYER[[#This Row],[12.11.2025]],0)</f>
        <v>0</v>
      </c>
      <c r="DP571" s="161"/>
      <c r="DQ571" s="166">
        <f>IF(PMKAFAAPAYER[[#This Row],[ ]]="Payé",PMKAFAAPAYER[[#This Row],[19.11.2025]],0)</f>
        <v>0</v>
      </c>
      <c r="DR571" s="161"/>
      <c r="DS571" s="176">
        <f>IF(PMKAFAAPAYER[[#This Row],[ ]]="Payé",PMKAFAAPAYER[[#This Row],[26.11.2025]],0)</f>
        <v>0</v>
      </c>
      <c r="DT571" s="17">
        <f t="shared" si="136"/>
        <v>0</v>
      </c>
      <c r="DU571" s="162"/>
      <c r="DV571" s="166">
        <f>IF(PMKAFAAPAYER[[#This Row],[ ]]="Payé",PMKAFAAPAYER[[#This Row],[03.12.2025]],0)</f>
        <v>0</v>
      </c>
      <c r="DW571" s="161"/>
      <c r="DX571" s="166">
        <f>IF(PMKAFAAPAYER[[#This Row],[ ]]="Payé",PMKAFAAPAYER[[#This Row],[10.12.2025]],0)</f>
        <v>0</v>
      </c>
      <c r="DY571" s="161"/>
      <c r="DZ571" s="166">
        <f>IF(PMKAFAAPAYER[[#This Row],[ ]]="Payé",PMKAFAAPAYER[[#This Row],[17.12.2025]],0)</f>
        <v>0</v>
      </c>
      <c r="EA571" s="161"/>
      <c r="EB571" s="166">
        <f>IF(PMKAFAAPAYER[[#This Row],[ ]]="Payé",PMKAFAAPAYER[[#This Row],[24.12.2025]],0)</f>
        <v>0</v>
      </c>
      <c r="EC571" s="161"/>
      <c r="ED571" s="176">
        <f>IF(PMKAFAAPAYER[[#This Row],[ ]]="Payé",PMKAFAAPAYER[[#This Row],[31.12.2025]],0)</f>
        <v>0</v>
      </c>
      <c r="EE571" s="18">
        <f t="shared" si="137"/>
        <v>0</v>
      </c>
      <c r="EF571" s="11">
        <f t="shared" si="138"/>
        <v>0</v>
      </c>
      <c r="EG571" s="16">
        <f>+PMKAFAAPAYER[[#This Row],[CHF]]-PMKAFAAPAYER[[#This Row],[T2025]]</f>
        <v>0</v>
      </c>
    </row>
    <row r="572" spans="1:137" x14ac:dyDescent="0.3">
      <c r="A572" s="9">
        <f t="shared" si="139"/>
        <v>567</v>
      </c>
      <c r="B572" s="250"/>
      <c r="C572" s="251"/>
      <c r="D572" s="252"/>
      <c r="E572" s="253"/>
      <c r="F572" s="265">
        <f t="shared" si="140"/>
        <v>0</v>
      </c>
      <c r="G572" s="254"/>
      <c r="H572" s="255"/>
      <c r="I572" s="256"/>
      <c r="J572" s="14"/>
      <c r="K572" s="14"/>
      <c r="L572" s="14"/>
      <c r="N572" s="15"/>
      <c r="P572" s="258"/>
      <c r="Q572" s="259"/>
      <c r="R572" s="260"/>
      <c r="S572" s="166">
        <f>IF(PMKAFAAPAYER[[#This Row],[ ]]="Payé",PMKAFAAPAYER[[#This Row],[02.01.2025]],0)</f>
        <v>0</v>
      </c>
      <c r="T572" s="234"/>
      <c r="U572" s="166">
        <f>IF(PMKAFAAPAYER[[#This Row],[ ]]="Payé",PMKAFAAPAYER[[#This Row],[09.01.2025]],0)</f>
        <v>0</v>
      </c>
      <c r="V572" s="234"/>
      <c r="W572" s="166">
        <f>IF(PMKAFAAPAYER[[#This Row],[ ]]="Payé",PMKAFAAPAYER[[#This Row],[16.01.2025]],0)</f>
        <v>0</v>
      </c>
      <c r="X572" s="234"/>
      <c r="Y572" s="166">
        <f>IF(PMKAFAAPAYER[[#This Row],[ ]]="Payé",PMKAFAAPAYER[[#This Row],[23.01.2025]],0)</f>
        <v>0</v>
      </c>
      <c r="Z572" s="234"/>
      <c r="AA572" s="176">
        <f>IF(PMKAFAAPAYER[[#This Row],[ ]]="Payé",PMKAFAAPAYER[[#This Row],[30.01.2025]],0)</f>
        <v>0</v>
      </c>
      <c r="AB572" s="32">
        <f t="shared" si="126"/>
        <v>0</v>
      </c>
      <c r="AC572" s="234"/>
      <c r="AD572" s="166">
        <f>IF(PMKAFAAPAYER[[#This Row],[ ]]="Payé",PMKAFAAPAYER[[#This Row],[06.02.2025]],0)</f>
        <v>0</v>
      </c>
      <c r="AE572" s="234"/>
      <c r="AF572" s="166">
        <f>IF(PMKAFAAPAYER[[#This Row],[ ]]="Payé",PMKAFAAPAYER[[#This Row],[13.02.2025]],0)</f>
        <v>0</v>
      </c>
      <c r="AG572" s="234"/>
      <c r="AH572" s="166">
        <f>IF(PMKAFAAPAYER[[#This Row],[ ]]="Payé",PMKAFAAPAYER[[#This Row],[20.02.2025]],0)</f>
        <v>0</v>
      </c>
      <c r="AI572" s="234"/>
      <c r="AJ572" s="176">
        <f>IF(PMKAFAAPAYER[[#This Row],[ ]]="Payé",PMKAFAAPAYER[[#This Row],[27.02.2025]],0)</f>
        <v>0</v>
      </c>
      <c r="AK572" s="47">
        <f t="shared" si="127"/>
        <v>0</v>
      </c>
      <c r="AL572" s="162"/>
      <c r="AM572" s="166">
        <f>IF(PMKAFAAPAYER[[#This Row],[ ]]="Payé",PMKAFAAPAYER[[#This Row],[05.03.2025]],0)</f>
        <v>0</v>
      </c>
      <c r="AN572" s="161"/>
      <c r="AO572" s="166">
        <f>IF(PMKAFAAPAYER[[#This Row],[ ]]="Payé",PMKAFAAPAYER[[#This Row],[12.03.2025]],0)</f>
        <v>0</v>
      </c>
      <c r="AP572" s="161"/>
      <c r="AQ572" s="166">
        <f>IF(PMKAFAAPAYER[[#This Row],[ ]]="Payé",PMKAFAAPAYER[[#This Row],[19.03.2025]],0)</f>
        <v>0</v>
      </c>
      <c r="AR572" s="161"/>
      <c r="AS572" s="176">
        <f>IF(PMKAFAAPAYER[[#This Row],[ ]]="Payé",PMKAFAAPAYER[[#This Row],[26.03.2025]],0)</f>
        <v>0</v>
      </c>
      <c r="AT572" s="17">
        <f t="shared" si="128"/>
        <v>0</v>
      </c>
      <c r="AU572" s="162"/>
      <c r="AV572" s="166">
        <f>IF(PMKAFAAPAYER[[#This Row],[ ]]="Payé",PMKAFAAPAYER[[#This Row],[02.04.2025]],0)</f>
        <v>0</v>
      </c>
      <c r="AW572" s="161"/>
      <c r="AX572" s="166">
        <f>IF(PMKAFAAPAYER[[#This Row],[ ]]="Payé",PMKAFAAPAYER[[#This Row],[09.04.2025]],0)</f>
        <v>0</v>
      </c>
      <c r="AY572" s="161"/>
      <c r="AZ572" s="166">
        <f>IF(PMKAFAAPAYER[[#This Row],[ ]]="Payé",PMKAFAAPAYER[[#This Row],[16.04.2025]],0)</f>
        <v>0</v>
      </c>
      <c r="BA572" s="161"/>
      <c r="BB572" s="166">
        <f>IF(PMKAFAAPAYER[[#This Row],[ ]]="Payé",PMKAFAAPAYER[[#This Row],[23.04.2025]],0)</f>
        <v>0</v>
      </c>
      <c r="BC572" s="161"/>
      <c r="BD572" s="176">
        <f>IF(PMKAFAAPAYER[[#This Row],[ ]]="Payé",PMKAFAAPAYER[[#This Row],[30.04.2025]],0)</f>
        <v>0</v>
      </c>
      <c r="BE572" s="18">
        <f t="shared" si="129"/>
        <v>0</v>
      </c>
      <c r="BF572" s="162"/>
      <c r="BG572" s="166">
        <f>IF(PMKAFAAPAYER[[#This Row],[ ]]="Payé",PMKAFAAPAYER[[#This Row],[07.05.2025]],0)</f>
        <v>0</v>
      </c>
      <c r="BH572" s="161"/>
      <c r="BI572" s="166">
        <f>IF(PMKAFAAPAYER[[#This Row],[ ]]="Payé",PMKAFAAPAYER[[#This Row],[14.05.2025]],0)</f>
        <v>0</v>
      </c>
      <c r="BJ572" s="161"/>
      <c r="BK572" s="166">
        <f>IF(PMKAFAAPAYER[[#This Row],[ ]]="Payé",PMKAFAAPAYER[[#This Row],[21.05.2025]],0)</f>
        <v>0</v>
      </c>
      <c r="BL572" s="161"/>
      <c r="BM572" s="176">
        <f>IF(PMKAFAAPAYER[[#This Row],[ ]]="Payé",PMKAFAAPAYER[[#This Row],[28.05.2025]],0)</f>
        <v>0</v>
      </c>
      <c r="BN572" s="17">
        <f t="shared" si="130"/>
        <v>0</v>
      </c>
      <c r="BO572" s="162"/>
      <c r="BP572" s="166">
        <f>IF(PMKAFAAPAYER[[#This Row],[ ]]="Payé",PMKAFAAPAYER[[#This Row],[04.06.2025]],0)</f>
        <v>0</v>
      </c>
      <c r="BQ572" s="161"/>
      <c r="BR572" s="166">
        <f>IF(PMKAFAAPAYER[[#This Row],[ ]]="Payé",PMKAFAAPAYER[[#This Row],[11.06.2025]],0)</f>
        <v>0</v>
      </c>
      <c r="BS572" s="161"/>
      <c r="BT572" s="166">
        <f>IF(PMKAFAAPAYER[[#This Row],[ ]]="Payé",PMKAFAAPAYER[[#This Row],[18.06.2025]],0)</f>
        <v>0</v>
      </c>
      <c r="BU572" s="161"/>
      <c r="BV572" s="176">
        <f>IF(PMKAFAAPAYER[[#This Row],[ ]]="Payé",PMKAFAAPAYER[[#This Row],[25.06.2025]],0)</f>
        <v>0</v>
      </c>
      <c r="BW572" s="18">
        <f t="shared" si="131"/>
        <v>0</v>
      </c>
      <c r="BX572" s="162"/>
      <c r="BY572" s="166">
        <f>IF(PMKAFAAPAYER[[#This Row],[ ]]="Payé",PMKAFAAPAYER[[#This Row],[02.07.2025]],0)</f>
        <v>0</v>
      </c>
      <c r="BZ572" s="161"/>
      <c r="CA572" s="166">
        <f>IF(PMKAFAAPAYER[[#This Row],[ ]]="Payé",PMKAFAAPAYER[[#This Row],[09.07.2025]],0)</f>
        <v>0</v>
      </c>
      <c r="CB572" s="161"/>
      <c r="CC572" s="166">
        <f>IF(PMKAFAAPAYER[[#This Row],[ ]]="Payé",PMKAFAAPAYER[[#This Row],[16.07.2025]],0)</f>
        <v>0</v>
      </c>
      <c r="CD572" s="161"/>
      <c r="CE572" s="166">
        <f>IF(PMKAFAAPAYER[[#This Row],[ ]]="Payé",PMKAFAAPAYER[[#This Row],[23.07.2025]],0)</f>
        <v>0</v>
      </c>
      <c r="CF572" s="161"/>
      <c r="CG572" s="176">
        <f>IF(PMKAFAAPAYER[[#This Row],[ ]]="Payé",PMKAFAAPAYER[[#This Row],[30.07.2025]],0)</f>
        <v>0</v>
      </c>
      <c r="CH572" s="17">
        <f t="shared" si="132"/>
        <v>0</v>
      </c>
      <c r="CI572" s="162"/>
      <c r="CJ572" s="166">
        <f>IF(PMKAFAAPAYER[[#This Row],[ ]]="Payé",PMKAFAAPAYER[[#This Row],[06.08.2025]],0)</f>
        <v>0</v>
      </c>
      <c r="CK572" s="161"/>
      <c r="CL572" s="166">
        <f>IF(PMKAFAAPAYER[[#This Row],[ ]]="Payé",PMKAFAAPAYER[[#This Row],[13.08.2025]],0)</f>
        <v>0</v>
      </c>
      <c r="CM572" s="161"/>
      <c r="CN572" s="166">
        <f>IF(PMKAFAAPAYER[[#This Row],[ ]]="Payé",PMKAFAAPAYER[[#This Row],[20.08.2025]],0)</f>
        <v>0</v>
      </c>
      <c r="CO572" s="161"/>
      <c r="CP572" s="176">
        <f>IF(PMKAFAAPAYER[[#This Row],[ ]]="Payé",PMKAFAAPAYER[[#This Row],[27.08.2025]],0)</f>
        <v>0</v>
      </c>
      <c r="CQ572" s="18">
        <f t="shared" si="133"/>
        <v>0</v>
      </c>
      <c r="CR572" s="162"/>
      <c r="CS572" s="166">
        <f>IF(PMKAFAAPAYER[[#This Row],[ ]]="Payé",PMKAFAAPAYER[[#This Row],[03.09.2025]],0)</f>
        <v>0</v>
      </c>
      <c r="CT572" s="161"/>
      <c r="CU572" s="166">
        <f>IF(PMKAFAAPAYER[[#This Row],[ ]]="Payé",PMKAFAAPAYER[[#This Row],[10.09.2025]],0)</f>
        <v>0</v>
      </c>
      <c r="CV572" s="161"/>
      <c r="CW572" s="166">
        <f>IF(PMKAFAAPAYER[[#This Row],[ ]]="Payé",PMKAFAAPAYER[[#This Row],[17.09.2025]],0)</f>
        <v>0</v>
      </c>
      <c r="CX572" s="161"/>
      <c r="CY572" s="176">
        <f>IF(PMKAFAAPAYER[[#This Row],[ ]]="Payé",PMKAFAAPAYER[[#This Row],[24.09.2025]],0)</f>
        <v>0</v>
      </c>
      <c r="CZ572" s="17">
        <f t="shared" si="134"/>
        <v>0</v>
      </c>
      <c r="DA572" s="162"/>
      <c r="DB572" s="166">
        <f>IF(PMKAFAAPAYER[[#This Row],[ ]]="Payé",PMKAFAAPAYER[[#This Row],[01.10.2025]],0)</f>
        <v>0</v>
      </c>
      <c r="DC572" s="161"/>
      <c r="DD572" s="166">
        <f>IF(PMKAFAAPAYER[[#This Row],[ ]]="Payé",PMKAFAAPAYER[[#This Row],[08.10.2025]],0)</f>
        <v>0</v>
      </c>
      <c r="DE572" s="161"/>
      <c r="DF572" s="166">
        <f>IF(PMKAFAAPAYER[[#This Row],[ ]]="Payé",PMKAFAAPAYER[[#This Row],[15.10.2025]],0)</f>
        <v>0</v>
      </c>
      <c r="DG572" s="161"/>
      <c r="DH572" s="166">
        <f>IF(PMKAFAAPAYER[[#This Row],[ ]]="Payé",PMKAFAAPAYER[[#This Row],[22.10.2025]],0)</f>
        <v>0</v>
      </c>
      <c r="DI572" s="161"/>
      <c r="DJ572" s="176">
        <f>IF(PMKAFAAPAYER[[#This Row],[ ]]="Payé",PMKAFAAPAYER[[#This Row],[29.10.2025]],0)</f>
        <v>0</v>
      </c>
      <c r="DK572" s="18">
        <f t="shared" si="135"/>
        <v>0</v>
      </c>
      <c r="DL572" s="162"/>
      <c r="DM572" s="166">
        <f>IF(PMKAFAAPAYER[[#This Row],[ ]]="Payé",PMKAFAAPAYER[[#This Row],[05.11.2025]],0)</f>
        <v>0</v>
      </c>
      <c r="DN572" s="161"/>
      <c r="DO572" s="166">
        <f>IF(PMKAFAAPAYER[[#This Row],[ ]]="Payé",PMKAFAAPAYER[[#This Row],[12.11.2025]],0)</f>
        <v>0</v>
      </c>
      <c r="DP572" s="161"/>
      <c r="DQ572" s="166">
        <f>IF(PMKAFAAPAYER[[#This Row],[ ]]="Payé",PMKAFAAPAYER[[#This Row],[19.11.2025]],0)</f>
        <v>0</v>
      </c>
      <c r="DR572" s="161"/>
      <c r="DS572" s="176">
        <f>IF(PMKAFAAPAYER[[#This Row],[ ]]="Payé",PMKAFAAPAYER[[#This Row],[26.11.2025]],0)</f>
        <v>0</v>
      </c>
      <c r="DT572" s="17">
        <f t="shared" si="136"/>
        <v>0</v>
      </c>
      <c r="DU572" s="162"/>
      <c r="DV572" s="166">
        <f>IF(PMKAFAAPAYER[[#This Row],[ ]]="Payé",PMKAFAAPAYER[[#This Row],[03.12.2025]],0)</f>
        <v>0</v>
      </c>
      <c r="DW572" s="161"/>
      <c r="DX572" s="166">
        <f>IF(PMKAFAAPAYER[[#This Row],[ ]]="Payé",PMKAFAAPAYER[[#This Row],[10.12.2025]],0)</f>
        <v>0</v>
      </c>
      <c r="DY572" s="161"/>
      <c r="DZ572" s="166">
        <f>IF(PMKAFAAPAYER[[#This Row],[ ]]="Payé",PMKAFAAPAYER[[#This Row],[17.12.2025]],0)</f>
        <v>0</v>
      </c>
      <c r="EA572" s="161"/>
      <c r="EB572" s="166">
        <f>IF(PMKAFAAPAYER[[#This Row],[ ]]="Payé",PMKAFAAPAYER[[#This Row],[24.12.2025]],0)</f>
        <v>0</v>
      </c>
      <c r="EC572" s="161"/>
      <c r="ED572" s="176">
        <f>IF(PMKAFAAPAYER[[#This Row],[ ]]="Payé",PMKAFAAPAYER[[#This Row],[31.12.2025]],0)</f>
        <v>0</v>
      </c>
      <c r="EE572" s="18">
        <f t="shared" si="137"/>
        <v>0</v>
      </c>
      <c r="EF572" s="11">
        <f t="shared" si="138"/>
        <v>0</v>
      </c>
      <c r="EG572" s="16">
        <f>+PMKAFAAPAYER[[#This Row],[CHF]]-PMKAFAAPAYER[[#This Row],[T2025]]</f>
        <v>0</v>
      </c>
    </row>
    <row r="573" spans="1:137" x14ac:dyDescent="0.3">
      <c r="A573" s="9">
        <f t="shared" si="139"/>
        <v>568</v>
      </c>
      <c r="B573" s="250"/>
      <c r="C573" s="251"/>
      <c r="D573" s="252"/>
      <c r="E573" s="253"/>
      <c r="F573" s="265">
        <f t="shared" si="140"/>
        <v>0</v>
      </c>
      <c r="G573" s="254"/>
      <c r="H573" s="255"/>
      <c r="I573" s="256"/>
      <c r="J573" s="14"/>
      <c r="K573" s="14"/>
      <c r="L573" s="14"/>
      <c r="N573" s="15"/>
      <c r="P573" s="258"/>
      <c r="Q573" s="259"/>
      <c r="R573" s="260"/>
      <c r="S573" s="166">
        <f>IF(PMKAFAAPAYER[[#This Row],[ ]]="Payé",PMKAFAAPAYER[[#This Row],[02.01.2025]],0)</f>
        <v>0</v>
      </c>
      <c r="T573" s="234"/>
      <c r="U573" s="166">
        <f>IF(PMKAFAAPAYER[[#This Row],[ ]]="Payé",PMKAFAAPAYER[[#This Row],[09.01.2025]],0)</f>
        <v>0</v>
      </c>
      <c r="V573" s="234"/>
      <c r="W573" s="166">
        <f>IF(PMKAFAAPAYER[[#This Row],[ ]]="Payé",PMKAFAAPAYER[[#This Row],[16.01.2025]],0)</f>
        <v>0</v>
      </c>
      <c r="X573" s="234"/>
      <c r="Y573" s="166">
        <f>IF(PMKAFAAPAYER[[#This Row],[ ]]="Payé",PMKAFAAPAYER[[#This Row],[23.01.2025]],0)</f>
        <v>0</v>
      </c>
      <c r="Z573" s="234"/>
      <c r="AA573" s="176">
        <f>IF(PMKAFAAPAYER[[#This Row],[ ]]="Payé",PMKAFAAPAYER[[#This Row],[30.01.2025]],0)</f>
        <v>0</v>
      </c>
      <c r="AB573" s="32">
        <f t="shared" si="126"/>
        <v>0</v>
      </c>
      <c r="AC573" s="234"/>
      <c r="AD573" s="166">
        <f>IF(PMKAFAAPAYER[[#This Row],[ ]]="Payé",PMKAFAAPAYER[[#This Row],[06.02.2025]],0)</f>
        <v>0</v>
      </c>
      <c r="AE573" s="234"/>
      <c r="AF573" s="166">
        <f>IF(PMKAFAAPAYER[[#This Row],[ ]]="Payé",PMKAFAAPAYER[[#This Row],[13.02.2025]],0)</f>
        <v>0</v>
      </c>
      <c r="AG573" s="234"/>
      <c r="AH573" s="166">
        <f>IF(PMKAFAAPAYER[[#This Row],[ ]]="Payé",PMKAFAAPAYER[[#This Row],[20.02.2025]],0)</f>
        <v>0</v>
      </c>
      <c r="AI573" s="234"/>
      <c r="AJ573" s="176">
        <f>IF(PMKAFAAPAYER[[#This Row],[ ]]="Payé",PMKAFAAPAYER[[#This Row],[27.02.2025]],0)</f>
        <v>0</v>
      </c>
      <c r="AK573" s="47">
        <f t="shared" si="127"/>
        <v>0</v>
      </c>
      <c r="AL573" s="162"/>
      <c r="AM573" s="166">
        <f>IF(PMKAFAAPAYER[[#This Row],[ ]]="Payé",PMKAFAAPAYER[[#This Row],[05.03.2025]],0)</f>
        <v>0</v>
      </c>
      <c r="AN573" s="161"/>
      <c r="AO573" s="166">
        <f>IF(PMKAFAAPAYER[[#This Row],[ ]]="Payé",PMKAFAAPAYER[[#This Row],[12.03.2025]],0)</f>
        <v>0</v>
      </c>
      <c r="AP573" s="161"/>
      <c r="AQ573" s="166">
        <f>IF(PMKAFAAPAYER[[#This Row],[ ]]="Payé",PMKAFAAPAYER[[#This Row],[19.03.2025]],0)</f>
        <v>0</v>
      </c>
      <c r="AR573" s="161"/>
      <c r="AS573" s="176">
        <f>IF(PMKAFAAPAYER[[#This Row],[ ]]="Payé",PMKAFAAPAYER[[#This Row],[26.03.2025]],0)</f>
        <v>0</v>
      </c>
      <c r="AT573" s="17">
        <f t="shared" si="128"/>
        <v>0</v>
      </c>
      <c r="AU573" s="162"/>
      <c r="AV573" s="166">
        <f>IF(PMKAFAAPAYER[[#This Row],[ ]]="Payé",PMKAFAAPAYER[[#This Row],[02.04.2025]],0)</f>
        <v>0</v>
      </c>
      <c r="AW573" s="161"/>
      <c r="AX573" s="166">
        <f>IF(PMKAFAAPAYER[[#This Row],[ ]]="Payé",PMKAFAAPAYER[[#This Row],[09.04.2025]],0)</f>
        <v>0</v>
      </c>
      <c r="AY573" s="161"/>
      <c r="AZ573" s="166">
        <f>IF(PMKAFAAPAYER[[#This Row],[ ]]="Payé",PMKAFAAPAYER[[#This Row],[16.04.2025]],0)</f>
        <v>0</v>
      </c>
      <c r="BA573" s="161"/>
      <c r="BB573" s="166">
        <f>IF(PMKAFAAPAYER[[#This Row],[ ]]="Payé",PMKAFAAPAYER[[#This Row],[23.04.2025]],0)</f>
        <v>0</v>
      </c>
      <c r="BC573" s="161"/>
      <c r="BD573" s="176">
        <f>IF(PMKAFAAPAYER[[#This Row],[ ]]="Payé",PMKAFAAPAYER[[#This Row],[30.04.2025]],0)</f>
        <v>0</v>
      </c>
      <c r="BE573" s="18">
        <f t="shared" si="129"/>
        <v>0</v>
      </c>
      <c r="BF573" s="162"/>
      <c r="BG573" s="166">
        <f>IF(PMKAFAAPAYER[[#This Row],[ ]]="Payé",PMKAFAAPAYER[[#This Row],[07.05.2025]],0)</f>
        <v>0</v>
      </c>
      <c r="BH573" s="161"/>
      <c r="BI573" s="166">
        <f>IF(PMKAFAAPAYER[[#This Row],[ ]]="Payé",PMKAFAAPAYER[[#This Row],[14.05.2025]],0)</f>
        <v>0</v>
      </c>
      <c r="BJ573" s="161"/>
      <c r="BK573" s="166">
        <f>IF(PMKAFAAPAYER[[#This Row],[ ]]="Payé",PMKAFAAPAYER[[#This Row],[21.05.2025]],0)</f>
        <v>0</v>
      </c>
      <c r="BL573" s="161"/>
      <c r="BM573" s="176">
        <f>IF(PMKAFAAPAYER[[#This Row],[ ]]="Payé",PMKAFAAPAYER[[#This Row],[28.05.2025]],0)</f>
        <v>0</v>
      </c>
      <c r="BN573" s="17">
        <f t="shared" si="130"/>
        <v>0</v>
      </c>
      <c r="BO573" s="162"/>
      <c r="BP573" s="166">
        <f>IF(PMKAFAAPAYER[[#This Row],[ ]]="Payé",PMKAFAAPAYER[[#This Row],[04.06.2025]],0)</f>
        <v>0</v>
      </c>
      <c r="BQ573" s="161"/>
      <c r="BR573" s="166">
        <f>IF(PMKAFAAPAYER[[#This Row],[ ]]="Payé",PMKAFAAPAYER[[#This Row],[11.06.2025]],0)</f>
        <v>0</v>
      </c>
      <c r="BS573" s="161"/>
      <c r="BT573" s="166">
        <f>IF(PMKAFAAPAYER[[#This Row],[ ]]="Payé",PMKAFAAPAYER[[#This Row],[18.06.2025]],0)</f>
        <v>0</v>
      </c>
      <c r="BU573" s="161"/>
      <c r="BV573" s="176">
        <f>IF(PMKAFAAPAYER[[#This Row],[ ]]="Payé",PMKAFAAPAYER[[#This Row],[25.06.2025]],0)</f>
        <v>0</v>
      </c>
      <c r="BW573" s="18">
        <f t="shared" si="131"/>
        <v>0</v>
      </c>
      <c r="BX573" s="162"/>
      <c r="BY573" s="166">
        <f>IF(PMKAFAAPAYER[[#This Row],[ ]]="Payé",PMKAFAAPAYER[[#This Row],[02.07.2025]],0)</f>
        <v>0</v>
      </c>
      <c r="BZ573" s="161"/>
      <c r="CA573" s="166">
        <f>IF(PMKAFAAPAYER[[#This Row],[ ]]="Payé",PMKAFAAPAYER[[#This Row],[09.07.2025]],0)</f>
        <v>0</v>
      </c>
      <c r="CB573" s="161"/>
      <c r="CC573" s="166">
        <f>IF(PMKAFAAPAYER[[#This Row],[ ]]="Payé",PMKAFAAPAYER[[#This Row],[16.07.2025]],0)</f>
        <v>0</v>
      </c>
      <c r="CD573" s="161"/>
      <c r="CE573" s="166">
        <f>IF(PMKAFAAPAYER[[#This Row],[ ]]="Payé",PMKAFAAPAYER[[#This Row],[23.07.2025]],0)</f>
        <v>0</v>
      </c>
      <c r="CF573" s="161"/>
      <c r="CG573" s="176">
        <f>IF(PMKAFAAPAYER[[#This Row],[ ]]="Payé",PMKAFAAPAYER[[#This Row],[30.07.2025]],0)</f>
        <v>0</v>
      </c>
      <c r="CH573" s="17">
        <f t="shared" si="132"/>
        <v>0</v>
      </c>
      <c r="CI573" s="162"/>
      <c r="CJ573" s="166">
        <f>IF(PMKAFAAPAYER[[#This Row],[ ]]="Payé",PMKAFAAPAYER[[#This Row],[06.08.2025]],0)</f>
        <v>0</v>
      </c>
      <c r="CK573" s="161"/>
      <c r="CL573" s="166">
        <f>IF(PMKAFAAPAYER[[#This Row],[ ]]="Payé",PMKAFAAPAYER[[#This Row],[13.08.2025]],0)</f>
        <v>0</v>
      </c>
      <c r="CM573" s="161"/>
      <c r="CN573" s="166">
        <f>IF(PMKAFAAPAYER[[#This Row],[ ]]="Payé",PMKAFAAPAYER[[#This Row],[20.08.2025]],0)</f>
        <v>0</v>
      </c>
      <c r="CO573" s="161"/>
      <c r="CP573" s="176">
        <f>IF(PMKAFAAPAYER[[#This Row],[ ]]="Payé",PMKAFAAPAYER[[#This Row],[27.08.2025]],0)</f>
        <v>0</v>
      </c>
      <c r="CQ573" s="18">
        <f t="shared" si="133"/>
        <v>0</v>
      </c>
      <c r="CR573" s="162"/>
      <c r="CS573" s="166">
        <f>IF(PMKAFAAPAYER[[#This Row],[ ]]="Payé",PMKAFAAPAYER[[#This Row],[03.09.2025]],0)</f>
        <v>0</v>
      </c>
      <c r="CT573" s="161"/>
      <c r="CU573" s="166">
        <f>IF(PMKAFAAPAYER[[#This Row],[ ]]="Payé",PMKAFAAPAYER[[#This Row],[10.09.2025]],0)</f>
        <v>0</v>
      </c>
      <c r="CV573" s="161"/>
      <c r="CW573" s="166">
        <f>IF(PMKAFAAPAYER[[#This Row],[ ]]="Payé",PMKAFAAPAYER[[#This Row],[17.09.2025]],0)</f>
        <v>0</v>
      </c>
      <c r="CX573" s="161"/>
      <c r="CY573" s="176">
        <f>IF(PMKAFAAPAYER[[#This Row],[ ]]="Payé",PMKAFAAPAYER[[#This Row],[24.09.2025]],0)</f>
        <v>0</v>
      </c>
      <c r="CZ573" s="17">
        <f t="shared" si="134"/>
        <v>0</v>
      </c>
      <c r="DA573" s="162"/>
      <c r="DB573" s="166">
        <f>IF(PMKAFAAPAYER[[#This Row],[ ]]="Payé",PMKAFAAPAYER[[#This Row],[01.10.2025]],0)</f>
        <v>0</v>
      </c>
      <c r="DC573" s="161"/>
      <c r="DD573" s="166">
        <f>IF(PMKAFAAPAYER[[#This Row],[ ]]="Payé",PMKAFAAPAYER[[#This Row],[08.10.2025]],0)</f>
        <v>0</v>
      </c>
      <c r="DE573" s="161"/>
      <c r="DF573" s="166">
        <f>IF(PMKAFAAPAYER[[#This Row],[ ]]="Payé",PMKAFAAPAYER[[#This Row],[15.10.2025]],0)</f>
        <v>0</v>
      </c>
      <c r="DG573" s="161"/>
      <c r="DH573" s="166">
        <f>IF(PMKAFAAPAYER[[#This Row],[ ]]="Payé",PMKAFAAPAYER[[#This Row],[22.10.2025]],0)</f>
        <v>0</v>
      </c>
      <c r="DI573" s="161"/>
      <c r="DJ573" s="176">
        <f>IF(PMKAFAAPAYER[[#This Row],[ ]]="Payé",PMKAFAAPAYER[[#This Row],[29.10.2025]],0)</f>
        <v>0</v>
      </c>
      <c r="DK573" s="18">
        <f t="shared" si="135"/>
        <v>0</v>
      </c>
      <c r="DL573" s="162"/>
      <c r="DM573" s="166">
        <f>IF(PMKAFAAPAYER[[#This Row],[ ]]="Payé",PMKAFAAPAYER[[#This Row],[05.11.2025]],0)</f>
        <v>0</v>
      </c>
      <c r="DN573" s="161"/>
      <c r="DO573" s="166">
        <f>IF(PMKAFAAPAYER[[#This Row],[ ]]="Payé",PMKAFAAPAYER[[#This Row],[12.11.2025]],0)</f>
        <v>0</v>
      </c>
      <c r="DP573" s="161"/>
      <c r="DQ573" s="166">
        <f>IF(PMKAFAAPAYER[[#This Row],[ ]]="Payé",PMKAFAAPAYER[[#This Row],[19.11.2025]],0)</f>
        <v>0</v>
      </c>
      <c r="DR573" s="161"/>
      <c r="DS573" s="176">
        <f>IF(PMKAFAAPAYER[[#This Row],[ ]]="Payé",PMKAFAAPAYER[[#This Row],[26.11.2025]],0)</f>
        <v>0</v>
      </c>
      <c r="DT573" s="17">
        <f t="shared" si="136"/>
        <v>0</v>
      </c>
      <c r="DU573" s="162"/>
      <c r="DV573" s="166">
        <f>IF(PMKAFAAPAYER[[#This Row],[ ]]="Payé",PMKAFAAPAYER[[#This Row],[03.12.2025]],0)</f>
        <v>0</v>
      </c>
      <c r="DW573" s="161"/>
      <c r="DX573" s="166">
        <f>IF(PMKAFAAPAYER[[#This Row],[ ]]="Payé",PMKAFAAPAYER[[#This Row],[10.12.2025]],0)</f>
        <v>0</v>
      </c>
      <c r="DY573" s="161"/>
      <c r="DZ573" s="166">
        <f>IF(PMKAFAAPAYER[[#This Row],[ ]]="Payé",PMKAFAAPAYER[[#This Row],[17.12.2025]],0)</f>
        <v>0</v>
      </c>
      <c r="EA573" s="161"/>
      <c r="EB573" s="166">
        <f>IF(PMKAFAAPAYER[[#This Row],[ ]]="Payé",PMKAFAAPAYER[[#This Row],[24.12.2025]],0)</f>
        <v>0</v>
      </c>
      <c r="EC573" s="161"/>
      <c r="ED573" s="176">
        <f>IF(PMKAFAAPAYER[[#This Row],[ ]]="Payé",PMKAFAAPAYER[[#This Row],[31.12.2025]],0)</f>
        <v>0</v>
      </c>
      <c r="EE573" s="18">
        <f t="shared" si="137"/>
        <v>0</v>
      </c>
      <c r="EF573" s="11">
        <f t="shared" si="138"/>
        <v>0</v>
      </c>
      <c r="EG573" s="16">
        <f>+PMKAFAAPAYER[[#This Row],[CHF]]-PMKAFAAPAYER[[#This Row],[T2025]]</f>
        <v>0</v>
      </c>
    </row>
    <row r="574" spans="1:137" x14ac:dyDescent="0.3">
      <c r="A574" s="9">
        <f t="shared" si="139"/>
        <v>569</v>
      </c>
      <c r="B574" s="250"/>
      <c r="C574" s="251"/>
      <c r="D574" s="252"/>
      <c r="E574" s="253"/>
      <c r="F574" s="265">
        <f t="shared" si="140"/>
        <v>0</v>
      </c>
      <c r="G574" s="254"/>
      <c r="H574" s="255"/>
      <c r="I574" s="256"/>
      <c r="J574" s="14"/>
      <c r="K574" s="14"/>
      <c r="L574" s="14"/>
      <c r="N574" s="15"/>
      <c r="P574" s="258"/>
      <c r="Q574" s="259"/>
      <c r="R574" s="260"/>
      <c r="S574" s="166">
        <f>IF(PMKAFAAPAYER[[#This Row],[ ]]="Payé",PMKAFAAPAYER[[#This Row],[02.01.2025]],0)</f>
        <v>0</v>
      </c>
      <c r="T574" s="234"/>
      <c r="U574" s="166">
        <f>IF(PMKAFAAPAYER[[#This Row],[ ]]="Payé",PMKAFAAPAYER[[#This Row],[09.01.2025]],0)</f>
        <v>0</v>
      </c>
      <c r="V574" s="234"/>
      <c r="W574" s="166">
        <f>IF(PMKAFAAPAYER[[#This Row],[ ]]="Payé",PMKAFAAPAYER[[#This Row],[16.01.2025]],0)</f>
        <v>0</v>
      </c>
      <c r="X574" s="234"/>
      <c r="Y574" s="166">
        <f>IF(PMKAFAAPAYER[[#This Row],[ ]]="Payé",PMKAFAAPAYER[[#This Row],[23.01.2025]],0)</f>
        <v>0</v>
      </c>
      <c r="Z574" s="234"/>
      <c r="AA574" s="176">
        <f>IF(PMKAFAAPAYER[[#This Row],[ ]]="Payé",PMKAFAAPAYER[[#This Row],[30.01.2025]],0)</f>
        <v>0</v>
      </c>
      <c r="AB574" s="32">
        <f t="shared" si="126"/>
        <v>0</v>
      </c>
      <c r="AC574" s="234"/>
      <c r="AD574" s="166">
        <f>IF(PMKAFAAPAYER[[#This Row],[ ]]="Payé",PMKAFAAPAYER[[#This Row],[06.02.2025]],0)</f>
        <v>0</v>
      </c>
      <c r="AE574" s="234"/>
      <c r="AF574" s="166">
        <f>IF(PMKAFAAPAYER[[#This Row],[ ]]="Payé",PMKAFAAPAYER[[#This Row],[13.02.2025]],0)</f>
        <v>0</v>
      </c>
      <c r="AG574" s="234"/>
      <c r="AH574" s="166">
        <f>IF(PMKAFAAPAYER[[#This Row],[ ]]="Payé",PMKAFAAPAYER[[#This Row],[20.02.2025]],0)</f>
        <v>0</v>
      </c>
      <c r="AI574" s="234"/>
      <c r="AJ574" s="176">
        <f>IF(PMKAFAAPAYER[[#This Row],[ ]]="Payé",PMKAFAAPAYER[[#This Row],[27.02.2025]],0)</f>
        <v>0</v>
      </c>
      <c r="AK574" s="47">
        <f t="shared" si="127"/>
        <v>0</v>
      </c>
      <c r="AL574" s="162"/>
      <c r="AM574" s="166">
        <f>IF(PMKAFAAPAYER[[#This Row],[ ]]="Payé",PMKAFAAPAYER[[#This Row],[05.03.2025]],0)</f>
        <v>0</v>
      </c>
      <c r="AN574" s="161"/>
      <c r="AO574" s="166">
        <f>IF(PMKAFAAPAYER[[#This Row],[ ]]="Payé",PMKAFAAPAYER[[#This Row],[12.03.2025]],0)</f>
        <v>0</v>
      </c>
      <c r="AP574" s="161"/>
      <c r="AQ574" s="166">
        <f>IF(PMKAFAAPAYER[[#This Row],[ ]]="Payé",PMKAFAAPAYER[[#This Row],[19.03.2025]],0)</f>
        <v>0</v>
      </c>
      <c r="AR574" s="161"/>
      <c r="AS574" s="176">
        <f>IF(PMKAFAAPAYER[[#This Row],[ ]]="Payé",PMKAFAAPAYER[[#This Row],[26.03.2025]],0)</f>
        <v>0</v>
      </c>
      <c r="AT574" s="17">
        <f t="shared" si="128"/>
        <v>0</v>
      </c>
      <c r="AU574" s="162"/>
      <c r="AV574" s="166">
        <f>IF(PMKAFAAPAYER[[#This Row],[ ]]="Payé",PMKAFAAPAYER[[#This Row],[02.04.2025]],0)</f>
        <v>0</v>
      </c>
      <c r="AW574" s="161"/>
      <c r="AX574" s="166">
        <f>IF(PMKAFAAPAYER[[#This Row],[ ]]="Payé",PMKAFAAPAYER[[#This Row],[09.04.2025]],0)</f>
        <v>0</v>
      </c>
      <c r="AY574" s="161"/>
      <c r="AZ574" s="166">
        <f>IF(PMKAFAAPAYER[[#This Row],[ ]]="Payé",PMKAFAAPAYER[[#This Row],[16.04.2025]],0)</f>
        <v>0</v>
      </c>
      <c r="BA574" s="161"/>
      <c r="BB574" s="166">
        <f>IF(PMKAFAAPAYER[[#This Row],[ ]]="Payé",PMKAFAAPAYER[[#This Row],[23.04.2025]],0)</f>
        <v>0</v>
      </c>
      <c r="BC574" s="161"/>
      <c r="BD574" s="176">
        <f>IF(PMKAFAAPAYER[[#This Row],[ ]]="Payé",PMKAFAAPAYER[[#This Row],[30.04.2025]],0)</f>
        <v>0</v>
      </c>
      <c r="BE574" s="18">
        <f t="shared" si="129"/>
        <v>0</v>
      </c>
      <c r="BF574" s="162"/>
      <c r="BG574" s="166">
        <f>IF(PMKAFAAPAYER[[#This Row],[ ]]="Payé",PMKAFAAPAYER[[#This Row],[07.05.2025]],0)</f>
        <v>0</v>
      </c>
      <c r="BH574" s="161"/>
      <c r="BI574" s="166">
        <f>IF(PMKAFAAPAYER[[#This Row],[ ]]="Payé",PMKAFAAPAYER[[#This Row],[14.05.2025]],0)</f>
        <v>0</v>
      </c>
      <c r="BJ574" s="161"/>
      <c r="BK574" s="166">
        <f>IF(PMKAFAAPAYER[[#This Row],[ ]]="Payé",PMKAFAAPAYER[[#This Row],[21.05.2025]],0)</f>
        <v>0</v>
      </c>
      <c r="BL574" s="161"/>
      <c r="BM574" s="176">
        <f>IF(PMKAFAAPAYER[[#This Row],[ ]]="Payé",PMKAFAAPAYER[[#This Row],[28.05.2025]],0)</f>
        <v>0</v>
      </c>
      <c r="BN574" s="17">
        <f t="shared" si="130"/>
        <v>0</v>
      </c>
      <c r="BO574" s="162"/>
      <c r="BP574" s="166">
        <f>IF(PMKAFAAPAYER[[#This Row],[ ]]="Payé",PMKAFAAPAYER[[#This Row],[04.06.2025]],0)</f>
        <v>0</v>
      </c>
      <c r="BQ574" s="161"/>
      <c r="BR574" s="166">
        <f>IF(PMKAFAAPAYER[[#This Row],[ ]]="Payé",PMKAFAAPAYER[[#This Row],[11.06.2025]],0)</f>
        <v>0</v>
      </c>
      <c r="BS574" s="161"/>
      <c r="BT574" s="166">
        <f>IF(PMKAFAAPAYER[[#This Row],[ ]]="Payé",PMKAFAAPAYER[[#This Row],[18.06.2025]],0)</f>
        <v>0</v>
      </c>
      <c r="BU574" s="161"/>
      <c r="BV574" s="176">
        <f>IF(PMKAFAAPAYER[[#This Row],[ ]]="Payé",PMKAFAAPAYER[[#This Row],[25.06.2025]],0)</f>
        <v>0</v>
      </c>
      <c r="BW574" s="18">
        <f t="shared" si="131"/>
        <v>0</v>
      </c>
      <c r="BX574" s="162"/>
      <c r="BY574" s="166">
        <f>IF(PMKAFAAPAYER[[#This Row],[ ]]="Payé",PMKAFAAPAYER[[#This Row],[02.07.2025]],0)</f>
        <v>0</v>
      </c>
      <c r="BZ574" s="161"/>
      <c r="CA574" s="166">
        <f>IF(PMKAFAAPAYER[[#This Row],[ ]]="Payé",PMKAFAAPAYER[[#This Row],[09.07.2025]],0)</f>
        <v>0</v>
      </c>
      <c r="CB574" s="161"/>
      <c r="CC574" s="166">
        <f>IF(PMKAFAAPAYER[[#This Row],[ ]]="Payé",PMKAFAAPAYER[[#This Row],[16.07.2025]],0)</f>
        <v>0</v>
      </c>
      <c r="CD574" s="161"/>
      <c r="CE574" s="166">
        <f>IF(PMKAFAAPAYER[[#This Row],[ ]]="Payé",PMKAFAAPAYER[[#This Row],[23.07.2025]],0)</f>
        <v>0</v>
      </c>
      <c r="CF574" s="161"/>
      <c r="CG574" s="176">
        <f>IF(PMKAFAAPAYER[[#This Row],[ ]]="Payé",PMKAFAAPAYER[[#This Row],[30.07.2025]],0)</f>
        <v>0</v>
      </c>
      <c r="CH574" s="17">
        <f t="shared" si="132"/>
        <v>0</v>
      </c>
      <c r="CI574" s="162"/>
      <c r="CJ574" s="166">
        <f>IF(PMKAFAAPAYER[[#This Row],[ ]]="Payé",PMKAFAAPAYER[[#This Row],[06.08.2025]],0)</f>
        <v>0</v>
      </c>
      <c r="CK574" s="161"/>
      <c r="CL574" s="166">
        <f>IF(PMKAFAAPAYER[[#This Row],[ ]]="Payé",PMKAFAAPAYER[[#This Row],[13.08.2025]],0)</f>
        <v>0</v>
      </c>
      <c r="CM574" s="161"/>
      <c r="CN574" s="166">
        <f>IF(PMKAFAAPAYER[[#This Row],[ ]]="Payé",PMKAFAAPAYER[[#This Row],[20.08.2025]],0)</f>
        <v>0</v>
      </c>
      <c r="CO574" s="161"/>
      <c r="CP574" s="176">
        <f>IF(PMKAFAAPAYER[[#This Row],[ ]]="Payé",PMKAFAAPAYER[[#This Row],[27.08.2025]],0)</f>
        <v>0</v>
      </c>
      <c r="CQ574" s="18">
        <f t="shared" si="133"/>
        <v>0</v>
      </c>
      <c r="CR574" s="162"/>
      <c r="CS574" s="166">
        <f>IF(PMKAFAAPAYER[[#This Row],[ ]]="Payé",PMKAFAAPAYER[[#This Row],[03.09.2025]],0)</f>
        <v>0</v>
      </c>
      <c r="CT574" s="161"/>
      <c r="CU574" s="166">
        <f>IF(PMKAFAAPAYER[[#This Row],[ ]]="Payé",PMKAFAAPAYER[[#This Row],[10.09.2025]],0)</f>
        <v>0</v>
      </c>
      <c r="CV574" s="161"/>
      <c r="CW574" s="166">
        <f>IF(PMKAFAAPAYER[[#This Row],[ ]]="Payé",PMKAFAAPAYER[[#This Row],[17.09.2025]],0)</f>
        <v>0</v>
      </c>
      <c r="CX574" s="161"/>
      <c r="CY574" s="176">
        <f>IF(PMKAFAAPAYER[[#This Row],[ ]]="Payé",PMKAFAAPAYER[[#This Row],[24.09.2025]],0)</f>
        <v>0</v>
      </c>
      <c r="CZ574" s="17">
        <f t="shared" si="134"/>
        <v>0</v>
      </c>
      <c r="DA574" s="162"/>
      <c r="DB574" s="166">
        <f>IF(PMKAFAAPAYER[[#This Row],[ ]]="Payé",PMKAFAAPAYER[[#This Row],[01.10.2025]],0)</f>
        <v>0</v>
      </c>
      <c r="DC574" s="161"/>
      <c r="DD574" s="166">
        <f>IF(PMKAFAAPAYER[[#This Row],[ ]]="Payé",PMKAFAAPAYER[[#This Row],[08.10.2025]],0)</f>
        <v>0</v>
      </c>
      <c r="DE574" s="161"/>
      <c r="DF574" s="166">
        <f>IF(PMKAFAAPAYER[[#This Row],[ ]]="Payé",PMKAFAAPAYER[[#This Row],[15.10.2025]],0)</f>
        <v>0</v>
      </c>
      <c r="DG574" s="161"/>
      <c r="DH574" s="166">
        <f>IF(PMKAFAAPAYER[[#This Row],[ ]]="Payé",PMKAFAAPAYER[[#This Row],[22.10.2025]],0)</f>
        <v>0</v>
      </c>
      <c r="DI574" s="161"/>
      <c r="DJ574" s="176">
        <f>IF(PMKAFAAPAYER[[#This Row],[ ]]="Payé",PMKAFAAPAYER[[#This Row],[29.10.2025]],0)</f>
        <v>0</v>
      </c>
      <c r="DK574" s="18">
        <f t="shared" si="135"/>
        <v>0</v>
      </c>
      <c r="DL574" s="162"/>
      <c r="DM574" s="166">
        <f>IF(PMKAFAAPAYER[[#This Row],[ ]]="Payé",PMKAFAAPAYER[[#This Row],[05.11.2025]],0)</f>
        <v>0</v>
      </c>
      <c r="DN574" s="161"/>
      <c r="DO574" s="166">
        <f>IF(PMKAFAAPAYER[[#This Row],[ ]]="Payé",PMKAFAAPAYER[[#This Row],[12.11.2025]],0)</f>
        <v>0</v>
      </c>
      <c r="DP574" s="161"/>
      <c r="DQ574" s="166">
        <f>IF(PMKAFAAPAYER[[#This Row],[ ]]="Payé",PMKAFAAPAYER[[#This Row],[19.11.2025]],0)</f>
        <v>0</v>
      </c>
      <c r="DR574" s="161"/>
      <c r="DS574" s="176">
        <f>IF(PMKAFAAPAYER[[#This Row],[ ]]="Payé",PMKAFAAPAYER[[#This Row],[26.11.2025]],0)</f>
        <v>0</v>
      </c>
      <c r="DT574" s="17">
        <f t="shared" si="136"/>
        <v>0</v>
      </c>
      <c r="DU574" s="162"/>
      <c r="DV574" s="166">
        <f>IF(PMKAFAAPAYER[[#This Row],[ ]]="Payé",PMKAFAAPAYER[[#This Row],[03.12.2025]],0)</f>
        <v>0</v>
      </c>
      <c r="DW574" s="161"/>
      <c r="DX574" s="166">
        <f>IF(PMKAFAAPAYER[[#This Row],[ ]]="Payé",PMKAFAAPAYER[[#This Row],[10.12.2025]],0)</f>
        <v>0</v>
      </c>
      <c r="DY574" s="161"/>
      <c r="DZ574" s="166">
        <f>IF(PMKAFAAPAYER[[#This Row],[ ]]="Payé",PMKAFAAPAYER[[#This Row],[17.12.2025]],0)</f>
        <v>0</v>
      </c>
      <c r="EA574" s="161"/>
      <c r="EB574" s="166">
        <f>IF(PMKAFAAPAYER[[#This Row],[ ]]="Payé",PMKAFAAPAYER[[#This Row],[24.12.2025]],0)</f>
        <v>0</v>
      </c>
      <c r="EC574" s="161"/>
      <c r="ED574" s="176">
        <f>IF(PMKAFAAPAYER[[#This Row],[ ]]="Payé",PMKAFAAPAYER[[#This Row],[31.12.2025]],0)</f>
        <v>0</v>
      </c>
      <c r="EE574" s="18">
        <f t="shared" si="137"/>
        <v>0</v>
      </c>
      <c r="EF574" s="11">
        <f t="shared" si="138"/>
        <v>0</v>
      </c>
      <c r="EG574" s="16">
        <f>+PMKAFAAPAYER[[#This Row],[CHF]]-PMKAFAAPAYER[[#This Row],[T2025]]</f>
        <v>0</v>
      </c>
    </row>
    <row r="575" spans="1:137" x14ac:dyDescent="0.3">
      <c r="A575" s="9">
        <f t="shared" si="139"/>
        <v>570</v>
      </c>
      <c r="B575" s="250"/>
      <c r="C575" s="251"/>
      <c r="D575" s="252"/>
      <c r="E575" s="253"/>
      <c r="F575" s="265">
        <f t="shared" si="140"/>
        <v>0</v>
      </c>
      <c r="G575" s="254"/>
      <c r="H575" s="255"/>
      <c r="I575" s="256"/>
      <c r="J575" s="14"/>
      <c r="K575" s="14"/>
      <c r="L575" s="14"/>
      <c r="N575" s="15"/>
      <c r="P575" s="258"/>
      <c r="Q575" s="259"/>
      <c r="R575" s="260"/>
      <c r="S575" s="166">
        <f>IF(PMKAFAAPAYER[[#This Row],[ ]]="Payé",PMKAFAAPAYER[[#This Row],[02.01.2025]],0)</f>
        <v>0</v>
      </c>
      <c r="T575" s="234"/>
      <c r="U575" s="166">
        <f>IF(PMKAFAAPAYER[[#This Row],[ ]]="Payé",PMKAFAAPAYER[[#This Row],[09.01.2025]],0)</f>
        <v>0</v>
      </c>
      <c r="V575" s="234"/>
      <c r="W575" s="166">
        <f>IF(PMKAFAAPAYER[[#This Row],[ ]]="Payé",PMKAFAAPAYER[[#This Row],[16.01.2025]],0)</f>
        <v>0</v>
      </c>
      <c r="X575" s="234"/>
      <c r="Y575" s="166">
        <f>IF(PMKAFAAPAYER[[#This Row],[ ]]="Payé",PMKAFAAPAYER[[#This Row],[23.01.2025]],0)</f>
        <v>0</v>
      </c>
      <c r="Z575" s="234"/>
      <c r="AA575" s="176">
        <f>IF(PMKAFAAPAYER[[#This Row],[ ]]="Payé",PMKAFAAPAYER[[#This Row],[30.01.2025]],0)</f>
        <v>0</v>
      </c>
      <c r="AB575" s="32">
        <f t="shared" si="126"/>
        <v>0</v>
      </c>
      <c r="AC575" s="234"/>
      <c r="AD575" s="166">
        <f>IF(PMKAFAAPAYER[[#This Row],[ ]]="Payé",PMKAFAAPAYER[[#This Row],[06.02.2025]],0)</f>
        <v>0</v>
      </c>
      <c r="AE575" s="234"/>
      <c r="AF575" s="166">
        <f>IF(PMKAFAAPAYER[[#This Row],[ ]]="Payé",PMKAFAAPAYER[[#This Row],[13.02.2025]],0)</f>
        <v>0</v>
      </c>
      <c r="AG575" s="234"/>
      <c r="AH575" s="166">
        <f>IF(PMKAFAAPAYER[[#This Row],[ ]]="Payé",PMKAFAAPAYER[[#This Row],[20.02.2025]],0)</f>
        <v>0</v>
      </c>
      <c r="AI575" s="234"/>
      <c r="AJ575" s="176">
        <f>IF(PMKAFAAPAYER[[#This Row],[ ]]="Payé",PMKAFAAPAYER[[#This Row],[27.02.2025]],0)</f>
        <v>0</v>
      </c>
      <c r="AK575" s="47">
        <f t="shared" si="127"/>
        <v>0</v>
      </c>
      <c r="AL575" s="162"/>
      <c r="AM575" s="166">
        <f>IF(PMKAFAAPAYER[[#This Row],[ ]]="Payé",PMKAFAAPAYER[[#This Row],[05.03.2025]],0)</f>
        <v>0</v>
      </c>
      <c r="AN575" s="161"/>
      <c r="AO575" s="166">
        <f>IF(PMKAFAAPAYER[[#This Row],[ ]]="Payé",PMKAFAAPAYER[[#This Row],[12.03.2025]],0)</f>
        <v>0</v>
      </c>
      <c r="AP575" s="161"/>
      <c r="AQ575" s="166">
        <f>IF(PMKAFAAPAYER[[#This Row],[ ]]="Payé",PMKAFAAPAYER[[#This Row],[19.03.2025]],0)</f>
        <v>0</v>
      </c>
      <c r="AR575" s="161"/>
      <c r="AS575" s="176">
        <f>IF(PMKAFAAPAYER[[#This Row],[ ]]="Payé",PMKAFAAPAYER[[#This Row],[26.03.2025]],0)</f>
        <v>0</v>
      </c>
      <c r="AT575" s="17">
        <f t="shared" si="128"/>
        <v>0</v>
      </c>
      <c r="AU575" s="162"/>
      <c r="AV575" s="166">
        <f>IF(PMKAFAAPAYER[[#This Row],[ ]]="Payé",PMKAFAAPAYER[[#This Row],[02.04.2025]],0)</f>
        <v>0</v>
      </c>
      <c r="AW575" s="161"/>
      <c r="AX575" s="166">
        <f>IF(PMKAFAAPAYER[[#This Row],[ ]]="Payé",PMKAFAAPAYER[[#This Row],[09.04.2025]],0)</f>
        <v>0</v>
      </c>
      <c r="AY575" s="161"/>
      <c r="AZ575" s="166">
        <f>IF(PMKAFAAPAYER[[#This Row],[ ]]="Payé",PMKAFAAPAYER[[#This Row],[16.04.2025]],0)</f>
        <v>0</v>
      </c>
      <c r="BA575" s="161"/>
      <c r="BB575" s="166">
        <f>IF(PMKAFAAPAYER[[#This Row],[ ]]="Payé",PMKAFAAPAYER[[#This Row],[23.04.2025]],0)</f>
        <v>0</v>
      </c>
      <c r="BC575" s="161"/>
      <c r="BD575" s="176">
        <f>IF(PMKAFAAPAYER[[#This Row],[ ]]="Payé",PMKAFAAPAYER[[#This Row],[30.04.2025]],0)</f>
        <v>0</v>
      </c>
      <c r="BE575" s="18">
        <f t="shared" si="129"/>
        <v>0</v>
      </c>
      <c r="BF575" s="162"/>
      <c r="BG575" s="166">
        <f>IF(PMKAFAAPAYER[[#This Row],[ ]]="Payé",PMKAFAAPAYER[[#This Row],[07.05.2025]],0)</f>
        <v>0</v>
      </c>
      <c r="BH575" s="161"/>
      <c r="BI575" s="166">
        <f>IF(PMKAFAAPAYER[[#This Row],[ ]]="Payé",PMKAFAAPAYER[[#This Row],[14.05.2025]],0)</f>
        <v>0</v>
      </c>
      <c r="BJ575" s="161"/>
      <c r="BK575" s="166">
        <f>IF(PMKAFAAPAYER[[#This Row],[ ]]="Payé",PMKAFAAPAYER[[#This Row],[21.05.2025]],0)</f>
        <v>0</v>
      </c>
      <c r="BL575" s="161"/>
      <c r="BM575" s="176">
        <f>IF(PMKAFAAPAYER[[#This Row],[ ]]="Payé",PMKAFAAPAYER[[#This Row],[28.05.2025]],0)</f>
        <v>0</v>
      </c>
      <c r="BN575" s="17">
        <f t="shared" si="130"/>
        <v>0</v>
      </c>
      <c r="BO575" s="162"/>
      <c r="BP575" s="166">
        <f>IF(PMKAFAAPAYER[[#This Row],[ ]]="Payé",PMKAFAAPAYER[[#This Row],[04.06.2025]],0)</f>
        <v>0</v>
      </c>
      <c r="BQ575" s="161"/>
      <c r="BR575" s="166">
        <f>IF(PMKAFAAPAYER[[#This Row],[ ]]="Payé",PMKAFAAPAYER[[#This Row],[11.06.2025]],0)</f>
        <v>0</v>
      </c>
      <c r="BS575" s="161"/>
      <c r="BT575" s="166">
        <f>IF(PMKAFAAPAYER[[#This Row],[ ]]="Payé",PMKAFAAPAYER[[#This Row],[18.06.2025]],0)</f>
        <v>0</v>
      </c>
      <c r="BU575" s="161"/>
      <c r="BV575" s="176">
        <f>IF(PMKAFAAPAYER[[#This Row],[ ]]="Payé",PMKAFAAPAYER[[#This Row],[25.06.2025]],0)</f>
        <v>0</v>
      </c>
      <c r="BW575" s="18">
        <f t="shared" si="131"/>
        <v>0</v>
      </c>
      <c r="BX575" s="162"/>
      <c r="BY575" s="166">
        <f>IF(PMKAFAAPAYER[[#This Row],[ ]]="Payé",PMKAFAAPAYER[[#This Row],[02.07.2025]],0)</f>
        <v>0</v>
      </c>
      <c r="BZ575" s="161"/>
      <c r="CA575" s="166">
        <f>IF(PMKAFAAPAYER[[#This Row],[ ]]="Payé",PMKAFAAPAYER[[#This Row],[09.07.2025]],0)</f>
        <v>0</v>
      </c>
      <c r="CB575" s="161"/>
      <c r="CC575" s="166">
        <f>IF(PMKAFAAPAYER[[#This Row],[ ]]="Payé",PMKAFAAPAYER[[#This Row],[16.07.2025]],0)</f>
        <v>0</v>
      </c>
      <c r="CD575" s="161"/>
      <c r="CE575" s="166">
        <f>IF(PMKAFAAPAYER[[#This Row],[ ]]="Payé",PMKAFAAPAYER[[#This Row],[23.07.2025]],0)</f>
        <v>0</v>
      </c>
      <c r="CF575" s="161"/>
      <c r="CG575" s="176">
        <f>IF(PMKAFAAPAYER[[#This Row],[ ]]="Payé",PMKAFAAPAYER[[#This Row],[30.07.2025]],0)</f>
        <v>0</v>
      </c>
      <c r="CH575" s="17">
        <f t="shared" si="132"/>
        <v>0</v>
      </c>
      <c r="CI575" s="162"/>
      <c r="CJ575" s="166">
        <f>IF(PMKAFAAPAYER[[#This Row],[ ]]="Payé",PMKAFAAPAYER[[#This Row],[06.08.2025]],0)</f>
        <v>0</v>
      </c>
      <c r="CK575" s="161"/>
      <c r="CL575" s="166">
        <f>IF(PMKAFAAPAYER[[#This Row],[ ]]="Payé",PMKAFAAPAYER[[#This Row],[13.08.2025]],0)</f>
        <v>0</v>
      </c>
      <c r="CM575" s="161"/>
      <c r="CN575" s="166">
        <f>IF(PMKAFAAPAYER[[#This Row],[ ]]="Payé",PMKAFAAPAYER[[#This Row],[20.08.2025]],0)</f>
        <v>0</v>
      </c>
      <c r="CO575" s="161"/>
      <c r="CP575" s="176">
        <f>IF(PMKAFAAPAYER[[#This Row],[ ]]="Payé",PMKAFAAPAYER[[#This Row],[27.08.2025]],0)</f>
        <v>0</v>
      </c>
      <c r="CQ575" s="18">
        <f t="shared" si="133"/>
        <v>0</v>
      </c>
      <c r="CR575" s="162"/>
      <c r="CS575" s="166">
        <f>IF(PMKAFAAPAYER[[#This Row],[ ]]="Payé",PMKAFAAPAYER[[#This Row],[03.09.2025]],0)</f>
        <v>0</v>
      </c>
      <c r="CT575" s="161"/>
      <c r="CU575" s="166">
        <f>IF(PMKAFAAPAYER[[#This Row],[ ]]="Payé",PMKAFAAPAYER[[#This Row],[10.09.2025]],0)</f>
        <v>0</v>
      </c>
      <c r="CV575" s="161"/>
      <c r="CW575" s="166">
        <f>IF(PMKAFAAPAYER[[#This Row],[ ]]="Payé",PMKAFAAPAYER[[#This Row],[17.09.2025]],0)</f>
        <v>0</v>
      </c>
      <c r="CX575" s="161"/>
      <c r="CY575" s="176">
        <f>IF(PMKAFAAPAYER[[#This Row],[ ]]="Payé",PMKAFAAPAYER[[#This Row],[24.09.2025]],0)</f>
        <v>0</v>
      </c>
      <c r="CZ575" s="17">
        <f t="shared" si="134"/>
        <v>0</v>
      </c>
      <c r="DA575" s="162"/>
      <c r="DB575" s="166">
        <f>IF(PMKAFAAPAYER[[#This Row],[ ]]="Payé",PMKAFAAPAYER[[#This Row],[01.10.2025]],0)</f>
        <v>0</v>
      </c>
      <c r="DC575" s="161"/>
      <c r="DD575" s="166">
        <f>IF(PMKAFAAPAYER[[#This Row],[ ]]="Payé",PMKAFAAPAYER[[#This Row],[08.10.2025]],0)</f>
        <v>0</v>
      </c>
      <c r="DE575" s="161"/>
      <c r="DF575" s="166">
        <f>IF(PMKAFAAPAYER[[#This Row],[ ]]="Payé",PMKAFAAPAYER[[#This Row],[15.10.2025]],0)</f>
        <v>0</v>
      </c>
      <c r="DG575" s="161"/>
      <c r="DH575" s="166">
        <f>IF(PMKAFAAPAYER[[#This Row],[ ]]="Payé",PMKAFAAPAYER[[#This Row],[22.10.2025]],0)</f>
        <v>0</v>
      </c>
      <c r="DI575" s="161"/>
      <c r="DJ575" s="176">
        <f>IF(PMKAFAAPAYER[[#This Row],[ ]]="Payé",PMKAFAAPAYER[[#This Row],[29.10.2025]],0)</f>
        <v>0</v>
      </c>
      <c r="DK575" s="18">
        <f t="shared" si="135"/>
        <v>0</v>
      </c>
      <c r="DL575" s="162"/>
      <c r="DM575" s="166">
        <f>IF(PMKAFAAPAYER[[#This Row],[ ]]="Payé",PMKAFAAPAYER[[#This Row],[05.11.2025]],0)</f>
        <v>0</v>
      </c>
      <c r="DN575" s="161"/>
      <c r="DO575" s="166">
        <f>IF(PMKAFAAPAYER[[#This Row],[ ]]="Payé",PMKAFAAPAYER[[#This Row],[12.11.2025]],0)</f>
        <v>0</v>
      </c>
      <c r="DP575" s="161"/>
      <c r="DQ575" s="166">
        <f>IF(PMKAFAAPAYER[[#This Row],[ ]]="Payé",PMKAFAAPAYER[[#This Row],[19.11.2025]],0)</f>
        <v>0</v>
      </c>
      <c r="DR575" s="161"/>
      <c r="DS575" s="176">
        <f>IF(PMKAFAAPAYER[[#This Row],[ ]]="Payé",PMKAFAAPAYER[[#This Row],[26.11.2025]],0)</f>
        <v>0</v>
      </c>
      <c r="DT575" s="17">
        <f t="shared" si="136"/>
        <v>0</v>
      </c>
      <c r="DU575" s="162"/>
      <c r="DV575" s="166">
        <f>IF(PMKAFAAPAYER[[#This Row],[ ]]="Payé",PMKAFAAPAYER[[#This Row],[03.12.2025]],0)</f>
        <v>0</v>
      </c>
      <c r="DW575" s="161"/>
      <c r="DX575" s="166">
        <f>IF(PMKAFAAPAYER[[#This Row],[ ]]="Payé",PMKAFAAPAYER[[#This Row],[10.12.2025]],0)</f>
        <v>0</v>
      </c>
      <c r="DY575" s="161"/>
      <c r="DZ575" s="166">
        <f>IF(PMKAFAAPAYER[[#This Row],[ ]]="Payé",PMKAFAAPAYER[[#This Row],[17.12.2025]],0)</f>
        <v>0</v>
      </c>
      <c r="EA575" s="161"/>
      <c r="EB575" s="166">
        <f>IF(PMKAFAAPAYER[[#This Row],[ ]]="Payé",PMKAFAAPAYER[[#This Row],[24.12.2025]],0)</f>
        <v>0</v>
      </c>
      <c r="EC575" s="161"/>
      <c r="ED575" s="176">
        <f>IF(PMKAFAAPAYER[[#This Row],[ ]]="Payé",PMKAFAAPAYER[[#This Row],[31.12.2025]],0)</f>
        <v>0</v>
      </c>
      <c r="EE575" s="18">
        <f t="shared" si="137"/>
        <v>0</v>
      </c>
      <c r="EF575" s="11">
        <f t="shared" si="138"/>
        <v>0</v>
      </c>
      <c r="EG575" s="16">
        <f>+PMKAFAAPAYER[[#This Row],[CHF]]-PMKAFAAPAYER[[#This Row],[T2025]]</f>
        <v>0</v>
      </c>
    </row>
    <row r="576" spans="1:137" x14ac:dyDescent="0.3">
      <c r="A576" s="9">
        <f t="shared" si="139"/>
        <v>571</v>
      </c>
      <c r="B576" s="250"/>
      <c r="C576" s="251"/>
      <c r="D576" s="252"/>
      <c r="E576" s="253"/>
      <c r="F576" s="265">
        <f t="shared" si="140"/>
        <v>0</v>
      </c>
      <c r="G576" s="254"/>
      <c r="H576" s="255"/>
      <c r="I576" s="256"/>
      <c r="J576" s="14"/>
      <c r="K576" s="14"/>
      <c r="L576" s="14"/>
      <c r="N576" s="15"/>
      <c r="P576" s="258"/>
      <c r="Q576" s="259"/>
      <c r="R576" s="260"/>
      <c r="S576" s="166">
        <f>IF(PMKAFAAPAYER[[#This Row],[ ]]="Payé",PMKAFAAPAYER[[#This Row],[02.01.2025]],0)</f>
        <v>0</v>
      </c>
      <c r="T576" s="234"/>
      <c r="U576" s="166">
        <f>IF(PMKAFAAPAYER[[#This Row],[ ]]="Payé",PMKAFAAPAYER[[#This Row],[09.01.2025]],0)</f>
        <v>0</v>
      </c>
      <c r="V576" s="234"/>
      <c r="W576" s="166">
        <f>IF(PMKAFAAPAYER[[#This Row],[ ]]="Payé",PMKAFAAPAYER[[#This Row],[16.01.2025]],0)</f>
        <v>0</v>
      </c>
      <c r="X576" s="234"/>
      <c r="Y576" s="166">
        <f>IF(PMKAFAAPAYER[[#This Row],[ ]]="Payé",PMKAFAAPAYER[[#This Row],[23.01.2025]],0)</f>
        <v>0</v>
      </c>
      <c r="Z576" s="234"/>
      <c r="AA576" s="176">
        <f>IF(PMKAFAAPAYER[[#This Row],[ ]]="Payé",PMKAFAAPAYER[[#This Row],[30.01.2025]],0)</f>
        <v>0</v>
      </c>
      <c r="AB576" s="32">
        <f t="shared" si="126"/>
        <v>0</v>
      </c>
      <c r="AC576" s="234"/>
      <c r="AD576" s="166">
        <f>IF(PMKAFAAPAYER[[#This Row],[ ]]="Payé",PMKAFAAPAYER[[#This Row],[06.02.2025]],0)</f>
        <v>0</v>
      </c>
      <c r="AE576" s="234"/>
      <c r="AF576" s="166">
        <f>IF(PMKAFAAPAYER[[#This Row],[ ]]="Payé",PMKAFAAPAYER[[#This Row],[13.02.2025]],0)</f>
        <v>0</v>
      </c>
      <c r="AG576" s="234"/>
      <c r="AH576" s="166">
        <f>IF(PMKAFAAPAYER[[#This Row],[ ]]="Payé",PMKAFAAPAYER[[#This Row],[20.02.2025]],0)</f>
        <v>0</v>
      </c>
      <c r="AI576" s="234"/>
      <c r="AJ576" s="176">
        <f>IF(PMKAFAAPAYER[[#This Row],[ ]]="Payé",PMKAFAAPAYER[[#This Row],[27.02.2025]],0)</f>
        <v>0</v>
      </c>
      <c r="AK576" s="47">
        <f t="shared" si="127"/>
        <v>0</v>
      </c>
      <c r="AL576" s="162"/>
      <c r="AM576" s="166">
        <f>IF(PMKAFAAPAYER[[#This Row],[ ]]="Payé",PMKAFAAPAYER[[#This Row],[05.03.2025]],0)</f>
        <v>0</v>
      </c>
      <c r="AN576" s="161"/>
      <c r="AO576" s="166">
        <f>IF(PMKAFAAPAYER[[#This Row],[ ]]="Payé",PMKAFAAPAYER[[#This Row],[12.03.2025]],0)</f>
        <v>0</v>
      </c>
      <c r="AP576" s="161"/>
      <c r="AQ576" s="166">
        <f>IF(PMKAFAAPAYER[[#This Row],[ ]]="Payé",PMKAFAAPAYER[[#This Row],[19.03.2025]],0)</f>
        <v>0</v>
      </c>
      <c r="AR576" s="161"/>
      <c r="AS576" s="176">
        <f>IF(PMKAFAAPAYER[[#This Row],[ ]]="Payé",PMKAFAAPAYER[[#This Row],[26.03.2025]],0)</f>
        <v>0</v>
      </c>
      <c r="AT576" s="17">
        <f t="shared" si="128"/>
        <v>0</v>
      </c>
      <c r="AU576" s="162"/>
      <c r="AV576" s="166">
        <f>IF(PMKAFAAPAYER[[#This Row],[ ]]="Payé",PMKAFAAPAYER[[#This Row],[02.04.2025]],0)</f>
        <v>0</v>
      </c>
      <c r="AW576" s="161"/>
      <c r="AX576" s="166">
        <f>IF(PMKAFAAPAYER[[#This Row],[ ]]="Payé",PMKAFAAPAYER[[#This Row],[09.04.2025]],0)</f>
        <v>0</v>
      </c>
      <c r="AY576" s="161"/>
      <c r="AZ576" s="166">
        <f>IF(PMKAFAAPAYER[[#This Row],[ ]]="Payé",PMKAFAAPAYER[[#This Row],[16.04.2025]],0)</f>
        <v>0</v>
      </c>
      <c r="BA576" s="161"/>
      <c r="BB576" s="166">
        <f>IF(PMKAFAAPAYER[[#This Row],[ ]]="Payé",PMKAFAAPAYER[[#This Row],[23.04.2025]],0)</f>
        <v>0</v>
      </c>
      <c r="BC576" s="161"/>
      <c r="BD576" s="176">
        <f>IF(PMKAFAAPAYER[[#This Row],[ ]]="Payé",PMKAFAAPAYER[[#This Row],[30.04.2025]],0)</f>
        <v>0</v>
      </c>
      <c r="BE576" s="18">
        <f t="shared" si="129"/>
        <v>0</v>
      </c>
      <c r="BF576" s="162"/>
      <c r="BG576" s="166">
        <f>IF(PMKAFAAPAYER[[#This Row],[ ]]="Payé",PMKAFAAPAYER[[#This Row],[07.05.2025]],0)</f>
        <v>0</v>
      </c>
      <c r="BH576" s="161"/>
      <c r="BI576" s="166">
        <f>IF(PMKAFAAPAYER[[#This Row],[ ]]="Payé",PMKAFAAPAYER[[#This Row],[14.05.2025]],0)</f>
        <v>0</v>
      </c>
      <c r="BJ576" s="161"/>
      <c r="BK576" s="166">
        <f>IF(PMKAFAAPAYER[[#This Row],[ ]]="Payé",PMKAFAAPAYER[[#This Row],[21.05.2025]],0)</f>
        <v>0</v>
      </c>
      <c r="BL576" s="161"/>
      <c r="BM576" s="176">
        <f>IF(PMKAFAAPAYER[[#This Row],[ ]]="Payé",PMKAFAAPAYER[[#This Row],[28.05.2025]],0)</f>
        <v>0</v>
      </c>
      <c r="BN576" s="17">
        <f t="shared" si="130"/>
        <v>0</v>
      </c>
      <c r="BO576" s="162"/>
      <c r="BP576" s="166">
        <f>IF(PMKAFAAPAYER[[#This Row],[ ]]="Payé",PMKAFAAPAYER[[#This Row],[04.06.2025]],0)</f>
        <v>0</v>
      </c>
      <c r="BQ576" s="161"/>
      <c r="BR576" s="166">
        <f>IF(PMKAFAAPAYER[[#This Row],[ ]]="Payé",PMKAFAAPAYER[[#This Row],[11.06.2025]],0)</f>
        <v>0</v>
      </c>
      <c r="BS576" s="161"/>
      <c r="BT576" s="166">
        <f>IF(PMKAFAAPAYER[[#This Row],[ ]]="Payé",PMKAFAAPAYER[[#This Row],[18.06.2025]],0)</f>
        <v>0</v>
      </c>
      <c r="BU576" s="161"/>
      <c r="BV576" s="176">
        <f>IF(PMKAFAAPAYER[[#This Row],[ ]]="Payé",PMKAFAAPAYER[[#This Row],[25.06.2025]],0)</f>
        <v>0</v>
      </c>
      <c r="BW576" s="18">
        <f t="shared" si="131"/>
        <v>0</v>
      </c>
      <c r="BX576" s="162"/>
      <c r="BY576" s="166">
        <f>IF(PMKAFAAPAYER[[#This Row],[ ]]="Payé",PMKAFAAPAYER[[#This Row],[02.07.2025]],0)</f>
        <v>0</v>
      </c>
      <c r="BZ576" s="161"/>
      <c r="CA576" s="166">
        <f>IF(PMKAFAAPAYER[[#This Row],[ ]]="Payé",PMKAFAAPAYER[[#This Row],[09.07.2025]],0)</f>
        <v>0</v>
      </c>
      <c r="CB576" s="161"/>
      <c r="CC576" s="166">
        <f>IF(PMKAFAAPAYER[[#This Row],[ ]]="Payé",PMKAFAAPAYER[[#This Row],[16.07.2025]],0)</f>
        <v>0</v>
      </c>
      <c r="CD576" s="161"/>
      <c r="CE576" s="166">
        <f>IF(PMKAFAAPAYER[[#This Row],[ ]]="Payé",PMKAFAAPAYER[[#This Row],[23.07.2025]],0)</f>
        <v>0</v>
      </c>
      <c r="CF576" s="161"/>
      <c r="CG576" s="176">
        <f>IF(PMKAFAAPAYER[[#This Row],[ ]]="Payé",PMKAFAAPAYER[[#This Row],[30.07.2025]],0)</f>
        <v>0</v>
      </c>
      <c r="CH576" s="17">
        <f t="shared" si="132"/>
        <v>0</v>
      </c>
      <c r="CI576" s="162"/>
      <c r="CJ576" s="166">
        <f>IF(PMKAFAAPAYER[[#This Row],[ ]]="Payé",PMKAFAAPAYER[[#This Row],[06.08.2025]],0)</f>
        <v>0</v>
      </c>
      <c r="CK576" s="161"/>
      <c r="CL576" s="166">
        <f>IF(PMKAFAAPAYER[[#This Row],[ ]]="Payé",PMKAFAAPAYER[[#This Row],[13.08.2025]],0)</f>
        <v>0</v>
      </c>
      <c r="CM576" s="161"/>
      <c r="CN576" s="166">
        <f>IF(PMKAFAAPAYER[[#This Row],[ ]]="Payé",PMKAFAAPAYER[[#This Row],[20.08.2025]],0)</f>
        <v>0</v>
      </c>
      <c r="CO576" s="161"/>
      <c r="CP576" s="176">
        <f>IF(PMKAFAAPAYER[[#This Row],[ ]]="Payé",PMKAFAAPAYER[[#This Row],[27.08.2025]],0)</f>
        <v>0</v>
      </c>
      <c r="CQ576" s="18">
        <f t="shared" si="133"/>
        <v>0</v>
      </c>
      <c r="CR576" s="162"/>
      <c r="CS576" s="166">
        <f>IF(PMKAFAAPAYER[[#This Row],[ ]]="Payé",PMKAFAAPAYER[[#This Row],[03.09.2025]],0)</f>
        <v>0</v>
      </c>
      <c r="CT576" s="161"/>
      <c r="CU576" s="166">
        <f>IF(PMKAFAAPAYER[[#This Row],[ ]]="Payé",PMKAFAAPAYER[[#This Row],[10.09.2025]],0)</f>
        <v>0</v>
      </c>
      <c r="CV576" s="161"/>
      <c r="CW576" s="166">
        <f>IF(PMKAFAAPAYER[[#This Row],[ ]]="Payé",PMKAFAAPAYER[[#This Row],[17.09.2025]],0)</f>
        <v>0</v>
      </c>
      <c r="CX576" s="161"/>
      <c r="CY576" s="176">
        <f>IF(PMKAFAAPAYER[[#This Row],[ ]]="Payé",PMKAFAAPAYER[[#This Row],[24.09.2025]],0)</f>
        <v>0</v>
      </c>
      <c r="CZ576" s="17">
        <f t="shared" si="134"/>
        <v>0</v>
      </c>
      <c r="DA576" s="162"/>
      <c r="DB576" s="166">
        <f>IF(PMKAFAAPAYER[[#This Row],[ ]]="Payé",PMKAFAAPAYER[[#This Row],[01.10.2025]],0)</f>
        <v>0</v>
      </c>
      <c r="DC576" s="161"/>
      <c r="DD576" s="166">
        <f>IF(PMKAFAAPAYER[[#This Row],[ ]]="Payé",PMKAFAAPAYER[[#This Row],[08.10.2025]],0)</f>
        <v>0</v>
      </c>
      <c r="DE576" s="161"/>
      <c r="DF576" s="166">
        <f>IF(PMKAFAAPAYER[[#This Row],[ ]]="Payé",PMKAFAAPAYER[[#This Row],[15.10.2025]],0)</f>
        <v>0</v>
      </c>
      <c r="DG576" s="161"/>
      <c r="DH576" s="166">
        <f>IF(PMKAFAAPAYER[[#This Row],[ ]]="Payé",PMKAFAAPAYER[[#This Row],[22.10.2025]],0)</f>
        <v>0</v>
      </c>
      <c r="DI576" s="161"/>
      <c r="DJ576" s="176">
        <f>IF(PMKAFAAPAYER[[#This Row],[ ]]="Payé",PMKAFAAPAYER[[#This Row],[29.10.2025]],0)</f>
        <v>0</v>
      </c>
      <c r="DK576" s="18">
        <f t="shared" si="135"/>
        <v>0</v>
      </c>
      <c r="DL576" s="162"/>
      <c r="DM576" s="166">
        <f>IF(PMKAFAAPAYER[[#This Row],[ ]]="Payé",PMKAFAAPAYER[[#This Row],[05.11.2025]],0)</f>
        <v>0</v>
      </c>
      <c r="DN576" s="161"/>
      <c r="DO576" s="166">
        <f>IF(PMKAFAAPAYER[[#This Row],[ ]]="Payé",PMKAFAAPAYER[[#This Row],[12.11.2025]],0)</f>
        <v>0</v>
      </c>
      <c r="DP576" s="161"/>
      <c r="DQ576" s="166">
        <f>IF(PMKAFAAPAYER[[#This Row],[ ]]="Payé",PMKAFAAPAYER[[#This Row],[19.11.2025]],0)</f>
        <v>0</v>
      </c>
      <c r="DR576" s="161"/>
      <c r="DS576" s="176">
        <f>IF(PMKAFAAPAYER[[#This Row],[ ]]="Payé",PMKAFAAPAYER[[#This Row],[26.11.2025]],0)</f>
        <v>0</v>
      </c>
      <c r="DT576" s="17">
        <f t="shared" si="136"/>
        <v>0</v>
      </c>
      <c r="DU576" s="162"/>
      <c r="DV576" s="166">
        <f>IF(PMKAFAAPAYER[[#This Row],[ ]]="Payé",PMKAFAAPAYER[[#This Row],[03.12.2025]],0)</f>
        <v>0</v>
      </c>
      <c r="DW576" s="161"/>
      <c r="DX576" s="166">
        <f>IF(PMKAFAAPAYER[[#This Row],[ ]]="Payé",PMKAFAAPAYER[[#This Row],[10.12.2025]],0)</f>
        <v>0</v>
      </c>
      <c r="DY576" s="161"/>
      <c r="DZ576" s="166">
        <f>IF(PMKAFAAPAYER[[#This Row],[ ]]="Payé",PMKAFAAPAYER[[#This Row],[17.12.2025]],0)</f>
        <v>0</v>
      </c>
      <c r="EA576" s="161"/>
      <c r="EB576" s="166">
        <f>IF(PMKAFAAPAYER[[#This Row],[ ]]="Payé",PMKAFAAPAYER[[#This Row],[24.12.2025]],0)</f>
        <v>0</v>
      </c>
      <c r="EC576" s="161"/>
      <c r="ED576" s="176">
        <f>IF(PMKAFAAPAYER[[#This Row],[ ]]="Payé",PMKAFAAPAYER[[#This Row],[31.12.2025]],0)</f>
        <v>0</v>
      </c>
      <c r="EE576" s="18">
        <f t="shared" si="137"/>
        <v>0</v>
      </c>
      <c r="EF576" s="11">
        <f t="shared" si="138"/>
        <v>0</v>
      </c>
      <c r="EG576" s="16">
        <f>+PMKAFAAPAYER[[#This Row],[CHF]]-PMKAFAAPAYER[[#This Row],[T2025]]</f>
        <v>0</v>
      </c>
    </row>
    <row r="577" spans="1:137" x14ac:dyDescent="0.3">
      <c r="A577" s="9">
        <f t="shared" si="139"/>
        <v>572</v>
      </c>
      <c r="B577" s="250"/>
      <c r="C577" s="251"/>
      <c r="D577" s="252"/>
      <c r="E577" s="253"/>
      <c r="F577" s="265">
        <f t="shared" si="140"/>
        <v>0</v>
      </c>
      <c r="G577" s="254"/>
      <c r="H577" s="255"/>
      <c r="I577" s="256"/>
      <c r="J577" s="14"/>
      <c r="K577" s="14"/>
      <c r="L577" s="14"/>
      <c r="N577" s="15"/>
      <c r="P577" s="258"/>
      <c r="Q577" s="259"/>
      <c r="R577" s="260"/>
      <c r="S577" s="166">
        <f>IF(PMKAFAAPAYER[[#This Row],[ ]]="Payé",PMKAFAAPAYER[[#This Row],[02.01.2025]],0)</f>
        <v>0</v>
      </c>
      <c r="T577" s="234"/>
      <c r="U577" s="166">
        <f>IF(PMKAFAAPAYER[[#This Row],[ ]]="Payé",PMKAFAAPAYER[[#This Row],[09.01.2025]],0)</f>
        <v>0</v>
      </c>
      <c r="V577" s="234"/>
      <c r="W577" s="166">
        <f>IF(PMKAFAAPAYER[[#This Row],[ ]]="Payé",PMKAFAAPAYER[[#This Row],[16.01.2025]],0)</f>
        <v>0</v>
      </c>
      <c r="X577" s="234"/>
      <c r="Y577" s="166">
        <f>IF(PMKAFAAPAYER[[#This Row],[ ]]="Payé",PMKAFAAPAYER[[#This Row],[23.01.2025]],0)</f>
        <v>0</v>
      </c>
      <c r="Z577" s="234"/>
      <c r="AA577" s="176">
        <f>IF(PMKAFAAPAYER[[#This Row],[ ]]="Payé",PMKAFAAPAYER[[#This Row],[30.01.2025]],0)</f>
        <v>0</v>
      </c>
      <c r="AB577" s="32">
        <f t="shared" si="126"/>
        <v>0</v>
      </c>
      <c r="AC577" s="234"/>
      <c r="AD577" s="166">
        <f>IF(PMKAFAAPAYER[[#This Row],[ ]]="Payé",PMKAFAAPAYER[[#This Row],[06.02.2025]],0)</f>
        <v>0</v>
      </c>
      <c r="AE577" s="234"/>
      <c r="AF577" s="166">
        <f>IF(PMKAFAAPAYER[[#This Row],[ ]]="Payé",PMKAFAAPAYER[[#This Row],[13.02.2025]],0)</f>
        <v>0</v>
      </c>
      <c r="AG577" s="234"/>
      <c r="AH577" s="166">
        <f>IF(PMKAFAAPAYER[[#This Row],[ ]]="Payé",PMKAFAAPAYER[[#This Row],[20.02.2025]],0)</f>
        <v>0</v>
      </c>
      <c r="AI577" s="234"/>
      <c r="AJ577" s="176">
        <f>IF(PMKAFAAPAYER[[#This Row],[ ]]="Payé",PMKAFAAPAYER[[#This Row],[27.02.2025]],0)</f>
        <v>0</v>
      </c>
      <c r="AK577" s="47">
        <f t="shared" si="127"/>
        <v>0</v>
      </c>
      <c r="AL577" s="162"/>
      <c r="AM577" s="166">
        <f>IF(PMKAFAAPAYER[[#This Row],[ ]]="Payé",PMKAFAAPAYER[[#This Row],[05.03.2025]],0)</f>
        <v>0</v>
      </c>
      <c r="AN577" s="161"/>
      <c r="AO577" s="166">
        <f>IF(PMKAFAAPAYER[[#This Row],[ ]]="Payé",PMKAFAAPAYER[[#This Row],[12.03.2025]],0)</f>
        <v>0</v>
      </c>
      <c r="AP577" s="161"/>
      <c r="AQ577" s="166">
        <f>IF(PMKAFAAPAYER[[#This Row],[ ]]="Payé",PMKAFAAPAYER[[#This Row],[19.03.2025]],0)</f>
        <v>0</v>
      </c>
      <c r="AR577" s="161"/>
      <c r="AS577" s="176">
        <f>IF(PMKAFAAPAYER[[#This Row],[ ]]="Payé",PMKAFAAPAYER[[#This Row],[26.03.2025]],0)</f>
        <v>0</v>
      </c>
      <c r="AT577" s="17">
        <f t="shared" si="128"/>
        <v>0</v>
      </c>
      <c r="AU577" s="162"/>
      <c r="AV577" s="166">
        <f>IF(PMKAFAAPAYER[[#This Row],[ ]]="Payé",PMKAFAAPAYER[[#This Row],[02.04.2025]],0)</f>
        <v>0</v>
      </c>
      <c r="AW577" s="161"/>
      <c r="AX577" s="166">
        <f>IF(PMKAFAAPAYER[[#This Row],[ ]]="Payé",PMKAFAAPAYER[[#This Row],[09.04.2025]],0)</f>
        <v>0</v>
      </c>
      <c r="AY577" s="161"/>
      <c r="AZ577" s="166">
        <f>IF(PMKAFAAPAYER[[#This Row],[ ]]="Payé",PMKAFAAPAYER[[#This Row],[16.04.2025]],0)</f>
        <v>0</v>
      </c>
      <c r="BA577" s="161"/>
      <c r="BB577" s="166">
        <f>IF(PMKAFAAPAYER[[#This Row],[ ]]="Payé",PMKAFAAPAYER[[#This Row],[23.04.2025]],0)</f>
        <v>0</v>
      </c>
      <c r="BC577" s="161"/>
      <c r="BD577" s="176">
        <f>IF(PMKAFAAPAYER[[#This Row],[ ]]="Payé",PMKAFAAPAYER[[#This Row],[30.04.2025]],0)</f>
        <v>0</v>
      </c>
      <c r="BE577" s="18">
        <f t="shared" si="129"/>
        <v>0</v>
      </c>
      <c r="BF577" s="162"/>
      <c r="BG577" s="166">
        <f>IF(PMKAFAAPAYER[[#This Row],[ ]]="Payé",PMKAFAAPAYER[[#This Row],[07.05.2025]],0)</f>
        <v>0</v>
      </c>
      <c r="BH577" s="161"/>
      <c r="BI577" s="166">
        <f>IF(PMKAFAAPAYER[[#This Row],[ ]]="Payé",PMKAFAAPAYER[[#This Row],[14.05.2025]],0)</f>
        <v>0</v>
      </c>
      <c r="BJ577" s="161"/>
      <c r="BK577" s="166">
        <f>IF(PMKAFAAPAYER[[#This Row],[ ]]="Payé",PMKAFAAPAYER[[#This Row],[21.05.2025]],0)</f>
        <v>0</v>
      </c>
      <c r="BL577" s="161"/>
      <c r="BM577" s="176">
        <f>IF(PMKAFAAPAYER[[#This Row],[ ]]="Payé",PMKAFAAPAYER[[#This Row],[28.05.2025]],0)</f>
        <v>0</v>
      </c>
      <c r="BN577" s="17">
        <f t="shared" si="130"/>
        <v>0</v>
      </c>
      <c r="BO577" s="162"/>
      <c r="BP577" s="166">
        <f>IF(PMKAFAAPAYER[[#This Row],[ ]]="Payé",PMKAFAAPAYER[[#This Row],[04.06.2025]],0)</f>
        <v>0</v>
      </c>
      <c r="BQ577" s="161"/>
      <c r="BR577" s="166">
        <f>IF(PMKAFAAPAYER[[#This Row],[ ]]="Payé",PMKAFAAPAYER[[#This Row],[11.06.2025]],0)</f>
        <v>0</v>
      </c>
      <c r="BS577" s="161"/>
      <c r="BT577" s="166">
        <f>IF(PMKAFAAPAYER[[#This Row],[ ]]="Payé",PMKAFAAPAYER[[#This Row],[18.06.2025]],0)</f>
        <v>0</v>
      </c>
      <c r="BU577" s="161"/>
      <c r="BV577" s="176">
        <f>IF(PMKAFAAPAYER[[#This Row],[ ]]="Payé",PMKAFAAPAYER[[#This Row],[25.06.2025]],0)</f>
        <v>0</v>
      </c>
      <c r="BW577" s="18">
        <f t="shared" si="131"/>
        <v>0</v>
      </c>
      <c r="BX577" s="162"/>
      <c r="BY577" s="166">
        <f>IF(PMKAFAAPAYER[[#This Row],[ ]]="Payé",PMKAFAAPAYER[[#This Row],[02.07.2025]],0)</f>
        <v>0</v>
      </c>
      <c r="BZ577" s="161"/>
      <c r="CA577" s="166">
        <f>IF(PMKAFAAPAYER[[#This Row],[ ]]="Payé",PMKAFAAPAYER[[#This Row],[09.07.2025]],0)</f>
        <v>0</v>
      </c>
      <c r="CB577" s="161"/>
      <c r="CC577" s="166">
        <f>IF(PMKAFAAPAYER[[#This Row],[ ]]="Payé",PMKAFAAPAYER[[#This Row],[16.07.2025]],0)</f>
        <v>0</v>
      </c>
      <c r="CD577" s="161"/>
      <c r="CE577" s="166">
        <f>IF(PMKAFAAPAYER[[#This Row],[ ]]="Payé",PMKAFAAPAYER[[#This Row],[23.07.2025]],0)</f>
        <v>0</v>
      </c>
      <c r="CF577" s="161"/>
      <c r="CG577" s="176">
        <f>IF(PMKAFAAPAYER[[#This Row],[ ]]="Payé",PMKAFAAPAYER[[#This Row],[30.07.2025]],0)</f>
        <v>0</v>
      </c>
      <c r="CH577" s="17">
        <f t="shared" si="132"/>
        <v>0</v>
      </c>
      <c r="CI577" s="162"/>
      <c r="CJ577" s="166">
        <f>IF(PMKAFAAPAYER[[#This Row],[ ]]="Payé",PMKAFAAPAYER[[#This Row],[06.08.2025]],0)</f>
        <v>0</v>
      </c>
      <c r="CK577" s="161"/>
      <c r="CL577" s="166">
        <f>IF(PMKAFAAPAYER[[#This Row],[ ]]="Payé",PMKAFAAPAYER[[#This Row],[13.08.2025]],0)</f>
        <v>0</v>
      </c>
      <c r="CM577" s="161"/>
      <c r="CN577" s="166">
        <f>IF(PMKAFAAPAYER[[#This Row],[ ]]="Payé",PMKAFAAPAYER[[#This Row],[20.08.2025]],0)</f>
        <v>0</v>
      </c>
      <c r="CO577" s="161"/>
      <c r="CP577" s="176">
        <f>IF(PMKAFAAPAYER[[#This Row],[ ]]="Payé",PMKAFAAPAYER[[#This Row],[27.08.2025]],0)</f>
        <v>0</v>
      </c>
      <c r="CQ577" s="18">
        <f t="shared" si="133"/>
        <v>0</v>
      </c>
      <c r="CR577" s="162"/>
      <c r="CS577" s="166">
        <f>IF(PMKAFAAPAYER[[#This Row],[ ]]="Payé",PMKAFAAPAYER[[#This Row],[03.09.2025]],0)</f>
        <v>0</v>
      </c>
      <c r="CT577" s="161"/>
      <c r="CU577" s="166">
        <f>IF(PMKAFAAPAYER[[#This Row],[ ]]="Payé",PMKAFAAPAYER[[#This Row],[10.09.2025]],0)</f>
        <v>0</v>
      </c>
      <c r="CV577" s="161"/>
      <c r="CW577" s="166">
        <f>IF(PMKAFAAPAYER[[#This Row],[ ]]="Payé",PMKAFAAPAYER[[#This Row],[17.09.2025]],0)</f>
        <v>0</v>
      </c>
      <c r="CX577" s="161"/>
      <c r="CY577" s="176">
        <f>IF(PMKAFAAPAYER[[#This Row],[ ]]="Payé",PMKAFAAPAYER[[#This Row],[24.09.2025]],0)</f>
        <v>0</v>
      </c>
      <c r="CZ577" s="17">
        <f t="shared" si="134"/>
        <v>0</v>
      </c>
      <c r="DA577" s="162"/>
      <c r="DB577" s="166">
        <f>IF(PMKAFAAPAYER[[#This Row],[ ]]="Payé",PMKAFAAPAYER[[#This Row],[01.10.2025]],0)</f>
        <v>0</v>
      </c>
      <c r="DC577" s="161"/>
      <c r="DD577" s="166">
        <f>IF(PMKAFAAPAYER[[#This Row],[ ]]="Payé",PMKAFAAPAYER[[#This Row],[08.10.2025]],0)</f>
        <v>0</v>
      </c>
      <c r="DE577" s="161"/>
      <c r="DF577" s="166">
        <f>IF(PMKAFAAPAYER[[#This Row],[ ]]="Payé",PMKAFAAPAYER[[#This Row],[15.10.2025]],0)</f>
        <v>0</v>
      </c>
      <c r="DG577" s="161"/>
      <c r="DH577" s="166">
        <f>IF(PMKAFAAPAYER[[#This Row],[ ]]="Payé",PMKAFAAPAYER[[#This Row],[22.10.2025]],0)</f>
        <v>0</v>
      </c>
      <c r="DI577" s="161"/>
      <c r="DJ577" s="176">
        <f>IF(PMKAFAAPAYER[[#This Row],[ ]]="Payé",PMKAFAAPAYER[[#This Row],[29.10.2025]],0)</f>
        <v>0</v>
      </c>
      <c r="DK577" s="18">
        <f t="shared" si="135"/>
        <v>0</v>
      </c>
      <c r="DL577" s="162"/>
      <c r="DM577" s="166">
        <f>IF(PMKAFAAPAYER[[#This Row],[ ]]="Payé",PMKAFAAPAYER[[#This Row],[05.11.2025]],0)</f>
        <v>0</v>
      </c>
      <c r="DN577" s="161"/>
      <c r="DO577" s="166">
        <f>IF(PMKAFAAPAYER[[#This Row],[ ]]="Payé",PMKAFAAPAYER[[#This Row],[12.11.2025]],0)</f>
        <v>0</v>
      </c>
      <c r="DP577" s="161"/>
      <c r="DQ577" s="166">
        <f>IF(PMKAFAAPAYER[[#This Row],[ ]]="Payé",PMKAFAAPAYER[[#This Row],[19.11.2025]],0)</f>
        <v>0</v>
      </c>
      <c r="DR577" s="161"/>
      <c r="DS577" s="176">
        <f>IF(PMKAFAAPAYER[[#This Row],[ ]]="Payé",PMKAFAAPAYER[[#This Row],[26.11.2025]],0)</f>
        <v>0</v>
      </c>
      <c r="DT577" s="17">
        <f t="shared" si="136"/>
        <v>0</v>
      </c>
      <c r="DU577" s="162"/>
      <c r="DV577" s="166">
        <f>IF(PMKAFAAPAYER[[#This Row],[ ]]="Payé",PMKAFAAPAYER[[#This Row],[03.12.2025]],0)</f>
        <v>0</v>
      </c>
      <c r="DW577" s="161"/>
      <c r="DX577" s="166">
        <f>IF(PMKAFAAPAYER[[#This Row],[ ]]="Payé",PMKAFAAPAYER[[#This Row],[10.12.2025]],0)</f>
        <v>0</v>
      </c>
      <c r="DY577" s="161"/>
      <c r="DZ577" s="166">
        <f>IF(PMKAFAAPAYER[[#This Row],[ ]]="Payé",PMKAFAAPAYER[[#This Row],[17.12.2025]],0)</f>
        <v>0</v>
      </c>
      <c r="EA577" s="161"/>
      <c r="EB577" s="166">
        <f>IF(PMKAFAAPAYER[[#This Row],[ ]]="Payé",PMKAFAAPAYER[[#This Row],[24.12.2025]],0)</f>
        <v>0</v>
      </c>
      <c r="EC577" s="161"/>
      <c r="ED577" s="176">
        <f>IF(PMKAFAAPAYER[[#This Row],[ ]]="Payé",PMKAFAAPAYER[[#This Row],[31.12.2025]],0)</f>
        <v>0</v>
      </c>
      <c r="EE577" s="18">
        <f t="shared" si="137"/>
        <v>0</v>
      </c>
      <c r="EF577" s="11">
        <f t="shared" si="138"/>
        <v>0</v>
      </c>
      <c r="EG577" s="16">
        <f>+PMKAFAAPAYER[[#This Row],[CHF]]-PMKAFAAPAYER[[#This Row],[T2025]]</f>
        <v>0</v>
      </c>
    </row>
    <row r="578" spans="1:137" x14ac:dyDescent="0.3">
      <c r="A578" s="9">
        <f t="shared" si="139"/>
        <v>573</v>
      </c>
      <c r="B578" s="250"/>
      <c r="C578" s="251"/>
      <c r="D578" s="252"/>
      <c r="E578" s="253"/>
      <c r="F578" s="265">
        <f t="shared" si="140"/>
        <v>0</v>
      </c>
      <c r="G578" s="254"/>
      <c r="H578" s="255"/>
      <c r="I578" s="256"/>
      <c r="J578" s="14"/>
      <c r="K578" s="14"/>
      <c r="L578" s="14"/>
      <c r="N578" s="15"/>
      <c r="P578" s="258"/>
      <c r="Q578" s="259"/>
      <c r="R578" s="260"/>
      <c r="S578" s="166">
        <f>IF(PMKAFAAPAYER[[#This Row],[ ]]="Payé",PMKAFAAPAYER[[#This Row],[02.01.2025]],0)</f>
        <v>0</v>
      </c>
      <c r="T578" s="234"/>
      <c r="U578" s="166">
        <f>IF(PMKAFAAPAYER[[#This Row],[ ]]="Payé",PMKAFAAPAYER[[#This Row],[09.01.2025]],0)</f>
        <v>0</v>
      </c>
      <c r="V578" s="234"/>
      <c r="W578" s="166">
        <f>IF(PMKAFAAPAYER[[#This Row],[ ]]="Payé",PMKAFAAPAYER[[#This Row],[16.01.2025]],0)</f>
        <v>0</v>
      </c>
      <c r="X578" s="234"/>
      <c r="Y578" s="166">
        <f>IF(PMKAFAAPAYER[[#This Row],[ ]]="Payé",PMKAFAAPAYER[[#This Row],[23.01.2025]],0)</f>
        <v>0</v>
      </c>
      <c r="Z578" s="234"/>
      <c r="AA578" s="176">
        <f>IF(PMKAFAAPAYER[[#This Row],[ ]]="Payé",PMKAFAAPAYER[[#This Row],[30.01.2025]],0)</f>
        <v>0</v>
      </c>
      <c r="AB578" s="32">
        <f t="shared" si="126"/>
        <v>0</v>
      </c>
      <c r="AC578" s="234"/>
      <c r="AD578" s="166">
        <f>IF(PMKAFAAPAYER[[#This Row],[ ]]="Payé",PMKAFAAPAYER[[#This Row],[06.02.2025]],0)</f>
        <v>0</v>
      </c>
      <c r="AE578" s="234"/>
      <c r="AF578" s="166">
        <f>IF(PMKAFAAPAYER[[#This Row],[ ]]="Payé",PMKAFAAPAYER[[#This Row],[13.02.2025]],0)</f>
        <v>0</v>
      </c>
      <c r="AG578" s="234"/>
      <c r="AH578" s="166">
        <f>IF(PMKAFAAPAYER[[#This Row],[ ]]="Payé",PMKAFAAPAYER[[#This Row],[20.02.2025]],0)</f>
        <v>0</v>
      </c>
      <c r="AI578" s="234"/>
      <c r="AJ578" s="176">
        <f>IF(PMKAFAAPAYER[[#This Row],[ ]]="Payé",PMKAFAAPAYER[[#This Row],[27.02.2025]],0)</f>
        <v>0</v>
      </c>
      <c r="AK578" s="47">
        <f t="shared" si="127"/>
        <v>0</v>
      </c>
      <c r="AL578" s="162"/>
      <c r="AM578" s="166">
        <f>IF(PMKAFAAPAYER[[#This Row],[ ]]="Payé",PMKAFAAPAYER[[#This Row],[05.03.2025]],0)</f>
        <v>0</v>
      </c>
      <c r="AN578" s="161"/>
      <c r="AO578" s="166">
        <f>IF(PMKAFAAPAYER[[#This Row],[ ]]="Payé",PMKAFAAPAYER[[#This Row],[12.03.2025]],0)</f>
        <v>0</v>
      </c>
      <c r="AP578" s="161"/>
      <c r="AQ578" s="166">
        <f>IF(PMKAFAAPAYER[[#This Row],[ ]]="Payé",PMKAFAAPAYER[[#This Row],[19.03.2025]],0)</f>
        <v>0</v>
      </c>
      <c r="AR578" s="161"/>
      <c r="AS578" s="176">
        <f>IF(PMKAFAAPAYER[[#This Row],[ ]]="Payé",PMKAFAAPAYER[[#This Row],[26.03.2025]],0)</f>
        <v>0</v>
      </c>
      <c r="AT578" s="17">
        <f t="shared" si="128"/>
        <v>0</v>
      </c>
      <c r="AU578" s="162"/>
      <c r="AV578" s="166">
        <f>IF(PMKAFAAPAYER[[#This Row],[ ]]="Payé",PMKAFAAPAYER[[#This Row],[02.04.2025]],0)</f>
        <v>0</v>
      </c>
      <c r="AW578" s="161"/>
      <c r="AX578" s="166">
        <f>IF(PMKAFAAPAYER[[#This Row],[ ]]="Payé",PMKAFAAPAYER[[#This Row],[09.04.2025]],0)</f>
        <v>0</v>
      </c>
      <c r="AY578" s="161"/>
      <c r="AZ578" s="166">
        <f>IF(PMKAFAAPAYER[[#This Row],[ ]]="Payé",PMKAFAAPAYER[[#This Row],[16.04.2025]],0)</f>
        <v>0</v>
      </c>
      <c r="BA578" s="161"/>
      <c r="BB578" s="166">
        <f>IF(PMKAFAAPAYER[[#This Row],[ ]]="Payé",PMKAFAAPAYER[[#This Row],[23.04.2025]],0)</f>
        <v>0</v>
      </c>
      <c r="BC578" s="161"/>
      <c r="BD578" s="176">
        <f>IF(PMKAFAAPAYER[[#This Row],[ ]]="Payé",PMKAFAAPAYER[[#This Row],[30.04.2025]],0)</f>
        <v>0</v>
      </c>
      <c r="BE578" s="18">
        <f t="shared" si="129"/>
        <v>0</v>
      </c>
      <c r="BF578" s="162"/>
      <c r="BG578" s="166">
        <f>IF(PMKAFAAPAYER[[#This Row],[ ]]="Payé",PMKAFAAPAYER[[#This Row],[07.05.2025]],0)</f>
        <v>0</v>
      </c>
      <c r="BH578" s="161"/>
      <c r="BI578" s="166">
        <f>IF(PMKAFAAPAYER[[#This Row],[ ]]="Payé",PMKAFAAPAYER[[#This Row],[14.05.2025]],0)</f>
        <v>0</v>
      </c>
      <c r="BJ578" s="161"/>
      <c r="BK578" s="166">
        <f>IF(PMKAFAAPAYER[[#This Row],[ ]]="Payé",PMKAFAAPAYER[[#This Row],[21.05.2025]],0)</f>
        <v>0</v>
      </c>
      <c r="BL578" s="161"/>
      <c r="BM578" s="176">
        <f>IF(PMKAFAAPAYER[[#This Row],[ ]]="Payé",PMKAFAAPAYER[[#This Row],[28.05.2025]],0)</f>
        <v>0</v>
      </c>
      <c r="BN578" s="17">
        <f t="shared" si="130"/>
        <v>0</v>
      </c>
      <c r="BO578" s="162"/>
      <c r="BP578" s="166">
        <f>IF(PMKAFAAPAYER[[#This Row],[ ]]="Payé",PMKAFAAPAYER[[#This Row],[04.06.2025]],0)</f>
        <v>0</v>
      </c>
      <c r="BQ578" s="161"/>
      <c r="BR578" s="166">
        <f>IF(PMKAFAAPAYER[[#This Row],[ ]]="Payé",PMKAFAAPAYER[[#This Row],[11.06.2025]],0)</f>
        <v>0</v>
      </c>
      <c r="BS578" s="161"/>
      <c r="BT578" s="166">
        <f>IF(PMKAFAAPAYER[[#This Row],[ ]]="Payé",PMKAFAAPAYER[[#This Row],[18.06.2025]],0)</f>
        <v>0</v>
      </c>
      <c r="BU578" s="161"/>
      <c r="BV578" s="176">
        <f>IF(PMKAFAAPAYER[[#This Row],[ ]]="Payé",PMKAFAAPAYER[[#This Row],[25.06.2025]],0)</f>
        <v>0</v>
      </c>
      <c r="BW578" s="18">
        <f t="shared" si="131"/>
        <v>0</v>
      </c>
      <c r="BX578" s="162"/>
      <c r="BY578" s="166">
        <f>IF(PMKAFAAPAYER[[#This Row],[ ]]="Payé",PMKAFAAPAYER[[#This Row],[02.07.2025]],0)</f>
        <v>0</v>
      </c>
      <c r="BZ578" s="161"/>
      <c r="CA578" s="166">
        <f>IF(PMKAFAAPAYER[[#This Row],[ ]]="Payé",PMKAFAAPAYER[[#This Row],[09.07.2025]],0)</f>
        <v>0</v>
      </c>
      <c r="CB578" s="161"/>
      <c r="CC578" s="166">
        <f>IF(PMKAFAAPAYER[[#This Row],[ ]]="Payé",PMKAFAAPAYER[[#This Row],[16.07.2025]],0)</f>
        <v>0</v>
      </c>
      <c r="CD578" s="161"/>
      <c r="CE578" s="166">
        <f>IF(PMKAFAAPAYER[[#This Row],[ ]]="Payé",PMKAFAAPAYER[[#This Row],[23.07.2025]],0)</f>
        <v>0</v>
      </c>
      <c r="CF578" s="161"/>
      <c r="CG578" s="176">
        <f>IF(PMKAFAAPAYER[[#This Row],[ ]]="Payé",PMKAFAAPAYER[[#This Row],[30.07.2025]],0)</f>
        <v>0</v>
      </c>
      <c r="CH578" s="17">
        <f t="shared" si="132"/>
        <v>0</v>
      </c>
      <c r="CI578" s="162"/>
      <c r="CJ578" s="166">
        <f>IF(PMKAFAAPAYER[[#This Row],[ ]]="Payé",PMKAFAAPAYER[[#This Row],[06.08.2025]],0)</f>
        <v>0</v>
      </c>
      <c r="CK578" s="161"/>
      <c r="CL578" s="166">
        <f>IF(PMKAFAAPAYER[[#This Row],[ ]]="Payé",PMKAFAAPAYER[[#This Row],[13.08.2025]],0)</f>
        <v>0</v>
      </c>
      <c r="CM578" s="161"/>
      <c r="CN578" s="166">
        <f>IF(PMKAFAAPAYER[[#This Row],[ ]]="Payé",PMKAFAAPAYER[[#This Row],[20.08.2025]],0)</f>
        <v>0</v>
      </c>
      <c r="CO578" s="161"/>
      <c r="CP578" s="176">
        <f>IF(PMKAFAAPAYER[[#This Row],[ ]]="Payé",PMKAFAAPAYER[[#This Row],[27.08.2025]],0)</f>
        <v>0</v>
      </c>
      <c r="CQ578" s="18">
        <f t="shared" si="133"/>
        <v>0</v>
      </c>
      <c r="CR578" s="162"/>
      <c r="CS578" s="166">
        <f>IF(PMKAFAAPAYER[[#This Row],[ ]]="Payé",PMKAFAAPAYER[[#This Row],[03.09.2025]],0)</f>
        <v>0</v>
      </c>
      <c r="CT578" s="161"/>
      <c r="CU578" s="166">
        <f>IF(PMKAFAAPAYER[[#This Row],[ ]]="Payé",PMKAFAAPAYER[[#This Row],[10.09.2025]],0)</f>
        <v>0</v>
      </c>
      <c r="CV578" s="161"/>
      <c r="CW578" s="166">
        <f>IF(PMKAFAAPAYER[[#This Row],[ ]]="Payé",PMKAFAAPAYER[[#This Row],[17.09.2025]],0)</f>
        <v>0</v>
      </c>
      <c r="CX578" s="161"/>
      <c r="CY578" s="176">
        <f>IF(PMKAFAAPAYER[[#This Row],[ ]]="Payé",PMKAFAAPAYER[[#This Row],[24.09.2025]],0)</f>
        <v>0</v>
      </c>
      <c r="CZ578" s="17">
        <f t="shared" si="134"/>
        <v>0</v>
      </c>
      <c r="DA578" s="162"/>
      <c r="DB578" s="166">
        <f>IF(PMKAFAAPAYER[[#This Row],[ ]]="Payé",PMKAFAAPAYER[[#This Row],[01.10.2025]],0)</f>
        <v>0</v>
      </c>
      <c r="DC578" s="161"/>
      <c r="DD578" s="166">
        <f>IF(PMKAFAAPAYER[[#This Row],[ ]]="Payé",PMKAFAAPAYER[[#This Row],[08.10.2025]],0)</f>
        <v>0</v>
      </c>
      <c r="DE578" s="161"/>
      <c r="DF578" s="166">
        <f>IF(PMKAFAAPAYER[[#This Row],[ ]]="Payé",PMKAFAAPAYER[[#This Row],[15.10.2025]],0)</f>
        <v>0</v>
      </c>
      <c r="DG578" s="161"/>
      <c r="DH578" s="166">
        <f>IF(PMKAFAAPAYER[[#This Row],[ ]]="Payé",PMKAFAAPAYER[[#This Row],[22.10.2025]],0)</f>
        <v>0</v>
      </c>
      <c r="DI578" s="161"/>
      <c r="DJ578" s="176">
        <f>IF(PMKAFAAPAYER[[#This Row],[ ]]="Payé",PMKAFAAPAYER[[#This Row],[29.10.2025]],0)</f>
        <v>0</v>
      </c>
      <c r="DK578" s="18">
        <f t="shared" si="135"/>
        <v>0</v>
      </c>
      <c r="DL578" s="162"/>
      <c r="DM578" s="166">
        <f>IF(PMKAFAAPAYER[[#This Row],[ ]]="Payé",PMKAFAAPAYER[[#This Row],[05.11.2025]],0)</f>
        <v>0</v>
      </c>
      <c r="DN578" s="161"/>
      <c r="DO578" s="166">
        <f>IF(PMKAFAAPAYER[[#This Row],[ ]]="Payé",PMKAFAAPAYER[[#This Row],[12.11.2025]],0)</f>
        <v>0</v>
      </c>
      <c r="DP578" s="161"/>
      <c r="DQ578" s="166">
        <f>IF(PMKAFAAPAYER[[#This Row],[ ]]="Payé",PMKAFAAPAYER[[#This Row],[19.11.2025]],0)</f>
        <v>0</v>
      </c>
      <c r="DR578" s="161"/>
      <c r="DS578" s="176">
        <f>IF(PMKAFAAPAYER[[#This Row],[ ]]="Payé",PMKAFAAPAYER[[#This Row],[26.11.2025]],0)</f>
        <v>0</v>
      </c>
      <c r="DT578" s="17">
        <f t="shared" si="136"/>
        <v>0</v>
      </c>
      <c r="DU578" s="162"/>
      <c r="DV578" s="166">
        <f>IF(PMKAFAAPAYER[[#This Row],[ ]]="Payé",PMKAFAAPAYER[[#This Row],[03.12.2025]],0)</f>
        <v>0</v>
      </c>
      <c r="DW578" s="161"/>
      <c r="DX578" s="166">
        <f>IF(PMKAFAAPAYER[[#This Row],[ ]]="Payé",PMKAFAAPAYER[[#This Row],[10.12.2025]],0)</f>
        <v>0</v>
      </c>
      <c r="DY578" s="161"/>
      <c r="DZ578" s="166">
        <f>IF(PMKAFAAPAYER[[#This Row],[ ]]="Payé",PMKAFAAPAYER[[#This Row],[17.12.2025]],0)</f>
        <v>0</v>
      </c>
      <c r="EA578" s="161"/>
      <c r="EB578" s="166">
        <f>IF(PMKAFAAPAYER[[#This Row],[ ]]="Payé",PMKAFAAPAYER[[#This Row],[24.12.2025]],0)</f>
        <v>0</v>
      </c>
      <c r="EC578" s="161"/>
      <c r="ED578" s="176">
        <f>IF(PMKAFAAPAYER[[#This Row],[ ]]="Payé",PMKAFAAPAYER[[#This Row],[31.12.2025]],0)</f>
        <v>0</v>
      </c>
      <c r="EE578" s="18">
        <f t="shared" si="137"/>
        <v>0</v>
      </c>
      <c r="EF578" s="11">
        <f t="shared" si="138"/>
        <v>0</v>
      </c>
      <c r="EG578" s="16">
        <f>+PMKAFAAPAYER[[#This Row],[CHF]]-PMKAFAAPAYER[[#This Row],[T2025]]</f>
        <v>0</v>
      </c>
    </row>
    <row r="579" spans="1:137" x14ac:dyDescent="0.3">
      <c r="A579" s="9">
        <f t="shared" si="139"/>
        <v>574</v>
      </c>
      <c r="B579" s="250"/>
      <c r="C579" s="251"/>
      <c r="D579" s="252"/>
      <c r="E579" s="253"/>
      <c r="F579" s="265">
        <f t="shared" si="140"/>
        <v>0</v>
      </c>
      <c r="G579" s="254"/>
      <c r="H579" s="255"/>
      <c r="I579" s="256"/>
      <c r="J579" s="14"/>
      <c r="K579" s="14"/>
      <c r="L579" s="14"/>
      <c r="N579" s="15"/>
      <c r="P579" s="258"/>
      <c r="Q579" s="259"/>
      <c r="R579" s="260"/>
      <c r="S579" s="166">
        <f>IF(PMKAFAAPAYER[[#This Row],[ ]]="Payé",PMKAFAAPAYER[[#This Row],[02.01.2025]],0)</f>
        <v>0</v>
      </c>
      <c r="T579" s="234"/>
      <c r="U579" s="166">
        <f>IF(PMKAFAAPAYER[[#This Row],[ ]]="Payé",PMKAFAAPAYER[[#This Row],[09.01.2025]],0)</f>
        <v>0</v>
      </c>
      <c r="V579" s="234"/>
      <c r="W579" s="166">
        <f>IF(PMKAFAAPAYER[[#This Row],[ ]]="Payé",PMKAFAAPAYER[[#This Row],[16.01.2025]],0)</f>
        <v>0</v>
      </c>
      <c r="X579" s="234"/>
      <c r="Y579" s="166">
        <f>IF(PMKAFAAPAYER[[#This Row],[ ]]="Payé",PMKAFAAPAYER[[#This Row],[23.01.2025]],0)</f>
        <v>0</v>
      </c>
      <c r="Z579" s="234"/>
      <c r="AA579" s="176">
        <f>IF(PMKAFAAPAYER[[#This Row],[ ]]="Payé",PMKAFAAPAYER[[#This Row],[30.01.2025]],0)</f>
        <v>0</v>
      </c>
      <c r="AB579" s="32">
        <f t="shared" si="126"/>
        <v>0</v>
      </c>
      <c r="AC579" s="234"/>
      <c r="AD579" s="166">
        <f>IF(PMKAFAAPAYER[[#This Row],[ ]]="Payé",PMKAFAAPAYER[[#This Row],[06.02.2025]],0)</f>
        <v>0</v>
      </c>
      <c r="AE579" s="234"/>
      <c r="AF579" s="166">
        <f>IF(PMKAFAAPAYER[[#This Row],[ ]]="Payé",PMKAFAAPAYER[[#This Row],[13.02.2025]],0)</f>
        <v>0</v>
      </c>
      <c r="AG579" s="234"/>
      <c r="AH579" s="166">
        <f>IF(PMKAFAAPAYER[[#This Row],[ ]]="Payé",PMKAFAAPAYER[[#This Row],[20.02.2025]],0)</f>
        <v>0</v>
      </c>
      <c r="AI579" s="234"/>
      <c r="AJ579" s="176">
        <f>IF(PMKAFAAPAYER[[#This Row],[ ]]="Payé",PMKAFAAPAYER[[#This Row],[27.02.2025]],0)</f>
        <v>0</v>
      </c>
      <c r="AK579" s="47">
        <f t="shared" si="127"/>
        <v>0</v>
      </c>
      <c r="AL579" s="162"/>
      <c r="AM579" s="166">
        <f>IF(PMKAFAAPAYER[[#This Row],[ ]]="Payé",PMKAFAAPAYER[[#This Row],[05.03.2025]],0)</f>
        <v>0</v>
      </c>
      <c r="AN579" s="161"/>
      <c r="AO579" s="166">
        <f>IF(PMKAFAAPAYER[[#This Row],[ ]]="Payé",PMKAFAAPAYER[[#This Row],[12.03.2025]],0)</f>
        <v>0</v>
      </c>
      <c r="AP579" s="161"/>
      <c r="AQ579" s="166">
        <f>IF(PMKAFAAPAYER[[#This Row],[ ]]="Payé",PMKAFAAPAYER[[#This Row],[19.03.2025]],0)</f>
        <v>0</v>
      </c>
      <c r="AR579" s="161"/>
      <c r="AS579" s="176">
        <f>IF(PMKAFAAPAYER[[#This Row],[ ]]="Payé",PMKAFAAPAYER[[#This Row],[26.03.2025]],0)</f>
        <v>0</v>
      </c>
      <c r="AT579" s="17">
        <f t="shared" si="128"/>
        <v>0</v>
      </c>
      <c r="AU579" s="162"/>
      <c r="AV579" s="166">
        <f>IF(PMKAFAAPAYER[[#This Row],[ ]]="Payé",PMKAFAAPAYER[[#This Row],[02.04.2025]],0)</f>
        <v>0</v>
      </c>
      <c r="AW579" s="161"/>
      <c r="AX579" s="166">
        <f>IF(PMKAFAAPAYER[[#This Row],[ ]]="Payé",PMKAFAAPAYER[[#This Row],[09.04.2025]],0)</f>
        <v>0</v>
      </c>
      <c r="AY579" s="161"/>
      <c r="AZ579" s="166">
        <f>IF(PMKAFAAPAYER[[#This Row],[ ]]="Payé",PMKAFAAPAYER[[#This Row],[16.04.2025]],0)</f>
        <v>0</v>
      </c>
      <c r="BA579" s="161"/>
      <c r="BB579" s="166">
        <f>IF(PMKAFAAPAYER[[#This Row],[ ]]="Payé",PMKAFAAPAYER[[#This Row],[23.04.2025]],0)</f>
        <v>0</v>
      </c>
      <c r="BC579" s="161"/>
      <c r="BD579" s="176">
        <f>IF(PMKAFAAPAYER[[#This Row],[ ]]="Payé",PMKAFAAPAYER[[#This Row],[30.04.2025]],0)</f>
        <v>0</v>
      </c>
      <c r="BE579" s="18">
        <f t="shared" si="129"/>
        <v>0</v>
      </c>
      <c r="BF579" s="162"/>
      <c r="BG579" s="166">
        <f>IF(PMKAFAAPAYER[[#This Row],[ ]]="Payé",PMKAFAAPAYER[[#This Row],[07.05.2025]],0)</f>
        <v>0</v>
      </c>
      <c r="BH579" s="161"/>
      <c r="BI579" s="166">
        <f>IF(PMKAFAAPAYER[[#This Row],[ ]]="Payé",PMKAFAAPAYER[[#This Row],[14.05.2025]],0)</f>
        <v>0</v>
      </c>
      <c r="BJ579" s="161"/>
      <c r="BK579" s="166">
        <f>IF(PMKAFAAPAYER[[#This Row],[ ]]="Payé",PMKAFAAPAYER[[#This Row],[21.05.2025]],0)</f>
        <v>0</v>
      </c>
      <c r="BL579" s="161"/>
      <c r="BM579" s="176">
        <f>IF(PMKAFAAPAYER[[#This Row],[ ]]="Payé",PMKAFAAPAYER[[#This Row],[28.05.2025]],0)</f>
        <v>0</v>
      </c>
      <c r="BN579" s="17">
        <f t="shared" si="130"/>
        <v>0</v>
      </c>
      <c r="BO579" s="162"/>
      <c r="BP579" s="166">
        <f>IF(PMKAFAAPAYER[[#This Row],[ ]]="Payé",PMKAFAAPAYER[[#This Row],[04.06.2025]],0)</f>
        <v>0</v>
      </c>
      <c r="BQ579" s="161"/>
      <c r="BR579" s="166">
        <f>IF(PMKAFAAPAYER[[#This Row],[ ]]="Payé",PMKAFAAPAYER[[#This Row],[11.06.2025]],0)</f>
        <v>0</v>
      </c>
      <c r="BS579" s="161"/>
      <c r="BT579" s="166">
        <f>IF(PMKAFAAPAYER[[#This Row],[ ]]="Payé",PMKAFAAPAYER[[#This Row],[18.06.2025]],0)</f>
        <v>0</v>
      </c>
      <c r="BU579" s="161"/>
      <c r="BV579" s="176">
        <f>IF(PMKAFAAPAYER[[#This Row],[ ]]="Payé",PMKAFAAPAYER[[#This Row],[25.06.2025]],0)</f>
        <v>0</v>
      </c>
      <c r="BW579" s="18">
        <f t="shared" si="131"/>
        <v>0</v>
      </c>
      <c r="BX579" s="162"/>
      <c r="BY579" s="166">
        <f>IF(PMKAFAAPAYER[[#This Row],[ ]]="Payé",PMKAFAAPAYER[[#This Row],[02.07.2025]],0)</f>
        <v>0</v>
      </c>
      <c r="BZ579" s="161"/>
      <c r="CA579" s="166">
        <f>IF(PMKAFAAPAYER[[#This Row],[ ]]="Payé",PMKAFAAPAYER[[#This Row],[09.07.2025]],0)</f>
        <v>0</v>
      </c>
      <c r="CB579" s="161"/>
      <c r="CC579" s="166">
        <f>IF(PMKAFAAPAYER[[#This Row],[ ]]="Payé",PMKAFAAPAYER[[#This Row],[16.07.2025]],0)</f>
        <v>0</v>
      </c>
      <c r="CD579" s="161"/>
      <c r="CE579" s="166">
        <f>IF(PMKAFAAPAYER[[#This Row],[ ]]="Payé",PMKAFAAPAYER[[#This Row],[23.07.2025]],0)</f>
        <v>0</v>
      </c>
      <c r="CF579" s="161"/>
      <c r="CG579" s="176">
        <f>IF(PMKAFAAPAYER[[#This Row],[ ]]="Payé",PMKAFAAPAYER[[#This Row],[30.07.2025]],0)</f>
        <v>0</v>
      </c>
      <c r="CH579" s="17">
        <f t="shared" si="132"/>
        <v>0</v>
      </c>
      <c r="CI579" s="162"/>
      <c r="CJ579" s="166">
        <f>IF(PMKAFAAPAYER[[#This Row],[ ]]="Payé",PMKAFAAPAYER[[#This Row],[06.08.2025]],0)</f>
        <v>0</v>
      </c>
      <c r="CK579" s="161"/>
      <c r="CL579" s="166">
        <f>IF(PMKAFAAPAYER[[#This Row],[ ]]="Payé",PMKAFAAPAYER[[#This Row],[13.08.2025]],0)</f>
        <v>0</v>
      </c>
      <c r="CM579" s="161"/>
      <c r="CN579" s="166">
        <f>IF(PMKAFAAPAYER[[#This Row],[ ]]="Payé",PMKAFAAPAYER[[#This Row],[20.08.2025]],0)</f>
        <v>0</v>
      </c>
      <c r="CO579" s="161"/>
      <c r="CP579" s="176">
        <f>IF(PMKAFAAPAYER[[#This Row],[ ]]="Payé",PMKAFAAPAYER[[#This Row],[27.08.2025]],0)</f>
        <v>0</v>
      </c>
      <c r="CQ579" s="18">
        <f t="shared" si="133"/>
        <v>0</v>
      </c>
      <c r="CR579" s="162"/>
      <c r="CS579" s="166">
        <f>IF(PMKAFAAPAYER[[#This Row],[ ]]="Payé",PMKAFAAPAYER[[#This Row],[03.09.2025]],0)</f>
        <v>0</v>
      </c>
      <c r="CT579" s="161"/>
      <c r="CU579" s="166">
        <f>IF(PMKAFAAPAYER[[#This Row],[ ]]="Payé",PMKAFAAPAYER[[#This Row],[10.09.2025]],0)</f>
        <v>0</v>
      </c>
      <c r="CV579" s="161"/>
      <c r="CW579" s="166">
        <f>IF(PMKAFAAPAYER[[#This Row],[ ]]="Payé",PMKAFAAPAYER[[#This Row],[17.09.2025]],0)</f>
        <v>0</v>
      </c>
      <c r="CX579" s="161"/>
      <c r="CY579" s="176">
        <f>IF(PMKAFAAPAYER[[#This Row],[ ]]="Payé",PMKAFAAPAYER[[#This Row],[24.09.2025]],0)</f>
        <v>0</v>
      </c>
      <c r="CZ579" s="17">
        <f t="shared" si="134"/>
        <v>0</v>
      </c>
      <c r="DA579" s="162"/>
      <c r="DB579" s="166">
        <f>IF(PMKAFAAPAYER[[#This Row],[ ]]="Payé",PMKAFAAPAYER[[#This Row],[01.10.2025]],0)</f>
        <v>0</v>
      </c>
      <c r="DC579" s="161"/>
      <c r="DD579" s="166">
        <f>IF(PMKAFAAPAYER[[#This Row],[ ]]="Payé",PMKAFAAPAYER[[#This Row],[08.10.2025]],0)</f>
        <v>0</v>
      </c>
      <c r="DE579" s="161"/>
      <c r="DF579" s="166">
        <f>IF(PMKAFAAPAYER[[#This Row],[ ]]="Payé",PMKAFAAPAYER[[#This Row],[15.10.2025]],0)</f>
        <v>0</v>
      </c>
      <c r="DG579" s="161"/>
      <c r="DH579" s="166">
        <f>IF(PMKAFAAPAYER[[#This Row],[ ]]="Payé",PMKAFAAPAYER[[#This Row],[22.10.2025]],0)</f>
        <v>0</v>
      </c>
      <c r="DI579" s="161"/>
      <c r="DJ579" s="176">
        <f>IF(PMKAFAAPAYER[[#This Row],[ ]]="Payé",PMKAFAAPAYER[[#This Row],[29.10.2025]],0)</f>
        <v>0</v>
      </c>
      <c r="DK579" s="18">
        <f t="shared" si="135"/>
        <v>0</v>
      </c>
      <c r="DL579" s="162"/>
      <c r="DM579" s="166">
        <f>IF(PMKAFAAPAYER[[#This Row],[ ]]="Payé",PMKAFAAPAYER[[#This Row],[05.11.2025]],0)</f>
        <v>0</v>
      </c>
      <c r="DN579" s="161"/>
      <c r="DO579" s="166">
        <f>IF(PMKAFAAPAYER[[#This Row],[ ]]="Payé",PMKAFAAPAYER[[#This Row],[12.11.2025]],0)</f>
        <v>0</v>
      </c>
      <c r="DP579" s="161"/>
      <c r="DQ579" s="166">
        <f>IF(PMKAFAAPAYER[[#This Row],[ ]]="Payé",PMKAFAAPAYER[[#This Row],[19.11.2025]],0)</f>
        <v>0</v>
      </c>
      <c r="DR579" s="161"/>
      <c r="DS579" s="176">
        <f>IF(PMKAFAAPAYER[[#This Row],[ ]]="Payé",PMKAFAAPAYER[[#This Row],[26.11.2025]],0)</f>
        <v>0</v>
      </c>
      <c r="DT579" s="17">
        <f t="shared" si="136"/>
        <v>0</v>
      </c>
      <c r="DU579" s="162"/>
      <c r="DV579" s="166">
        <f>IF(PMKAFAAPAYER[[#This Row],[ ]]="Payé",PMKAFAAPAYER[[#This Row],[03.12.2025]],0)</f>
        <v>0</v>
      </c>
      <c r="DW579" s="161"/>
      <c r="DX579" s="166">
        <f>IF(PMKAFAAPAYER[[#This Row],[ ]]="Payé",PMKAFAAPAYER[[#This Row],[10.12.2025]],0)</f>
        <v>0</v>
      </c>
      <c r="DY579" s="161"/>
      <c r="DZ579" s="166">
        <f>IF(PMKAFAAPAYER[[#This Row],[ ]]="Payé",PMKAFAAPAYER[[#This Row],[17.12.2025]],0)</f>
        <v>0</v>
      </c>
      <c r="EA579" s="161"/>
      <c r="EB579" s="166">
        <f>IF(PMKAFAAPAYER[[#This Row],[ ]]="Payé",PMKAFAAPAYER[[#This Row],[24.12.2025]],0)</f>
        <v>0</v>
      </c>
      <c r="EC579" s="161"/>
      <c r="ED579" s="176">
        <f>IF(PMKAFAAPAYER[[#This Row],[ ]]="Payé",PMKAFAAPAYER[[#This Row],[31.12.2025]],0)</f>
        <v>0</v>
      </c>
      <c r="EE579" s="18">
        <f t="shared" si="137"/>
        <v>0</v>
      </c>
      <c r="EF579" s="11">
        <f t="shared" si="138"/>
        <v>0</v>
      </c>
      <c r="EG579" s="16">
        <f>+PMKAFAAPAYER[[#This Row],[CHF]]-PMKAFAAPAYER[[#This Row],[T2025]]</f>
        <v>0</v>
      </c>
    </row>
    <row r="580" spans="1:137" x14ac:dyDescent="0.3">
      <c r="A580" s="9">
        <f t="shared" si="139"/>
        <v>575</v>
      </c>
      <c r="B580" s="250"/>
      <c r="C580" s="251"/>
      <c r="D580" s="252"/>
      <c r="E580" s="253"/>
      <c r="F580" s="265">
        <f t="shared" si="140"/>
        <v>0</v>
      </c>
      <c r="G580" s="254"/>
      <c r="H580" s="255"/>
      <c r="I580" s="256"/>
      <c r="J580" s="14"/>
      <c r="K580" s="14"/>
      <c r="L580" s="14"/>
      <c r="N580" s="15"/>
      <c r="P580" s="258"/>
      <c r="Q580" s="259"/>
      <c r="R580" s="260"/>
      <c r="S580" s="166">
        <f>IF(PMKAFAAPAYER[[#This Row],[ ]]="Payé",PMKAFAAPAYER[[#This Row],[02.01.2025]],0)</f>
        <v>0</v>
      </c>
      <c r="T580" s="234"/>
      <c r="U580" s="166">
        <f>IF(PMKAFAAPAYER[[#This Row],[ ]]="Payé",PMKAFAAPAYER[[#This Row],[09.01.2025]],0)</f>
        <v>0</v>
      </c>
      <c r="V580" s="234"/>
      <c r="W580" s="166">
        <f>IF(PMKAFAAPAYER[[#This Row],[ ]]="Payé",PMKAFAAPAYER[[#This Row],[16.01.2025]],0)</f>
        <v>0</v>
      </c>
      <c r="X580" s="234"/>
      <c r="Y580" s="166">
        <f>IF(PMKAFAAPAYER[[#This Row],[ ]]="Payé",PMKAFAAPAYER[[#This Row],[23.01.2025]],0)</f>
        <v>0</v>
      </c>
      <c r="Z580" s="234"/>
      <c r="AA580" s="176">
        <f>IF(PMKAFAAPAYER[[#This Row],[ ]]="Payé",PMKAFAAPAYER[[#This Row],[30.01.2025]],0)</f>
        <v>0</v>
      </c>
      <c r="AB580" s="32">
        <f t="shared" si="126"/>
        <v>0</v>
      </c>
      <c r="AC580" s="234"/>
      <c r="AD580" s="166">
        <f>IF(PMKAFAAPAYER[[#This Row],[ ]]="Payé",PMKAFAAPAYER[[#This Row],[06.02.2025]],0)</f>
        <v>0</v>
      </c>
      <c r="AE580" s="234"/>
      <c r="AF580" s="166">
        <f>IF(PMKAFAAPAYER[[#This Row],[ ]]="Payé",PMKAFAAPAYER[[#This Row],[13.02.2025]],0)</f>
        <v>0</v>
      </c>
      <c r="AG580" s="234"/>
      <c r="AH580" s="166">
        <f>IF(PMKAFAAPAYER[[#This Row],[ ]]="Payé",PMKAFAAPAYER[[#This Row],[20.02.2025]],0)</f>
        <v>0</v>
      </c>
      <c r="AI580" s="234"/>
      <c r="AJ580" s="176">
        <f>IF(PMKAFAAPAYER[[#This Row],[ ]]="Payé",PMKAFAAPAYER[[#This Row],[27.02.2025]],0)</f>
        <v>0</v>
      </c>
      <c r="AK580" s="47">
        <f t="shared" si="127"/>
        <v>0</v>
      </c>
      <c r="AL580" s="162"/>
      <c r="AM580" s="166">
        <f>IF(PMKAFAAPAYER[[#This Row],[ ]]="Payé",PMKAFAAPAYER[[#This Row],[05.03.2025]],0)</f>
        <v>0</v>
      </c>
      <c r="AN580" s="161"/>
      <c r="AO580" s="166">
        <f>IF(PMKAFAAPAYER[[#This Row],[ ]]="Payé",PMKAFAAPAYER[[#This Row],[12.03.2025]],0)</f>
        <v>0</v>
      </c>
      <c r="AP580" s="161"/>
      <c r="AQ580" s="166">
        <f>IF(PMKAFAAPAYER[[#This Row],[ ]]="Payé",PMKAFAAPAYER[[#This Row],[19.03.2025]],0)</f>
        <v>0</v>
      </c>
      <c r="AR580" s="161"/>
      <c r="AS580" s="176">
        <f>IF(PMKAFAAPAYER[[#This Row],[ ]]="Payé",PMKAFAAPAYER[[#This Row],[26.03.2025]],0)</f>
        <v>0</v>
      </c>
      <c r="AT580" s="17">
        <f t="shared" si="128"/>
        <v>0</v>
      </c>
      <c r="AU580" s="162"/>
      <c r="AV580" s="166">
        <f>IF(PMKAFAAPAYER[[#This Row],[ ]]="Payé",PMKAFAAPAYER[[#This Row],[02.04.2025]],0)</f>
        <v>0</v>
      </c>
      <c r="AW580" s="161"/>
      <c r="AX580" s="166">
        <f>IF(PMKAFAAPAYER[[#This Row],[ ]]="Payé",PMKAFAAPAYER[[#This Row],[09.04.2025]],0)</f>
        <v>0</v>
      </c>
      <c r="AY580" s="161"/>
      <c r="AZ580" s="166">
        <f>IF(PMKAFAAPAYER[[#This Row],[ ]]="Payé",PMKAFAAPAYER[[#This Row],[16.04.2025]],0)</f>
        <v>0</v>
      </c>
      <c r="BA580" s="161"/>
      <c r="BB580" s="166">
        <f>IF(PMKAFAAPAYER[[#This Row],[ ]]="Payé",PMKAFAAPAYER[[#This Row],[23.04.2025]],0)</f>
        <v>0</v>
      </c>
      <c r="BC580" s="161"/>
      <c r="BD580" s="176">
        <f>IF(PMKAFAAPAYER[[#This Row],[ ]]="Payé",PMKAFAAPAYER[[#This Row],[30.04.2025]],0)</f>
        <v>0</v>
      </c>
      <c r="BE580" s="18">
        <f t="shared" si="129"/>
        <v>0</v>
      </c>
      <c r="BF580" s="162"/>
      <c r="BG580" s="166">
        <f>IF(PMKAFAAPAYER[[#This Row],[ ]]="Payé",PMKAFAAPAYER[[#This Row],[07.05.2025]],0)</f>
        <v>0</v>
      </c>
      <c r="BH580" s="161"/>
      <c r="BI580" s="166">
        <f>IF(PMKAFAAPAYER[[#This Row],[ ]]="Payé",PMKAFAAPAYER[[#This Row],[14.05.2025]],0)</f>
        <v>0</v>
      </c>
      <c r="BJ580" s="161"/>
      <c r="BK580" s="166">
        <f>IF(PMKAFAAPAYER[[#This Row],[ ]]="Payé",PMKAFAAPAYER[[#This Row],[21.05.2025]],0)</f>
        <v>0</v>
      </c>
      <c r="BL580" s="161"/>
      <c r="BM580" s="176">
        <f>IF(PMKAFAAPAYER[[#This Row],[ ]]="Payé",PMKAFAAPAYER[[#This Row],[28.05.2025]],0)</f>
        <v>0</v>
      </c>
      <c r="BN580" s="17">
        <f t="shared" si="130"/>
        <v>0</v>
      </c>
      <c r="BO580" s="162"/>
      <c r="BP580" s="166">
        <f>IF(PMKAFAAPAYER[[#This Row],[ ]]="Payé",PMKAFAAPAYER[[#This Row],[04.06.2025]],0)</f>
        <v>0</v>
      </c>
      <c r="BQ580" s="161"/>
      <c r="BR580" s="166">
        <f>IF(PMKAFAAPAYER[[#This Row],[ ]]="Payé",PMKAFAAPAYER[[#This Row],[11.06.2025]],0)</f>
        <v>0</v>
      </c>
      <c r="BS580" s="161"/>
      <c r="BT580" s="166">
        <f>IF(PMKAFAAPAYER[[#This Row],[ ]]="Payé",PMKAFAAPAYER[[#This Row],[18.06.2025]],0)</f>
        <v>0</v>
      </c>
      <c r="BU580" s="161"/>
      <c r="BV580" s="176">
        <f>IF(PMKAFAAPAYER[[#This Row],[ ]]="Payé",PMKAFAAPAYER[[#This Row],[25.06.2025]],0)</f>
        <v>0</v>
      </c>
      <c r="BW580" s="18">
        <f t="shared" si="131"/>
        <v>0</v>
      </c>
      <c r="BX580" s="162"/>
      <c r="BY580" s="166">
        <f>IF(PMKAFAAPAYER[[#This Row],[ ]]="Payé",PMKAFAAPAYER[[#This Row],[02.07.2025]],0)</f>
        <v>0</v>
      </c>
      <c r="BZ580" s="161"/>
      <c r="CA580" s="166">
        <f>IF(PMKAFAAPAYER[[#This Row],[ ]]="Payé",PMKAFAAPAYER[[#This Row],[09.07.2025]],0)</f>
        <v>0</v>
      </c>
      <c r="CB580" s="161"/>
      <c r="CC580" s="166">
        <f>IF(PMKAFAAPAYER[[#This Row],[ ]]="Payé",PMKAFAAPAYER[[#This Row],[16.07.2025]],0)</f>
        <v>0</v>
      </c>
      <c r="CD580" s="161"/>
      <c r="CE580" s="166">
        <f>IF(PMKAFAAPAYER[[#This Row],[ ]]="Payé",PMKAFAAPAYER[[#This Row],[23.07.2025]],0)</f>
        <v>0</v>
      </c>
      <c r="CF580" s="161"/>
      <c r="CG580" s="176">
        <f>IF(PMKAFAAPAYER[[#This Row],[ ]]="Payé",PMKAFAAPAYER[[#This Row],[30.07.2025]],0)</f>
        <v>0</v>
      </c>
      <c r="CH580" s="17">
        <f t="shared" si="132"/>
        <v>0</v>
      </c>
      <c r="CI580" s="162"/>
      <c r="CJ580" s="166">
        <f>IF(PMKAFAAPAYER[[#This Row],[ ]]="Payé",PMKAFAAPAYER[[#This Row],[06.08.2025]],0)</f>
        <v>0</v>
      </c>
      <c r="CK580" s="161"/>
      <c r="CL580" s="166">
        <f>IF(PMKAFAAPAYER[[#This Row],[ ]]="Payé",PMKAFAAPAYER[[#This Row],[13.08.2025]],0)</f>
        <v>0</v>
      </c>
      <c r="CM580" s="161"/>
      <c r="CN580" s="166">
        <f>IF(PMKAFAAPAYER[[#This Row],[ ]]="Payé",PMKAFAAPAYER[[#This Row],[20.08.2025]],0)</f>
        <v>0</v>
      </c>
      <c r="CO580" s="161"/>
      <c r="CP580" s="176">
        <f>IF(PMKAFAAPAYER[[#This Row],[ ]]="Payé",PMKAFAAPAYER[[#This Row],[27.08.2025]],0)</f>
        <v>0</v>
      </c>
      <c r="CQ580" s="18">
        <f t="shared" si="133"/>
        <v>0</v>
      </c>
      <c r="CR580" s="162"/>
      <c r="CS580" s="166">
        <f>IF(PMKAFAAPAYER[[#This Row],[ ]]="Payé",PMKAFAAPAYER[[#This Row],[03.09.2025]],0)</f>
        <v>0</v>
      </c>
      <c r="CT580" s="161"/>
      <c r="CU580" s="166">
        <f>IF(PMKAFAAPAYER[[#This Row],[ ]]="Payé",PMKAFAAPAYER[[#This Row],[10.09.2025]],0)</f>
        <v>0</v>
      </c>
      <c r="CV580" s="161"/>
      <c r="CW580" s="166">
        <f>IF(PMKAFAAPAYER[[#This Row],[ ]]="Payé",PMKAFAAPAYER[[#This Row],[17.09.2025]],0)</f>
        <v>0</v>
      </c>
      <c r="CX580" s="161"/>
      <c r="CY580" s="176">
        <f>IF(PMKAFAAPAYER[[#This Row],[ ]]="Payé",PMKAFAAPAYER[[#This Row],[24.09.2025]],0)</f>
        <v>0</v>
      </c>
      <c r="CZ580" s="17">
        <f t="shared" si="134"/>
        <v>0</v>
      </c>
      <c r="DA580" s="162"/>
      <c r="DB580" s="166">
        <f>IF(PMKAFAAPAYER[[#This Row],[ ]]="Payé",PMKAFAAPAYER[[#This Row],[01.10.2025]],0)</f>
        <v>0</v>
      </c>
      <c r="DC580" s="161"/>
      <c r="DD580" s="166">
        <f>IF(PMKAFAAPAYER[[#This Row],[ ]]="Payé",PMKAFAAPAYER[[#This Row],[08.10.2025]],0)</f>
        <v>0</v>
      </c>
      <c r="DE580" s="161"/>
      <c r="DF580" s="166">
        <f>IF(PMKAFAAPAYER[[#This Row],[ ]]="Payé",PMKAFAAPAYER[[#This Row],[15.10.2025]],0)</f>
        <v>0</v>
      </c>
      <c r="DG580" s="161"/>
      <c r="DH580" s="166">
        <f>IF(PMKAFAAPAYER[[#This Row],[ ]]="Payé",PMKAFAAPAYER[[#This Row],[22.10.2025]],0)</f>
        <v>0</v>
      </c>
      <c r="DI580" s="161"/>
      <c r="DJ580" s="176">
        <f>IF(PMKAFAAPAYER[[#This Row],[ ]]="Payé",PMKAFAAPAYER[[#This Row],[29.10.2025]],0)</f>
        <v>0</v>
      </c>
      <c r="DK580" s="18">
        <f t="shared" si="135"/>
        <v>0</v>
      </c>
      <c r="DL580" s="162"/>
      <c r="DM580" s="166">
        <f>IF(PMKAFAAPAYER[[#This Row],[ ]]="Payé",PMKAFAAPAYER[[#This Row],[05.11.2025]],0)</f>
        <v>0</v>
      </c>
      <c r="DN580" s="161"/>
      <c r="DO580" s="166">
        <f>IF(PMKAFAAPAYER[[#This Row],[ ]]="Payé",PMKAFAAPAYER[[#This Row],[12.11.2025]],0)</f>
        <v>0</v>
      </c>
      <c r="DP580" s="161"/>
      <c r="DQ580" s="166">
        <f>IF(PMKAFAAPAYER[[#This Row],[ ]]="Payé",PMKAFAAPAYER[[#This Row],[19.11.2025]],0)</f>
        <v>0</v>
      </c>
      <c r="DR580" s="161"/>
      <c r="DS580" s="176">
        <f>IF(PMKAFAAPAYER[[#This Row],[ ]]="Payé",PMKAFAAPAYER[[#This Row],[26.11.2025]],0)</f>
        <v>0</v>
      </c>
      <c r="DT580" s="17">
        <f t="shared" si="136"/>
        <v>0</v>
      </c>
      <c r="DU580" s="162"/>
      <c r="DV580" s="166">
        <f>IF(PMKAFAAPAYER[[#This Row],[ ]]="Payé",PMKAFAAPAYER[[#This Row],[03.12.2025]],0)</f>
        <v>0</v>
      </c>
      <c r="DW580" s="161"/>
      <c r="DX580" s="166">
        <f>IF(PMKAFAAPAYER[[#This Row],[ ]]="Payé",PMKAFAAPAYER[[#This Row],[10.12.2025]],0)</f>
        <v>0</v>
      </c>
      <c r="DY580" s="161"/>
      <c r="DZ580" s="166">
        <f>IF(PMKAFAAPAYER[[#This Row],[ ]]="Payé",PMKAFAAPAYER[[#This Row],[17.12.2025]],0)</f>
        <v>0</v>
      </c>
      <c r="EA580" s="161"/>
      <c r="EB580" s="166">
        <f>IF(PMKAFAAPAYER[[#This Row],[ ]]="Payé",PMKAFAAPAYER[[#This Row],[24.12.2025]],0)</f>
        <v>0</v>
      </c>
      <c r="EC580" s="161"/>
      <c r="ED580" s="176">
        <f>IF(PMKAFAAPAYER[[#This Row],[ ]]="Payé",PMKAFAAPAYER[[#This Row],[31.12.2025]],0)</f>
        <v>0</v>
      </c>
      <c r="EE580" s="18">
        <f t="shared" si="137"/>
        <v>0</v>
      </c>
      <c r="EF580" s="11">
        <f t="shared" si="138"/>
        <v>0</v>
      </c>
      <c r="EG580" s="16">
        <f>+PMKAFAAPAYER[[#This Row],[CHF]]-PMKAFAAPAYER[[#This Row],[T2025]]</f>
        <v>0</v>
      </c>
    </row>
    <row r="581" spans="1:137" x14ac:dyDescent="0.3">
      <c r="A581" s="9">
        <f t="shared" si="139"/>
        <v>576</v>
      </c>
      <c r="B581" s="250"/>
      <c r="C581" s="251"/>
      <c r="D581" s="252"/>
      <c r="E581" s="253"/>
      <c r="F581" s="265">
        <f t="shared" si="140"/>
        <v>0</v>
      </c>
      <c r="G581" s="254"/>
      <c r="H581" s="255"/>
      <c r="I581" s="256"/>
      <c r="J581" s="14"/>
      <c r="K581" s="14"/>
      <c r="L581" s="14"/>
      <c r="N581" s="15"/>
      <c r="P581" s="258"/>
      <c r="Q581" s="259"/>
      <c r="R581" s="260"/>
      <c r="S581" s="166">
        <f>IF(PMKAFAAPAYER[[#This Row],[ ]]="Payé",PMKAFAAPAYER[[#This Row],[02.01.2025]],0)</f>
        <v>0</v>
      </c>
      <c r="T581" s="234"/>
      <c r="U581" s="166">
        <f>IF(PMKAFAAPAYER[[#This Row],[ ]]="Payé",PMKAFAAPAYER[[#This Row],[09.01.2025]],0)</f>
        <v>0</v>
      </c>
      <c r="V581" s="234"/>
      <c r="W581" s="166">
        <f>IF(PMKAFAAPAYER[[#This Row],[ ]]="Payé",PMKAFAAPAYER[[#This Row],[16.01.2025]],0)</f>
        <v>0</v>
      </c>
      <c r="X581" s="234"/>
      <c r="Y581" s="166">
        <f>IF(PMKAFAAPAYER[[#This Row],[ ]]="Payé",PMKAFAAPAYER[[#This Row],[23.01.2025]],0)</f>
        <v>0</v>
      </c>
      <c r="Z581" s="234"/>
      <c r="AA581" s="176">
        <f>IF(PMKAFAAPAYER[[#This Row],[ ]]="Payé",PMKAFAAPAYER[[#This Row],[30.01.2025]],0)</f>
        <v>0</v>
      </c>
      <c r="AB581" s="32">
        <f t="shared" si="126"/>
        <v>0</v>
      </c>
      <c r="AC581" s="234"/>
      <c r="AD581" s="166">
        <f>IF(PMKAFAAPAYER[[#This Row],[ ]]="Payé",PMKAFAAPAYER[[#This Row],[06.02.2025]],0)</f>
        <v>0</v>
      </c>
      <c r="AE581" s="234"/>
      <c r="AF581" s="166">
        <f>IF(PMKAFAAPAYER[[#This Row],[ ]]="Payé",PMKAFAAPAYER[[#This Row],[13.02.2025]],0)</f>
        <v>0</v>
      </c>
      <c r="AG581" s="234"/>
      <c r="AH581" s="166">
        <f>IF(PMKAFAAPAYER[[#This Row],[ ]]="Payé",PMKAFAAPAYER[[#This Row],[20.02.2025]],0)</f>
        <v>0</v>
      </c>
      <c r="AI581" s="234"/>
      <c r="AJ581" s="176">
        <f>IF(PMKAFAAPAYER[[#This Row],[ ]]="Payé",PMKAFAAPAYER[[#This Row],[27.02.2025]],0)</f>
        <v>0</v>
      </c>
      <c r="AK581" s="47">
        <f t="shared" si="127"/>
        <v>0</v>
      </c>
      <c r="AL581" s="162"/>
      <c r="AM581" s="166">
        <f>IF(PMKAFAAPAYER[[#This Row],[ ]]="Payé",PMKAFAAPAYER[[#This Row],[05.03.2025]],0)</f>
        <v>0</v>
      </c>
      <c r="AN581" s="161"/>
      <c r="AO581" s="166">
        <f>IF(PMKAFAAPAYER[[#This Row],[ ]]="Payé",PMKAFAAPAYER[[#This Row],[12.03.2025]],0)</f>
        <v>0</v>
      </c>
      <c r="AP581" s="161"/>
      <c r="AQ581" s="166">
        <f>IF(PMKAFAAPAYER[[#This Row],[ ]]="Payé",PMKAFAAPAYER[[#This Row],[19.03.2025]],0)</f>
        <v>0</v>
      </c>
      <c r="AR581" s="161"/>
      <c r="AS581" s="176">
        <f>IF(PMKAFAAPAYER[[#This Row],[ ]]="Payé",PMKAFAAPAYER[[#This Row],[26.03.2025]],0)</f>
        <v>0</v>
      </c>
      <c r="AT581" s="17">
        <f t="shared" si="128"/>
        <v>0</v>
      </c>
      <c r="AU581" s="162"/>
      <c r="AV581" s="166">
        <f>IF(PMKAFAAPAYER[[#This Row],[ ]]="Payé",PMKAFAAPAYER[[#This Row],[02.04.2025]],0)</f>
        <v>0</v>
      </c>
      <c r="AW581" s="161"/>
      <c r="AX581" s="166">
        <f>IF(PMKAFAAPAYER[[#This Row],[ ]]="Payé",PMKAFAAPAYER[[#This Row],[09.04.2025]],0)</f>
        <v>0</v>
      </c>
      <c r="AY581" s="161"/>
      <c r="AZ581" s="166">
        <f>IF(PMKAFAAPAYER[[#This Row],[ ]]="Payé",PMKAFAAPAYER[[#This Row],[16.04.2025]],0)</f>
        <v>0</v>
      </c>
      <c r="BA581" s="161"/>
      <c r="BB581" s="166">
        <f>IF(PMKAFAAPAYER[[#This Row],[ ]]="Payé",PMKAFAAPAYER[[#This Row],[23.04.2025]],0)</f>
        <v>0</v>
      </c>
      <c r="BC581" s="161"/>
      <c r="BD581" s="176">
        <f>IF(PMKAFAAPAYER[[#This Row],[ ]]="Payé",PMKAFAAPAYER[[#This Row],[30.04.2025]],0)</f>
        <v>0</v>
      </c>
      <c r="BE581" s="18">
        <f t="shared" si="129"/>
        <v>0</v>
      </c>
      <c r="BF581" s="162"/>
      <c r="BG581" s="166">
        <f>IF(PMKAFAAPAYER[[#This Row],[ ]]="Payé",PMKAFAAPAYER[[#This Row],[07.05.2025]],0)</f>
        <v>0</v>
      </c>
      <c r="BH581" s="161"/>
      <c r="BI581" s="166">
        <f>IF(PMKAFAAPAYER[[#This Row],[ ]]="Payé",PMKAFAAPAYER[[#This Row],[14.05.2025]],0)</f>
        <v>0</v>
      </c>
      <c r="BJ581" s="161"/>
      <c r="BK581" s="166">
        <f>IF(PMKAFAAPAYER[[#This Row],[ ]]="Payé",PMKAFAAPAYER[[#This Row],[21.05.2025]],0)</f>
        <v>0</v>
      </c>
      <c r="BL581" s="161"/>
      <c r="BM581" s="176">
        <f>IF(PMKAFAAPAYER[[#This Row],[ ]]="Payé",PMKAFAAPAYER[[#This Row],[28.05.2025]],0)</f>
        <v>0</v>
      </c>
      <c r="BN581" s="17">
        <f t="shared" si="130"/>
        <v>0</v>
      </c>
      <c r="BO581" s="162"/>
      <c r="BP581" s="166">
        <f>IF(PMKAFAAPAYER[[#This Row],[ ]]="Payé",PMKAFAAPAYER[[#This Row],[04.06.2025]],0)</f>
        <v>0</v>
      </c>
      <c r="BQ581" s="161"/>
      <c r="BR581" s="166">
        <f>IF(PMKAFAAPAYER[[#This Row],[ ]]="Payé",PMKAFAAPAYER[[#This Row],[11.06.2025]],0)</f>
        <v>0</v>
      </c>
      <c r="BS581" s="161"/>
      <c r="BT581" s="166">
        <f>IF(PMKAFAAPAYER[[#This Row],[ ]]="Payé",PMKAFAAPAYER[[#This Row],[18.06.2025]],0)</f>
        <v>0</v>
      </c>
      <c r="BU581" s="161"/>
      <c r="BV581" s="176">
        <f>IF(PMKAFAAPAYER[[#This Row],[ ]]="Payé",PMKAFAAPAYER[[#This Row],[25.06.2025]],0)</f>
        <v>0</v>
      </c>
      <c r="BW581" s="18">
        <f t="shared" si="131"/>
        <v>0</v>
      </c>
      <c r="BX581" s="162"/>
      <c r="BY581" s="166">
        <f>IF(PMKAFAAPAYER[[#This Row],[ ]]="Payé",PMKAFAAPAYER[[#This Row],[02.07.2025]],0)</f>
        <v>0</v>
      </c>
      <c r="BZ581" s="161"/>
      <c r="CA581" s="166">
        <f>IF(PMKAFAAPAYER[[#This Row],[ ]]="Payé",PMKAFAAPAYER[[#This Row],[09.07.2025]],0)</f>
        <v>0</v>
      </c>
      <c r="CB581" s="161"/>
      <c r="CC581" s="166">
        <f>IF(PMKAFAAPAYER[[#This Row],[ ]]="Payé",PMKAFAAPAYER[[#This Row],[16.07.2025]],0)</f>
        <v>0</v>
      </c>
      <c r="CD581" s="161"/>
      <c r="CE581" s="166">
        <f>IF(PMKAFAAPAYER[[#This Row],[ ]]="Payé",PMKAFAAPAYER[[#This Row],[23.07.2025]],0)</f>
        <v>0</v>
      </c>
      <c r="CF581" s="161"/>
      <c r="CG581" s="176">
        <f>IF(PMKAFAAPAYER[[#This Row],[ ]]="Payé",PMKAFAAPAYER[[#This Row],[30.07.2025]],0)</f>
        <v>0</v>
      </c>
      <c r="CH581" s="17">
        <f t="shared" si="132"/>
        <v>0</v>
      </c>
      <c r="CI581" s="162"/>
      <c r="CJ581" s="166">
        <f>IF(PMKAFAAPAYER[[#This Row],[ ]]="Payé",PMKAFAAPAYER[[#This Row],[06.08.2025]],0)</f>
        <v>0</v>
      </c>
      <c r="CK581" s="161"/>
      <c r="CL581" s="166">
        <f>IF(PMKAFAAPAYER[[#This Row],[ ]]="Payé",PMKAFAAPAYER[[#This Row],[13.08.2025]],0)</f>
        <v>0</v>
      </c>
      <c r="CM581" s="161"/>
      <c r="CN581" s="166">
        <f>IF(PMKAFAAPAYER[[#This Row],[ ]]="Payé",PMKAFAAPAYER[[#This Row],[20.08.2025]],0)</f>
        <v>0</v>
      </c>
      <c r="CO581" s="161"/>
      <c r="CP581" s="176">
        <f>IF(PMKAFAAPAYER[[#This Row],[ ]]="Payé",PMKAFAAPAYER[[#This Row],[27.08.2025]],0)</f>
        <v>0</v>
      </c>
      <c r="CQ581" s="18">
        <f t="shared" si="133"/>
        <v>0</v>
      </c>
      <c r="CR581" s="162"/>
      <c r="CS581" s="166">
        <f>IF(PMKAFAAPAYER[[#This Row],[ ]]="Payé",PMKAFAAPAYER[[#This Row],[03.09.2025]],0)</f>
        <v>0</v>
      </c>
      <c r="CT581" s="161"/>
      <c r="CU581" s="166">
        <f>IF(PMKAFAAPAYER[[#This Row],[ ]]="Payé",PMKAFAAPAYER[[#This Row],[10.09.2025]],0)</f>
        <v>0</v>
      </c>
      <c r="CV581" s="161"/>
      <c r="CW581" s="166">
        <f>IF(PMKAFAAPAYER[[#This Row],[ ]]="Payé",PMKAFAAPAYER[[#This Row],[17.09.2025]],0)</f>
        <v>0</v>
      </c>
      <c r="CX581" s="161"/>
      <c r="CY581" s="176">
        <f>IF(PMKAFAAPAYER[[#This Row],[ ]]="Payé",PMKAFAAPAYER[[#This Row],[24.09.2025]],0)</f>
        <v>0</v>
      </c>
      <c r="CZ581" s="17">
        <f t="shared" si="134"/>
        <v>0</v>
      </c>
      <c r="DA581" s="162"/>
      <c r="DB581" s="166">
        <f>IF(PMKAFAAPAYER[[#This Row],[ ]]="Payé",PMKAFAAPAYER[[#This Row],[01.10.2025]],0)</f>
        <v>0</v>
      </c>
      <c r="DC581" s="161"/>
      <c r="DD581" s="166">
        <f>IF(PMKAFAAPAYER[[#This Row],[ ]]="Payé",PMKAFAAPAYER[[#This Row],[08.10.2025]],0)</f>
        <v>0</v>
      </c>
      <c r="DE581" s="161"/>
      <c r="DF581" s="166">
        <f>IF(PMKAFAAPAYER[[#This Row],[ ]]="Payé",PMKAFAAPAYER[[#This Row],[15.10.2025]],0)</f>
        <v>0</v>
      </c>
      <c r="DG581" s="161"/>
      <c r="DH581" s="166">
        <f>IF(PMKAFAAPAYER[[#This Row],[ ]]="Payé",PMKAFAAPAYER[[#This Row],[22.10.2025]],0)</f>
        <v>0</v>
      </c>
      <c r="DI581" s="161"/>
      <c r="DJ581" s="176">
        <f>IF(PMKAFAAPAYER[[#This Row],[ ]]="Payé",PMKAFAAPAYER[[#This Row],[29.10.2025]],0)</f>
        <v>0</v>
      </c>
      <c r="DK581" s="18">
        <f t="shared" si="135"/>
        <v>0</v>
      </c>
      <c r="DL581" s="162"/>
      <c r="DM581" s="166">
        <f>IF(PMKAFAAPAYER[[#This Row],[ ]]="Payé",PMKAFAAPAYER[[#This Row],[05.11.2025]],0)</f>
        <v>0</v>
      </c>
      <c r="DN581" s="161"/>
      <c r="DO581" s="166">
        <f>IF(PMKAFAAPAYER[[#This Row],[ ]]="Payé",PMKAFAAPAYER[[#This Row],[12.11.2025]],0)</f>
        <v>0</v>
      </c>
      <c r="DP581" s="161"/>
      <c r="DQ581" s="166">
        <f>IF(PMKAFAAPAYER[[#This Row],[ ]]="Payé",PMKAFAAPAYER[[#This Row],[19.11.2025]],0)</f>
        <v>0</v>
      </c>
      <c r="DR581" s="161"/>
      <c r="DS581" s="176">
        <f>IF(PMKAFAAPAYER[[#This Row],[ ]]="Payé",PMKAFAAPAYER[[#This Row],[26.11.2025]],0)</f>
        <v>0</v>
      </c>
      <c r="DT581" s="17">
        <f t="shared" si="136"/>
        <v>0</v>
      </c>
      <c r="DU581" s="162"/>
      <c r="DV581" s="166">
        <f>IF(PMKAFAAPAYER[[#This Row],[ ]]="Payé",PMKAFAAPAYER[[#This Row],[03.12.2025]],0)</f>
        <v>0</v>
      </c>
      <c r="DW581" s="161"/>
      <c r="DX581" s="166">
        <f>IF(PMKAFAAPAYER[[#This Row],[ ]]="Payé",PMKAFAAPAYER[[#This Row],[10.12.2025]],0)</f>
        <v>0</v>
      </c>
      <c r="DY581" s="161"/>
      <c r="DZ581" s="166">
        <f>IF(PMKAFAAPAYER[[#This Row],[ ]]="Payé",PMKAFAAPAYER[[#This Row],[17.12.2025]],0)</f>
        <v>0</v>
      </c>
      <c r="EA581" s="161"/>
      <c r="EB581" s="166">
        <f>IF(PMKAFAAPAYER[[#This Row],[ ]]="Payé",PMKAFAAPAYER[[#This Row],[24.12.2025]],0)</f>
        <v>0</v>
      </c>
      <c r="EC581" s="161"/>
      <c r="ED581" s="176">
        <f>IF(PMKAFAAPAYER[[#This Row],[ ]]="Payé",PMKAFAAPAYER[[#This Row],[31.12.2025]],0)</f>
        <v>0</v>
      </c>
      <c r="EE581" s="18">
        <f t="shared" si="137"/>
        <v>0</v>
      </c>
      <c r="EF581" s="11">
        <f t="shared" si="138"/>
        <v>0</v>
      </c>
      <c r="EG581" s="16">
        <f>+PMKAFAAPAYER[[#This Row],[CHF]]-PMKAFAAPAYER[[#This Row],[T2025]]</f>
        <v>0</v>
      </c>
    </row>
    <row r="582" spans="1:137" x14ac:dyDescent="0.3">
      <c r="A582" s="9">
        <f t="shared" si="139"/>
        <v>577</v>
      </c>
      <c r="B582" s="250"/>
      <c r="C582" s="251"/>
      <c r="D582" s="252"/>
      <c r="E582" s="253"/>
      <c r="F582" s="265">
        <f t="shared" si="140"/>
        <v>0</v>
      </c>
      <c r="G582" s="254"/>
      <c r="H582" s="255"/>
      <c r="I582" s="256"/>
      <c r="J582" s="14"/>
      <c r="K582" s="14"/>
      <c r="L582" s="14"/>
      <c r="N582" s="15"/>
      <c r="P582" s="258"/>
      <c r="Q582" s="259"/>
      <c r="R582" s="260"/>
      <c r="S582" s="166">
        <f>IF(PMKAFAAPAYER[[#This Row],[ ]]="Payé",PMKAFAAPAYER[[#This Row],[02.01.2025]],0)</f>
        <v>0</v>
      </c>
      <c r="T582" s="234"/>
      <c r="U582" s="166">
        <f>IF(PMKAFAAPAYER[[#This Row],[ ]]="Payé",PMKAFAAPAYER[[#This Row],[09.01.2025]],0)</f>
        <v>0</v>
      </c>
      <c r="V582" s="234"/>
      <c r="W582" s="166">
        <f>IF(PMKAFAAPAYER[[#This Row],[ ]]="Payé",PMKAFAAPAYER[[#This Row],[16.01.2025]],0)</f>
        <v>0</v>
      </c>
      <c r="X582" s="234"/>
      <c r="Y582" s="166">
        <f>IF(PMKAFAAPAYER[[#This Row],[ ]]="Payé",PMKAFAAPAYER[[#This Row],[23.01.2025]],0)</f>
        <v>0</v>
      </c>
      <c r="Z582" s="234"/>
      <c r="AA582" s="176">
        <f>IF(PMKAFAAPAYER[[#This Row],[ ]]="Payé",PMKAFAAPAYER[[#This Row],[30.01.2025]],0)</f>
        <v>0</v>
      </c>
      <c r="AB582" s="32">
        <f t="shared" ref="AB582:AB645" si="141">SUM(R582,T582,V582,X582,Z582)</f>
        <v>0</v>
      </c>
      <c r="AC582" s="234"/>
      <c r="AD582" s="166">
        <f>IF(PMKAFAAPAYER[[#This Row],[ ]]="Payé",PMKAFAAPAYER[[#This Row],[06.02.2025]],0)</f>
        <v>0</v>
      </c>
      <c r="AE582" s="234"/>
      <c r="AF582" s="166">
        <f>IF(PMKAFAAPAYER[[#This Row],[ ]]="Payé",PMKAFAAPAYER[[#This Row],[13.02.2025]],0)</f>
        <v>0</v>
      </c>
      <c r="AG582" s="234"/>
      <c r="AH582" s="166">
        <f>IF(PMKAFAAPAYER[[#This Row],[ ]]="Payé",PMKAFAAPAYER[[#This Row],[20.02.2025]],0)</f>
        <v>0</v>
      </c>
      <c r="AI582" s="234"/>
      <c r="AJ582" s="176">
        <f>IF(PMKAFAAPAYER[[#This Row],[ ]]="Payé",PMKAFAAPAYER[[#This Row],[27.02.2025]],0)</f>
        <v>0</v>
      </c>
      <c r="AK582" s="47">
        <f t="shared" ref="AK582:AK645" si="142">SUM(AC582,AE582,AG582,AI582)</f>
        <v>0</v>
      </c>
      <c r="AL582" s="162"/>
      <c r="AM582" s="166">
        <f>IF(PMKAFAAPAYER[[#This Row],[ ]]="Payé",PMKAFAAPAYER[[#This Row],[05.03.2025]],0)</f>
        <v>0</v>
      </c>
      <c r="AN582" s="161"/>
      <c r="AO582" s="166">
        <f>IF(PMKAFAAPAYER[[#This Row],[ ]]="Payé",PMKAFAAPAYER[[#This Row],[12.03.2025]],0)</f>
        <v>0</v>
      </c>
      <c r="AP582" s="161"/>
      <c r="AQ582" s="166">
        <f>IF(PMKAFAAPAYER[[#This Row],[ ]]="Payé",PMKAFAAPAYER[[#This Row],[19.03.2025]],0)</f>
        <v>0</v>
      </c>
      <c r="AR582" s="161"/>
      <c r="AS582" s="176">
        <f>IF(PMKAFAAPAYER[[#This Row],[ ]]="Payé",PMKAFAAPAYER[[#This Row],[26.03.2025]],0)</f>
        <v>0</v>
      </c>
      <c r="AT582" s="17">
        <f t="shared" ref="AT582:AT645" si="143">SUM(AL582,AN582,AP582,AR582)</f>
        <v>0</v>
      </c>
      <c r="AU582" s="162"/>
      <c r="AV582" s="166">
        <f>IF(PMKAFAAPAYER[[#This Row],[ ]]="Payé",PMKAFAAPAYER[[#This Row],[02.04.2025]],0)</f>
        <v>0</v>
      </c>
      <c r="AW582" s="161"/>
      <c r="AX582" s="166">
        <f>IF(PMKAFAAPAYER[[#This Row],[ ]]="Payé",PMKAFAAPAYER[[#This Row],[09.04.2025]],0)</f>
        <v>0</v>
      </c>
      <c r="AY582" s="161"/>
      <c r="AZ582" s="166">
        <f>IF(PMKAFAAPAYER[[#This Row],[ ]]="Payé",PMKAFAAPAYER[[#This Row],[16.04.2025]],0)</f>
        <v>0</v>
      </c>
      <c r="BA582" s="161"/>
      <c r="BB582" s="166">
        <f>IF(PMKAFAAPAYER[[#This Row],[ ]]="Payé",PMKAFAAPAYER[[#This Row],[23.04.2025]],0)</f>
        <v>0</v>
      </c>
      <c r="BC582" s="161"/>
      <c r="BD582" s="176">
        <f>IF(PMKAFAAPAYER[[#This Row],[ ]]="Payé",PMKAFAAPAYER[[#This Row],[30.04.2025]],0)</f>
        <v>0</v>
      </c>
      <c r="BE582" s="18">
        <f t="shared" ref="BE582:BE645" si="144">SUM(AU582,AW582,AY582,BA582,BC582)</f>
        <v>0</v>
      </c>
      <c r="BF582" s="162"/>
      <c r="BG582" s="166">
        <f>IF(PMKAFAAPAYER[[#This Row],[ ]]="Payé",PMKAFAAPAYER[[#This Row],[07.05.2025]],0)</f>
        <v>0</v>
      </c>
      <c r="BH582" s="161"/>
      <c r="BI582" s="166">
        <f>IF(PMKAFAAPAYER[[#This Row],[ ]]="Payé",PMKAFAAPAYER[[#This Row],[14.05.2025]],0)</f>
        <v>0</v>
      </c>
      <c r="BJ582" s="161"/>
      <c r="BK582" s="166">
        <f>IF(PMKAFAAPAYER[[#This Row],[ ]]="Payé",PMKAFAAPAYER[[#This Row],[21.05.2025]],0)</f>
        <v>0</v>
      </c>
      <c r="BL582" s="161"/>
      <c r="BM582" s="176">
        <f>IF(PMKAFAAPAYER[[#This Row],[ ]]="Payé",PMKAFAAPAYER[[#This Row],[28.05.2025]],0)</f>
        <v>0</v>
      </c>
      <c r="BN582" s="17">
        <f t="shared" ref="BN582:BN645" si="145">SUM(BF582,BH582,BJ582,BL582)</f>
        <v>0</v>
      </c>
      <c r="BO582" s="162"/>
      <c r="BP582" s="166">
        <f>IF(PMKAFAAPAYER[[#This Row],[ ]]="Payé",PMKAFAAPAYER[[#This Row],[04.06.2025]],0)</f>
        <v>0</v>
      </c>
      <c r="BQ582" s="161"/>
      <c r="BR582" s="166">
        <f>IF(PMKAFAAPAYER[[#This Row],[ ]]="Payé",PMKAFAAPAYER[[#This Row],[11.06.2025]],0)</f>
        <v>0</v>
      </c>
      <c r="BS582" s="161"/>
      <c r="BT582" s="166">
        <f>IF(PMKAFAAPAYER[[#This Row],[ ]]="Payé",PMKAFAAPAYER[[#This Row],[18.06.2025]],0)</f>
        <v>0</v>
      </c>
      <c r="BU582" s="161"/>
      <c r="BV582" s="176">
        <f>IF(PMKAFAAPAYER[[#This Row],[ ]]="Payé",PMKAFAAPAYER[[#This Row],[25.06.2025]],0)</f>
        <v>0</v>
      </c>
      <c r="BW582" s="18">
        <f t="shared" ref="BW582:BW645" si="146">SUM(BO582,BQ582,BS582,BU582)</f>
        <v>0</v>
      </c>
      <c r="BX582" s="162"/>
      <c r="BY582" s="166">
        <f>IF(PMKAFAAPAYER[[#This Row],[ ]]="Payé",PMKAFAAPAYER[[#This Row],[02.07.2025]],0)</f>
        <v>0</v>
      </c>
      <c r="BZ582" s="161"/>
      <c r="CA582" s="166">
        <f>IF(PMKAFAAPAYER[[#This Row],[ ]]="Payé",PMKAFAAPAYER[[#This Row],[09.07.2025]],0)</f>
        <v>0</v>
      </c>
      <c r="CB582" s="161"/>
      <c r="CC582" s="166">
        <f>IF(PMKAFAAPAYER[[#This Row],[ ]]="Payé",PMKAFAAPAYER[[#This Row],[16.07.2025]],0)</f>
        <v>0</v>
      </c>
      <c r="CD582" s="161"/>
      <c r="CE582" s="166">
        <f>IF(PMKAFAAPAYER[[#This Row],[ ]]="Payé",PMKAFAAPAYER[[#This Row],[23.07.2025]],0)</f>
        <v>0</v>
      </c>
      <c r="CF582" s="161"/>
      <c r="CG582" s="176">
        <f>IF(PMKAFAAPAYER[[#This Row],[ ]]="Payé",PMKAFAAPAYER[[#This Row],[30.07.2025]],0)</f>
        <v>0</v>
      </c>
      <c r="CH582" s="17">
        <f t="shared" ref="CH582:CH645" si="147">SUM(BX582,BZ582,CB582,CD582,CF582)</f>
        <v>0</v>
      </c>
      <c r="CI582" s="162"/>
      <c r="CJ582" s="166">
        <f>IF(PMKAFAAPAYER[[#This Row],[ ]]="Payé",PMKAFAAPAYER[[#This Row],[06.08.2025]],0)</f>
        <v>0</v>
      </c>
      <c r="CK582" s="161"/>
      <c r="CL582" s="166">
        <f>IF(PMKAFAAPAYER[[#This Row],[ ]]="Payé",PMKAFAAPAYER[[#This Row],[13.08.2025]],0)</f>
        <v>0</v>
      </c>
      <c r="CM582" s="161"/>
      <c r="CN582" s="166">
        <f>IF(PMKAFAAPAYER[[#This Row],[ ]]="Payé",PMKAFAAPAYER[[#This Row],[20.08.2025]],0)</f>
        <v>0</v>
      </c>
      <c r="CO582" s="161"/>
      <c r="CP582" s="176">
        <f>IF(PMKAFAAPAYER[[#This Row],[ ]]="Payé",PMKAFAAPAYER[[#This Row],[27.08.2025]],0)</f>
        <v>0</v>
      </c>
      <c r="CQ582" s="18">
        <f t="shared" ref="CQ582:CQ645" si="148">SUM(CI582,CK582,CM582,CO582)</f>
        <v>0</v>
      </c>
      <c r="CR582" s="162"/>
      <c r="CS582" s="166">
        <f>IF(PMKAFAAPAYER[[#This Row],[ ]]="Payé",PMKAFAAPAYER[[#This Row],[03.09.2025]],0)</f>
        <v>0</v>
      </c>
      <c r="CT582" s="161"/>
      <c r="CU582" s="166">
        <f>IF(PMKAFAAPAYER[[#This Row],[ ]]="Payé",PMKAFAAPAYER[[#This Row],[10.09.2025]],0)</f>
        <v>0</v>
      </c>
      <c r="CV582" s="161"/>
      <c r="CW582" s="166">
        <f>IF(PMKAFAAPAYER[[#This Row],[ ]]="Payé",PMKAFAAPAYER[[#This Row],[17.09.2025]],0)</f>
        <v>0</v>
      </c>
      <c r="CX582" s="161"/>
      <c r="CY582" s="176">
        <f>IF(PMKAFAAPAYER[[#This Row],[ ]]="Payé",PMKAFAAPAYER[[#This Row],[24.09.2025]],0)</f>
        <v>0</v>
      </c>
      <c r="CZ582" s="17">
        <f t="shared" ref="CZ582:CZ645" si="149">SUM(CR582,CT582,CV582,CX582)</f>
        <v>0</v>
      </c>
      <c r="DA582" s="162"/>
      <c r="DB582" s="166">
        <f>IF(PMKAFAAPAYER[[#This Row],[ ]]="Payé",PMKAFAAPAYER[[#This Row],[01.10.2025]],0)</f>
        <v>0</v>
      </c>
      <c r="DC582" s="161"/>
      <c r="DD582" s="166">
        <f>IF(PMKAFAAPAYER[[#This Row],[ ]]="Payé",PMKAFAAPAYER[[#This Row],[08.10.2025]],0)</f>
        <v>0</v>
      </c>
      <c r="DE582" s="161"/>
      <c r="DF582" s="166">
        <f>IF(PMKAFAAPAYER[[#This Row],[ ]]="Payé",PMKAFAAPAYER[[#This Row],[15.10.2025]],0)</f>
        <v>0</v>
      </c>
      <c r="DG582" s="161"/>
      <c r="DH582" s="166">
        <f>IF(PMKAFAAPAYER[[#This Row],[ ]]="Payé",PMKAFAAPAYER[[#This Row],[22.10.2025]],0)</f>
        <v>0</v>
      </c>
      <c r="DI582" s="161"/>
      <c r="DJ582" s="176">
        <f>IF(PMKAFAAPAYER[[#This Row],[ ]]="Payé",PMKAFAAPAYER[[#This Row],[29.10.2025]],0)</f>
        <v>0</v>
      </c>
      <c r="DK582" s="18">
        <f t="shared" ref="DK582:DK645" si="150">SUM(DA582,DC582,DE582,DG582,DI582)</f>
        <v>0</v>
      </c>
      <c r="DL582" s="162"/>
      <c r="DM582" s="166">
        <f>IF(PMKAFAAPAYER[[#This Row],[ ]]="Payé",PMKAFAAPAYER[[#This Row],[05.11.2025]],0)</f>
        <v>0</v>
      </c>
      <c r="DN582" s="161"/>
      <c r="DO582" s="166">
        <f>IF(PMKAFAAPAYER[[#This Row],[ ]]="Payé",PMKAFAAPAYER[[#This Row],[12.11.2025]],0)</f>
        <v>0</v>
      </c>
      <c r="DP582" s="161"/>
      <c r="DQ582" s="166">
        <f>IF(PMKAFAAPAYER[[#This Row],[ ]]="Payé",PMKAFAAPAYER[[#This Row],[19.11.2025]],0)</f>
        <v>0</v>
      </c>
      <c r="DR582" s="161"/>
      <c r="DS582" s="176">
        <f>IF(PMKAFAAPAYER[[#This Row],[ ]]="Payé",PMKAFAAPAYER[[#This Row],[26.11.2025]],0)</f>
        <v>0</v>
      </c>
      <c r="DT582" s="17">
        <f t="shared" ref="DT582:DT645" si="151">SUM(DL582,DN582,DP582,DR582)</f>
        <v>0</v>
      </c>
      <c r="DU582" s="162"/>
      <c r="DV582" s="166">
        <f>IF(PMKAFAAPAYER[[#This Row],[ ]]="Payé",PMKAFAAPAYER[[#This Row],[03.12.2025]],0)</f>
        <v>0</v>
      </c>
      <c r="DW582" s="161"/>
      <c r="DX582" s="166">
        <f>IF(PMKAFAAPAYER[[#This Row],[ ]]="Payé",PMKAFAAPAYER[[#This Row],[10.12.2025]],0)</f>
        <v>0</v>
      </c>
      <c r="DY582" s="161"/>
      <c r="DZ582" s="166">
        <f>IF(PMKAFAAPAYER[[#This Row],[ ]]="Payé",PMKAFAAPAYER[[#This Row],[17.12.2025]],0)</f>
        <v>0</v>
      </c>
      <c r="EA582" s="161"/>
      <c r="EB582" s="166">
        <f>IF(PMKAFAAPAYER[[#This Row],[ ]]="Payé",PMKAFAAPAYER[[#This Row],[24.12.2025]],0)</f>
        <v>0</v>
      </c>
      <c r="EC582" s="161"/>
      <c r="ED582" s="176">
        <f>IF(PMKAFAAPAYER[[#This Row],[ ]]="Payé",PMKAFAAPAYER[[#This Row],[31.12.2025]],0)</f>
        <v>0</v>
      </c>
      <c r="EE582" s="18">
        <f t="shared" ref="EE582:EE645" si="152">SUM(DU582,DW582,DY582,EA582,EC582)</f>
        <v>0</v>
      </c>
      <c r="EF582" s="11">
        <f t="shared" ref="EF582:EF645" si="153">SUM(AB582,AK582,AT582,BE582,BN582,BW582,CH582,CQ582,CZ582,DK582,DT582,EE582)</f>
        <v>0</v>
      </c>
      <c r="EG582" s="16">
        <f>+PMKAFAAPAYER[[#This Row],[CHF]]-PMKAFAAPAYER[[#This Row],[T2025]]</f>
        <v>0</v>
      </c>
    </row>
    <row r="583" spans="1:137" x14ac:dyDescent="0.3">
      <c r="A583" s="9">
        <f t="shared" ref="A583:A646" si="154">+A582+1</f>
        <v>578</v>
      </c>
      <c r="B583" s="250"/>
      <c r="C583" s="251"/>
      <c r="D583" s="252"/>
      <c r="E583" s="253"/>
      <c r="F583" s="265">
        <f t="shared" si="140"/>
        <v>0</v>
      </c>
      <c r="G583" s="254"/>
      <c r="H583" s="255"/>
      <c r="I583" s="256"/>
      <c r="J583" s="14"/>
      <c r="K583" s="14"/>
      <c r="L583" s="14"/>
      <c r="N583" s="15"/>
      <c r="P583" s="258"/>
      <c r="Q583" s="259"/>
      <c r="R583" s="260"/>
      <c r="S583" s="166">
        <f>IF(PMKAFAAPAYER[[#This Row],[ ]]="Payé",PMKAFAAPAYER[[#This Row],[02.01.2025]],0)</f>
        <v>0</v>
      </c>
      <c r="T583" s="234"/>
      <c r="U583" s="166">
        <f>IF(PMKAFAAPAYER[[#This Row],[ ]]="Payé",PMKAFAAPAYER[[#This Row],[09.01.2025]],0)</f>
        <v>0</v>
      </c>
      <c r="V583" s="234"/>
      <c r="W583" s="166">
        <f>IF(PMKAFAAPAYER[[#This Row],[ ]]="Payé",PMKAFAAPAYER[[#This Row],[16.01.2025]],0)</f>
        <v>0</v>
      </c>
      <c r="X583" s="234"/>
      <c r="Y583" s="166">
        <f>IF(PMKAFAAPAYER[[#This Row],[ ]]="Payé",PMKAFAAPAYER[[#This Row],[23.01.2025]],0)</f>
        <v>0</v>
      </c>
      <c r="Z583" s="234"/>
      <c r="AA583" s="176">
        <f>IF(PMKAFAAPAYER[[#This Row],[ ]]="Payé",PMKAFAAPAYER[[#This Row],[30.01.2025]],0)</f>
        <v>0</v>
      </c>
      <c r="AB583" s="32">
        <f t="shared" si="141"/>
        <v>0</v>
      </c>
      <c r="AC583" s="234"/>
      <c r="AD583" s="166">
        <f>IF(PMKAFAAPAYER[[#This Row],[ ]]="Payé",PMKAFAAPAYER[[#This Row],[06.02.2025]],0)</f>
        <v>0</v>
      </c>
      <c r="AE583" s="234"/>
      <c r="AF583" s="166">
        <f>IF(PMKAFAAPAYER[[#This Row],[ ]]="Payé",PMKAFAAPAYER[[#This Row],[13.02.2025]],0)</f>
        <v>0</v>
      </c>
      <c r="AG583" s="234"/>
      <c r="AH583" s="166">
        <f>IF(PMKAFAAPAYER[[#This Row],[ ]]="Payé",PMKAFAAPAYER[[#This Row],[20.02.2025]],0)</f>
        <v>0</v>
      </c>
      <c r="AI583" s="234"/>
      <c r="AJ583" s="176">
        <f>IF(PMKAFAAPAYER[[#This Row],[ ]]="Payé",PMKAFAAPAYER[[#This Row],[27.02.2025]],0)</f>
        <v>0</v>
      </c>
      <c r="AK583" s="47">
        <f t="shared" si="142"/>
        <v>0</v>
      </c>
      <c r="AL583" s="162"/>
      <c r="AM583" s="166">
        <f>IF(PMKAFAAPAYER[[#This Row],[ ]]="Payé",PMKAFAAPAYER[[#This Row],[05.03.2025]],0)</f>
        <v>0</v>
      </c>
      <c r="AN583" s="161"/>
      <c r="AO583" s="166">
        <f>IF(PMKAFAAPAYER[[#This Row],[ ]]="Payé",PMKAFAAPAYER[[#This Row],[12.03.2025]],0)</f>
        <v>0</v>
      </c>
      <c r="AP583" s="161"/>
      <c r="AQ583" s="166">
        <f>IF(PMKAFAAPAYER[[#This Row],[ ]]="Payé",PMKAFAAPAYER[[#This Row],[19.03.2025]],0)</f>
        <v>0</v>
      </c>
      <c r="AR583" s="161"/>
      <c r="AS583" s="176">
        <f>IF(PMKAFAAPAYER[[#This Row],[ ]]="Payé",PMKAFAAPAYER[[#This Row],[26.03.2025]],0)</f>
        <v>0</v>
      </c>
      <c r="AT583" s="17">
        <f t="shared" si="143"/>
        <v>0</v>
      </c>
      <c r="AU583" s="162"/>
      <c r="AV583" s="166">
        <f>IF(PMKAFAAPAYER[[#This Row],[ ]]="Payé",PMKAFAAPAYER[[#This Row],[02.04.2025]],0)</f>
        <v>0</v>
      </c>
      <c r="AW583" s="161"/>
      <c r="AX583" s="166">
        <f>IF(PMKAFAAPAYER[[#This Row],[ ]]="Payé",PMKAFAAPAYER[[#This Row],[09.04.2025]],0)</f>
        <v>0</v>
      </c>
      <c r="AY583" s="161"/>
      <c r="AZ583" s="166">
        <f>IF(PMKAFAAPAYER[[#This Row],[ ]]="Payé",PMKAFAAPAYER[[#This Row],[16.04.2025]],0)</f>
        <v>0</v>
      </c>
      <c r="BA583" s="161"/>
      <c r="BB583" s="166">
        <f>IF(PMKAFAAPAYER[[#This Row],[ ]]="Payé",PMKAFAAPAYER[[#This Row],[23.04.2025]],0)</f>
        <v>0</v>
      </c>
      <c r="BC583" s="161"/>
      <c r="BD583" s="176">
        <f>IF(PMKAFAAPAYER[[#This Row],[ ]]="Payé",PMKAFAAPAYER[[#This Row],[30.04.2025]],0)</f>
        <v>0</v>
      </c>
      <c r="BE583" s="18">
        <f t="shared" si="144"/>
        <v>0</v>
      </c>
      <c r="BF583" s="162"/>
      <c r="BG583" s="166">
        <f>IF(PMKAFAAPAYER[[#This Row],[ ]]="Payé",PMKAFAAPAYER[[#This Row],[07.05.2025]],0)</f>
        <v>0</v>
      </c>
      <c r="BH583" s="161"/>
      <c r="BI583" s="166">
        <f>IF(PMKAFAAPAYER[[#This Row],[ ]]="Payé",PMKAFAAPAYER[[#This Row],[14.05.2025]],0)</f>
        <v>0</v>
      </c>
      <c r="BJ583" s="161"/>
      <c r="BK583" s="166">
        <f>IF(PMKAFAAPAYER[[#This Row],[ ]]="Payé",PMKAFAAPAYER[[#This Row],[21.05.2025]],0)</f>
        <v>0</v>
      </c>
      <c r="BL583" s="161"/>
      <c r="BM583" s="176">
        <f>IF(PMKAFAAPAYER[[#This Row],[ ]]="Payé",PMKAFAAPAYER[[#This Row],[28.05.2025]],0)</f>
        <v>0</v>
      </c>
      <c r="BN583" s="17">
        <f t="shared" si="145"/>
        <v>0</v>
      </c>
      <c r="BO583" s="162"/>
      <c r="BP583" s="166">
        <f>IF(PMKAFAAPAYER[[#This Row],[ ]]="Payé",PMKAFAAPAYER[[#This Row],[04.06.2025]],0)</f>
        <v>0</v>
      </c>
      <c r="BQ583" s="161"/>
      <c r="BR583" s="166">
        <f>IF(PMKAFAAPAYER[[#This Row],[ ]]="Payé",PMKAFAAPAYER[[#This Row],[11.06.2025]],0)</f>
        <v>0</v>
      </c>
      <c r="BS583" s="161"/>
      <c r="BT583" s="166">
        <f>IF(PMKAFAAPAYER[[#This Row],[ ]]="Payé",PMKAFAAPAYER[[#This Row],[18.06.2025]],0)</f>
        <v>0</v>
      </c>
      <c r="BU583" s="161"/>
      <c r="BV583" s="176">
        <f>IF(PMKAFAAPAYER[[#This Row],[ ]]="Payé",PMKAFAAPAYER[[#This Row],[25.06.2025]],0)</f>
        <v>0</v>
      </c>
      <c r="BW583" s="18">
        <f t="shared" si="146"/>
        <v>0</v>
      </c>
      <c r="BX583" s="162"/>
      <c r="BY583" s="166">
        <f>IF(PMKAFAAPAYER[[#This Row],[ ]]="Payé",PMKAFAAPAYER[[#This Row],[02.07.2025]],0)</f>
        <v>0</v>
      </c>
      <c r="BZ583" s="161"/>
      <c r="CA583" s="166">
        <f>IF(PMKAFAAPAYER[[#This Row],[ ]]="Payé",PMKAFAAPAYER[[#This Row],[09.07.2025]],0)</f>
        <v>0</v>
      </c>
      <c r="CB583" s="161"/>
      <c r="CC583" s="166">
        <f>IF(PMKAFAAPAYER[[#This Row],[ ]]="Payé",PMKAFAAPAYER[[#This Row],[16.07.2025]],0)</f>
        <v>0</v>
      </c>
      <c r="CD583" s="161"/>
      <c r="CE583" s="166">
        <f>IF(PMKAFAAPAYER[[#This Row],[ ]]="Payé",PMKAFAAPAYER[[#This Row],[23.07.2025]],0)</f>
        <v>0</v>
      </c>
      <c r="CF583" s="161"/>
      <c r="CG583" s="176">
        <f>IF(PMKAFAAPAYER[[#This Row],[ ]]="Payé",PMKAFAAPAYER[[#This Row],[30.07.2025]],0)</f>
        <v>0</v>
      </c>
      <c r="CH583" s="17">
        <f t="shared" si="147"/>
        <v>0</v>
      </c>
      <c r="CI583" s="162"/>
      <c r="CJ583" s="166">
        <f>IF(PMKAFAAPAYER[[#This Row],[ ]]="Payé",PMKAFAAPAYER[[#This Row],[06.08.2025]],0)</f>
        <v>0</v>
      </c>
      <c r="CK583" s="161"/>
      <c r="CL583" s="166">
        <f>IF(PMKAFAAPAYER[[#This Row],[ ]]="Payé",PMKAFAAPAYER[[#This Row],[13.08.2025]],0)</f>
        <v>0</v>
      </c>
      <c r="CM583" s="161"/>
      <c r="CN583" s="166">
        <f>IF(PMKAFAAPAYER[[#This Row],[ ]]="Payé",PMKAFAAPAYER[[#This Row],[20.08.2025]],0)</f>
        <v>0</v>
      </c>
      <c r="CO583" s="161"/>
      <c r="CP583" s="176">
        <f>IF(PMKAFAAPAYER[[#This Row],[ ]]="Payé",PMKAFAAPAYER[[#This Row],[27.08.2025]],0)</f>
        <v>0</v>
      </c>
      <c r="CQ583" s="18">
        <f t="shared" si="148"/>
        <v>0</v>
      </c>
      <c r="CR583" s="162"/>
      <c r="CS583" s="166">
        <f>IF(PMKAFAAPAYER[[#This Row],[ ]]="Payé",PMKAFAAPAYER[[#This Row],[03.09.2025]],0)</f>
        <v>0</v>
      </c>
      <c r="CT583" s="161"/>
      <c r="CU583" s="166">
        <f>IF(PMKAFAAPAYER[[#This Row],[ ]]="Payé",PMKAFAAPAYER[[#This Row],[10.09.2025]],0)</f>
        <v>0</v>
      </c>
      <c r="CV583" s="161"/>
      <c r="CW583" s="166">
        <f>IF(PMKAFAAPAYER[[#This Row],[ ]]="Payé",PMKAFAAPAYER[[#This Row],[17.09.2025]],0)</f>
        <v>0</v>
      </c>
      <c r="CX583" s="161"/>
      <c r="CY583" s="176">
        <f>IF(PMKAFAAPAYER[[#This Row],[ ]]="Payé",PMKAFAAPAYER[[#This Row],[24.09.2025]],0)</f>
        <v>0</v>
      </c>
      <c r="CZ583" s="17">
        <f t="shared" si="149"/>
        <v>0</v>
      </c>
      <c r="DA583" s="162"/>
      <c r="DB583" s="166">
        <f>IF(PMKAFAAPAYER[[#This Row],[ ]]="Payé",PMKAFAAPAYER[[#This Row],[01.10.2025]],0)</f>
        <v>0</v>
      </c>
      <c r="DC583" s="161"/>
      <c r="DD583" s="166">
        <f>IF(PMKAFAAPAYER[[#This Row],[ ]]="Payé",PMKAFAAPAYER[[#This Row],[08.10.2025]],0)</f>
        <v>0</v>
      </c>
      <c r="DE583" s="161"/>
      <c r="DF583" s="166">
        <f>IF(PMKAFAAPAYER[[#This Row],[ ]]="Payé",PMKAFAAPAYER[[#This Row],[15.10.2025]],0)</f>
        <v>0</v>
      </c>
      <c r="DG583" s="161"/>
      <c r="DH583" s="166">
        <f>IF(PMKAFAAPAYER[[#This Row],[ ]]="Payé",PMKAFAAPAYER[[#This Row],[22.10.2025]],0)</f>
        <v>0</v>
      </c>
      <c r="DI583" s="161"/>
      <c r="DJ583" s="176">
        <f>IF(PMKAFAAPAYER[[#This Row],[ ]]="Payé",PMKAFAAPAYER[[#This Row],[29.10.2025]],0)</f>
        <v>0</v>
      </c>
      <c r="DK583" s="18">
        <f t="shared" si="150"/>
        <v>0</v>
      </c>
      <c r="DL583" s="162"/>
      <c r="DM583" s="166">
        <f>IF(PMKAFAAPAYER[[#This Row],[ ]]="Payé",PMKAFAAPAYER[[#This Row],[05.11.2025]],0)</f>
        <v>0</v>
      </c>
      <c r="DN583" s="161"/>
      <c r="DO583" s="166">
        <f>IF(PMKAFAAPAYER[[#This Row],[ ]]="Payé",PMKAFAAPAYER[[#This Row],[12.11.2025]],0)</f>
        <v>0</v>
      </c>
      <c r="DP583" s="161"/>
      <c r="DQ583" s="166">
        <f>IF(PMKAFAAPAYER[[#This Row],[ ]]="Payé",PMKAFAAPAYER[[#This Row],[19.11.2025]],0)</f>
        <v>0</v>
      </c>
      <c r="DR583" s="161"/>
      <c r="DS583" s="176">
        <f>IF(PMKAFAAPAYER[[#This Row],[ ]]="Payé",PMKAFAAPAYER[[#This Row],[26.11.2025]],0)</f>
        <v>0</v>
      </c>
      <c r="DT583" s="17">
        <f t="shared" si="151"/>
        <v>0</v>
      </c>
      <c r="DU583" s="162"/>
      <c r="DV583" s="166">
        <f>IF(PMKAFAAPAYER[[#This Row],[ ]]="Payé",PMKAFAAPAYER[[#This Row],[03.12.2025]],0)</f>
        <v>0</v>
      </c>
      <c r="DW583" s="161"/>
      <c r="DX583" s="166">
        <f>IF(PMKAFAAPAYER[[#This Row],[ ]]="Payé",PMKAFAAPAYER[[#This Row],[10.12.2025]],0)</f>
        <v>0</v>
      </c>
      <c r="DY583" s="161"/>
      <c r="DZ583" s="166">
        <f>IF(PMKAFAAPAYER[[#This Row],[ ]]="Payé",PMKAFAAPAYER[[#This Row],[17.12.2025]],0)</f>
        <v>0</v>
      </c>
      <c r="EA583" s="161"/>
      <c r="EB583" s="166">
        <f>IF(PMKAFAAPAYER[[#This Row],[ ]]="Payé",PMKAFAAPAYER[[#This Row],[24.12.2025]],0)</f>
        <v>0</v>
      </c>
      <c r="EC583" s="161"/>
      <c r="ED583" s="176">
        <f>IF(PMKAFAAPAYER[[#This Row],[ ]]="Payé",PMKAFAAPAYER[[#This Row],[31.12.2025]],0)</f>
        <v>0</v>
      </c>
      <c r="EE583" s="18">
        <f t="shared" si="152"/>
        <v>0</v>
      </c>
      <c r="EF583" s="11">
        <f t="shared" si="153"/>
        <v>0</v>
      </c>
      <c r="EG583" s="16">
        <f>+PMKAFAAPAYER[[#This Row],[CHF]]-PMKAFAAPAYER[[#This Row],[T2025]]</f>
        <v>0</v>
      </c>
    </row>
    <row r="584" spans="1:137" x14ac:dyDescent="0.3">
      <c r="A584" s="9">
        <f t="shared" si="154"/>
        <v>579</v>
      </c>
      <c r="B584" s="250"/>
      <c r="C584" s="251"/>
      <c r="D584" s="252"/>
      <c r="E584" s="253"/>
      <c r="F584" s="265">
        <f t="shared" si="140"/>
        <v>0</v>
      </c>
      <c r="G584" s="254"/>
      <c r="H584" s="255"/>
      <c r="I584" s="256"/>
      <c r="J584" s="14"/>
      <c r="K584" s="14"/>
      <c r="L584" s="14"/>
      <c r="N584" s="15"/>
      <c r="P584" s="258"/>
      <c r="Q584" s="259"/>
      <c r="R584" s="260"/>
      <c r="S584" s="166">
        <f>IF(PMKAFAAPAYER[[#This Row],[ ]]="Payé",PMKAFAAPAYER[[#This Row],[02.01.2025]],0)</f>
        <v>0</v>
      </c>
      <c r="T584" s="234"/>
      <c r="U584" s="166">
        <f>IF(PMKAFAAPAYER[[#This Row],[ ]]="Payé",PMKAFAAPAYER[[#This Row],[09.01.2025]],0)</f>
        <v>0</v>
      </c>
      <c r="V584" s="234"/>
      <c r="W584" s="166">
        <f>IF(PMKAFAAPAYER[[#This Row],[ ]]="Payé",PMKAFAAPAYER[[#This Row],[16.01.2025]],0)</f>
        <v>0</v>
      </c>
      <c r="X584" s="234"/>
      <c r="Y584" s="166">
        <f>IF(PMKAFAAPAYER[[#This Row],[ ]]="Payé",PMKAFAAPAYER[[#This Row],[23.01.2025]],0)</f>
        <v>0</v>
      </c>
      <c r="Z584" s="234"/>
      <c r="AA584" s="176">
        <f>IF(PMKAFAAPAYER[[#This Row],[ ]]="Payé",PMKAFAAPAYER[[#This Row],[30.01.2025]],0)</f>
        <v>0</v>
      </c>
      <c r="AB584" s="32">
        <f t="shared" si="141"/>
        <v>0</v>
      </c>
      <c r="AC584" s="234"/>
      <c r="AD584" s="166">
        <f>IF(PMKAFAAPAYER[[#This Row],[ ]]="Payé",PMKAFAAPAYER[[#This Row],[06.02.2025]],0)</f>
        <v>0</v>
      </c>
      <c r="AE584" s="234"/>
      <c r="AF584" s="166">
        <f>IF(PMKAFAAPAYER[[#This Row],[ ]]="Payé",PMKAFAAPAYER[[#This Row],[13.02.2025]],0)</f>
        <v>0</v>
      </c>
      <c r="AG584" s="234"/>
      <c r="AH584" s="166">
        <f>IF(PMKAFAAPAYER[[#This Row],[ ]]="Payé",PMKAFAAPAYER[[#This Row],[20.02.2025]],0)</f>
        <v>0</v>
      </c>
      <c r="AI584" s="234"/>
      <c r="AJ584" s="176">
        <f>IF(PMKAFAAPAYER[[#This Row],[ ]]="Payé",PMKAFAAPAYER[[#This Row],[27.02.2025]],0)</f>
        <v>0</v>
      </c>
      <c r="AK584" s="47">
        <f t="shared" si="142"/>
        <v>0</v>
      </c>
      <c r="AL584" s="162"/>
      <c r="AM584" s="166">
        <f>IF(PMKAFAAPAYER[[#This Row],[ ]]="Payé",PMKAFAAPAYER[[#This Row],[05.03.2025]],0)</f>
        <v>0</v>
      </c>
      <c r="AN584" s="161"/>
      <c r="AO584" s="166">
        <f>IF(PMKAFAAPAYER[[#This Row],[ ]]="Payé",PMKAFAAPAYER[[#This Row],[12.03.2025]],0)</f>
        <v>0</v>
      </c>
      <c r="AP584" s="161"/>
      <c r="AQ584" s="166">
        <f>IF(PMKAFAAPAYER[[#This Row],[ ]]="Payé",PMKAFAAPAYER[[#This Row],[19.03.2025]],0)</f>
        <v>0</v>
      </c>
      <c r="AR584" s="161"/>
      <c r="AS584" s="176">
        <f>IF(PMKAFAAPAYER[[#This Row],[ ]]="Payé",PMKAFAAPAYER[[#This Row],[26.03.2025]],0)</f>
        <v>0</v>
      </c>
      <c r="AT584" s="17">
        <f t="shared" si="143"/>
        <v>0</v>
      </c>
      <c r="AU584" s="162"/>
      <c r="AV584" s="166">
        <f>IF(PMKAFAAPAYER[[#This Row],[ ]]="Payé",PMKAFAAPAYER[[#This Row],[02.04.2025]],0)</f>
        <v>0</v>
      </c>
      <c r="AW584" s="161"/>
      <c r="AX584" s="166">
        <f>IF(PMKAFAAPAYER[[#This Row],[ ]]="Payé",PMKAFAAPAYER[[#This Row],[09.04.2025]],0)</f>
        <v>0</v>
      </c>
      <c r="AY584" s="161"/>
      <c r="AZ584" s="166">
        <f>IF(PMKAFAAPAYER[[#This Row],[ ]]="Payé",PMKAFAAPAYER[[#This Row],[16.04.2025]],0)</f>
        <v>0</v>
      </c>
      <c r="BA584" s="161"/>
      <c r="BB584" s="166">
        <f>IF(PMKAFAAPAYER[[#This Row],[ ]]="Payé",PMKAFAAPAYER[[#This Row],[23.04.2025]],0)</f>
        <v>0</v>
      </c>
      <c r="BC584" s="161"/>
      <c r="BD584" s="176">
        <f>IF(PMKAFAAPAYER[[#This Row],[ ]]="Payé",PMKAFAAPAYER[[#This Row],[30.04.2025]],0)</f>
        <v>0</v>
      </c>
      <c r="BE584" s="18">
        <f t="shared" si="144"/>
        <v>0</v>
      </c>
      <c r="BF584" s="162"/>
      <c r="BG584" s="166">
        <f>IF(PMKAFAAPAYER[[#This Row],[ ]]="Payé",PMKAFAAPAYER[[#This Row],[07.05.2025]],0)</f>
        <v>0</v>
      </c>
      <c r="BH584" s="161"/>
      <c r="BI584" s="166">
        <f>IF(PMKAFAAPAYER[[#This Row],[ ]]="Payé",PMKAFAAPAYER[[#This Row],[14.05.2025]],0)</f>
        <v>0</v>
      </c>
      <c r="BJ584" s="161"/>
      <c r="BK584" s="166">
        <f>IF(PMKAFAAPAYER[[#This Row],[ ]]="Payé",PMKAFAAPAYER[[#This Row],[21.05.2025]],0)</f>
        <v>0</v>
      </c>
      <c r="BL584" s="161"/>
      <c r="BM584" s="176">
        <f>IF(PMKAFAAPAYER[[#This Row],[ ]]="Payé",PMKAFAAPAYER[[#This Row],[28.05.2025]],0)</f>
        <v>0</v>
      </c>
      <c r="BN584" s="17">
        <f t="shared" si="145"/>
        <v>0</v>
      </c>
      <c r="BO584" s="162"/>
      <c r="BP584" s="166">
        <f>IF(PMKAFAAPAYER[[#This Row],[ ]]="Payé",PMKAFAAPAYER[[#This Row],[04.06.2025]],0)</f>
        <v>0</v>
      </c>
      <c r="BQ584" s="161"/>
      <c r="BR584" s="166">
        <f>IF(PMKAFAAPAYER[[#This Row],[ ]]="Payé",PMKAFAAPAYER[[#This Row],[11.06.2025]],0)</f>
        <v>0</v>
      </c>
      <c r="BS584" s="161"/>
      <c r="BT584" s="166">
        <f>IF(PMKAFAAPAYER[[#This Row],[ ]]="Payé",PMKAFAAPAYER[[#This Row],[18.06.2025]],0)</f>
        <v>0</v>
      </c>
      <c r="BU584" s="161"/>
      <c r="BV584" s="176">
        <f>IF(PMKAFAAPAYER[[#This Row],[ ]]="Payé",PMKAFAAPAYER[[#This Row],[25.06.2025]],0)</f>
        <v>0</v>
      </c>
      <c r="BW584" s="18">
        <f t="shared" si="146"/>
        <v>0</v>
      </c>
      <c r="BX584" s="162"/>
      <c r="BY584" s="166">
        <f>IF(PMKAFAAPAYER[[#This Row],[ ]]="Payé",PMKAFAAPAYER[[#This Row],[02.07.2025]],0)</f>
        <v>0</v>
      </c>
      <c r="BZ584" s="161"/>
      <c r="CA584" s="166">
        <f>IF(PMKAFAAPAYER[[#This Row],[ ]]="Payé",PMKAFAAPAYER[[#This Row],[09.07.2025]],0)</f>
        <v>0</v>
      </c>
      <c r="CB584" s="161"/>
      <c r="CC584" s="166">
        <f>IF(PMKAFAAPAYER[[#This Row],[ ]]="Payé",PMKAFAAPAYER[[#This Row],[16.07.2025]],0)</f>
        <v>0</v>
      </c>
      <c r="CD584" s="161"/>
      <c r="CE584" s="166">
        <f>IF(PMKAFAAPAYER[[#This Row],[ ]]="Payé",PMKAFAAPAYER[[#This Row],[23.07.2025]],0)</f>
        <v>0</v>
      </c>
      <c r="CF584" s="161"/>
      <c r="CG584" s="176">
        <f>IF(PMKAFAAPAYER[[#This Row],[ ]]="Payé",PMKAFAAPAYER[[#This Row],[30.07.2025]],0)</f>
        <v>0</v>
      </c>
      <c r="CH584" s="17">
        <f t="shared" si="147"/>
        <v>0</v>
      </c>
      <c r="CI584" s="162"/>
      <c r="CJ584" s="166">
        <f>IF(PMKAFAAPAYER[[#This Row],[ ]]="Payé",PMKAFAAPAYER[[#This Row],[06.08.2025]],0)</f>
        <v>0</v>
      </c>
      <c r="CK584" s="161"/>
      <c r="CL584" s="166">
        <f>IF(PMKAFAAPAYER[[#This Row],[ ]]="Payé",PMKAFAAPAYER[[#This Row],[13.08.2025]],0)</f>
        <v>0</v>
      </c>
      <c r="CM584" s="161"/>
      <c r="CN584" s="166">
        <f>IF(PMKAFAAPAYER[[#This Row],[ ]]="Payé",PMKAFAAPAYER[[#This Row],[20.08.2025]],0)</f>
        <v>0</v>
      </c>
      <c r="CO584" s="161"/>
      <c r="CP584" s="176">
        <f>IF(PMKAFAAPAYER[[#This Row],[ ]]="Payé",PMKAFAAPAYER[[#This Row],[27.08.2025]],0)</f>
        <v>0</v>
      </c>
      <c r="CQ584" s="18">
        <f t="shared" si="148"/>
        <v>0</v>
      </c>
      <c r="CR584" s="162"/>
      <c r="CS584" s="166">
        <f>IF(PMKAFAAPAYER[[#This Row],[ ]]="Payé",PMKAFAAPAYER[[#This Row],[03.09.2025]],0)</f>
        <v>0</v>
      </c>
      <c r="CT584" s="161"/>
      <c r="CU584" s="166">
        <f>IF(PMKAFAAPAYER[[#This Row],[ ]]="Payé",PMKAFAAPAYER[[#This Row],[10.09.2025]],0)</f>
        <v>0</v>
      </c>
      <c r="CV584" s="161"/>
      <c r="CW584" s="166">
        <f>IF(PMKAFAAPAYER[[#This Row],[ ]]="Payé",PMKAFAAPAYER[[#This Row],[17.09.2025]],0)</f>
        <v>0</v>
      </c>
      <c r="CX584" s="161"/>
      <c r="CY584" s="176">
        <f>IF(PMKAFAAPAYER[[#This Row],[ ]]="Payé",PMKAFAAPAYER[[#This Row],[24.09.2025]],0)</f>
        <v>0</v>
      </c>
      <c r="CZ584" s="17">
        <f t="shared" si="149"/>
        <v>0</v>
      </c>
      <c r="DA584" s="162"/>
      <c r="DB584" s="166">
        <f>IF(PMKAFAAPAYER[[#This Row],[ ]]="Payé",PMKAFAAPAYER[[#This Row],[01.10.2025]],0)</f>
        <v>0</v>
      </c>
      <c r="DC584" s="161"/>
      <c r="DD584" s="166">
        <f>IF(PMKAFAAPAYER[[#This Row],[ ]]="Payé",PMKAFAAPAYER[[#This Row],[08.10.2025]],0)</f>
        <v>0</v>
      </c>
      <c r="DE584" s="161"/>
      <c r="DF584" s="166">
        <f>IF(PMKAFAAPAYER[[#This Row],[ ]]="Payé",PMKAFAAPAYER[[#This Row],[15.10.2025]],0)</f>
        <v>0</v>
      </c>
      <c r="DG584" s="161"/>
      <c r="DH584" s="166">
        <f>IF(PMKAFAAPAYER[[#This Row],[ ]]="Payé",PMKAFAAPAYER[[#This Row],[22.10.2025]],0)</f>
        <v>0</v>
      </c>
      <c r="DI584" s="161"/>
      <c r="DJ584" s="176">
        <f>IF(PMKAFAAPAYER[[#This Row],[ ]]="Payé",PMKAFAAPAYER[[#This Row],[29.10.2025]],0)</f>
        <v>0</v>
      </c>
      <c r="DK584" s="18">
        <f t="shared" si="150"/>
        <v>0</v>
      </c>
      <c r="DL584" s="162"/>
      <c r="DM584" s="166">
        <f>IF(PMKAFAAPAYER[[#This Row],[ ]]="Payé",PMKAFAAPAYER[[#This Row],[05.11.2025]],0)</f>
        <v>0</v>
      </c>
      <c r="DN584" s="161"/>
      <c r="DO584" s="166">
        <f>IF(PMKAFAAPAYER[[#This Row],[ ]]="Payé",PMKAFAAPAYER[[#This Row],[12.11.2025]],0)</f>
        <v>0</v>
      </c>
      <c r="DP584" s="161"/>
      <c r="DQ584" s="166">
        <f>IF(PMKAFAAPAYER[[#This Row],[ ]]="Payé",PMKAFAAPAYER[[#This Row],[19.11.2025]],0)</f>
        <v>0</v>
      </c>
      <c r="DR584" s="161"/>
      <c r="DS584" s="176">
        <f>IF(PMKAFAAPAYER[[#This Row],[ ]]="Payé",PMKAFAAPAYER[[#This Row],[26.11.2025]],0)</f>
        <v>0</v>
      </c>
      <c r="DT584" s="17">
        <f t="shared" si="151"/>
        <v>0</v>
      </c>
      <c r="DU584" s="162"/>
      <c r="DV584" s="166">
        <f>IF(PMKAFAAPAYER[[#This Row],[ ]]="Payé",PMKAFAAPAYER[[#This Row],[03.12.2025]],0)</f>
        <v>0</v>
      </c>
      <c r="DW584" s="161"/>
      <c r="DX584" s="166">
        <f>IF(PMKAFAAPAYER[[#This Row],[ ]]="Payé",PMKAFAAPAYER[[#This Row],[10.12.2025]],0)</f>
        <v>0</v>
      </c>
      <c r="DY584" s="161"/>
      <c r="DZ584" s="166">
        <f>IF(PMKAFAAPAYER[[#This Row],[ ]]="Payé",PMKAFAAPAYER[[#This Row],[17.12.2025]],0)</f>
        <v>0</v>
      </c>
      <c r="EA584" s="161"/>
      <c r="EB584" s="166">
        <f>IF(PMKAFAAPAYER[[#This Row],[ ]]="Payé",PMKAFAAPAYER[[#This Row],[24.12.2025]],0)</f>
        <v>0</v>
      </c>
      <c r="EC584" s="161"/>
      <c r="ED584" s="176">
        <f>IF(PMKAFAAPAYER[[#This Row],[ ]]="Payé",PMKAFAAPAYER[[#This Row],[31.12.2025]],0)</f>
        <v>0</v>
      </c>
      <c r="EE584" s="18">
        <f t="shared" si="152"/>
        <v>0</v>
      </c>
      <c r="EF584" s="11">
        <f t="shared" si="153"/>
        <v>0</v>
      </c>
      <c r="EG584" s="16">
        <f>+PMKAFAAPAYER[[#This Row],[CHF]]-PMKAFAAPAYER[[#This Row],[T2025]]</f>
        <v>0</v>
      </c>
    </row>
    <row r="585" spans="1:137" x14ac:dyDescent="0.3">
      <c r="A585" s="9">
        <f t="shared" si="154"/>
        <v>580</v>
      </c>
      <c r="B585" s="250"/>
      <c r="C585" s="251"/>
      <c r="D585" s="252"/>
      <c r="E585" s="253"/>
      <c r="F585" s="265">
        <f t="shared" si="140"/>
        <v>0</v>
      </c>
      <c r="G585" s="254"/>
      <c r="H585" s="255"/>
      <c r="I585" s="256"/>
      <c r="J585" s="14"/>
      <c r="K585" s="14"/>
      <c r="L585" s="14"/>
      <c r="N585" s="15"/>
      <c r="P585" s="258"/>
      <c r="Q585" s="259"/>
      <c r="R585" s="260"/>
      <c r="S585" s="166">
        <f>IF(PMKAFAAPAYER[[#This Row],[ ]]="Payé",PMKAFAAPAYER[[#This Row],[02.01.2025]],0)</f>
        <v>0</v>
      </c>
      <c r="T585" s="234"/>
      <c r="U585" s="166">
        <f>IF(PMKAFAAPAYER[[#This Row],[ ]]="Payé",PMKAFAAPAYER[[#This Row],[09.01.2025]],0)</f>
        <v>0</v>
      </c>
      <c r="V585" s="234"/>
      <c r="W585" s="166">
        <f>IF(PMKAFAAPAYER[[#This Row],[ ]]="Payé",PMKAFAAPAYER[[#This Row],[16.01.2025]],0)</f>
        <v>0</v>
      </c>
      <c r="X585" s="234"/>
      <c r="Y585" s="166">
        <f>IF(PMKAFAAPAYER[[#This Row],[ ]]="Payé",PMKAFAAPAYER[[#This Row],[23.01.2025]],0)</f>
        <v>0</v>
      </c>
      <c r="Z585" s="234"/>
      <c r="AA585" s="176">
        <f>IF(PMKAFAAPAYER[[#This Row],[ ]]="Payé",PMKAFAAPAYER[[#This Row],[30.01.2025]],0)</f>
        <v>0</v>
      </c>
      <c r="AB585" s="32">
        <f t="shared" si="141"/>
        <v>0</v>
      </c>
      <c r="AC585" s="234"/>
      <c r="AD585" s="166">
        <f>IF(PMKAFAAPAYER[[#This Row],[ ]]="Payé",PMKAFAAPAYER[[#This Row],[06.02.2025]],0)</f>
        <v>0</v>
      </c>
      <c r="AE585" s="234"/>
      <c r="AF585" s="166">
        <f>IF(PMKAFAAPAYER[[#This Row],[ ]]="Payé",PMKAFAAPAYER[[#This Row],[13.02.2025]],0)</f>
        <v>0</v>
      </c>
      <c r="AG585" s="234"/>
      <c r="AH585" s="166">
        <f>IF(PMKAFAAPAYER[[#This Row],[ ]]="Payé",PMKAFAAPAYER[[#This Row],[20.02.2025]],0)</f>
        <v>0</v>
      </c>
      <c r="AI585" s="234"/>
      <c r="AJ585" s="176">
        <f>IF(PMKAFAAPAYER[[#This Row],[ ]]="Payé",PMKAFAAPAYER[[#This Row],[27.02.2025]],0)</f>
        <v>0</v>
      </c>
      <c r="AK585" s="47">
        <f t="shared" si="142"/>
        <v>0</v>
      </c>
      <c r="AL585" s="162"/>
      <c r="AM585" s="166">
        <f>IF(PMKAFAAPAYER[[#This Row],[ ]]="Payé",PMKAFAAPAYER[[#This Row],[05.03.2025]],0)</f>
        <v>0</v>
      </c>
      <c r="AN585" s="161"/>
      <c r="AO585" s="166">
        <f>IF(PMKAFAAPAYER[[#This Row],[ ]]="Payé",PMKAFAAPAYER[[#This Row],[12.03.2025]],0)</f>
        <v>0</v>
      </c>
      <c r="AP585" s="161"/>
      <c r="AQ585" s="166">
        <f>IF(PMKAFAAPAYER[[#This Row],[ ]]="Payé",PMKAFAAPAYER[[#This Row],[19.03.2025]],0)</f>
        <v>0</v>
      </c>
      <c r="AR585" s="161"/>
      <c r="AS585" s="176">
        <f>IF(PMKAFAAPAYER[[#This Row],[ ]]="Payé",PMKAFAAPAYER[[#This Row],[26.03.2025]],0)</f>
        <v>0</v>
      </c>
      <c r="AT585" s="17">
        <f t="shared" si="143"/>
        <v>0</v>
      </c>
      <c r="AU585" s="162"/>
      <c r="AV585" s="166">
        <f>IF(PMKAFAAPAYER[[#This Row],[ ]]="Payé",PMKAFAAPAYER[[#This Row],[02.04.2025]],0)</f>
        <v>0</v>
      </c>
      <c r="AW585" s="161"/>
      <c r="AX585" s="166">
        <f>IF(PMKAFAAPAYER[[#This Row],[ ]]="Payé",PMKAFAAPAYER[[#This Row],[09.04.2025]],0)</f>
        <v>0</v>
      </c>
      <c r="AY585" s="161"/>
      <c r="AZ585" s="166">
        <f>IF(PMKAFAAPAYER[[#This Row],[ ]]="Payé",PMKAFAAPAYER[[#This Row],[16.04.2025]],0)</f>
        <v>0</v>
      </c>
      <c r="BA585" s="161"/>
      <c r="BB585" s="166">
        <f>IF(PMKAFAAPAYER[[#This Row],[ ]]="Payé",PMKAFAAPAYER[[#This Row],[23.04.2025]],0)</f>
        <v>0</v>
      </c>
      <c r="BC585" s="161"/>
      <c r="BD585" s="176">
        <f>IF(PMKAFAAPAYER[[#This Row],[ ]]="Payé",PMKAFAAPAYER[[#This Row],[30.04.2025]],0)</f>
        <v>0</v>
      </c>
      <c r="BE585" s="18">
        <f t="shared" si="144"/>
        <v>0</v>
      </c>
      <c r="BF585" s="162"/>
      <c r="BG585" s="166">
        <f>IF(PMKAFAAPAYER[[#This Row],[ ]]="Payé",PMKAFAAPAYER[[#This Row],[07.05.2025]],0)</f>
        <v>0</v>
      </c>
      <c r="BH585" s="161"/>
      <c r="BI585" s="166">
        <f>IF(PMKAFAAPAYER[[#This Row],[ ]]="Payé",PMKAFAAPAYER[[#This Row],[14.05.2025]],0)</f>
        <v>0</v>
      </c>
      <c r="BJ585" s="161"/>
      <c r="BK585" s="166">
        <f>IF(PMKAFAAPAYER[[#This Row],[ ]]="Payé",PMKAFAAPAYER[[#This Row],[21.05.2025]],0)</f>
        <v>0</v>
      </c>
      <c r="BL585" s="161"/>
      <c r="BM585" s="176">
        <f>IF(PMKAFAAPAYER[[#This Row],[ ]]="Payé",PMKAFAAPAYER[[#This Row],[28.05.2025]],0)</f>
        <v>0</v>
      </c>
      <c r="BN585" s="17">
        <f t="shared" si="145"/>
        <v>0</v>
      </c>
      <c r="BO585" s="162"/>
      <c r="BP585" s="166">
        <f>IF(PMKAFAAPAYER[[#This Row],[ ]]="Payé",PMKAFAAPAYER[[#This Row],[04.06.2025]],0)</f>
        <v>0</v>
      </c>
      <c r="BQ585" s="161"/>
      <c r="BR585" s="166">
        <f>IF(PMKAFAAPAYER[[#This Row],[ ]]="Payé",PMKAFAAPAYER[[#This Row],[11.06.2025]],0)</f>
        <v>0</v>
      </c>
      <c r="BS585" s="161"/>
      <c r="BT585" s="166">
        <f>IF(PMKAFAAPAYER[[#This Row],[ ]]="Payé",PMKAFAAPAYER[[#This Row],[18.06.2025]],0)</f>
        <v>0</v>
      </c>
      <c r="BU585" s="161"/>
      <c r="BV585" s="176">
        <f>IF(PMKAFAAPAYER[[#This Row],[ ]]="Payé",PMKAFAAPAYER[[#This Row],[25.06.2025]],0)</f>
        <v>0</v>
      </c>
      <c r="BW585" s="18">
        <f t="shared" si="146"/>
        <v>0</v>
      </c>
      <c r="BX585" s="162"/>
      <c r="BY585" s="166">
        <f>IF(PMKAFAAPAYER[[#This Row],[ ]]="Payé",PMKAFAAPAYER[[#This Row],[02.07.2025]],0)</f>
        <v>0</v>
      </c>
      <c r="BZ585" s="161"/>
      <c r="CA585" s="166">
        <f>IF(PMKAFAAPAYER[[#This Row],[ ]]="Payé",PMKAFAAPAYER[[#This Row],[09.07.2025]],0)</f>
        <v>0</v>
      </c>
      <c r="CB585" s="161"/>
      <c r="CC585" s="166">
        <f>IF(PMKAFAAPAYER[[#This Row],[ ]]="Payé",PMKAFAAPAYER[[#This Row],[16.07.2025]],0)</f>
        <v>0</v>
      </c>
      <c r="CD585" s="161"/>
      <c r="CE585" s="166">
        <f>IF(PMKAFAAPAYER[[#This Row],[ ]]="Payé",PMKAFAAPAYER[[#This Row],[23.07.2025]],0)</f>
        <v>0</v>
      </c>
      <c r="CF585" s="161"/>
      <c r="CG585" s="176">
        <f>IF(PMKAFAAPAYER[[#This Row],[ ]]="Payé",PMKAFAAPAYER[[#This Row],[30.07.2025]],0)</f>
        <v>0</v>
      </c>
      <c r="CH585" s="17">
        <f t="shared" si="147"/>
        <v>0</v>
      </c>
      <c r="CI585" s="162"/>
      <c r="CJ585" s="166">
        <f>IF(PMKAFAAPAYER[[#This Row],[ ]]="Payé",PMKAFAAPAYER[[#This Row],[06.08.2025]],0)</f>
        <v>0</v>
      </c>
      <c r="CK585" s="161"/>
      <c r="CL585" s="166">
        <f>IF(PMKAFAAPAYER[[#This Row],[ ]]="Payé",PMKAFAAPAYER[[#This Row],[13.08.2025]],0)</f>
        <v>0</v>
      </c>
      <c r="CM585" s="161"/>
      <c r="CN585" s="166">
        <f>IF(PMKAFAAPAYER[[#This Row],[ ]]="Payé",PMKAFAAPAYER[[#This Row],[20.08.2025]],0)</f>
        <v>0</v>
      </c>
      <c r="CO585" s="161"/>
      <c r="CP585" s="176">
        <f>IF(PMKAFAAPAYER[[#This Row],[ ]]="Payé",PMKAFAAPAYER[[#This Row],[27.08.2025]],0)</f>
        <v>0</v>
      </c>
      <c r="CQ585" s="18">
        <f t="shared" si="148"/>
        <v>0</v>
      </c>
      <c r="CR585" s="162"/>
      <c r="CS585" s="166">
        <f>IF(PMKAFAAPAYER[[#This Row],[ ]]="Payé",PMKAFAAPAYER[[#This Row],[03.09.2025]],0)</f>
        <v>0</v>
      </c>
      <c r="CT585" s="161"/>
      <c r="CU585" s="166">
        <f>IF(PMKAFAAPAYER[[#This Row],[ ]]="Payé",PMKAFAAPAYER[[#This Row],[10.09.2025]],0)</f>
        <v>0</v>
      </c>
      <c r="CV585" s="161"/>
      <c r="CW585" s="166">
        <f>IF(PMKAFAAPAYER[[#This Row],[ ]]="Payé",PMKAFAAPAYER[[#This Row],[17.09.2025]],0)</f>
        <v>0</v>
      </c>
      <c r="CX585" s="161"/>
      <c r="CY585" s="176">
        <f>IF(PMKAFAAPAYER[[#This Row],[ ]]="Payé",PMKAFAAPAYER[[#This Row],[24.09.2025]],0)</f>
        <v>0</v>
      </c>
      <c r="CZ585" s="17">
        <f t="shared" si="149"/>
        <v>0</v>
      </c>
      <c r="DA585" s="162"/>
      <c r="DB585" s="166">
        <f>IF(PMKAFAAPAYER[[#This Row],[ ]]="Payé",PMKAFAAPAYER[[#This Row],[01.10.2025]],0)</f>
        <v>0</v>
      </c>
      <c r="DC585" s="161"/>
      <c r="DD585" s="166">
        <f>IF(PMKAFAAPAYER[[#This Row],[ ]]="Payé",PMKAFAAPAYER[[#This Row],[08.10.2025]],0)</f>
        <v>0</v>
      </c>
      <c r="DE585" s="161"/>
      <c r="DF585" s="166">
        <f>IF(PMKAFAAPAYER[[#This Row],[ ]]="Payé",PMKAFAAPAYER[[#This Row],[15.10.2025]],0)</f>
        <v>0</v>
      </c>
      <c r="DG585" s="161"/>
      <c r="DH585" s="166">
        <f>IF(PMKAFAAPAYER[[#This Row],[ ]]="Payé",PMKAFAAPAYER[[#This Row],[22.10.2025]],0)</f>
        <v>0</v>
      </c>
      <c r="DI585" s="161"/>
      <c r="DJ585" s="176">
        <f>IF(PMKAFAAPAYER[[#This Row],[ ]]="Payé",PMKAFAAPAYER[[#This Row],[29.10.2025]],0)</f>
        <v>0</v>
      </c>
      <c r="DK585" s="18">
        <f t="shared" si="150"/>
        <v>0</v>
      </c>
      <c r="DL585" s="162"/>
      <c r="DM585" s="166">
        <f>IF(PMKAFAAPAYER[[#This Row],[ ]]="Payé",PMKAFAAPAYER[[#This Row],[05.11.2025]],0)</f>
        <v>0</v>
      </c>
      <c r="DN585" s="161"/>
      <c r="DO585" s="166">
        <f>IF(PMKAFAAPAYER[[#This Row],[ ]]="Payé",PMKAFAAPAYER[[#This Row],[12.11.2025]],0)</f>
        <v>0</v>
      </c>
      <c r="DP585" s="161"/>
      <c r="DQ585" s="166">
        <f>IF(PMKAFAAPAYER[[#This Row],[ ]]="Payé",PMKAFAAPAYER[[#This Row],[19.11.2025]],0)</f>
        <v>0</v>
      </c>
      <c r="DR585" s="161"/>
      <c r="DS585" s="176">
        <f>IF(PMKAFAAPAYER[[#This Row],[ ]]="Payé",PMKAFAAPAYER[[#This Row],[26.11.2025]],0)</f>
        <v>0</v>
      </c>
      <c r="DT585" s="17">
        <f t="shared" si="151"/>
        <v>0</v>
      </c>
      <c r="DU585" s="162"/>
      <c r="DV585" s="166">
        <f>IF(PMKAFAAPAYER[[#This Row],[ ]]="Payé",PMKAFAAPAYER[[#This Row],[03.12.2025]],0)</f>
        <v>0</v>
      </c>
      <c r="DW585" s="161"/>
      <c r="DX585" s="166">
        <f>IF(PMKAFAAPAYER[[#This Row],[ ]]="Payé",PMKAFAAPAYER[[#This Row],[10.12.2025]],0)</f>
        <v>0</v>
      </c>
      <c r="DY585" s="161"/>
      <c r="DZ585" s="166">
        <f>IF(PMKAFAAPAYER[[#This Row],[ ]]="Payé",PMKAFAAPAYER[[#This Row],[17.12.2025]],0)</f>
        <v>0</v>
      </c>
      <c r="EA585" s="161"/>
      <c r="EB585" s="166">
        <f>IF(PMKAFAAPAYER[[#This Row],[ ]]="Payé",PMKAFAAPAYER[[#This Row],[24.12.2025]],0)</f>
        <v>0</v>
      </c>
      <c r="EC585" s="161"/>
      <c r="ED585" s="176">
        <f>IF(PMKAFAAPAYER[[#This Row],[ ]]="Payé",PMKAFAAPAYER[[#This Row],[31.12.2025]],0)</f>
        <v>0</v>
      </c>
      <c r="EE585" s="18">
        <f t="shared" si="152"/>
        <v>0</v>
      </c>
      <c r="EF585" s="11">
        <f t="shared" si="153"/>
        <v>0</v>
      </c>
      <c r="EG585" s="16">
        <f>+PMKAFAAPAYER[[#This Row],[CHF]]-PMKAFAAPAYER[[#This Row],[T2025]]</f>
        <v>0</v>
      </c>
    </row>
    <row r="586" spans="1:137" x14ac:dyDescent="0.3">
      <c r="A586" s="9">
        <f t="shared" si="154"/>
        <v>581</v>
      </c>
      <c r="B586" s="250"/>
      <c r="C586" s="251"/>
      <c r="D586" s="252"/>
      <c r="E586" s="253"/>
      <c r="F586" s="265">
        <f t="shared" si="140"/>
        <v>0</v>
      </c>
      <c r="G586" s="254"/>
      <c r="H586" s="255"/>
      <c r="I586" s="256"/>
      <c r="J586" s="14"/>
      <c r="K586" s="14"/>
      <c r="L586" s="14"/>
      <c r="N586" s="15"/>
      <c r="P586" s="258"/>
      <c r="Q586" s="259"/>
      <c r="R586" s="260"/>
      <c r="S586" s="166">
        <f>IF(PMKAFAAPAYER[[#This Row],[ ]]="Payé",PMKAFAAPAYER[[#This Row],[02.01.2025]],0)</f>
        <v>0</v>
      </c>
      <c r="T586" s="234"/>
      <c r="U586" s="166">
        <f>IF(PMKAFAAPAYER[[#This Row],[ ]]="Payé",PMKAFAAPAYER[[#This Row],[09.01.2025]],0)</f>
        <v>0</v>
      </c>
      <c r="V586" s="234"/>
      <c r="W586" s="166">
        <f>IF(PMKAFAAPAYER[[#This Row],[ ]]="Payé",PMKAFAAPAYER[[#This Row],[16.01.2025]],0)</f>
        <v>0</v>
      </c>
      <c r="X586" s="234"/>
      <c r="Y586" s="166">
        <f>IF(PMKAFAAPAYER[[#This Row],[ ]]="Payé",PMKAFAAPAYER[[#This Row],[23.01.2025]],0)</f>
        <v>0</v>
      </c>
      <c r="Z586" s="234"/>
      <c r="AA586" s="176">
        <f>IF(PMKAFAAPAYER[[#This Row],[ ]]="Payé",PMKAFAAPAYER[[#This Row],[30.01.2025]],0)</f>
        <v>0</v>
      </c>
      <c r="AB586" s="32">
        <f t="shared" si="141"/>
        <v>0</v>
      </c>
      <c r="AC586" s="234"/>
      <c r="AD586" s="166">
        <f>IF(PMKAFAAPAYER[[#This Row],[ ]]="Payé",PMKAFAAPAYER[[#This Row],[06.02.2025]],0)</f>
        <v>0</v>
      </c>
      <c r="AE586" s="234"/>
      <c r="AF586" s="166">
        <f>IF(PMKAFAAPAYER[[#This Row],[ ]]="Payé",PMKAFAAPAYER[[#This Row],[13.02.2025]],0)</f>
        <v>0</v>
      </c>
      <c r="AG586" s="234"/>
      <c r="AH586" s="166">
        <f>IF(PMKAFAAPAYER[[#This Row],[ ]]="Payé",PMKAFAAPAYER[[#This Row],[20.02.2025]],0)</f>
        <v>0</v>
      </c>
      <c r="AI586" s="234"/>
      <c r="AJ586" s="176">
        <f>IF(PMKAFAAPAYER[[#This Row],[ ]]="Payé",PMKAFAAPAYER[[#This Row],[27.02.2025]],0)</f>
        <v>0</v>
      </c>
      <c r="AK586" s="47">
        <f t="shared" si="142"/>
        <v>0</v>
      </c>
      <c r="AL586" s="162"/>
      <c r="AM586" s="166">
        <f>IF(PMKAFAAPAYER[[#This Row],[ ]]="Payé",PMKAFAAPAYER[[#This Row],[05.03.2025]],0)</f>
        <v>0</v>
      </c>
      <c r="AN586" s="161"/>
      <c r="AO586" s="166">
        <f>IF(PMKAFAAPAYER[[#This Row],[ ]]="Payé",PMKAFAAPAYER[[#This Row],[12.03.2025]],0)</f>
        <v>0</v>
      </c>
      <c r="AP586" s="161"/>
      <c r="AQ586" s="166">
        <f>IF(PMKAFAAPAYER[[#This Row],[ ]]="Payé",PMKAFAAPAYER[[#This Row],[19.03.2025]],0)</f>
        <v>0</v>
      </c>
      <c r="AR586" s="161"/>
      <c r="AS586" s="176">
        <f>IF(PMKAFAAPAYER[[#This Row],[ ]]="Payé",PMKAFAAPAYER[[#This Row],[26.03.2025]],0)</f>
        <v>0</v>
      </c>
      <c r="AT586" s="17">
        <f t="shared" si="143"/>
        <v>0</v>
      </c>
      <c r="AU586" s="162"/>
      <c r="AV586" s="166">
        <f>IF(PMKAFAAPAYER[[#This Row],[ ]]="Payé",PMKAFAAPAYER[[#This Row],[02.04.2025]],0)</f>
        <v>0</v>
      </c>
      <c r="AW586" s="161"/>
      <c r="AX586" s="166">
        <f>IF(PMKAFAAPAYER[[#This Row],[ ]]="Payé",PMKAFAAPAYER[[#This Row],[09.04.2025]],0)</f>
        <v>0</v>
      </c>
      <c r="AY586" s="161"/>
      <c r="AZ586" s="166">
        <f>IF(PMKAFAAPAYER[[#This Row],[ ]]="Payé",PMKAFAAPAYER[[#This Row],[16.04.2025]],0)</f>
        <v>0</v>
      </c>
      <c r="BA586" s="161"/>
      <c r="BB586" s="166">
        <f>IF(PMKAFAAPAYER[[#This Row],[ ]]="Payé",PMKAFAAPAYER[[#This Row],[23.04.2025]],0)</f>
        <v>0</v>
      </c>
      <c r="BC586" s="161"/>
      <c r="BD586" s="176">
        <f>IF(PMKAFAAPAYER[[#This Row],[ ]]="Payé",PMKAFAAPAYER[[#This Row],[30.04.2025]],0)</f>
        <v>0</v>
      </c>
      <c r="BE586" s="18">
        <f t="shared" si="144"/>
        <v>0</v>
      </c>
      <c r="BF586" s="162"/>
      <c r="BG586" s="166">
        <f>IF(PMKAFAAPAYER[[#This Row],[ ]]="Payé",PMKAFAAPAYER[[#This Row],[07.05.2025]],0)</f>
        <v>0</v>
      </c>
      <c r="BH586" s="161"/>
      <c r="BI586" s="166">
        <f>IF(PMKAFAAPAYER[[#This Row],[ ]]="Payé",PMKAFAAPAYER[[#This Row],[14.05.2025]],0)</f>
        <v>0</v>
      </c>
      <c r="BJ586" s="161"/>
      <c r="BK586" s="166">
        <f>IF(PMKAFAAPAYER[[#This Row],[ ]]="Payé",PMKAFAAPAYER[[#This Row],[21.05.2025]],0)</f>
        <v>0</v>
      </c>
      <c r="BL586" s="161"/>
      <c r="BM586" s="176">
        <f>IF(PMKAFAAPAYER[[#This Row],[ ]]="Payé",PMKAFAAPAYER[[#This Row],[28.05.2025]],0)</f>
        <v>0</v>
      </c>
      <c r="BN586" s="17">
        <f t="shared" si="145"/>
        <v>0</v>
      </c>
      <c r="BO586" s="162"/>
      <c r="BP586" s="166">
        <f>IF(PMKAFAAPAYER[[#This Row],[ ]]="Payé",PMKAFAAPAYER[[#This Row],[04.06.2025]],0)</f>
        <v>0</v>
      </c>
      <c r="BQ586" s="161"/>
      <c r="BR586" s="166">
        <f>IF(PMKAFAAPAYER[[#This Row],[ ]]="Payé",PMKAFAAPAYER[[#This Row],[11.06.2025]],0)</f>
        <v>0</v>
      </c>
      <c r="BS586" s="161"/>
      <c r="BT586" s="166">
        <f>IF(PMKAFAAPAYER[[#This Row],[ ]]="Payé",PMKAFAAPAYER[[#This Row],[18.06.2025]],0)</f>
        <v>0</v>
      </c>
      <c r="BU586" s="161"/>
      <c r="BV586" s="176">
        <f>IF(PMKAFAAPAYER[[#This Row],[ ]]="Payé",PMKAFAAPAYER[[#This Row],[25.06.2025]],0)</f>
        <v>0</v>
      </c>
      <c r="BW586" s="18">
        <f t="shared" si="146"/>
        <v>0</v>
      </c>
      <c r="BX586" s="162"/>
      <c r="BY586" s="166">
        <f>IF(PMKAFAAPAYER[[#This Row],[ ]]="Payé",PMKAFAAPAYER[[#This Row],[02.07.2025]],0)</f>
        <v>0</v>
      </c>
      <c r="BZ586" s="161"/>
      <c r="CA586" s="166">
        <f>IF(PMKAFAAPAYER[[#This Row],[ ]]="Payé",PMKAFAAPAYER[[#This Row],[09.07.2025]],0)</f>
        <v>0</v>
      </c>
      <c r="CB586" s="161"/>
      <c r="CC586" s="166">
        <f>IF(PMKAFAAPAYER[[#This Row],[ ]]="Payé",PMKAFAAPAYER[[#This Row],[16.07.2025]],0)</f>
        <v>0</v>
      </c>
      <c r="CD586" s="161"/>
      <c r="CE586" s="166">
        <f>IF(PMKAFAAPAYER[[#This Row],[ ]]="Payé",PMKAFAAPAYER[[#This Row],[23.07.2025]],0)</f>
        <v>0</v>
      </c>
      <c r="CF586" s="161"/>
      <c r="CG586" s="176">
        <f>IF(PMKAFAAPAYER[[#This Row],[ ]]="Payé",PMKAFAAPAYER[[#This Row],[30.07.2025]],0)</f>
        <v>0</v>
      </c>
      <c r="CH586" s="17">
        <f t="shared" si="147"/>
        <v>0</v>
      </c>
      <c r="CI586" s="162"/>
      <c r="CJ586" s="166">
        <f>IF(PMKAFAAPAYER[[#This Row],[ ]]="Payé",PMKAFAAPAYER[[#This Row],[06.08.2025]],0)</f>
        <v>0</v>
      </c>
      <c r="CK586" s="161"/>
      <c r="CL586" s="166">
        <f>IF(PMKAFAAPAYER[[#This Row],[ ]]="Payé",PMKAFAAPAYER[[#This Row],[13.08.2025]],0)</f>
        <v>0</v>
      </c>
      <c r="CM586" s="161"/>
      <c r="CN586" s="166">
        <f>IF(PMKAFAAPAYER[[#This Row],[ ]]="Payé",PMKAFAAPAYER[[#This Row],[20.08.2025]],0)</f>
        <v>0</v>
      </c>
      <c r="CO586" s="161"/>
      <c r="CP586" s="176">
        <f>IF(PMKAFAAPAYER[[#This Row],[ ]]="Payé",PMKAFAAPAYER[[#This Row],[27.08.2025]],0)</f>
        <v>0</v>
      </c>
      <c r="CQ586" s="18">
        <f t="shared" si="148"/>
        <v>0</v>
      </c>
      <c r="CR586" s="162"/>
      <c r="CS586" s="166">
        <f>IF(PMKAFAAPAYER[[#This Row],[ ]]="Payé",PMKAFAAPAYER[[#This Row],[03.09.2025]],0)</f>
        <v>0</v>
      </c>
      <c r="CT586" s="161"/>
      <c r="CU586" s="166">
        <f>IF(PMKAFAAPAYER[[#This Row],[ ]]="Payé",PMKAFAAPAYER[[#This Row],[10.09.2025]],0)</f>
        <v>0</v>
      </c>
      <c r="CV586" s="161"/>
      <c r="CW586" s="166">
        <f>IF(PMKAFAAPAYER[[#This Row],[ ]]="Payé",PMKAFAAPAYER[[#This Row],[17.09.2025]],0)</f>
        <v>0</v>
      </c>
      <c r="CX586" s="161"/>
      <c r="CY586" s="176">
        <f>IF(PMKAFAAPAYER[[#This Row],[ ]]="Payé",PMKAFAAPAYER[[#This Row],[24.09.2025]],0)</f>
        <v>0</v>
      </c>
      <c r="CZ586" s="17">
        <f t="shared" si="149"/>
        <v>0</v>
      </c>
      <c r="DA586" s="162"/>
      <c r="DB586" s="166">
        <f>IF(PMKAFAAPAYER[[#This Row],[ ]]="Payé",PMKAFAAPAYER[[#This Row],[01.10.2025]],0)</f>
        <v>0</v>
      </c>
      <c r="DC586" s="161"/>
      <c r="DD586" s="166">
        <f>IF(PMKAFAAPAYER[[#This Row],[ ]]="Payé",PMKAFAAPAYER[[#This Row],[08.10.2025]],0)</f>
        <v>0</v>
      </c>
      <c r="DE586" s="161"/>
      <c r="DF586" s="166">
        <f>IF(PMKAFAAPAYER[[#This Row],[ ]]="Payé",PMKAFAAPAYER[[#This Row],[15.10.2025]],0)</f>
        <v>0</v>
      </c>
      <c r="DG586" s="161"/>
      <c r="DH586" s="166">
        <f>IF(PMKAFAAPAYER[[#This Row],[ ]]="Payé",PMKAFAAPAYER[[#This Row],[22.10.2025]],0)</f>
        <v>0</v>
      </c>
      <c r="DI586" s="161"/>
      <c r="DJ586" s="176">
        <f>IF(PMKAFAAPAYER[[#This Row],[ ]]="Payé",PMKAFAAPAYER[[#This Row],[29.10.2025]],0)</f>
        <v>0</v>
      </c>
      <c r="DK586" s="18">
        <f t="shared" si="150"/>
        <v>0</v>
      </c>
      <c r="DL586" s="162"/>
      <c r="DM586" s="166">
        <f>IF(PMKAFAAPAYER[[#This Row],[ ]]="Payé",PMKAFAAPAYER[[#This Row],[05.11.2025]],0)</f>
        <v>0</v>
      </c>
      <c r="DN586" s="161"/>
      <c r="DO586" s="166">
        <f>IF(PMKAFAAPAYER[[#This Row],[ ]]="Payé",PMKAFAAPAYER[[#This Row],[12.11.2025]],0)</f>
        <v>0</v>
      </c>
      <c r="DP586" s="161"/>
      <c r="DQ586" s="166">
        <f>IF(PMKAFAAPAYER[[#This Row],[ ]]="Payé",PMKAFAAPAYER[[#This Row],[19.11.2025]],0)</f>
        <v>0</v>
      </c>
      <c r="DR586" s="161"/>
      <c r="DS586" s="176">
        <f>IF(PMKAFAAPAYER[[#This Row],[ ]]="Payé",PMKAFAAPAYER[[#This Row],[26.11.2025]],0)</f>
        <v>0</v>
      </c>
      <c r="DT586" s="17">
        <f t="shared" si="151"/>
        <v>0</v>
      </c>
      <c r="DU586" s="162"/>
      <c r="DV586" s="166">
        <f>IF(PMKAFAAPAYER[[#This Row],[ ]]="Payé",PMKAFAAPAYER[[#This Row],[03.12.2025]],0)</f>
        <v>0</v>
      </c>
      <c r="DW586" s="161"/>
      <c r="DX586" s="166">
        <f>IF(PMKAFAAPAYER[[#This Row],[ ]]="Payé",PMKAFAAPAYER[[#This Row],[10.12.2025]],0)</f>
        <v>0</v>
      </c>
      <c r="DY586" s="161"/>
      <c r="DZ586" s="166">
        <f>IF(PMKAFAAPAYER[[#This Row],[ ]]="Payé",PMKAFAAPAYER[[#This Row],[17.12.2025]],0)</f>
        <v>0</v>
      </c>
      <c r="EA586" s="161"/>
      <c r="EB586" s="166">
        <f>IF(PMKAFAAPAYER[[#This Row],[ ]]="Payé",PMKAFAAPAYER[[#This Row],[24.12.2025]],0)</f>
        <v>0</v>
      </c>
      <c r="EC586" s="161"/>
      <c r="ED586" s="176">
        <f>IF(PMKAFAAPAYER[[#This Row],[ ]]="Payé",PMKAFAAPAYER[[#This Row],[31.12.2025]],0)</f>
        <v>0</v>
      </c>
      <c r="EE586" s="18">
        <f t="shared" si="152"/>
        <v>0</v>
      </c>
      <c r="EF586" s="11">
        <f t="shared" si="153"/>
        <v>0</v>
      </c>
      <c r="EG586" s="16">
        <f>+PMKAFAAPAYER[[#This Row],[CHF]]-PMKAFAAPAYER[[#This Row],[T2025]]</f>
        <v>0</v>
      </c>
    </row>
    <row r="587" spans="1:137" x14ac:dyDescent="0.3">
      <c r="A587" s="9">
        <f t="shared" si="154"/>
        <v>582</v>
      </c>
      <c r="B587" s="250"/>
      <c r="C587" s="251"/>
      <c r="D587" s="252"/>
      <c r="E587" s="253"/>
      <c r="F587" s="265">
        <f t="shared" si="140"/>
        <v>0</v>
      </c>
      <c r="G587" s="254"/>
      <c r="H587" s="255"/>
      <c r="I587" s="256"/>
      <c r="J587" s="14"/>
      <c r="K587" s="14"/>
      <c r="L587" s="14"/>
      <c r="N587" s="15"/>
      <c r="P587" s="258"/>
      <c r="Q587" s="259"/>
      <c r="R587" s="260"/>
      <c r="S587" s="166">
        <f>IF(PMKAFAAPAYER[[#This Row],[ ]]="Payé",PMKAFAAPAYER[[#This Row],[02.01.2025]],0)</f>
        <v>0</v>
      </c>
      <c r="T587" s="234"/>
      <c r="U587" s="166">
        <f>IF(PMKAFAAPAYER[[#This Row],[ ]]="Payé",PMKAFAAPAYER[[#This Row],[09.01.2025]],0)</f>
        <v>0</v>
      </c>
      <c r="V587" s="234"/>
      <c r="W587" s="166">
        <f>IF(PMKAFAAPAYER[[#This Row],[ ]]="Payé",PMKAFAAPAYER[[#This Row],[16.01.2025]],0)</f>
        <v>0</v>
      </c>
      <c r="X587" s="234"/>
      <c r="Y587" s="166">
        <f>IF(PMKAFAAPAYER[[#This Row],[ ]]="Payé",PMKAFAAPAYER[[#This Row],[23.01.2025]],0)</f>
        <v>0</v>
      </c>
      <c r="Z587" s="234"/>
      <c r="AA587" s="176">
        <f>IF(PMKAFAAPAYER[[#This Row],[ ]]="Payé",PMKAFAAPAYER[[#This Row],[30.01.2025]],0)</f>
        <v>0</v>
      </c>
      <c r="AB587" s="32">
        <f t="shared" si="141"/>
        <v>0</v>
      </c>
      <c r="AC587" s="234"/>
      <c r="AD587" s="166">
        <f>IF(PMKAFAAPAYER[[#This Row],[ ]]="Payé",PMKAFAAPAYER[[#This Row],[06.02.2025]],0)</f>
        <v>0</v>
      </c>
      <c r="AE587" s="234"/>
      <c r="AF587" s="166">
        <f>IF(PMKAFAAPAYER[[#This Row],[ ]]="Payé",PMKAFAAPAYER[[#This Row],[13.02.2025]],0)</f>
        <v>0</v>
      </c>
      <c r="AG587" s="234"/>
      <c r="AH587" s="166">
        <f>IF(PMKAFAAPAYER[[#This Row],[ ]]="Payé",PMKAFAAPAYER[[#This Row],[20.02.2025]],0)</f>
        <v>0</v>
      </c>
      <c r="AI587" s="234"/>
      <c r="AJ587" s="176">
        <f>IF(PMKAFAAPAYER[[#This Row],[ ]]="Payé",PMKAFAAPAYER[[#This Row],[27.02.2025]],0)</f>
        <v>0</v>
      </c>
      <c r="AK587" s="47">
        <f t="shared" si="142"/>
        <v>0</v>
      </c>
      <c r="AL587" s="162"/>
      <c r="AM587" s="166">
        <f>IF(PMKAFAAPAYER[[#This Row],[ ]]="Payé",PMKAFAAPAYER[[#This Row],[05.03.2025]],0)</f>
        <v>0</v>
      </c>
      <c r="AN587" s="161"/>
      <c r="AO587" s="166">
        <f>IF(PMKAFAAPAYER[[#This Row],[ ]]="Payé",PMKAFAAPAYER[[#This Row],[12.03.2025]],0)</f>
        <v>0</v>
      </c>
      <c r="AP587" s="161"/>
      <c r="AQ587" s="166">
        <f>IF(PMKAFAAPAYER[[#This Row],[ ]]="Payé",PMKAFAAPAYER[[#This Row],[19.03.2025]],0)</f>
        <v>0</v>
      </c>
      <c r="AR587" s="161"/>
      <c r="AS587" s="176">
        <f>IF(PMKAFAAPAYER[[#This Row],[ ]]="Payé",PMKAFAAPAYER[[#This Row],[26.03.2025]],0)</f>
        <v>0</v>
      </c>
      <c r="AT587" s="17">
        <f t="shared" si="143"/>
        <v>0</v>
      </c>
      <c r="AU587" s="162"/>
      <c r="AV587" s="166">
        <f>IF(PMKAFAAPAYER[[#This Row],[ ]]="Payé",PMKAFAAPAYER[[#This Row],[02.04.2025]],0)</f>
        <v>0</v>
      </c>
      <c r="AW587" s="161"/>
      <c r="AX587" s="166">
        <f>IF(PMKAFAAPAYER[[#This Row],[ ]]="Payé",PMKAFAAPAYER[[#This Row],[09.04.2025]],0)</f>
        <v>0</v>
      </c>
      <c r="AY587" s="161"/>
      <c r="AZ587" s="166">
        <f>IF(PMKAFAAPAYER[[#This Row],[ ]]="Payé",PMKAFAAPAYER[[#This Row],[16.04.2025]],0)</f>
        <v>0</v>
      </c>
      <c r="BA587" s="161"/>
      <c r="BB587" s="166">
        <f>IF(PMKAFAAPAYER[[#This Row],[ ]]="Payé",PMKAFAAPAYER[[#This Row],[23.04.2025]],0)</f>
        <v>0</v>
      </c>
      <c r="BC587" s="161"/>
      <c r="BD587" s="176">
        <f>IF(PMKAFAAPAYER[[#This Row],[ ]]="Payé",PMKAFAAPAYER[[#This Row],[30.04.2025]],0)</f>
        <v>0</v>
      </c>
      <c r="BE587" s="18">
        <f t="shared" si="144"/>
        <v>0</v>
      </c>
      <c r="BF587" s="162"/>
      <c r="BG587" s="166">
        <f>IF(PMKAFAAPAYER[[#This Row],[ ]]="Payé",PMKAFAAPAYER[[#This Row],[07.05.2025]],0)</f>
        <v>0</v>
      </c>
      <c r="BH587" s="161"/>
      <c r="BI587" s="166">
        <f>IF(PMKAFAAPAYER[[#This Row],[ ]]="Payé",PMKAFAAPAYER[[#This Row],[14.05.2025]],0)</f>
        <v>0</v>
      </c>
      <c r="BJ587" s="161"/>
      <c r="BK587" s="166">
        <f>IF(PMKAFAAPAYER[[#This Row],[ ]]="Payé",PMKAFAAPAYER[[#This Row],[21.05.2025]],0)</f>
        <v>0</v>
      </c>
      <c r="BL587" s="161"/>
      <c r="BM587" s="176">
        <f>IF(PMKAFAAPAYER[[#This Row],[ ]]="Payé",PMKAFAAPAYER[[#This Row],[28.05.2025]],0)</f>
        <v>0</v>
      </c>
      <c r="BN587" s="17">
        <f t="shared" si="145"/>
        <v>0</v>
      </c>
      <c r="BO587" s="162"/>
      <c r="BP587" s="166">
        <f>IF(PMKAFAAPAYER[[#This Row],[ ]]="Payé",PMKAFAAPAYER[[#This Row],[04.06.2025]],0)</f>
        <v>0</v>
      </c>
      <c r="BQ587" s="161"/>
      <c r="BR587" s="166">
        <f>IF(PMKAFAAPAYER[[#This Row],[ ]]="Payé",PMKAFAAPAYER[[#This Row],[11.06.2025]],0)</f>
        <v>0</v>
      </c>
      <c r="BS587" s="161"/>
      <c r="BT587" s="166">
        <f>IF(PMKAFAAPAYER[[#This Row],[ ]]="Payé",PMKAFAAPAYER[[#This Row],[18.06.2025]],0)</f>
        <v>0</v>
      </c>
      <c r="BU587" s="161"/>
      <c r="BV587" s="176">
        <f>IF(PMKAFAAPAYER[[#This Row],[ ]]="Payé",PMKAFAAPAYER[[#This Row],[25.06.2025]],0)</f>
        <v>0</v>
      </c>
      <c r="BW587" s="18">
        <f t="shared" si="146"/>
        <v>0</v>
      </c>
      <c r="BX587" s="162"/>
      <c r="BY587" s="166">
        <f>IF(PMKAFAAPAYER[[#This Row],[ ]]="Payé",PMKAFAAPAYER[[#This Row],[02.07.2025]],0)</f>
        <v>0</v>
      </c>
      <c r="BZ587" s="161"/>
      <c r="CA587" s="166">
        <f>IF(PMKAFAAPAYER[[#This Row],[ ]]="Payé",PMKAFAAPAYER[[#This Row],[09.07.2025]],0)</f>
        <v>0</v>
      </c>
      <c r="CB587" s="161"/>
      <c r="CC587" s="166">
        <f>IF(PMKAFAAPAYER[[#This Row],[ ]]="Payé",PMKAFAAPAYER[[#This Row],[16.07.2025]],0)</f>
        <v>0</v>
      </c>
      <c r="CD587" s="161"/>
      <c r="CE587" s="166">
        <f>IF(PMKAFAAPAYER[[#This Row],[ ]]="Payé",PMKAFAAPAYER[[#This Row],[23.07.2025]],0)</f>
        <v>0</v>
      </c>
      <c r="CF587" s="161"/>
      <c r="CG587" s="176">
        <f>IF(PMKAFAAPAYER[[#This Row],[ ]]="Payé",PMKAFAAPAYER[[#This Row],[30.07.2025]],0)</f>
        <v>0</v>
      </c>
      <c r="CH587" s="17">
        <f t="shared" si="147"/>
        <v>0</v>
      </c>
      <c r="CI587" s="162"/>
      <c r="CJ587" s="166">
        <f>IF(PMKAFAAPAYER[[#This Row],[ ]]="Payé",PMKAFAAPAYER[[#This Row],[06.08.2025]],0)</f>
        <v>0</v>
      </c>
      <c r="CK587" s="161"/>
      <c r="CL587" s="166">
        <f>IF(PMKAFAAPAYER[[#This Row],[ ]]="Payé",PMKAFAAPAYER[[#This Row],[13.08.2025]],0)</f>
        <v>0</v>
      </c>
      <c r="CM587" s="161"/>
      <c r="CN587" s="166">
        <f>IF(PMKAFAAPAYER[[#This Row],[ ]]="Payé",PMKAFAAPAYER[[#This Row],[20.08.2025]],0)</f>
        <v>0</v>
      </c>
      <c r="CO587" s="161"/>
      <c r="CP587" s="176">
        <f>IF(PMKAFAAPAYER[[#This Row],[ ]]="Payé",PMKAFAAPAYER[[#This Row],[27.08.2025]],0)</f>
        <v>0</v>
      </c>
      <c r="CQ587" s="18">
        <f t="shared" si="148"/>
        <v>0</v>
      </c>
      <c r="CR587" s="162"/>
      <c r="CS587" s="166">
        <f>IF(PMKAFAAPAYER[[#This Row],[ ]]="Payé",PMKAFAAPAYER[[#This Row],[03.09.2025]],0)</f>
        <v>0</v>
      </c>
      <c r="CT587" s="161"/>
      <c r="CU587" s="166">
        <f>IF(PMKAFAAPAYER[[#This Row],[ ]]="Payé",PMKAFAAPAYER[[#This Row],[10.09.2025]],0)</f>
        <v>0</v>
      </c>
      <c r="CV587" s="161"/>
      <c r="CW587" s="166">
        <f>IF(PMKAFAAPAYER[[#This Row],[ ]]="Payé",PMKAFAAPAYER[[#This Row],[17.09.2025]],0)</f>
        <v>0</v>
      </c>
      <c r="CX587" s="161"/>
      <c r="CY587" s="176">
        <f>IF(PMKAFAAPAYER[[#This Row],[ ]]="Payé",PMKAFAAPAYER[[#This Row],[24.09.2025]],0)</f>
        <v>0</v>
      </c>
      <c r="CZ587" s="17">
        <f t="shared" si="149"/>
        <v>0</v>
      </c>
      <c r="DA587" s="162"/>
      <c r="DB587" s="166">
        <f>IF(PMKAFAAPAYER[[#This Row],[ ]]="Payé",PMKAFAAPAYER[[#This Row],[01.10.2025]],0)</f>
        <v>0</v>
      </c>
      <c r="DC587" s="161"/>
      <c r="DD587" s="166">
        <f>IF(PMKAFAAPAYER[[#This Row],[ ]]="Payé",PMKAFAAPAYER[[#This Row],[08.10.2025]],0)</f>
        <v>0</v>
      </c>
      <c r="DE587" s="161"/>
      <c r="DF587" s="166">
        <f>IF(PMKAFAAPAYER[[#This Row],[ ]]="Payé",PMKAFAAPAYER[[#This Row],[15.10.2025]],0)</f>
        <v>0</v>
      </c>
      <c r="DG587" s="161"/>
      <c r="DH587" s="166">
        <f>IF(PMKAFAAPAYER[[#This Row],[ ]]="Payé",PMKAFAAPAYER[[#This Row],[22.10.2025]],0)</f>
        <v>0</v>
      </c>
      <c r="DI587" s="161"/>
      <c r="DJ587" s="176">
        <f>IF(PMKAFAAPAYER[[#This Row],[ ]]="Payé",PMKAFAAPAYER[[#This Row],[29.10.2025]],0)</f>
        <v>0</v>
      </c>
      <c r="DK587" s="18">
        <f t="shared" si="150"/>
        <v>0</v>
      </c>
      <c r="DL587" s="162"/>
      <c r="DM587" s="166">
        <f>IF(PMKAFAAPAYER[[#This Row],[ ]]="Payé",PMKAFAAPAYER[[#This Row],[05.11.2025]],0)</f>
        <v>0</v>
      </c>
      <c r="DN587" s="161"/>
      <c r="DO587" s="166">
        <f>IF(PMKAFAAPAYER[[#This Row],[ ]]="Payé",PMKAFAAPAYER[[#This Row],[12.11.2025]],0)</f>
        <v>0</v>
      </c>
      <c r="DP587" s="161"/>
      <c r="DQ587" s="166">
        <f>IF(PMKAFAAPAYER[[#This Row],[ ]]="Payé",PMKAFAAPAYER[[#This Row],[19.11.2025]],0)</f>
        <v>0</v>
      </c>
      <c r="DR587" s="161"/>
      <c r="DS587" s="176">
        <f>IF(PMKAFAAPAYER[[#This Row],[ ]]="Payé",PMKAFAAPAYER[[#This Row],[26.11.2025]],0)</f>
        <v>0</v>
      </c>
      <c r="DT587" s="17">
        <f t="shared" si="151"/>
        <v>0</v>
      </c>
      <c r="DU587" s="162"/>
      <c r="DV587" s="166">
        <f>IF(PMKAFAAPAYER[[#This Row],[ ]]="Payé",PMKAFAAPAYER[[#This Row],[03.12.2025]],0)</f>
        <v>0</v>
      </c>
      <c r="DW587" s="161"/>
      <c r="DX587" s="166">
        <f>IF(PMKAFAAPAYER[[#This Row],[ ]]="Payé",PMKAFAAPAYER[[#This Row],[10.12.2025]],0)</f>
        <v>0</v>
      </c>
      <c r="DY587" s="161"/>
      <c r="DZ587" s="166">
        <f>IF(PMKAFAAPAYER[[#This Row],[ ]]="Payé",PMKAFAAPAYER[[#This Row],[17.12.2025]],0)</f>
        <v>0</v>
      </c>
      <c r="EA587" s="161"/>
      <c r="EB587" s="166">
        <f>IF(PMKAFAAPAYER[[#This Row],[ ]]="Payé",PMKAFAAPAYER[[#This Row],[24.12.2025]],0)</f>
        <v>0</v>
      </c>
      <c r="EC587" s="161"/>
      <c r="ED587" s="176">
        <f>IF(PMKAFAAPAYER[[#This Row],[ ]]="Payé",PMKAFAAPAYER[[#This Row],[31.12.2025]],0)</f>
        <v>0</v>
      </c>
      <c r="EE587" s="18">
        <f t="shared" si="152"/>
        <v>0</v>
      </c>
      <c r="EF587" s="11">
        <f t="shared" si="153"/>
        <v>0</v>
      </c>
      <c r="EG587" s="16">
        <f>+PMKAFAAPAYER[[#This Row],[CHF]]-PMKAFAAPAYER[[#This Row],[T2025]]</f>
        <v>0</v>
      </c>
    </row>
    <row r="588" spans="1:137" x14ac:dyDescent="0.3">
      <c r="A588" s="9">
        <f t="shared" si="154"/>
        <v>583</v>
      </c>
      <c r="B588" s="250"/>
      <c r="C588" s="251"/>
      <c r="D588" s="252"/>
      <c r="E588" s="253"/>
      <c r="F588" s="265">
        <f t="shared" si="140"/>
        <v>0</v>
      </c>
      <c r="G588" s="254"/>
      <c r="H588" s="255"/>
      <c r="I588" s="256"/>
      <c r="J588" s="14"/>
      <c r="K588" s="14"/>
      <c r="L588" s="14"/>
      <c r="N588" s="15"/>
      <c r="P588" s="258"/>
      <c r="Q588" s="259"/>
      <c r="R588" s="260"/>
      <c r="S588" s="166">
        <f>IF(PMKAFAAPAYER[[#This Row],[ ]]="Payé",PMKAFAAPAYER[[#This Row],[02.01.2025]],0)</f>
        <v>0</v>
      </c>
      <c r="T588" s="234"/>
      <c r="U588" s="166">
        <f>IF(PMKAFAAPAYER[[#This Row],[ ]]="Payé",PMKAFAAPAYER[[#This Row],[09.01.2025]],0)</f>
        <v>0</v>
      </c>
      <c r="V588" s="234"/>
      <c r="W588" s="166">
        <f>IF(PMKAFAAPAYER[[#This Row],[ ]]="Payé",PMKAFAAPAYER[[#This Row],[16.01.2025]],0)</f>
        <v>0</v>
      </c>
      <c r="X588" s="234"/>
      <c r="Y588" s="166">
        <f>IF(PMKAFAAPAYER[[#This Row],[ ]]="Payé",PMKAFAAPAYER[[#This Row],[23.01.2025]],0)</f>
        <v>0</v>
      </c>
      <c r="Z588" s="234"/>
      <c r="AA588" s="176">
        <f>IF(PMKAFAAPAYER[[#This Row],[ ]]="Payé",PMKAFAAPAYER[[#This Row],[30.01.2025]],0)</f>
        <v>0</v>
      </c>
      <c r="AB588" s="32">
        <f t="shared" si="141"/>
        <v>0</v>
      </c>
      <c r="AC588" s="234"/>
      <c r="AD588" s="166">
        <f>IF(PMKAFAAPAYER[[#This Row],[ ]]="Payé",PMKAFAAPAYER[[#This Row],[06.02.2025]],0)</f>
        <v>0</v>
      </c>
      <c r="AE588" s="234"/>
      <c r="AF588" s="166">
        <f>IF(PMKAFAAPAYER[[#This Row],[ ]]="Payé",PMKAFAAPAYER[[#This Row],[13.02.2025]],0)</f>
        <v>0</v>
      </c>
      <c r="AG588" s="234"/>
      <c r="AH588" s="166">
        <f>IF(PMKAFAAPAYER[[#This Row],[ ]]="Payé",PMKAFAAPAYER[[#This Row],[20.02.2025]],0)</f>
        <v>0</v>
      </c>
      <c r="AI588" s="234"/>
      <c r="AJ588" s="176">
        <f>IF(PMKAFAAPAYER[[#This Row],[ ]]="Payé",PMKAFAAPAYER[[#This Row],[27.02.2025]],0)</f>
        <v>0</v>
      </c>
      <c r="AK588" s="47">
        <f t="shared" si="142"/>
        <v>0</v>
      </c>
      <c r="AL588" s="162"/>
      <c r="AM588" s="166">
        <f>IF(PMKAFAAPAYER[[#This Row],[ ]]="Payé",PMKAFAAPAYER[[#This Row],[05.03.2025]],0)</f>
        <v>0</v>
      </c>
      <c r="AN588" s="161"/>
      <c r="AO588" s="166">
        <f>IF(PMKAFAAPAYER[[#This Row],[ ]]="Payé",PMKAFAAPAYER[[#This Row],[12.03.2025]],0)</f>
        <v>0</v>
      </c>
      <c r="AP588" s="161"/>
      <c r="AQ588" s="166">
        <f>IF(PMKAFAAPAYER[[#This Row],[ ]]="Payé",PMKAFAAPAYER[[#This Row],[19.03.2025]],0)</f>
        <v>0</v>
      </c>
      <c r="AR588" s="161"/>
      <c r="AS588" s="176">
        <f>IF(PMKAFAAPAYER[[#This Row],[ ]]="Payé",PMKAFAAPAYER[[#This Row],[26.03.2025]],0)</f>
        <v>0</v>
      </c>
      <c r="AT588" s="17">
        <f t="shared" si="143"/>
        <v>0</v>
      </c>
      <c r="AU588" s="162"/>
      <c r="AV588" s="166">
        <f>IF(PMKAFAAPAYER[[#This Row],[ ]]="Payé",PMKAFAAPAYER[[#This Row],[02.04.2025]],0)</f>
        <v>0</v>
      </c>
      <c r="AW588" s="161"/>
      <c r="AX588" s="166">
        <f>IF(PMKAFAAPAYER[[#This Row],[ ]]="Payé",PMKAFAAPAYER[[#This Row],[09.04.2025]],0)</f>
        <v>0</v>
      </c>
      <c r="AY588" s="161"/>
      <c r="AZ588" s="166">
        <f>IF(PMKAFAAPAYER[[#This Row],[ ]]="Payé",PMKAFAAPAYER[[#This Row],[16.04.2025]],0)</f>
        <v>0</v>
      </c>
      <c r="BA588" s="161"/>
      <c r="BB588" s="166">
        <f>IF(PMKAFAAPAYER[[#This Row],[ ]]="Payé",PMKAFAAPAYER[[#This Row],[23.04.2025]],0)</f>
        <v>0</v>
      </c>
      <c r="BC588" s="161"/>
      <c r="BD588" s="176">
        <f>IF(PMKAFAAPAYER[[#This Row],[ ]]="Payé",PMKAFAAPAYER[[#This Row],[30.04.2025]],0)</f>
        <v>0</v>
      </c>
      <c r="BE588" s="18">
        <f t="shared" si="144"/>
        <v>0</v>
      </c>
      <c r="BF588" s="162"/>
      <c r="BG588" s="166">
        <f>IF(PMKAFAAPAYER[[#This Row],[ ]]="Payé",PMKAFAAPAYER[[#This Row],[07.05.2025]],0)</f>
        <v>0</v>
      </c>
      <c r="BH588" s="161"/>
      <c r="BI588" s="166">
        <f>IF(PMKAFAAPAYER[[#This Row],[ ]]="Payé",PMKAFAAPAYER[[#This Row],[14.05.2025]],0)</f>
        <v>0</v>
      </c>
      <c r="BJ588" s="161"/>
      <c r="BK588" s="166">
        <f>IF(PMKAFAAPAYER[[#This Row],[ ]]="Payé",PMKAFAAPAYER[[#This Row],[21.05.2025]],0)</f>
        <v>0</v>
      </c>
      <c r="BL588" s="161"/>
      <c r="BM588" s="176">
        <f>IF(PMKAFAAPAYER[[#This Row],[ ]]="Payé",PMKAFAAPAYER[[#This Row],[28.05.2025]],0)</f>
        <v>0</v>
      </c>
      <c r="BN588" s="17">
        <f t="shared" si="145"/>
        <v>0</v>
      </c>
      <c r="BO588" s="162"/>
      <c r="BP588" s="166">
        <f>IF(PMKAFAAPAYER[[#This Row],[ ]]="Payé",PMKAFAAPAYER[[#This Row],[04.06.2025]],0)</f>
        <v>0</v>
      </c>
      <c r="BQ588" s="161"/>
      <c r="BR588" s="166">
        <f>IF(PMKAFAAPAYER[[#This Row],[ ]]="Payé",PMKAFAAPAYER[[#This Row],[11.06.2025]],0)</f>
        <v>0</v>
      </c>
      <c r="BS588" s="161"/>
      <c r="BT588" s="166">
        <f>IF(PMKAFAAPAYER[[#This Row],[ ]]="Payé",PMKAFAAPAYER[[#This Row],[18.06.2025]],0)</f>
        <v>0</v>
      </c>
      <c r="BU588" s="161"/>
      <c r="BV588" s="176">
        <f>IF(PMKAFAAPAYER[[#This Row],[ ]]="Payé",PMKAFAAPAYER[[#This Row],[25.06.2025]],0)</f>
        <v>0</v>
      </c>
      <c r="BW588" s="18">
        <f t="shared" si="146"/>
        <v>0</v>
      </c>
      <c r="BX588" s="162"/>
      <c r="BY588" s="166">
        <f>IF(PMKAFAAPAYER[[#This Row],[ ]]="Payé",PMKAFAAPAYER[[#This Row],[02.07.2025]],0)</f>
        <v>0</v>
      </c>
      <c r="BZ588" s="161"/>
      <c r="CA588" s="166">
        <f>IF(PMKAFAAPAYER[[#This Row],[ ]]="Payé",PMKAFAAPAYER[[#This Row],[09.07.2025]],0)</f>
        <v>0</v>
      </c>
      <c r="CB588" s="161"/>
      <c r="CC588" s="166">
        <f>IF(PMKAFAAPAYER[[#This Row],[ ]]="Payé",PMKAFAAPAYER[[#This Row],[16.07.2025]],0)</f>
        <v>0</v>
      </c>
      <c r="CD588" s="161"/>
      <c r="CE588" s="166">
        <f>IF(PMKAFAAPAYER[[#This Row],[ ]]="Payé",PMKAFAAPAYER[[#This Row],[23.07.2025]],0)</f>
        <v>0</v>
      </c>
      <c r="CF588" s="161"/>
      <c r="CG588" s="176">
        <f>IF(PMKAFAAPAYER[[#This Row],[ ]]="Payé",PMKAFAAPAYER[[#This Row],[30.07.2025]],0)</f>
        <v>0</v>
      </c>
      <c r="CH588" s="17">
        <f t="shared" si="147"/>
        <v>0</v>
      </c>
      <c r="CI588" s="162"/>
      <c r="CJ588" s="166">
        <f>IF(PMKAFAAPAYER[[#This Row],[ ]]="Payé",PMKAFAAPAYER[[#This Row],[06.08.2025]],0)</f>
        <v>0</v>
      </c>
      <c r="CK588" s="161"/>
      <c r="CL588" s="166">
        <f>IF(PMKAFAAPAYER[[#This Row],[ ]]="Payé",PMKAFAAPAYER[[#This Row],[13.08.2025]],0)</f>
        <v>0</v>
      </c>
      <c r="CM588" s="161"/>
      <c r="CN588" s="166">
        <f>IF(PMKAFAAPAYER[[#This Row],[ ]]="Payé",PMKAFAAPAYER[[#This Row],[20.08.2025]],0)</f>
        <v>0</v>
      </c>
      <c r="CO588" s="161"/>
      <c r="CP588" s="176">
        <f>IF(PMKAFAAPAYER[[#This Row],[ ]]="Payé",PMKAFAAPAYER[[#This Row],[27.08.2025]],0)</f>
        <v>0</v>
      </c>
      <c r="CQ588" s="18">
        <f t="shared" si="148"/>
        <v>0</v>
      </c>
      <c r="CR588" s="162"/>
      <c r="CS588" s="166">
        <f>IF(PMKAFAAPAYER[[#This Row],[ ]]="Payé",PMKAFAAPAYER[[#This Row],[03.09.2025]],0)</f>
        <v>0</v>
      </c>
      <c r="CT588" s="161"/>
      <c r="CU588" s="166">
        <f>IF(PMKAFAAPAYER[[#This Row],[ ]]="Payé",PMKAFAAPAYER[[#This Row],[10.09.2025]],0)</f>
        <v>0</v>
      </c>
      <c r="CV588" s="161"/>
      <c r="CW588" s="166">
        <f>IF(PMKAFAAPAYER[[#This Row],[ ]]="Payé",PMKAFAAPAYER[[#This Row],[17.09.2025]],0)</f>
        <v>0</v>
      </c>
      <c r="CX588" s="161"/>
      <c r="CY588" s="176">
        <f>IF(PMKAFAAPAYER[[#This Row],[ ]]="Payé",PMKAFAAPAYER[[#This Row],[24.09.2025]],0)</f>
        <v>0</v>
      </c>
      <c r="CZ588" s="17">
        <f t="shared" si="149"/>
        <v>0</v>
      </c>
      <c r="DA588" s="162"/>
      <c r="DB588" s="166">
        <f>IF(PMKAFAAPAYER[[#This Row],[ ]]="Payé",PMKAFAAPAYER[[#This Row],[01.10.2025]],0)</f>
        <v>0</v>
      </c>
      <c r="DC588" s="161"/>
      <c r="DD588" s="166">
        <f>IF(PMKAFAAPAYER[[#This Row],[ ]]="Payé",PMKAFAAPAYER[[#This Row],[08.10.2025]],0)</f>
        <v>0</v>
      </c>
      <c r="DE588" s="161"/>
      <c r="DF588" s="166">
        <f>IF(PMKAFAAPAYER[[#This Row],[ ]]="Payé",PMKAFAAPAYER[[#This Row],[15.10.2025]],0)</f>
        <v>0</v>
      </c>
      <c r="DG588" s="161"/>
      <c r="DH588" s="166">
        <f>IF(PMKAFAAPAYER[[#This Row],[ ]]="Payé",PMKAFAAPAYER[[#This Row],[22.10.2025]],0)</f>
        <v>0</v>
      </c>
      <c r="DI588" s="161"/>
      <c r="DJ588" s="176">
        <f>IF(PMKAFAAPAYER[[#This Row],[ ]]="Payé",PMKAFAAPAYER[[#This Row],[29.10.2025]],0)</f>
        <v>0</v>
      </c>
      <c r="DK588" s="18">
        <f t="shared" si="150"/>
        <v>0</v>
      </c>
      <c r="DL588" s="162"/>
      <c r="DM588" s="166">
        <f>IF(PMKAFAAPAYER[[#This Row],[ ]]="Payé",PMKAFAAPAYER[[#This Row],[05.11.2025]],0)</f>
        <v>0</v>
      </c>
      <c r="DN588" s="161"/>
      <c r="DO588" s="166">
        <f>IF(PMKAFAAPAYER[[#This Row],[ ]]="Payé",PMKAFAAPAYER[[#This Row],[12.11.2025]],0)</f>
        <v>0</v>
      </c>
      <c r="DP588" s="161"/>
      <c r="DQ588" s="166">
        <f>IF(PMKAFAAPAYER[[#This Row],[ ]]="Payé",PMKAFAAPAYER[[#This Row],[19.11.2025]],0)</f>
        <v>0</v>
      </c>
      <c r="DR588" s="161"/>
      <c r="DS588" s="176">
        <f>IF(PMKAFAAPAYER[[#This Row],[ ]]="Payé",PMKAFAAPAYER[[#This Row],[26.11.2025]],0)</f>
        <v>0</v>
      </c>
      <c r="DT588" s="17">
        <f t="shared" si="151"/>
        <v>0</v>
      </c>
      <c r="DU588" s="162"/>
      <c r="DV588" s="166">
        <f>IF(PMKAFAAPAYER[[#This Row],[ ]]="Payé",PMKAFAAPAYER[[#This Row],[03.12.2025]],0)</f>
        <v>0</v>
      </c>
      <c r="DW588" s="161"/>
      <c r="DX588" s="166">
        <f>IF(PMKAFAAPAYER[[#This Row],[ ]]="Payé",PMKAFAAPAYER[[#This Row],[10.12.2025]],0)</f>
        <v>0</v>
      </c>
      <c r="DY588" s="161"/>
      <c r="DZ588" s="166">
        <f>IF(PMKAFAAPAYER[[#This Row],[ ]]="Payé",PMKAFAAPAYER[[#This Row],[17.12.2025]],0)</f>
        <v>0</v>
      </c>
      <c r="EA588" s="161"/>
      <c r="EB588" s="166">
        <f>IF(PMKAFAAPAYER[[#This Row],[ ]]="Payé",PMKAFAAPAYER[[#This Row],[24.12.2025]],0)</f>
        <v>0</v>
      </c>
      <c r="EC588" s="161"/>
      <c r="ED588" s="176">
        <f>IF(PMKAFAAPAYER[[#This Row],[ ]]="Payé",PMKAFAAPAYER[[#This Row],[31.12.2025]],0)</f>
        <v>0</v>
      </c>
      <c r="EE588" s="18">
        <f t="shared" si="152"/>
        <v>0</v>
      </c>
      <c r="EF588" s="11">
        <f t="shared" si="153"/>
        <v>0</v>
      </c>
      <c r="EG588" s="16">
        <f>+PMKAFAAPAYER[[#This Row],[CHF]]-PMKAFAAPAYER[[#This Row],[T2025]]</f>
        <v>0</v>
      </c>
    </row>
    <row r="589" spans="1:137" x14ac:dyDescent="0.3">
      <c r="A589" s="9">
        <f t="shared" si="154"/>
        <v>584</v>
      </c>
      <c r="B589" s="250"/>
      <c r="C589" s="251"/>
      <c r="D589" s="252"/>
      <c r="E589" s="253"/>
      <c r="F589" s="265">
        <f t="shared" si="140"/>
        <v>0</v>
      </c>
      <c r="G589" s="254"/>
      <c r="H589" s="255"/>
      <c r="I589" s="256"/>
      <c r="J589" s="14"/>
      <c r="K589" s="14"/>
      <c r="L589" s="14"/>
      <c r="N589" s="15"/>
      <c r="P589" s="258"/>
      <c r="Q589" s="259"/>
      <c r="R589" s="260"/>
      <c r="S589" s="166">
        <f>IF(PMKAFAAPAYER[[#This Row],[ ]]="Payé",PMKAFAAPAYER[[#This Row],[02.01.2025]],0)</f>
        <v>0</v>
      </c>
      <c r="T589" s="234"/>
      <c r="U589" s="166">
        <f>IF(PMKAFAAPAYER[[#This Row],[ ]]="Payé",PMKAFAAPAYER[[#This Row],[09.01.2025]],0)</f>
        <v>0</v>
      </c>
      <c r="V589" s="234"/>
      <c r="W589" s="166">
        <f>IF(PMKAFAAPAYER[[#This Row],[ ]]="Payé",PMKAFAAPAYER[[#This Row],[16.01.2025]],0)</f>
        <v>0</v>
      </c>
      <c r="X589" s="234"/>
      <c r="Y589" s="166">
        <f>IF(PMKAFAAPAYER[[#This Row],[ ]]="Payé",PMKAFAAPAYER[[#This Row],[23.01.2025]],0)</f>
        <v>0</v>
      </c>
      <c r="Z589" s="234"/>
      <c r="AA589" s="176">
        <f>IF(PMKAFAAPAYER[[#This Row],[ ]]="Payé",PMKAFAAPAYER[[#This Row],[30.01.2025]],0)</f>
        <v>0</v>
      </c>
      <c r="AB589" s="32">
        <f t="shared" si="141"/>
        <v>0</v>
      </c>
      <c r="AC589" s="234"/>
      <c r="AD589" s="166">
        <f>IF(PMKAFAAPAYER[[#This Row],[ ]]="Payé",PMKAFAAPAYER[[#This Row],[06.02.2025]],0)</f>
        <v>0</v>
      </c>
      <c r="AE589" s="234"/>
      <c r="AF589" s="166">
        <f>IF(PMKAFAAPAYER[[#This Row],[ ]]="Payé",PMKAFAAPAYER[[#This Row],[13.02.2025]],0)</f>
        <v>0</v>
      </c>
      <c r="AG589" s="234"/>
      <c r="AH589" s="166">
        <f>IF(PMKAFAAPAYER[[#This Row],[ ]]="Payé",PMKAFAAPAYER[[#This Row],[20.02.2025]],0)</f>
        <v>0</v>
      </c>
      <c r="AI589" s="234"/>
      <c r="AJ589" s="176">
        <f>IF(PMKAFAAPAYER[[#This Row],[ ]]="Payé",PMKAFAAPAYER[[#This Row],[27.02.2025]],0)</f>
        <v>0</v>
      </c>
      <c r="AK589" s="47">
        <f t="shared" si="142"/>
        <v>0</v>
      </c>
      <c r="AL589" s="162"/>
      <c r="AM589" s="166">
        <f>IF(PMKAFAAPAYER[[#This Row],[ ]]="Payé",PMKAFAAPAYER[[#This Row],[05.03.2025]],0)</f>
        <v>0</v>
      </c>
      <c r="AN589" s="161"/>
      <c r="AO589" s="166">
        <f>IF(PMKAFAAPAYER[[#This Row],[ ]]="Payé",PMKAFAAPAYER[[#This Row],[12.03.2025]],0)</f>
        <v>0</v>
      </c>
      <c r="AP589" s="161"/>
      <c r="AQ589" s="166">
        <f>IF(PMKAFAAPAYER[[#This Row],[ ]]="Payé",PMKAFAAPAYER[[#This Row],[19.03.2025]],0)</f>
        <v>0</v>
      </c>
      <c r="AR589" s="161"/>
      <c r="AS589" s="176">
        <f>IF(PMKAFAAPAYER[[#This Row],[ ]]="Payé",PMKAFAAPAYER[[#This Row],[26.03.2025]],0)</f>
        <v>0</v>
      </c>
      <c r="AT589" s="17">
        <f t="shared" si="143"/>
        <v>0</v>
      </c>
      <c r="AU589" s="162"/>
      <c r="AV589" s="166">
        <f>IF(PMKAFAAPAYER[[#This Row],[ ]]="Payé",PMKAFAAPAYER[[#This Row],[02.04.2025]],0)</f>
        <v>0</v>
      </c>
      <c r="AW589" s="161"/>
      <c r="AX589" s="166">
        <f>IF(PMKAFAAPAYER[[#This Row],[ ]]="Payé",PMKAFAAPAYER[[#This Row],[09.04.2025]],0)</f>
        <v>0</v>
      </c>
      <c r="AY589" s="161"/>
      <c r="AZ589" s="166">
        <f>IF(PMKAFAAPAYER[[#This Row],[ ]]="Payé",PMKAFAAPAYER[[#This Row],[16.04.2025]],0)</f>
        <v>0</v>
      </c>
      <c r="BA589" s="161"/>
      <c r="BB589" s="166">
        <f>IF(PMKAFAAPAYER[[#This Row],[ ]]="Payé",PMKAFAAPAYER[[#This Row],[23.04.2025]],0)</f>
        <v>0</v>
      </c>
      <c r="BC589" s="161"/>
      <c r="BD589" s="176">
        <f>IF(PMKAFAAPAYER[[#This Row],[ ]]="Payé",PMKAFAAPAYER[[#This Row],[30.04.2025]],0)</f>
        <v>0</v>
      </c>
      <c r="BE589" s="18">
        <f t="shared" si="144"/>
        <v>0</v>
      </c>
      <c r="BF589" s="162"/>
      <c r="BG589" s="166">
        <f>IF(PMKAFAAPAYER[[#This Row],[ ]]="Payé",PMKAFAAPAYER[[#This Row],[07.05.2025]],0)</f>
        <v>0</v>
      </c>
      <c r="BH589" s="161"/>
      <c r="BI589" s="166">
        <f>IF(PMKAFAAPAYER[[#This Row],[ ]]="Payé",PMKAFAAPAYER[[#This Row],[14.05.2025]],0)</f>
        <v>0</v>
      </c>
      <c r="BJ589" s="161"/>
      <c r="BK589" s="166">
        <f>IF(PMKAFAAPAYER[[#This Row],[ ]]="Payé",PMKAFAAPAYER[[#This Row],[21.05.2025]],0)</f>
        <v>0</v>
      </c>
      <c r="BL589" s="161"/>
      <c r="BM589" s="176">
        <f>IF(PMKAFAAPAYER[[#This Row],[ ]]="Payé",PMKAFAAPAYER[[#This Row],[28.05.2025]],0)</f>
        <v>0</v>
      </c>
      <c r="BN589" s="17">
        <f t="shared" si="145"/>
        <v>0</v>
      </c>
      <c r="BO589" s="162"/>
      <c r="BP589" s="166">
        <f>IF(PMKAFAAPAYER[[#This Row],[ ]]="Payé",PMKAFAAPAYER[[#This Row],[04.06.2025]],0)</f>
        <v>0</v>
      </c>
      <c r="BQ589" s="161"/>
      <c r="BR589" s="166">
        <f>IF(PMKAFAAPAYER[[#This Row],[ ]]="Payé",PMKAFAAPAYER[[#This Row],[11.06.2025]],0)</f>
        <v>0</v>
      </c>
      <c r="BS589" s="161"/>
      <c r="BT589" s="166">
        <f>IF(PMKAFAAPAYER[[#This Row],[ ]]="Payé",PMKAFAAPAYER[[#This Row],[18.06.2025]],0)</f>
        <v>0</v>
      </c>
      <c r="BU589" s="161"/>
      <c r="BV589" s="176">
        <f>IF(PMKAFAAPAYER[[#This Row],[ ]]="Payé",PMKAFAAPAYER[[#This Row],[25.06.2025]],0)</f>
        <v>0</v>
      </c>
      <c r="BW589" s="18">
        <f t="shared" si="146"/>
        <v>0</v>
      </c>
      <c r="BX589" s="162"/>
      <c r="BY589" s="166">
        <f>IF(PMKAFAAPAYER[[#This Row],[ ]]="Payé",PMKAFAAPAYER[[#This Row],[02.07.2025]],0)</f>
        <v>0</v>
      </c>
      <c r="BZ589" s="161"/>
      <c r="CA589" s="166">
        <f>IF(PMKAFAAPAYER[[#This Row],[ ]]="Payé",PMKAFAAPAYER[[#This Row],[09.07.2025]],0)</f>
        <v>0</v>
      </c>
      <c r="CB589" s="161"/>
      <c r="CC589" s="166">
        <f>IF(PMKAFAAPAYER[[#This Row],[ ]]="Payé",PMKAFAAPAYER[[#This Row],[16.07.2025]],0)</f>
        <v>0</v>
      </c>
      <c r="CD589" s="161"/>
      <c r="CE589" s="166">
        <f>IF(PMKAFAAPAYER[[#This Row],[ ]]="Payé",PMKAFAAPAYER[[#This Row],[23.07.2025]],0)</f>
        <v>0</v>
      </c>
      <c r="CF589" s="161"/>
      <c r="CG589" s="176">
        <f>IF(PMKAFAAPAYER[[#This Row],[ ]]="Payé",PMKAFAAPAYER[[#This Row],[30.07.2025]],0)</f>
        <v>0</v>
      </c>
      <c r="CH589" s="17">
        <f t="shared" si="147"/>
        <v>0</v>
      </c>
      <c r="CI589" s="162"/>
      <c r="CJ589" s="166">
        <f>IF(PMKAFAAPAYER[[#This Row],[ ]]="Payé",PMKAFAAPAYER[[#This Row],[06.08.2025]],0)</f>
        <v>0</v>
      </c>
      <c r="CK589" s="161"/>
      <c r="CL589" s="166">
        <f>IF(PMKAFAAPAYER[[#This Row],[ ]]="Payé",PMKAFAAPAYER[[#This Row],[13.08.2025]],0)</f>
        <v>0</v>
      </c>
      <c r="CM589" s="161"/>
      <c r="CN589" s="166">
        <f>IF(PMKAFAAPAYER[[#This Row],[ ]]="Payé",PMKAFAAPAYER[[#This Row],[20.08.2025]],0)</f>
        <v>0</v>
      </c>
      <c r="CO589" s="161"/>
      <c r="CP589" s="176">
        <f>IF(PMKAFAAPAYER[[#This Row],[ ]]="Payé",PMKAFAAPAYER[[#This Row],[27.08.2025]],0)</f>
        <v>0</v>
      </c>
      <c r="CQ589" s="18">
        <f t="shared" si="148"/>
        <v>0</v>
      </c>
      <c r="CR589" s="162"/>
      <c r="CS589" s="166">
        <f>IF(PMKAFAAPAYER[[#This Row],[ ]]="Payé",PMKAFAAPAYER[[#This Row],[03.09.2025]],0)</f>
        <v>0</v>
      </c>
      <c r="CT589" s="161"/>
      <c r="CU589" s="166">
        <f>IF(PMKAFAAPAYER[[#This Row],[ ]]="Payé",PMKAFAAPAYER[[#This Row],[10.09.2025]],0)</f>
        <v>0</v>
      </c>
      <c r="CV589" s="161"/>
      <c r="CW589" s="166">
        <f>IF(PMKAFAAPAYER[[#This Row],[ ]]="Payé",PMKAFAAPAYER[[#This Row],[17.09.2025]],0)</f>
        <v>0</v>
      </c>
      <c r="CX589" s="161"/>
      <c r="CY589" s="176">
        <f>IF(PMKAFAAPAYER[[#This Row],[ ]]="Payé",PMKAFAAPAYER[[#This Row],[24.09.2025]],0)</f>
        <v>0</v>
      </c>
      <c r="CZ589" s="17">
        <f t="shared" si="149"/>
        <v>0</v>
      </c>
      <c r="DA589" s="162"/>
      <c r="DB589" s="166">
        <f>IF(PMKAFAAPAYER[[#This Row],[ ]]="Payé",PMKAFAAPAYER[[#This Row],[01.10.2025]],0)</f>
        <v>0</v>
      </c>
      <c r="DC589" s="161"/>
      <c r="DD589" s="166">
        <f>IF(PMKAFAAPAYER[[#This Row],[ ]]="Payé",PMKAFAAPAYER[[#This Row],[08.10.2025]],0)</f>
        <v>0</v>
      </c>
      <c r="DE589" s="161"/>
      <c r="DF589" s="166">
        <f>IF(PMKAFAAPAYER[[#This Row],[ ]]="Payé",PMKAFAAPAYER[[#This Row],[15.10.2025]],0)</f>
        <v>0</v>
      </c>
      <c r="DG589" s="161"/>
      <c r="DH589" s="166">
        <f>IF(PMKAFAAPAYER[[#This Row],[ ]]="Payé",PMKAFAAPAYER[[#This Row],[22.10.2025]],0)</f>
        <v>0</v>
      </c>
      <c r="DI589" s="161"/>
      <c r="DJ589" s="176">
        <f>IF(PMKAFAAPAYER[[#This Row],[ ]]="Payé",PMKAFAAPAYER[[#This Row],[29.10.2025]],0)</f>
        <v>0</v>
      </c>
      <c r="DK589" s="18">
        <f t="shared" si="150"/>
        <v>0</v>
      </c>
      <c r="DL589" s="162"/>
      <c r="DM589" s="166">
        <f>IF(PMKAFAAPAYER[[#This Row],[ ]]="Payé",PMKAFAAPAYER[[#This Row],[05.11.2025]],0)</f>
        <v>0</v>
      </c>
      <c r="DN589" s="161"/>
      <c r="DO589" s="166">
        <f>IF(PMKAFAAPAYER[[#This Row],[ ]]="Payé",PMKAFAAPAYER[[#This Row],[12.11.2025]],0)</f>
        <v>0</v>
      </c>
      <c r="DP589" s="161"/>
      <c r="DQ589" s="166">
        <f>IF(PMKAFAAPAYER[[#This Row],[ ]]="Payé",PMKAFAAPAYER[[#This Row],[19.11.2025]],0)</f>
        <v>0</v>
      </c>
      <c r="DR589" s="161"/>
      <c r="DS589" s="176">
        <f>IF(PMKAFAAPAYER[[#This Row],[ ]]="Payé",PMKAFAAPAYER[[#This Row],[26.11.2025]],0)</f>
        <v>0</v>
      </c>
      <c r="DT589" s="17">
        <f t="shared" si="151"/>
        <v>0</v>
      </c>
      <c r="DU589" s="162"/>
      <c r="DV589" s="166">
        <f>IF(PMKAFAAPAYER[[#This Row],[ ]]="Payé",PMKAFAAPAYER[[#This Row],[03.12.2025]],0)</f>
        <v>0</v>
      </c>
      <c r="DW589" s="161"/>
      <c r="DX589" s="166">
        <f>IF(PMKAFAAPAYER[[#This Row],[ ]]="Payé",PMKAFAAPAYER[[#This Row],[10.12.2025]],0)</f>
        <v>0</v>
      </c>
      <c r="DY589" s="161"/>
      <c r="DZ589" s="166">
        <f>IF(PMKAFAAPAYER[[#This Row],[ ]]="Payé",PMKAFAAPAYER[[#This Row],[17.12.2025]],0)</f>
        <v>0</v>
      </c>
      <c r="EA589" s="161"/>
      <c r="EB589" s="166">
        <f>IF(PMKAFAAPAYER[[#This Row],[ ]]="Payé",PMKAFAAPAYER[[#This Row],[24.12.2025]],0)</f>
        <v>0</v>
      </c>
      <c r="EC589" s="161"/>
      <c r="ED589" s="176">
        <f>IF(PMKAFAAPAYER[[#This Row],[ ]]="Payé",PMKAFAAPAYER[[#This Row],[31.12.2025]],0)</f>
        <v>0</v>
      </c>
      <c r="EE589" s="18">
        <f t="shared" si="152"/>
        <v>0</v>
      </c>
      <c r="EF589" s="11">
        <f t="shared" si="153"/>
        <v>0</v>
      </c>
      <c r="EG589" s="16">
        <f>+PMKAFAAPAYER[[#This Row],[CHF]]-PMKAFAAPAYER[[#This Row],[T2025]]</f>
        <v>0</v>
      </c>
    </row>
    <row r="590" spans="1:137" x14ac:dyDescent="0.3">
      <c r="A590" s="9">
        <f t="shared" si="154"/>
        <v>585</v>
      </c>
      <c r="B590" s="250"/>
      <c r="C590" s="251"/>
      <c r="D590" s="252"/>
      <c r="E590" s="253"/>
      <c r="F590" s="265">
        <f t="shared" si="140"/>
        <v>0</v>
      </c>
      <c r="G590" s="254"/>
      <c r="H590" s="255"/>
      <c r="I590" s="256"/>
      <c r="J590" s="14"/>
      <c r="K590" s="14"/>
      <c r="L590" s="14"/>
      <c r="N590" s="15"/>
      <c r="P590" s="258"/>
      <c r="Q590" s="259"/>
      <c r="R590" s="260"/>
      <c r="S590" s="166">
        <f>IF(PMKAFAAPAYER[[#This Row],[ ]]="Payé",PMKAFAAPAYER[[#This Row],[02.01.2025]],0)</f>
        <v>0</v>
      </c>
      <c r="T590" s="234"/>
      <c r="U590" s="166">
        <f>IF(PMKAFAAPAYER[[#This Row],[ ]]="Payé",PMKAFAAPAYER[[#This Row],[09.01.2025]],0)</f>
        <v>0</v>
      </c>
      <c r="V590" s="234"/>
      <c r="W590" s="166">
        <f>IF(PMKAFAAPAYER[[#This Row],[ ]]="Payé",PMKAFAAPAYER[[#This Row],[16.01.2025]],0)</f>
        <v>0</v>
      </c>
      <c r="X590" s="234"/>
      <c r="Y590" s="166">
        <f>IF(PMKAFAAPAYER[[#This Row],[ ]]="Payé",PMKAFAAPAYER[[#This Row],[23.01.2025]],0)</f>
        <v>0</v>
      </c>
      <c r="Z590" s="234"/>
      <c r="AA590" s="176">
        <f>IF(PMKAFAAPAYER[[#This Row],[ ]]="Payé",PMKAFAAPAYER[[#This Row],[30.01.2025]],0)</f>
        <v>0</v>
      </c>
      <c r="AB590" s="32">
        <f t="shared" si="141"/>
        <v>0</v>
      </c>
      <c r="AC590" s="234"/>
      <c r="AD590" s="166">
        <f>IF(PMKAFAAPAYER[[#This Row],[ ]]="Payé",PMKAFAAPAYER[[#This Row],[06.02.2025]],0)</f>
        <v>0</v>
      </c>
      <c r="AE590" s="234"/>
      <c r="AF590" s="166">
        <f>IF(PMKAFAAPAYER[[#This Row],[ ]]="Payé",PMKAFAAPAYER[[#This Row],[13.02.2025]],0)</f>
        <v>0</v>
      </c>
      <c r="AG590" s="234"/>
      <c r="AH590" s="166">
        <f>IF(PMKAFAAPAYER[[#This Row],[ ]]="Payé",PMKAFAAPAYER[[#This Row],[20.02.2025]],0)</f>
        <v>0</v>
      </c>
      <c r="AI590" s="234"/>
      <c r="AJ590" s="176">
        <f>IF(PMKAFAAPAYER[[#This Row],[ ]]="Payé",PMKAFAAPAYER[[#This Row],[27.02.2025]],0)</f>
        <v>0</v>
      </c>
      <c r="AK590" s="47">
        <f t="shared" si="142"/>
        <v>0</v>
      </c>
      <c r="AL590" s="162"/>
      <c r="AM590" s="166">
        <f>IF(PMKAFAAPAYER[[#This Row],[ ]]="Payé",PMKAFAAPAYER[[#This Row],[05.03.2025]],0)</f>
        <v>0</v>
      </c>
      <c r="AN590" s="161"/>
      <c r="AO590" s="166">
        <f>IF(PMKAFAAPAYER[[#This Row],[ ]]="Payé",PMKAFAAPAYER[[#This Row],[12.03.2025]],0)</f>
        <v>0</v>
      </c>
      <c r="AP590" s="161"/>
      <c r="AQ590" s="166">
        <f>IF(PMKAFAAPAYER[[#This Row],[ ]]="Payé",PMKAFAAPAYER[[#This Row],[19.03.2025]],0)</f>
        <v>0</v>
      </c>
      <c r="AR590" s="161"/>
      <c r="AS590" s="176">
        <f>IF(PMKAFAAPAYER[[#This Row],[ ]]="Payé",PMKAFAAPAYER[[#This Row],[26.03.2025]],0)</f>
        <v>0</v>
      </c>
      <c r="AT590" s="17">
        <f t="shared" si="143"/>
        <v>0</v>
      </c>
      <c r="AU590" s="162"/>
      <c r="AV590" s="166">
        <f>IF(PMKAFAAPAYER[[#This Row],[ ]]="Payé",PMKAFAAPAYER[[#This Row],[02.04.2025]],0)</f>
        <v>0</v>
      </c>
      <c r="AW590" s="161"/>
      <c r="AX590" s="166">
        <f>IF(PMKAFAAPAYER[[#This Row],[ ]]="Payé",PMKAFAAPAYER[[#This Row],[09.04.2025]],0)</f>
        <v>0</v>
      </c>
      <c r="AY590" s="161"/>
      <c r="AZ590" s="166">
        <f>IF(PMKAFAAPAYER[[#This Row],[ ]]="Payé",PMKAFAAPAYER[[#This Row],[16.04.2025]],0)</f>
        <v>0</v>
      </c>
      <c r="BA590" s="161"/>
      <c r="BB590" s="166">
        <f>IF(PMKAFAAPAYER[[#This Row],[ ]]="Payé",PMKAFAAPAYER[[#This Row],[23.04.2025]],0)</f>
        <v>0</v>
      </c>
      <c r="BC590" s="161"/>
      <c r="BD590" s="176">
        <f>IF(PMKAFAAPAYER[[#This Row],[ ]]="Payé",PMKAFAAPAYER[[#This Row],[30.04.2025]],0)</f>
        <v>0</v>
      </c>
      <c r="BE590" s="18">
        <f t="shared" si="144"/>
        <v>0</v>
      </c>
      <c r="BF590" s="162"/>
      <c r="BG590" s="166">
        <f>IF(PMKAFAAPAYER[[#This Row],[ ]]="Payé",PMKAFAAPAYER[[#This Row],[07.05.2025]],0)</f>
        <v>0</v>
      </c>
      <c r="BH590" s="161"/>
      <c r="BI590" s="166">
        <f>IF(PMKAFAAPAYER[[#This Row],[ ]]="Payé",PMKAFAAPAYER[[#This Row],[14.05.2025]],0)</f>
        <v>0</v>
      </c>
      <c r="BJ590" s="161"/>
      <c r="BK590" s="166">
        <f>IF(PMKAFAAPAYER[[#This Row],[ ]]="Payé",PMKAFAAPAYER[[#This Row],[21.05.2025]],0)</f>
        <v>0</v>
      </c>
      <c r="BL590" s="161"/>
      <c r="BM590" s="176">
        <f>IF(PMKAFAAPAYER[[#This Row],[ ]]="Payé",PMKAFAAPAYER[[#This Row],[28.05.2025]],0)</f>
        <v>0</v>
      </c>
      <c r="BN590" s="17">
        <f t="shared" si="145"/>
        <v>0</v>
      </c>
      <c r="BO590" s="162"/>
      <c r="BP590" s="166">
        <f>IF(PMKAFAAPAYER[[#This Row],[ ]]="Payé",PMKAFAAPAYER[[#This Row],[04.06.2025]],0)</f>
        <v>0</v>
      </c>
      <c r="BQ590" s="161"/>
      <c r="BR590" s="166">
        <f>IF(PMKAFAAPAYER[[#This Row],[ ]]="Payé",PMKAFAAPAYER[[#This Row],[11.06.2025]],0)</f>
        <v>0</v>
      </c>
      <c r="BS590" s="161"/>
      <c r="BT590" s="166">
        <f>IF(PMKAFAAPAYER[[#This Row],[ ]]="Payé",PMKAFAAPAYER[[#This Row],[18.06.2025]],0)</f>
        <v>0</v>
      </c>
      <c r="BU590" s="161"/>
      <c r="BV590" s="176">
        <f>IF(PMKAFAAPAYER[[#This Row],[ ]]="Payé",PMKAFAAPAYER[[#This Row],[25.06.2025]],0)</f>
        <v>0</v>
      </c>
      <c r="BW590" s="18">
        <f t="shared" si="146"/>
        <v>0</v>
      </c>
      <c r="BX590" s="162"/>
      <c r="BY590" s="166">
        <f>IF(PMKAFAAPAYER[[#This Row],[ ]]="Payé",PMKAFAAPAYER[[#This Row],[02.07.2025]],0)</f>
        <v>0</v>
      </c>
      <c r="BZ590" s="161"/>
      <c r="CA590" s="166">
        <f>IF(PMKAFAAPAYER[[#This Row],[ ]]="Payé",PMKAFAAPAYER[[#This Row],[09.07.2025]],0)</f>
        <v>0</v>
      </c>
      <c r="CB590" s="161"/>
      <c r="CC590" s="166">
        <f>IF(PMKAFAAPAYER[[#This Row],[ ]]="Payé",PMKAFAAPAYER[[#This Row],[16.07.2025]],0)</f>
        <v>0</v>
      </c>
      <c r="CD590" s="161"/>
      <c r="CE590" s="166">
        <f>IF(PMKAFAAPAYER[[#This Row],[ ]]="Payé",PMKAFAAPAYER[[#This Row],[23.07.2025]],0)</f>
        <v>0</v>
      </c>
      <c r="CF590" s="161"/>
      <c r="CG590" s="176">
        <f>IF(PMKAFAAPAYER[[#This Row],[ ]]="Payé",PMKAFAAPAYER[[#This Row],[30.07.2025]],0)</f>
        <v>0</v>
      </c>
      <c r="CH590" s="17">
        <f t="shared" si="147"/>
        <v>0</v>
      </c>
      <c r="CI590" s="162"/>
      <c r="CJ590" s="166">
        <f>IF(PMKAFAAPAYER[[#This Row],[ ]]="Payé",PMKAFAAPAYER[[#This Row],[06.08.2025]],0)</f>
        <v>0</v>
      </c>
      <c r="CK590" s="161"/>
      <c r="CL590" s="166">
        <f>IF(PMKAFAAPAYER[[#This Row],[ ]]="Payé",PMKAFAAPAYER[[#This Row],[13.08.2025]],0)</f>
        <v>0</v>
      </c>
      <c r="CM590" s="161"/>
      <c r="CN590" s="166">
        <f>IF(PMKAFAAPAYER[[#This Row],[ ]]="Payé",PMKAFAAPAYER[[#This Row],[20.08.2025]],0)</f>
        <v>0</v>
      </c>
      <c r="CO590" s="161"/>
      <c r="CP590" s="176">
        <f>IF(PMKAFAAPAYER[[#This Row],[ ]]="Payé",PMKAFAAPAYER[[#This Row],[27.08.2025]],0)</f>
        <v>0</v>
      </c>
      <c r="CQ590" s="18">
        <f t="shared" si="148"/>
        <v>0</v>
      </c>
      <c r="CR590" s="162"/>
      <c r="CS590" s="166">
        <f>IF(PMKAFAAPAYER[[#This Row],[ ]]="Payé",PMKAFAAPAYER[[#This Row],[03.09.2025]],0)</f>
        <v>0</v>
      </c>
      <c r="CT590" s="161"/>
      <c r="CU590" s="166">
        <f>IF(PMKAFAAPAYER[[#This Row],[ ]]="Payé",PMKAFAAPAYER[[#This Row],[10.09.2025]],0)</f>
        <v>0</v>
      </c>
      <c r="CV590" s="161"/>
      <c r="CW590" s="166">
        <f>IF(PMKAFAAPAYER[[#This Row],[ ]]="Payé",PMKAFAAPAYER[[#This Row],[17.09.2025]],0)</f>
        <v>0</v>
      </c>
      <c r="CX590" s="161"/>
      <c r="CY590" s="176">
        <f>IF(PMKAFAAPAYER[[#This Row],[ ]]="Payé",PMKAFAAPAYER[[#This Row],[24.09.2025]],0)</f>
        <v>0</v>
      </c>
      <c r="CZ590" s="17">
        <f t="shared" si="149"/>
        <v>0</v>
      </c>
      <c r="DA590" s="162"/>
      <c r="DB590" s="166">
        <f>IF(PMKAFAAPAYER[[#This Row],[ ]]="Payé",PMKAFAAPAYER[[#This Row],[01.10.2025]],0)</f>
        <v>0</v>
      </c>
      <c r="DC590" s="161"/>
      <c r="DD590" s="166">
        <f>IF(PMKAFAAPAYER[[#This Row],[ ]]="Payé",PMKAFAAPAYER[[#This Row],[08.10.2025]],0)</f>
        <v>0</v>
      </c>
      <c r="DE590" s="161"/>
      <c r="DF590" s="166">
        <f>IF(PMKAFAAPAYER[[#This Row],[ ]]="Payé",PMKAFAAPAYER[[#This Row],[15.10.2025]],0)</f>
        <v>0</v>
      </c>
      <c r="DG590" s="161"/>
      <c r="DH590" s="166">
        <f>IF(PMKAFAAPAYER[[#This Row],[ ]]="Payé",PMKAFAAPAYER[[#This Row],[22.10.2025]],0)</f>
        <v>0</v>
      </c>
      <c r="DI590" s="161"/>
      <c r="DJ590" s="176">
        <f>IF(PMKAFAAPAYER[[#This Row],[ ]]="Payé",PMKAFAAPAYER[[#This Row],[29.10.2025]],0)</f>
        <v>0</v>
      </c>
      <c r="DK590" s="18">
        <f t="shared" si="150"/>
        <v>0</v>
      </c>
      <c r="DL590" s="162"/>
      <c r="DM590" s="166">
        <f>IF(PMKAFAAPAYER[[#This Row],[ ]]="Payé",PMKAFAAPAYER[[#This Row],[05.11.2025]],0)</f>
        <v>0</v>
      </c>
      <c r="DN590" s="161"/>
      <c r="DO590" s="166">
        <f>IF(PMKAFAAPAYER[[#This Row],[ ]]="Payé",PMKAFAAPAYER[[#This Row],[12.11.2025]],0)</f>
        <v>0</v>
      </c>
      <c r="DP590" s="161"/>
      <c r="DQ590" s="166">
        <f>IF(PMKAFAAPAYER[[#This Row],[ ]]="Payé",PMKAFAAPAYER[[#This Row],[19.11.2025]],0)</f>
        <v>0</v>
      </c>
      <c r="DR590" s="161"/>
      <c r="DS590" s="176">
        <f>IF(PMKAFAAPAYER[[#This Row],[ ]]="Payé",PMKAFAAPAYER[[#This Row],[26.11.2025]],0)</f>
        <v>0</v>
      </c>
      <c r="DT590" s="17">
        <f t="shared" si="151"/>
        <v>0</v>
      </c>
      <c r="DU590" s="162"/>
      <c r="DV590" s="166">
        <f>IF(PMKAFAAPAYER[[#This Row],[ ]]="Payé",PMKAFAAPAYER[[#This Row],[03.12.2025]],0)</f>
        <v>0</v>
      </c>
      <c r="DW590" s="161"/>
      <c r="DX590" s="166">
        <f>IF(PMKAFAAPAYER[[#This Row],[ ]]="Payé",PMKAFAAPAYER[[#This Row],[10.12.2025]],0)</f>
        <v>0</v>
      </c>
      <c r="DY590" s="161"/>
      <c r="DZ590" s="166">
        <f>IF(PMKAFAAPAYER[[#This Row],[ ]]="Payé",PMKAFAAPAYER[[#This Row],[17.12.2025]],0)</f>
        <v>0</v>
      </c>
      <c r="EA590" s="161"/>
      <c r="EB590" s="166">
        <f>IF(PMKAFAAPAYER[[#This Row],[ ]]="Payé",PMKAFAAPAYER[[#This Row],[24.12.2025]],0)</f>
        <v>0</v>
      </c>
      <c r="EC590" s="161"/>
      <c r="ED590" s="176">
        <f>IF(PMKAFAAPAYER[[#This Row],[ ]]="Payé",PMKAFAAPAYER[[#This Row],[31.12.2025]],0)</f>
        <v>0</v>
      </c>
      <c r="EE590" s="18">
        <f t="shared" si="152"/>
        <v>0</v>
      </c>
      <c r="EF590" s="11">
        <f t="shared" si="153"/>
        <v>0</v>
      </c>
      <c r="EG590" s="16">
        <f>+PMKAFAAPAYER[[#This Row],[CHF]]-PMKAFAAPAYER[[#This Row],[T2025]]</f>
        <v>0</v>
      </c>
    </row>
    <row r="591" spans="1:137" x14ac:dyDescent="0.3">
      <c r="A591" s="9">
        <f t="shared" si="154"/>
        <v>586</v>
      </c>
      <c r="B591" s="250"/>
      <c r="C591" s="251"/>
      <c r="D591" s="252"/>
      <c r="E591" s="253"/>
      <c r="F591" s="265">
        <f t="shared" si="140"/>
        <v>0</v>
      </c>
      <c r="G591" s="254"/>
      <c r="H591" s="255"/>
      <c r="I591" s="256"/>
      <c r="J591" s="14"/>
      <c r="K591" s="14"/>
      <c r="L591" s="14"/>
      <c r="N591" s="15"/>
      <c r="P591" s="258"/>
      <c r="Q591" s="259"/>
      <c r="R591" s="260"/>
      <c r="S591" s="166">
        <f>IF(PMKAFAAPAYER[[#This Row],[ ]]="Payé",PMKAFAAPAYER[[#This Row],[02.01.2025]],0)</f>
        <v>0</v>
      </c>
      <c r="T591" s="234"/>
      <c r="U591" s="166">
        <f>IF(PMKAFAAPAYER[[#This Row],[ ]]="Payé",PMKAFAAPAYER[[#This Row],[09.01.2025]],0)</f>
        <v>0</v>
      </c>
      <c r="V591" s="234"/>
      <c r="W591" s="166">
        <f>IF(PMKAFAAPAYER[[#This Row],[ ]]="Payé",PMKAFAAPAYER[[#This Row],[16.01.2025]],0)</f>
        <v>0</v>
      </c>
      <c r="X591" s="234"/>
      <c r="Y591" s="166">
        <f>IF(PMKAFAAPAYER[[#This Row],[ ]]="Payé",PMKAFAAPAYER[[#This Row],[23.01.2025]],0)</f>
        <v>0</v>
      </c>
      <c r="Z591" s="234"/>
      <c r="AA591" s="176">
        <f>IF(PMKAFAAPAYER[[#This Row],[ ]]="Payé",PMKAFAAPAYER[[#This Row],[30.01.2025]],0)</f>
        <v>0</v>
      </c>
      <c r="AB591" s="32">
        <f t="shared" si="141"/>
        <v>0</v>
      </c>
      <c r="AC591" s="234"/>
      <c r="AD591" s="166">
        <f>IF(PMKAFAAPAYER[[#This Row],[ ]]="Payé",PMKAFAAPAYER[[#This Row],[06.02.2025]],0)</f>
        <v>0</v>
      </c>
      <c r="AE591" s="234"/>
      <c r="AF591" s="166">
        <f>IF(PMKAFAAPAYER[[#This Row],[ ]]="Payé",PMKAFAAPAYER[[#This Row],[13.02.2025]],0)</f>
        <v>0</v>
      </c>
      <c r="AG591" s="234"/>
      <c r="AH591" s="166">
        <f>IF(PMKAFAAPAYER[[#This Row],[ ]]="Payé",PMKAFAAPAYER[[#This Row],[20.02.2025]],0)</f>
        <v>0</v>
      </c>
      <c r="AI591" s="234"/>
      <c r="AJ591" s="176">
        <f>IF(PMKAFAAPAYER[[#This Row],[ ]]="Payé",PMKAFAAPAYER[[#This Row],[27.02.2025]],0)</f>
        <v>0</v>
      </c>
      <c r="AK591" s="47">
        <f t="shared" si="142"/>
        <v>0</v>
      </c>
      <c r="AL591" s="162"/>
      <c r="AM591" s="166">
        <f>IF(PMKAFAAPAYER[[#This Row],[ ]]="Payé",PMKAFAAPAYER[[#This Row],[05.03.2025]],0)</f>
        <v>0</v>
      </c>
      <c r="AN591" s="161"/>
      <c r="AO591" s="166">
        <f>IF(PMKAFAAPAYER[[#This Row],[ ]]="Payé",PMKAFAAPAYER[[#This Row],[12.03.2025]],0)</f>
        <v>0</v>
      </c>
      <c r="AP591" s="161"/>
      <c r="AQ591" s="166">
        <f>IF(PMKAFAAPAYER[[#This Row],[ ]]="Payé",PMKAFAAPAYER[[#This Row],[19.03.2025]],0)</f>
        <v>0</v>
      </c>
      <c r="AR591" s="161"/>
      <c r="AS591" s="176">
        <f>IF(PMKAFAAPAYER[[#This Row],[ ]]="Payé",PMKAFAAPAYER[[#This Row],[26.03.2025]],0)</f>
        <v>0</v>
      </c>
      <c r="AT591" s="17">
        <f t="shared" si="143"/>
        <v>0</v>
      </c>
      <c r="AU591" s="162"/>
      <c r="AV591" s="166">
        <f>IF(PMKAFAAPAYER[[#This Row],[ ]]="Payé",PMKAFAAPAYER[[#This Row],[02.04.2025]],0)</f>
        <v>0</v>
      </c>
      <c r="AW591" s="161"/>
      <c r="AX591" s="166">
        <f>IF(PMKAFAAPAYER[[#This Row],[ ]]="Payé",PMKAFAAPAYER[[#This Row],[09.04.2025]],0)</f>
        <v>0</v>
      </c>
      <c r="AY591" s="161"/>
      <c r="AZ591" s="166">
        <f>IF(PMKAFAAPAYER[[#This Row],[ ]]="Payé",PMKAFAAPAYER[[#This Row],[16.04.2025]],0)</f>
        <v>0</v>
      </c>
      <c r="BA591" s="161"/>
      <c r="BB591" s="166">
        <f>IF(PMKAFAAPAYER[[#This Row],[ ]]="Payé",PMKAFAAPAYER[[#This Row],[23.04.2025]],0)</f>
        <v>0</v>
      </c>
      <c r="BC591" s="161"/>
      <c r="BD591" s="176">
        <f>IF(PMKAFAAPAYER[[#This Row],[ ]]="Payé",PMKAFAAPAYER[[#This Row],[30.04.2025]],0)</f>
        <v>0</v>
      </c>
      <c r="BE591" s="18">
        <f t="shared" si="144"/>
        <v>0</v>
      </c>
      <c r="BF591" s="162"/>
      <c r="BG591" s="166">
        <f>IF(PMKAFAAPAYER[[#This Row],[ ]]="Payé",PMKAFAAPAYER[[#This Row],[07.05.2025]],0)</f>
        <v>0</v>
      </c>
      <c r="BH591" s="161"/>
      <c r="BI591" s="166">
        <f>IF(PMKAFAAPAYER[[#This Row],[ ]]="Payé",PMKAFAAPAYER[[#This Row],[14.05.2025]],0)</f>
        <v>0</v>
      </c>
      <c r="BJ591" s="161"/>
      <c r="BK591" s="166">
        <f>IF(PMKAFAAPAYER[[#This Row],[ ]]="Payé",PMKAFAAPAYER[[#This Row],[21.05.2025]],0)</f>
        <v>0</v>
      </c>
      <c r="BL591" s="161"/>
      <c r="BM591" s="176">
        <f>IF(PMKAFAAPAYER[[#This Row],[ ]]="Payé",PMKAFAAPAYER[[#This Row],[28.05.2025]],0)</f>
        <v>0</v>
      </c>
      <c r="BN591" s="17">
        <f t="shared" si="145"/>
        <v>0</v>
      </c>
      <c r="BO591" s="162"/>
      <c r="BP591" s="166">
        <f>IF(PMKAFAAPAYER[[#This Row],[ ]]="Payé",PMKAFAAPAYER[[#This Row],[04.06.2025]],0)</f>
        <v>0</v>
      </c>
      <c r="BQ591" s="161"/>
      <c r="BR591" s="166">
        <f>IF(PMKAFAAPAYER[[#This Row],[ ]]="Payé",PMKAFAAPAYER[[#This Row],[11.06.2025]],0)</f>
        <v>0</v>
      </c>
      <c r="BS591" s="161"/>
      <c r="BT591" s="166">
        <f>IF(PMKAFAAPAYER[[#This Row],[ ]]="Payé",PMKAFAAPAYER[[#This Row],[18.06.2025]],0)</f>
        <v>0</v>
      </c>
      <c r="BU591" s="161"/>
      <c r="BV591" s="176">
        <f>IF(PMKAFAAPAYER[[#This Row],[ ]]="Payé",PMKAFAAPAYER[[#This Row],[25.06.2025]],0)</f>
        <v>0</v>
      </c>
      <c r="BW591" s="18">
        <f t="shared" si="146"/>
        <v>0</v>
      </c>
      <c r="BX591" s="162"/>
      <c r="BY591" s="166">
        <f>IF(PMKAFAAPAYER[[#This Row],[ ]]="Payé",PMKAFAAPAYER[[#This Row],[02.07.2025]],0)</f>
        <v>0</v>
      </c>
      <c r="BZ591" s="161"/>
      <c r="CA591" s="166">
        <f>IF(PMKAFAAPAYER[[#This Row],[ ]]="Payé",PMKAFAAPAYER[[#This Row],[09.07.2025]],0)</f>
        <v>0</v>
      </c>
      <c r="CB591" s="161"/>
      <c r="CC591" s="166">
        <f>IF(PMKAFAAPAYER[[#This Row],[ ]]="Payé",PMKAFAAPAYER[[#This Row],[16.07.2025]],0)</f>
        <v>0</v>
      </c>
      <c r="CD591" s="161"/>
      <c r="CE591" s="166">
        <f>IF(PMKAFAAPAYER[[#This Row],[ ]]="Payé",PMKAFAAPAYER[[#This Row],[23.07.2025]],0)</f>
        <v>0</v>
      </c>
      <c r="CF591" s="161"/>
      <c r="CG591" s="176">
        <f>IF(PMKAFAAPAYER[[#This Row],[ ]]="Payé",PMKAFAAPAYER[[#This Row],[30.07.2025]],0)</f>
        <v>0</v>
      </c>
      <c r="CH591" s="17">
        <f t="shared" si="147"/>
        <v>0</v>
      </c>
      <c r="CI591" s="162"/>
      <c r="CJ591" s="166">
        <f>IF(PMKAFAAPAYER[[#This Row],[ ]]="Payé",PMKAFAAPAYER[[#This Row],[06.08.2025]],0)</f>
        <v>0</v>
      </c>
      <c r="CK591" s="161"/>
      <c r="CL591" s="166">
        <f>IF(PMKAFAAPAYER[[#This Row],[ ]]="Payé",PMKAFAAPAYER[[#This Row],[13.08.2025]],0)</f>
        <v>0</v>
      </c>
      <c r="CM591" s="161"/>
      <c r="CN591" s="166">
        <f>IF(PMKAFAAPAYER[[#This Row],[ ]]="Payé",PMKAFAAPAYER[[#This Row],[20.08.2025]],0)</f>
        <v>0</v>
      </c>
      <c r="CO591" s="161"/>
      <c r="CP591" s="176">
        <f>IF(PMKAFAAPAYER[[#This Row],[ ]]="Payé",PMKAFAAPAYER[[#This Row],[27.08.2025]],0)</f>
        <v>0</v>
      </c>
      <c r="CQ591" s="18">
        <f t="shared" si="148"/>
        <v>0</v>
      </c>
      <c r="CR591" s="162"/>
      <c r="CS591" s="166">
        <f>IF(PMKAFAAPAYER[[#This Row],[ ]]="Payé",PMKAFAAPAYER[[#This Row],[03.09.2025]],0)</f>
        <v>0</v>
      </c>
      <c r="CT591" s="161"/>
      <c r="CU591" s="166">
        <f>IF(PMKAFAAPAYER[[#This Row],[ ]]="Payé",PMKAFAAPAYER[[#This Row],[10.09.2025]],0)</f>
        <v>0</v>
      </c>
      <c r="CV591" s="161"/>
      <c r="CW591" s="166">
        <f>IF(PMKAFAAPAYER[[#This Row],[ ]]="Payé",PMKAFAAPAYER[[#This Row],[17.09.2025]],0)</f>
        <v>0</v>
      </c>
      <c r="CX591" s="161"/>
      <c r="CY591" s="176">
        <f>IF(PMKAFAAPAYER[[#This Row],[ ]]="Payé",PMKAFAAPAYER[[#This Row],[24.09.2025]],0)</f>
        <v>0</v>
      </c>
      <c r="CZ591" s="17">
        <f t="shared" si="149"/>
        <v>0</v>
      </c>
      <c r="DA591" s="162"/>
      <c r="DB591" s="166">
        <f>IF(PMKAFAAPAYER[[#This Row],[ ]]="Payé",PMKAFAAPAYER[[#This Row],[01.10.2025]],0)</f>
        <v>0</v>
      </c>
      <c r="DC591" s="161"/>
      <c r="DD591" s="166">
        <f>IF(PMKAFAAPAYER[[#This Row],[ ]]="Payé",PMKAFAAPAYER[[#This Row],[08.10.2025]],0)</f>
        <v>0</v>
      </c>
      <c r="DE591" s="161"/>
      <c r="DF591" s="166">
        <f>IF(PMKAFAAPAYER[[#This Row],[ ]]="Payé",PMKAFAAPAYER[[#This Row],[15.10.2025]],0)</f>
        <v>0</v>
      </c>
      <c r="DG591" s="161"/>
      <c r="DH591" s="166">
        <f>IF(PMKAFAAPAYER[[#This Row],[ ]]="Payé",PMKAFAAPAYER[[#This Row],[22.10.2025]],0)</f>
        <v>0</v>
      </c>
      <c r="DI591" s="161"/>
      <c r="DJ591" s="176">
        <f>IF(PMKAFAAPAYER[[#This Row],[ ]]="Payé",PMKAFAAPAYER[[#This Row],[29.10.2025]],0)</f>
        <v>0</v>
      </c>
      <c r="DK591" s="18">
        <f t="shared" si="150"/>
        <v>0</v>
      </c>
      <c r="DL591" s="162"/>
      <c r="DM591" s="166">
        <f>IF(PMKAFAAPAYER[[#This Row],[ ]]="Payé",PMKAFAAPAYER[[#This Row],[05.11.2025]],0)</f>
        <v>0</v>
      </c>
      <c r="DN591" s="161"/>
      <c r="DO591" s="166">
        <f>IF(PMKAFAAPAYER[[#This Row],[ ]]="Payé",PMKAFAAPAYER[[#This Row],[12.11.2025]],0)</f>
        <v>0</v>
      </c>
      <c r="DP591" s="161"/>
      <c r="DQ591" s="166">
        <f>IF(PMKAFAAPAYER[[#This Row],[ ]]="Payé",PMKAFAAPAYER[[#This Row],[19.11.2025]],0)</f>
        <v>0</v>
      </c>
      <c r="DR591" s="161"/>
      <c r="DS591" s="176">
        <f>IF(PMKAFAAPAYER[[#This Row],[ ]]="Payé",PMKAFAAPAYER[[#This Row],[26.11.2025]],0)</f>
        <v>0</v>
      </c>
      <c r="DT591" s="17">
        <f t="shared" si="151"/>
        <v>0</v>
      </c>
      <c r="DU591" s="162"/>
      <c r="DV591" s="166">
        <f>IF(PMKAFAAPAYER[[#This Row],[ ]]="Payé",PMKAFAAPAYER[[#This Row],[03.12.2025]],0)</f>
        <v>0</v>
      </c>
      <c r="DW591" s="161"/>
      <c r="DX591" s="166">
        <f>IF(PMKAFAAPAYER[[#This Row],[ ]]="Payé",PMKAFAAPAYER[[#This Row],[10.12.2025]],0)</f>
        <v>0</v>
      </c>
      <c r="DY591" s="161"/>
      <c r="DZ591" s="166">
        <f>IF(PMKAFAAPAYER[[#This Row],[ ]]="Payé",PMKAFAAPAYER[[#This Row],[17.12.2025]],0)</f>
        <v>0</v>
      </c>
      <c r="EA591" s="161"/>
      <c r="EB591" s="166">
        <f>IF(PMKAFAAPAYER[[#This Row],[ ]]="Payé",PMKAFAAPAYER[[#This Row],[24.12.2025]],0)</f>
        <v>0</v>
      </c>
      <c r="EC591" s="161"/>
      <c r="ED591" s="176">
        <f>IF(PMKAFAAPAYER[[#This Row],[ ]]="Payé",PMKAFAAPAYER[[#This Row],[31.12.2025]],0)</f>
        <v>0</v>
      </c>
      <c r="EE591" s="18">
        <f t="shared" si="152"/>
        <v>0</v>
      </c>
      <c r="EF591" s="11">
        <f t="shared" si="153"/>
        <v>0</v>
      </c>
      <c r="EG591" s="16">
        <f>+PMKAFAAPAYER[[#This Row],[CHF]]-PMKAFAAPAYER[[#This Row],[T2025]]</f>
        <v>0</v>
      </c>
    </row>
    <row r="592" spans="1:137" x14ac:dyDescent="0.3">
      <c r="A592" s="9">
        <f t="shared" si="154"/>
        <v>587</v>
      </c>
      <c r="B592" s="250"/>
      <c r="C592" s="251"/>
      <c r="D592" s="252"/>
      <c r="E592" s="253"/>
      <c r="F592" s="265">
        <f t="shared" si="140"/>
        <v>0</v>
      </c>
      <c r="G592" s="254"/>
      <c r="H592" s="255"/>
      <c r="I592" s="256"/>
      <c r="J592" s="14"/>
      <c r="K592" s="14"/>
      <c r="L592" s="14"/>
      <c r="N592" s="15"/>
      <c r="P592" s="258"/>
      <c r="Q592" s="259"/>
      <c r="R592" s="260"/>
      <c r="S592" s="166">
        <f>IF(PMKAFAAPAYER[[#This Row],[ ]]="Payé",PMKAFAAPAYER[[#This Row],[02.01.2025]],0)</f>
        <v>0</v>
      </c>
      <c r="T592" s="234"/>
      <c r="U592" s="166">
        <f>IF(PMKAFAAPAYER[[#This Row],[ ]]="Payé",PMKAFAAPAYER[[#This Row],[09.01.2025]],0)</f>
        <v>0</v>
      </c>
      <c r="V592" s="234"/>
      <c r="W592" s="166">
        <f>IF(PMKAFAAPAYER[[#This Row],[ ]]="Payé",PMKAFAAPAYER[[#This Row],[16.01.2025]],0)</f>
        <v>0</v>
      </c>
      <c r="X592" s="234"/>
      <c r="Y592" s="166">
        <f>IF(PMKAFAAPAYER[[#This Row],[ ]]="Payé",PMKAFAAPAYER[[#This Row],[23.01.2025]],0)</f>
        <v>0</v>
      </c>
      <c r="Z592" s="234"/>
      <c r="AA592" s="176">
        <f>IF(PMKAFAAPAYER[[#This Row],[ ]]="Payé",PMKAFAAPAYER[[#This Row],[30.01.2025]],0)</f>
        <v>0</v>
      </c>
      <c r="AB592" s="32">
        <f t="shared" si="141"/>
        <v>0</v>
      </c>
      <c r="AC592" s="234"/>
      <c r="AD592" s="166">
        <f>IF(PMKAFAAPAYER[[#This Row],[ ]]="Payé",PMKAFAAPAYER[[#This Row],[06.02.2025]],0)</f>
        <v>0</v>
      </c>
      <c r="AE592" s="234"/>
      <c r="AF592" s="166">
        <f>IF(PMKAFAAPAYER[[#This Row],[ ]]="Payé",PMKAFAAPAYER[[#This Row],[13.02.2025]],0)</f>
        <v>0</v>
      </c>
      <c r="AG592" s="234"/>
      <c r="AH592" s="166">
        <f>IF(PMKAFAAPAYER[[#This Row],[ ]]="Payé",PMKAFAAPAYER[[#This Row],[20.02.2025]],0)</f>
        <v>0</v>
      </c>
      <c r="AI592" s="234"/>
      <c r="AJ592" s="176">
        <f>IF(PMKAFAAPAYER[[#This Row],[ ]]="Payé",PMKAFAAPAYER[[#This Row],[27.02.2025]],0)</f>
        <v>0</v>
      </c>
      <c r="AK592" s="47">
        <f t="shared" si="142"/>
        <v>0</v>
      </c>
      <c r="AL592" s="162"/>
      <c r="AM592" s="166">
        <f>IF(PMKAFAAPAYER[[#This Row],[ ]]="Payé",PMKAFAAPAYER[[#This Row],[05.03.2025]],0)</f>
        <v>0</v>
      </c>
      <c r="AN592" s="161"/>
      <c r="AO592" s="166">
        <f>IF(PMKAFAAPAYER[[#This Row],[ ]]="Payé",PMKAFAAPAYER[[#This Row],[12.03.2025]],0)</f>
        <v>0</v>
      </c>
      <c r="AP592" s="161"/>
      <c r="AQ592" s="166">
        <f>IF(PMKAFAAPAYER[[#This Row],[ ]]="Payé",PMKAFAAPAYER[[#This Row],[19.03.2025]],0)</f>
        <v>0</v>
      </c>
      <c r="AR592" s="161"/>
      <c r="AS592" s="176">
        <f>IF(PMKAFAAPAYER[[#This Row],[ ]]="Payé",PMKAFAAPAYER[[#This Row],[26.03.2025]],0)</f>
        <v>0</v>
      </c>
      <c r="AT592" s="17">
        <f t="shared" si="143"/>
        <v>0</v>
      </c>
      <c r="AU592" s="162"/>
      <c r="AV592" s="166">
        <f>IF(PMKAFAAPAYER[[#This Row],[ ]]="Payé",PMKAFAAPAYER[[#This Row],[02.04.2025]],0)</f>
        <v>0</v>
      </c>
      <c r="AW592" s="161"/>
      <c r="AX592" s="166">
        <f>IF(PMKAFAAPAYER[[#This Row],[ ]]="Payé",PMKAFAAPAYER[[#This Row],[09.04.2025]],0)</f>
        <v>0</v>
      </c>
      <c r="AY592" s="161"/>
      <c r="AZ592" s="166">
        <f>IF(PMKAFAAPAYER[[#This Row],[ ]]="Payé",PMKAFAAPAYER[[#This Row],[16.04.2025]],0)</f>
        <v>0</v>
      </c>
      <c r="BA592" s="161"/>
      <c r="BB592" s="166">
        <f>IF(PMKAFAAPAYER[[#This Row],[ ]]="Payé",PMKAFAAPAYER[[#This Row],[23.04.2025]],0)</f>
        <v>0</v>
      </c>
      <c r="BC592" s="161"/>
      <c r="BD592" s="176">
        <f>IF(PMKAFAAPAYER[[#This Row],[ ]]="Payé",PMKAFAAPAYER[[#This Row],[30.04.2025]],0)</f>
        <v>0</v>
      </c>
      <c r="BE592" s="18">
        <f t="shared" si="144"/>
        <v>0</v>
      </c>
      <c r="BF592" s="162"/>
      <c r="BG592" s="166">
        <f>IF(PMKAFAAPAYER[[#This Row],[ ]]="Payé",PMKAFAAPAYER[[#This Row],[07.05.2025]],0)</f>
        <v>0</v>
      </c>
      <c r="BH592" s="161"/>
      <c r="BI592" s="166">
        <f>IF(PMKAFAAPAYER[[#This Row],[ ]]="Payé",PMKAFAAPAYER[[#This Row],[14.05.2025]],0)</f>
        <v>0</v>
      </c>
      <c r="BJ592" s="161"/>
      <c r="BK592" s="166">
        <f>IF(PMKAFAAPAYER[[#This Row],[ ]]="Payé",PMKAFAAPAYER[[#This Row],[21.05.2025]],0)</f>
        <v>0</v>
      </c>
      <c r="BL592" s="161"/>
      <c r="BM592" s="176">
        <f>IF(PMKAFAAPAYER[[#This Row],[ ]]="Payé",PMKAFAAPAYER[[#This Row],[28.05.2025]],0)</f>
        <v>0</v>
      </c>
      <c r="BN592" s="17">
        <f t="shared" si="145"/>
        <v>0</v>
      </c>
      <c r="BO592" s="162"/>
      <c r="BP592" s="166">
        <f>IF(PMKAFAAPAYER[[#This Row],[ ]]="Payé",PMKAFAAPAYER[[#This Row],[04.06.2025]],0)</f>
        <v>0</v>
      </c>
      <c r="BQ592" s="161"/>
      <c r="BR592" s="166">
        <f>IF(PMKAFAAPAYER[[#This Row],[ ]]="Payé",PMKAFAAPAYER[[#This Row],[11.06.2025]],0)</f>
        <v>0</v>
      </c>
      <c r="BS592" s="161"/>
      <c r="BT592" s="166">
        <f>IF(PMKAFAAPAYER[[#This Row],[ ]]="Payé",PMKAFAAPAYER[[#This Row],[18.06.2025]],0)</f>
        <v>0</v>
      </c>
      <c r="BU592" s="161"/>
      <c r="BV592" s="176">
        <f>IF(PMKAFAAPAYER[[#This Row],[ ]]="Payé",PMKAFAAPAYER[[#This Row],[25.06.2025]],0)</f>
        <v>0</v>
      </c>
      <c r="BW592" s="18">
        <f t="shared" si="146"/>
        <v>0</v>
      </c>
      <c r="BX592" s="162"/>
      <c r="BY592" s="166">
        <f>IF(PMKAFAAPAYER[[#This Row],[ ]]="Payé",PMKAFAAPAYER[[#This Row],[02.07.2025]],0)</f>
        <v>0</v>
      </c>
      <c r="BZ592" s="161"/>
      <c r="CA592" s="166">
        <f>IF(PMKAFAAPAYER[[#This Row],[ ]]="Payé",PMKAFAAPAYER[[#This Row],[09.07.2025]],0)</f>
        <v>0</v>
      </c>
      <c r="CB592" s="161"/>
      <c r="CC592" s="166">
        <f>IF(PMKAFAAPAYER[[#This Row],[ ]]="Payé",PMKAFAAPAYER[[#This Row],[16.07.2025]],0)</f>
        <v>0</v>
      </c>
      <c r="CD592" s="161"/>
      <c r="CE592" s="166">
        <f>IF(PMKAFAAPAYER[[#This Row],[ ]]="Payé",PMKAFAAPAYER[[#This Row],[23.07.2025]],0)</f>
        <v>0</v>
      </c>
      <c r="CF592" s="161"/>
      <c r="CG592" s="176">
        <f>IF(PMKAFAAPAYER[[#This Row],[ ]]="Payé",PMKAFAAPAYER[[#This Row],[30.07.2025]],0)</f>
        <v>0</v>
      </c>
      <c r="CH592" s="17">
        <f t="shared" si="147"/>
        <v>0</v>
      </c>
      <c r="CI592" s="162"/>
      <c r="CJ592" s="166">
        <f>IF(PMKAFAAPAYER[[#This Row],[ ]]="Payé",PMKAFAAPAYER[[#This Row],[06.08.2025]],0)</f>
        <v>0</v>
      </c>
      <c r="CK592" s="161"/>
      <c r="CL592" s="166">
        <f>IF(PMKAFAAPAYER[[#This Row],[ ]]="Payé",PMKAFAAPAYER[[#This Row],[13.08.2025]],0)</f>
        <v>0</v>
      </c>
      <c r="CM592" s="161"/>
      <c r="CN592" s="166">
        <f>IF(PMKAFAAPAYER[[#This Row],[ ]]="Payé",PMKAFAAPAYER[[#This Row],[20.08.2025]],0)</f>
        <v>0</v>
      </c>
      <c r="CO592" s="161"/>
      <c r="CP592" s="176">
        <f>IF(PMKAFAAPAYER[[#This Row],[ ]]="Payé",PMKAFAAPAYER[[#This Row],[27.08.2025]],0)</f>
        <v>0</v>
      </c>
      <c r="CQ592" s="18">
        <f t="shared" si="148"/>
        <v>0</v>
      </c>
      <c r="CR592" s="162"/>
      <c r="CS592" s="166">
        <f>IF(PMKAFAAPAYER[[#This Row],[ ]]="Payé",PMKAFAAPAYER[[#This Row],[03.09.2025]],0)</f>
        <v>0</v>
      </c>
      <c r="CT592" s="161"/>
      <c r="CU592" s="166">
        <f>IF(PMKAFAAPAYER[[#This Row],[ ]]="Payé",PMKAFAAPAYER[[#This Row],[10.09.2025]],0)</f>
        <v>0</v>
      </c>
      <c r="CV592" s="161"/>
      <c r="CW592" s="166">
        <f>IF(PMKAFAAPAYER[[#This Row],[ ]]="Payé",PMKAFAAPAYER[[#This Row],[17.09.2025]],0)</f>
        <v>0</v>
      </c>
      <c r="CX592" s="161"/>
      <c r="CY592" s="176">
        <f>IF(PMKAFAAPAYER[[#This Row],[ ]]="Payé",PMKAFAAPAYER[[#This Row],[24.09.2025]],0)</f>
        <v>0</v>
      </c>
      <c r="CZ592" s="17">
        <f t="shared" si="149"/>
        <v>0</v>
      </c>
      <c r="DA592" s="162"/>
      <c r="DB592" s="166">
        <f>IF(PMKAFAAPAYER[[#This Row],[ ]]="Payé",PMKAFAAPAYER[[#This Row],[01.10.2025]],0)</f>
        <v>0</v>
      </c>
      <c r="DC592" s="161"/>
      <c r="DD592" s="166">
        <f>IF(PMKAFAAPAYER[[#This Row],[ ]]="Payé",PMKAFAAPAYER[[#This Row],[08.10.2025]],0)</f>
        <v>0</v>
      </c>
      <c r="DE592" s="161"/>
      <c r="DF592" s="166">
        <f>IF(PMKAFAAPAYER[[#This Row],[ ]]="Payé",PMKAFAAPAYER[[#This Row],[15.10.2025]],0)</f>
        <v>0</v>
      </c>
      <c r="DG592" s="161"/>
      <c r="DH592" s="166">
        <f>IF(PMKAFAAPAYER[[#This Row],[ ]]="Payé",PMKAFAAPAYER[[#This Row],[22.10.2025]],0)</f>
        <v>0</v>
      </c>
      <c r="DI592" s="161"/>
      <c r="DJ592" s="176">
        <f>IF(PMKAFAAPAYER[[#This Row],[ ]]="Payé",PMKAFAAPAYER[[#This Row],[29.10.2025]],0)</f>
        <v>0</v>
      </c>
      <c r="DK592" s="18">
        <f t="shared" si="150"/>
        <v>0</v>
      </c>
      <c r="DL592" s="162"/>
      <c r="DM592" s="166">
        <f>IF(PMKAFAAPAYER[[#This Row],[ ]]="Payé",PMKAFAAPAYER[[#This Row],[05.11.2025]],0)</f>
        <v>0</v>
      </c>
      <c r="DN592" s="161"/>
      <c r="DO592" s="166">
        <f>IF(PMKAFAAPAYER[[#This Row],[ ]]="Payé",PMKAFAAPAYER[[#This Row],[12.11.2025]],0)</f>
        <v>0</v>
      </c>
      <c r="DP592" s="161"/>
      <c r="DQ592" s="166">
        <f>IF(PMKAFAAPAYER[[#This Row],[ ]]="Payé",PMKAFAAPAYER[[#This Row],[19.11.2025]],0)</f>
        <v>0</v>
      </c>
      <c r="DR592" s="161"/>
      <c r="DS592" s="176">
        <f>IF(PMKAFAAPAYER[[#This Row],[ ]]="Payé",PMKAFAAPAYER[[#This Row],[26.11.2025]],0)</f>
        <v>0</v>
      </c>
      <c r="DT592" s="17">
        <f t="shared" si="151"/>
        <v>0</v>
      </c>
      <c r="DU592" s="162"/>
      <c r="DV592" s="166">
        <f>IF(PMKAFAAPAYER[[#This Row],[ ]]="Payé",PMKAFAAPAYER[[#This Row],[03.12.2025]],0)</f>
        <v>0</v>
      </c>
      <c r="DW592" s="161"/>
      <c r="DX592" s="166">
        <f>IF(PMKAFAAPAYER[[#This Row],[ ]]="Payé",PMKAFAAPAYER[[#This Row],[10.12.2025]],0)</f>
        <v>0</v>
      </c>
      <c r="DY592" s="161"/>
      <c r="DZ592" s="166">
        <f>IF(PMKAFAAPAYER[[#This Row],[ ]]="Payé",PMKAFAAPAYER[[#This Row],[17.12.2025]],0)</f>
        <v>0</v>
      </c>
      <c r="EA592" s="161"/>
      <c r="EB592" s="166">
        <f>IF(PMKAFAAPAYER[[#This Row],[ ]]="Payé",PMKAFAAPAYER[[#This Row],[24.12.2025]],0)</f>
        <v>0</v>
      </c>
      <c r="EC592" s="161"/>
      <c r="ED592" s="176">
        <f>IF(PMKAFAAPAYER[[#This Row],[ ]]="Payé",PMKAFAAPAYER[[#This Row],[31.12.2025]],0)</f>
        <v>0</v>
      </c>
      <c r="EE592" s="18">
        <f t="shared" si="152"/>
        <v>0</v>
      </c>
      <c r="EF592" s="11">
        <f t="shared" si="153"/>
        <v>0</v>
      </c>
      <c r="EG592" s="16">
        <f>+PMKAFAAPAYER[[#This Row],[CHF]]-PMKAFAAPAYER[[#This Row],[T2025]]</f>
        <v>0</v>
      </c>
    </row>
    <row r="593" spans="1:137" x14ac:dyDescent="0.3">
      <c r="A593" s="9">
        <f t="shared" si="154"/>
        <v>588</v>
      </c>
      <c r="B593" s="250"/>
      <c r="C593" s="251"/>
      <c r="D593" s="252"/>
      <c r="E593" s="253"/>
      <c r="F593" s="265">
        <f t="shared" si="140"/>
        <v>0</v>
      </c>
      <c r="G593" s="254"/>
      <c r="H593" s="255"/>
      <c r="I593" s="256"/>
      <c r="J593" s="14"/>
      <c r="K593" s="14"/>
      <c r="L593" s="14"/>
      <c r="N593" s="15"/>
      <c r="P593" s="258"/>
      <c r="Q593" s="259"/>
      <c r="R593" s="260"/>
      <c r="S593" s="166">
        <f>IF(PMKAFAAPAYER[[#This Row],[ ]]="Payé",PMKAFAAPAYER[[#This Row],[02.01.2025]],0)</f>
        <v>0</v>
      </c>
      <c r="T593" s="234"/>
      <c r="U593" s="166">
        <f>IF(PMKAFAAPAYER[[#This Row],[ ]]="Payé",PMKAFAAPAYER[[#This Row],[09.01.2025]],0)</f>
        <v>0</v>
      </c>
      <c r="V593" s="234"/>
      <c r="W593" s="166">
        <f>IF(PMKAFAAPAYER[[#This Row],[ ]]="Payé",PMKAFAAPAYER[[#This Row],[16.01.2025]],0)</f>
        <v>0</v>
      </c>
      <c r="X593" s="234"/>
      <c r="Y593" s="166">
        <f>IF(PMKAFAAPAYER[[#This Row],[ ]]="Payé",PMKAFAAPAYER[[#This Row],[23.01.2025]],0)</f>
        <v>0</v>
      </c>
      <c r="Z593" s="234"/>
      <c r="AA593" s="176">
        <f>IF(PMKAFAAPAYER[[#This Row],[ ]]="Payé",PMKAFAAPAYER[[#This Row],[30.01.2025]],0)</f>
        <v>0</v>
      </c>
      <c r="AB593" s="32">
        <f t="shared" si="141"/>
        <v>0</v>
      </c>
      <c r="AC593" s="234"/>
      <c r="AD593" s="166">
        <f>IF(PMKAFAAPAYER[[#This Row],[ ]]="Payé",PMKAFAAPAYER[[#This Row],[06.02.2025]],0)</f>
        <v>0</v>
      </c>
      <c r="AE593" s="234"/>
      <c r="AF593" s="166">
        <f>IF(PMKAFAAPAYER[[#This Row],[ ]]="Payé",PMKAFAAPAYER[[#This Row],[13.02.2025]],0)</f>
        <v>0</v>
      </c>
      <c r="AG593" s="234"/>
      <c r="AH593" s="166">
        <f>IF(PMKAFAAPAYER[[#This Row],[ ]]="Payé",PMKAFAAPAYER[[#This Row],[20.02.2025]],0)</f>
        <v>0</v>
      </c>
      <c r="AI593" s="234"/>
      <c r="AJ593" s="176">
        <f>IF(PMKAFAAPAYER[[#This Row],[ ]]="Payé",PMKAFAAPAYER[[#This Row],[27.02.2025]],0)</f>
        <v>0</v>
      </c>
      <c r="AK593" s="47">
        <f t="shared" si="142"/>
        <v>0</v>
      </c>
      <c r="AL593" s="162"/>
      <c r="AM593" s="166">
        <f>IF(PMKAFAAPAYER[[#This Row],[ ]]="Payé",PMKAFAAPAYER[[#This Row],[05.03.2025]],0)</f>
        <v>0</v>
      </c>
      <c r="AN593" s="161"/>
      <c r="AO593" s="166">
        <f>IF(PMKAFAAPAYER[[#This Row],[ ]]="Payé",PMKAFAAPAYER[[#This Row],[12.03.2025]],0)</f>
        <v>0</v>
      </c>
      <c r="AP593" s="161"/>
      <c r="AQ593" s="166">
        <f>IF(PMKAFAAPAYER[[#This Row],[ ]]="Payé",PMKAFAAPAYER[[#This Row],[19.03.2025]],0)</f>
        <v>0</v>
      </c>
      <c r="AR593" s="161"/>
      <c r="AS593" s="176">
        <f>IF(PMKAFAAPAYER[[#This Row],[ ]]="Payé",PMKAFAAPAYER[[#This Row],[26.03.2025]],0)</f>
        <v>0</v>
      </c>
      <c r="AT593" s="17">
        <f t="shared" si="143"/>
        <v>0</v>
      </c>
      <c r="AU593" s="162"/>
      <c r="AV593" s="166">
        <f>IF(PMKAFAAPAYER[[#This Row],[ ]]="Payé",PMKAFAAPAYER[[#This Row],[02.04.2025]],0)</f>
        <v>0</v>
      </c>
      <c r="AW593" s="161"/>
      <c r="AX593" s="166">
        <f>IF(PMKAFAAPAYER[[#This Row],[ ]]="Payé",PMKAFAAPAYER[[#This Row],[09.04.2025]],0)</f>
        <v>0</v>
      </c>
      <c r="AY593" s="161"/>
      <c r="AZ593" s="166">
        <f>IF(PMKAFAAPAYER[[#This Row],[ ]]="Payé",PMKAFAAPAYER[[#This Row],[16.04.2025]],0)</f>
        <v>0</v>
      </c>
      <c r="BA593" s="161"/>
      <c r="BB593" s="166">
        <f>IF(PMKAFAAPAYER[[#This Row],[ ]]="Payé",PMKAFAAPAYER[[#This Row],[23.04.2025]],0)</f>
        <v>0</v>
      </c>
      <c r="BC593" s="161"/>
      <c r="BD593" s="176">
        <f>IF(PMKAFAAPAYER[[#This Row],[ ]]="Payé",PMKAFAAPAYER[[#This Row],[30.04.2025]],0)</f>
        <v>0</v>
      </c>
      <c r="BE593" s="18">
        <f t="shared" si="144"/>
        <v>0</v>
      </c>
      <c r="BF593" s="162"/>
      <c r="BG593" s="166">
        <f>IF(PMKAFAAPAYER[[#This Row],[ ]]="Payé",PMKAFAAPAYER[[#This Row],[07.05.2025]],0)</f>
        <v>0</v>
      </c>
      <c r="BH593" s="161"/>
      <c r="BI593" s="166">
        <f>IF(PMKAFAAPAYER[[#This Row],[ ]]="Payé",PMKAFAAPAYER[[#This Row],[14.05.2025]],0)</f>
        <v>0</v>
      </c>
      <c r="BJ593" s="161"/>
      <c r="BK593" s="166">
        <f>IF(PMKAFAAPAYER[[#This Row],[ ]]="Payé",PMKAFAAPAYER[[#This Row],[21.05.2025]],0)</f>
        <v>0</v>
      </c>
      <c r="BL593" s="161"/>
      <c r="BM593" s="176">
        <f>IF(PMKAFAAPAYER[[#This Row],[ ]]="Payé",PMKAFAAPAYER[[#This Row],[28.05.2025]],0)</f>
        <v>0</v>
      </c>
      <c r="BN593" s="17">
        <f t="shared" si="145"/>
        <v>0</v>
      </c>
      <c r="BO593" s="162"/>
      <c r="BP593" s="166">
        <f>IF(PMKAFAAPAYER[[#This Row],[ ]]="Payé",PMKAFAAPAYER[[#This Row],[04.06.2025]],0)</f>
        <v>0</v>
      </c>
      <c r="BQ593" s="161"/>
      <c r="BR593" s="166">
        <f>IF(PMKAFAAPAYER[[#This Row],[ ]]="Payé",PMKAFAAPAYER[[#This Row],[11.06.2025]],0)</f>
        <v>0</v>
      </c>
      <c r="BS593" s="161"/>
      <c r="BT593" s="166">
        <f>IF(PMKAFAAPAYER[[#This Row],[ ]]="Payé",PMKAFAAPAYER[[#This Row],[18.06.2025]],0)</f>
        <v>0</v>
      </c>
      <c r="BU593" s="161"/>
      <c r="BV593" s="176">
        <f>IF(PMKAFAAPAYER[[#This Row],[ ]]="Payé",PMKAFAAPAYER[[#This Row],[25.06.2025]],0)</f>
        <v>0</v>
      </c>
      <c r="BW593" s="18">
        <f t="shared" si="146"/>
        <v>0</v>
      </c>
      <c r="BX593" s="162"/>
      <c r="BY593" s="166">
        <f>IF(PMKAFAAPAYER[[#This Row],[ ]]="Payé",PMKAFAAPAYER[[#This Row],[02.07.2025]],0)</f>
        <v>0</v>
      </c>
      <c r="BZ593" s="161"/>
      <c r="CA593" s="166">
        <f>IF(PMKAFAAPAYER[[#This Row],[ ]]="Payé",PMKAFAAPAYER[[#This Row],[09.07.2025]],0)</f>
        <v>0</v>
      </c>
      <c r="CB593" s="161"/>
      <c r="CC593" s="166">
        <f>IF(PMKAFAAPAYER[[#This Row],[ ]]="Payé",PMKAFAAPAYER[[#This Row],[16.07.2025]],0)</f>
        <v>0</v>
      </c>
      <c r="CD593" s="161"/>
      <c r="CE593" s="166">
        <f>IF(PMKAFAAPAYER[[#This Row],[ ]]="Payé",PMKAFAAPAYER[[#This Row],[23.07.2025]],0)</f>
        <v>0</v>
      </c>
      <c r="CF593" s="161"/>
      <c r="CG593" s="176">
        <f>IF(PMKAFAAPAYER[[#This Row],[ ]]="Payé",PMKAFAAPAYER[[#This Row],[30.07.2025]],0)</f>
        <v>0</v>
      </c>
      <c r="CH593" s="17">
        <f t="shared" si="147"/>
        <v>0</v>
      </c>
      <c r="CI593" s="162"/>
      <c r="CJ593" s="166">
        <f>IF(PMKAFAAPAYER[[#This Row],[ ]]="Payé",PMKAFAAPAYER[[#This Row],[06.08.2025]],0)</f>
        <v>0</v>
      </c>
      <c r="CK593" s="161"/>
      <c r="CL593" s="166">
        <f>IF(PMKAFAAPAYER[[#This Row],[ ]]="Payé",PMKAFAAPAYER[[#This Row],[13.08.2025]],0)</f>
        <v>0</v>
      </c>
      <c r="CM593" s="161"/>
      <c r="CN593" s="166">
        <f>IF(PMKAFAAPAYER[[#This Row],[ ]]="Payé",PMKAFAAPAYER[[#This Row],[20.08.2025]],0)</f>
        <v>0</v>
      </c>
      <c r="CO593" s="161"/>
      <c r="CP593" s="176">
        <f>IF(PMKAFAAPAYER[[#This Row],[ ]]="Payé",PMKAFAAPAYER[[#This Row],[27.08.2025]],0)</f>
        <v>0</v>
      </c>
      <c r="CQ593" s="18">
        <f t="shared" si="148"/>
        <v>0</v>
      </c>
      <c r="CR593" s="162"/>
      <c r="CS593" s="166">
        <f>IF(PMKAFAAPAYER[[#This Row],[ ]]="Payé",PMKAFAAPAYER[[#This Row],[03.09.2025]],0)</f>
        <v>0</v>
      </c>
      <c r="CT593" s="161"/>
      <c r="CU593" s="166">
        <f>IF(PMKAFAAPAYER[[#This Row],[ ]]="Payé",PMKAFAAPAYER[[#This Row],[10.09.2025]],0)</f>
        <v>0</v>
      </c>
      <c r="CV593" s="161"/>
      <c r="CW593" s="166">
        <f>IF(PMKAFAAPAYER[[#This Row],[ ]]="Payé",PMKAFAAPAYER[[#This Row],[17.09.2025]],0)</f>
        <v>0</v>
      </c>
      <c r="CX593" s="161"/>
      <c r="CY593" s="176">
        <f>IF(PMKAFAAPAYER[[#This Row],[ ]]="Payé",PMKAFAAPAYER[[#This Row],[24.09.2025]],0)</f>
        <v>0</v>
      </c>
      <c r="CZ593" s="17">
        <f t="shared" si="149"/>
        <v>0</v>
      </c>
      <c r="DA593" s="162"/>
      <c r="DB593" s="166">
        <f>IF(PMKAFAAPAYER[[#This Row],[ ]]="Payé",PMKAFAAPAYER[[#This Row],[01.10.2025]],0)</f>
        <v>0</v>
      </c>
      <c r="DC593" s="161"/>
      <c r="DD593" s="166">
        <f>IF(PMKAFAAPAYER[[#This Row],[ ]]="Payé",PMKAFAAPAYER[[#This Row],[08.10.2025]],0)</f>
        <v>0</v>
      </c>
      <c r="DE593" s="161"/>
      <c r="DF593" s="166">
        <f>IF(PMKAFAAPAYER[[#This Row],[ ]]="Payé",PMKAFAAPAYER[[#This Row],[15.10.2025]],0)</f>
        <v>0</v>
      </c>
      <c r="DG593" s="161"/>
      <c r="DH593" s="166">
        <f>IF(PMKAFAAPAYER[[#This Row],[ ]]="Payé",PMKAFAAPAYER[[#This Row],[22.10.2025]],0)</f>
        <v>0</v>
      </c>
      <c r="DI593" s="161"/>
      <c r="DJ593" s="176">
        <f>IF(PMKAFAAPAYER[[#This Row],[ ]]="Payé",PMKAFAAPAYER[[#This Row],[29.10.2025]],0)</f>
        <v>0</v>
      </c>
      <c r="DK593" s="18">
        <f t="shared" si="150"/>
        <v>0</v>
      </c>
      <c r="DL593" s="162"/>
      <c r="DM593" s="166">
        <f>IF(PMKAFAAPAYER[[#This Row],[ ]]="Payé",PMKAFAAPAYER[[#This Row],[05.11.2025]],0)</f>
        <v>0</v>
      </c>
      <c r="DN593" s="161"/>
      <c r="DO593" s="166">
        <f>IF(PMKAFAAPAYER[[#This Row],[ ]]="Payé",PMKAFAAPAYER[[#This Row],[12.11.2025]],0)</f>
        <v>0</v>
      </c>
      <c r="DP593" s="161"/>
      <c r="DQ593" s="166">
        <f>IF(PMKAFAAPAYER[[#This Row],[ ]]="Payé",PMKAFAAPAYER[[#This Row],[19.11.2025]],0)</f>
        <v>0</v>
      </c>
      <c r="DR593" s="161"/>
      <c r="DS593" s="176">
        <f>IF(PMKAFAAPAYER[[#This Row],[ ]]="Payé",PMKAFAAPAYER[[#This Row],[26.11.2025]],0)</f>
        <v>0</v>
      </c>
      <c r="DT593" s="17">
        <f t="shared" si="151"/>
        <v>0</v>
      </c>
      <c r="DU593" s="162"/>
      <c r="DV593" s="166">
        <f>IF(PMKAFAAPAYER[[#This Row],[ ]]="Payé",PMKAFAAPAYER[[#This Row],[03.12.2025]],0)</f>
        <v>0</v>
      </c>
      <c r="DW593" s="161"/>
      <c r="DX593" s="166">
        <f>IF(PMKAFAAPAYER[[#This Row],[ ]]="Payé",PMKAFAAPAYER[[#This Row],[10.12.2025]],0)</f>
        <v>0</v>
      </c>
      <c r="DY593" s="161"/>
      <c r="DZ593" s="166">
        <f>IF(PMKAFAAPAYER[[#This Row],[ ]]="Payé",PMKAFAAPAYER[[#This Row],[17.12.2025]],0)</f>
        <v>0</v>
      </c>
      <c r="EA593" s="161"/>
      <c r="EB593" s="166">
        <f>IF(PMKAFAAPAYER[[#This Row],[ ]]="Payé",PMKAFAAPAYER[[#This Row],[24.12.2025]],0)</f>
        <v>0</v>
      </c>
      <c r="EC593" s="161"/>
      <c r="ED593" s="176">
        <f>IF(PMKAFAAPAYER[[#This Row],[ ]]="Payé",PMKAFAAPAYER[[#This Row],[31.12.2025]],0)</f>
        <v>0</v>
      </c>
      <c r="EE593" s="18">
        <f t="shared" si="152"/>
        <v>0</v>
      </c>
      <c r="EF593" s="11">
        <f t="shared" si="153"/>
        <v>0</v>
      </c>
      <c r="EG593" s="16">
        <f>+PMKAFAAPAYER[[#This Row],[CHF]]-PMKAFAAPAYER[[#This Row],[T2025]]</f>
        <v>0</v>
      </c>
    </row>
    <row r="594" spans="1:137" x14ac:dyDescent="0.3">
      <c r="A594" s="9">
        <f t="shared" si="154"/>
        <v>589</v>
      </c>
      <c r="B594" s="250"/>
      <c r="C594" s="251"/>
      <c r="D594" s="252"/>
      <c r="E594" s="253"/>
      <c r="F594" s="265">
        <f t="shared" si="140"/>
        <v>0</v>
      </c>
      <c r="G594" s="254"/>
      <c r="H594" s="255"/>
      <c r="I594" s="256"/>
      <c r="J594" s="14"/>
      <c r="K594" s="14"/>
      <c r="L594" s="14"/>
      <c r="N594" s="15"/>
      <c r="P594" s="258"/>
      <c r="Q594" s="259"/>
      <c r="R594" s="260"/>
      <c r="S594" s="166">
        <f>IF(PMKAFAAPAYER[[#This Row],[ ]]="Payé",PMKAFAAPAYER[[#This Row],[02.01.2025]],0)</f>
        <v>0</v>
      </c>
      <c r="T594" s="234"/>
      <c r="U594" s="166">
        <f>IF(PMKAFAAPAYER[[#This Row],[ ]]="Payé",PMKAFAAPAYER[[#This Row],[09.01.2025]],0)</f>
        <v>0</v>
      </c>
      <c r="V594" s="234"/>
      <c r="W594" s="166">
        <f>IF(PMKAFAAPAYER[[#This Row],[ ]]="Payé",PMKAFAAPAYER[[#This Row],[16.01.2025]],0)</f>
        <v>0</v>
      </c>
      <c r="X594" s="234"/>
      <c r="Y594" s="166">
        <f>IF(PMKAFAAPAYER[[#This Row],[ ]]="Payé",PMKAFAAPAYER[[#This Row],[23.01.2025]],0)</f>
        <v>0</v>
      </c>
      <c r="Z594" s="234"/>
      <c r="AA594" s="176">
        <f>IF(PMKAFAAPAYER[[#This Row],[ ]]="Payé",PMKAFAAPAYER[[#This Row],[30.01.2025]],0)</f>
        <v>0</v>
      </c>
      <c r="AB594" s="32">
        <f t="shared" si="141"/>
        <v>0</v>
      </c>
      <c r="AC594" s="234"/>
      <c r="AD594" s="166">
        <f>IF(PMKAFAAPAYER[[#This Row],[ ]]="Payé",PMKAFAAPAYER[[#This Row],[06.02.2025]],0)</f>
        <v>0</v>
      </c>
      <c r="AE594" s="234"/>
      <c r="AF594" s="166">
        <f>IF(PMKAFAAPAYER[[#This Row],[ ]]="Payé",PMKAFAAPAYER[[#This Row],[13.02.2025]],0)</f>
        <v>0</v>
      </c>
      <c r="AG594" s="234"/>
      <c r="AH594" s="166">
        <f>IF(PMKAFAAPAYER[[#This Row],[ ]]="Payé",PMKAFAAPAYER[[#This Row],[20.02.2025]],0)</f>
        <v>0</v>
      </c>
      <c r="AI594" s="234"/>
      <c r="AJ594" s="176">
        <f>IF(PMKAFAAPAYER[[#This Row],[ ]]="Payé",PMKAFAAPAYER[[#This Row],[27.02.2025]],0)</f>
        <v>0</v>
      </c>
      <c r="AK594" s="47">
        <f t="shared" si="142"/>
        <v>0</v>
      </c>
      <c r="AL594" s="162"/>
      <c r="AM594" s="166">
        <f>IF(PMKAFAAPAYER[[#This Row],[ ]]="Payé",PMKAFAAPAYER[[#This Row],[05.03.2025]],0)</f>
        <v>0</v>
      </c>
      <c r="AN594" s="161"/>
      <c r="AO594" s="166">
        <f>IF(PMKAFAAPAYER[[#This Row],[ ]]="Payé",PMKAFAAPAYER[[#This Row],[12.03.2025]],0)</f>
        <v>0</v>
      </c>
      <c r="AP594" s="161"/>
      <c r="AQ594" s="166">
        <f>IF(PMKAFAAPAYER[[#This Row],[ ]]="Payé",PMKAFAAPAYER[[#This Row],[19.03.2025]],0)</f>
        <v>0</v>
      </c>
      <c r="AR594" s="161"/>
      <c r="AS594" s="176">
        <f>IF(PMKAFAAPAYER[[#This Row],[ ]]="Payé",PMKAFAAPAYER[[#This Row],[26.03.2025]],0)</f>
        <v>0</v>
      </c>
      <c r="AT594" s="17">
        <f t="shared" si="143"/>
        <v>0</v>
      </c>
      <c r="AU594" s="162"/>
      <c r="AV594" s="166">
        <f>IF(PMKAFAAPAYER[[#This Row],[ ]]="Payé",PMKAFAAPAYER[[#This Row],[02.04.2025]],0)</f>
        <v>0</v>
      </c>
      <c r="AW594" s="161"/>
      <c r="AX594" s="166">
        <f>IF(PMKAFAAPAYER[[#This Row],[ ]]="Payé",PMKAFAAPAYER[[#This Row],[09.04.2025]],0)</f>
        <v>0</v>
      </c>
      <c r="AY594" s="161"/>
      <c r="AZ594" s="166">
        <f>IF(PMKAFAAPAYER[[#This Row],[ ]]="Payé",PMKAFAAPAYER[[#This Row],[16.04.2025]],0)</f>
        <v>0</v>
      </c>
      <c r="BA594" s="161"/>
      <c r="BB594" s="166">
        <f>IF(PMKAFAAPAYER[[#This Row],[ ]]="Payé",PMKAFAAPAYER[[#This Row],[23.04.2025]],0)</f>
        <v>0</v>
      </c>
      <c r="BC594" s="161"/>
      <c r="BD594" s="176">
        <f>IF(PMKAFAAPAYER[[#This Row],[ ]]="Payé",PMKAFAAPAYER[[#This Row],[30.04.2025]],0)</f>
        <v>0</v>
      </c>
      <c r="BE594" s="18">
        <f t="shared" si="144"/>
        <v>0</v>
      </c>
      <c r="BF594" s="162"/>
      <c r="BG594" s="166">
        <f>IF(PMKAFAAPAYER[[#This Row],[ ]]="Payé",PMKAFAAPAYER[[#This Row],[07.05.2025]],0)</f>
        <v>0</v>
      </c>
      <c r="BH594" s="161"/>
      <c r="BI594" s="166">
        <f>IF(PMKAFAAPAYER[[#This Row],[ ]]="Payé",PMKAFAAPAYER[[#This Row],[14.05.2025]],0)</f>
        <v>0</v>
      </c>
      <c r="BJ594" s="161"/>
      <c r="BK594" s="166">
        <f>IF(PMKAFAAPAYER[[#This Row],[ ]]="Payé",PMKAFAAPAYER[[#This Row],[21.05.2025]],0)</f>
        <v>0</v>
      </c>
      <c r="BL594" s="161"/>
      <c r="BM594" s="176">
        <f>IF(PMKAFAAPAYER[[#This Row],[ ]]="Payé",PMKAFAAPAYER[[#This Row],[28.05.2025]],0)</f>
        <v>0</v>
      </c>
      <c r="BN594" s="17">
        <f t="shared" si="145"/>
        <v>0</v>
      </c>
      <c r="BO594" s="162"/>
      <c r="BP594" s="166">
        <f>IF(PMKAFAAPAYER[[#This Row],[ ]]="Payé",PMKAFAAPAYER[[#This Row],[04.06.2025]],0)</f>
        <v>0</v>
      </c>
      <c r="BQ594" s="161"/>
      <c r="BR594" s="166">
        <f>IF(PMKAFAAPAYER[[#This Row],[ ]]="Payé",PMKAFAAPAYER[[#This Row],[11.06.2025]],0)</f>
        <v>0</v>
      </c>
      <c r="BS594" s="161"/>
      <c r="BT594" s="166">
        <f>IF(PMKAFAAPAYER[[#This Row],[ ]]="Payé",PMKAFAAPAYER[[#This Row],[18.06.2025]],0)</f>
        <v>0</v>
      </c>
      <c r="BU594" s="161"/>
      <c r="BV594" s="176">
        <f>IF(PMKAFAAPAYER[[#This Row],[ ]]="Payé",PMKAFAAPAYER[[#This Row],[25.06.2025]],0)</f>
        <v>0</v>
      </c>
      <c r="BW594" s="18">
        <f t="shared" si="146"/>
        <v>0</v>
      </c>
      <c r="BX594" s="162"/>
      <c r="BY594" s="166">
        <f>IF(PMKAFAAPAYER[[#This Row],[ ]]="Payé",PMKAFAAPAYER[[#This Row],[02.07.2025]],0)</f>
        <v>0</v>
      </c>
      <c r="BZ594" s="161"/>
      <c r="CA594" s="166">
        <f>IF(PMKAFAAPAYER[[#This Row],[ ]]="Payé",PMKAFAAPAYER[[#This Row],[09.07.2025]],0)</f>
        <v>0</v>
      </c>
      <c r="CB594" s="161"/>
      <c r="CC594" s="166">
        <f>IF(PMKAFAAPAYER[[#This Row],[ ]]="Payé",PMKAFAAPAYER[[#This Row],[16.07.2025]],0)</f>
        <v>0</v>
      </c>
      <c r="CD594" s="161"/>
      <c r="CE594" s="166">
        <f>IF(PMKAFAAPAYER[[#This Row],[ ]]="Payé",PMKAFAAPAYER[[#This Row],[23.07.2025]],0)</f>
        <v>0</v>
      </c>
      <c r="CF594" s="161"/>
      <c r="CG594" s="176">
        <f>IF(PMKAFAAPAYER[[#This Row],[ ]]="Payé",PMKAFAAPAYER[[#This Row],[30.07.2025]],0)</f>
        <v>0</v>
      </c>
      <c r="CH594" s="17">
        <f t="shared" si="147"/>
        <v>0</v>
      </c>
      <c r="CI594" s="162"/>
      <c r="CJ594" s="166">
        <f>IF(PMKAFAAPAYER[[#This Row],[ ]]="Payé",PMKAFAAPAYER[[#This Row],[06.08.2025]],0)</f>
        <v>0</v>
      </c>
      <c r="CK594" s="161"/>
      <c r="CL594" s="166">
        <f>IF(PMKAFAAPAYER[[#This Row],[ ]]="Payé",PMKAFAAPAYER[[#This Row],[13.08.2025]],0)</f>
        <v>0</v>
      </c>
      <c r="CM594" s="161"/>
      <c r="CN594" s="166">
        <f>IF(PMKAFAAPAYER[[#This Row],[ ]]="Payé",PMKAFAAPAYER[[#This Row],[20.08.2025]],0)</f>
        <v>0</v>
      </c>
      <c r="CO594" s="161"/>
      <c r="CP594" s="176">
        <f>IF(PMKAFAAPAYER[[#This Row],[ ]]="Payé",PMKAFAAPAYER[[#This Row],[27.08.2025]],0)</f>
        <v>0</v>
      </c>
      <c r="CQ594" s="18">
        <f t="shared" si="148"/>
        <v>0</v>
      </c>
      <c r="CR594" s="162"/>
      <c r="CS594" s="166">
        <f>IF(PMKAFAAPAYER[[#This Row],[ ]]="Payé",PMKAFAAPAYER[[#This Row],[03.09.2025]],0)</f>
        <v>0</v>
      </c>
      <c r="CT594" s="161"/>
      <c r="CU594" s="166">
        <f>IF(PMKAFAAPAYER[[#This Row],[ ]]="Payé",PMKAFAAPAYER[[#This Row],[10.09.2025]],0)</f>
        <v>0</v>
      </c>
      <c r="CV594" s="161"/>
      <c r="CW594" s="166">
        <f>IF(PMKAFAAPAYER[[#This Row],[ ]]="Payé",PMKAFAAPAYER[[#This Row],[17.09.2025]],0)</f>
        <v>0</v>
      </c>
      <c r="CX594" s="161"/>
      <c r="CY594" s="176">
        <f>IF(PMKAFAAPAYER[[#This Row],[ ]]="Payé",PMKAFAAPAYER[[#This Row],[24.09.2025]],0)</f>
        <v>0</v>
      </c>
      <c r="CZ594" s="17">
        <f t="shared" si="149"/>
        <v>0</v>
      </c>
      <c r="DA594" s="162"/>
      <c r="DB594" s="166">
        <f>IF(PMKAFAAPAYER[[#This Row],[ ]]="Payé",PMKAFAAPAYER[[#This Row],[01.10.2025]],0)</f>
        <v>0</v>
      </c>
      <c r="DC594" s="161"/>
      <c r="DD594" s="166">
        <f>IF(PMKAFAAPAYER[[#This Row],[ ]]="Payé",PMKAFAAPAYER[[#This Row],[08.10.2025]],0)</f>
        <v>0</v>
      </c>
      <c r="DE594" s="161"/>
      <c r="DF594" s="166">
        <f>IF(PMKAFAAPAYER[[#This Row],[ ]]="Payé",PMKAFAAPAYER[[#This Row],[15.10.2025]],0)</f>
        <v>0</v>
      </c>
      <c r="DG594" s="161"/>
      <c r="DH594" s="166">
        <f>IF(PMKAFAAPAYER[[#This Row],[ ]]="Payé",PMKAFAAPAYER[[#This Row],[22.10.2025]],0)</f>
        <v>0</v>
      </c>
      <c r="DI594" s="161"/>
      <c r="DJ594" s="176">
        <f>IF(PMKAFAAPAYER[[#This Row],[ ]]="Payé",PMKAFAAPAYER[[#This Row],[29.10.2025]],0)</f>
        <v>0</v>
      </c>
      <c r="DK594" s="18">
        <f t="shared" si="150"/>
        <v>0</v>
      </c>
      <c r="DL594" s="162"/>
      <c r="DM594" s="166">
        <f>IF(PMKAFAAPAYER[[#This Row],[ ]]="Payé",PMKAFAAPAYER[[#This Row],[05.11.2025]],0)</f>
        <v>0</v>
      </c>
      <c r="DN594" s="161"/>
      <c r="DO594" s="166">
        <f>IF(PMKAFAAPAYER[[#This Row],[ ]]="Payé",PMKAFAAPAYER[[#This Row],[12.11.2025]],0)</f>
        <v>0</v>
      </c>
      <c r="DP594" s="161"/>
      <c r="DQ594" s="166">
        <f>IF(PMKAFAAPAYER[[#This Row],[ ]]="Payé",PMKAFAAPAYER[[#This Row],[19.11.2025]],0)</f>
        <v>0</v>
      </c>
      <c r="DR594" s="161"/>
      <c r="DS594" s="176">
        <f>IF(PMKAFAAPAYER[[#This Row],[ ]]="Payé",PMKAFAAPAYER[[#This Row],[26.11.2025]],0)</f>
        <v>0</v>
      </c>
      <c r="DT594" s="17">
        <f t="shared" si="151"/>
        <v>0</v>
      </c>
      <c r="DU594" s="162"/>
      <c r="DV594" s="166">
        <f>IF(PMKAFAAPAYER[[#This Row],[ ]]="Payé",PMKAFAAPAYER[[#This Row],[03.12.2025]],0)</f>
        <v>0</v>
      </c>
      <c r="DW594" s="161"/>
      <c r="DX594" s="166">
        <f>IF(PMKAFAAPAYER[[#This Row],[ ]]="Payé",PMKAFAAPAYER[[#This Row],[10.12.2025]],0)</f>
        <v>0</v>
      </c>
      <c r="DY594" s="161"/>
      <c r="DZ594" s="166">
        <f>IF(PMKAFAAPAYER[[#This Row],[ ]]="Payé",PMKAFAAPAYER[[#This Row],[17.12.2025]],0)</f>
        <v>0</v>
      </c>
      <c r="EA594" s="161"/>
      <c r="EB594" s="166">
        <f>IF(PMKAFAAPAYER[[#This Row],[ ]]="Payé",PMKAFAAPAYER[[#This Row],[24.12.2025]],0)</f>
        <v>0</v>
      </c>
      <c r="EC594" s="161"/>
      <c r="ED594" s="176">
        <f>IF(PMKAFAAPAYER[[#This Row],[ ]]="Payé",PMKAFAAPAYER[[#This Row],[31.12.2025]],0)</f>
        <v>0</v>
      </c>
      <c r="EE594" s="18">
        <f t="shared" si="152"/>
        <v>0</v>
      </c>
      <c r="EF594" s="11">
        <f t="shared" si="153"/>
        <v>0</v>
      </c>
      <c r="EG594" s="16">
        <f>+PMKAFAAPAYER[[#This Row],[CHF]]-PMKAFAAPAYER[[#This Row],[T2025]]</f>
        <v>0</v>
      </c>
    </row>
    <row r="595" spans="1:137" x14ac:dyDescent="0.3">
      <c r="A595" s="9">
        <f t="shared" si="154"/>
        <v>590</v>
      </c>
      <c r="B595" s="250"/>
      <c r="C595" s="251"/>
      <c r="D595" s="252"/>
      <c r="E595" s="253"/>
      <c r="F595" s="265">
        <f t="shared" si="140"/>
        <v>0</v>
      </c>
      <c r="G595" s="254"/>
      <c r="H595" s="255"/>
      <c r="I595" s="256"/>
      <c r="J595" s="14"/>
      <c r="K595" s="14"/>
      <c r="L595" s="14"/>
      <c r="N595" s="15"/>
      <c r="P595" s="258"/>
      <c r="Q595" s="259"/>
      <c r="R595" s="260"/>
      <c r="S595" s="166">
        <f>IF(PMKAFAAPAYER[[#This Row],[ ]]="Payé",PMKAFAAPAYER[[#This Row],[02.01.2025]],0)</f>
        <v>0</v>
      </c>
      <c r="T595" s="234"/>
      <c r="U595" s="166">
        <f>IF(PMKAFAAPAYER[[#This Row],[ ]]="Payé",PMKAFAAPAYER[[#This Row],[09.01.2025]],0)</f>
        <v>0</v>
      </c>
      <c r="V595" s="234"/>
      <c r="W595" s="166">
        <f>IF(PMKAFAAPAYER[[#This Row],[ ]]="Payé",PMKAFAAPAYER[[#This Row],[16.01.2025]],0)</f>
        <v>0</v>
      </c>
      <c r="X595" s="234"/>
      <c r="Y595" s="166">
        <f>IF(PMKAFAAPAYER[[#This Row],[ ]]="Payé",PMKAFAAPAYER[[#This Row],[23.01.2025]],0)</f>
        <v>0</v>
      </c>
      <c r="Z595" s="234"/>
      <c r="AA595" s="176">
        <f>IF(PMKAFAAPAYER[[#This Row],[ ]]="Payé",PMKAFAAPAYER[[#This Row],[30.01.2025]],0)</f>
        <v>0</v>
      </c>
      <c r="AB595" s="32">
        <f t="shared" si="141"/>
        <v>0</v>
      </c>
      <c r="AC595" s="234"/>
      <c r="AD595" s="166">
        <f>IF(PMKAFAAPAYER[[#This Row],[ ]]="Payé",PMKAFAAPAYER[[#This Row],[06.02.2025]],0)</f>
        <v>0</v>
      </c>
      <c r="AE595" s="234"/>
      <c r="AF595" s="166">
        <f>IF(PMKAFAAPAYER[[#This Row],[ ]]="Payé",PMKAFAAPAYER[[#This Row],[13.02.2025]],0)</f>
        <v>0</v>
      </c>
      <c r="AG595" s="234"/>
      <c r="AH595" s="166">
        <f>IF(PMKAFAAPAYER[[#This Row],[ ]]="Payé",PMKAFAAPAYER[[#This Row],[20.02.2025]],0)</f>
        <v>0</v>
      </c>
      <c r="AI595" s="234"/>
      <c r="AJ595" s="176">
        <f>IF(PMKAFAAPAYER[[#This Row],[ ]]="Payé",PMKAFAAPAYER[[#This Row],[27.02.2025]],0)</f>
        <v>0</v>
      </c>
      <c r="AK595" s="47">
        <f t="shared" si="142"/>
        <v>0</v>
      </c>
      <c r="AL595" s="162"/>
      <c r="AM595" s="166">
        <f>IF(PMKAFAAPAYER[[#This Row],[ ]]="Payé",PMKAFAAPAYER[[#This Row],[05.03.2025]],0)</f>
        <v>0</v>
      </c>
      <c r="AN595" s="161"/>
      <c r="AO595" s="166">
        <f>IF(PMKAFAAPAYER[[#This Row],[ ]]="Payé",PMKAFAAPAYER[[#This Row],[12.03.2025]],0)</f>
        <v>0</v>
      </c>
      <c r="AP595" s="161"/>
      <c r="AQ595" s="166">
        <f>IF(PMKAFAAPAYER[[#This Row],[ ]]="Payé",PMKAFAAPAYER[[#This Row],[19.03.2025]],0)</f>
        <v>0</v>
      </c>
      <c r="AR595" s="161"/>
      <c r="AS595" s="176">
        <f>IF(PMKAFAAPAYER[[#This Row],[ ]]="Payé",PMKAFAAPAYER[[#This Row],[26.03.2025]],0)</f>
        <v>0</v>
      </c>
      <c r="AT595" s="17">
        <f t="shared" si="143"/>
        <v>0</v>
      </c>
      <c r="AU595" s="162"/>
      <c r="AV595" s="166">
        <f>IF(PMKAFAAPAYER[[#This Row],[ ]]="Payé",PMKAFAAPAYER[[#This Row],[02.04.2025]],0)</f>
        <v>0</v>
      </c>
      <c r="AW595" s="161"/>
      <c r="AX595" s="166">
        <f>IF(PMKAFAAPAYER[[#This Row],[ ]]="Payé",PMKAFAAPAYER[[#This Row],[09.04.2025]],0)</f>
        <v>0</v>
      </c>
      <c r="AY595" s="161"/>
      <c r="AZ595" s="166">
        <f>IF(PMKAFAAPAYER[[#This Row],[ ]]="Payé",PMKAFAAPAYER[[#This Row],[16.04.2025]],0)</f>
        <v>0</v>
      </c>
      <c r="BA595" s="161"/>
      <c r="BB595" s="166">
        <f>IF(PMKAFAAPAYER[[#This Row],[ ]]="Payé",PMKAFAAPAYER[[#This Row],[23.04.2025]],0)</f>
        <v>0</v>
      </c>
      <c r="BC595" s="161"/>
      <c r="BD595" s="176">
        <f>IF(PMKAFAAPAYER[[#This Row],[ ]]="Payé",PMKAFAAPAYER[[#This Row],[30.04.2025]],0)</f>
        <v>0</v>
      </c>
      <c r="BE595" s="18">
        <f t="shared" si="144"/>
        <v>0</v>
      </c>
      <c r="BF595" s="162"/>
      <c r="BG595" s="166">
        <f>IF(PMKAFAAPAYER[[#This Row],[ ]]="Payé",PMKAFAAPAYER[[#This Row],[07.05.2025]],0)</f>
        <v>0</v>
      </c>
      <c r="BH595" s="161"/>
      <c r="BI595" s="166">
        <f>IF(PMKAFAAPAYER[[#This Row],[ ]]="Payé",PMKAFAAPAYER[[#This Row],[14.05.2025]],0)</f>
        <v>0</v>
      </c>
      <c r="BJ595" s="161"/>
      <c r="BK595" s="166">
        <f>IF(PMKAFAAPAYER[[#This Row],[ ]]="Payé",PMKAFAAPAYER[[#This Row],[21.05.2025]],0)</f>
        <v>0</v>
      </c>
      <c r="BL595" s="161"/>
      <c r="BM595" s="176">
        <f>IF(PMKAFAAPAYER[[#This Row],[ ]]="Payé",PMKAFAAPAYER[[#This Row],[28.05.2025]],0)</f>
        <v>0</v>
      </c>
      <c r="BN595" s="17">
        <f t="shared" si="145"/>
        <v>0</v>
      </c>
      <c r="BO595" s="162"/>
      <c r="BP595" s="166">
        <f>IF(PMKAFAAPAYER[[#This Row],[ ]]="Payé",PMKAFAAPAYER[[#This Row],[04.06.2025]],0)</f>
        <v>0</v>
      </c>
      <c r="BQ595" s="161"/>
      <c r="BR595" s="166">
        <f>IF(PMKAFAAPAYER[[#This Row],[ ]]="Payé",PMKAFAAPAYER[[#This Row],[11.06.2025]],0)</f>
        <v>0</v>
      </c>
      <c r="BS595" s="161"/>
      <c r="BT595" s="166">
        <f>IF(PMKAFAAPAYER[[#This Row],[ ]]="Payé",PMKAFAAPAYER[[#This Row],[18.06.2025]],0)</f>
        <v>0</v>
      </c>
      <c r="BU595" s="161"/>
      <c r="BV595" s="176">
        <f>IF(PMKAFAAPAYER[[#This Row],[ ]]="Payé",PMKAFAAPAYER[[#This Row],[25.06.2025]],0)</f>
        <v>0</v>
      </c>
      <c r="BW595" s="18">
        <f t="shared" si="146"/>
        <v>0</v>
      </c>
      <c r="BX595" s="162"/>
      <c r="BY595" s="166">
        <f>IF(PMKAFAAPAYER[[#This Row],[ ]]="Payé",PMKAFAAPAYER[[#This Row],[02.07.2025]],0)</f>
        <v>0</v>
      </c>
      <c r="BZ595" s="161"/>
      <c r="CA595" s="166">
        <f>IF(PMKAFAAPAYER[[#This Row],[ ]]="Payé",PMKAFAAPAYER[[#This Row],[09.07.2025]],0)</f>
        <v>0</v>
      </c>
      <c r="CB595" s="161"/>
      <c r="CC595" s="166">
        <f>IF(PMKAFAAPAYER[[#This Row],[ ]]="Payé",PMKAFAAPAYER[[#This Row],[16.07.2025]],0)</f>
        <v>0</v>
      </c>
      <c r="CD595" s="161"/>
      <c r="CE595" s="166">
        <f>IF(PMKAFAAPAYER[[#This Row],[ ]]="Payé",PMKAFAAPAYER[[#This Row],[23.07.2025]],0)</f>
        <v>0</v>
      </c>
      <c r="CF595" s="161"/>
      <c r="CG595" s="176">
        <f>IF(PMKAFAAPAYER[[#This Row],[ ]]="Payé",PMKAFAAPAYER[[#This Row],[30.07.2025]],0)</f>
        <v>0</v>
      </c>
      <c r="CH595" s="17">
        <f t="shared" si="147"/>
        <v>0</v>
      </c>
      <c r="CI595" s="162"/>
      <c r="CJ595" s="166">
        <f>IF(PMKAFAAPAYER[[#This Row],[ ]]="Payé",PMKAFAAPAYER[[#This Row],[06.08.2025]],0)</f>
        <v>0</v>
      </c>
      <c r="CK595" s="161"/>
      <c r="CL595" s="166">
        <f>IF(PMKAFAAPAYER[[#This Row],[ ]]="Payé",PMKAFAAPAYER[[#This Row],[13.08.2025]],0)</f>
        <v>0</v>
      </c>
      <c r="CM595" s="161"/>
      <c r="CN595" s="166">
        <f>IF(PMKAFAAPAYER[[#This Row],[ ]]="Payé",PMKAFAAPAYER[[#This Row],[20.08.2025]],0)</f>
        <v>0</v>
      </c>
      <c r="CO595" s="161"/>
      <c r="CP595" s="176">
        <f>IF(PMKAFAAPAYER[[#This Row],[ ]]="Payé",PMKAFAAPAYER[[#This Row],[27.08.2025]],0)</f>
        <v>0</v>
      </c>
      <c r="CQ595" s="18">
        <f t="shared" si="148"/>
        <v>0</v>
      </c>
      <c r="CR595" s="162"/>
      <c r="CS595" s="166">
        <f>IF(PMKAFAAPAYER[[#This Row],[ ]]="Payé",PMKAFAAPAYER[[#This Row],[03.09.2025]],0)</f>
        <v>0</v>
      </c>
      <c r="CT595" s="161"/>
      <c r="CU595" s="166">
        <f>IF(PMKAFAAPAYER[[#This Row],[ ]]="Payé",PMKAFAAPAYER[[#This Row],[10.09.2025]],0)</f>
        <v>0</v>
      </c>
      <c r="CV595" s="161"/>
      <c r="CW595" s="166">
        <f>IF(PMKAFAAPAYER[[#This Row],[ ]]="Payé",PMKAFAAPAYER[[#This Row],[17.09.2025]],0)</f>
        <v>0</v>
      </c>
      <c r="CX595" s="161"/>
      <c r="CY595" s="176">
        <f>IF(PMKAFAAPAYER[[#This Row],[ ]]="Payé",PMKAFAAPAYER[[#This Row],[24.09.2025]],0)</f>
        <v>0</v>
      </c>
      <c r="CZ595" s="17">
        <f t="shared" si="149"/>
        <v>0</v>
      </c>
      <c r="DA595" s="162"/>
      <c r="DB595" s="166">
        <f>IF(PMKAFAAPAYER[[#This Row],[ ]]="Payé",PMKAFAAPAYER[[#This Row],[01.10.2025]],0)</f>
        <v>0</v>
      </c>
      <c r="DC595" s="161"/>
      <c r="DD595" s="166">
        <f>IF(PMKAFAAPAYER[[#This Row],[ ]]="Payé",PMKAFAAPAYER[[#This Row],[08.10.2025]],0)</f>
        <v>0</v>
      </c>
      <c r="DE595" s="161"/>
      <c r="DF595" s="166">
        <f>IF(PMKAFAAPAYER[[#This Row],[ ]]="Payé",PMKAFAAPAYER[[#This Row],[15.10.2025]],0)</f>
        <v>0</v>
      </c>
      <c r="DG595" s="161"/>
      <c r="DH595" s="166">
        <f>IF(PMKAFAAPAYER[[#This Row],[ ]]="Payé",PMKAFAAPAYER[[#This Row],[22.10.2025]],0)</f>
        <v>0</v>
      </c>
      <c r="DI595" s="161"/>
      <c r="DJ595" s="176">
        <f>IF(PMKAFAAPAYER[[#This Row],[ ]]="Payé",PMKAFAAPAYER[[#This Row],[29.10.2025]],0)</f>
        <v>0</v>
      </c>
      <c r="DK595" s="18">
        <f t="shared" si="150"/>
        <v>0</v>
      </c>
      <c r="DL595" s="162"/>
      <c r="DM595" s="166">
        <f>IF(PMKAFAAPAYER[[#This Row],[ ]]="Payé",PMKAFAAPAYER[[#This Row],[05.11.2025]],0)</f>
        <v>0</v>
      </c>
      <c r="DN595" s="161"/>
      <c r="DO595" s="166">
        <f>IF(PMKAFAAPAYER[[#This Row],[ ]]="Payé",PMKAFAAPAYER[[#This Row],[12.11.2025]],0)</f>
        <v>0</v>
      </c>
      <c r="DP595" s="161"/>
      <c r="DQ595" s="166">
        <f>IF(PMKAFAAPAYER[[#This Row],[ ]]="Payé",PMKAFAAPAYER[[#This Row],[19.11.2025]],0)</f>
        <v>0</v>
      </c>
      <c r="DR595" s="161"/>
      <c r="DS595" s="176">
        <f>IF(PMKAFAAPAYER[[#This Row],[ ]]="Payé",PMKAFAAPAYER[[#This Row],[26.11.2025]],0)</f>
        <v>0</v>
      </c>
      <c r="DT595" s="17">
        <f t="shared" si="151"/>
        <v>0</v>
      </c>
      <c r="DU595" s="162"/>
      <c r="DV595" s="166">
        <f>IF(PMKAFAAPAYER[[#This Row],[ ]]="Payé",PMKAFAAPAYER[[#This Row],[03.12.2025]],0)</f>
        <v>0</v>
      </c>
      <c r="DW595" s="161"/>
      <c r="DX595" s="166">
        <f>IF(PMKAFAAPAYER[[#This Row],[ ]]="Payé",PMKAFAAPAYER[[#This Row],[10.12.2025]],0)</f>
        <v>0</v>
      </c>
      <c r="DY595" s="161"/>
      <c r="DZ595" s="166">
        <f>IF(PMKAFAAPAYER[[#This Row],[ ]]="Payé",PMKAFAAPAYER[[#This Row],[17.12.2025]],0)</f>
        <v>0</v>
      </c>
      <c r="EA595" s="161"/>
      <c r="EB595" s="166">
        <f>IF(PMKAFAAPAYER[[#This Row],[ ]]="Payé",PMKAFAAPAYER[[#This Row],[24.12.2025]],0)</f>
        <v>0</v>
      </c>
      <c r="EC595" s="161"/>
      <c r="ED595" s="176">
        <f>IF(PMKAFAAPAYER[[#This Row],[ ]]="Payé",PMKAFAAPAYER[[#This Row],[31.12.2025]],0)</f>
        <v>0</v>
      </c>
      <c r="EE595" s="18">
        <f t="shared" si="152"/>
        <v>0</v>
      </c>
      <c r="EF595" s="11">
        <f t="shared" si="153"/>
        <v>0</v>
      </c>
      <c r="EG595" s="16">
        <f>+PMKAFAAPAYER[[#This Row],[CHF]]-PMKAFAAPAYER[[#This Row],[T2025]]</f>
        <v>0</v>
      </c>
    </row>
    <row r="596" spans="1:137" x14ac:dyDescent="0.3">
      <c r="A596" s="9">
        <f t="shared" si="154"/>
        <v>591</v>
      </c>
      <c r="B596" s="250"/>
      <c r="C596" s="251"/>
      <c r="D596" s="252"/>
      <c r="E596" s="253"/>
      <c r="F596" s="265">
        <f t="shared" si="140"/>
        <v>0</v>
      </c>
      <c r="G596" s="254"/>
      <c r="H596" s="255"/>
      <c r="I596" s="256"/>
      <c r="J596" s="14"/>
      <c r="K596" s="14"/>
      <c r="L596" s="14"/>
      <c r="N596" s="15"/>
      <c r="P596" s="258"/>
      <c r="Q596" s="259"/>
      <c r="R596" s="260"/>
      <c r="S596" s="166">
        <f>IF(PMKAFAAPAYER[[#This Row],[ ]]="Payé",PMKAFAAPAYER[[#This Row],[02.01.2025]],0)</f>
        <v>0</v>
      </c>
      <c r="T596" s="234"/>
      <c r="U596" s="166">
        <f>IF(PMKAFAAPAYER[[#This Row],[ ]]="Payé",PMKAFAAPAYER[[#This Row],[09.01.2025]],0)</f>
        <v>0</v>
      </c>
      <c r="V596" s="234"/>
      <c r="W596" s="166">
        <f>IF(PMKAFAAPAYER[[#This Row],[ ]]="Payé",PMKAFAAPAYER[[#This Row],[16.01.2025]],0)</f>
        <v>0</v>
      </c>
      <c r="X596" s="234"/>
      <c r="Y596" s="166">
        <f>IF(PMKAFAAPAYER[[#This Row],[ ]]="Payé",PMKAFAAPAYER[[#This Row],[23.01.2025]],0)</f>
        <v>0</v>
      </c>
      <c r="Z596" s="234"/>
      <c r="AA596" s="176">
        <f>IF(PMKAFAAPAYER[[#This Row],[ ]]="Payé",PMKAFAAPAYER[[#This Row],[30.01.2025]],0)</f>
        <v>0</v>
      </c>
      <c r="AB596" s="32">
        <f t="shared" si="141"/>
        <v>0</v>
      </c>
      <c r="AC596" s="234"/>
      <c r="AD596" s="166">
        <f>IF(PMKAFAAPAYER[[#This Row],[ ]]="Payé",PMKAFAAPAYER[[#This Row],[06.02.2025]],0)</f>
        <v>0</v>
      </c>
      <c r="AE596" s="234"/>
      <c r="AF596" s="166">
        <f>IF(PMKAFAAPAYER[[#This Row],[ ]]="Payé",PMKAFAAPAYER[[#This Row],[13.02.2025]],0)</f>
        <v>0</v>
      </c>
      <c r="AG596" s="234"/>
      <c r="AH596" s="166">
        <f>IF(PMKAFAAPAYER[[#This Row],[ ]]="Payé",PMKAFAAPAYER[[#This Row],[20.02.2025]],0)</f>
        <v>0</v>
      </c>
      <c r="AI596" s="234"/>
      <c r="AJ596" s="176">
        <f>IF(PMKAFAAPAYER[[#This Row],[ ]]="Payé",PMKAFAAPAYER[[#This Row],[27.02.2025]],0)</f>
        <v>0</v>
      </c>
      <c r="AK596" s="47">
        <f t="shared" si="142"/>
        <v>0</v>
      </c>
      <c r="AL596" s="162"/>
      <c r="AM596" s="166">
        <f>IF(PMKAFAAPAYER[[#This Row],[ ]]="Payé",PMKAFAAPAYER[[#This Row],[05.03.2025]],0)</f>
        <v>0</v>
      </c>
      <c r="AN596" s="161"/>
      <c r="AO596" s="166">
        <f>IF(PMKAFAAPAYER[[#This Row],[ ]]="Payé",PMKAFAAPAYER[[#This Row],[12.03.2025]],0)</f>
        <v>0</v>
      </c>
      <c r="AP596" s="161"/>
      <c r="AQ596" s="166">
        <f>IF(PMKAFAAPAYER[[#This Row],[ ]]="Payé",PMKAFAAPAYER[[#This Row],[19.03.2025]],0)</f>
        <v>0</v>
      </c>
      <c r="AR596" s="161"/>
      <c r="AS596" s="176">
        <f>IF(PMKAFAAPAYER[[#This Row],[ ]]="Payé",PMKAFAAPAYER[[#This Row],[26.03.2025]],0)</f>
        <v>0</v>
      </c>
      <c r="AT596" s="17">
        <f t="shared" si="143"/>
        <v>0</v>
      </c>
      <c r="AU596" s="162"/>
      <c r="AV596" s="166">
        <f>IF(PMKAFAAPAYER[[#This Row],[ ]]="Payé",PMKAFAAPAYER[[#This Row],[02.04.2025]],0)</f>
        <v>0</v>
      </c>
      <c r="AW596" s="161"/>
      <c r="AX596" s="166">
        <f>IF(PMKAFAAPAYER[[#This Row],[ ]]="Payé",PMKAFAAPAYER[[#This Row],[09.04.2025]],0)</f>
        <v>0</v>
      </c>
      <c r="AY596" s="161"/>
      <c r="AZ596" s="166">
        <f>IF(PMKAFAAPAYER[[#This Row],[ ]]="Payé",PMKAFAAPAYER[[#This Row],[16.04.2025]],0)</f>
        <v>0</v>
      </c>
      <c r="BA596" s="161"/>
      <c r="BB596" s="166">
        <f>IF(PMKAFAAPAYER[[#This Row],[ ]]="Payé",PMKAFAAPAYER[[#This Row],[23.04.2025]],0)</f>
        <v>0</v>
      </c>
      <c r="BC596" s="161"/>
      <c r="BD596" s="176">
        <f>IF(PMKAFAAPAYER[[#This Row],[ ]]="Payé",PMKAFAAPAYER[[#This Row],[30.04.2025]],0)</f>
        <v>0</v>
      </c>
      <c r="BE596" s="18">
        <f t="shared" si="144"/>
        <v>0</v>
      </c>
      <c r="BF596" s="162"/>
      <c r="BG596" s="166">
        <f>IF(PMKAFAAPAYER[[#This Row],[ ]]="Payé",PMKAFAAPAYER[[#This Row],[07.05.2025]],0)</f>
        <v>0</v>
      </c>
      <c r="BH596" s="161"/>
      <c r="BI596" s="166">
        <f>IF(PMKAFAAPAYER[[#This Row],[ ]]="Payé",PMKAFAAPAYER[[#This Row],[14.05.2025]],0)</f>
        <v>0</v>
      </c>
      <c r="BJ596" s="161"/>
      <c r="BK596" s="166">
        <f>IF(PMKAFAAPAYER[[#This Row],[ ]]="Payé",PMKAFAAPAYER[[#This Row],[21.05.2025]],0)</f>
        <v>0</v>
      </c>
      <c r="BL596" s="161"/>
      <c r="BM596" s="176">
        <f>IF(PMKAFAAPAYER[[#This Row],[ ]]="Payé",PMKAFAAPAYER[[#This Row],[28.05.2025]],0)</f>
        <v>0</v>
      </c>
      <c r="BN596" s="17">
        <f t="shared" si="145"/>
        <v>0</v>
      </c>
      <c r="BO596" s="162"/>
      <c r="BP596" s="166">
        <f>IF(PMKAFAAPAYER[[#This Row],[ ]]="Payé",PMKAFAAPAYER[[#This Row],[04.06.2025]],0)</f>
        <v>0</v>
      </c>
      <c r="BQ596" s="161"/>
      <c r="BR596" s="166">
        <f>IF(PMKAFAAPAYER[[#This Row],[ ]]="Payé",PMKAFAAPAYER[[#This Row],[11.06.2025]],0)</f>
        <v>0</v>
      </c>
      <c r="BS596" s="161"/>
      <c r="BT596" s="166">
        <f>IF(PMKAFAAPAYER[[#This Row],[ ]]="Payé",PMKAFAAPAYER[[#This Row],[18.06.2025]],0)</f>
        <v>0</v>
      </c>
      <c r="BU596" s="161"/>
      <c r="BV596" s="176">
        <f>IF(PMKAFAAPAYER[[#This Row],[ ]]="Payé",PMKAFAAPAYER[[#This Row],[25.06.2025]],0)</f>
        <v>0</v>
      </c>
      <c r="BW596" s="18">
        <f t="shared" si="146"/>
        <v>0</v>
      </c>
      <c r="BX596" s="162"/>
      <c r="BY596" s="166">
        <f>IF(PMKAFAAPAYER[[#This Row],[ ]]="Payé",PMKAFAAPAYER[[#This Row],[02.07.2025]],0)</f>
        <v>0</v>
      </c>
      <c r="BZ596" s="161"/>
      <c r="CA596" s="166">
        <f>IF(PMKAFAAPAYER[[#This Row],[ ]]="Payé",PMKAFAAPAYER[[#This Row],[09.07.2025]],0)</f>
        <v>0</v>
      </c>
      <c r="CB596" s="161"/>
      <c r="CC596" s="166">
        <f>IF(PMKAFAAPAYER[[#This Row],[ ]]="Payé",PMKAFAAPAYER[[#This Row],[16.07.2025]],0)</f>
        <v>0</v>
      </c>
      <c r="CD596" s="161"/>
      <c r="CE596" s="166">
        <f>IF(PMKAFAAPAYER[[#This Row],[ ]]="Payé",PMKAFAAPAYER[[#This Row],[23.07.2025]],0)</f>
        <v>0</v>
      </c>
      <c r="CF596" s="161"/>
      <c r="CG596" s="176">
        <f>IF(PMKAFAAPAYER[[#This Row],[ ]]="Payé",PMKAFAAPAYER[[#This Row],[30.07.2025]],0)</f>
        <v>0</v>
      </c>
      <c r="CH596" s="17">
        <f t="shared" si="147"/>
        <v>0</v>
      </c>
      <c r="CI596" s="162"/>
      <c r="CJ596" s="166">
        <f>IF(PMKAFAAPAYER[[#This Row],[ ]]="Payé",PMKAFAAPAYER[[#This Row],[06.08.2025]],0)</f>
        <v>0</v>
      </c>
      <c r="CK596" s="161"/>
      <c r="CL596" s="166">
        <f>IF(PMKAFAAPAYER[[#This Row],[ ]]="Payé",PMKAFAAPAYER[[#This Row],[13.08.2025]],0)</f>
        <v>0</v>
      </c>
      <c r="CM596" s="161"/>
      <c r="CN596" s="166">
        <f>IF(PMKAFAAPAYER[[#This Row],[ ]]="Payé",PMKAFAAPAYER[[#This Row],[20.08.2025]],0)</f>
        <v>0</v>
      </c>
      <c r="CO596" s="161"/>
      <c r="CP596" s="176">
        <f>IF(PMKAFAAPAYER[[#This Row],[ ]]="Payé",PMKAFAAPAYER[[#This Row],[27.08.2025]],0)</f>
        <v>0</v>
      </c>
      <c r="CQ596" s="18">
        <f t="shared" si="148"/>
        <v>0</v>
      </c>
      <c r="CR596" s="162"/>
      <c r="CS596" s="166">
        <f>IF(PMKAFAAPAYER[[#This Row],[ ]]="Payé",PMKAFAAPAYER[[#This Row],[03.09.2025]],0)</f>
        <v>0</v>
      </c>
      <c r="CT596" s="161"/>
      <c r="CU596" s="166">
        <f>IF(PMKAFAAPAYER[[#This Row],[ ]]="Payé",PMKAFAAPAYER[[#This Row],[10.09.2025]],0)</f>
        <v>0</v>
      </c>
      <c r="CV596" s="161"/>
      <c r="CW596" s="166">
        <f>IF(PMKAFAAPAYER[[#This Row],[ ]]="Payé",PMKAFAAPAYER[[#This Row],[17.09.2025]],0)</f>
        <v>0</v>
      </c>
      <c r="CX596" s="161"/>
      <c r="CY596" s="176">
        <f>IF(PMKAFAAPAYER[[#This Row],[ ]]="Payé",PMKAFAAPAYER[[#This Row],[24.09.2025]],0)</f>
        <v>0</v>
      </c>
      <c r="CZ596" s="17">
        <f t="shared" si="149"/>
        <v>0</v>
      </c>
      <c r="DA596" s="162"/>
      <c r="DB596" s="166">
        <f>IF(PMKAFAAPAYER[[#This Row],[ ]]="Payé",PMKAFAAPAYER[[#This Row],[01.10.2025]],0)</f>
        <v>0</v>
      </c>
      <c r="DC596" s="161"/>
      <c r="DD596" s="166">
        <f>IF(PMKAFAAPAYER[[#This Row],[ ]]="Payé",PMKAFAAPAYER[[#This Row],[08.10.2025]],0)</f>
        <v>0</v>
      </c>
      <c r="DE596" s="161"/>
      <c r="DF596" s="166">
        <f>IF(PMKAFAAPAYER[[#This Row],[ ]]="Payé",PMKAFAAPAYER[[#This Row],[15.10.2025]],0)</f>
        <v>0</v>
      </c>
      <c r="DG596" s="161"/>
      <c r="DH596" s="166">
        <f>IF(PMKAFAAPAYER[[#This Row],[ ]]="Payé",PMKAFAAPAYER[[#This Row],[22.10.2025]],0)</f>
        <v>0</v>
      </c>
      <c r="DI596" s="161"/>
      <c r="DJ596" s="176">
        <f>IF(PMKAFAAPAYER[[#This Row],[ ]]="Payé",PMKAFAAPAYER[[#This Row],[29.10.2025]],0)</f>
        <v>0</v>
      </c>
      <c r="DK596" s="18">
        <f t="shared" si="150"/>
        <v>0</v>
      </c>
      <c r="DL596" s="162"/>
      <c r="DM596" s="166">
        <f>IF(PMKAFAAPAYER[[#This Row],[ ]]="Payé",PMKAFAAPAYER[[#This Row],[05.11.2025]],0)</f>
        <v>0</v>
      </c>
      <c r="DN596" s="161"/>
      <c r="DO596" s="166">
        <f>IF(PMKAFAAPAYER[[#This Row],[ ]]="Payé",PMKAFAAPAYER[[#This Row],[12.11.2025]],0)</f>
        <v>0</v>
      </c>
      <c r="DP596" s="161"/>
      <c r="DQ596" s="166">
        <f>IF(PMKAFAAPAYER[[#This Row],[ ]]="Payé",PMKAFAAPAYER[[#This Row],[19.11.2025]],0)</f>
        <v>0</v>
      </c>
      <c r="DR596" s="161"/>
      <c r="DS596" s="176">
        <f>IF(PMKAFAAPAYER[[#This Row],[ ]]="Payé",PMKAFAAPAYER[[#This Row],[26.11.2025]],0)</f>
        <v>0</v>
      </c>
      <c r="DT596" s="17">
        <f t="shared" si="151"/>
        <v>0</v>
      </c>
      <c r="DU596" s="162"/>
      <c r="DV596" s="166">
        <f>IF(PMKAFAAPAYER[[#This Row],[ ]]="Payé",PMKAFAAPAYER[[#This Row],[03.12.2025]],0)</f>
        <v>0</v>
      </c>
      <c r="DW596" s="161"/>
      <c r="DX596" s="166">
        <f>IF(PMKAFAAPAYER[[#This Row],[ ]]="Payé",PMKAFAAPAYER[[#This Row],[10.12.2025]],0)</f>
        <v>0</v>
      </c>
      <c r="DY596" s="161"/>
      <c r="DZ596" s="166">
        <f>IF(PMKAFAAPAYER[[#This Row],[ ]]="Payé",PMKAFAAPAYER[[#This Row],[17.12.2025]],0)</f>
        <v>0</v>
      </c>
      <c r="EA596" s="161"/>
      <c r="EB596" s="166">
        <f>IF(PMKAFAAPAYER[[#This Row],[ ]]="Payé",PMKAFAAPAYER[[#This Row],[24.12.2025]],0)</f>
        <v>0</v>
      </c>
      <c r="EC596" s="161"/>
      <c r="ED596" s="176">
        <f>IF(PMKAFAAPAYER[[#This Row],[ ]]="Payé",PMKAFAAPAYER[[#This Row],[31.12.2025]],0)</f>
        <v>0</v>
      </c>
      <c r="EE596" s="18">
        <f t="shared" si="152"/>
        <v>0</v>
      </c>
      <c r="EF596" s="11">
        <f t="shared" si="153"/>
        <v>0</v>
      </c>
      <c r="EG596" s="16">
        <f>+PMKAFAAPAYER[[#This Row],[CHF]]-PMKAFAAPAYER[[#This Row],[T2025]]</f>
        <v>0</v>
      </c>
    </row>
    <row r="597" spans="1:137" x14ac:dyDescent="0.3">
      <c r="A597" s="9">
        <f t="shared" si="154"/>
        <v>592</v>
      </c>
      <c r="B597" s="250"/>
      <c r="C597" s="251"/>
      <c r="D597" s="252"/>
      <c r="E597" s="253"/>
      <c r="F597" s="265">
        <f t="shared" si="140"/>
        <v>0</v>
      </c>
      <c r="G597" s="254"/>
      <c r="H597" s="255"/>
      <c r="I597" s="256"/>
      <c r="J597" s="14"/>
      <c r="K597" s="14"/>
      <c r="L597" s="14"/>
      <c r="N597" s="15"/>
      <c r="P597" s="258"/>
      <c r="Q597" s="259"/>
      <c r="R597" s="260"/>
      <c r="S597" s="166">
        <f>IF(PMKAFAAPAYER[[#This Row],[ ]]="Payé",PMKAFAAPAYER[[#This Row],[02.01.2025]],0)</f>
        <v>0</v>
      </c>
      <c r="T597" s="234"/>
      <c r="U597" s="166">
        <f>IF(PMKAFAAPAYER[[#This Row],[ ]]="Payé",PMKAFAAPAYER[[#This Row],[09.01.2025]],0)</f>
        <v>0</v>
      </c>
      <c r="V597" s="234"/>
      <c r="W597" s="166">
        <f>IF(PMKAFAAPAYER[[#This Row],[ ]]="Payé",PMKAFAAPAYER[[#This Row],[16.01.2025]],0)</f>
        <v>0</v>
      </c>
      <c r="X597" s="234"/>
      <c r="Y597" s="166">
        <f>IF(PMKAFAAPAYER[[#This Row],[ ]]="Payé",PMKAFAAPAYER[[#This Row],[23.01.2025]],0)</f>
        <v>0</v>
      </c>
      <c r="Z597" s="234"/>
      <c r="AA597" s="176">
        <f>IF(PMKAFAAPAYER[[#This Row],[ ]]="Payé",PMKAFAAPAYER[[#This Row],[30.01.2025]],0)</f>
        <v>0</v>
      </c>
      <c r="AB597" s="32">
        <f t="shared" si="141"/>
        <v>0</v>
      </c>
      <c r="AC597" s="234"/>
      <c r="AD597" s="166">
        <f>IF(PMKAFAAPAYER[[#This Row],[ ]]="Payé",PMKAFAAPAYER[[#This Row],[06.02.2025]],0)</f>
        <v>0</v>
      </c>
      <c r="AE597" s="234"/>
      <c r="AF597" s="166">
        <f>IF(PMKAFAAPAYER[[#This Row],[ ]]="Payé",PMKAFAAPAYER[[#This Row],[13.02.2025]],0)</f>
        <v>0</v>
      </c>
      <c r="AG597" s="234"/>
      <c r="AH597" s="166">
        <f>IF(PMKAFAAPAYER[[#This Row],[ ]]="Payé",PMKAFAAPAYER[[#This Row],[20.02.2025]],0)</f>
        <v>0</v>
      </c>
      <c r="AI597" s="234"/>
      <c r="AJ597" s="176">
        <f>IF(PMKAFAAPAYER[[#This Row],[ ]]="Payé",PMKAFAAPAYER[[#This Row],[27.02.2025]],0)</f>
        <v>0</v>
      </c>
      <c r="AK597" s="47">
        <f t="shared" si="142"/>
        <v>0</v>
      </c>
      <c r="AL597" s="162"/>
      <c r="AM597" s="166">
        <f>IF(PMKAFAAPAYER[[#This Row],[ ]]="Payé",PMKAFAAPAYER[[#This Row],[05.03.2025]],0)</f>
        <v>0</v>
      </c>
      <c r="AN597" s="161"/>
      <c r="AO597" s="166">
        <f>IF(PMKAFAAPAYER[[#This Row],[ ]]="Payé",PMKAFAAPAYER[[#This Row],[12.03.2025]],0)</f>
        <v>0</v>
      </c>
      <c r="AP597" s="161"/>
      <c r="AQ597" s="166">
        <f>IF(PMKAFAAPAYER[[#This Row],[ ]]="Payé",PMKAFAAPAYER[[#This Row],[19.03.2025]],0)</f>
        <v>0</v>
      </c>
      <c r="AR597" s="161"/>
      <c r="AS597" s="176">
        <f>IF(PMKAFAAPAYER[[#This Row],[ ]]="Payé",PMKAFAAPAYER[[#This Row],[26.03.2025]],0)</f>
        <v>0</v>
      </c>
      <c r="AT597" s="17">
        <f t="shared" si="143"/>
        <v>0</v>
      </c>
      <c r="AU597" s="162"/>
      <c r="AV597" s="166">
        <f>IF(PMKAFAAPAYER[[#This Row],[ ]]="Payé",PMKAFAAPAYER[[#This Row],[02.04.2025]],0)</f>
        <v>0</v>
      </c>
      <c r="AW597" s="161"/>
      <c r="AX597" s="166">
        <f>IF(PMKAFAAPAYER[[#This Row],[ ]]="Payé",PMKAFAAPAYER[[#This Row],[09.04.2025]],0)</f>
        <v>0</v>
      </c>
      <c r="AY597" s="161"/>
      <c r="AZ597" s="166">
        <f>IF(PMKAFAAPAYER[[#This Row],[ ]]="Payé",PMKAFAAPAYER[[#This Row],[16.04.2025]],0)</f>
        <v>0</v>
      </c>
      <c r="BA597" s="161"/>
      <c r="BB597" s="166">
        <f>IF(PMKAFAAPAYER[[#This Row],[ ]]="Payé",PMKAFAAPAYER[[#This Row],[23.04.2025]],0)</f>
        <v>0</v>
      </c>
      <c r="BC597" s="161"/>
      <c r="BD597" s="176">
        <f>IF(PMKAFAAPAYER[[#This Row],[ ]]="Payé",PMKAFAAPAYER[[#This Row],[30.04.2025]],0)</f>
        <v>0</v>
      </c>
      <c r="BE597" s="18">
        <f t="shared" si="144"/>
        <v>0</v>
      </c>
      <c r="BF597" s="162"/>
      <c r="BG597" s="166">
        <f>IF(PMKAFAAPAYER[[#This Row],[ ]]="Payé",PMKAFAAPAYER[[#This Row],[07.05.2025]],0)</f>
        <v>0</v>
      </c>
      <c r="BH597" s="161"/>
      <c r="BI597" s="166">
        <f>IF(PMKAFAAPAYER[[#This Row],[ ]]="Payé",PMKAFAAPAYER[[#This Row],[14.05.2025]],0)</f>
        <v>0</v>
      </c>
      <c r="BJ597" s="161"/>
      <c r="BK597" s="166">
        <f>IF(PMKAFAAPAYER[[#This Row],[ ]]="Payé",PMKAFAAPAYER[[#This Row],[21.05.2025]],0)</f>
        <v>0</v>
      </c>
      <c r="BL597" s="161"/>
      <c r="BM597" s="176">
        <f>IF(PMKAFAAPAYER[[#This Row],[ ]]="Payé",PMKAFAAPAYER[[#This Row],[28.05.2025]],0)</f>
        <v>0</v>
      </c>
      <c r="BN597" s="17">
        <f t="shared" si="145"/>
        <v>0</v>
      </c>
      <c r="BO597" s="162"/>
      <c r="BP597" s="166">
        <f>IF(PMKAFAAPAYER[[#This Row],[ ]]="Payé",PMKAFAAPAYER[[#This Row],[04.06.2025]],0)</f>
        <v>0</v>
      </c>
      <c r="BQ597" s="161"/>
      <c r="BR597" s="166">
        <f>IF(PMKAFAAPAYER[[#This Row],[ ]]="Payé",PMKAFAAPAYER[[#This Row],[11.06.2025]],0)</f>
        <v>0</v>
      </c>
      <c r="BS597" s="161"/>
      <c r="BT597" s="166">
        <f>IF(PMKAFAAPAYER[[#This Row],[ ]]="Payé",PMKAFAAPAYER[[#This Row],[18.06.2025]],0)</f>
        <v>0</v>
      </c>
      <c r="BU597" s="161"/>
      <c r="BV597" s="176">
        <f>IF(PMKAFAAPAYER[[#This Row],[ ]]="Payé",PMKAFAAPAYER[[#This Row],[25.06.2025]],0)</f>
        <v>0</v>
      </c>
      <c r="BW597" s="18">
        <f t="shared" si="146"/>
        <v>0</v>
      </c>
      <c r="BX597" s="162"/>
      <c r="BY597" s="166">
        <f>IF(PMKAFAAPAYER[[#This Row],[ ]]="Payé",PMKAFAAPAYER[[#This Row],[02.07.2025]],0)</f>
        <v>0</v>
      </c>
      <c r="BZ597" s="161"/>
      <c r="CA597" s="166">
        <f>IF(PMKAFAAPAYER[[#This Row],[ ]]="Payé",PMKAFAAPAYER[[#This Row],[09.07.2025]],0)</f>
        <v>0</v>
      </c>
      <c r="CB597" s="161"/>
      <c r="CC597" s="166">
        <f>IF(PMKAFAAPAYER[[#This Row],[ ]]="Payé",PMKAFAAPAYER[[#This Row],[16.07.2025]],0)</f>
        <v>0</v>
      </c>
      <c r="CD597" s="161"/>
      <c r="CE597" s="166">
        <f>IF(PMKAFAAPAYER[[#This Row],[ ]]="Payé",PMKAFAAPAYER[[#This Row],[23.07.2025]],0)</f>
        <v>0</v>
      </c>
      <c r="CF597" s="161"/>
      <c r="CG597" s="176">
        <f>IF(PMKAFAAPAYER[[#This Row],[ ]]="Payé",PMKAFAAPAYER[[#This Row],[30.07.2025]],0)</f>
        <v>0</v>
      </c>
      <c r="CH597" s="17">
        <f t="shared" si="147"/>
        <v>0</v>
      </c>
      <c r="CI597" s="162"/>
      <c r="CJ597" s="166">
        <f>IF(PMKAFAAPAYER[[#This Row],[ ]]="Payé",PMKAFAAPAYER[[#This Row],[06.08.2025]],0)</f>
        <v>0</v>
      </c>
      <c r="CK597" s="161"/>
      <c r="CL597" s="166">
        <f>IF(PMKAFAAPAYER[[#This Row],[ ]]="Payé",PMKAFAAPAYER[[#This Row],[13.08.2025]],0)</f>
        <v>0</v>
      </c>
      <c r="CM597" s="161"/>
      <c r="CN597" s="166">
        <f>IF(PMKAFAAPAYER[[#This Row],[ ]]="Payé",PMKAFAAPAYER[[#This Row],[20.08.2025]],0)</f>
        <v>0</v>
      </c>
      <c r="CO597" s="161"/>
      <c r="CP597" s="176">
        <f>IF(PMKAFAAPAYER[[#This Row],[ ]]="Payé",PMKAFAAPAYER[[#This Row],[27.08.2025]],0)</f>
        <v>0</v>
      </c>
      <c r="CQ597" s="18">
        <f t="shared" si="148"/>
        <v>0</v>
      </c>
      <c r="CR597" s="162"/>
      <c r="CS597" s="166">
        <f>IF(PMKAFAAPAYER[[#This Row],[ ]]="Payé",PMKAFAAPAYER[[#This Row],[03.09.2025]],0)</f>
        <v>0</v>
      </c>
      <c r="CT597" s="161"/>
      <c r="CU597" s="166">
        <f>IF(PMKAFAAPAYER[[#This Row],[ ]]="Payé",PMKAFAAPAYER[[#This Row],[10.09.2025]],0)</f>
        <v>0</v>
      </c>
      <c r="CV597" s="161"/>
      <c r="CW597" s="166">
        <f>IF(PMKAFAAPAYER[[#This Row],[ ]]="Payé",PMKAFAAPAYER[[#This Row],[17.09.2025]],0)</f>
        <v>0</v>
      </c>
      <c r="CX597" s="161"/>
      <c r="CY597" s="176">
        <f>IF(PMKAFAAPAYER[[#This Row],[ ]]="Payé",PMKAFAAPAYER[[#This Row],[24.09.2025]],0)</f>
        <v>0</v>
      </c>
      <c r="CZ597" s="17">
        <f t="shared" si="149"/>
        <v>0</v>
      </c>
      <c r="DA597" s="162"/>
      <c r="DB597" s="166">
        <f>IF(PMKAFAAPAYER[[#This Row],[ ]]="Payé",PMKAFAAPAYER[[#This Row],[01.10.2025]],0)</f>
        <v>0</v>
      </c>
      <c r="DC597" s="161"/>
      <c r="DD597" s="166">
        <f>IF(PMKAFAAPAYER[[#This Row],[ ]]="Payé",PMKAFAAPAYER[[#This Row],[08.10.2025]],0)</f>
        <v>0</v>
      </c>
      <c r="DE597" s="161"/>
      <c r="DF597" s="166">
        <f>IF(PMKAFAAPAYER[[#This Row],[ ]]="Payé",PMKAFAAPAYER[[#This Row],[15.10.2025]],0)</f>
        <v>0</v>
      </c>
      <c r="DG597" s="161"/>
      <c r="DH597" s="166">
        <f>IF(PMKAFAAPAYER[[#This Row],[ ]]="Payé",PMKAFAAPAYER[[#This Row],[22.10.2025]],0)</f>
        <v>0</v>
      </c>
      <c r="DI597" s="161"/>
      <c r="DJ597" s="176">
        <f>IF(PMKAFAAPAYER[[#This Row],[ ]]="Payé",PMKAFAAPAYER[[#This Row],[29.10.2025]],0)</f>
        <v>0</v>
      </c>
      <c r="DK597" s="18">
        <f t="shared" si="150"/>
        <v>0</v>
      </c>
      <c r="DL597" s="162"/>
      <c r="DM597" s="166">
        <f>IF(PMKAFAAPAYER[[#This Row],[ ]]="Payé",PMKAFAAPAYER[[#This Row],[05.11.2025]],0)</f>
        <v>0</v>
      </c>
      <c r="DN597" s="161"/>
      <c r="DO597" s="166">
        <f>IF(PMKAFAAPAYER[[#This Row],[ ]]="Payé",PMKAFAAPAYER[[#This Row],[12.11.2025]],0)</f>
        <v>0</v>
      </c>
      <c r="DP597" s="161"/>
      <c r="DQ597" s="166">
        <f>IF(PMKAFAAPAYER[[#This Row],[ ]]="Payé",PMKAFAAPAYER[[#This Row],[19.11.2025]],0)</f>
        <v>0</v>
      </c>
      <c r="DR597" s="161"/>
      <c r="DS597" s="176">
        <f>IF(PMKAFAAPAYER[[#This Row],[ ]]="Payé",PMKAFAAPAYER[[#This Row],[26.11.2025]],0)</f>
        <v>0</v>
      </c>
      <c r="DT597" s="17">
        <f t="shared" si="151"/>
        <v>0</v>
      </c>
      <c r="DU597" s="162"/>
      <c r="DV597" s="166">
        <f>IF(PMKAFAAPAYER[[#This Row],[ ]]="Payé",PMKAFAAPAYER[[#This Row],[03.12.2025]],0)</f>
        <v>0</v>
      </c>
      <c r="DW597" s="161"/>
      <c r="DX597" s="166">
        <f>IF(PMKAFAAPAYER[[#This Row],[ ]]="Payé",PMKAFAAPAYER[[#This Row],[10.12.2025]],0)</f>
        <v>0</v>
      </c>
      <c r="DY597" s="161"/>
      <c r="DZ597" s="166">
        <f>IF(PMKAFAAPAYER[[#This Row],[ ]]="Payé",PMKAFAAPAYER[[#This Row],[17.12.2025]],0)</f>
        <v>0</v>
      </c>
      <c r="EA597" s="161"/>
      <c r="EB597" s="166">
        <f>IF(PMKAFAAPAYER[[#This Row],[ ]]="Payé",PMKAFAAPAYER[[#This Row],[24.12.2025]],0)</f>
        <v>0</v>
      </c>
      <c r="EC597" s="161"/>
      <c r="ED597" s="176">
        <f>IF(PMKAFAAPAYER[[#This Row],[ ]]="Payé",PMKAFAAPAYER[[#This Row],[31.12.2025]],0)</f>
        <v>0</v>
      </c>
      <c r="EE597" s="18">
        <f t="shared" si="152"/>
        <v>0</v>
      </c>
      <c r="EF597" s="11">
        <f t="shared" si="153"/>
        <v>0</v>
      </c>
      <c r="EG597" s="16">
        <f>+PMKAFAAPAYER[[#This Row],[CHF]]-PMKAFAAPAYER[[#This Row],[T2025]]</f>
        <v>0</v>
      </c>
    </row>
    <row r="598" spans="1:137" x14ac:dyDescent="0.3">
      <c r="A598" s="9">
        <f t="shared" si="154"/>
        <v>593</v>
      </c>
      <c r="B598" s="250"/>
      <c r="C598" s="251"/>
      <c r="D598" s="252"/>
      <c r="E598" s="253"/>
      <c r="F598" s="265">
        <f t="shared" si="140"/>
        <v>0</v>
      </c>
      <c r="G598" s="254"/>
      <c r="H598" s="255"/>
      <c r="I598" s="256"/>
      <c r="J598" s="14"/>
      <c r="K598" s="14"/>
      <c r="L598" s="14"/>
      <c r="N598" s="15"/>
      <c r="P598" s="258"/>
      <c r="Q598" s="259"/>
      <c r="R598" s="260"/>
      <c r="S598" s="166">
        <f>IF(PMKAFAAPAYER[[#This Row],[ ]]="Payé",PMKAFAAPAYER[[#This Row],[02.01.2025]],0)</f>
        <v>0</v>
      </c>
      <c r="T598" s="234"/>
      <c r="U598" s="166">
        <f>IF(PMKAFAAPAYER[[#This Row],[ ]]="Payé",PMKAFAAPAYER[[#This Row],[09.01.2025]],0)</f>
        <v>0</v>
      </c>
      <c r="V598" s="234"/>
      <c r="W598" s="166">
        <f>IF(PMKAFAAPAYER[[#This Row],[ ]]="Payé",PMKAFAAPAYER[[#This Row],[16.01.2025]],0)</f>
        <v>0</v>
      </c>
      <c r="X598" s="234"/>
      <c r="Y598" s="166">
        <f>IF(PMKAFAAPAYER[[#This Row],[ ]]="Payé",PMKAFAAPAYER[[#This Row],[23.01.2025]],0)</f>
        <v>0</v>
      </c>
      <c r="Z598" s="234"/>
      <c r="AA598" s="176">
        <f>IF(PMKAFAAPAYER[[#This Row],[ ]]="Payé",PMKAFAAPAYER[[#This Row],[30.01.2025]],0)</f>
        <v>0</v>
      </c>
      <c r="AB598" s="32">
        <f t="shared" si="141"/>
        <v>0</v>
      </c>
      <c r="AC598" s="234"/>
      <c r="AD598" s="166">
        <f>IF(PMKAFAAPAYER[[#This Row],[ ]]="Payé",PMKAFAAPAYER[[#This Row],[06.02.2025]],0)</f>
        <v>0</v>
      </c>
      <c r="AE598" s="234"/>
      <c r="AF598" s="166">
        <f>IF(PMKAFAAPAYER[[#This Row],[ ]]="Payé",PMKAFAAPAYER[[#This Row],[13.02.2025]],0)</f>
        <v>0</v>
      </c>
      <c r="AG598" s="234"/>
      <c r="AH598" s="166">
        <f>IF(PMKAFAAPAYER[[#This Row],[ ]]="Payé",PMKAFAAPAYER[[#This Row],[20.02.2025]],0)</f>
        <v>0</v>
      </c>
      <c r="AI598" s="234"/>
      <c r="AJ598" s="176">
        <f>IF(PMKAFAAPAYER[[#This Row],[ ]]="Payé",PMKAFAAPAYER[[#This Row],[27.02.2025]],0)</f>
        <v>0</v>
      </c>
      <c r="AK598" s="47">
        <f t="shared" si="142"/>
        <v>0</v>
      </c>
      <c r="AL598" s="162"/>
      <c r="AM598" s="166">
        <f>IF(PMKAFAAPAYER[[#This Row],[ ]]="Payé",PMKAFAAPAYER[[#This Row],[05.03.2025]],0)</f>
        <v>0</v>
      </c>
      <c r="AN598" s="161"/>
      <c r="AO598" s="166">
        <f>IF(PMKAFAAPAYER[[#This Row],[ ]]="Payé",PMKAFAAPAYER[[#This Row],[12.03.2025]],0)</f>
        <v>0</v>
      </c>
      <c r="AP598" s="161"/>
      <c r="AQ598" s="166">
        <f>IF(PMKAFAAPAYER[[#This Row],[ ]]="Payé",PMKAFAAPAYER[[#This Row],[19.03.2025]],0)</f>
        <v>0</v>
      </c>
      <c r="AR598" s="161"/>
      <c r="AS598" s="176">
        <f>IF(PMKAFAAPAYER[[#This Row],[ ]]="Payé",PMKAFAAPAYER[[#This Row],[26.03.2025]],0)</f>
        <v>0</v>
      </c>
      <c r="AT598" s="17">
        <f t="shared" si="143"/>
        <v>0</v>
      </c>
      <c r="AU598" s="162"/>
      <c r="AV598" s="166">
        <f>IF(PMKAFAAPAYER[[#This Row],[ ]]="Payé",PMKAFAAPAYER[[#This Row],[02.04.2025]],0)</f>
        <v>0</v>
      </c>
      <c r="AW598" s="161"/>
      <c r="AX598" s="166">
        <f>IF(PMKAFAAPAYER[[#This Row],[ ]]="Payé",PMKAFAAPAYER[[#This Row],[09.04.2025]],0)</f>
        <v>0</v>
      </c>
      <c r="AY598" s="161"/>
      <c r="AZ598" s="166">
        <f>IF(PMKAFAAPAYER[[#This Row],[ ]]="Payé",PMKAFAAPAYER[[#This Row],[16.04.2025]],0)</f>
        <v>0</v>
      </c>
      <c r="BA598" s="161"/>
      <c r="BB598" s="166">
        <f>IF(PMKAFAAPAYER[[#This Row],[ ]]="Payé",PMKAFAAPAYER[[#This Row],[23.04.2025]],0)</f>
        <v>0</v>
      </c>
      <c r="BC598" s="161"/>
      <c r="BD598" s="176">
        <f>IF(PMKAFAAPAYER[[#This Row],[ ]]="Payé",PMKAFAAPAYER[[#This Row],[30.04.2025]],0)</f>
        <v>0</v>
      </c>
      <c r="BE598" s="18">
        <f t="shared" si="144"/>
        <v>0</v>
      </c>
      <c r="BF598" s="162"/>
      <c r="BG598" s="166">
        <f>IF(PMKAFAAPAYER[[#This Row],[ ]]="Payé",PMKAFAAPAYER[[#This Row],[07.05.2025]],0)</f>
        <v>0</v>
      </c>
      <c r="BH598" s="161"/>
      <c r="BI598" s="166">
        <f>IF(PMKAFAAPAYER[[#This Row],[ ]]="Payé",PMKAFAAPAYER[[#This Row],[14.05.2025]],0)</f>
        <v>0</v>
      </c>
      <c r="BJ598" s="161"/>
      <c r="BK598" s="166">
        <f>IF(PMKAFAAPAYER[[#This Row],[ ]]="Payé",PMKAFAAPAYER[[#This Row],[21.05.2025]],0)</f>
        <v>0</v>
      </c>
      <c r="BL598" s="161"/>
      <c r="BM598" s="176">
        <f>IF(PMKAFAAPAYER[[#This Row],[ ]]="Payé",PMKAFAAPAYER[[#This Row],[28.05.2025]],0)</f>
        <v>0</v>
      </c>
      <c r="BN598" s="17">
        <f t="shared" si="145"/>
        <v>0</v>
      </c>
      <c r="BO598" s="162"/>
      <c r="BP598" s="166">
        <f>IF(PMKAFAAPAYER[[#This Row],[ ]]="Payé",PMKAFAAPAYER[[#This Row],[04.06.2025]],0)</f>
        <v>0</v>
      </c>
      <c r="BQ598" s="161"/>
      <c r="BR598" s="166">
        <f>IF(PMKAFAAPAYER[[#This Row],[ ]]="Payé",PMKAFAAPAYER[[#This Row],[11.06.2025]],0)</f>
        <v>0</v>
      </c>
      <c r="BS598" s="161"/>
      <c r="BT598" s="166">
        <f>IF(PMKAFAAPAYER[[#This Row],[ ]]="Payé",PMKAFAAPAYER[[#This Row],[18.06.2025]],0)</f>
        <v>0</v>
      </c>
      <c r="BU598" s="161"/>
      <c r="BV598" s="176">
        <f>IF(PMKAFAAPAYER[[#This Row],[ ]]="Payé",PMKAFAAPAYER[[#This Row],[25.06.2025]],0)</f>
        <v>0</v>
      </c>
      <c r="BW598" s="18">
        <f t="shared" si="146"/>
        <v>0</v>
      </c>
      <c r="BX598" s="162"/>
      <c r="BY598" s="166">
        <f>IF(PMKAFAAPAYER[[#This Row],[ ]]="Payé",PMKAFAAPAYER[[#This Row],[02.07.2025]],0)</f>
        <v>0</v>
      </c>
      <c r="BZ598" s="161"/>
      <c r="CA598" s="166">
        <f>IF(PMKAFAAPAYER[[#This Row],[ ]]="Payé",PMKAFAAPAYER[[#This Row],[09.07.2025]],0)</f>
        <v>0</v>
      </c>
      <c r="CB598" s="161"/>
      <c r="CC598" s="166">
        <f>IF(PMKAFAAPAYER[[#This Row],[ ]]="Payé",PMKAFAAPAYER[[#This Row],[16.07.2025]],0)</f>
        <v>0</v>
      </c>
      <c r="CD598" s="161"/>
      <c r="CE598" s="166">
        <f>IF(PMKAFAAPAYER[[#This Row],[ ]]="Payé",PMKAFAAPAYER[[#This Row],[23.07.2025]],0)</f>
        <v>0</v>
      </c>
      <c r="CF598" s="161"/>
      <c r="CG598" s="176">
        <f>IF(PMKAFAAPAYER[[#This Row],[ ]]="Payé",PMKAFAAPAYER[[#This Row],[30.07.2025]],0)</f>
        <v>0</v>
      </c>
      <c r="CH598" s="17">
        <f t="shared" si="147"/>
        <v>0</v>
      </c>
      <c r="CI598" s="162"/>
      <c r="CJ598" s="166">
        <f>IF(PMKAFAAPAYER[[#This Row],[ ]]="Payé",PMKAFAAPAYER[[#This Row],[06.08.2025]],0)</f>
        <v>0</v>
      </c>
      <c r="CK598" s="161"/>
      <c r="CL598" s="166">
        <f>IF(PMKAFAAPAYER[[#This Row],[ ]]="Payé",PMKAFAAPAYER[[#This Row],[13.08.2025]],0)</f>
        <v>0</v>
      </c>
      <c r="CM598" s="161"/>
      <c r="CN598" s="166">
        <f>IF(PMKAFAAPAYER[[#This Row],[ ]]="Payé",PMKAFAAPAYER[[#This Row],[20.08.2025]],0)</f>
        <v>0</v>
      </c>
      <c r="CO598" s="161"/>
      <c r="CP598" s="176">
        <f>IF(PMKAFAAPAYER[[#This Row],[ ]]="Payé",PMKAFAAPAYER[[#This Row],[27.08.2025]],0)</f>
        <v>0</v>
      </c>
      <c r="CQ598" s="18">
        <f t="shared" si="148"/>
        <v>0</v>
      </c>
      <c r="CR598" s="162"/>
      <c r="CS598" s="166">
        <f>IF(PMKAFAAPAYER[[#This Row],[ ]]="Payé",PMKAFAAPAYER[[#This Row],[03.09.2025]],0)</f>
        <v>0</v>
      </c>
      <c r="CT598" s="161"/>
      <c r="CU598" s="166">
        <f>IF(PMKAFAAPAYER[[#This Row],[ ]]="Payé",PMKAFAAPAYER[[#This Row],[10.09.2025]],0)</f>
        <v>0</v>
      </c>
      <c r="CV598" s="161"/>
      <c r="CW598" s="166">
        <f>IF(PMKAFAAPAYER[[#This Row],[ ]]="Payé",PMKAFAAPAYER[[#This Row],[17.09.2025]],0)</f>
        <v>0</v>
      </c>
      <c r="CX598" s="161"/>
      <c r="CY598" s="176">
        <f>IF(PMKAFAAPAYER[[#This Row],[ ]]="Payé",PMKAFAAPAYER[[#This Row],[24.09.2025]],0)</f>
        <v>0</v>
      </c>
      <c r="CZ598" s="17">
        <f t="shared" si="149"/>
        <v>0</v>
      </c>
      <c r="DA598" s="162"/>
      <c r="DB598" s="166">
        <f>IF(PMKAFAAPAYER[[#This Row],[ ]]="Payé",PMKAFAAPAYER[[#This Row],[01.10.2025]],0)</f>
        <v>0</v>
      </c>
      <c r="DC598" s="161"/>
      <c r="DD598" s="166">
        <f>IF(PMKAFAAPAYER[[#This Row],[ ]]="Payé",PMKAFAAPAYER[[#This Row],[08.10.2025]],0)</f>
        <v>0</v>
      </c>
      <c r="DE598" s="161"/>
      <c r="DF598" s="166">
        <f>IF(PMKAFAAPAYER[[#This Row],[ ]]="Payé",PMKAFAAPAYER[[#This Row],[15.10.2025]],0)</f>
        <v>0</v>
      </c>
      <c r="DG598" s="161"/>
      <c r="DH598" s="166">
        <f>IF(PMKAFAAPAYER[[#This Row],[ ]]="Payé",PMKAFAAPAYER[[#This Row],[22.10.2025]],0)</f>
        <v>0</v>
      </c>
      <c r="DI598" s="161"/>
      <c r="DJ598" s="176">
        <f>IF(PMKAFAAPAYER[[#This Row],[ ]]="Payé",PMKAFAAPAYER[[#This Row],[29.10.2025]],0)</f>
        <v>0</v>
      </c>
      <c r="DK598" s="18">
        <f t="shared" si="150"/>
        <v>0</v>
      </c>
      <c r="DL598" s="162"/>
      <c r="DM598" s="166">
        <f>IF(PMKAFAAPAYER[[#This Row],[ ]]="Payé",PMKAFAAPAYER[[#This Row],[05.11.2025]],0)</f>
        <v>0</v>
      </c>
      <c r="DN598" s="161"/>
      <c r="DO598" s="166">
        <f>IF(PMKAFAAPAYER[[#This Row],[ ]]="Payé",PMKAFAAPAYER[[#This Row],[12.11.2025]],0)</f>
        <v>0</v>
      </c>
      <c r="DP598" s="161"/>
      <c r="DQ598" s="166">
        <f>IF(PMKAFAAPAYER[[#This Row],[ ]]="Payé",PMKAFAAPAYER[[#This Row],[19.11.2025]],0)</f>
        <v>0</v>
      </c>
      <c r="DR598" s="161"/>
      <c r="DS598" s="176">
        <f>IF(PMKAFAAPAYER[[#This Row],[ ]]="Payé",PMKAFAAPAYER[[#This Row],[26.11.2025]],0)</f>
        <v>0</v>
      </c>
      <c r="DT598" s="17">
        <f t="shared" si="151"/>
        <v>0</v>
      </c>
      <c r="DU598" s="162"/>
      <c r="DV598" s="166">
        <f>IF(PMKAFAAPAYER[[#This Row],[ ]]="Payé",PMKAFAAPAYER[[#This Row],[03.12.2025]],0)</f>
        <v>0</v>
      </c>
      <c r="DW598" s="161"/>
      <c r="DX598" s="166">
        <f>IF(PMKAFAAPAYER[[#This Row],[ ]]="Payé",PMKAFAAPAYER[[#This Row],[10.12.2025]],0)</f>
        <v>0</v>
      </c>
      <c r="DY598" s="161"/>
      <c r="DZ598" s="166">
        <f>IF(PMKAFAAPAYER[[#This Row],[ ]]="Payé",PMKAFAAPAYER[[#This Row],[17.12.2025]],0)</f>
        <v>0</v>
      </c>
      <c r="EA598" s="161"/>
      <c r="EB598" s="166">
        <f>IF(PMKAFAAPAYER[[#This Row],[ ]]="Payé",PMKAFAAPAYER[[#This Row],[24.12.2025]],0)</f>
        <v>0</v>
      </c>
      <c r="EC598" s="161"/>
      <c r="ED598" s="176">
        <f>IF(PMKAFAAPAYER[[#This Row],[ ]]="Payé",PMKAFAAPAYER[[#This Row],[31.12.2025]],0)</f>
        <v>0</v>
      </c>
      <c r="EE598" s="18">
        <f t="shared" si="152"/>
        <v>0</v>
      </c>
      <c r="EF598" s="11">
        <f t="shared" si="153"/>
        <v>0</v>
      </c>
      <c r="EG598" s="16">
        <f>+PMKAFAAPAYER[[#This Row],[CHF]]-PMKAFAAPAYER[[#This Row],[T2025]]</f>
        <v>0</v>
      </c>
    </row>
    <row r="599" spans="1:137" x14ac:dyDescent="0.3">
      <c r="A599" s="9">
        <f t="shared" si="154"/>
        <v>594</v>
      </c>
      <c r="B599" s="250"/>
      <c r="C599" s="251"/>
      <c r="D599" s="252"/>
      <c r="E599" s="253"/>
      <c r="F599" s="265">
        <f t="shared" si="140"/>
        <v>0</v>
      </c>
      <c r="G599" s="254"/>
      <c r="H599" s="255"/>
      <c r="I599" s="256"/>
      <c r="J599" s="14"/>
      <c r="K599" s="14"/>
      <c r="L599" s="14"/>
      <c r="N599" s="15"/>
      <c r="P599" s="258"/>
      <c r="Q599" s="259"/>
      <c r="R599" s="260"/>
      <c r="S599" s="166">
        <f>IF(PMKAFAAPAYER[[#This Row],[ ]]="Payé",PMKAFAAPAYER[[#This Row],[02.01.2025]],0)</f>
        <v>0</v>
      </c>
      <c r="T599" s="234"/>
      <c r="U599" s="166">
        <f>IF(PMKAFAAPAYER[[#This Row],[ ]]="Payé",PMKAFAAPAYER[[#This Row],[09.01.2025]],0)</f>
        <v>0</v>
      </c>
      <c r="V599" s="234"/>
      <c r="W599" s="166">
        <f>IF(PMKAFAAPAYER[[#This Row],[ ]]="Payé",PMKAFAAPAYER[[#This Row],[16.01.2025]],0)</f>
        <v>0</v>
      </c>
      <c r="X599" s="234"/>
      <c r="Y599" s="166">
        <f>IF(PMKAFAAPAYER[[#This Row],[ ]]="Payé",PMKAFAAPAYER[[#This Row],[23.01.2025]],0)</f>
        <v>0</v>
      </c>
      <c r="Z599" s="234"/>
      <c r="AA599" s="176">
        <f>IF(PMKAFAAPAYER[[#This Row],[ ]]="Payé",PMKAFAAPAYER[[#This Row],[30.01.2025]],0)</f>
        <v>0</v>
      </c>
      <c r="AB599" s="32">
        <f t="shared" si="141"/>
        <v>0</v>
      </c>
      <c r="AC599" s="234"/>
      <c r="AD599" s="166">
        <f>IF(PMKAFAAPAYER[[#This Row],[ ]]="Payé",PMKAFAAPAYER[[#This Row],[06.02.2025]],0)</f>
        <v>0</v>
      </c>
      <c r="AE599" s="234"/>
      <c r="AF599" s="166">
        <f>IF(PMKAFAAPAYER[[#This Row],[ ]]="Payé",PMKAFAAPAYER[[#This Row],[13.02.2025]],0)</f>
        <v>0</v>
      </c>
      <c r="AG599" s="234"/>
      <c r="AH599" s="166">
        <f>IF(PMKAFAAPAYER[[#This Row],[ ]]="Payé",PMKAFAAPAYER[[#This Row],[20.02.2025]],0)</f>
        <v>0</v>
      </c>
      <c r="AI599" s="234"/>
      <c r="AJ599" s="176">
        <f>IF(PMKAFAAPAYER[[#This Row],[ ]]="Payé",PMKAFAAPAYER[[#This Row],[27.02.2025]],0)</f>
        <v>0</v>
      </c>
      <c r="AK599" s="47">
        <f t="shared" si="142"/>
        <v>0</v>
      </c>
      <c r="AL599" s="162"/>
      <c r="AM599" s="166">
        <f>IF(PMKAFAAPAYER[[#This Row],[ ]]="Payé",PMKAFAAPAYER[[#This Row],[05.03.2025]],0)</f>
        <v>0</v>
      </c>
      <c r="AN599" s="161"/>
      <c r="AO599" s="166">
        <f>IF(PMKAFAAPAYER[[#This Row],[ ]]="Payé",PMKAFAAPAYER[[#This Row],[12.03.2025]],0)</f>
        <v>0</v>
      </c>
      <c r="AP599" s="161"/>
      <c r="AQ599" s="166">
        <f>IF(PMKAFAAPAYER[[#This Row],[ ]]="Payé",PMKAFAAPAYER[[#This Row],[19.03.2025]],0)</f>
        <v>0</v>
      </c>
      <c r="AR599" s="161"/>
      <c r="AS599" s="176">
        <f>IF(PMKAFAAPAYER[[#This Row],[ ]]="Payé",PMKAFAAPAYER[[#This Row],[26.03.2025]],0)</f>
        <v>0</v>
      </c>
      <c r="AT599" s="17">
        <f t="shared" si="143"/>
        <v>0</v>
      </c>
      <c r="AU599" s="162"/>
      <c r="AV599" s="166">
        <f>IF(PMKAFAAPAYER[[#This Row],[ ]]="Payé",PMKAFAAPAYER[[#This Row],[02.04.2025]],0)</f>
        <v>0</v>
      </c>
      <c r="AW599" s="161"/>
      <c r="AX599" s="166">
        <f>IF(PMKAFAAPAYER[[#This Row],[ ]]="Payé",PMKAFAAPAYER[[#This Row],[09.04.2025]],0)</f>
        <v>0</v>
      </c>
      <c r="AY599" s="161"/>
      <c r="AZ599" s="166">
        <f>IF(PMKAFAAPAYER[[#This Row],[ ]]="Payé",PMKAFAAPAYER[[#This Row],[16.04.2025]],0)</f>
        <v>0</v>
      </c>
      <c r="BA599" s="161"/>
      <c r="BB599" s="166">
        <f>IF(PMKAFAAPAYER[[#This Row],[ ]]="Payé",PMKAFAAPAYER[[#This Row],[23.04.2025]],0)</f>
        <v>0</v>
      </c>
      <c r="BC599" s="161"/>
      <c r="BD599" s="176">
        <f>IF(PMKAFAAPAYER[[#This Row],[ ]]="Payé",PMKAFAAPAYER[[#This Row],[30.04.2025]],0)</f>
        <v>0</v>
      </c>
      <c r="BE599" s="18">
        <f t="shared" si="144"/>
        <v>0</v>
      </c>
      <c r="BF599" s="162"/>
      <c r="BG599" s="166">
        <f>IF(PMKAFAAPAYER[[#This Row],[ ]]="Payé",PMKAFAAPAYER[[#This Row],[07.05.2025]],0)</f>
        <v>0</v>
      </c>
      <c r="BH599" s="161"/>
      <c r="BI599" s="166">
        <f>IF(PMKAFAAPAYER[[#This Row],[ ]]="Payé",PMKAFAAPAYER[[#This Row],[14.05.2025]],0)</f>
        <v>0</v>
      </c>
      <c r="BJ599" s="161"/>
      <c r="BK599" s="166">
        <f>IF(PMKAFAAPAYER[[#This Row],[ ]]="Payé",PMKAFAAPAYER[[#This Row],[21.05.2025]],0)</f>
        <v>0</v>
      </c>
      <c r="BL599" s="161"/>
      <c r="BM599" s="176">
        <f>IF(PMKAFAAPAYER[[#This Row],[ ]]="Payé",PMKAFAAPAYER[[#This Row],[28.05.2025]],0)</f>
        <v>0</v>
      </c>
      <c r="BN599" s="17">
        <f t="shared" si="145"/>
        <v>0</v>
      </c>
      <c r="BO599" s="162"/>
      <c r="BP599" s="166">
        <f>IF(PMKAFAAPAYER[[#This Row],[ ]]="Payé",PMKAFAAPAYER[[#This Row],[04.06.2025]],0)</f>
        <v>0</v>
      </c>
      <c r="BQ599" s="161"/>
      <c r="BR599" s="166">
        <f>IF(PMKAFAAPAYER[[#This Row],[ ]]="Payé",PMKAFAAPAYER[[#This Row],[11.06.2025]],0)</f>
        <v>0</v>
      </c>
      <c r="BS599" s="161"/>
      <c r="BT599" s="166">
        <f>IF(PMKAFAAPAYER[[#This Row],[ ]]="Payé",PMKAFAAPAYER[[#This Row],[18.06.2025]],0)</f>
        <v>0</v>
      </c>
      <c r="BU599" s="161"/>
      <c r="BV599" s="176">
        <f>IF(PMKAFAAPAYER[[#This Row],[ ]]="Payé",PMKAFAAPAYER[[#This Row],[25.06.2025]],0)</f>
        <v>0</v>
      </c>
      <c r="BW599" s="18">
        <f t="shared" si="146"/>
        <v>0</v>
      </c>
      <c r="BX599" s="162"/>
      <c r="BY599" s="166">
        <f>IF(PMKAFAAPAYER[[#This Row],[ ]]="Payé",PMKAFAAPAYER[[#This Row],[02.07.2025]],0)</f>
        <v>0</v>
      </c>
      <c r="BZ599" s="161"/>
      <c r="CA599" s="166">
        <f>IF(PMKAFAAPAYER[[#This Row],[ ]]="Payé",PMKAFAAPAYER[[#This Row],[09.07.2025]],0)</f>
        <v>0</v>
      </c>
      <c r="CB599" s="161"/>
      <c r="CC599" s="166">
        <f>IF(PMKAFAAPAYER[[#This Row],[ ]]="Payé",PMKAFAAPAYER[[#This Row],[16.07.2025]],0)</f>
        <v>0</v>
      </c>
      <c r="CD599" s="161"/>
      <c r="CE599" s="166">
        <f>IF(PMKAFAAPAYER[[#This Row],[ ]]="Payé",PMKAFAAPAYER[[#This Row],[23.07.2025]],0)</f>
        <v>0</v>
      </c>
      <c r="CF599" s="161"/>
      <c r="CG599" s="176">
        <f>IF(PMKAFAAPAYER[[#This Row],[ ]]="Payé",PMKAFAAPAYER[[#This Row],[30.07.2025]],0)</f>
        <v>0</v>
      </c>
      <c r="CH599" s="17">
        <f t="shared" si="147"/>
        <v>0</v>
      </c>
      <c r="CI599" s="162"/>
      <c r="CJ599" s="166">
        <f>IF(PMKAFAAPAYER[[#This Row],[ ]]="Payé",PMKAFAAPAYER[[#This Row],[06.08.2025]],0)</f>
        <v>0</v>
      </c>
      <c r="CK599" s="161"/>
      <c r="CL599" s="166">
        <f>IF(PMKAFAAPAYER[[#This Row],[ ]]="Payé",PMKAFAAPAYER[[#This Row],[13.08.2025]],0)</f>
        <v>0</v>
      </c>
      <c r="CM599" s="161"/>
      <c r="CN599" s="166">
        <f>IF(PMKAFAAPAYER[[#This Row],[ ]]="Payé",PMKAFAAPAYER[[#This Row],[20.08.2025]],0)</f>
        <v>0</v>
      </c>
      <c r="CO599" s="161"/>
      <c r="CP599" s="176">
        <f>IF(PMKAFAAPAYER[[#This Row],[ ]]="Payé",PMKAFAAPAYER[[#This Row],[27.08.2025]],0)</f>
        <v>0</v>
      </c>
      <c r="CQ599" s="18">
        <f t="shared" si="148"/>
        <v>0</v>
      </c>
      <c r="CR599" s="162"/>
      <c r="CS599" s="166">
        <f>IF(PMKAFAAPAYER[[#This Row],[ ]]="Payé",PMKAFAAPAYER[[#This Row],[03.09.2025]],0)</f>
        <v>0</v>
      </c>
      <c r="CT599" s="161"/>
      <c r="CU599" s="166">
        <f>IF(PMKAFAAPAYER[[#This Row],[ ]]="Payé",PMKAFAAPAYER[[#This Row],[10.09.2025]],0)</f>
        <v>0</v>
      </c>
      <c r="CV599" s="161"/>
      <c r="CW599" s="166">
        <f>IF(PMKAFAAPAYER[[#This Row],[ ]]="Payé",PMKAFAAPAYER[[#This Row],[17.09.2025]],0)</f>
        <v>0</v>
      </c>
      <c r="CX599" s="161"/>
      <c r="CY599" s="176">
        <f>IF(PMKAFAAPAYER[[#This Row],[ ]]="Payé",PMKAFAAPAYER[[#This Row],[24.09.2025]],0)</f>
        <v>0</v>
      </c>
      <c r="CZ599" s="17">
        <f t="shared" si="149"/>
        <v>0</v>
      </c>
      <c r="DA599" s="162"/>
      <c r="DB599" s="166">
        <f>IF(PMKAFAAPAYER[[#This Row],[ ]]="Payé",PMKAFAAPAYER[[#This Row],[01.10.2025]],0)</f>
        <v>0</v>
      </c>
      <c r="DC599" s="161"/>
      <c r="DD599" s="166">
        <f>IF(PMKAFAAPAYER[[#This Row],[ ]]="Payé",PMKAFAAPAYER[[#This Row],[08.10.2025]],0)</f>
        <v>0</v>
      </c>
      <c r="DE599" s="161"/>
      <c r="DF599" s="166">
        <f>IF(PMKAFAAPAYER[[#This Row],[ ]]="Payé",PMKAFAAPAYER[[#This Row],[15.10.2025]],0)</f>
        <v>0</v>
      </c>
      <c r="DG599" s="161"/>
      <c r="DH599" s="166">
        <f>IF(PMKAFAAPAYER[[#This Row],[ ]]="Payé",PMKAFAAPAYER[[#This Row],[22.10.2025]],0)</f>
        <v>0</v>
      </c>
      <c r="DI599" s="161"/>
      <c r="DJ599" s="176">
        <f>IF(PMKAFAAPAYER[[#This Row],[ ]]="Payé",PMKAFAAPAYER[[#This Row],[29.10.2025]],0)</f>
        <v>0</v>
      </c>
      <c r="DK599" s="18">
        <f t="shared" si="150"/>
        <v>0</v>
      </c>
      <c r="DL599" s="162"/>
      <c r="DM599" s="166">
        <f>IF(PMKAFAAPAYER[[#This Row],[ ]]="Payé",PMKAFAAPAYER[[#This Row],[05.11.2025]],0)</f>
        <v>0</v>
      </c>
      <c r="DN599" s="161"/>
      <c r="DO599" s="166">
        <f>IF(PMKAFAAPAYER[[#This Row],[ ]]="Payé",PMKAFAAPAYER[[#This Row],[12.11.2025]],0)</f>
        <v>0</v>
      </c>
      <c r="DP599" s="161"/>
      <c r="DQ599" s="166">
        <f>IF(PMKAFAAPAYER[[#This Row],[ ]]="Payé",PMKAFAAPAYER[[#This Row],[19.11.2025]],0)</f>
        <v>0</v>
      </c>
      <c r="DR599" s="161"/>
      <c r="DS599" s="176">
        <f>IF(PMKAFAAPAYER[[#This Row],[ ]]="Payé",PMKAFAAPAYER[[#This Row],[26.11.2025]],0)</f>
        <v>0</v>
      </c>
      <c r="DT599" s="17">
        <f t="shared" si="151"/>
        <v>0</v>
      </c>
      <c r="DU599" s="162"/>
      <c r="DV599" s="166">
        <f>IF(PMKAFAAPAYER[[#This Row],[ ]]="Payé",PMKAFAAPAYER[[#This Row],[03.12.2025]],0)</f>
        <v>0</v>
      </c>
      <c r="DW599" s="161"/>
      <c r="DX599" s="166">
        <f>IF(PMKAFAAPAYER[[#This Row],[ ]]="Payé",PMKAFAAPAYER[[#This Row],[10.12.2025]],0)</f>
        <v>0</v>
      </c>
      <c r="DY599" s="161"/>
      <c r="DZ599" s="166">
        <f>IF(PMKAFAAPAYER[[#This Row],[ ]]="Payé",PMKAFAAPAYER[[#This Row],[17.12.2025]],0)</f>
        <v>0</v>
      </c>
      <c r="EA599" s="161"/>
      <c r="EB599" s="166">
        <f>IF(PMKAFAAPAYER[[#This Row],[ ]]="Payé",PMKAFAAPAYER[[#This Row],[24.12.2025]],0)</f>
        <v>0</v>
      </c>
      <c r="EC599" s="161"/>
      <c r="ED599" s="176">
        <f>IF(PMKAFAAPAYER[[#This Row],[ ]]="Payé",PMKAFAAPAYER[[#This Row],[31.12.2025]],0)</f>
        <v>0</v>
      </c>
      <c r="EE599" s="18">
        <f t="shared" si="152"/>
        <v>0</v>
      </c>
      <c r="EF599" s="11">
        <f t="shared" si="153"/>
        <v>0</v>
      </c>
      <c r="EG599" s="16">
        <f>+PMKAFAAPAYER[[#This Row],[CHF]]-PMKAFAAPAYER[[#This Row],[T2025]]</f>
        <v>0</v>
      </c>
    </row>
    <row r="600" spans="1:137" x14ac:dyDescent="0.3">
      <c r="A600" s="9">
        <f t="shared" si="154"/>
        <v>595</v>
      </c>
      <c r="B600" s="250"/>
      <c r="C600" s="251"/>
      <c r="D600" s="252"/>
      <c r="E600" s="253"/>
      <c r="F600" s="265">
        <f t="shared" si="140"/>
        <v>0</v>
      </c>
      <c r="G600" s="254"/>
      <c r="H600" s="255"/>
      <c r="I600" s="256"/>
      <c r="J600" s="14"/>
      <c r="K600" s="14"/>
      <c r="L600" s="14"/>
      <c r="N600" s="15"/>
      <c r="P600" s="258"/>
      <c r="Q600" s="259"/>
      <c r="R600" s="260"/>
      <c r="S600" s="166">
        <f>IF(PMKAFAAPAYER[[#This Row],[ ]]="Payé",PMKAFAAPAYER[[#This Row],[02.01.2025]],0)</f>
        <v>0</v>
      </c>
      <c r="T600" s="234"/>
      <c r="U600" s="166">
        <f>IF(PMKAFAAPAYER[[#This Row],[ ]]="Payé",PMKAFAAPAYER[[#This Row],[09.01.2025]],0)</f>
        <v>0</v>
      </c>
      <c r="V600" s="234"/>
      <c r="W600" s="166">
        <f>IF(PMKAFAAPAYER[[#This Row],[ ]]="Payé",PMKAFAAPAYER[[#This Row],[16.01.2025]],0)</f>
        <v>0</v>
      </c>
      <c r="X600" s="234"/>
      <c r="Y600" s="166">
        <f>IF(PMKAFAAPAYER[[#This Row],[ ]]="Payé",PMKAFAAPAYER[[#This Row],[23.01.2025]],0)</f>
        <v>0</v>
      </c>
      <c r="Z600" s="234"/>
      <c r="AA600" s="176">
        <f>IF(PMKAFAAPAYER[[#This Row],[ ]]="Payé",PMKAFAAPAYER[[#This Row],[30.01.2025]],0)</f>
        <v>0</v>
      </c>
      <c r="AB600" s="32">
        <f t="shared" si="141"/>
        <v>0</v>
      </c>
      <c r="AC600" s="234"/>
      <c r="AD600" s="166">
        <f>IF(PMKAFAAPAYER[[#This Row],[ ]]="Payé",PMKAFAAPAYER[[#This Row],[06.02.2025]],0)</f>
        <v>0</v>
      </c>
      <c r="AE600" s="234"/>
      <c r="AF600" s="166">
        <f>IF(PMKAFAAPAYER[[#This Row],[ ]]="Payé",PMKAFAAPAYER[[#This Row],[13.02.2025]],0)</f>
        <v>0</v>
      </c>
      <c r="AG600" s="234"/>
      <c r="AH600" s="166">
        <f>IF(PMKAFAAPAYER[[#This Row],[ ]]="Payé",PMKAFAAPAYER[[#This Row],[20.02.2025]],0)</f>
        <v>0</v>
      </c>
      <c r="AI600" s="234"/>
      <c r="AJ600" s="176">
        <f>IF(PMKAFAAPAYER[[#This Row],[ ]]="Payé",PMKAFAAPAYER[[#This Row],[27.02.2025]],0)</f>
        <v>0</v>
      </c>
      <c r="AK600" s="47">
        <f t="shared" si="142"/>
        <v>0</v>
      </c>
      <c r="AL600" s="162"/>
      <c r="AM600" s="166">
        <f>IF(PMKAFAAPAYER[[#This Row],[ ]]="Payé",PMKAFAAPAYER[[#This Row],[05.03.2025]],0)</f>
        <v>0</v>
      </c>
      <c r="AN600" s="161"/>
      <c r="AO600" s="166">
        <f>IF(PMKAFAAPAYER[[#This Row],[ ]]="Payé",PMKAFAAPAYER[[#This Row],[12.03.2025]],0)</f>
        <v>0</v>
      </c>
      <c r="AP600" s="161"/>
      <c r="AQ600" s="166">
        <f>IF(PMKAFAAPAYER[[#This Row],[ ]]="Payé",PMKAFAAPAYER[[#This Row],[19.03.2025]],0)</f>
        <v>0</v>
      </c>
      <c r="AR600" s="161"/>
      <c r="AS600" s="176">
        <f>IF(PMKAFAAPAYER[[#This Row],[ ]]="Payé",PMKAFAAPAYER[[#This Row],[26.03.2025]],0)</f>
        <v>0</v>
      </c>
      <c r="AT600" s="17">
        <f t="shared" si="143"/>
        <v>0</v>
      </c>
      <c r="AU600" s="162"/>
      <c r="AV600" s="166">
        <f>IF(PMKAFAAPAYER[[#This Row],[ ]]="Payé",PMKAFAAPAYER[[#This Row],[02.04.2025]],0)</f>
        <v>0</v>
      </c>
      <c r="AW600" s="161"/>
      <c r="AX600" s="166">
        <f>IF(PMKAFAAPAYER[[#This Row],[ ]]="Payé",PMKAFAAPAYER[[#This Row],[09.04.2025]],0)</f>
        <v>0</v>
      </c>
      <c r="AY600" s="161"/>
      <c r="AZ600" s="166">
        <f>IF(PMKAFAAPAYER[[#This Row],[ ]]="Payé",PMKAFAAPAYER[[#This Row],[16.04.2025]],0)</f>
        <v>0</v>
      </c>
      <c r="BA600" s="161"/>
      <c r="BB600" s="166">
        <f>IF(PMKAFAAPAYER[[#This Row],[ ]]="Payé",PMKAFAAPAYER[[#This Row],[23.04.2025]],0)</f>
        <v>0</v>
      </c>
      <c r="BC600" s="161"/>
      <c r="BD600" s="176">
        <f>IF(PMKAFAAPAYER[[#This Row],[ ]]="Payé",PMKAFAAPAYER[[#This Row],[30.04.2025]],0)</f>
        <v>0</v>
      </c>
      <c r="BE600" s="18">
        <f t="shared" si="144"/>
        <v>0</v>
      </c>
      <c r="BF600" s="162"/>
      <c r="BG600" s="166">
        <f>IF(PMKAFAAPAYER[[#This Row],[ ]]="Payé",PMKAFAAPAYER[[#This Row],[07.05.2025]],0)</f>
        <v>0</v>
      </c>
      <c r="BH600" s="161"/>
      <c r="BI600" s="166">
        <f>IF(PMKAFAAPAYER[[#This Row],[ ]]="Payé",PMKAFAAPAYER[[#This Row],[14.05.2025]],0)</f>
        <v>0</v>
      </c>
      <c r="BJ600" s="161"/>
      <c r="BK600" s="166">
        <f>IF(PMKAFAAPAYER[[#This Row],[ ]]="Payé",PMKAFAAPAYER[[#This Row],[21.05.2025]],0)</f>
        <v>0</v>
      </c>
      <c r="BL600" s="161"/>
      <c r="BM600" s="176">
        <f>IF(PMKAFAAPAYER[[#This Row],[ ]]="Payé",PMKAFAAPAYER[[#This Row],[28.05.2025]],0)</f>
        <v>0</v>
      </c>
      <c r="BN600" s="17">
        <f t="shared" si="145"/>
        <v>0</v>
      </c>
      <c r="BO600" s="162"/>
      <c r="BP600" s="166">
        <f>IF(PMKAFAAPAYER[[#This Row],[ ]]="Payé",PMKAFAAPAYER[[#This Row],[04.06.2025]],0)</f>
        <v>0</v>
      </c>
      <c r="BQ600" s="161"/>
      <c r="BR600" s="166">
        <f>IF(PMKAFAAPAYER[[#This Row],[ ]]="Payé",PMKAFAAPAYER[[#This Row],[11.06.2025]],0)</f>
        <v>0</v>
      </c>
      <c r="BS600" s="161"/>
      <c r="BT600" s="166">
        <f>IF(PMKAFAAPAYER[[#This Row],[ ]]="Payé",PMKAFAAPAYER[[#This Row],[18.06.2025]],0)</f>
        <v>0</v>
      </c>
      <c r="BU600" s="161"/>
      <c r="BV600" s="176">
        <f>IF(PMKAFAAPAYER[[#This Row],[ ]]="Payé",PMKAFAAPAYER[[#This Row],[25.06.2025]],0)</f>
        <v>0</v>
      </c>
      <c r="BW600" s="18">
        <f t="shared" si="146"/>
        <v>0</v>
      </c>
      <c r="BX600" s="162"/>
      <c r="BY600" s="166">
        <f>IF(PMKAFAAPAYER[[#This Row],[ ]]="Payé",PMKAFAAPAYER[[#This Row],[02.07.2025]],0)</f>
        <v>0</v>
      </c>
      <c r="BZ600" s="161"/>
      <c r="CA600" s="166">
        <f>IF(PMKAFAAPAYER[[#This Row],[ ]]="Payé",PMKAFAAPAYER[[#This Row],[09.07.2025]],0)</f>
        <v>0</v>
      </c>
      <c r="CB600" s="161"/>
      <c r="CC600" s="166">
        <f>IF(PMKAFAAPAYER[[#This Row],[ ]]="Payé",PMKAFAAPAYER[[#This Row],[16.07.2025]],0)</f>
        <v>0</v>
      </c>
      <c r="CD600" s="161"/>
      <c r="CE600" s="166">
        <f>IF(PMKAFAAPAYER[[#This Row],[ ]]="Payé",PMKAFAAPAYER[[#This Row],[23.07.2025]],0)</f>
        <v>0</v>
      </c>
      <c r="CF600" s="161"/>
      <c r="CG600" s="176">
        <f>IF(PMKAFAAPAYER[[#This Row],[ ]]="Payé",PMKAFAAPAYER[[#This Row],[30.07.2025]],0)</f>
        <v>0</v>
      </c>
      <c r="CH600" s="17">
        <f t="shared" si="147"/>
        <v>0</v>
      </c>
      <c r="CI600" s="162"/>
      <c r="CJ600" s="166">
        <f>IF(PMKAFAAPAYER[[#This Row],[ ]]="Payé",PMKAFAAPAYER[[#This Row],[06.08.2025]],0)</f>
        <v>0</v>
      </c>
      <c r="CK600" s="161"/>
      <c r="CL600" s="166">
        <f>IF(PMKAFAAPAYER[[#This Row],[ ]]="Payé",PMKAFAAPAYER[[#This Row],[13.08.2025]],0)</f>
        <v>0</v>
      </c>
      <c r="CM600" s="161"/>
      <c r="CN600" s="166">
        <f>IF(PMKAFAAPAYER[[#This Row],[ ]]="Payé",PMKAFAAPAYER[[#This Row],[20.08.2025]],0)</f>
        <v>0</v>
      </c>
      <c r="CO600" s="161"/>
      <c r="CP600" s="176">
        <f>IF(PMKAFAAPAYER[[#This Row],[ ]]="Payé",PMKAFAAPAYER[[#This Row],[27.08.2025]],0)</f>
        <v>0</v>
      </c>
      <c r="CQ600" s="18">
        <f t="shared" si="148"/>
        <v>0</v>
      </c>
      <c r="CR600" s="162"/>
      <c r="CS600" s="166">
        <f>IF(PMKAFAAPAYER[[#This Row],[ ]]="Payé",PMKAFAAPAYER[[#This Row],[03.09.2025]],0)</f>
        <v>0</v>
      </c>
      <c r="CT600" s="161"/>
      <c r="CU600" s="166">
        <f>IF(PMKAFAAPAYER[[#This Row],[ ]]="Payé",PMKAFAAPAYER[[#This Row],[10.09.2025]],0)</f>
        <v>0</v>
      </c>
      <c r="CV600" s="161"/>
      <c r="CW600" s="166">
        <f>IF(PMKAFAAPAYER[[#This Row],[ ]]="Payé",PMKAFAAPAYER[[#This Row],[17.09.2025]],0)</f>
        <v>0</v>
      </c>
      <c r="CX600" s="161"/>
      <c r="CY600" s="176">
        <f>IF(PMKAFAAPAYER[[#This Row],[ ]]="Payé",PMKAFAAPAYER[[#This Row],[24.09.2025]],0)</f>
        <v>0</v>
      </c>
      <c r="CZ600" s="17">
        <f t="shared" si="149"/>
        <v>0</v>
      </c>
      <c r="DA600" s="162"/>
      <c r="DB600" s="166">
        <f>IF(PMKAFAAPAYER[[#This Row],[ ]]="Payé",PMKAFAAPAYER[[#This Row],[01.10.2025]],0)</f>
        <v>0</v>
      </c>
      <c r="DC600" s="161"/>
      <c r="DD600" s="166">
        <f>IF(PMKAFAAPAYER[[#This Row],[ ]]="Payé",PMKAFAAPAYER[[#This Row],[08.10.2025]],0)</f>
        <v>0</v>
      </c>
      <c r="DE600" s="161"/>
      <c r="DF600" s="166">
        <f>IF(PMKAFAAPAYER[[#This Row],[ ]]="Payé",PMKAFAAPAYER[[#This Row],[15.10.2025]],0)</f>
        <v>0</v>
      </c>
      <c r="DG600" s="161"/>
      <c r="DH600" s="166">
        <f>IF(PMKAFAAPAYER[[#This Row],[ ]]="Payé",PMKAFAAPAYER[[#This Row],[22.10.2025]],0)</f>
        <v>0</v>
      </c>
      <c r="DI600" s="161"/>
      <c r="DJ600" s="176">
        <f>IF(PMKAFAAPAYER[[#This Row],[ ]]="Payé",PMKAFAAPAYER[[#This Row],[29.10.2025]],0)</f>
        <v>0</v>
      </c>
      <c r="DK600" s="18">
        <f t="shared" si="150"/>
        <v>0</v>
      </c>
      <c r="DL600" s="162"/>
      <c r="DM600" s="166">
        <f>IF(PMKAFAAPAYER[[#This Row],[ ]]="Payé",PMKAFAAPAYER[[#This Row],[05.11.2025]],0)</f>
        <v>0</v>
      </c>
      <c r="DN600" s="161"/>
      <c r="DO600" s="166">
        <f>IF(PMKAFAAPAYER[[#This Row],[ ]]="Payé",PMKAFAAPAYER[[#This Row],[12.11.2025]],0)</f>
        <v>0</v>
      </c>
      <c r="DP600" s="161"/>
      <c r="DQ600" s="166">
        <f>IF(PMKAFAAPAYER[[#This Row],[ ]]="Payé",PMKAFAAPAYER[[#This Row],[19.11.2025]],0)</f>
        <v>0</v>
      </c>
      <c r="DR600" s="161"/>
      <c r="DS600" s="176">
        <f>IF(PMKAFAAPAYER[[#This Row],[ ]]="Payé",PMKAFAAPAYER[[#This Row],[26.11.2025]],0)</f>
        <v>0</v>
      </c>
      <c r="DT600" s="17">
        <f t="shared" si="151"/>
        <v>0</v>
      </c>
      <c r="DU600" s="162"/>
      <c r="DV600" s="166">
        <f>IF(PMKAFAAPAYER[[#This Row],[ ]]="Payé",PMKAFAAPAYER[[#This Row],[03.12.2025]],0)</f>
        <v>0</v>
      </c>
      <c r="DW600" s="161"/>
      <c r="DX600" s="166">
        <f>IF(PMKAFAAPAYER[[#This Row],[ ]]="Payé",PMKAFAAPAYER[[#This Row],[10.12.2025]],0)</f>
        <v>0</v>
      </c>
      <c r="DY600" s="161"/>
      <c r="DZ600" s="166">
        <f>IF(PMKAFAAPAYER[[#This Row],[ ]]="Payé",PMKAFAAPAYER[[#This Row],[17.12.2025]],0)</f>
        <v>0</v>
      </c>
      <c r="EA600" s="161"/>
      <c r="EB600" s="166">
        <f>IF(PMKAFAAPAYER[[#This Row],[ ]]="Payé",PMKAFAAPAYER[[#This Row],[24.12.2025]],0)</f>
        <v>0</v>
      </c>
      <c r="EC600" s="161"/>
      <c r="ED600" s="176">
        <f>IF(PMKAFAAPAYER[[#This Row],[ ]]="Payé",PMKAFAAPAYER[[#This Row],[31.12.2025]],0)</f>
        <v>0</v>
      </c>
      <c r="EE600" s="18">
        <f t="shared" si="152"/>
        <v>0</v>
      </c>
      <c r="EF600" s="11">
        <f t="shared" si="153"/>
        <v>0</v>
      </c>
      <c r="EG600" s="16">
        <f>+PMKAFAAPAYER[[#This Row],[CHF]]-PMKAFAAPAYER[[#This Row],[T2025]]</f>
        <v>0</v>
      </c>
    </row>
    <row r="601" spans="1:137" x14ac:dyDescent="0.3">
      <c r="A601" s="9">
        <f t="shared" si="154"/>
        <v>596</v>
      </c>
      <c r="B601" s="250"/>
      <c r="C601" s="251"/>
      <c r="D601" s="252"/>
      <c r="E601" s="253"/>
      <c r="F601" s="265">
        <f t="shared" si="140"/>
        <v>0</v>
      </c>
      <c r="G601" s="254"/>
      <c r="H601" s="255"/>
      <c r="I601" s="256"/>
      <c r="J601" s="14"/>
      <c r="K601" s="14"/>
      <c r="L601" s="14"/>
      <c r="N601" s="15"/>
      <c r="P601" s="258"/>
      <c r="Q601" s="259"/>
      <c r="R601" s="260"/>
      <c r="S601" s="166">
        <f>IF(PMKAFAAPAYER[[#This Row],[ ]]="Payé",PMKAFAAPAYER[[#This Row],[02.01.2025]],0)</f>
        <v>0</v>
      </c>
      <c r="T601" s="234"/>
      <c r="U601" s="166">
        <f>IF(PMKAFAAPAYER[[#This Row],[ ]]="Payé",PMKAFAAPAYER[[#This Row],[09.01.2025]],0)</f>
        <v>0</v>
      </c>
      <c r="V601" s="234"/>
      <c r="W601" s="166">
        <f>IF(PMKAFAAPAYER[[#This Row],[ ]]="Payé",PMKAFAAPAYER[[#This Row],[16.01.2025]],0)</f>
        <v>0</v>
      </c>
      <c r="X601" s="234"/>
      <c r="Y601" s="166">
        <f>IF(PMKAFAAPAYER[[#This Row],[ ]]="Payé",PMKAFAAPAYER[[#This Row],[23.01.2025]],0)</f>
        <v>0</v>
      </c>
      <c r="Z601" s="234"/>
      <c r="AA601" s="176">
        <f>IF(PMKAFAAPAYER[[#This Row],[ ]]="Payé",PMKAFAAPAYER[[#This Row],[30.01.2025]],0)</f>
        <v>0</v>
      </c>
      <c r="AB601" s="32">
        <f t="shared" si="141"/>
        <v>0</v>
      </c>
      <c r="AC601" s="234"/>
      <c r="AD601" s="166">
        <f>IF(PMKAFAAPAYER[[#This Row],[ ]]="Payé",PMKAFAAPAYER[[#This Row],[06.02.2025]],0)</f>
        <v>0</v>
      </c>
      <c r="AE601" s="234"/>
      <c r="AF601" s="166">
        <f>IF(PMKAFAAPAYER[[#This Row],[ ]]="Payé",PMKAFAAPAYER[[#This Row],[13.02.2025]],0)</f>
        <v>0</v>
      </c>
      <c r="AG601" s="234"/>
      <c r="AH601" s="166">
        <f>IF(PMKAFAAPAYER[[#This Row],[ ]]="Payé",PMKAFAAPAYER[[#This Row],[20.02.2025]],0)</f>
        <v>0</v>
      </c>
      <c r="AI601" s="234"/>
      <c r="AJ601" s="176">
        <f>IF(PMKAFAAPAYER[[#This Row],[ ]]="Payé",PMKAFAAPAYER[[#This Row],[27.02.2025]],0)</f>
        <v>0</v>
      </c>
      <c r="AK601" s="47">
        <f t="shared" si="142"/>
        <v>0</v>
      </c>
      <c r="AL601" s="162"/>
      <c r="AM601" s="166">
        <f>IF(PMKAFAAPAYER[[#This Row],[ ]]="Payé",PMKAFAAPAYER[[#This Row],[05.03.2025]],0)</f>
        <v>0</v>
      </c>
      <c r="AN601" s="161"/>
      <c r="AO601" s="166">
        <f>IF(PMKAFAAPAYER[[#This Row],[ ]]="Payé",PMKAFAAPAYER[[#This Row],[12.03.2025]],0)</f>
        <v>0</v>
      </c>
      <c r="AP601" s="161"/>
      <c r="AQ601" s="166">
        <f>IF(PMKAFAAPAYER[[#This Row],[ ]]="Payé",PMKAFAAPAYER[[#This Row],[19.03.2025]],0)</f>
        <v>0</v>
      </c>
      <c r="AR601" s="161"/>
      <c r="AS601" s="176">
        <f>IF(PMKAFAAPAYER[[#This Row],[ ]]="Payé",PMKAFAAPAYER[[#This Row],[26.03.2025]],0)</f>
        <v>0</v>
      </c>
      <c r="AT601" s="17">
        <f t="shared" si="143"/>
        <v>0</v>
      </c>
      <c r="AU601" s="162"/>
      <c r="AV601" s="166">
        <f>IF(PMKAFAAPAYER[[#This Row],[ ]]="Payé",PMKAFAAPAYER[[#This Row],[02.04.2025]],0)</f>
        <v>0</v>
      </c>
      <c r="AW601" s="161"/>
      <c r="AX601" s="166">
        <f>IF(PMKAFAAPAYER[[#This Row],[ ]]="Payé",PMKAFAAPAYER[[#This Row],[09.04.2025]],0)</f>
        <v>0</v>
      </c>
      <c r="AY601" s="161"/>
      <c r="AZ601" s="166">
        <f>IF(PMKAFAAPAYER[[#This Row],[ ]]="Payé",PMKAFAAPAYER[[#This Row],[16.04.2025]],0)</f>
        <v>0</v>
      </c>
      <c r="BA601" s="161"/>
      <c r="BB601" s="166">
        <f>IF(PMKAFAAPAYER[[#This Row],[ ]]="Payé",PMKAFAAPAYER[[#This Row],[23.04.2025]],0)</f>
        <v>0</v>
      </c>
      <c r="BC601" s="161"/>
      <c r="BD601" s="176">
        <f>IF(PMKAFAAPAYER[[#This Row],[ ]]="Payé",PMKAFAAPAYER[[#This Row],[30.04.2025]],0)</f>
        <v>0</v>
      </c>
      <c r="BE601" s="18">
        <f t="shared" si="144"/>
        <v>0</v>
      </c>
      <c r="BF601" s="162"/>
      <c r="BG601" s="166">
        <f>IF(PMKAFAAPAYER[[#This Row],[ ]]="Payé",PMKAFAAPAYER[[#This Row],[07.05.2025]],0)</f>
        <v>0</v>
      </c>
      <c r="BH601" s="161"/>
      <c r="BI601" s="166">
        <f>IF(PMKAFAAPAYER[[#This Row],[ ]]="Payé",PMKAFAAPAYER[[#This Row],[14.05.2025]],0)</f>
        <v>0</v>
      </c>
      <c r="BJ601" s="161"/>
      <c r="BK601" s="166">
        <f>IF(PMKAFAAPAYER[[#This Row],[ ]]="Payé",PMKAFAAPAYER[[#This Row],[21.05.2025]],0)</f>
        <v>0</v>
      </c>
      <c r="BL601" s="161"/>
      <c r="BM601" s="176">
        <f>IF(PMKAFAAPAYER[[#This Row],[ ]]="Payé",PMKAFAAPAYER[[#This Row],[28.05.2025]],0)</f>
        <v>0</v>
      </c>
      <c r="BN601" s="17">
        <f t="shared" si="145"/>
        <v>0</v>
      </c>
      <c r="BO601" s="162"/>
      <c r="BP601" s="166">
        <f>IF(PMKAFAAPAYER[[#This Row],[ ]]="Payé",PMKAFAAPAYER[[#This Row],[04.06.2025]],0)</f>
        <v>0</v>
      </c>
      <c r="BQ601" s="161"/>
      <c r="BR601" s="166">
        <f>IF(PMKAFAAPAYER[[#This Row],[ ]]="Payé",PMKAFAAPAYER[[#This Row],[11.06.2025]],0)</f>
        <v>0</v>
      </c>
      <c r="BS601" s="161"/>
      <c r="BT601" s="166">
        <f>IF(PMKAFAAPAYER[[#This Row],[ ]]="Payé",PMKAFAAPAYER[[#This Row],[18.06.2025]],0)</f>
        <v>0</v>
      </c>
      <c r="BU601" s="161"/>
      <c r="BV601" s="176">
        <f>IF(PMKAFAAPAYER[[#This Row],[ ]]="Payé",PMKAFAAPAYER[[#This Row],[25.06.2025]],0)</f>
        <v>0</v>
      </c>
      <c r="BW601" s="18">
        <f t="shared" si="146"/>
        <v>0</v>
      </c>
      <c r="BX601" s="162"/>
      <c r="BY601" s="166">
        <f>IF(PMKAFAAPAYER[[#This Row],[ ]]="Payé",PMKAFAAPAYER[[#This Row],[02.07.2025]],0)</f>
        <v>0</v>
      </c>
      <c r="BZ601" s="161"/>
      <c r="CA601" s="166">
        <f>IF(PMKAFAAPAYER[[#This Row],[ ]]="Payé",PMKAFAAPAYER[[#This Row],[09.07.2025]],0)</f>
        <v>0</v>
      </c>
      <c r="CB601" s="161"/>
      <c r="CC601" s="166">
        <f>IF(PMKAFAAPAYER[[#This Row],[ ]]="Payé",PMKAFAAPAYER[[#This Row],[16.07.2025]],0)</f>
        <v>0</v>
      </c>
      <c r="CD601" s="161"/>
      <c r="CE601" s="166">
        <f>IF(PMKAFAAPAYER[[#This Row],[ ]]="Payé",PMKAFAAPAYER[[#This Row],[23.07.2025]],0)</f>
        <v>0</v>
      </c>
      <c r="CF601" s="161"/>
      <c r="CG601" s="176">
        <f>IF(PMKAFAAPAYER[[#This Row],[ ]]="Payé",PMKAFAAPAYER[[#This Row],[30.07.2025]],0)</f>
        <v>0</v>
      </c>
      <c r="CH601" s="17">
        <f t="shared" si="147"/>
        <v>0</v>
      </c>
      <c r="CI601" s="162"/>
      <c r="CJ601" s="166">
        <f>IF(PMKAFAAPAYER[[#This Row],[ ]]="Payé",PMKAFAAPAYER[[#This Row],[06.08.2025]],0)</f>
        <v>0</v>
      </c>
      <c r="CK601" s="161"/>
      <c r="CL601" s="166">
        <f>IF(PMKAFAAPAYER[[#This Row],[ ]]="Payé",PMKAFAAPAYER[[#This Row],[13.08.2025]],0)</f>
        <v>0</v>
      </c>
      <c r="CM601" s="161"/>
      <c r="CN601" s="166">
        <f>IF(PMKAFAAPAYER[[#This Row],[ ]]="Payé",PMKAFAAPAYER[[#This Row],[20.08.2025]],0)</f>
        <v>0</v>
      </c>
      <c r="CO601" s="161"/>
      <c r="CP601" s="176">
        <f>IF(PMKAFAAPAYER[[#This Row],[ ]]="Payé",PMKAFAAPAYER[[#This Row],[27.08.2025]],0)</f>
        <v>0</v>
      </c>
      <c r="CQ601" s="18">
        <f t="shared" si="148"/>
        <v>0</v>
      </c>
      <c r="CR601" s="162"/>
      <c r="CS601" s="166">
        <f>IF(PMKAFAAPAYER[[#This Row],[ ]]="Payé",PMKAFAAPAYER[[#This Row],[03.09.2025]],0)</f>
        <v>0</v>
      </c>
      <c r="CT601" s="161"/>
      <c r="CU601" s="166">
        <f>IF(PMKAFAAPAYER[[#This Row],[ ]]="Payé",PMKAFAAPAYER[[#This Row],[10.09.2025]],0)</f>
        <v>0</v>
      </c>
      <c r="CV601" s="161"/>
      <c r="CW601" s="166">
        <f>IF(PMKAFAAPAYER[[#This Row],[ ]]="Payé",PMKAFAAPAYER[[#This Row],[17.09.2025]],0)</f>
        <v>0</v>
      </c>
      <c r="CX601" s="161"/>
      <c r="CY601" s="176">
        <f>IF(PMKAFAAPAYER[[#This Row],[ ]]="Payé",PMKAFAAPAYER[[#This Row],[24.09.2025]],0)</f>
        <v>0</v>
      </c>
      <c r="CZ601" s="17">
        <f t="shared" si="149"/>
        <v>0</v>
      </c>
      <c r="DA601" s="162"/>
      <c r="DB601" s="166">
        <f>IF(PMKAFAAPAYER[[#This Row],[ ]]="Payé",PMKAFAAPAYER[[#This Row],[01.10.2025]],0)</f>
        <v>0</v>
      </c>
      <c r="DC601" s="161"/>
      <c r="DD601" s="166">
        <f>IF(PMKAFAAPAYER[[#This Row],[ ]]="Payé",PMKAFAAPAYER[[#This Row],[08.10.2025]],0)</f>
        <v>0</v>
      </c>
      <c r="DE601" s="161"/>
      <c r="DF601" s="166">
        <f>IF(PMKAFAAPAYER[[#This Row],[ ]]="Payé",PMKAFAAPAYER[[#This Row],[15.10.2025]],0)</f>
        <v>0</v>
      </c>
      <c r="DG601" s="161"/>
      <c r="DH601" s="166">
        <f>IF(PMKAFAAPAYER[[#This Row],[ ]]="Payé",PMKAFAAPAYER[[#This Row],[22.10.2025]],0)</f>
        <v>0</v>
      </c>
      <c r="DI601" s="161"/>
      <c r="DJ601" s="176">
        <f>IF(PMKAFAAPAYER[[#This Row],[ ]]="Payé",PMKAFAAPAYER[[#This Row],[29.10.2025]],0)</f>
        <v>0</v>
      </c>
      <c r="DK601" s="18">
        <f t="shared" si="150"/>
        <v>0</v>
      </c>
      <c r="DL601" s="162"/>
      <c r="DM601" s="166">
        <f>IF(PMKAFAAPAYER[[#This Row],[ ]]="Payé",PMKAFAAPAYER[[#This Row],[05.11.2025]],0)</f>
        <v>0</v>
      </c>
      <c r="DN601" s="161"/>
      <c r="DO601" s="166">
        <f>IF(PMKAFAAPAYER[[#This Row],[ ]]="Payé",PMKAFAAPAYER[[#This Row],[12.11.2025]],0)</f>
        <v>0</v>
      </c>
      <c r="DP601" s="161"/>
      <c r="DQ601" s="166">
        <f>IF(PMKAFAAPAYER[[#This Row],[ ]]="Payé",PMKAFAAPAYER[[#This Row],[19.11.2025]],0)</f>
        <v>0</v>
      </c>
      <c r="DR601" s="161"/>
      <c r="DS601" s="176">
        <f>IF(PMKAFAAPAYER[[#This Row],[ ]]="Payé",PMKAFAAPAYER[[#This Row],[26.11.2025]],0)</f>
        <v>0</v>
      </c>
      <c r="DT601" s="17">
        <f t="shared" si="151"/>
        <v>0</v>
      </c>
      <c r="DU601" s="162"/>
      <c r="DV601" s="166">
        <f>IF(PMKAFAAPAYER[[#This Row],[ ]]="Payé",PMKAFAAPAYER[[#This Row],[03.12.2025]],0)</f>
        <v>0</v>
      </c>
      <c r="DW601" s="161"/>
      <c r="DX601" s="166">
        <f>IF(PMKAFAAPAYER[[#This Row],[ ]]="Payé",PMKAFAAPAYER[[#This Row],[10.12.2025]],0)</f>
        <v>0</v>
      </c>
      <c r="DY601" s="161"/>
      <c r="DZ601" s="166">
        <f>IF(PMKAFAAPAYER[[#This Row],[ ]]="Payé",PMKAFAAPAYER[[#This Row],[17.12.2025]],0)</f>
        <v>0</v>
      </c>
      <c r="EA601" s="161"/>
      <c r="EB601" s="166">
        <f>IF(PMKAFAAPAYER[[#This Row],[ ]]="Payé",PMKAFAAPAYER[[#This Row],[24.12.2025]],0)</f>
        <v>0</v>
      </c>
      <c r="EC601" s="161"/>
      <c r="ED601" s="176">
        <f>IF(PMKAFAAPAYER[[#This Row],[ ]]="Payé",PMKAFAAPAYER[[#This Row],[31.12.2025]],0)</f>
        <v>0</v>
      </c>
      <c r="EE601" s="18">
        <f t="shared" si="152"/>
        <v>0</v>
      </c>
      <c r="EF601" s="11">
        <f t="shared" si="153"/>
        <v>0</v>
      </c>
      <c r="EG601" s="16">
        <f>+PMKAFAAPAYER[[#This Row],[CHF]]-PMKAFAAPAYER[[#This Row],[T2025]]</f>
        <v>0</v>
      </c>
    </row>
    <row r="602" spans="1:137" x14ac:dyDescent="0.3">
      <c r="A602" s="9">
        <f t="shared" si="154"/>
        <v>597</v>
      </c>
      <c r="B602" s="250"/>
      <c r="C602" s="251"/>
      <c r="D602" s="252"/>
      <c r="E602" s="253"/>
      <c r="F602" s="265">
        <f t="shared" si="140"/>
        <v>0</v>
      </c>
      <c r="G602" s="254"/>
      <c r="H602" s="255"/>
      <c r="I602" s="256"/>
      <c r="J602" s="14"/>
      <c r="K602" s="14"/>
      <c r="L602" s="14"/>
      <c r="N602" s="15"/>
      <c r="P602" s="258"/>
      <c r="Q602" s="259"/>
      <c r="R602" s="260"/>
      <c r="S602" s="166">
        <f>IF(PMKAFAAPAYER[[#This Row],[ ]]="Payé",PMKAFAAPAYER[[#This Row],[02.01.2025]],0)</f>
        <v>0</v>
      </c>
      <c r="T602" s="234"/>
      <c r="U602" s="166">
        <f>IF(PMKAFAAPAYER[[#This Row],[ ]]="Payé",PMKAFAAPAYER[[#This Row],[09.01.2025]],0)</f>
        <v>0</v>
      </c>
      <c r="V602" s="234"/>
      <c r="W602" s="166">
        <f>IF(PMKAFAAPAYER[[#This Row],[ ]]="Payé",PMKAFAAPAYER[[#This Row],[16.01.2025]],0)</f>
        <v>0</v>
      </c>
      <c r="X602" s="234"/>
      <c r="Y602" s="166">
        <f>IF(PMKAFAAPAYER[[#This Row],[ ]]="Payé",PMKAFAAPAYER[[#This Row],[23.01.2025]],0)</f>
        <v>0</v>
      </c>
      <c r="Z602" s="234"/>
      <c r="AA602" s="176">
        <f>IF(PMKAFAAPAYER[[#This Row],[ ]]="Payé",PMKAFAAPAYER[[#This Row],[30.01.2025]],0)</f>
        <v>0</v>
      </c>
      <c r="AB602" s="32">
        <f t="shared" si="141"/>
        <v>0</v>
      </c>
      <c r="AC602" s="234"/>
      <c r="AD602" s="166">
        <f>IF(PMKAFAAPAYER[[#This Row],[ ]]="Payé",PMKAFAAPAYER[[#This Row],[06.02.2025]],0)</f>
        <v>0</v>
      </c>
      <c r="AE602" s="234"/>
      <c r="AF602" s="166">
        <f>IF(PMKAFAAPAYER[[#This Row],[ ]]="Payé",PMKAFAAPAYER[[#This Row],[13.02.2025]],0)</f>
        <v>0</v>
      </c>
      <c r="AG602" s="234"/>
      <c r="AH602" s="166">
        <f>IF(PMKAFAAPAYER[[#This Row],[ ]]="Payé",PMKAFAAPAYER[[#This Row],[20.02.2025]],0)</f>
        <v>0</v>
      </c>
      <c r="AI602" s="234"/>
      <c r="AJ602" s="176">
        <f>IF(PMKAFAAPAYER[[#This Row],[ ]]="Payé",PMKAFAAPAYER[[#This Row],[27.02.2025]],0)</f>
        <v>0</v>
      </c>
      <c r="AK602" s="47">
        <f t="shared" si="142"/>
        <v>0</v>
      </c>
      <c r="AL602" s="162"/>
      <c r="AM602" s="166">
        <f>IF(PMKAFAAPAYER[[#This Row],[ ]]="Payé",PMKAFAAPAYER[[#This Row],[05.03.2025]],0)</f>
        <v>0</v>
      </c>
      <c r="AN602" s="161"/>
      <c r="AO602" s="166">
        <f>IF(PMKAFAAPAYER[[#This Row],[ ]]="Payé",PMKAFAAPAYER[[#This Row],[12.03.2025]],0)</f>
        <v>0</v>
      </c>
      <c r="AP602" s="161"/>
      <c r="AQ602" s="166">
        <f>IF(PMKAFAAPAYER[[#This Row],[ ]]="Payé",PMKAFAAPAYER[[#This Row],[19.03.2025]],0)</f>
        <v>0</v>
      </c>
      <c r="AR602" s="161"/>
      <c r="AS602" s="176">
        <f>IF(PMKAFAAPAYER[[#This Row],[ ]]="Payé",PMKAFAAPAYER[[#This Row],[26.03.2025]],0)</f>
        <v>0</v>
      </c>
      <c r="AT602" s="17">
        <f t="shared" si="143"/>
        <v>0</v>
      </c>
      <c r="AU602" s="162"/>
      <c r="AV602" s="166">
        <f>IF(PMKAFAAPAYER[[#This Row],[ ]]="Payé",PMKAFAAPAYER[[#This Row],[02.04.2025]],0)</f>
        <v>0</v>
      </c>
      <c r="AW602" s="161"/>
      <c r="AX602" s="166">
        <f>IF(PMKAFAAPAYER[[#This Row],[ ]]="Payé",PMKAFAAPAYER[[#This Row],[09.04.2025]],0)</f>
        <v>0</v>
      </c>
      <c r="AY602" s="161"/>
      <c r="AZ602" s="166">
        <f>IF(PMKAFAAPAYER[[#This Row],[ ]]="Payé",PMKAFAAPAYER[[#This Row],[16.04.2025]],0)</f>
        <v>0</v>
      </c>
      <c r="BA602" s="161"/>
      <c r="BB602" s="166">
        <f>IF(PMKAFAAPAYER[[#This Row],[ ]]="Payé",PMKAFAAPAYER[[#This Row],[23.04.2025]],0)</f>
        <v>0</v>
      </c>
      <c r="BC602" s="161"/>
      <c r="BD602" s="176">
        <f>IF(PMKAFAAPAYER[[#This Row],[ ]]="Payé",PMKAFAAPAYER[[#This Row],[30.04.2025]],0)</f>
        <v>0</v>
      </c>
      <c r="BE602" s="18">
        <f t="shared" si="144"/>
        <v>0</v>
      </c>
      <c r="BF602" s="162"/>
      <c r="BG602" s="166">
        <f>IF(PMKAFAAPAYER[[#This Row],[ ]]="Payé",PMKAFAAPAYER[[#This Row],[07.05.2025]],0)</f>
        <v>0</v>
      </c>
      <c r="BH602" s="161"/>
      <c r="BI602" s="166">
        <f>IF(PMKAFAAPAYER[[#This Row],[ ]]="Payé",PMKAFAAPAYER[[#This Row],[14.05.2025]],0)</f>
        <v>0</v>
      </c>
      <c r="BJ602" s="161"/>
      <c r="BK602" s="166">
        <f>IF(PMKAFAAPAYER[[#This Row],[ ]]="Payé",PMKAFAAPAYER[[#This Row],[21.05.2025]],0)</f>
        <v>0</v>
      </c>
      <c r="BL602" s="161"/>
      <c r="BM602" s="176">
        <f>IF(PMKAFAAPAYER[[#This Row],[ ]]="Payé",PMKAFAAPAYER[[#This Row],[28.05.2025]],0)</f>
        <v>0</v>
      </c>
      <c r="BN602" s="17">
        <f t="shared" si="145"/>
        <v>0</v>
      </c>
      <c r="BO602" s="162"/>
      <c r="BP602" s="166">
        <f>IF(PMKAFAAPAYER[[#This Row],[ ]]="Payé",PMKAFAAPAYER[[#This Row],[04.06.2025]],0)</f>
        <v>0</v>
      </c>
      <c r="BQ602" s="161"/>
      <c r="BR602" s="166">
        <f>IF(PMKAFAAPAYER[[#This Row],[ ]]="Payé",PMKAFAAPAYER[[#This Row],[11.06.2025]],0)</f>
        <v>0</v>
      </c>
      <c r="BS602" s="161"/>
      <c r="BT602" s="166">
        <f>IF(PMKAFAAPAYER[[#This Row],[ ]]="Payé",PMKAFAAPAYER[[#This Row],[18.06.2025]],0)</f>
        <v>0</v>
      </c>
      <c r="BU602" s="161"/>
      <c r="BV602" s="176">
        <f>IF(PMKAFAAPAYER[[#This Row],[ ]]="Payé",PMKAFAAPAYER[[#This Row],[25.06.2025]],0)</f>
        <v>0</v>
      </c>
      <c r="BW602" s="18">
        <f t="shared" si="146"/>
        <v>0</v>
      </c>
      <c r="BX602" s="162"/>
      <c r="BY602" s="166">
        <f>IF(PMKAFAAPAYER[[#This Row],[ ]]="Payé",PMKAFAAPAYER[[#This Row],[02.07.2025]],0)</f>
        <v>0</v>
      </c>
      <c r="BZ602" s="161"/>
      <c r="CA602" s="166">
        <f>IF(PMKAFAAPAYER[[#This Row],[ ]]="Payé",PMKAFAAPAYER[[#This Row],[09.07.2025]],0)</f>
        <v>0</v>
      </c>
      <c r="CB602" s="161"/>
      <c r="CC602" s="166">
        <f>IF(PMKAFAAPAYER[[#This Row],[ ]]="Payé",PMKAFAAPAYER[[#This Row],[16.07.2025]],0)</f>
        <v>0</v>
      </c>
      <c r="CD602" s="161"/>
      <c r="CE602" s="166">
        <f>IF(PMKAFAAPAYER[[#This Row],[ ]]="Payé",PMKAFAAPAYER[[#This Row],[23.07.2025]],0)</f>
        <v>0</v>
      </c>
      <c r="CF602" s="161"/>
      <c r="CG602" s="176">
        <f>IF(PMKAFAAPAYER[[#This Row],[ ]]="Payé",PMKAFAAPAYER[[#This Row],[30.07.2025]],0)</f>
        <v>0</v>
      </c>
      <c r="CH602" s="17">
        <f t="shared" si="147"/>
        <v>0</v>
      </c>
      <c r="CI602" s="162"/>
      <c r="CJ602" s="166">
        <f>IF(PMKAFAAPAYER[[#This Row],[ ]]="Payé",PMKAFAAPAYER[[#This Row],[06.08.2025]],0)</f>
        <v>0</v>
      </c>
      <c r="CK602" s="161"/>
      <c r="CL602" s="166">
        <f>IF(PMKAFAAPAYER[[#This Row],[ ]]="Payé",PMKAFAAPAYER[[#This Row],[13.08.2025]],0)</f>
        <v>0</v>
      </c>
      <c r="CM602" s="161"/>
      <c r="CN602" s="166">
        <f>IF(PMKAFAAPAYER[[#This Row],[ ]]="Payé",PMKAFAAPAYER[[#This Row],[20.08.2025]],0)</f>
        <v>0</v>
      </c>
      <c r="CO602" s="161"/>
      <c r="CP602" s="176">
        <f>IF(PMKAFAAPAYER[[#This Row],[ ]]="Payé",PMKAFAAPAYER[[#This Row],[27.08.2025]],0)</f>
        <v>0</v>
      </c>
      <c r="CQ602" s="18">
        <f t="shared" si="148"/>
        <v>0</v>
      </c>
      <c r="CR602" s="162"/>
      <c r="CS602" s="166">
        <f>IF(PMKAFAAPAYER[[#This Row],[ ]]="Payé",PMKAFAAPAYER[[#This Row],[03.09.2025]],0)</f>
        <v>0</v>
      </c>
      <c r="CT602" s="161"/>
      <c r="CU602" s="166">
        <f>IF(PMKAFAAPAYER[[#This Row],[ ]]="Payé",PMKAFAAPAYER[[#This Row],[10.09.2025]],0)</f>
        <v>0</v>
      </c>
      <c r="CV602" s="161"/>
      <c r="CW602" s="166">
        <f>IF(PMKAFAAPAYER[[#This Row],[ ]]="Payé",PMKAFAAPAYER[[#This Row],[17.09.2025]],0)</f>
        <v>0</v>
      </c>
      <c r="CX602" s="161"/>
      <c r="CY602" s="176">
        <f>IF(PMKAFAAPAYER[[#This Row],[ ]]="Payé",PMKAFAAPAYER[[#This Row],[24.09.2025]],0)</f>
        <v>0</v>
      </c>
      <c r="CZ602" s="17">
        <f t="shared" si="149"/>
        <v>0</v>
      </c>
      <c r="DA602" s="162"/>
      <c r="DB602" s="166">
        <f>IF(PMKAFAAPAYER[[#This Row],[ ]]="Payé",PMKAFAAPAYER[[#This Row],[01.10.2025]],0)</f>
        <v>0</v>
      </c>
      <c r="DC602" s="161"/>
      <c r="DD602" s="166">
        <f>IF(PMKAFAAPAYER[[#This Row],[ ]]="Payé",PMKAFAAPAYER[[#This Row],[08.10.2025]],0)</f>
        <v>0</v>
      </c>
      <c r="DE602" s="161"/>
      <c r="DF602" s="166">
        <f>IF(PMKAFAAPAYER[[#This Row],[ ]]="Payé",PMKAFAAPAYER[[#This Row],[15.10.2025]],0)</f>
        <v>0</v>
      </c>
      <c r="DG602" s="161"/>
      <c r="DH602" s="166">
        <f>IF(PMKAFAAPAYER[[#This Row],[ ]]="Payé",PMKAFAAPAYER[[#This Row],[22.10.2025]],0)</f>
        <v>0</v>
      </c>
      <c r="DI602" s="161"/>
      <c r="DJ602" s="176">
        <f>IF(PMKAFAAPAYER[[#This Row],[ ]]="Payé",PMKAFAAPAYER[[#This Row],[29.10.2025]],0)</f>
        <v>0</v>
      </c>
      <c r="DK602" s="18">
        <f t="shared" si="150"/>
        <v>0</v>
      </c>
      <c r="DL602" s="162"/>
      <c r="DM602" s="166">
        <f>IF(PMKAFAAPAYER[[#This Row],[ ]]="Payé",PMKAFAAPAYER[[#This Row],[05.11.2025]],0)</f>
        <v>0</v>
      </c>
      <c r="DN602" s="161"/>
      <c r="DO602" s="166">
        <f>IF(PMKAFAAPAYER[[#This Row],[ ]]="Payé",PMKAFAAPAYER[[#This Row],[12.11.2025]],0)</f>
        <v>0</v>
      </c>
      <c r="DP602" s="161"/>
      <c r="DQ602" s="166">
        <f>IF(PMKAFAAPAYER[[#This Row],[ ]]="Payé",PMKAFAAPAYER[[#This Row],[19.11.2025]],0)</f>
        <v>0</v>
      </c>
      <c r="DR602" s="161"/>
      <c r="DS602" s="176">
        <f>IF(PMKAFAAPAYER[[#This Row],[ ]]="Payé",PMKAFAAPAYER[[#This Row],[26.11.2025]],0)</f>
        <v>0</v>
      </c>
      <c r="DT602" s="17">
        <f t="shared" si="151"/>
        <v>0</v>
      </c>
      <c r="DU602" s="162"/>
      <c r="DV602" s="166">
        <f>IF(PMKAFAAPAYER[[#This Row],[ ]]="Payé",PMKAFAAPAYER[[#This Row],[03.12.2025]],0)</f>
        <v>0</v>
      </c>
      <c r="DW602" s="161"/>
      <c r="DX602" s="166">
        <f>IF(PMKAFAAPAYER[[#This Row],[ ]]="Payé",PMKAFAAPAYER[[#This Row],[10.12.2025]],0)</f>
        <v>0</v>
      </c>
      <c r="DY602" s="161"/>
      <c r="DZ602" s="166">
        <f>IF(PMKAFAAPAYER[[#This Row],[ ]]="Payé",PMKAFAAPAYER[[#This Row],[17.12.2025]],0)</f>
        <v>0</v>
      </c>
      <c r="EA602" s="161"/>
      <c r="EB602" s="166">
        <f>IF(PMKAFAAPAYER[[#This Row],[ ]]="Payé",PMKAFAAPAYER[[#This Row],[24.12.2025]],0)</f>
        <v>0</v>
      </c>
      <c r="EC602" s="161"/>
      <c r="ED602" s="176">
        <f>IF(PMKAFAAPAYER[[#This Row],[ ]]="Payé",PMKAFAAPAYER[[#This Row],[31.12.2025]],0)</f>
        <v>0</v>
      </c>
      <c r="EE602" s="18">
        <f t="shared" si="152"/>
        <v>0</v>
      </c>
      <c r="EF602" s="11">
        <f t="shared" si="153"/>
        <v>0</v>
      </c>
      <c r="EG602" s="16">
        <f>+PMKAFAAPAYER[[#This Row],[CHF]]-PMKAFAAPAYER[[#This Row],[T2025]]</f>
        <v>0</v>
      </c>
    </row>
    <row r="603" spans="1:137" x14ac:dyDescent="0.3">
      <c r="A603" s="9">
        <f t="shared" si="154"/>
        <v>598</v>
      </c>
      <c r="B603" s="250"/>
      <c r="C603" s="251"/>
      <c r="D603" s="252"/>
      <c r="E603" s="253"/>
      <c r="F603" s="265">
        <f t="shared" si="140"/>
        <v>0</v>
      </c>
      <c r="G603" s="254"/>
      <c r="H603" s="255"/>
      <c r="I603" s="256"/>
      <c r="J603" s="14"/>
      <c r="K603" s="14"/>
      <c r="L603" s="14"/>
      <c r="N603" s="15"/>
      <c r="P603" s="258"/>
      <c r="Q603" s="259"/>
      <c r="R603" s="260"/>
      <c r="S603" s="166">
        <f>IF(PMKAFAAPAYER[[#This Row],[ ]]="Payé",PMKAFAAPAYER[[#This Row],[02.01.2025]],0)</f>
        <v>0</v>
      </c>
      <c r="T603" s="234"/>
      <c r="U603" s="166">
        <f>IF(PMKAFAAPAYER[[#This Row],[ ]]="Payé",PMKAFAAPAYER[[#This Row],[09.01.2025]],0)</f>
        <v>0</v>
      </c>
      <c r="V603" s="234"/>
      <c r="W603" s="166">
        <f>IF(PMKAFAAPAYER[[#This Row],[ ]]="Payé",PMKAFAAPAYER[[#This Row],[16.01.2025]],0)</f>
        <v>0</v>
      </c>
      <c r="X603" s="234"/>
      <c r="Y603" s="166">
        <f>IF(PMKAFAAPAYER[[#This Row],[ ]]="Payé",PMKAFAAPAYER[[#This Row],[23.01.2025]],0)</f>
        <v>0</v>
      </c>
      <c r="Z603" s="234"/>
      <c r="AA603" s="176">
        <f>IF(PMKAFAAPAYER[[#This Row],[ ]]="Payé",PMKAFAAPAYER[[#This Row],[30.01.2025]],0)</f>
        <v>0</v>
      </c>
      <c r="AB603" s="32">
        <f t="shared" si="141"/>
        <v>0</v>
      </c>
      <c r="AC603" s="234"/>
      <c r="AD603" s="166">
        <f>IF(PMKAFAAPAYER[[#This Row],[ ]]="Payé",PMKAFAAPAYER[[#This Row],[06.02.2025]],0)</f>
        <v>0</v>
      </c>
      <c r="AE603" s="234"/>
      <c r="AF603" s="166">
        <f>IF(PMKAFAAPAYER[[#This Row],[ ]]="Payé",PMKAFAAPAYER[[#This Row],[13.02.2025]],0)</f>
        <v>0</v>
      </c>
      <c r="AG603" s="234"/>
      <c r="AH603" s="166">
        <f>IF(PMKAFAAPAYER[[#This Row],[ ]]="Payé",PMKAFAAPAYER[[#This Row],[20.02.2025]],0)</f>
        <v>0</v>
      </c>
      <c r="AI603" s="234"/>
      <c r="AJ603" s="176">
        <f>IF(PMKAFAAPAYER[[#This Row],[ ]]="Payé",PMKAFAAPAYER[[#This Row],[27.02.2025]],0)</f>
        <v>0</v>
      </c>
      <c r="AK603" s="47">
        <f t="shared" si="142"/>
        <v>0</v>
      </c>
      <c r="AL603" s="162"/>
      <c r="AM603" s="166">
        <f>IF(PMKAFAAPAYER[[#This Row],[ ]]="Payé",PMKAFAAPAYER[[#This Row],[05.03.2025]],0)</f>
        <v>0</v>
      </c>
      <c r="AN603" s="161"/>
      <c r="AO603" s="166">
        <f>IF(PMKAFAAPAYER[[#This Row],[ ]]="Payé",PMKAFAAPAYER[[#This Row],[12.03.2025]],0)</f>
        <v>0</v>
      </c>
      <c r="AP603" s="161"/>
      <c r="AQ603" s="166">
        <f>IF(PMKAFAAPAYER[[#This Row],[ ]]="Payé",PMKAFAAPAYER[[#This Row],[19.03.2025]],0)</f>
        <v>0</v>
      </c>
      <c r="AR603" s="161"/>
      <c r="AS603" s="176">
        <f>IF(PMKAFAAPAYER[[#This Row],[ ]]="Payé",PMKAFAAPAYER[[#This Row],[26.03.2025]],0)</f>
        <v>0</v>
      </c>
      <c r="AT603" s="17">
        <f t="shared" si="143"/>
        <v>0</v>
      </c>
      <c r="AU603" s="162"/>
      <c r="AV603" s="166">
        <f>IF(PMKAFAAPAYER[[#This Row],[ ]]="Payé",PMKAFAAPAYER[[#This Row],[02.04.2025]],0)</f>
        <v>0</v>
      </c>
      <c r="AW603" s="161"/>
      <c r="AX603" s="166">
        <f>IF(PMKAFAAPAYER[[#This Row],[ ]]="Payé",PMKAFAAPAYER[[#This Row],[09.04.2025]],0)</f>
        <v>0</v>
      </c>
      <c r="AY603" s="161"/>
      <c r="AZ603" s="166">
        <f>IF(PMKAFAAPAYER[[#This Row],[ ]]="Payé",PMKAFAAPAYER[[#This Row],[16.04.2025]],0)</f>
        <v>0</v>
      </c>
      <c r="BA603" s="161"/>
      <c r="BB603" s="166">
        <f>IF(PMKAFAAPAYER[[#This Row],[ ]]="Payé",PMKAFAAPAYER[[#This Row],[23.04.2025]],0)</f>
        <v>0</v>
      </c>
      <c r="BC603" s="161"/>
      <c r="BD603" s="176">
        <f>IF(PMKAFAAPAYER[[#This Row],[ ]]="Payé",PMKAFAAPAYER[[#This Row],[30.04.2025]],0)</f>
        <v>0</v>
      </c>
      <c r="BE603" s="18">
        <f t="shared" si="144"/>
        <v>0</v>
      </c>
      <c r="BF603" s="162"/>
      <c r="BG603" s="166">
        <f>IF(PMKAFAAPAYER[[#This Row],[ ]]="Payé",PMKAFAAPAYER[[#This Row],[07.05.2025]],0)</f>
        <v>0</v>
      </c>
      <c r="BH603" s="161"/>
      <c r="BI603" s="166">
        <f>IF(PMKAFAAPAYER[[#This Row],[ ]]="Payé",PMKAFAAPAYER[[#This Row],[14.05.2025]],0)</f>
        <v>0</v>
      </c>
      <c r="BJ603" s="161"/>
      <c r="BK603" s="166">
        <f>IF(PMKAFAAPAYER[[#This Row],[ ]]="Payé",PMKAFAAPAYER[[#This Row],[21.05.2025]],0)</f>
        <v>0</v>
      </c>
      <c r="BL603" s="161"/>
      <c r="BM603" s="176">
        <f>IF(PMKAFAAPAYER[[#This Row],[ ]]="Payé",PMKAFAAPAYER[[#This Row],[28.05.2025]],0)</f>
        <v>0</v>
      </c>
      <c r="BN603" s="17">
        <f t="shared" si="145"/>
        <v>0</v>
      </c>
      <c r="BO603" s="162"/>
      <c r="BP603" s="166">
        <f>IF(PMKAFAAPAYER[[#This Row],[ ]]="Payé",PMKAFAAPAYER[[#This Row],[04.06.2025]],0)</f>
        <v>0</v>
      </c>
      <c r="BQ603" s="161"/>
      <c r="BR603" s="166">
        <f>IF(PMKAFAAPAYER[[#This Row],[ ]]="Payé",PMKAFAAPAYER[[#This Row],[11.06.2025]],0)</f>
        <v>0</v>
      </c>
      <c r="BS603" s="161"/>
      <c r="BT603" s="166">
        <f>IF(PMKAFAAPAYER[[#This Row],[ ]]="Payé",PMKAFAAPAYER[[#This Row],[18.06.2025]],0)</f>
        <v>0</v>
      </c>
      <c r="BU603" s="161"/>
      <c r="BV603" s="176">
        <f>IF(PMKAFAAPAYER[[#This Row],[ ]]="Payé",PMKAFAAPAYER[[#This Row],[25.06.2025]],0)</f>
        <v>0</v>
      </c>
      <c r="BW603" s="18">
        <f t="shared" si="146"/>
        <v>0</v>
      </c>
      <c r="BX603" s="162"/>
      <c r="BY603" s="166">
        <f>IF(PMKAFAAPAYER[[#This Row],[ ]]="Payé",PMKAFAAPAYER[[#This Row],[02.07.2025]],0)</f>
        <v>0</v>
      </c>
      <c r="BZ603" s="161"/>
      <c r="CA603" s="166">
        <f>IF(PMKAFAAPAYER[[#This Row],[ ]]="Payé",PMKAFAAPAYER[[#This Row],[09.07.2025]],0)</f>
        <v>0</v>
      </c>
      <c r="CB603" s="161"/>
      <c r="CC603" s="166">
        <f>IF(PMKAFAAPAYER[[#This Row],[ ]]="Payé",PMKAFAAPAYER[[#This Row],[16.07.2025]],0)</f>
        <v>0</v>
      </c>
      <c r="CD603" s="161"/>
      <c r="CE603" s="166">
        <f>IF(PMKAFAAPAYER[[#This Row],[ ]]="Payé",PMKAFAAPAYER[[#This Row],[23.07.2025]],0)</f>
        <v>0</v>
      </c>
      <c r="CF603" s="161"/>
      <c r="CG603" s="176">
        <f>IF(PMKAFAAPAYER[[#This Row],[ ]]="Payé",PMKAFAAPAYER[[#This Row],[30.07.2025]],0)</f>
        <v>0</v>
      </c>
      <c r="CH603" s="17">
        <f t="shared" si="147"/>
        <v>0</v>
      </c>
      <c r="CI603" s="162"/>
      <c r="CJ603" s="166">
        <f>IF(PMKAFAAPAYER[[#This Row],[ ]]="Payé",PMKAFAAPAYER[[#This Row],[06.08.2025]],0)</f>
        <v>0</v>
      </c>
      <c r="CK603" s="161"/>
      <c r="CL603" s="166">
        <f>IF(PMKAFAAPAYER[[#This Row],[ ]]="Payé",PMKAFAAPAYER[[#This Row],[13.08.2025]],0)</f>
        <v>0</v>
      </c>
      <c r="CM603" s="161"/>
      <c r="CN603" s="166">
        <f>IF(PMKAFAAPAYER[[#This Row],[ ]]="Payé",PMKAFAAPAYER[[#This Row],[20.08.2025]],0)</f>
        <v>0</v>
      </c>
      <c r="CO603" s="161"/>
      <c r="CP603" s="176">
        <f>IF(PMKAFAAPAYER[[#This Row],[ ]]="Payé",PMKAFAAPAYER[[#This Row],[27.08.2025]],0)</f>
        <v>0</v>
      </c>
      <c r="CQ603" s="18">
        <f t="shared" si="148"/>
        <v>0</v>
      </c>
      <c r="CR603" s="162"/>
      <c r="CS603" s="166">
        <f>IF(PMKAFAAPAYER[[#This Row],[ ]]="Payé",PMKAFAAPAYER[[#This Row],[03.09.2025]],0)</f>
        <v>0</v>
      </c>
      <c r="CT603" s="161"/>
      <c r="CU603" s="166">
        <f>IF(PMKAFAAPAYER[[#This Row],[ ]]="Payé",PMKAFAAPAYER[[#This Row],[10.09.2025]],0)</f>
        <v>0</v>
      </c>
      <c r="CV603" s="161"/>
      <c r="CW603" s="166">
        <f>IF(PMKAFAAPAYER[[#This Row],[ ]]="Payé",PMKAFAAPAYER[[#This Row],[17.09.2025]],0)</f>
        <v>0</v>
      </c>
      <c r="CX603" s="161"/>
      <c r="CY603" s="176">
        <f>IF(PMKAFAAPAYER[[#This Row],[ ]]="Payé",PMKAFAAPAYER[[#This Row],[24.09.2025]],0)</f>
        <v>0</v>
      </c>
      <c r="CZ603" s="17">
        <f t="shared" si="149"/>
        <v>0</v>
      </c>
      <c r="DA603" s="162"/>
      <c r="DB603" s="166">
        <f>IF(PMKAFAAPAYER[[#This Row],[ ]]="Payé",PMKAFAAPAYER[[#This Row],[01.10.2025]],0)</f>
        <v>0</v>
      </c>
      <c r="DC603" s="161"/>
      <c r="DD603" s="166">
        <f>IF(PMKAFAAPAYER[[#This Row],[ ]]="Payé",PMKAFAAPAYER[[#This Row],[08.10.2025]],0)</f>
        <v>0</v>
      </c>
      <c r="DE603" s="161"/>
      <c r="DF603" s="166">
        <f>IF(PMKAFAAPAYER[[#This Row],[ ]]="Payé",PMKAFAAPAYER[[#This Row],[15.10.2025]],0)</f>
        <v>0</v>
      </c>
      <c r="DG603" s="161"/>
      <c r="DH603" s="166">
        <f>IF(PMKAFAAPAYER[[#This Row],[ ]]="Payé",PMKAFAAPAYER[[#This Row],[22.10.2025]],0)</f>
        <v>0</v>
      </c>
      <c r="DI603" s="161"/>
      <c r="DJ603" s="176">
        <f>IF(PMKAFAAPAYER[[#This Row],[ ]]="Payé",PMKAFAAPAYER[[#This Row],[29.10.2025]],0)</f>
        <v>0</v>
      </c>
      <c r="DK603" s="18">
        <f t="shared" si="150"/>
        <v>0</v>
      </c>
      <c r="DL603" s="162"/>
      <c r="DM603" s="166">
        <f>IF(PMKAFAAPAYER[[#This Row],[ ]]="Payé",PMKAFAAPAYER[[#This Row],[05.11.2025]],0)</f>
        <v>0</v>
      </c>
      <c r="DN603" s="161"/>
      <c r="DO603" s="166">
        <f>IF(PMKAFAAPAYER[[#This Row],[ ]]="Payé",PMKAFAAPAYER[[#This Row],[12.11.2025]],0)</f>
        <v>0</v>
      </c>
      <c r="DP603" s="161"/>
      <c r="DQ603" s="166">
        <f>IF(PMKAFAAPAYER[[#This Row],[ ]]="Payé",PMKAFAAPAYER[[#This Row],[19.11.2025]],0)</f>
        <v>0</v>
      </c>
      <c r="DR603" s="161"/>
      <c r="DS603" s="176">
        <f>IF(PMKAFAAPAYER[[#This Row],[ ]]="Payé",PMKAFAAPAYER[[#This Row],[26.11.2025]],0)</f>
        <v>0</v>
      </c>
      <c r="DT603" s="17">
        <f t="shared" si="151"/>
        <v>0</v>
      </c>
      <c r="DU603" s="162"/>
      <c r="DV603" s="166">
        <f>IF(PMKAFAAPAYER[[#This Row],[ ]]="Payé",PMKAFAAPAYER[[#This Row],[03.12.2025]],0)</f>
        <v>0</v>
      </c>
      <c r="DW603" s="161"/>
      <c r="DX603" s="166">
        <f>IF(PMKAFAAPAYER[[#This Row],[ ]]="Payé",PMKAFAAPAYER[[#This Row],[10.12.2025]],0)</f>
        <v>0</v>
      </c>
      <c r="DY603" s="161"/>
      <c r="DZ603" s="166">
        <f>IF(PMKAFAAPAYER[[#This Row],[ ]]="Payé",PMKAFAAPAYER[[#This Row],[17.12.2025]],0)</f>
        <v>0</v>
      </c>
      <c r="EA603" s="161"/>
      <c r="EB603" s="166">
        <f>IF(PMKAFAAPAYER[[#This Row],[ ]]="Payé",PMKAFAAPAYER[[#This Row],[24.12.2025]],0)</f>
        <v>0</v>
      </c>
      <c r="EC603" s="161"/>
      <c r="ED603" s="176">
        <f>IF(PMKAFAAPAYER[[#This Row],[ ]]="Payé",PMKAFAAPAYER[[#This Row],[31.12.2025]],0)</f>
        <v>0</v>
      </c>
      <c r="EE603" s="18">
        <f t="shared" si="152"/>
        <v>0</v>
      </c>
      <c r="EF603" s="11">
        <f t="shared" si="153"/>
        <v>0</v>
      </c>
      <c r="EG603" s="16">
        <f>+PMKAFAAPAYER[[#This Row],[CHF]]-PMKAFAAPAYER[[#This Row],[T2025]]</f>
        <v>0</v>
      </c>
    </row>
    <row r="604" spans="1:137" x14ac:dyDescent="0.3">
      <c r="A604" s="9">
        <f t="shared" si="154"/>
        <v>599</v>
      </c>
      <c r="B604" s="250"/>
      <c r="C604" s="251"/>
      <c r="D604" s="252"/>
      <c r="E604" s="253"/>
      <c r="F604" s="265">
        <f t="shared" si="140"/>
        <v>0</v>
      </c>
      <c r="G604" s="254"/>
      <c r="H604" s="255"/>
      <c r="I604" s="256"/>
      <c r="J604" s="14"/>
      <c r="K604" s="14"/>
      <c r="L604" s="14"/>
      <c r="N604" s="15"/>
      <c r="P604" s="258"/>
      <c r="Q604" s="259"/>
      <c r="R604" s="260"/>
      <c r="S604" s="166">
        <f>IF(PMKAFAAPAYER[[#This Row],[ ]]="Payé",PMKAFAAPAYER[[#This Row],[02.01.2025]],0)</f>
        <v>0</v>
      </c>
      <c r="T604" s="234"/>
      <c r="U604" s="166">
        <f>IF(PMKAFAAPAYER[[#This Row],[ ]]="Payé",PMKAFAAPAYER[[#This Row],[09.01.2025]],0)</f>
        <v>0</v>
      </c>
      <c r="V604" s="234"/>
      <c r="W604" s="166">
        <f>IF(PMKAFAAPAYER[[#This Row],[ ]]="Payé",PMKAFAAPAYER[[#This Row],[16.01.2025]],0)</f>
        <v>0</v>
      </c>
      <c r="X604" s="234"/>
      <c r="Y604" s="166">
        <f>IF(PMKAFAAPAYER[[#This Row],[ ]]="Payé",PMKAFAAPAYER[[#This Row],[23.01.2025]],0)</f>
        <v>0</v>
      </c>
      <c r="Z604" s="234"/>
      <c r="AA604" s="176">
        <f>IF(PMKAFAAPAYER[[#This Row],[ ]]="Payé",PMKAFAAPAYER[[#This Row],[30.01.2025]],0)</f>
        <v>0</v>
      </c>
      <c r="AB604" s="32">
        <f t="shared" si="141"/>
        <v>0</v>
      </c>
      <c r="AC604" s="234"/>
      <c r="AD604" s="166">
        <f>IF(PMKAFAAPAYER[[#This Row],[ ]]="Payé",PMKAFAAPAYER[[#This Row],[06.02.2025]],0)</f>
        <v>0</v>
      </c>
      <c r="AE604" s="234"/>
      <c r="AF604" s="166">
        <f>IF(PMKAFAAPAYER[[#This Row],[ ]]="Payé",PMKAFAAPAYER[[#This Row],[13.02.2025]],0)</f>
        <v>0</v>
      </c>
      <c r="AG604" s="234"/>
      <c r="AH604" s="166">
        <f>IF(PMKAFAAPAYER[[#This Row],[ ]]="Payé",PMKAFAAPAYER[[#This Row],[20.02.2025]],0)</f>
        <v>0</v>
      </c>
      <c r="AI604" s="234"/>
      <c r="AJ604" s="176">
        <f>IF(PMKAFAAPAYER[[#This Row],[ ]]="Payé",PMKAFAAPAYER[[#This Row],[27.02.2025]],0)</f>
        <v>0</v>
      </c>
      <c r="AK604" s="47">
        <f t="shared" si="142"/>
        <v>0</v>
      </c>
      <c r="AL604" s="162"/>
      <c r="AM604" s="166">
        <f>IF(PMKAFAAPAYER[[#This Row],[ ]]="Payé",PMKAFAAPAYER[[#This Row],[05.03.2025]],0)</f>
        <v>0</v>
      </c>
      <c r="AN604" s="161"/>
      <c r="AO604" s="166">
        <f>IF(PMKAFAAPAYER[[#This Row],[ ]]="Payé",PMKAFAAPAYER[[#This Row],[12.03.2025]],0)</f>
        <v>0</v>
      </c>
      <c r="AP604" s="161"/>
      <c r="AQ604" s="166">
        <f>IF(PMKAFAAPAYER[[#This Row],[ ]]="Payé",PMKAFAAPAYER[[#This Row],[19.03.2025]],0)</f>
        <v>0</v>
      </c>
      <c r="AR604" s="161"/>
      <c r="AS604" s="176">
        <f>IF(PMKAFAAPAYER[[#This Row],[ ]]="Payé",PMKAFAAPAYER[[#This Row],[26.03.2025]],0)</f>
        <v>0</v>
      </c>
      <c r="AT604" s="17">
        <f t="shared" si="143"/>
        <v>0</v>
      </c>
      <c r="AU604" s="162"/>
      <c r="AV604" s="166">
        <f>IF(PMKAFAAPAYER[[#This Row],[ ]]="Payé",PMKAFAAPAYER[[#This Row],[02.04.2025]],0)</f>
        <v>0</v>
      </c>
      <c r="AW604" s="161"/>
      <c r="AX604" s="166">
        <f>IF(PMKAFAAPAYER[[#This Row],[ ]]="Payé",PMKAFAAPAYER[[#This Row],[09.04.2025]],0)</f>
        <v>0</v>
      </c>
      <c r="AY604" s="161"/>
      <c r="AZ604" s="166">
        <f>IF(PMKAFAAPAYER[[#This Row],[ ]]="Payé",PMKAFAAPAYER[[#This Row],[16.04.2025]],0)</f>
        <v>0</v>
      </c>
      <c r="BA604" s="161"/>
      <c r="BB604" s="166">
        <f>IF(PMKAFAAPAYER[[#This Row],[ ]]="Payé",PMKAFAAPAYER[[#This Row],[23.04.2025]],0)</f>
        <v>0</v>
      </c>
      <c r="BC604" s="161"/>
      <c r="BD604" s="176">
        <f>IF(PMKAFAAPAYER[[#This Row],[ ]]="Payé",PMKAFAAPAYER[[#This Row],[30.04.2025]],0)</f>
        <v>0</v>
      </c>
      <c r="BE604" s="18">
        <f t="shared" si="144"/>
        <v>0</v>
      </c>
      <c r="BF604" s="162"/>
      <c r="BG604" s="166">
        <f>IF(PMKAFAAPAYER[[#This Row],[ ]]="Payé",PMKAFAAPAYER[[#This Row],[07.05.2025]],0)</f>
        <v>0</v>
      </c>
      <c r="BH604" s="161"/>
      <c r="BI604" s="166">
        <f>IF(PMKAFAAPAYER[[#This Row],[ ]]="Payé",PMKAFAAPAYER[[#This Row],[14.05.2025]],0)</f>
        <v>0</v>
      </c>
      <c r="BJ604" s="161"/>
      <c r="BK604" s="166">
        <f>IF(PMKAFAAPAYER[[#This Row],[ ]]="Payé",PMKAFAAPAYER[[#This Row],[21.05.2025]],0)</f>
        <v>0</v>
      </c>
      <c r="BL604" s="161"/>
      <c r="BM604" s="176">
        <f>IF(PMKAFAAPAYER[[#This Row],[ ]]="Payé",PMKAFAAPAYER[[#This Row],[28.05.2025]],0)</f>
        <v>0</v>
      </c>
      <c r="BN604" s="17">
        <f t="shared" si="145"/>
        <v>0</v>
      </c>
      <c r="BO604" s="162"/>
      <c r="BP604" s="166">
        <f>IF(PMKAFAAPAYER[[#This Row],[ ]]="Payé",PMKAFAAPAYER[[#This Row],[04.06.2025]],0)</f>
        <v>0</v>
      </c>
      <c r="BQ604" s="161"/>
      <c r="BR604" s="166">
        <f>IF(PMKAFAAPAYER[[#This Row],[ ]]="Payé",PMKAFAAPAYER[[#This Row],[11.06.2025]],0)</f>
        <v>0</v>
      </c>
      <c r="BS604" s="161"/>
      <c r="BT604" s="166">
        <f>IF(PMKAFAAPAYER[[#This Row],[ ]]="Payé",PMKAFAAPAYER[[#This Row],[18.06.2025]],0)</f>
        <v>0</v>
      </c>
      <c r="BU604" s="161"/>
      <c r="BV604" s="176">
        <f>IF(PMKAFAAPAYER[[#This Row],[ ]]="Payé",PMKAFAAPAYER[[#This Row],[25.06.2025]],0)</f>
        <v>0</v>
      </c>
      <c r="BW604" s="18">
        <f t="shared" si="146"/>
        <v>0</v>
      </c>
      <c r="BX604" s="162"/>
      <c r="BY604" s="166">
        <f>IF(PMKAFAAPAYER[[#This Row],[ ]]="Payé",PMKAFAAPAYER[[#This Row],[02.07.2025]],0)</f>
        <v>0</v>
      </c>
      <c r="BZ604" s="161"/>
      <c r="CA604" s="166">
        <f>IF(PMKAFAAPAYER[[#This Row],[ ]]="Payé",PMKAFAAPAYER[[#This Row],[09.07.2025]],0)</f>
        <v>0</v>
      </c>
      <c r="CB604" s="161"/>
      <c r="CC604" s="166">
        <f>IF(PMKAFAAPAYER[[#This Row],[ ]]="Payé",PMKAFAAPAYER[[#This Row],[16.07.2025]],0)</f>
        <v>0</v>
      </c>
      <c r="CD604" s="161"/>
      <c r="CE604" s="166">
        <f>IF(PMKAFAAPAYER[[#This Row],[ ]]="Payé",PMKAFAAPAYER[[#This Row],[23.07.2025]],0)</f>
        <v>0</v>
      </c>
      <c r="CF604" s="161"/>
      <c r="CG604" s="176">
        <f>IF(PMKAFAAPAYER[[#This Row],[ ]]="Payé",PMKAFAAPAYER[[#This Row],[30.07.2025]],0)</f>
        <v>0</v>
      </c>
      <c r="CH604" s="17">
        <f t="shared" si="147"/>
        <v>0</v>
      </c>
      <c r="CI604" s="162"/>
      <c r="CJ604" s="166">
        <f>IF(PMKAFAAPAYER[[#This Row],[ ]]="Payé",PMKAFAAPAYER[[#This Row],[06.08.2025]],0)</f>
        <v>0</v>
      </c>
      <c r="CK604" s="161"/>
      <c r="CL604" s="166">
        <f>IF(PMKAFAAPAYER[[#This Row],[ ]]="Payé",PMKAFAAPAYER[[#This Row],[13.08.2025]],0)</f>
        <v>0</v>
      </c>
      <c r="CM604" s="161"/>
      <c r="CN604" s="166">
        <f>IF(PMKAFAAPAYER[[#This Row],[ ]]="Payé",PMKAFAAPAYER[[#This Row],[20.08.2025]],0)</f>
        <v>0</v>
      </c>
      <c r="CO604" s="161"/>
      <c r="CP604" s="176">
        <f>IF(PMKAFAAPAYER[[#This Row],[ ]]="Payé",PMKAFAAPAYER[[#This Row],[27.08.2025]],0)</f>
        <v>0</v>
      </c>
      <c r="CQ604" s="18">
        <f t="shared" si="148"/>
        <v>0</v>
      </c>
      <c r="CR604" s="162"/>
      <c r="CS604" s="166">
        <f>IF(PMKAFAAPAYER[[#This Row],[ ]]="Payé",PMKAFAAPAYER[[#This Row],[03.09.2025]],0)</f>
        <v>0</v>
      </c>
      <c r="CT604" s="161"/>
      <c r="CU604" s="166">
        <f>IF(PMKAFAAPAYER[[#This Row],[ ]]="Payé",PMKAFAAPAYER[[#This Row],[10.09.2025]],0)</f>
        <v>0</v>
      </c>
      <c r="CV604" s="161"/>
      <c r="CW604" s="166">
        <f>IF(PMKAFAAPAYER[[#This Row],[ ]]="Payé",PMKAFAAPAYER[[#This Row],[17.09.2025]],0)</f>
        <v>0</v>
      </c>
      <c r="CX604" s="161"/>
      <c r="CY604" s="176">
        <f>IF(PMKAFAAPAYER[[#This Row],[ ]]="Payé",PMKAFAAPAYER[[#This Row],[24.09.2025]],0)</f>
        <v>0</v>
      </c>
      <c r="CZ604" s="17">
        <f t="shared" si="149"/>
        <v>0</v>
      </c>
      <c r="DA604" s="162"/>
      <c r="DB604" s="166">
        <f>IF(PMKAFAAPAYER[[#This Row],[ ]]="Payé",PMKAFAAPAYER[[#This Row],[01.10.2025]],0)</f>
        <v>0</v>
      </c>
      <c r="DC604" s="161"/>
      <c r="DD604" s="166">
        <f>IF(PMKAFAAPAYER[[#This Row],[ ]]="Payé",PMKAFAAPAYER[[#This Row],[08.10.2025]],0)</f>
        <v>0</v>
      </c>
      <c r="DE604" s="161"/>
      <c r="DF604" s="166">
        <f>IF(PMKAFAAPAYER[[#This Row],[ ]]="Payé",PMKAFAAPAYER[[#This Row],[15.10.2025]],0)</f>
        <v>0</v>
      </c>
      <c r="DG604" s="161"/>
      <c r="DH604" s="166">
        <f>IF(PMKAFAAPAYER[[#This Row],[ ]]="Payé",PMKAFAAPAYER[[#This Row],[22.10.2025]],0)</f>
        <v>0</v>
      </c>
      <c r="DI604" s="161"/>
      <c r="DJ604" s="176">
        <f>IF(PMKAFAAPAYER[[#This Row],[ ]]="Payé",PMKAFAAPAYER[[#This Row],[29.10.2025]],0)</f>
        <v>0</v>
      </c>
      <c r="DK604" s="18">
        <f t="shared" si="150"/>
        <v>0</v>
      </c>
      <c r="DL604" s="162"/>
      <c r="DM604" s="166">
        <f>IF(PMKAFAAPAYER[[#This Row],[ ]]="Payé",PMKAFAAPAYER[[#This Row],[05.11.2025]],0)</f>
        <v>0</v>
      </c>
      <c r="DN604" s="161"/>
      <c r="DO604" s="166">
        <f>IF(PMKAFAAPAYER[[#This Row],[ ]]="Payé",PMKAFAAPAYER[[#This Row],[12.11.2025]],0)</f>
        <v>0</v>
      </c>
      <c r="DP604" s="161"/>
      <c r="DQ604" s="166">
        <f>IF(PMKAFAAPAYER[[#This Row],[ ]]="Payé",PMKAFAAPAYER[[#This Row],[19.11.2025]],0)</f>
        <v>0</v>
      </c>
      <c r="DR604" s="161"/>
      <c r="DS604" s="176">
        <f>IF(PMKAFAAPAYER[[#This Row],[ ]]="Payé",PMKAFAAPAYER[[#This Row],[26.11.2025]],0)</f>
        <v>0</v>
      </c>
      <c r="DT604" s="17">
        <f t="shared" si="151"/>
        <v>0</v>
      </c>
      <c r="DU604" s="162"/>
      <c r="DV604" s="166">
        <f>IF(PMKAFAAPAYER[[#This Row],[ ]]="Payé",PMKAFAAPAYER[[#This Row],[03.12.2025]],0)</f>
        <v>0</v>
      </c>
      <c r="DW604" s="161"/>
      <c r="DX604" s="166">
        <f>IF(PMKAFAAPAYER[[#This Row],[ ]]="Payé",PMKAFAAPAYER[[#This Row],[10.12.2025]],0)</f>
        <v>0</v>
      </c>
      <c r="DY604" s="161"/>
      <c r="DZ604" s="166">
        <f>IF(PMKAFAAPAYER[[#This Row],[ ]]="Payé",PMKAFAAPAYER[[#This Row],[17.12.2025]],0)</f>
        <v>0</v>
      </c>
      <c r="EA604" s="161"/>
      <c r="EB604" s="166">
        <f>IF(PMKAFAAPAYER[[#This Row],[ ]]="Payé",PMKAFAAPAYER[[#This Row],[24.12.2025]],0)</f>
        <v>0</v>
      </c>
      <c r="EC604" s="161"/>
      <c r="ED604" s="176">
        <f>IF(PMKAFAAPAYER[[#This Row],[ ]]="Payé",PMKAFAAPAYER[[#This Row],[31.12.2025]],0)</f>
        <v>0</v>
      </c>
      <c r="EE604" s="18">
        <f t="shared" si="152"/>
        <v>0</v>
      </c>
      <c r="EF604" s="11">
        <f t="shared" si="153"/>
        <v>0</v>
      </c>
      <c r="EG604" s="16">
        <f>+PMKAFAAPAYER[[#This Row],[CHF]]-PMKAFAAPAYER[[#This Row],[T2025]]</f>
        <v>0</v>
      </c>
    </row>
    <row r="605" spans="1:137" x14ac:dyDescent="0.3">
      <c r="A605" s="9">
        <f t="shared" si="154"/>
        <v>600</v>
      </c>
      <c r="B605" s="250"/>
      <c r="C605" s="251"/>
      <c r="D605" s="252"/>
      <c r="E605" s="253"/>
      <c r="F605" s="265">
        <f t="shared" si="140"/>
        <v>0</v>
      </c>
      <c r="G605" s="254"/>
      <c r="H605" s="255"/>
      <c r="I605" s="256"/>
      <c r="J605" s="14"/>
      <c r="K605" s="14"/>
      <c r="L605" s="14"/>
      <c r="N605" s="15"/>
      <c r="P605" s="258"/>
      <c r="Q605" s="259"/>
      <c r="R605" s="260"/>
      <c r="S605" s="166">
        <f>IF(PMKAFAAPAYER[[#This Row],[ ]]="Payé",PMKAFAAPAYER[[#This Row],[02.01.2025]],0)</f>
        <v>0</v>
      </c>
      <c r="T605" s="234"/>
      <c r="U605" s="166">
        <f>IF(PMKAFAAPAYER[[#This Row],[ ]]="Payé",PMKAFAAPAYER[[#This Row],[09.01.2025]],0)</f>
        <v>0</v>
      </c>
      <c r="V605" s="234"/>
      <c r="W605" s="166">
        <f>IF(PMKAFAAPAYER[[#This Row],[ ]]="Payé",PMKAFAAPAYER[[#This Row],[16.01.2025]],0)</f>
        <v>0</v>
      </c>
      <c r="X605" s="234"/>
      <c r="Y605" s="166">
        <f>IF(PMKAFAAPAYER[[#This Row],[ ]]="Payé",PMKAFAAPAYER[[#This Row],[23.01.2025]],0)</f>
        <v>0</v>
      </c>
      <c r="Z605" s="234"/>
      <c r="AA605" s="176">
        <f>IF(PMKAFAAPAYER[[#This Row],[ ]]="Payé",PMKAFAAPAYER[[#This Row],[30.01.2025]],0)</f>
        <v>0</v>
      </c>
      <c r="AB605" s="32">
        <f t="shared" si="141"/>
        <v>0</v>
      </c>
      <c r="AC605" s="234"/>
      <c r="AD605" s="166">
        <f>IF(PMKAFAAPAYER[[#This Row],[ ]]="Payé",PMKAFAAPAYER[[#This Row],[06.02.2025]],0)</f>
        <v>0</v>
      </c>
      <c r="AE605" s="234"/>
      <c r="AF605" s="166">
        <f>IF(PMKAFAAPAYER[[#This Row],[ ]]="Payé",PMKAFAAPAYER[[#This Row],[13.02.2025]],0)</f>
        <v>0</v>
      </c>
      <c r="AG605" s="234"/>
      <c r="AH605" s="166">
        <f>IF(PMKAFAAPAYER[[#This Row],[ ]]="Payé",PMKAFAAPAYER[[#This Row],[20.02.2025]],0)</f>
        <v>0</v>
      </c>
      <c r="AI605" s="234"/>
      <c r="AJ605" s="176">
        <f>IF(PMKAFAAPAYER[[#This Row],[ ]]="Payé",PMKAFAAPAYER[[#This Row],[27.02.2025]],0)</f>
        <v>0</v>
      </c>
      <c r="AK605" s="47">
        <f t="shared" si="142"/>
        <v>0</v>
      </c>
      <c r="AL605" s="162"/>
      <c r="AM605" s="166">
        <f>IF(PMKAFAAPAYER[[#This Row],[ ]]="Payé",PMKAFAAPAYER[[#This Row],[05.03.2025]],0)</f>
        <v>0</v>
      </c>
      <c r="AN605" s="161"/>
      <c r="AO605" s="166">
        <f>IF(PMKAFAAPAYER[[#This Row],[ ]]="Payé",PMKAFAAPAYER[[#This Row],[12.03.2025]],0)</f>
        <v>0</v>
      </c>
      <c r="AP605" s="161"/>
      <c r="AQ605" s="166">
        <f>IF(PMKAFAAPAYER[[#This Row],[ ]]="Payé",PMKAFAAPAYER[[#This Row],[19.03.2025]],0)</f>
        <v>0</v>
      </c>
      <c r="AR605" s="161"/>
      <c r="AS605" s="176">
        <f>IF(PMKAFAAPAYER[[#This Row],[ ]]="Payé",PMKAFAAPAYER[[#This Row],[26.03.2025]],0)</f>
        <v>0</v>
      </c>
      <c r="AT605" s="17">
        <f t="shared" si="143"/>
        <v>0</v>
      </c>
      <c r="AU605" s="162"/>
      <c r="AV605" s="166">
        <f>IF(PMKAFAAPAYER[[#This Row],[ ]]="Payé",PMKAFAAPAYER[[#This Row],[02.04.2025]],0)</f>
        <v>0</v>
      </c>
      <c r="AW605" s="161"/>
      <c r="AX605" s="166">
        <f>IF(PMKAFAAPAYER[[#This Row],[ ]]="Payé",PMKAFAAPAYER[[#This Row],[09.04.2025]],0)</f>
        <v>0</v>
      </c>
      <c r="AY605" s="161"/>
      <c r="AZ605" s="166">
        <f>IF(PMKAFAAPAYER[[#This Row],[ ]]="Payé",PMKAFAAPAYER[[#This Row],[16.04.2025]],0)</f>
        <v>0</v>
      </c>
      <c r="BA605" s="161"/>
      <c r="BB605" s="166">
        <f>IF(PMKAFAAPAYER[[#This Row],[ ]]="Payé",PMKAFAAPAYER[[#This Row],[23.04.2025]],0)</f>
        <v>0</v>
      </c>
      <c r="BC605" s="161"/>
      <c r="BD605" s="176">
        <f>IF(PMKAFAAPAYER[[#This Row],[ ]]="Payé",PMKAFAAPAYER[[#This Row],[30.04.2025]],0)</f>
        <v>0</v>
      </c>
      <c r="BE605" s="18">
        <f t="shared" si="144"/>
        <v>0</v>
      </c>
      <c r="BF605" s="162"/>
      <c r="BG605" s="166">
        <f>IF(PMKAFAAPAYER[[#This Row],[ ]]="Payé",PMKAFAAPAYER[[#This Row],[07.05.2025]],0)</f>
        <v>0</v>
      </c>
      <c r="BH605" s="161"/>
      <c r="BI605" s="166">
        <f>IF(PMKAFAAPAYER[[#This Row],[ ]]="Payé",PMKAFAAPAYER[[#This Row],[14.05.2025]],0)</f>
        <v>0</v>
      </c>
      <c r="BJ605" s="161"/>
      <c r="BK605" s="166">
        <f>IF(PMKAFAAPAYER[[#This Row],[ ]]="Payé",PMKAFAAPAYER[[#This Row],[21.05.2025]],0)</f>
        <v>0</v>
      </c>
      <c r="BL605" s="161"/>
      <c r="BM605" s="176">
        <f>IF(PMKAFAAPAYER[[#This Row],[ ]]="Payé",PMKAFAAPAYER[[#This Row],[28.05.2025]],0)</f>
        <v>0</v>
      </c>
      <c r="BN605" s="17">
        <f t="shared" si="145"/>
        <v>0</v>
      </c>
      <c r="BO605" s="162"/>
      <c r="BP605" s="166">
        <f>IF(PMKAFAAPAYER[[#This Row],[ ]]="Payé",PMKAFAAPAYER[[#This Row],[04.06.2025]],0)</f>
        <v>0</v>
      </c>
      <c r="BQ605" s="161"/>
      <c r="BR605" s="166">
        <f>IF(PMKAFAAPAYER[[#This Row],[ ]]="Payé",PMKAFAAPAYER[[#This Row],[11.06.2025]],0)</f>
        <v>0</v>
      </c>
      <c r="BS605" s="161"/>
      <c r="BT605" s="166">
        <f>IF(PMKAFAAPAYER[[#This Row],[ ]]="Payé",PMKAFAAPAYER[[#This Row],[18.06.2025]],0)</f>
        <v>0</v>
      </c>
      <c r="BU605" s="161"/>
      <c r="BV605" s="176">
        <f>IF(PMKAFAAPAYER[[#This Row],[ ]]="Payé",PMKAFAAPAYER[[#This Row],[25.06.2025]],0)</f>
        <v>0</v>
      </c>
      <c r="BW605" s="18">
        <f t="shared" si="146"/>
        <v>0</v>
      </c>
      <c r="BX605" s="162"/>
      <c r="BY605" s="166">
        <f>IF(PMKAFAAPAYER[[#This Row],[ ]]="Payé",PMKAFAAPAYER[[#This Row],[02.07.2025]],0)</f>
        <v>0</v>
      </c>
      <c r="BZ605" s="161"/>
      <c r="CA605" s="166">
        <f>IF(PMKAFAAPAYER[[#This Row],[ ]]="Payé",PMKAFAAPAYER[[#This Row],[09.07.2025]],0)</f>
        <v>0</v>
      </c>
      <c r="CB605" s="161"/>
      <c r="CC605" s="166">
        <f>IF(PMKAFAAPAYER[[#This Row],[ ]]="Payé",PMKAFAAPAYER[[#This Row],[16.07.2025]],0)</f>
        <v>0</v>
      </c>
      <c r="CD605" s="161"/>
      <c r="CE605" s="166">
        <f>IF(PMKAFAAPAYER[[#This Row],[ ]]="Payé",PMKAFAAPAYER[[#This Row],[23.07.2025]],0)</f>
        <v>0</v>
      </c>
      <c r="CF605" s="161"/>
      <c r="CG605" s="176">
        <f>IF(PMKAFAAPAYER[[#This Row],[ ]]="Payé",PMKAFAAPAYER[[#This Row],[30.07.2025]],0)</f>
        <v>0</v>
      </c>
      <c r="CH605" s="17">
        <f t="shared" si="147"/>
        <v>0</v>
      </c>
      <c r="CI605" s="162"/>
      <c r="CJ605" s="166">
        <f>IF(PMKAFAAPAYER[[#This Row],[ ]]="Payé",PMKAFAAPAYER[[#This Row],[06.08.2025]],0)</f>
        <v>0</v>
      </c>
      <c r="CK605" s="161"/>
      <c r="CL605" s="166">
        <f>IF(PMKAFAAPAYER[[#This Row],[ ]]="Payé",PMKAFAAPAYER[[#This Row],[13.08.2025]],0)</f>
        <v>0</v>
      </c>
      <c r="CM605" s="161"/>
      <c r="CN605" s="166">
        <f>IF(PMKAFAAPAYER[[#This Row],[ ]]="Payé",PMKAFAAPAYER[[#This Row],[20.08.2025]],0)</f>
        <v>0</v>
      </c>
      <c r="CO605" s="161"/>
      <c r="CP605" s="176">
        <f>IF(PMKAFAAPAYER[[#This Row],[ ]]="Payé",PMKAFAAPAYER[[#This Row],[27.08.2025]],0)</f>
        <v>0</v>
      </c>
      <c r="CQ605" s="18">
        <f t="shared" si="148"/>
        <v>0</v>
      </c>
      <c r="CR605" s="162"/>
      <c r="CS605" s="166">
        <f>IF(PMKAFAAPAYER[[#This Row],[ ]]="Payé",PMKAFAAPAYER[[#This Row],[03.09.2025]],0)</f>
        <v>0</v>
      </c>
      <c r="CT605" s="161"/>
      <c r="CU605" s="166">
        <f>IF(PMKAFAAPAYER[[#This Row],[ ]]="Payé",PMKAFAAPAYER[[#This Row],[10.09.2025]],0)</f>
        <v>0</v>
      </c>
      <c r="CV605" s="161"/>
      <c r="CW605" s="166">
        <f>IF(PMKAFAAPAYER[[#This Row],[ ]]="Payé",PMKAFAAPAYER[[#This Row],[17.09.2025]],0)</f>
        <v>0</v>
      </c>
      <c r="CX605" s="161"/>
      <c r="CY605" s="176">
        <f>IF(PMKAFAAPAYER[[#This Row],[ ]]="Payé",PMKAFAAPAYER[[#This Row],[24.09.2025]],0)</f>
        <v>0</v>
      </c>
      <c r="CZ605" s="17">
        <f t="shared" si="149"/>
        <v>0</v>
      </c>
      <c r="DA605" s="162"/>
      <c r="DB605" s="166">
        <f>IF(PMKAFAAPAYER[[#This Row],[ ]]="Payé",PMKAFAAPAYER[[#This Row],[01.10.2025]],0)</f>
        <v>0</v>
      </c>
      <c r="DC605" s="161"/>
      <c r="DD605" s="166">
        <f>IF(PMKAFAAPAYER[[#This Row],[ ]]="Payé",PMKAFAAPAYER[[#This Row],[08.10.2025]],0)</f>
        <v>0</v>
      </c>
      <c r="DE605" s="161"/>
      <c r="DF605" s="166">
        <f>IF(PMKAFAAPAYER[[#This Row],[ ]]="Payé",PMKAFAAPAYER[[#This Row],[15.10.2025]],0)</f>
        <v>0</v>
      </c>
      <c r="DG605" s="161"/>
      <c r="DH605" s="166">
        <f>IF(PMKAFAAPAYER[[#This Row],[ ]]="Payé",PMKAFAAPAYER[[#This Row],[22.10.2025]],0)</f>
        <v>0</v>
      </c>
      <c r="DI605" s="161"/>
      <c r="DJ605" s="176">
        <f>IF(PMKAFAAPAYER[[#This Row],[ ]]="Payé",PMKAFAAPAYER[[#This Row],[29.10.2025]],0)</f>
        <v>0</v>
      </c>
      <c r="DK605" s="18">
        <f t="shared" si="150"/>
        <v>0</v>
      </c>
      <c r="DL605" s="162"/>
      <c r="DM605" s="166">
        <f>IF(PMKAFAAPAYER[[#This Row],[ ]]="Payé",PMKAFAAPAYER[[#This Row],[05.11.2025]],0)</f>
        <v>0</v>
      </c>
      <c r="DN605" s="161"/>
      <c r="DO605" s="166">
        <f>IF(PMKAFAAPAYER[[#This Row],[ ]]="Payé",PMKAFAAPAYER[[#This Row],[12.11.2025]],0)</f>
        <v>0</v>
      </c>
      <c r="DP605" s="161"/>
      <c r="DQ605" s="166">
        <f>IF(PMKAFAAPAYER[[#This Row],[ ]]="Payé",PMKAFAAPAYER[[#This Row],[19.11.2025]],0)</f>
        <v>0</v>
      </c>
      <c r="DR605" s="161"/>
      <c r="DS605" s="176">
        <f>IF(PMKAFAAPAYER[[#This Row],[ ]]="Payé",PMKAFAAPAYER[[#This Row],[26.11.2025]],0)</f>
        <v>0</v>
      </c>
      <c r="DT605" s="17">
        <f t="shared" si="151"/>
        <v>0</v>
      </c>
      <c r="DU605" s="162"/>
      <c r="DV605" s="166">
        <f>IF(PMKAFAAPAYER[[#This Row],[ ]]="Payé",PMKAFAAPAYER[[#This Row],[03.12.2025]],0)</f>
        <v>0</v>
      </c>
      <c r="DW605" s="161"/>
      <c r="DX605" s="166">
        <f>IF(PMKAFAAPAYER[[#This Row],[ ]]="Payé",PMKAFAAPAYER[[#This Row],[10.12.2025]],0)</f>
        <v>0</v>
      </c>
      <c r="DY605" s="161"/>
      <c r="DZ605" s="166">
        <f>IF(PMKAFAAPAYER[[#This Row],[ ]]="Payé",PMKAFAAPAYER[[#This Row],[17.12.2025]],0)</f>
        <v>0</v>
      </c>
      <c r="EA605" s="161"/>
      <c r="EB605" s="166">
        <f>IF(PMKAFAAPAYER[[#This Row],[ ]]="Payé",PMKAFAAPAYER[[#This Row],[24.12.2025]],0)</f>
        <v>0</v>
      </c>
      <c r="EC605" s="161"/>
      <c r="ED605" s="176">
        <f>IF(PMKAFAAPAYER[[#This Row],[ ]]="Payé",PMKAFAAPAYER[[#This Row],[31.12.2025]],0)</f>
        <v>0</v>
      </c>
      <c r="EE605" s="18">
        <f t="shared" si="152"/>
        <v>0</v>
      </c>
      <c r="EF605" s="11">
        <f t="shared" si="153"/>
        <v>0</v>
      </c>
      <c r="EG605" s="16">
        <f>+PMKAFAAPAYER[[#This Row],[CHF]]-PMKAFAAPAYER[[#This Row],[T2025]]</f>
        <v>0</v>
      </c>
    </row>
    <row r="606" spans="1:137" x14ac:dyDescent="0.3">
      <c r="A606" s="9">
        <f t="shared" si="154"/>
        <v>601</v>
      </c>
      <c r="B606" s="250"/>
      <c r="C606" s="251"/>
      <c r="D606" s="252"/>
      <c r="E606" s="253"/>
      <c r="F606" s="265">
        <f t="shared" si="140"/>
        <v>0</v>
      </c>
      <c r="G606" s="254"/>
      <c r="H606" s="255"/>
      <c r="I606" s="256"/>
      <c r="J606" s="14"/>
      <c r="K606" s="14"/>
      <c r="L606" s="14"/>
      <c r="N606" s="15"/>
      <c r="P606" s="258"/>
      <c r="Q606" s="259"/>
      <c r="R606" s="260"/>
      <c r="S606" s="166">
        <f>IF(PMKAFAAPAYER[[#This Row],[ ]]="Payé",PMKAFAAPAYER[[#This Row],[02.01.2025]],0)</f>
        <v>0</v>
      </c>
      <c r="T606" s="234"/>
      <c r="U606" s="166">
        <f>IF(PMKAFAAPAYER[[#This Row],[ ]]="Payé",PMKAFAAPAYER[[#This Row],[09.01.2025]],0)</f>
        <v>0</v>
      </c>
      <c r="V606" s="234"/>
      <c r="W606" s="166">
        <f>IF(PMKAFAAPAYER[[#This Row],[ ]]="Payé",PMKAFAAPAYER[[#This Row],[16.01.2025]],0)</f>
        <v>0</v>
      </c>
      <c r="X606" s="234"/>
      <c r="Y606" s="166">
        <f>IF(PMKAFAAPAYER[[#This Row],[ ]]="Payé",PMKAFAAPAYER[[#This Row],[23.01.2025]],0)</f>
        <v>0</v>
      </c>
      <c r="Z606" s="234"/>
      <c r="AA606" s="176">
        <f>IF(PMKAFAAPAYER[[#This Row],[ ]]="Payé",PMKAFAAPAYER[[#This Row],[30.01.2025]],0)</f>
        <v>0</v>
      </c>
      <c r="AB606" s="32">
        <f t="shared" si="141"/>
        <v>0</v>
      </c>
      <c r="AC606" s="234"/>
      <c r="AD606" s="166">
        <f>IF(PMKAFAAPAYER[[#This Row],[ ]]="Payé",PMKAFAAPAYER[[#This Row],[06.02.2025]],0)</f>
        <v>0</v>
      </c>
      <c r="AE606" s="234"/>
      <c r="AF606" s="166">
        <f>IF(PMKAFAAPAYER[[#This Row],[ ]]="Payé",PMKAFAAPAYER[[#This Row],[13.02.2025]],0)</f>
        <v>0</v>
      </c>
      <c r="AG606" s="234"/>
      <c r="AH606" s="166">
        <f>IF(PMKAFAAPAYER[[#This Row],[ ]]="Payé",PMKAFAAPAYER[[#This Row],[20.02.2025]],0)</f>
        <v>0</v>
      </c>
      <c r="AI606" s="234"/>
      <c r="AJ606" s="176">
        <f>IF(PMKAFAAPAYER[[#This Row],[ ]]="Payé",PMKAFAAPAYER[[#This Row],[27.02.2025]],0)</f>
        <v>0</v>
      </c>
      <c r="AK606" s="47">
        <f t="shared" si="142"/>
        <v>0</v>
      </c>
      <c r="AL606" s="162"/>
      <c r="AM606" s="166">
        <f>IF(PMKAFAAPAYER[[#This Row],[ ]]="Payé",PMKAFAAPAYER[[#This Row],[05.03.2025]],0)</f>
        <v>0</v>
      </c>
      <c r="AN606" s="161"/>
      <c r="AO606" s="166">
        <f>IF(PMKAFAAPAYER[[#This Row],[ ]]="Payé",PMKAFAAPAYER[[#This Row],[12.03.2025]],0)</f>
        <v>0</v>
      </c>
      <c r="AP606" s="161"/>
      <c r="AQ606" s="166">
        <f>IF(PMKAFAAPAYER[[#This Row],[ ]]="Payé",PMKAFAAPAYER[[#This Row],[19.03.2025]],0)</f>
        <v>0</v>
      </c>
      <c r="AR606" s="161"/>
      <c r="AS606" s="176">
        <f>IF(PMKAFAAPAYER[[#This Row],[ ]]="Payé",PMKAFAAPAYER[[#This Row],[26.03.2025]],0)</f>
        <v>0</v>
      </c>
      <c r="AT606" s="17">
        <f t="shared" si="143"/>
        <v>0</v>
      </c>
      <c r="AU606" s="162"/>
      <c r="AV606" s="166">
        <f>IF(PMKAFAAPAYER[[#This Row],[ ]]="Payé",PMKAFAAPAYER[[#This Row],[02.04.2025]],0)</f>
        <v>0</v>
      </c>
      <c r="AW606" s="161"/>
      <c r="AX606" s="166">
        <f>IF(PMKAFAAPAYER[[#This Row],[ ]]="Payé",PMKAFAAPAYER[[#This Row],[09.04.2025]],0)</f>
        <v>0</v>
      </c>
      <c r="AY606" s="161"/>
      <c r="AZ606" s="166">
        <f>IF(PMKAFAAPAYER[[#This Row],[ ]]="Payé",PMKAFAAPAYER[[#This Row],[16.04.2025]],0)</f>
        <v>0</v>
      </c>
      <c r="BA606" s="161"/>
      <c r="BB606" s="166">
        <f>IF(PMKAFAAPAYER[[#This Row],[ ]]="Payé",PMKAFAAPAYER[[#This Row],[23.04.2025]],0)</f>
        <v>0</v>
      </c>
      <c r="BC606" s="161"/>
      <c r="BD606" s="176">
        <f>IF(PMKAFAAPAYER[[#This Row],[ ]]="Payé",PMKAFAAPAYER[[#This Row],[30.04.2025]],0)</f>
        <v>0</v>
      </c>
      <c r="BE606" s="18">
        <f t="shared" si="144"/>
        <v>0</v>
      </c>
      <c r="BF606" s="162"/>
      <c r="BG606" s="166">
        <f>IF(PMKAFAAPAYER[[#This Row],[ ]]="Payé",PMKAFAAPAYER[[#This Row],[07.05.2025]],0)</f>
        <v>0</v>
      </c>
      <c r="BH606" s="161"/>
      <c r="BI606" s="166">
        <f>IF(PMKAFAAPAYER[[#This Row],[ ]]="Payé",PMKAFAAPAYER[[#This Row],[14.05.2025]],0)</f>
        <v>0</v>
      </c>
      <c r="BJ606" s="161"/>
      <c r="BK606" s="166">
        <f>IF(PMKAFAAPAYER[[#This Row],[ ]]="Payé",PMKAFAAPAYER[[#This Row],[21.05.2025]],0)</f>
        <v>0</v>
      </c>
      <c r="BL606" s="161"/>
      <c r="BM606" s="176">
        <f>IF(PMKAFAAPAYER[[#This Row],[ ]]="Payé",PMKAFAAPAYER[[#This Row],[28.05.2025]],0)</f>
        <v>0</v>
      </c>
      <c r="BN606" s="17">
        <f t="shared" si="145"/>
        <v>0</v>
      </c>
      <c r="BO606" s="162"/>
      <c r="BP606" s="166">
        <f>IF(PMKAFAAPAYER[[#This Row],[ ]]="Payé",PMKAFAAPAYER[[#This Row],[04.06.2025]],0)</f>
        <v>0</v>
      </c>
      <c r="BQ606" s="161"/>
      <c r="BR606" s="166">
        <f>IF(PMKAFAAPAYER[[#This Row],[ ]]="Payé",PMKAFAAPAYER[[#This Row],[11.06.2025]],0)</f>
        <v>0</v>
      </c>
      <c r="BS606" s="161"/>
      <c r="BT606" s="166">
        <f>IF(PMKAFAAPAYER[[#This Row],[ ]]="Payé",PMKAFAAPAYER[[#This Row],[18.06.2025]],0)</f>
        <v>0</v>
      </c>
      <c r="BU606" s="161"/>
      <c r="BV606" s="176">
        <f>IF(PMKAFAAPAYER[[#This Row],[ ]]="Payé",PMKAFAAPAYER[[#This Row],[25.06.2025]],0)</f>
        <v>0</v>
      </c>
      <c r="BW606" s="18">
        <f t="shared" si="146"/>
        <v>0</v>
      </c>
      <c r="BX606" s="162"/>
      <c r="BY606" s="166">
        <f>IF(PMKAFAAPAYER[[#This Row],[ ]]="Payé",PMKAFAAPAYER[[#This Row],[02.07.2025]],0)</f>
        <v>0</v>
      </c>
      <c r="BZ606" s="161"/>
      <c r="CA606" s="166">
        <f>IF(PMKAFAAPAYER[[#This Row],[ ]]="Payé",PMKAFAAPAYER[[#This Row],[09.07.2025]],0)</f>
        <v>0</v>
      </c>
      <c r="CB606" s="161"/>
      <c r="CC606" s="166">
        <f>IF(PMKAFAAPAYER[[#This Row],[ ]]="Payé",PMKAFAAPAYER[[#This Row],[16.07.2025]],0)</f>
        <v>0</v>
      </c>
      <c r="CD606" s="161"/>
      <c r="CE606" s="166">
        <f>IF(PMKAFAAPAYER[[#This Row],[ ]]="Payé",PMKAFAAPAYER[[#This Row],[23.07.2025]],0)</f>
        <v>0</v>
      </c>
      <c r="CF606" s="161"/>
      <c r="CG606" s="176">
        <f>IF(PMKAFAAPAYER[[#This Row],[ ]]="Payé",PMKAFAAPAYER[[#This Row],[30.07.2025]],0)</f>
        <v>0</v>
      </c>
      <c r="CH606" s="17">
        <f t="shared" si="147"/>
        <v>0</v>
      </c>
      <c r="CI606" s="162"/>
      <c r="CJ606" s="166">
        <f>IF(PMKAFAAPAYER[[#This Row],[ ]]="Payé",PMKAFAAPAYER[[#This Row],[06.08.2025]],0)</f>
        <v>0</v>
      </c>
      <c r="CK606" s="161"/>
      <c r="CL606" s="166">
        <f>IF(PMKAFAAPAYER[[#This Row],[ ]]="Payé",PMKAFAAPAYER[[#This Row],[13.08.2025]],0)</f>
        <v>0</v>
      </c>
      <c r="CM606" s="161"/>
      <c r="CN606" s="166">
        <f>IF(PMKAFAAPAYER[[#This Row],[ ]]="Payé",PMKAFAAPAYER[[#This Row],[20.08.2025]],0)</f>
        <v>0</v>
      </c>
      <c r="CO606" s="161"/>
      <c r="CP606" s="176">
        <f>IF(PMKAFAAPAYER[[#This Row],[ ]]="Payé",PMKAFAAPAYER[[#This Row],[27.08.2025]],0)</f>
        <v>0</v>
      </c>
      <c r="CQ606" s="18">
        <f t="shared" si="148"/>
        <v>0</v>
      </c>
      <c r="CR606" s="162"/>
      <c r="CS606" s="166">
        <f>IF(PMKAFAAPAYER[[#This Row],[ ]]="Payé",PMKAFAAPAYER[[#This Row],[03.09.2025]],0)</f>
        <v>0</v>
      </c>
      <c r="CT606" s="161"/>
      <c r="CU606" s="166">
        <f>IF(PMKAFAAPAYER[[#This Row],[ ]]="Payé",PMKAFAAPAYER[[#This Row],[10.09.2025]],0)</f>
        <v>0</v>
      </c>
      <c r="CV606" s="161"/>
      <c r="CW606" s="166">
        <f>IF(PMKAFAAPAYER[[#This Row],[ ]]="Payé",PMKAFAAPAYER[[#This Row],[17.09.2025]],0)</f>
        <v>0</v>
      </c>
      <c r="CX606" s="161"/>
      <c r="CY606" s="176">
        <f>IF(PMKAFAAPAYER[[#This Row],[ ]]="Payé",PMKAFAAPAYER[[#This Row],[24.09.2025]],0)</f>
        <v>0</v>
      </c>
      <c r="CZ606" s="17">
        <f t="shared" si="149"/>
        <v>0</v>
      </c>
      <c r="DA606" s="162"/>
      <c r="DB606" s="166">
        <f>IF(PMKAFAAPAYER[[#This Row],[ ]]="Payé",PMKAFAAPAYER[[#This Row],[01.10.2025]],0)</f>
        <v>0</v>
      </c>
      <c r="DC606" s="161"/>
      <c r="DD606" s="166">
        <f>IF(PMKAFAAPAYER[[#This Row],[ ]]="Payé",PMKAFAAPAYER[[#This Row],[08.10.2025]],0)</f>
        <v>0</v>
      </c>
      <c r="DE606" s="161"/>
      <c r="DF606" s="166">
        <f>IF(PMKAFAAPAYER[[#This Row],[ ]]="Payé",PMKAFAAPAYER[[#This Row],[15.10.2025]],0)</f>
        <v>0</v>
      </c>
      <c r="DG606" s="161"/>
      <c r="DH606" s="166">
        <f>IF(PMKAFAAPAYER[[#This Row],[ ]]="Payé",PMKAFAAPAYER[[#This Row],[22.10.2025]],0)</f>
        <v>0</v>
      </c>
      <c r="DI606" s="161"/>
      <c r="DJ606" s="176">
        <f>IF(PMKAFAAPAYER[[#This Row],[ ]]="Payé",PMKAFAAPAYER[[#This Row],[29.10.2025]],0)</f>
        <v>0</v>
      </c>
      <c r="DK606" s="18">
        <f t="shared" si="150"/>
        <v>0</v>
      </c>
      <c r="DL606" s="162"/>
      <c r="DM606" s="166">
        <f>IF(PMKAFAAPAYER[[#This Row],[ ]]="Payé",PMKAFAAPAYER[[#This Row],[05.11.2025]],0)</f>
        <v>0</v>
      </c>
      <c r="DN606" s="161"/>
      <c r="DO606" s="166">
        <f>IF(PMKAFAAPAYER[[#This Row],[ ]]="Payé",PMKAFAAPAYER[[#This Row],[12.11.2025]],0)</f>
        <v>0</v>
      </c>
      <c r="DP606" s="161"/>
      <c r="DQ606" s="166">
        <f>IF(PMKAFAAPAYER[[#This Row],[ ]]="Payé",PMKAFAAPAYER[[#This Row],[19.11.2025]],0)</f>
        <v>0</v>
      </c>
      <c r="DR606" s="161"/>
      <c r="DS606" s="176">
        <f>IF(PMKAFAAPAYER[[#This Row],[ ]]="Payé",PMKAFAAPAYER[[#This Row],[26.11.2025]],0)</f>
        <v>0</v>
      </c>
      <c r="DT606" s="17">
        <f t="shared" si="151"/>
        <v>0</v>
      </c>
      <c r="DU606" s="162"/>
      <c r="DV606" s="166">
        <f>IF(PMKAFAAPAYER[[#This Row],[ ]]="Payé",PMKAFAAPAYER[[#This Row],[03.12.2025]],0)</f>
        <v>0</v>
      </c>
      <c r="DW606" s="161"/>
      <c r="DX606" s="166">
        <f>IF(PMKAFAAPAYER[[#This Row],[ ]]="Payé",PMKAFAAPAYER[[#This Row],[10.12.2025]],0)</f>
        <v>0</v>
      </c>
      <c r="DY606" s="161"/>
      <c r="DZ606" s="166">
        <f>IF(PMKAFAAPAYER[[#This Row],[ ]]="Payé",PMKAFAAPAYER[[#This Row],[17.12.2025]],0)</f>
        <v>0</v>
      </c>
      <c r="EA606" s="161"/>
      <c r="EB606" s="166">
        <f>IF(PMKAFAAPAYER[[#This Row],[ ]]="Payé",PMKAFAAPAYER[[#This Row],[24.12.2025]],0)</f>
        <v>0</v>
      </c>
      <c r="EC606" s="161"/>
      <c r="ED606" s="176">
        <f>IF(PMKAFAAPAYER[[#This Row],[ ]]="Payé",PMKAFAAPAYER[[#This Row],[31.12.2025]],0)</f>
        <v>0</v>
      </c>
      <c r="EE606" s="18">
        <f t="shared" si="152"/>
        <v>0</v>
      </c>
      <c r="EF606" s="11">
        <f t="shared" si="153"/>
        <v>0</v>
      </c>
      <c r="EG606" s="16">
        <f>+PMKAFAAPAYER[[#This Row],[CHF]]-PMKAFAAPAYER[[#This Row],[T2025]]</f>
        <v>0</v>
      </c>
    </row>
    <row r="607" spans="1:137" x14ac:dyDescent="0.3">
      <c r="A607" s="9">
        <f t="shared" si="154"/>
        <v>602</v>
      </c>
      <c r="B607" s="250"/>
      <c r="C607" s="251"/>
      <c r="D607" s="252"/>
      <c r="E607" s="253"/>
      <c r="F607" s="265">
        <f t="shared" si="140"/>
        <v>0</v>
      </c>
      <c r="G607" s="254"/>
      <c r="H607" s="255"/>
      <c r="I607" s="256"/>
      <c r="J607" s="14"/>
      <c r="K607" s="14"/>
      <c r="L607" s="14"/>
      <c r="N607" s="15"/>
      <c r="P607" s="258"/>
      <c r="Q607" s="259"/>
      <c r="R607" s="260"/>
      <c r="S607" s="166">
        <f>IF(PMKAFAAPAYER[[#This Row],[ ]]="Payé",PMKAFAAPAYER[[#This Row],[02.01.2025]],0)</f>
        <v>0</v>
      </c>
      <c r="T607" s="234"/>
      <c r="U607" s="166">
        <f>IF(PMKAFAAPAYER[[#This Row],[ ]]="Payé",PMKAFAAPAYER[[#This Row],[09.01.2025]],0)</f>
        <v>0</v>
      </c>
      <c r="V607" s="234"/>
      <c r="W607" s="166">
        <f>IF(PMKAFAAPAYER[[#This Row],[ ]]="Payé",PMKAFAAPAYER[[#This Row],[16.01.2025]],0)</f>
        <v>0</v>
      </c>
      <c r="X607" s="234"/>
      <c r="Y607" s="166">
        <f>IF(PMKAFAAPAYER[[#This Row],[ ]]="Payé",PMKAFAAPAYER[[#This Row],[23.01.2025]],0)</f>
        <v>0</v>
      </c>
      <c r="Z607" s="234"/>
      <c r="AA607" s="176">
        <f>IF(PMKAFAAPAYER[[#This Row],[ ]]="Payé",PMKAFAAPAYER[[#This Row],[30.01.2025]],0)</f>
        <v>0</v>
      </c>
      <c r="AB607" s="32">
        <f t="shared" si="141"/>
        <v>0</v>
      </c>
      <c r="AC607" s="234"/>
      <c r="AD607" s="166">
        <f>IF(PMKAFAAPAYER[[#This Row],[ ]]="Payé",PMKAFAAPAYER[[#This Row],[06.02.2025]],0)</f>
        <v>0</v>
      </c>
      <c r="AE607" s="234"/>
      <c r="AF607" s="166">
        <f>IF(PMKAFAAPAYER[[#This Row],[ ]]="Payé",PMKAFAAPAYER[[#This Row],[13.02.2025]],0)</f>
        <v>0</v>
      </c>
      <c r="AG607" s="234"/>
      <c r="AH607" s="166">
        <f>IF(PMKAFAAPAYER[[#This Row],[ ]]="Payé",PMKAFAAPAYER[[#This Row],[20.02.2025]],0)</f>
        <v>0</v>
      </c>
      <c r="AI607" s="234"/>
      <c r="AJ607" s="176">
        <f>IF(PMKAFAAPAYER[[#This Row],[ ]]="Payé",PMKAFAAPAYER[[#This Row],[27.02.2025]],0)</f>
        <v>0</v>
      </c>
      <c r="AK607" s="47">
        <f t="shared" si="142"/>
        <v>0</v>
      </c>
      <c r="AL607" s="162"/>
      <c r="AM607" s="166">
        <f>IF(PMKAFAAPAYER[[#This Row],[ ]]="Payé",PMKAFAAPAYER[[#This Row],[05.03.2025]],0)</f>
        <v>0</v>
      </c>
      <c r="AN607" s="161"/>
      <c r="AO607" s="166">
        <f>IF(PMKAFAAPAYER[[#This Row],[ ]]="Payé",PMKAFAAPAYER[[#This Row],[12.03.2025]],0)</f>
        <v>0</v>
      </c>
      <c r="AP607" s="161"/>
      <c r="AQ607" s="166">
        <f>IF(PMKAFAAPAYER[[#This Row],[ ]]="Payé",PMKAFAAPAYER[[#This Row],[19.03.2025]],0)</f>
        <v>0</v>
      </c>
      <c r="AR607" s="161"/>
      <c r="AS607" s="176">
        <f>IF(PMKAFAAPAYER[[#This Row],[ ]]="Payé",PMKAFAAPAYER[[#This Row],[26.03.2025]],0)</f>
        <v>0</v>
      </c>
      <c r="AT607" s="17">
        <f t="shared" si="143"/>
        <v>0</v>
      </c>
      <c r="AU607" s="162"/>
      <c r="AV607" s="166">
        <f>IF(PMKAFAAPAYER[[#This Row],[ ]]="Payé",PMKAFAAPAYER[[#This Row],[02.04.2025]],0)</f>
        <v>0</v>
      </c>
      <c r="AW607" s="161"/>
      <c r="AX607" s="166">
        <f>IF(PMKAFAAPAYER[[#This Row],[ ]]="Payé",PMKAFAAPAYER[[#This Row],[09.04.2025]],0)</f>
        <v>0</v>
      </c>
      <c r="AY607" s="161"/>
      <c r="AZ607" s="166">
        <f>IF(PMKAFAAPAYER[[#This Row],[ ]]="Payé",PMKAFAAPAYER[[#This Row],[16.04.2025]],0)</f>
        <v>0</v>
      </c>
      <c r="BA607" s="161"/>
      <c r="BB607" s="166">
        <f>IF(PMKAFAAPAYER[[#This Row],[ ]]="Payé",PMKAFAAPAYER[[#This Row],[23.04.2025]],0)</f>
        <v>0</v>
      </c>
      <c r="BC607" s="161"/>
      <c r="BD607" s="176">
        <f>IF(PMKAFAAPAYER[[#This Row],[ ]]="Payé",PMKAFAAPAYER[[#This Row],[30.04.2025]],0)</f>
        <v>0</v>
      </c>
      <c r="BE607" s="18">
        <f t="shared" si="144"/>
        <v>0</v>
      </c>
      <c r="BF607" s="162"/>
      <c r="BG607" s="166">
        <f>IF(PMKAFAAPAYER[[#This Row],[ ]]="Payé",PMKAFAAPAYER[[#This Row],[07.05.2025]],0)</f>
        <v>0</v>
      </c>
      <c r="BH607" s="161"/>
      <c r="BI607" s="166">
        <f>IF(PMKAFAAPAYER[[#This Row],[ ]]="Payé",PMKAFAAPAYER[[#This Row],[14.05.2025]],0)</f>
        <v>0</v>
      </c>
      <c r="BJ607" s="161"/>
      <c r="BK607" s="166">
        <f>IF(PMKAFAAPAYER[[#This Row],[ ]]="Payé",PMKAFAAPAYER[[#This Row],[21.05.2025]],0)</f>
        <v>0</v>
      </c>
      <c r="BL607" s="161"/>
      <c r="BM607" s="176">
        <f>IF(PMKAFAAPAYER[[#This Row],[ ]]="Payé",PMKAFAAPAYER[[#This Row],[28.05.2025]],0)</f>
        <v>0</v>
      </c>
      <c r="BN607" s="17">
        <f t="shared" si="145"/>
        <v>0</v>
      </c>
      <c r="BO607" s="162"/>
      <c r="BP607" s="166">
        <f>IF(PMKAFAAPAYER[[#This Row],[ ]]="Payé",PMKAFAAPAYER[[#This Row],[04.06.2025]],0)</f>
        <v>0</v>
      </c>
      <c r="BQ607" s="161"/>
      <c r="BR607" s="166">
        <f>IF(PMKAFAAPAYER[[#This Row],[ ]]="Payé",PMKAFAAPAYER[[#This Row],[11.06.2025]],0)</f>
        <v>0</v>
      </c>
      <c r="BS607" s="161"/>
      <c r="BT607" s="166">
        <f>IF(PMKAFAAPAYER[[#This Row],[ ]]="Payé",PMKAFAAPAYER[[#This Row],[18.06.2025]],0)</f>
        <v>0</v>
      </c>
      <c r="BU607" s="161"/>
      <c r="BV607" s="176">
        <f>IF(PMKAFAAPAYER[[#This Row],[ ]]="Payé",PMKAFAAPAYER[[#This Row],[25.06.2025]],0)</f>
        <v>0</v>
      </c>
      <c r="BW607" s="18">
        <f t="shared" si="146"/>
        <v>0</v>
      </c>
      <c r="BX607" s="162"/>
      <c r="BY607" s="166">
        <f>IF(PMKAFAAPAYER[[#This Row],[ ]]="Payé",PMKAFAAPAYER[[#This Row],[02.07.2025]],0)</f>
        <v>0</v>
      </c>
      <c r="BZ607" s="161"/>
      <c r="CA607" s="166">
        <f>IF(PMKAFAAPAYER[[#This Row],[ ]]="Payé",PMKAFAAPAYER[[#This Row],[09.07.2025]],0)</f>
        <v>0</v>
      </c>
      <c r="CB607" s="161"/>
      <c r="CC607" s="166">
        <f>IF(PMKAFAAPAYER[[#This Row],[ ]]="Payé",PMKAFAAPAYER[[#This Row],[16.07.2025]],0)</f>
        <v>0</v>
      </c>
      <c r="CD607" s="161"/>
      <c r="CE607" s="166">
        <f>IF(PMKAFAAPAYER[[#This Row],[ ]]="Payé",PMKAFAAPAYER[[#This Row],[23.07.2025]],0)</f>
        <v>0</v>
      </c>
      <c r="CF607" s="161"/>
      <c r="CG607" s="176">
        <f>IF(PMKAFAAPAYER[[#This Row],[ ]]="Payé",PMKAFAAPAYER[[#This Row],[30.07.2025]],0)</f>
        <v>0</v>
      </c>
      <c r="CH607" s="17">
        <f t="shared" si="147"/>
        <v>0</v>
      </c>
      <c r="CI607" s="162"/>
      <c r="CJ607" s="166">
        <f>IF(PMKAFAAPAYER[[#This Row],[ ]]="Payé",PMKAFAAPAYER[[#This Row],[06.08.2025]],0)</f>
        <v>0</v>
      </c>
      <c r="CK607" s="161"/>
      <c r="CL607" s="166">
        <f>IF(PMKAFAAPAYER[[#This Row],[ ]]="Payé",PMKAFAAPAYER[[#This Row],[13.08.2025]],0)</f>
        <v>0</v>
      </c>
      <c r="CM607" s="161"/>
      <c r="CN607" s="166">
        <f>IF(PMKAFAAPAYER[[#This Row],[ ]]="Payé",PMKAFAAPAYER[[#This Row],[20.08.2025]],0)</f>
        <v>0</v>
      </c>
      <c r="CO607" s="161"/>
      <c r="CP607" s="176">
        <f>IF(PMKAFAAPAYER[[#This Row],[ ]]="Payé",PMKAFAAPAYER[[#This Row],[27.08.2025]],0)</f>
        <v>0</v>
      </c>
      <c r="CQ607" s="18">
        <f t="shared" si="148"/>
        <v>0</v>
      </c>
      <c r="CR607" s="162"/>
      <c r="CS607" s="166">
        <f>IF(PMKAFAAPAYER[[#This Row],[ ]]="Payé",PMKAFAAPAYER[[#This Row],[03.09.2025]],0)</f>
        <v>0</v>
      </c>
      <c r="CT607" s="161"/>
      <c r="CU607" s="166">
        <f>IF(PMKAFAAPAYER[[#This Row],[ ]]="Payé",PMKAFAAPAYER[[#This Row],[10.09.2025]],0)</f>
        <v>0</v>
      </c>
      <c r="CV607" s="161"/>
      <c r="CW607" s="166">
        <f>IF(PMKAFAAPAYER[[#This Row],[ ]]="Payé",PMKAFAAPAYER[[#This Row],[17.09.2025]],0)</f>
        <v>0</v>
      </c>
      <c r="CX607" s="161"/>
      <c r="CY607" s="176">
        <f>IF(PMKAFAAPAYER[[#This Row],[ ]]="Payé",PMKAFAAPAYER[[#This Row],[24.09.2025]],0)</f>
        <v>0</v>
      </c>
      <c r="CZ607" s="17">
        <f t="shared" si="149"/>
        <v>0</v>
      </c>
      <c r="DA607" s="162"/>
      <c r="DB607" s="166">
        <f>IF(PMKAFAAPAYER[[#This Row],[ ]]="Payé",PMKAFAAPAYER[[#This Row],[01.10.2025]],0)</f>
        <v>0</v>
      </c>
      <c r="DC607" s="161"/>
      <c r="DD607" s="166">
        <f>IF(PMKAFAAPAYER[[#This Row],[ ]]="Payé",PMKAFAAPAYER[[#This Row],[08.10.2025]],0)</f>
        <v>0</v>
      </c>
      <c r="DE607" s="161"/>
      <c r="DF607" s="166">
        <f>IF(PMKAFAAPAYER[[#This Row],[ ]]="Payé",PMKAFAAPAYER[[#This Row],[15.10.2025]],0)</f>
        <v>0</v>
      </c>
      <c r="DG607" s="161"/>
      <c r="DH607" s="166">
        <f>IF(PMKAFAAPAYER[[#This Row],[ ]]="Payé",PMKAFAAPAYER[[#This Row],[22.10.2025]],0)</f>
        <v>0</v>
      </c>
      <c r="DI607" s="161"/>
      <c r="DJ607" s="176">
        <f>IF(PMKAFAAPAYER[[#This Row],[ ]]="Payé",PMKAFAAPAYER[[#This Row],[29.10.2025]],0)</f>
        <v>0</v>
      </c>
      <c r="DK607" s="18">
        <f t="shared" si="150"/>
        <v>0</v>
      </c>
      <c r="DL607" s="162"/>
      <c r="DM607" s="166">
        <f>IF(PMKAFAAPAYER[[#This Row],[ ]]="Payé",PMKAFAAPAYER[[#This Row],[05.11.2025]],0)</f>
        <v>0</v>
      </c>
      <c r="DN607" s="161"/>
      <c r="DO607" s="166">
        <f>IF(PMKAFAAPAYER[[#This Row],[ ]]="Payé",PMKAFAAPAYER[[#This Row],[12.11.2025]],0)</f>
        <v>0</v>
      </c>
      <c r="DP607" s="161"/>
      <c r="DQ607" s="166">
        <f>IF(PMKAFAAPAYER[[#This Row],[ ]]="Payé",PMKAFAAPAYER[[#This Row],[19.11.2025]],0)</f>
        <v>0</v>
      </c>
      <c r="DR607" s="161"/>
      <c r="DS607" s="176">
        <f>IF(PMKAFAAPAYER[[#This Row],[ ]]="Payé",PMKAFAAPAYER[[#This Row],[26.11.2025]],0)</f>
        <v>0</v>
      </c>
      <c r="DT607" s="17">
        <f t="shared" si="151"/>
        <v>0</v>
      </c>
      <c r="DU607" s="162"/>
      <c r="DV607" s="166">
        <f>IF(PMKAFAAPAYER[[#This Row],[ ]]="Payé",PMKAFAAPAYER[[#This Row],[03.12.2025]],0)</f>
        <v>0</v>
      </c>
      <c r="DW607" s="161"/>
      <c r="DX607" s="166">
        <f>IF(PMKAFAAPAYER[[#This Row],[ ]]="Payé",PMKAFAAPAYER[[#This Row],[10.12.2025]],0)</f>
        <v>0</v>
      </c>
      <c r="DY607" s="161"/>
      <c r="DZ607" s="166">
        <f>IF(PMKAFAAPAYER[[#This Row],[ ]]="Payé",PMKAFAAPAYER[[#This Row],[17.12.2025]],0)</f>
        <v>0</v>
      </c>
      <c r="EA607" s="161"/>
      <c r="EB607" s="166">
        <f>IF(PMKAFAAPAYER[[#This Row],[ ]]="Payé",PMKAFAAPAYER[[#This Row],[24.12.2025]],0)</f>
        <v>0</v>
      </c>
      <c r="EC607" s="161"/>
      <c r="ED607" s="176">
        <f>IF(PMKAFAAPAYER[[#This Row],[ ]]="Payé",PMKAFAAPAYER[[#This Row],[31.12.2025]],0)</f>
        <v>0</v>
      </c>
      <c r="EE607" s="18">
        <f t="shared" si="152"/>
        <v>0</v>
      </c>
      <c r="EF607" s="11">
        <f t="shared" si="153"/>
        <v>0</v>
      </c>
      <c r="EG607" s="16">
        <f>+PMKAFAAPAYER[[#This Row],[CHF]]-PMKAFAAPAYER[[#This Row],[T2025]]</f>
        <v>0</v>
      </c>
    </row>
    <row r="608" spans="1:137" x14ac:dyDescent="0.3">
      <c r="A608" s="9">
        <f t="shared" si="154"/>
        <v>603</v>
      </c>
      <c r="B608" s="250"/>
      <c r="C608" s="251"/>
      <c r="D608" s="252"/>
      <c r="E608" s="253"/>
      <c r="F608" s="265">
        <f t="shared" si="140"/>
        <v>0</v>
      </c>
      <c r="G608" s="254"/>
      <c r="H608" s="255"/>
      <c r="I608" s="256"/>
      <c r="J608" s="14"/>
      <c r="K608" s="14"/>
      <c r="L608" s="14"/>
      <c r="N608" s="15"/>
      <c r="P608" s="258"/>
      <c r="Q608" s="259"/>
      <c r="R608" s="260"/>
      <c r="S608" s="166">
        <f>IF(PMKAFAAPAYER[[#This Row],[ ]]="Payé",PMKAFAAPAYER[[#This Row],[02.01.2025]],0)</f>
        <v>0</v>
      </c>
      <c r="T608" s="234"/>
      <c r="U608" s="166">
        <f>IF(PMKAFAAPAYER[[#This Row],[ ]]="Payé",PMKAFAAPAYER[[#This Row],[09.01.2025]],0)</f>
        <v>0</v>
      </c>
      <c r="V608" s="234"/>
      <c r="W608" s="166">
        <f>IF(PMKAFAAPAYER[[#This Row],[ ]]="Payé",PMKAFAAPAYER[[#This Row],[16.01.2025]],0)</f>
        <v>0</v>
      </c>
      <c r="X608" s="234"/>
      <c r="Y608" s="166">
        <f>IF(PMKAFAAPAYER[[#This Row],[ ]]="Payé",PMKAFAAPAYER[[#This Row],[23.01.2025]],0)</f>
        <v>0</v>
      </c>
      <c r="Z608" s="234"/>
      <c r="AA608" s="176">
        <f>IF(PMKAFAAPAYER[[#This Row],[ ]]="Payé",PMKAFAAPAYER[[#This Row],[30.01.2025]],0)</f>
        <v>0</v>
      </c>
      <c r="AB608" s="32">
        <f t="shared" si="141"/>
        <v>0</v>
      </c>
      <c r="AC608" s="234"/>
      <c r="AD608" s="166">
        <f>IF(PMKAFAAPAYER[[#This Row],[ ]]="Payé",PMKAFAAPAYER[[#This Row],[06.02.2025]],0)</f>
        <v>0</v>
      </c>
      <c r="AE608" s="234"/>
      <c r="AF608" s="166">
        <f>IF(PMKAFAAPAYER[[#This Row],[ ]]="Payé",PMKAFAAPAYER[[#This Row],[13.02.2025]],0)</f>
        <v>0</v>
      </c>
      <c r="AG608" s="234"/>
      <c r="AH608" s="166">
        <f>IF(PMKAFAAPAYER[[#This Row],[ ]]="Payé",PMKAFAAPAYER[[#This Row],[20.02.2025]],0)</f>
        <v>0</v>
      </c>
      <c r="AI608" s="234"/>
      <c r="AJ608" s="176">
        <f>IF(PMKAFAAPAYER[[#This Row],[ ]]="Payé",PMKAFAAPAYER[[#This Row],[27.02.2025]],0)</f>
        <v>0</v>
      </c>
      <c r="AK608" s="47">
        <f t="shared" si="142"/>
        <v>0</v>
      </c>
      <c r="AL608" s="162"/>
      <c r="AM608" s="166">
        <f>IF(PMKAFAAPAYER[[#This Row],[ ]]="Payé",PMKAFAAPAYER[[#This Row],[05.03.2025]],0)</f>
        <v>0</v>
      </c>
      <c r="AN608" s="161"/>
      <c r="AO608" s="166">
        <f>IF(PMKAFAAPAYER[[#This Row],[ ]]="Payé",PMKAFAAPAYER[[#This Row],[12.03.2025]],0)</f>
        <v>0</v>
      </c>
      <c r="AP608" s="161"/>
      <c r="AQ608" s="166">
        <f>IF(PMKAFAAPAYER[[#This Row],[ ]]="Payé",PMKAFAAPAYER[[#This Row],[19.03.2025]],0)</f>
        <v>0</v>
      </c>
      <c r="AR608" s="161"/>
      <c r="AS608" s="176">
        <f>IF(PMKAFAAPAYER[[#This Row],[ ]]="Payé",PMKAFAAPAYER[[#This Row],[26.03.2025]],0)</f>
        <v>0</v>
      </c>
      <c r="AT608" s="17">
        <f t="shared" si="143"/>
        <v>0</v>
      </c>
      <c r="AU608" s="162"/>
      <c r="AV608" s="166">
        <f>IF(PMKAFAAPAYER[[#This Row],[ ]]="Payé",PMKAFAAPAYER[[#This Row],[02.04.2025]],0)</f>
        <v>0</v>
      </c>
      <c r="AW608" s="161"/>
      <c r="AX608" s="166">
        <f>IF(PMKAFAAPAYER[[#This Row],[ ]]="Payé",PMKAFAAPAYER[[#This Row],[09.04.2025]],0)</f>
        <v>0</v>
      </c>
      <c r="AY608" s="161"/>
      <c r="AZ608" s="166">
        <f>IF(PMKAFAAPAYER[[#This Row],[ ]]="Payé",PMKAFAAPAYER[[#This Row],[16.04.2025]],0)</f>
        <v>0</v>
      </c>
      <c r="BA608" s="161"/>
      <c r="BB608" s="166">
        <f>IF(PMKAFAAPAYER[[#This Row],[ ]]="Payé",PMKAFAAPAYER[[#This Row],[23.04.2025]],0)</f>
        <v>0</v>
      </c>
      <c r="BC608" s="161"/>
      <c r="BD608" s="176">
        <f>IF(PMKAFAAPAYER[[#This Row],[ ]]="Payé",PMKAFAAPAYER[[#This Row],[30.04.2025]],0)</f>
        <v>0</v>
      </c>
      <c r="BE608" s="18">
        <f t="shared" si="144"/>
        <v>0</v>
      </c>
      <c r="BF608" s="162"/>
      <c r="BG608" s="166">
        <f>IF(PMKAFAAPAYER[[#This Row],[ ]]="Payé",PMKAFAAPAYER[[#This Row],[07.05.2025]],0)</f>
        <v>0</v>
      </c>
      <c r="BH608" s="161"/>
      <c r="BI608" s="166">
        <f>IF(PMKAFAAPAYER[[#This Row],[ ]]="Payé",PMKAFAAPAYER[[#This Row],[14.05.2025]],0)</f>
        <v>0</v>
      </c>
      <c r="BJ608" s="161"/>
      <c r="BK608" s="166">
        <f>IF(PMKAFAAPAYER[[#This Row],[ ]]="Payé",PMKAFAAPAYER[[#This Row],[21.05.2025]],0)</f>
        <v>0</v>
      </c>
      <c r="BL608" s="161"/>
      <c r="BM608" s="176">
        <f>IF(PMKAFAAPAYER[[#This Row],[ ]]="Payé",PMKAFAAPAYER[[#This Row],[28.05.2025]],0)</f>
        <v>0</v>
      </c>
      <c r="BN608" s="17">
        <f t="shared" si="145"/>
        <v>0</v>
      </c>
      <c r="BO608" s="162"/>
      <c r="BP608" s="166">
        <f>IF(PMKAFAAPAYER[[#This Row],[ ]]="Payé",PMKAFAAPAYER[[#This Row],[04.06.2025]],0)</f>
        <v>0</v>
      </c>
      <c r="BQ608" s="161"/>
      <c r="BR608" s="166">
        <f>IF(PMKAFAAPAYER[[#This Row],[ ]]="Payé",PMKAFAAPAYER[[#This Row],[11.06.2025]],0)</f>
        <v>0</v>
      </c>
      <c r="BS608" s="161"/>
      <c r="BT608" s="166">
        <f>IF(PMKAFAAPAYER[[#This Row],[ ]]="Payé",PMKAFAAPAYER[[#This Row],[18.06.2025]],0)</f>
        <v>0</v>
      </c>
      <c r="BU608" s="161"/>
      <c r="BV608" s="176">
        <f>IF(PMKAFAAPAYER[[#This Row],[ ]]="Payé",PMKAFAAPAYER[[#This Row],[25.06.2025]],0)</f>
        <v>0</v>
      </c>
      <c r="BW608" s="18">
        <f t="shared" si="146"/>
        <v>0</v>
      </c>
      <c r="BX608" s="162"/>
      <c r="BY608" s="166">
        <f>IF(PMKAFAAPAYER[[#This Row],[ ]]="Payé",PMKAFAAPAYER[[#This Row],[02.07.2025]],0)</f>
        <v>0</v>
      </c>
      <c r="BZ608" s="161"/>
      <c r="CA608" s="166">
        <f>IF(PMKAFAAPAYER[[#This Row],[ ]]="Payé",PMKAFAAPAYER[[#This Row],[09.07.2025]],0)</f>
        <v>0</v>
      </c>
      <c r="CB608" s="161"/>
      <c r="CC608" s="166">
        <f>IF(PMKAFAAPAYER[[#This Row],[ ]]="Payé",PMKAFAAPAYER[[#This Row],[16.07.2025]],0)</f>
        <v>0</v>
      </c>
      <c r="CD608" s="161"/>
      <c r="CE608" s="166">
        <f>IF(PMKAFAAPAYER[[#This Row],[ ]]="Payé",PMKAFAAPAYER[[#This Row],[23.07.2025]],0)</f>
        <v>0</v>
      </c>
      <c r="CF608" s="161"/>
      <c r="CG608" s="176">
        <f>IF(PMKAFAAPAYER[[#This Row],[ ]]="Payé",PMKAFAAPAYER[[#This Row],[30.07.2025]],0)</f>
        <v>0</v>
      </c>
      <c r="CH608" s="17">
        <f t="shared" si="147"/>
        <v>0</v>
      </c>
      <c r="CI608" s="162"/>
      <c r="CJ608" s="166">
        <f>IF(PMKAFAAPAYER[[#This Row],[ ]]="Payé",PMKAFAAPAYER[[#This Row],[06.08.2025]],0)</f>
        <v>0</v>
      </c>
      <c r="CK608" s="161"/>
      <c r="CL608" s="166">
        <f>IF(PMKAFAAPAYER[[#This Row],[ ]]="Payé",PMKAFAAPAYER[[#This Row],[13.08.2025]],0)</f>
        <v>0</v>
      </c>
      <c r="CM608" s="161"/>
      <c r="CN608" s="166">
        <f>IF(PMKAFAAPAYER[[#This Row],[ ]]="Payé",PMKAFAAPAYER[[#This Row],[20.08.2025]],0)</f>
        <v>0</v>
      </c>
      <c r="CO608" s="161"/>
      <c r="CP608" s="176">
        <f>IF(PMKAFAAPAYER[[#This Row],[ ]]="Payé",PMKAFAAPAYER[[#This Row],[27.08.2025]],0)</f>
        <v>0</v>
      </c>
      <c r="CQ608" s="18">
        <f t="shared" si="148"/>
        <v>0</v>
      </c>
      <c r="CR608" s="162"/>
      <c r="CS608" s="166">
        <f>IF(PMKAFAAPAYER[[#This Row],[ ]]="Payé",PMKAFAAPAYER[[#This Row],[03.09.2025]],0)</f>
        <v>0</v>
      </c>
      <c r="CT608" s="161"/>
      <c r="CU608" s="166">
        <f>IF(PMKAFAAPAYER[[#This Row],[ ]]="Payé",PMKAFAAPAYER[[#This Row],[10.09.2025]],0)</f>
        <v>0</v>
      </c>
      <c r="CV608" s="161"/>
      <c r="CW608" s="166">
        <f>IF(PMKAFAAPAYER[[#This Row],[ ]]="Payé",PMKAFAAPAYER[[#This Row],[17.09.2025]],0)</f>
        <v>0</v>
      </c>
      <c r="CX608" s="161"/>
      <c r="CY608" s="176">
        <f>IF(PMKAFAAPAYER[[#This Row],[ ]]="Payé",PMKAFAAPAYER[[#This Row],[24.09.2025]],0)</f>
        <v>0</v>
      </c>
      <c r="CZ608" s="17">
        <f t="shared" si="149"/>
        <v>0</v>
      </c>
      <c r="DA608" s="162"/>
      <c r="DB608" s="166">
        <f>IF(PMKAFAAPAYER[[#This Row],[ ]]="Payé",PMKAFAAPAYER[[#This Row],[01.10.2025]],0)</f>
        <v>0</v>
      </c>
      <c r="DC608" s="161"/>
      <c r="DD608" s="166">
        <f>IF(PMKAFAAPAYER[[#This Row],[ ]]="Payé",PMKAFAAPAYER[[#This Row],[08.10.2025]],0)</f>
        <v>0</v>
      </c>
      <c r="DE608" s="161"/>
      <c r="DF608" s="166">
        <f>IF(PMKAFAAPAYER[[#This Row],[ ]]="Payé",PMKAFAAPAYER[[#This Row],[15.10.2025]],0)</f>
        <v>0</v>
      </c>
      <c r="DG608" s="161"/>
      <c r="DH608" s="166">
        <f>IF(PMKAFAAPAYER[[#This Row],[ ]]="Payé",PMKAFAAPAYER[[#This Row],[22.10.2025]],0)</f>
        <v>0</v>
      </c>
      <c r="DI608" s="161"/>
      <c r="DJ608" s="176">
        <f>IF(PMKAFAAPAYER[[#This Row],[ ]]="Payé",PMKAFAAPAYER[[#This Row],[29.10.2025]],0)</f>
        <v>0</v>
      </c>
      <c r="DK608" s="18">
        <f t="shared" si="150"/>
        <v>0</v>
      </c>
      <c r="DL608" s="162"/>
      <c r="DM608" s="166">
        <f>IF(PMKAFAAPAYER[[#This Row],[ ]]="Payé",PMKAFAAPAYER[[#This Row],[05.11.2025]],0)</f>
        <v>0</v>
      </c>
      <c r="DN608" s="161"/>
      <c r="DO608" s="166">
        <f>IF(PMKAFAAPAYER[[#This Row],[ ]]="Payé",PMKAFAAPAYER[[#This Row],[12.11.2025]],0)</f>
        <v>0</v>
      </c>
      <c r="DP608" s="161"/>
      <c r="DQ608" s="166">
        <f>IF(PMKAFAAPAYER[[#This Row],[ ]]="Payé",PMKAFAAPAYER[[#This Row],[19.11.2025]],0)</f>
        <v>0</v>
      </c>
      <c r="DR608" s="161"/>
      <c r="DS608" s="176">
        <f>IF(PMKAFAAPAYER[[#This Row],[ ]]="Payé",PMKAFAAPAYER[[#This Row],[26.11.2025]],0)</f>
        <v>0</v>
      </c>
      <c r="DT608" s="17">
        <f t="shared" si="151"/>
        <v>0</v>
      </c>
      <c r="DU608" s="162"/>
      <c r="DV608" s="166">
        <f>IF(PMKAFAAPAYER[[#This Row],[ ]]="Payé",PMKAFAAPAYER[[#This Row],[03.12.2025]],0)</f>
        <v>0</v>
      </c>
      <c r="DW608" s="161"/>
      <c r="DX608" s="166">
        <f>IF(PMKAFAAPAYER[[#This Row],[ ]]="Payé",PMKAFAAPAYER[[#This Row],[10.12.2025]],0)</f>
        <v>0</v>
      </c>
      <c r="DY608" s="161"/>
      <c r="DZ608" s="166">
        <f>IF(PMKAFAAPAYER[[#This Row],[ ]]="Payé",PMKAFAAPAYER[[#This Row],[17.12.2025]],0)</f>
        <v>0</v>
      </c>
      <c r="EA608" s="161"/>
      <c r="EB608" s="166">
        <f>IF(PMKAFAAPAYER[[#This Row],[ ]]="Payé",PMKAFAAPAYER[[#This Row],[24.12.2025]],0)</f>
        <v>0</v>
      </c>
      <c r="EC608" s="161"/>
      <c r="ED608" s="176">
        <f>IF(PMKAFAAPAYER[[#This Row],[ ]]="Payé",PMKAFAAPAYER[[#This Row],[31.12.2025]],0)</f>
        <v>0</v>
      </c>
      <c r="EE608" s="18">
        <f t="shared" si="152"/>
        <v>0</v>
      </c>
      <c r="EF608" s="11">
        <f t="shared" si="153"/>
        <v>0</v>
      </c>
      <c r="EG608" s="16">
        <f>+PMKAFAAPAYER[[#This Row],[CHF]]-PMKAFAAPAYER[[#This Row],[T2025]]</f>
        <v>0</v>
      </c>
    </row>
    <row r="609" spans="1:137" x14ac:dyDescent="0.3">
      <c r="A609" s="9">
        <f t="shared" si="154"/>
        <v>604</v>
      </c>
      <c r="B609" s="250"/>
      <c r="C609" s="251"/>
      <c r="D609" s="252"/>
      <c r="E609" s="253"/>
      <c r="F609" s="265">
        <f t="shared" si="140"/>
        <v>0</v>
      </c>
      <c r="G609" s="254"/>
      <c r="H609" s="255"/>
      <c r="I609" s="256"/>
      <c r="J609" s="14"/>
      <c r="K609" s="14"/>
      <c r="L609" s="14"/>
      <c r="N609" s="15"/>
      <c r="P609" s="258"/>
      <c r="Q609" s="259"/>
      <c r="R609" s="260"/>
      <c r="S609" s="166">
        <f>IF(PMKAFAAPAYER[[#This Row],[ ]]="Payé",PMKAFAAPAYER[[#This Row],[02.01.2025]],0)</f>
        <v>0</v>
      </c>
      <c r="T609" s="234"/>
      <c r="U609" s="166">
        <f>IF(PMKAFAAPAYER[[#This Row],[ ]]="Payé",PMKAFAAPAYER[[#This Row],[09.01.2025]],0)</f>
        <v>0</v>
      </c>
      <c r="V609" s="234"/>
      <c r="W609" s="166">
        <f>IF(PMKAFAAPAYER[[#This Row],[ ]]="Payé",PMKAFAAPAYER[[#This Row],[16.01.2025]],0)</f>
        <v>0</v>
      </c>
      <c r="X609" s="234"/>
      <c r="Y609" s="166">
        <f>IF(PMKAFAAPAYER[[#This Row],[ ]]="Payé",PMKAFAAPAYER[[#This Row],[23.01.2025]],0)</f>
        <v>0</v>
      </c>
      <c r="Z609" s="234"/>
      <c r="AA609" s="176">
        <f>IF(PMKAFAAPAYER[[#This Row],[ ]]="Payé",PMKAFAAPAYER[[#This Row],[30.01.2025]],0)</f>
        <v>0</v>
      </c>
      <c r="AB609" s="32">
        <f t="shared" si="141"/>
        <v>0</v>
      </c>
      <c r="AC609" s="234"/>
      <c r="AD609" s="166">
        <f>IF(PMKAFAAPAYER[[#This Row],[ ]]="Payé",PMKAFAAPAYER[[#This Row],[06.02.2025]],0)</f>
        <v>0</v>
      </c>
      <c r="AE609" s="234"/>
      <c r="AF609" s="166">
        <f>IF(PMKAFAAPAYER[[#This Row],[ ]]="Payé",PMKAFAAPAYER[[#This Row],[13.02.2025]],0)</f>
        <v>0</v>
      </c>
      <c r="AG609" s="234"/>
      <c r="AH609" s="166">
        <f>IF(PMKAFAAPAYER[[#This Row],[ ]]="Payé",PMKAFAAPAYER[[#This Row],[20.02.2025]],0)</f>
        <v>0</v>
      </c>
      <c r="AI609" s="234"/>
      <c r="AJ609" s="176">
        <f>IF(PMKAFAAPAYER[[#This Row],[ ]]="Payé",PMKAFAAPAYER[[#This Row],[27.02.2025]],0)</f>
        <v>0</v>
      </c>
      <c r="AK609" s="47">
        <f t="shared" si="142"/>
        <v>0</v>
      </c>
      <c r="AL609" s="162"/>
      <c r="AM609" s="166">
        <f>IF(PMKAFAAPAYER[[#This Row],[ ]]="Payé",PMKAFAAPAYER[[#This Row],[05.03.2025]],0)</f>
        <v>0</v>
      </c>
      <c r="AN609" s="161"/>
      <c r="AO609" s="166">
        <f>IF(PMKAFAAPAYER[[#This Row],[ ]]="Payé",PMKAFAAPAYER[[#This Row],[12.03.2025]],0)</f>
        <v>0</v>
      </c>
      <c r="AP609" s="161"/>
      <c r="AQ609" s="166">
        <f>IF(PMKAFAAPAYER[[#This Row],[ ]]="Payé",PMKAFAAPAYER[[#This Row],[19.03.2025]],0)</f>
        <v>0</v>
      </c>
      <c r="AR609" s="161"/>
      <c r="AS609" s="176">
        <f>IF(PMKAFAAPAYER[[#This Row],[ ]]="Payé",PMKAFAAPAYER[[#This Row],[26.03.2025]],0)</f>
        <v>0</v>
      </c>
      <c r="AT609" s="17">
        <f t="shared" si="143"/>
        <v>0</v>
      </c>
      <c r="AU609" s="162"/>
      <c r="AV609" s="166">
        <f>IF(PMKAFAAPAYER[[#This Row],[ ]]="Payé",PMKAFAAPAYER[[#This Row],[02.04.2025]],0)</f>
        <v>0</v>
      </c>
      <c r="AW609" s="161"/>
      <c r="AX609" s="166">
        <f>IF(PMKAFAAPAYER[[#This Row],[ ]]="Payé",PMKAFAAPAYER[[#This Row],[09.04.2025]],0)</f>
        <v>0</v>
      </c>
      <c r="AY609" s="161"/>
      <c r="AZ609" s="166">
        <f>IF(PMKAFAAPAYER[[#This Row],[ ]]="Payé",PMKAFAAPAYER[[#This Row],[16.04.2025]],0)</f>
        <v>0</v>
      </c>
      <c r="BA609" s="161"/>
      <c r="BB609" s="166">
        <f>IF(PMKAFAAPAYER[[#This Row],[ ]]="Payé",PMKAFAAPAYER[[#This Row],[23.04.2025]],0)</f>
        <v>0</v>
      </c>
      <c r="BC609" s="161"/>
      <c r="BD609" s="176">
        <f>IF(PMKAFAAPAYER[[#This Row],[ ]]="Payé",PMKAFAAPAYER[[#This Row],[30.04.2025]],0)</f>
        <v>0</v>
      </c>
      <c r="BE609" s="18">
        <f t="shared" si="144"/>
        <v>0</v>
      </c>
      <c r="BF609" s="162"/>
      <c r="BG609" s="166">
        <f>IF(PMKAFAAPAYER[[#This Row],[ ]]="Payé",PMKAFAAPAYER[[#This Row],[07.05.2025]],0)</f>
        <v>0</v>
      </c>
      <c r="BH609" s="161"/>
      <c r="BI609" s="166">
        <f>IF(PMKAFAAPAYER[[#This Row],[ ]]="Payé",PMKAFAAPAYER[[#This Row],[14.05.2025]],0)</f>
        <v>0</v>
      </c>
      <c r="BJ609" s="161"/>
      <c r="BK609" s="166">
        <f>IF(PMKAFAAPAYER[[#This Row],[ ]]="Payé",PMKAFAAPAYER[[#This Row],[21.05.2025]],0)</f>
        <v>0</v>
      </c>
      <c r="BL609" s="161"/>
      <c r="BM609" s="176">
        <f>IF(PMKAFAAPAYER[[#This Row],[ ]]="Payé",PMKAFAAPAYER[[#This Row],[28.05.2025]],0)</f>
        <v>0</v>
      </c>
      <c r="BN609" s="17">
        <f t="shared" si="145"/>
        <v>0</v>
      </c>
      <c r="BO609" s="162"/>
      <c r="BP609" s="166">
        <f>IF(PMKAFAAPAYER[[#This Row],[ ]]="Payé",PMKAFAAPAYER[[#This Row],[04.06.2025]],0)</f>
        <v>0</v>
      </c>
      <c r="BQ609" s="161"/>
      <c r="BR609" s="166">
        <f>IF(PMKAFAAPAYER[[#This Row],[ ]]="Payé",PMKAFAAPAYER[[#This Row],[11.06.2025]],0)</f>
        <v>0</v>
      </c>
      <c r="BS609" s="161"/>
      <c r="BT609" s="166">
        <f>IF(PMKAFAAPAYER[[#This Row],[ ]]="Payé",PMKAFAAPAYER[[#This Row],[18.06.2025]],0)</f>
        <v>0</v>
      </c>
      <c r="BU609" s="161"/>
      <c r="BV609" s="176">
        <f>IF(PMKAFAAPAYER[[#This Row],[ ]]="Payé",PMKAFAAPAYER[[#This Row],[25.06.2025]],0)</f>
        <v>0</v>
      </c>
      <c r="BW609" s="18">
        <f t="shared" si="146"/>
        <v>0</v>
      </c>
      <c r="BX609" s="162"/>
      <c r="BY609" s="166">
        <f>IF(PMKAFAAPAYER[[#This Row],[ ]]="Payé",PMKAFAAPAYER[[#This Row],[02.07.2025]],0)</f>
        <v>0</v>
      </c>
      <c r="BZ609" s="161"/>
      <c r="CA609" s="166">
        <f>IF(PMKAFAAPAYER[[#This Row],[ ]]="Payé",PMKAFAAPAYER[[#This Row],[09.07.2025]],0)</f>
        <v>0</v>
      </c>
      <c r="CB609" s="161"/>
      <c r="CC609" s="166">
        <f>IF(PMKAFAAPAYER[[#This Row],[ ]]="Payé",PMKAFAAPAYER[[#This Row],[16.07.2025]],0)</f>
        <v>0</v>
      </c>
      <c r="CD609" s="161"/>
      <c r="CE609" s="166">
        <f>IF(PMKAFAAPAYER[[#This Row],[ ]]="Payé",PMKAFAAPAYER[[#This Row],[23.07.2025]],0)</f>
        <v>0</v>
      </c>
      <c r="CF609" s="161"/>
      <c r="CG609" s="176">
        <f>IF(PMKAFAAPAYER[[#This Row],[ ]]="Payé",PMKAFAAPAYER[[#This Row],[30.07.2025]],0)</f>
        <v>0</v>
      </c>
      <c r="CH609" s="17">
        <f t="shared" si="147"/>
        <v>0</v>
      </c>
      <c r="CI609" s="162"/>
      <c r="CJ609" s="166">
        <f>IF(PMKAFAAPAYER[[#This Row],[ ]]="Payé",PMKAFAAPAYER[[#This Row],[06.08.2025]],0)</f>
        <v>0</v>
      </c>
      <c r="CK609" s="161"/>
      <c r="CL609" s="166">
        <f>IF(PMKAFAAPAYER[[#This Row],[ ]]="Payé",PMKAFAAPAYER[[#This Row],[13.08.2025]],0)</f>
        <v>0</v>
      </c>
      <c r="CM609" s="161"/>
      <c r="CN609" s="166">
        <f>IF(PMKAFAAPAYER[[#This Row],[ ]]="Payé",PMKAFAAPAYER[[#This Row],[20.08.2025]],0)</f>
        <v>0</v>
      </c>
      <c r="CO609" s="161"/>
      <c r="CP609" s="176">
        <f>IF(PMKAFAAPAYER[[#This Row],[ ]]="Payé",PMKAFAAPAYER[[#This Row],[27.08.2025]],0)</f>
        <v>0</v>
      </c>
      <c r="CQ609" s="18">
        <f t="shared" si="148"/>
        <v>0</v>
      </c>
      <c r="CR609" s="162"/>
      <c r="CS609" s="166">
        <f>IF(PMKAFAAPAYER[[#This Row],[ ]]="Payé",PMKAFAAPAYER[[#This Row],[03.09.2025]],0)</f>
        <v>0</v>
      </c>
      <c r="CT609" s="161"/>
      <c r="CU609" s="166">
        <f>IF(PMKAFAAPAYER[[#This Row],[ ]]="Payé",PMKAFAAPAYER[[#This Row],[10.09.2025]],0)</f>
        <v>0</v>
      </c>
      <c r="CV609" s="161"/>
      <c r="CW609" s="166">
        <f>IF(PMKAFAAPAYER[[#This Row],[ ]]="Payé",PMKAFAAPAYER[[#This Row],[17.09.2025]],0)</f>
        <v>0</v>
      </c>
      <c r="CX609" s="161"/>
      <c r="CY609" s="176">
        <f>IF(PMKAFAAPAYER[[#This Row],[ ]]="Payé",PMKAFAAPAYER[[#This Row],[24.09.2025]],0)</f>
        <v>0</v>
      </c>
      <c r="CZ609" s="17">
        <f t="shared" si="149"/>
        <v>0</v>
      </c>
      <c r="DA609" s="162"/>
      <c r="DB609" s="166">
        <f>IF(PMKAFAAPAYER[[#This Row],[ ]]="Payé",PMKAFAAPAYER[[#This Row],[01.10.2025]],0)</f>
        <v>0</v>
      </c>
      <c r="DC609" s="161"/>
      <c r="DD609" s="166">
        <f>IF(PMKAFAAPAYER[[#This Row],[ ]]="Payé",PMKAFAAPAYER[[#This Row],[08.10.2025]],0)</f>
        <v>0</v>
      </c>
      <c r="DE609" s="161"/>
      <c r="DF609" s="166">
        <f>IF(PMKAFAAPAYER[[#This Row],[ ]]="Payé",PMKAFAAPAYER[[#This Row],[15.10.2025]],0)</f>
        <v>0</v>
      </c>
      <c r="DG609" s="161"/>
      <c r="DH609" s="166">
        <f>IF(PMKAFAAPAYER[[#This Row],[ ]]="Payé",PMKAFAAPAYER[[#This Row],[22.10.2025]],0)</f>
        <v>0</v>
      </c>
      <c r="DI609" s="161"/>
      <c r="DJ609" s="176">
        <f>IF(PMKAFAAPAYER[[#This Row],[ ]]="Payé",PMKAFAAPAYER[[#This Row],[29.10.2025]],0)</f>
        <v>0</v>
      </c>
      <c r="DK609" s="18">
        <f t="shared" si="150"/>
        <v>0</v>
      </c>
      <c r="DL609" s="162"/>
      <c r="DM609" s="166">
        <f>IF(PMKAFAAPAYER[[#This Row],[ ]]="Payé",PMKAFAAPAYER[[#This Row],[05.11.2025]],0)</f>
        <v>0</v>
      </c>
      <c r="DN609" s="161"/>
      <c r="DO609" s="166">
        <f>IF(PMKAFAAPAYER[[#This Row],[ ]]="Payé",PMKAFAAPAYER[[#This Row],[12.11.2025]],0)</f>
        <v>0</v>
      </c>
      <c r="DP609" s="161"/>
      <c r="DQ609" s="166">
        <f>IF(PMKAFAAPAYER[[#This Row],[ ]]="Payé",PMKAFAAPAYER[[#This Row],[19.11.2025]],0)</f>
        <v>0</v>
      </c>
      <c r="DR609" s="161"/>
      <c r="DS609" s="176">
        <f>IF(PMKAFAAPAYER[[#This Row],[ ]]="Payé",PMKAFAAPAYER[[#This Row],[26.11.2025]],0)</f>
        <v>0</v>
      </c>
      <c r="DT609" s="17">
        <f t="shared" si="151"/>
        <v>0</v>
      </c>
      <c r="DU609" s="162"/>
      <c r="DV609" s="166">
        <f>IF(PMKAFAAPAYER[[#This Row],[ ]]="Payé",PMKAFAAPAYER[[#This Row],[03.12.2025]],0)</f>
        <v>0</v>
      </c>
      <c r="DW609" s="161"/>
      <c r="DX609" s="166">
        <f>IF(PMKAFAAPAYER[[#This Row],[ ]]="Payé",PMKAFAAPAYER[[#This Row],[10.12.2025]],0)</f>
        <v>0</v>
      </c>
      <c r="DY609" s="161"/>
      <c r="DZ609" s="166">
        <f>IF(PMKAFAAPAYER[[#This Row],[ ]]="Payé",PMKAFAAPAYER[[#This Row],[17.12.2025]],0)</f>
        <v>0</v>
      </c>
      <c r="EA609" s="161"/>
      <c r="EB609" s="166">
        <f>IF(PMKAFAAPAYER[[#This Row],[ ]]="Payé",PMKAFAAPAYER[[#This Row],[24.12.2025]],0)</f>
        <v>0</v>
      </c>
      <c r="EC609" s="161"/>
      <c r="ED609" s="176">
        <f>IF(PMKAFAAPAYER[[#This Row],[ ]]="Payé",PMKAFAAPAYER[[#This Row],[31.12.2025]],0)</f>
        <v>0</v>
      </c>
      <c r="EE609" s="18">
        <f t="shared" si="152"/>
        <v>0</v>
      </c>
      <c r="EF609" s="11">
        <f t="shared" si="153"/>
        <v>0</v>
      </c>
      <c r="EG609" s="16">
        <f>+PMKAFAAPAYER[[#This Row],[CHF]]-PMKAFAAPAYER[[#This Row],[T2025]]</f>
        <v>0</v>
      </c>
    </row>
    <row r="610" spans="1:137" x14ac:dyDescent="0.3">
      <c r="A610" s="9">
        <f t="shared" si="154"/>
        <v>605</v>
      </c>
      <c r="B610" s="250"/>
      <c r="C610" s="251"/>
      <c r="D610" s="252"/>
      <c r="E610" s="253"/>
      <c r="F610" s="265">
        <f t="shared" si="140"/>
        <v>0</v>
      </c>
      <c r="G610" s="254"/>
      <c r="H610" s="255"/>
      <c r="I610" s="256"/>
      <c r="J610" s="14"/>
      <c r="K610" s="14"/>
      <c r="L610" s="14"/>
      <c r="N610" s="15"/>
      <c r="P610" s="258"/>
      <c r="Q610" s="259"/>
      <c r="R610" s="260"/>
      <c r="S610" s="166">
        <f>IF(PMKAFAAPAYER[[#This Row],[ ]]="Payé",PMKAFAAPAYER[[#This Row],[02.01.2025]],0)</f>
        <v>0</v>
      </c>
      <c r="T610" s="234"/>
      <c r="U610" s="166">
        <f>IF(PMKAFAAPAYER[[#This Row],[ ]]="Payé",PMKAFAAPAYER[[#This Row],[09.01.2025]],0)</f>
        <v>0</v>
      </c>
      <c r="V610" s="234"/>
      <c r="W610" s="166">
        <f>IF(PMKAFAAPAYER[[#This Row],[ ]]="Payé",PMKAFAAPAYER[[#This Row],[16.01.2025]],0)</f>
        <v>0</v>
      </c>
      <c r="X610" s="234"/>
      <c r="Y610" s="166">
        <f>IF(PMKAFAAPAYER[[#This Row],[ ]]="Payé",PMKAFAAPAYER[[#This Row],[23.01.2025]],0)</f>
        <v>0</v>
      </c>
      <c r="Z610" s="234"/>
      <c r="AA610" s="176">
        <f>IF(PMKAFAAPAYER[[#This Row],[ ]]="Payé",PMKAFAAPAYER[[#This Row],[30.01.2025]],0)</f>
        <v>0</v>
      </c>
      <c r="AB610" s="32">
        <f t="shared" si="141"/>
        <v>0</v>
      </c>
      <c r="AC610" s="234"/>
      <c r="AD610" s="166">
        <f>IF(PMKAFAAPAYER[[#This Row],[ ]]="Payé",PMKAFAAPAYER[[#This Row],[06.02.2025]],0)</f>
        <v>0</v>
      </c>
      <c r="AE610" s="234"/>
      <c r="AF610" s="166">
        <f>IF(PMKAFAAPAYER[[#This Row],[ ]]="Payé",PMKAFAAPAYER[[#This Row],[13.02.2025]],0)</f>
        <v>0</v>
      </c>
      <c r="AG610" s="234"/>
      <c r="AH610" s="166">
        <f>IF(PMKAFAAPAYER[[#This Row],[ ]]="Payé",PMKAFAAPAYER[[#This Row],[20.02.2025]],0)</f>
        <v>0</v>
      </c>
      <c r="AI610" s="234"/>
      <c r="AJ610" s="176">
        <f>IF(PMKAFAAPAYER[[#This Row],[ ]]="Payé",PMKAFAAPAYER[[#This Row],[27.02.2025]],0)</f>
        <v>0</v>
      </c>
      <c r="AK610" s="47">
        <f t="shared" si="142"/>
        <v>0</v>
      </c>
      <c r="AL610" s="162"/>
      <c r="AM610" s="166">
        <f>IF(PMKAFAAPAYER[[#This Row],[ ]]="Payé",PMKAFAAPAYER[[#This Row],[05.03.2025]],0)</f>
        <v>0</v>
      </c>
      <c r="AN610" s="161"/>
      <c r="AO610" s="166">
        <f>IF(PMKAFAAPAYER[[#This Row],[ ]]="Payé",PMKAFAAPAYER[[#This Row],[12.03.2025]],0)</f>
        <v>0</v>
      </c>
      <c r="AP610" s="161"/>
      <c r="AQ610" s="166">
        <f>IF(PMKAFAAPAYER[[#This Row],[ ]]="Payé",PMKAFAAPAYER[[#This Row],[19.03.2025]],0)</f>
        <v>0</v>
      </c>
      <c r="AR610" s="161"/>
      <c r="AS610" s="176">
        <f>IF(PMKAFAAPAYER[[#This Row],[ ]]="Payé",PMKAFAAPAYER[[#This Row],[26.03.2025]],0)</f>
        <v>0</v>
      </c>
      <c r="AT610" s="17">
        <f t="shared" si="143"/>
        <v>0</v>
      </c>
      <c r="AU610" s="162"/>
      <c r="AV610" s="166">
        <f>IF(PMKAFAAPAYER[[#This Row],[ ]]="Payé",PMKAFAAPAYER[[#This Row],[02.04.2025]],0)</f>
        <v>0</v>
      </c>
      <c r="AW610" s="161"/>
      <c r="AX610" s="166">
        <f>IF(PMKAFAAPAYER[[#This Row],[ ]]="Payé",PMKAFAAPAYER[[#This Row],[09.04.2025]],0)</f>
        <v>0</v>
      </c>
      <c r="AY610" s="161"/>
      <c r="AZ610" s="166">
        <f>IF(PMKAFAAPAYER[[#This Row],[ ]]="Payé",PMKAFAAPAYER[[#This Row],[16.04.2025]],0)</f>
        <v>0</v>
      </c>
      <c r="BA610" s="161"/>
      <c r="BB610" s="166">
        <f>IF(PMKAFAAPAYER[[#This Row],[ ]]="Payé",PMKAFAAPAYER[[#This Row],[23.04.2025]],0)</f>
        <v>0</v>
      </c>
      <c r="BC610" s="161"/>
      <c r="BD610" s="176">
        <f>IF(PMKAFAAPAYER[[#This Row],[ ]]="Payé",PMKAFAAPAYER[[#This Row],[30.04.2025]],0)</f>
        <v>0</v>
      </c>
      <c r="BE610" s="18">
        <f t="shared" si="144"/>
        <v>0</v>
      </c>
      <c r="BF610" s="162"/>
      <c r="BG610" s="166">
        <f>IF(PMKAFAAPAYER[[#This Row],[ ]]="Payé",PMKAFAAPAYER[[#This Row],[07.05.2025]],0)</f>
        <v>0</v>
      </c>
      <c r="BH610" s="161"/>
      <c r="BI610" s="166">
        <f>IF(PMKAFAAPAYER[[#This Row],[ ]]="Payé",PMKAFAAPAYER[[#This Row],[14.05.2025]],0)</f>
        <v>0</v>
      </c>
      <c r="BJ610" s="161"/>
      <c r="BK610" s="166">
        <f>IF(PMKAFAAPAYER[[#This Row],[ ]]="Payé",PMKAFAAPAYER[[#This Row],[21.05.2025]],0)</f>
        <v>0</v>
      </c>
      <c r="BL610" s="161"/>
      <c r="BM610" s="176">
        <f>IF(PMKAFAAPAYER[[#This Row],[ ]]="Payé",PMKAFAAPAYER[[#This Row],[28.05.2025]],0)</f>
        <v>0</v>
      </c>
      <c r="BN610" s="17">
        <f t="shared" si="145"/>
        <v>0</v>
      </c>
      <c r="BO610" s="162"/>
      <c r="BP610" s="166">
        <f>IF(PMKAFAAPAYER[[#This Row],[ ]]="Payé",PMKAFAAPAYER[[#This Row],[04.06.2025]],0)</f>
        <v>0</v>
      </c>
      <c r="BQ610" s="161"/>
      <c r="BR610" s="166">
        <f>IF(PMKAFAAPAYER[[#This Row],[ ]]="Payé",PMKAFAAPAYER[[#This Row],[11.06.2025]],0)</f>
        <v>0</v>
      </c>
      <c r="BS610" s="161"/>
      <c r="BT610" s="166">
        <f>IF(PMKAFAAPAYER[[#This Row],[ ]]="Payé",PMKAFAAPAYER[[#This Row],[18.06.2025]],0)</f>
        <v>0</v>
      </c>
      <c r="BU610" s="161"/>
      <c r="BV610" s="176">
        <f>IF(PMKAFAAPAYER[[#This Row],[ ]]="Payé",PMKAFAAPAYER[[#This Row],[25.06.2025]],0)</f>
        <v>0</v>
      </c>
      <c r="BW610" s="18">
        <f t="shared" si="146"/>
        <v>0</v>
      </c>
      <c r="BX610" s="162"/>
      <c r="BY610" s="166">
        <f>IF(PMKAFAAPAYER[[#This Row],[ ]]="Payé",PMKAFAAPAYER[[#This Row],[02.07.2025]],0)</f>
        <v>0</v>
      </c>
      <c r="BZ610" s="161"/>
      <c r="CA610" s="166">
        <f>IF(PMKAFAAPAYER[[#This Row],[ ]]="Payé",PMKAFAAPAYER[[#This Row],[09.07.2025]],0)</f>
        <v>0</v>
      </c>
      <c r="CB610" s="161"/>
      <c r="CC610" s="166">
        <f>IF(PMKAFAAPAYER[[#This Row],[ ]]="Payé",PMKAFAAPAYER[[#This Row],[16.07.2025]],0)</f>
        <v>0</v>
      </c>
      <c r="CD610" s="161"/>
      <c r="CE610" s="166">
        <f>IF(PMKAFAAPAYER[[#This Row],[ ]]="Payé",PMKAFAAPAYER[[#This Row],[23.07.2025]],0)</f>
        <v>0</v>
      </c>
      <c r="CF610" s="161"/>
      <c r="CG610" s="176">
        <f>IF(PMKAFAAPAYER[[#This Row],[ ]]="Payé",PMKAFAAPAYER[[#This Row],[30.07.2025]],0)</f>
        <v>0</v>
      </c>
      <c r="CH610" s="17">
        <f t="shared" si="147"/>
        <v>0</v>
      </c>
      <c r="CI610" s="162"/>
      <c r="CJ610" s="166">
        <f>IF(PMKAFAAPAYER[[#This Row],[ ]]="Payé",PMKAFAAPAYER[[#This Row],[06.08.2025]],0)</f>
        <v>0</v>
      </c>
      <c r="CK610" s="161"/>
      <c r="CL610" s="166">
        <f>IF(PMKAFAAPAYER[[#This Row],[ ]]="Payé",PMKAFAAPAYER[[#This Row],[13.08.2025]],0)</f>
        <v>0</v>
      </c>
      <c r="CM610" s="161"/>
      <c r="CN610" s="166">
        <f>IF(PMKAFAAPAYER[[#This Row],[ ]]="Payé",PMKAFAAPAYER[[#This Row],[20.08.2025]],0)</f>
        <v>0</v>
      </c>
      <c r="CO610" s="161"/>
      <c r="CP610" s="176">
        <f>IF(PMKAFAAPAYER[[#This Row],[ ]]="Payé",PMKAFAAPAYER[[#This Row],[27.08.2025]],0)</f>
        <v>0</v>
      </c>
      <c r="CQ610" s="18">
        <f t="shared" si="148"/>
        <v>0</v>
      </c>
      <c r="CR610" s="162"/>
      <c r="CS610" s="166">
        <f>IF(PMKAFAAPAYER[[#This Row],[ ]]="Payé",PMKAFAAPAYER[[#This Row],[03.09.2025]],0)</f>
        <v>0</v>
      </c>
      <c r="CT610" s="161"/>
      <c r="CU610" s="166">
        <f>IF(PMKAFAAPAYER[[#This Row],[ ]]="Payé",PMKAFAAPAYER[[#This Row],[10.09.2025]],0)</f>
        <v>0</v>
      </c>
      <c r="CV610" s="161"/>
      <c r="CW610" s="166">
        <f>IF(PMKAFAAPAYER[[#This Row],[ ]]="Payé",PMKAFAAPAYER[[#This Row],[17.09.2025]],0)</f>
        <v>0</v>
      </c>
      <c r="CX610" s="161"/>
      <c r="CY610" s="176">
        <f>IF(PMKAFAAPAYER[[#This Row],[ ]]="Payé",PMKAFAAPAYER[[#This Row],[24.09.2025]],0)</f>
        <v>0</v>
      </c>
      <c r="CZ610" s="17">
        <f t="shared" si="149"/>
        <v>0</v>
      </c>
      <c r="DA610" s="162"/>
      <c r="DB610" s="166">
        <f>IF(PMKAFAAPAYER[[#This Row],[ ]]="Payé",PMKAFAAPAYER[[#This Row],[01.10.2025]],0)</f>
        <v>0</v>
      </c>
      <c r="DC610" s="161"/>
      <c r="DD610" s="166">
        <f>IF(PMKAFAAPAYER[[#This Row],[ ]]="Payé",PMKAFAAPAYER[[#This Row],[08.10.2025]],0)</f>
        <v>0</v>
      </c>
      <c r="DE610" s="161"/>
      <c r="DF610" s="166">
        <f>IF(PMKAFAAPAYER[[#This Row],[ ]]="Payé",PMKAFAAPAYER[[#This Row],[15.10.2025]],0)</f>
        <v>0</v>
      </c>
      <c r="DG610" s="161"/>
      <c r="DH610" s="166">
        <f>IF(PMKAFAAPAYER[[#This Row],[ ]]="Payé",PMKAFAAPAYER[[#This Row],[22.10.2025]],0)</f>
        <v>0</v>
      </c>
      <c r="DI610" s="161"/>
      <c r="DJ610" s="176">
        <f>IF(PMKAFAAPAYER[[#This Row],[ ]]="Payé",PMKAFAAPAYER[[#This Row],[29.10.2025]],0)</f>
        <v>0</v>
      </c>
      <c r="DK610" s="18">
        <f t="shared" si="150"/>
        <v>0</v>
      </c>
      <c r="DL610" s="162"/>
      <c r="DM610" s="166">
        <f>IF(PMKAFAAPAYER[[#This Row],[ ]]="Payé",PMKAFAAPAYER[[#This Row],[05.11.2025]],0)</f>
        <v>0</v>
      </c>
      <c r="DN610" s="161"/>
      <c r="DO610" s="166">
        <f>IF(PMKAFAAPAYER[[#This Row],[ ]]="Payé",PMKAFAAPAYER[[#This Row],[12.11.2025]],0)</f>
        <v>0</v>
      </c>
      <c r="DP610" s="161"/>
      <c r="DQ610" s="166">
        <f>IF(PMKAFAAPAYER[[#This Row],[ ]]="Payé",PMKAFAAPAYER[[#This Row],[19.11.2025]],0)</f>
        <v>0</v>
      </c>
      <c r="DR610" s="161"/>
      <c r="DS610" s="176">
        <f>IF(PMKAFAAPAYER[[#This Row],[ ]]="Payé",PMKAFAAPAYER[[#This Row],[26.11.2025]],0)</f>
        <v>0</v>
      </c>
      <c r="DT610" s="17">
        <f t="shared" si="151"/>
        <v>0</v>
      </c>
      <c r="DU610" s="162"/>
      <c r="DV610" s="166">
        <f>IF(PMKAFAAPAYER[[#This Row],[ ]]="Payé",PMKAFAAPAYER[[#This Row],[03.12.2025]],0)</f>
        <v>0</v>
      </c>
      <c r="DW610" s="161"/>
      <c r="DX610" s="166">
        <f>IF(PMKAFAAPAYER[[#This Row],[ ]]="Payé",PMKAFAAPAYER[[#This Row],[10.12.2025]],0)</f>
        <v>0</v>
      </c>
      <c r="DY610" s="161"/>
      <c r="DZ610" s="166">
        <f>IF(PMKAFAAPAYER[[#This Row],[ ]]="Payé",PMKAFAAPAYER[[#This Row],[17.12.2025]],0)</f>
        <v>0</v>
      </c>
      <c r="EA610" s="161"/>
      <c r="EB610" s="166">
        <f>IF(PMKAFAAPAYER[[#This Row],[ ]]="Payé",PMKAFAAPAYER[[#This Row],[24.12.2025]],0)</f>
        <v>0</v>
      </c>
      <c r="EC610" s="161"/>
      <c r="ED610" s="176">
        <f>IF(PMKAFAAPAYER[[#This Row],[ ]]="Payé",PMKAFAAPAYER[[#This Row],[31.12.2025]],0)</f>
        <v>0</v>
      </c>
      <c r="EE610" s="18">
        <f t="shared" si="152"/>
        <v>0</v>
      </c>
      <c r="EF610" s="11">
        <f t="shared" si="153"/>
        <v>0</v>
      </c>
      <c r="EG610" s="16">
        <f>+PMKAFAAPAYER[[#This Row],[CHF]]-PMKAFAAPAYER[[#This Row],[T2025]]</f>
        <v>0</v>
      </c>
    </row>
    <row r="611" spans="1:137" x14ac:dyDescent="0.3">
      <c r="A611" s="9">
        <f t="shared" si="154"/>
        <v>606</v>
      </c>
      <c r="B611" s="250"/>
      <c r="C611" s="251"/>
      <c r="D611" s="252"/>
      <c r="E611" s="253"/>
      <c r="F611" s="265">
        <f t="shared" si="140"/>
        <v>0</v>
      </c>
      <c r="G611" s="254"/>
      <c r="H611" s="255"/>
      <c r="I611" s="256"/>
      <c r="J611" s="14"/>
      <c r="K611" s="14"/>
      <c r="L611" s="14"/>
      <c r="N611" s="15"/>
      <c r="P611" s="258"/>
      <c r="Q611" s="259"/>
      <c r="R611" s="260"/>
      <c r="S611" s="166">
        <f>IF(PMKAFAAPAYER[[#This Row],[ ]]="Payé",PMKAFAAPAYER[[#This Row],[02.01.2025]],0)</f>
        <v>0</v>
      </c>
      <c r="T611" s="234"/>
      <c r="U611" s="166">
        <f>IF(PMKAFAAPAYER[[#This Row],[ ]]="Payé",PMKAFAAPAYER[[#This Row],[09.01.2025]],0)</f>
        <v>0</v>
      </c>
      <c r="V611" s="234"/>
      <c r="W611" s="166">
        <f>IF(PMKAFAAPAYER[[#This Row],[ ]]="Payé",PMKAFAAPAYER[[#This Row],[16.01.2025]],0)</f>
        <v>0</v>
      </c>
      <c r="X611" s="234"/>
      <c r="Y611" s="166">
        <f>IF(PMKAFAAPAYER[[#This Row],[ ]]="Payé",PMKAFAAPAYER[[#This Row],[23.01.2025]],0)</f>
        <v>0</v>
      </c>
      <c r="Z611" s="234"/>
      <c r="AA611" s="176">
        <f>IF(PMKAFAAPAYER[[#This Row],[ ]]="Payé",PMKAFAAPAYER[[#This Row],[30.01.2025]],0)</f>
        <v>0</v>
      </c>
      <c r="AB611" s="32">
        <f t="shared" si="141"/>
        <v>0</v>
      </c>
      <c r="AC611" s="234"/>
      <c r="AD611" s="166">
        <f>IF(PMKAFAAPAYER[[#This Row],[ ]]="Payé",PMKAFAAPAYER[[#This Row],[06.02.2025]],0)</f>
        <v>0</v>
      </c>
      <c r="AE611" s="234"/>
      <c r="AF611" s="166">
        <f>IF(PMKAFAAPAYER[[#This Row],[ ]]="Payé",PMKAFAAPAYER[[#This Row],[13.02.2025]],0)</f>
        <v>0</v>
      </c>
      <c r="AG611" s="234"/>
      <c r="AH611" s="166">
        <f>IF(PMKAFAAPAYER[[#This Row],[ ]]="Payé",PMKAFAAPAYER[[#This Row],[20.02.2025]],0)</f>
        <v>0</v>
      </c>
      <c r="AI611" s="234"/>
      <c r="AJ611" s="176">
        <f>IF(PMKAFAAPAYER[[#This Row],[ ]]="Payé",PMKAFAAPAYER[[#This Row],[27.02.2025]],0)</f>
        <v>0</v>
      </c>
      <c r="AK611" s="47">
        <f t="shared" si="142"/>
        <v>0</v>
      </c>
      <c r="AL611" s="162"/>
      <c r="AM611" s="166">
        <f>IF(PMKAFAAPAYER[[#This Row],[ ]]="Payé",PMKAFAAPAYER[[#This Row],[05.03.2025]],0)</f>
        <v>0</v>
      </c>
      <c r="AN611" s="161"/>
      <c r="AO611" s="166">
        <f>IF(PMKAFAAPAYER[[#This Row],[ ]]="Payé",PMKAFAAPAYER[[#This Row],[12.03.2025]],0)</f>
        <v>0</v>
      </c>
      <c r="AP611" s="161"/>
      <c r="AQ611" s="166">
        <f>IF(PMKAFAAPAYER[[#This Row],[ ]]="Payé",PMKAFAAPAYER[[#This Row],[19.03.2025]],0)</f>
        <v>0</v>
      </c>
      <c r="AR611" s="161"/>
      <c r="AS611" s="176">
        <f>IF(PMKAFAAPAYER[[#This Row],[ ]]="Payé",PMKAFAAPAYER[[#This Row],[26.03.2025]],0)</f>
        <v>0</v>
      </c>
      <c r="AT611" s="17">
        <f t="shared" si="143"/>
        <v>0</v>
      </c>
      <c r="AU611" s="162"/>
      <c r="AV611" s="166">
        <f>IF(PMKAFAAPAYER[[#This Row],[ ]]="Payé",PMKAFAAPAYER[[#This Row],[02.04.2025]],0)</f>
        <v>0</v>
      </c>
      <c r="AW611" s="161"/>
      <c r="AX611" s="166">
        <f>IF(PMKAFAAPAYER[[#This Row],[ ]]="Payé",PMKAFAAPAYER[[#This Row],[09.04.2025]],0)</f>
        <v>0</v>
      </c>
      <c r="AY611" s="161"/>
      <c r="AZ611" s="166">
        <f>IF(PMKAFAAPAYER[[#This Row],[ ]]="Payé",PMKAFAAPAYER[[#This Row],[16.04.2025]],0)</f>
        <v>0</v>
      </c>
      <c r="BA611" s="161"/>
      <c r="BB611" s="166">
        <f>IF(PMKAFAAPAYER[[#This Row],[ ]]="Payé",PMKAFAAPAYER[[#This Row],[23.04.2025]],0)</f>
        <v>0</v>
      </c>
      <c r="BC611" s="161"/>
      <c r="BD611" s="176">
        <f>IF(PMKAFAAPAYER[[#This Row],[ ]]="Payé",PMKAFAAPAYER[[#This Row],[30.04.2025]],0)</f>
        <v>0</v>
      </c>
      <c r="BE611" s="18">
        <f t="shared" si="144"/>
        <v>0</v>
      </c>
      <c r="BF611" s="162"/>
      <c r="BG611" s="166">
        <f>IF(PMKAFAAPAYER[[#This Row],[ ]]="Payé",PMKAFAAPAYER[[#This Row],[07.05.2025]],0)</f>
        <v>0</v>
      </c>
      <c r="BH611" s="161"/>
      <c r="BI611" s="166">
        <f>IF(PMKAFAAPAYER[[#This Row],[ ]]="Payé",PMKAFAAPAYER[[#This Row],[14.05.2025]],0)</f>
        <v>0</v>
      </c>
      <c r="BJ611" s="161"/>
      <c r="BK611" s="166">
        <f>IF(PMKAFAAPAYER[[#This Row],[ ]]="Payé",PMKAFAAPAYER[[#This Row],[21.05.2025]],0)</f>
        <v>0</v>
      </c>
      <c r="BL611" s="161"/>
      <c r="BM611" s="176">
        <f>IF(PMKAFAAPAYER[[#This Row],[ ]]="Payé",PMKAFAAPAYER[[#This Row],[28.05.2025]],0)</f>
        <v>0</v>
      </c>
      <c r="BN611" s="17">
        <f t="shared" si="145"/>
        <v>0</v>
      </c>
      <c r="BO611" s="162"/>
      <c r="BP611" s="166">
        <f>IF(PMKAFAAPAYER[[#This Row],[ ]]="Payé",PMKAFAAPAYER[[#This Row],[04.06.2025]],0)</f>
        <v>0</v>
      </c>
      <c r="BQ611" s="161"/>
      <c r="BR611" s="166">
        <f>IF(PMKAFAAPAYER[[#This Row],[ ]]="Payé",PMKAFAAPAYER[[#This Row],[11.06.2025]],0)</f>
        <v>0</v>
      </c>
      <c r="BS611" s="161"/>
      <c r="BT611" s="166">
        <f>IF(PMKAFAAPAYER[[#This Row],[ ]]="Payé",PMKAFAAPAYER[[#This Row],[18.06.2025]],0)</f>
        <v>0</v>
      </c>
      <c r="BU611" s="161"/>
      <c r="BV611" s="176">
        <f>IF(PMKAFAAPAYER[[#This Row],[ ]]="Payé",PMKAFAAPAYER[[#This Row],[25.06.2025]],0)</f>
        <v>0</v>
      </c>
      <c r="BW611" s="18">
        <f t="shared" si="146"/>
        <v>0</v>
      </c>
      <c r="BX611" s="162"/>
      <c r="BY611" s="166">
        <f>IF(PMKAFAAPAYER[[#This Row],[ ]]="Payé",PMKAFAAPAYER[[#This Row],[02.07.2025]],0)</f>
        <v>0</v>
      </c>
      <c r="BZ611" s="161"/>
      <c r="CA611" s="166">
        <f>IF(PMKAFAAPAYER[[#This Row],[ ]]="Payé",PMKAFAAPAYER[[#This Row],[09.07.2025]],0)</f>
        <v>0</v>
      </c>
      <c r="CB611" s="161"/>
      <c r="CC611" s="166">
        <f>IF(PMKAFAAPAYER[[#This Row],[ ]]="Payé",PMKAFAAPAYER[[#This Row],[16.07.2025]],0)</f>
        <v>0</v>
      </c>
      <c r="CD611" s="161"/>
      <c r="CE611" s="166">
        <f>IF(PMKAFAAPAYER[[#This Row],[ ]]="Payé",PMKAFAAPAYER[[#This Row],[23.07.2025]],0)</f>
        <v>0</v>
      </c>
      <c r="CF611" s="161"/>
      <c r="CG611" s="176">
        <f>IF(PMKAFAAPAYER[[#This Row],[ ]]="Payé",PMKAFAAPAYER[[#This Row],[30.07.2025]],0)</f>
        <v>0</v>
      </c>
      <c r="CH611" s="17">
        <f t="shared" si="147"/>
        <v>0</v>
      </c>
      <c r="CI611" s="162"/>
      <c r="CJ611" s="166">
        <f>IF(PMKAFAAPAYER[[#This Row],[ ]]="Payé",PMKAFAAPAYER[[#This Row],[06.08.2025]],0)</f>
        <v>0</v>
      </c>
      <c r="CK611" s="161"/>
      <c r="CL611" s="166">
        <f>IF(PMKAFAAPAYER[[#This Row],[ ]]="Payé",PMKAFAAPAYER[[#This Row],[13.08.2025]],0)</f>
        <v>0</v>
      </c>
      <c r="CM611" s="161"/>
      <c r="CN611" s="166">
        <f>IF(PMKAFAAPAYER[[#This Row],[ ]]="Payé",PMKAFAAPAYER[[#This Row],[20.08.2025]],0)</f>
        <v>0</v>
      </c>
      <c r="CO611" s="161"/>
      <c r="CP611" s="176">
        <f>IF(PMKAFAAPAYER[[#This Row],[ ]]="Payé",PMKAFAAPAYER[[#This Row],[27.08.2025]],0)</f>
        <v>0</v>
      </c>
      <c r="CQ611" s="18">
        <f t="shared" si="148"/>
        <v>0</v>
      </c>
      <c r="CR611" s="162"/>
      <c r="CS611" s="166">
        <f>IF(PMKAFAAPAYER[[#This Row],[ ]]="Payé",PMKAFAAPAYER[[#This Row],[03.09.2025]],0)</f>
        <v>0</v>
      </c>
      <c r="CT611" s="161"/>
      <c r="CU611" s="166">
        <f>IF(PMKAFAAPAYER[[#This Row],[ ]]="Payé",PMKAFAAPAYER[[#This Row],[10.09.2025]],0)</f>
        <v>0</v>
      </c>
      <c r="CV611" s="161"/>
      <c r="CW611" s="166">
        <f>IF(PMKAFAAPAYER[[#This Row],[ ]]="Payé",PMKAFAAPAYER[[#This Row],[17.09.2025]],0)</f>
        <v>0</v>
      </c>
      <c r="CX611" s="161"/>
      <c r="CY611" s="176">
        <f>IF(PMKAFAAPAYER[[#This Row],[ ]]="Payé",PMKAFAAPAYER[[#This Row],[24.09.2025]],0)</f>
        <v>0</v>
      </c>
      <c r="CZ611" s="17">
        <f t="shared" si="149"/>
        <v>0</v>
      </c>
      <c r="DA611" s="162"/>
      <c r="DB611" s="166">
        <f>IF(PMKAFAAPAYER[[#This Row],[ ]]="Payé",PMKAFAAPAYER[[#This Row],[01.10.2025]],0)</f>
        <v>0</v>
      </c>
      <c r="DC611" s="161"/>
      <c r="DD611" s="166">
        <f>IF(PMKAFAAPAYER[[#This Row],[ ]]="Payé",PMKAFAAPAYER[[#This Row],[08.10.2025]],0)</f>
        <v>0</v>
      </c>
      <c r="DE611" s="161"/>
      <c r="DF611" s="166">
        <f>IF(PMKAFAAPAYER[[#This Row],[ ]]="Payé",PMKAFAAPAYER[[#This Row],[15.10.2025]],0)</f>
        <v>0</v>
      </c>
      <c r="DG611" s="161"/>
      <c r="DH611" s="166">
        <f>IF(PMKAFAAPAYER[[#This Row],[ ]]="Payé",PMKAFAAPAYER[[#This Row],[22.10.2025]],0)</f>
        <v>0</v>
      </c>
      <c r="DI611" s="161"/>
      <c r="DJ611" s="176">
        <f>IF(PMKAFAAPAYER[[#This Row],[ ]]="Payé",PMKAFAAPAYER[[#This Row],[29.10.2025]],0)</f>
        <v>0</v>
      </c>
      <c r="DK611" s="18">
        <f t="shared" si="150"/>
        <v>0</v>
      </c>
      <c r="DL611" s="162"/>
      <c r="DM611" s="166">
        <f>IF(PMKAFAAPAYER[[#This Row],[ ]]="Payé",PMKAFAAPAYER[[#This Row],[05.11.2025]],0)</f>
        <v>0</v>
      </c>
      <c r="DN611" s="161"/>
      <c r="DO611" s="166">
        <f>IF(PMKAFAAPAYER[[#This Row],[ ]]="Payé",PMKAFAAPAYER[[#This Row],[12.11.2025]],0)</f>
        <v>0</v>
      </c>
      <c r="DP611" s="161"/>
      <c r="DQ611" s="166">
        <f>IF(PMKAFAAPAYER[[#This Row],[ ]]="Payé",PMKAFAAPAYER[[#This Row],[19.11.2025]],0)</f>
        <v>0</v>
      </c>
      <c r="DR611" s="161"/>
      <c r="DS611" s="176">
        <f>IF(PMKAFAAPAYER[[#This Row],[ ]]="Payé",PMKAFAAPAYER[[#This Row],[26.11.2025]],0)</f>
        <v>0</v>
      </c>
      <c r="DT611" s="17">
        <f t="shared" si="151"/>
        <v>0</v>
      </c>
      <c r="DU611" s="162"/>
      <c r="DV611" s="166">
        <f>IF(PMKAFAAPAYER[[#This Row],[ ]]="Payé",PMKAFAAPAYER[[#This Row],[03.12.2025]],0)</f>
        <v>0</v>
      </c>
      <c r="DW611" s="161"/>
      <c r="DX611" s="166">
        <f>IF(PMKAFAAPAYER[[#This Row],[ ]]="Payé",PMKAFAAPAYER[[#This Row],[10.12.2025]],0)</f>
        <v>0</v>
      </c>
      <c r="DY611" s="161"/>
      <c r="DZ611" s="166">
        <f>IF(PMKAFAAPAYER[[#This Row],[ ]]="Payé",PMKAFAAPAYER[[#This Row],[17.12.2025]],0)</f>
        <v>0</v>
      </c>
      <c r="EA611" s="161"/>
      <c r="EB611" s="166">
        <f>IF(PMKAFAAPAYER[[#This Row],[ ]]="Payé",PMKAFAAPAYER[[#This Row],[24.12.2025]],0)</f>
        <v>0</v>
      </c>
      <c r="EC611" s="161"/>
      <c r="ED611" s="176">
        <f>IF(PMKAFAAPAYER[[#This Row],[ ]]="Payé",PMKAFAAPAYER[[#This Row],[31.12.2025]],0)</f>
        <v>0</v>
      </c>
      <c r="EE611" s="18">
        <f t="shared" si="152"/>
        <v>0</v>
      </c>
      <c r="EF611" s="11">
        <f t="shared" si="153"/>
        <v>0</v>
      </c>
      <c r="EG611" s="16">
        <f>+PMKAFAAPAYER[[#This Row],[CHF]]-PMKAFAAPAYER[[#This Row],[T2025]]</f>
        <v>0</v>
      </c>
    </row>
    <row r="612" spans="1:137" x14ac:dyDescent="0.3">
      <c r="A612" s="9">
        <f t="shared" si="154"/>
        <v>607</v>
      </c>
      <c r="B612" s="250"/>
      <c r="C612" s="251"/>
      <c r="D612" s="252"/>
      <c r="E612" s="253"/>
      <c r="F612" s="265">
        <f t="shared" si="140"/>
        <v>0</v>
      </c>
      <c r="G612" s="254"/>
      <c r="H612" s="255"/>
      <c r="I612" s="256"/>
      <c r="J612" s="14"/>
      <c r="K612" s="14"/>
      <c r="L612" s="14"/>
      <c r="N612" s="15"/>
      <c r="P612" s="258"/>
      <c r="Q612" s="259"/>
      <c r="R612" s="260"/>
      <c r="S612" s="166">
        <f>IF(PMKAFAAPAYER[[#This Row],[ ]]="Payé",PMKAFAAPAYER[[#This Row],[02.01.2025]],0)</f>
        <v>0</v>
      </c>
      <c r="T612" s="234"/>
      <c r="U612" s="166">
        <f>IF(PMKAFAAPAYER[[#This Row],[ ]]="Payé",PMKAFAAPAYER[[#This Row],[09.01.2025]],0)</f>
        <v>0</v>
      </c>
      <c r="V612" s="234"/>
      <c r="W612" s="166">
        <f>IF(PMKAFAAPAYER[[#This Row],[ ]]="Payé",PMKAFAAPAYER[[#This Row],[16.01.2025]],0)</f>
        <v>0</v>
      </c>
      <c r="X612" s="234"/>
      <c r="Y612" s="166">
        <f>IF(PMKAFAAPAYER[[#This Row],[ ]]="Payé",PMKAFAAPAYER[[#This Row],[23.01.2025]],0)</f>
        <v>0</v>
      </c>
      <c r="Z612" s="234"/>
      <c r="AA612" s="176">
        <f>IF(PMKAFAAPAYER[[#This Row],[ ]]="Payé",PMKAFAAPAYER[[#This Row],[30.01.2025]],0)</f>
        <v>0</v>
      </c>
      <c r="AB612" s="32">
        <f t="shared" si="141"/>
        <v>0</v>
      </c>
      <c r="AC612" s="234"/>
      <c r="AD612" s="166">
        <f>IF(PMKAFAAPAYER[[#This Row],[ ]]="Payé",PMKAFAAPAYER[[#This Row],[06.02.2025]],0)</f>
        <v>0</v>
      </c>
      <c r="AE612" s="234"/>
      <c r="AF612" s="166">
        <f>IF(PMKAFAAPAYER[[#This Row],[ ]]="Payé",PMKAFAAPAYER[[#This Row],[13.02.2025]],0)</f>
        <v>0</v>
      </c>
      <c r="AG612" s="234"/>
      <c r="AH612" s="166">
        <f>IF(PMKAFAAPAYER[[#This Row],[ ]]="Payé",PMKAFAAPAYER[[#This Row],[20.02.2025]],0)</f>
        <v>0</v>
      </c>
      <c r="AI612" s="234"/>
      <c r="AJ612" s="176">
        <f>IF(PMKAFAAPAYER[[#This Row],[ ]]="Payé",PMKAFAAPAYER[[#This Row],[27.02.2025]],0)</f>
        <v>0</v>
      </c>
      <c r="AK612" s="47">
        <f t="shared" si="142"/>
        <v>0</v>
      </c>
      <c r="AL612" s="162"/>
      <c r="AM612" s="166">
        <f>IF(PMKAFAAPAYER[[#This Row],[ ]]="Payé",PMKAFAAPAYER[[#This Row],[05.03.2025]],0)</f>
        <v>0</v>
      </c>
      <c r="AN612" s="161"/>
      <c r="AO612" s="166">
        <f>IF(PMKAFAAPAYER[[#This Row],[ ]]="Payé",PMKAFAAPAYER[[#This Row],[12.03.2025]],0)</f>
        <v>0</v>
      </c>
      <c r="AP612" s="161"/>
      <c r="AQ612" s="166">
        <f>IF(PMKAFAAPAYER[[#This Row],[ ]]="Payé",PMKAFAAPAYER[[#This Row],[19.03.2025]],0)</f>
        <v>0</v>
      </c>
      <c r="AR612" s="161"/>
      <c r="AS612" s="176">
        <f>IF(PMKAFAAPAYER[[#This Row],[ ]]="Payé",PMKAFAAPAYER[[#This Row],[26.03.2025]],0)</f>
        <v>0</v>
      </c>
      <c r="AT612" s="17">
        <f t="shared" si="143"/>
        <v>0</v>
      </c>
      <c r="AU612" s="162"/>
      <c r="AV612" s="166">
        <f>IF(PMKAFAAPAYER[[#This Row],[ ]]="Payé",PMKAFAAPAYER[[#This Row],[02.04.2025]],0)</f>
        <v>0</v>
      </c>
      <c r="AW612" s="161"/>
      <c r="AX612" s="166">
        <f>IF(PMKAFAAPAYER[[#This Row],[ ]]="Payé",PMKAFAAPAYER[[#This Row],[09.04.2025]],0)</f>
        <v>0</v>
      </c>
      <c r="AY612" s="161"/>
      <c r="AZ612" s="166">
        <f>IF(PMKAFAAPAYER[[#This Row],[ ]]="Payé",PMKAFAAPAYER[[#This Row],[16.04.2025]],0)</f>
        <v>0</v>
      </c>
      <c r="BA612" s="161"/>
      <c r="BB612" s="166">
        <f>IF(PMKAFAAPAYER[[#This Row],[ ]]="Payé",PMKAFAAPAYER[[#This Row],[23.04.2025]],0)</f>
        <v>0</v>
      </c>
      <c r="BC612" s="161"/>
      <c r="BD612" s="176">
        <f>IF(PMKAFAAPAYER[[#This Row],[ ]]="Payé",PMKAFAAPAYER[[#This Row],[30.04.2025]],0)</f>
        <v>0</v>
      </c>
      <c r="BE612" s="18">
        <f t="shared" si="144"/>
        <v>0</v>
      </c>
      <c r="BF612" s="162"/>
      <c r="BG612" s="166">
        <f>IF(PMKAFAAPAYER[[#This Row],[ ]]="Payé",PMKAFAAPAYER[[#This Row],[07.05.2025]],0)</f>
        <v>0</v>
      </c>
      <c r="BH612" s="161"/>
      <c r="BI612" s="166">
        <f>IF(PMKAFAAPAYER[[#This Row],[ ]]="Payé",PMKAFAAPAYER[[#This Row],[14.05.2025]],0)</f>
        <v>0</v>
      </c>
      <c r="BJ612" s="161"/>
      <c r="BK612" s="166">
        <f>IF(PMKAFAAPAYER[[#This Row],[ ]]="Payé",PMKAFAAPAYER[[#This Row],[21.05.2025]],0)</f>
        <v>0</v>
      </c>
      <c r="BL612" s="161"/>
      <c r="BM612" s="176">
        <f>IF(PMKAFAAPAYER[[#This Row],[ ]]="Payé",PMKAFAAPAYER[[#This Row],[28.05.2025]],0)</f>
        <v>0</v>
      </c>
      <c r="BN612" s="17">
        <f t="shared" si="145"/>
        <v>0</v>
      </c>
      <c r="BO612" s="162"/>
      <c r="BP612" s="166">
        <f>IF(PMKAFAAPAYER[[#This Row],[ ]]="Payé",PMKAFAAPAYER[[#This Row],[04.06.2025]],0)</f>
        <v>0</v>
      </c>
      <c r="BQ612" s="161"/>
      <c r="BR612" s="166">
        <f>IF(PMKAFAAPAYER[[#This Row],[ ]]="Payé",PMKAFAAPAYER[[#This Row],[11.06.2025]],0)</f>
        <v>0</v>
      </c>
      <c r="BS612" s="161"/>
      <c r="BT612" s="166">
        <f>IF(PMKAFAAPAYER[[#This Row],[ ]]="Payé",PMKAFAAPAYER[[#This Row],[18.06.2025]],0)</f>
        <v>0</v>
      </c>
      <c r="BU612" s="161"/>
      <c r="BV612" s="176">
        <f>IF(PMKAFAAPAYER[[#This Row],[ ]]="Payé",PMKAFAAPAYER[[#This Row],[25.06.2025]],0)</f>
        <v>0</v>
      </c>
      <c r="BW612" s="18">
        <f t="shared" si="146"/>
        <v>0</v>
      </c>
      <c r="BX612" s="162"/>
      <c r="BY612" s="166">
        <f>IF(PMKAFAAPAYER[[#This Row],[ ]]="Payé",PMKAFAAPAYER[[#This Row],[02.07.2025]],0)</f>
        <v>0</v>
      </c>
      <c r="BZ612" s="161"/>
      <c r="CA612" s="166">
        <f>IF(PMKAFAAPAYER[[#This Row],[ ]]="Payé",PMKAFAAPAYER[[#This Row],[09.07.2025]],0)</f>
        <v>0</v>
      </c>
      <c r="CB612" s="161"/>
      <c r="CC612" s="166">
        <f>IF(PMKAFAAPAYER[[#This Row],[ ]]="Payé",PMKAFAAPAYER[[#This Row],[16.07.2025]],0)</f>
        <v>0</v>
      </c>
      <c r="CD612" s="161"/>
      <c r="CE612" s="166">
        <f>IF(PMKAFAAPAYER[[#This Row],[ ]]="Payé",PMKAFAAPAYER[[#This Row],[23.07.2025]],0)</f>
        <v>0</v>
      </c>
      <c r="CF612" s="161"/>
      <c r="CG612" s="176">
        <f>IF(PMKAFAAPAYER[[#This Row],[ ]]="Payé",PMKAFAAPAYER[[#This Row],[30.07.2025]],0)</f>
        <v>0</v>
      </c>
      <c r="CH612" s="17">
        <f t="shared" si="147"/>
        <v>0</v>
      </c>
      <c r="CI612" s="162"/>
      <c r="CJ612" s="166">
        <f>IF(PMKAFAAPAYER[[#This Row],[ ]]="Payé",PMKAFAAPAYER[[#This Row],[06.08.2025]],0)</f>
        <v>0</v>
      </c>
      <c r="CK612" s="161"/>
      <c r="CL612" s="166">
        <f>IF(PMKAFAAPAYER[[#This Row],[ ]]="Payé",PMKAFAAPAYER[[#This Row],[13.08.2025]],0)</f>
        <v>0</v>
      </c>
      <c r="CM612" s="161"/>
      <c r="CN612" s="166">
        <f>IF(PMKAFAAPAYER[[#This Row],[ ]]="Payé",PMKAFAAPAYER[[#This Row],[20.08.2025]],0)</f>
        <v>0</v>
      </c>
      <c r="CO612" s="161"/>
      <c r="CP612" s="176">
        <f>IF(PMKAFAAPAYER[[#This Row],[ ]]="Payé",PMKAFAAPAYER[[#This Row],[27.08.2025]],0)</f>
        <v>0</v>
      </c>
      <c r="CQ612" s="18">
        <f t="shared" si="148"/>
        <v>0</v>
      </c>
      <c r="CR612" s="162"/>
      <c r="CS612" s="166">
        <f>IF(PMKAFAAPAYER[[#This Row],[ ]]="Payé",PMKAFAAPAYER[[#This Row],[03.09.2025]],0)</f>
        <v>0</v>
      </c>
      <c r="CT612" s="161"/>
      <c r="CU612" s="166">
        <f>IF(PMKAFAAPAYER[[#This Row],[ ]]="Payé",PMKAFAAPAYER[[#This Row],[10.09.2025]],0)</f>
        <v>0</v>
      </c>
      <c r="CV612" s="161"/>
      <c r="CW612" s="166">
        <f>IF(PMKAFAAPAYER[[#This Row],[ ]]="Payé",PMKAFAAPAYER[[#This Row],[17.09.2025]],0)</f>
        <v>0</v>
      </c>
      <c r="CX612" s="161"/>
      <c r="CY612" s="176">
        <f>IF(PMKAFAAPAYER[[#This Row],[ ]]="Payé",PMKAFAAPAYER[[#This Row],[24.09.2025]],0)</f>
        <v>0</v>
      </c>
      <c r="CZ612" s="17">
        <f t="shared" si="149"/>
        <v>0</v>
      </c>
      <c r="DA612" s="162"/>
      <c r="DB612" s="166">
        <f>IF(PMKAFAAPAYER[[#This Row],[ ]]="Payé",PMKAFAAPAYER[[#This Row],[01.10.2025]],0)</f>
        <v>0</v>
      </c>
      <c r="DC612" s="161"/>
      <c r="DD612" s="166">
        <f>IF(PMKAFAAPAYER[[#This Row],[ ]]="Payé",PMKAFAAPAYER[[#This Row],[08.10.2025]],0)</f>
        <v>0</v>
      </c>
      <c r="DE612" s="161"/>
      <c r="DF612" s="166">
        <f>IF(PMKAFAAPAYER[[#This Row],[ ]]="Payé",PMKAFAAPAYER[[#This Row],[15.10.2025]],0)</f>
        <v>0</v>
      </c>
      <c r="DG612" s="161"/>
      <c r="DH612" s="166">
        <f>IF(PMKAFAAPAYER[[#This Row],[ ]]="Payé",PMKAFAAPAYER[[#This Row],[22.10.2025]],0)</f>
        <v>0</v>
      </c>
      <c r="DI612" s="161"/>
      <c r="DJ612" s="176">
        <f>IF(PMKAFAAPAYER[[#This Row],[ ]]="Payé",PMKAFAAPAYER[[#This Row],[29.10.2025]],0)</f>
        <v>0</v>
      </c>
      <c r="DK612" s="18">
        <f t="shared" si="150"/>
        <v>0</v>
      </c>
      <c r="DL612" s="162"/>
      <c r="DM612" s="166">
        <f>IF(PMKAFAAPAYER[[#This Row],[ ]]="Payé",PMKAFAAPAYER[[#This Row],[05.11.2025]],0)</f>
        <v>0</v>
      </c>
      <c r="DN612" s="161"/>
      <c r="DO612" s="166">
        <f>IF(PMKAFAAPAYER[[#This Row],[ ]]="Payé",PMKAFAAPAYER[[#This Row],[12.11.2025]],0)</f>
        <v>0</v>
      </c>
      <c r="DP612" s="161"/>
      <c r="DQ612" s="166">
        <f>IF(PMKAFAAPAYER[[#This Row],[ ]]="Payé",PMKAFAAPAYER[[#This Row],[19.11.2025]],0)</f>
        <v>0</v>
      </c>
      <c r="DR612" s="161"/>
      <c r="DS612" s="176">
        <f>IF(PMKAFAAPAYER[[#This Row],[ ]]="Payé",PMKAFAAPAYER[[#This Row],[26.11.2025]],0)</f>
        <v>0</v>
      </c>
      <c r="DT612" s="17">
        <f t="shared" si="151"/>
        <v>0</v>
      </c>
      <c r="DU612" s="162"/>
      <c r="DV612" s="166">
        <f>IF(PMKAFAAPAYER[[#This Row],[ ]]="Payé",PMKAFAAPAYER[[#This Row],[03.12.2025]],0)</f>
        <v>0</v>
      </c>
      <c r="DW612" s="161"/>
      <c r="DX612" s="166">
        <f>IF(PMKAFAAPAYER[[#This Row],[ ]]="Payé",PMKAFAAPAYER[[#This Row],[10.12.2025]],0)</f>
        <v>0</v>
      </c>
      <c r="DY612" s="161"/>
      <c r="DZ612" s="166">
        <f>IF(PMKAFAAPAYER[[#This Row],[ ]]="Payé",PMKAFAAPAYER[[#This Row],[17.12.2025]],0)</f>
        <v>0</v>
      </c>
      <c r="EA612" s="161"/>
      <c r="EB612" s="166">
        <f>IF(PMKAFAAPAYER[[#This Row],[ ]]="Payé",PMKAFAAPAYER[[#This Row],[24.12.2025]],0)</f>
        <v>0</v>
      </c>
      <c r="EC612" s="161"/>
      <c r="ED612" s="176">
        <f>IF(PMKAFAAPAYER[[#This Row],[ ]]="Payé",PMKAFAAPAYER[[#This Row],[31.12.2025]],0)</f>
        <v>0</v>
      </c>
      <c r="EE612" s="18">
        <f t="shared" si="152"/>
        <v>0</v>
      </c>
      <c r="EF612" s="11">
        <f t="shared" si="153"/>
        <v>0</v>
      </c>
      <c r="EG612" s="16">
        <f>+PMKAFAAPAYER[[#This Row],[CHF]]-PMKAFAAPAYER[[#This Row],[T2025]]</f>
        <v>0</v>
      </c>
    </row>
    <row r="613" spans="1:137" x14ac:dyDescent="0.3">
      <c r="A613" s="9">
        <f t="shared" si="154"/>
        <v>608</v>
      </c>
      <c r="B613" s="250"/>
      <c r="C613" s="251"/>
      <c r="D613" s="252"/>
      <c r="E613" s="253"/>
      <c r="F613" s="265">
        <f t="shared" si="140"/>
        <v>0</v>
      </c>
      <c r="G613" s="254"/>
      <c r="H613" s="255"/>
      <c r="I613" s="256"/>
      <c r="J613" s="14"/>
      <c r="K613" s="14"/>
      <c r="L613" s="14"/>
      <c r="N613" s="15"/>
      <c r="P613" s="258"/>
      <c r="Q613" s="259"/>
      <c r="R613" s="260"/>
      <c r="S613" s="166">
        <f>IF(PMKAFAAPAYER[[#This Row],[ ]]="Payé",PMKAFAAPAYER[[#This Row],[02.01.2025]],0)</f>
        <v>0</v>
      </c>
      <c r="T613" s="234"/>
      <c r="U613" s="166">
        <f>IF(PMKAFAAPAYER[[#This Row],[ ]]="Payé",PMKAFAAPAYER[[#This Row],[09.01.2025]],0)</f>
        <v>0</v>
      </c>
      <c r="V613" s="234"/>
      <c r="W613" s="166">
        <f>IF(PMKAFAAPAYER[[#This Row],[ ]]="Payé",PMKAFAAPAYER[[#This Row],[16.01.2025]],0)</f>
        <v>0</v>
      </c>
      <c r="X613" s="234"/>
      <c r="Y613" s="166">
        <f>IF(PMKAFAAPAYER[[#This Row],[ ]]="Payé",PMKAFAAPAYER[[#This Row],[23.01.2025]],0)</f>
        <v>0</v>
      </c>
      <c r="Z613" s="234"/>
      <c r="AA613" s="176">
        <f>IF(PMKAFAAPAYER[[#This Row],[ ]]="Payé",PMKAFAAPAYER[[#This Row],[30.01.2025]],0)</f>
        <v>0</v>
      </c>
      <c r="AB613" s="32">
        <f t="shared" si="141"/>
        <v>0</v>
      </c>
      <c r="AC613" s="234"/>
      <c r="AD613" s="166">
        <f>IF(PMKAFAAPAYER[[#This Row],[ ]]="Payé",PMKAFAAPAYER[[#This Row],[06.02.2025]],0)</f>
        <v>0</v>
      </c>
      <c r="AE613" s="234"/>
      <c r="AF613" s="166">
        <f>IF(PMKAFAAPAYER[[#This Row],[ ]]="Payé",PMKAFAAPAYER[[#This Row],[13.02.2025]],0)</f>
        <v>0</v>
      </c>
      <c r="AG613" s="234"/>
      <c r="AH613" s="166">
        <f>IF(PMKAFAAPAYER[[#This Row],[ ]]="Payé",PMKAFAAPAYER[[#This Row],[20.02.2025]],0)</f>
        <v>0</v>
      </c>
      <c r="AI613" s="234"/>
      <c r="AJ613" s="176">
        <f>IF(PMKAFAAPAYER[[#This Row],[ ]]="Payé",PMKAFAAPAYER[[#This Row],[27.02.2025]],0)</f>
        <v>0</v>
      </c>
      <c r="AK613" s="47">
        <f t="shared" si="142"/>
        <v>0</v>
      </c>
      <c r="AL613" s="162"/>
      <c r="AM613" s="166">
        <f>IF(PMKAFAAPAYER[[#This Row],[ ]]="Payé",PMKAFAAPAYER[[#This Row],[05.03.2025]],0)</f>
        <v>0</v>
      </c>
      <c r="AN613" s="161"/>
      <c r="AO613" s="166">
        <f>IF(PMKAFAAPAYER[[#This Row],[ ]]="Payé",PMKAFAAPAYER[[#This Row],[12.03.2025]],0)</f>
        <v>0</v>
      </c>
      <c r="AP613" s="161"/>
      <c r="AQ613" s="166">
        <f>IF(PMKAFAAPAYER[[#This Row],[ ]]="Payé",PMKAFAAPAYER[[#This Row],[19.03.2025]],0)</f>
        <v>0</v>
      </c>
      <c r="AR613" s="161"/>
      <c r="AS613" s="176">
        <f>IF(PMKAFAAPAYER[[#This Row],[ ]]="Payé",PMKAFAAPAYER[[#This Row],[26.03.2025]],0)</f>
        <v>0</v>
      </c>
      <c r="AT613" s="17">
        <f t="shared" si="143"/>
        <v>0</v>
      </c>
      <c r="AU613" s="162"/>
      <c r="AV613" s="166">
        <f>IF(PMKAFAAPAYER[[#This Row],[ ]]="Payé",PMKAFAAPAYER[[#This Row],[02.04.2025]],0)</f>
        <v>0</v>
      </c>
      <c r="AW613" s="161"/>
      <c r="AX613" s="166">
        <f>IF(PMKAFAAPAYER[[#This Row],[ ]]="Payé",PMKAFAAPAYER[[#This Row],[09.04.2025]],0)</f>
        <v>0</v>
      </c>
      <c r="AY613" s="161"/>
      <c r="AZ613" s="166">
        <f>IF(PMKAFAAPAYER[[#This Row],[ ]]="Payé",PMKAFAAPAYER[[#This Row],[16.04.2025]],0)</f>
        <v>0</v>
      </c>
      <c r="BA613" s="161"/>
      <c r="BB613" s="166">
        <f>IF(PMKAFAAPAYER[[#This Row],[ ]]="Payé",PMKAFAAPAYER[[#This Row],[23.04.2025]],0)</f>
        <v>0</v>
      </c>
      <c r="BC613" s="161"/>
      <c r="BD613" s="176">
        <f>IF(PMKAFAAPAYER[[#This Row],[ ]]="Payé",PMKAFAAPAYER[[#This Row],[30.04.2025]],0)</f>
        <v>0</v>
      </c>
      <c r="BE613" s="18">
        <f t="shared" si="144"/>
        <v>0</v>
      </c>
      <c r="BF613" s="162"/>
      <c r="BG613" s="166">
        <f>IF(PMKAFAAPAYER[[#This Row],[ ]]="Payé",PMKAFAAPAYER[[#This Row],[07.05.2025]],0)</f>
        <v>0</v>
      </c>
      <c r="BH613" s="161"/>
      <c r="BI613" s="166">
        <f>IF(PMKAFAAPAYER[[#This Row],[ ]]="Payé",PMKAFAAPAYER[[#This Row],[14.05.2025]],0)</f>
        <v>0</v>
      </c>
      <c r="BJ613" s="161"/>
      <c r="BK613" s="166">
        <f>IF(PMKAFAAPAYER[[#This Row],[ ]]="Payé",PMKAFAAPAYER[[#This Row],[21.05.2025]],0)</f>
        <v>0</v>
      </c>
      <c r="BL613" s="161"/>
      <c r="BM613" s="176">
        <f>IF(PMKAFAAPAYER[[#This Row],[ ]]="Payé",PMKAFAAPAYER[[#This Row],[28.05.2025]],0)</f>
        <v>0</v>
      </c>
      <c r="BN613" s="17">
        <f t="shared" si="145"/>
        <v>0</v>
      </c>
      <c r="BO613" s="162"/>
      <c r="BP613" s="166">
        <f>IF(PMKAFAAPAYER[[#This Row],[ ]]="Payé",PMKAFAAPAYER[[#This Row],[04.06.2025]],0)</f>
        <v>0</v>
      </c>
      <c r="BQ613" s="161"/>
      <c r="BR613" s="166">
        <f>IF(PMKAFAAPAYER[[#This Row],[ ]]="Payé",PMKAFAAPAYER[[#This Row],[11.06.2025]],0)</f>
        <v>0</v>
      </c>
      <c r="BS613" s="161"/>
      <c r="BT613" s="166">
        <f>IF(PMKAFAAPAYER[[#This Row],[ ]]="Payé",PMKAFAAPAYER[[#This Row],[18.06.2025]],0)</f>
        <v>0</v>
      </c>
      <c r="BU613" s="161"/>
      <c r="BV613" s="176">
        <f>IF(PMKAFAAPAYER[[#This Row],[ ]]="Payé",PMKAFAAPAYER[[#This Row],[25.06.2025]],0)</f>
        <v>0</v>
      </c>
      <c r="BW613" s="18">
        <f t="shared" si="146"/>
        <v>0</v>
      </c>
      <c r="BX613" s="162"/>
      <c r="BY613" s="166">
        <f>IF(PMKAFAAPAYER[[#This Row],[ ]]="Payé",PMKAFAAPAYER[[#This Row],[02.07.2025]],0)</f>
        <v>0</v>
      </c>
      <c r="BZ613" s="161"/>
      <c r="CA613" s="166">
        <f>IF(PMKAFAAPAYER[[#This Row],[ ]]="Payé",PMKAFAAPAYER[[#This Row],[09.07.2025]],0)</f>
        <v>0</v>
      </c>
      <c r="CB613" s="161"/>
      <c r="CC613" s="166">
        <f>IF(PMKAFAAPAYER[[#This Row],[ ]]="Payé",PMKAFAAPAYER[[#This Row],[16.07.2025]],0)</f>
        <v>0</v>
      </c>
      <c r="CD613" s="161"/>
      <c r="CE613" s="166">
        <f>IF(PMKAFAAPAYER[[#This Row],[ ]]="Payé",PMKAFAAPAYER[[#This Row],[23.07.2025]],0)</f>
        <v>0</v>
      </c>
      <c r="CF613" s="161"/>
      <c r="CG613" s="176">
        <f>IF(PMKAFAAPAYER[[#This Row],[ ]]="Payé",PMKAFAAPAYER[[#This Row],[30.07.2025]],0)</f>
        <v>0</v>
      </c>
      <c r="CH613" s="17">
        <f t="shared" si="147"/>
        <v>0</v>
      </c>
      <c r="CI613" s="162"/>
      <c r="CJ613" s="166">
        <f>IF(PMKAFAAPAYER[[#This Row],[ ]]="Payé",PMKAFAAPAYER[[#This Row],[06.08.2025]],0)</f>
        <v>0</v>
      </c>
      <c r="CK613" s="161"/>
      <c r="CL613" s="166">
        <f>IF(PMKAFAAPAYER[[#This Row],[ ]]="Payé",PMKAFAAPAYER[[#This Row],[13.08.2025]],0)</f>
        <v>0</v>
      </c>
      <c r="CM613" s="161"/>
      <c r="CN613" s="166">
        <f>IF(PMKAFAAPAYER[[#This Row],[ ]]="Payé",PMKAFAAPAYER[[#This Row],[20.08.2025]],0)</f>
        <v>0</v>
      </c>
      <c r="CO613" s="161"/>
      <c r="CP613" s="176">
        <f>IF(PMKAFAAPAYER[[#This Row],[ ]]="Payé",PMKAFAAPAYER[[#This Row],[27.08.2025]],0)</f>
        <v>0</v>
      </c>
      <c r="CQ613" s="18">
        <f t="shared" si="148"/>
        <v>0</v>
      </c>
      <c r="CR613" s="162"/>
      <c r="CS613" s="166">
        <f>IF(PMKAFAAPAYER[[#This Row],[ ]]="Payé",PMKAFAAPAYER[[#This Row],[03.09.2025]],0)</f>
        <v>0</v>
      </c>
      <c r="CT613" s="161"/>
      <c r="CU613" s="166">
        <f>IF(PMKAFAAPAYER[[#This Row],[ ]]="Payé",PMKAFAAPAYER[[#This Row],[10.09.2025]],0)</f>
        <v>0</v>
      </c>
      <c r="CV613" s="161"/>
      <c r="CW613" s="166">
        <f>IF(PMKAFAAPAYER[[#This Row],[ ]]="Payé",PMKAFAAPAYER[[#This Row],[17.09.2025]],0)</f>
        <v>0</v>
      </c>
      <c r="CX613" s="161"/>
      <c r="CY613" s="176">
        <f>IF(PMKAFAAPAYER[[#This Row],[ ]]="Payé",PMKAFAAPAYER[[#This Row],[24.09.2025]],0)</f>
        <v>0</v>
      </c>
      <c r="CZ613" s="17">
        <f t="shared" si="149"/>
        <v>0</v>
      </c>
      <c r="DA613" s="162"/>
      <c r="DB613" s="166">
        <f>IF(PMKAFAAPAYER[[#This Row],[ ]]="Payé",PMKAFAAPAYER[[#This Row],[01.10.2025]],0)</f>
        <v>0</v>
      </c>
      <c r="DC613" s="161"/>
      <c r="DD613" s="166">
        <f>IF(PMKAFAAPAYER[[#This Row],[ ]]="Payé",PMKAFAAPAYER[[#This Row],[08.10.2025]],0)</f>
        <v>0</v>
      </c>
      <c r="DE613" s="161"/>
      <c r="DF613" s="166">
        <f>IF(PMKAFAAPAYER[[#This Row],[ ]]="Payé",PMKAFAAPAYER[[#This Row],[15.10.2025]],0)</f>
        <v>0</v>
      </c>
      <c r="DG613" s="161"/>
      <c r="DH613" s="166">
        <f>IF(PMKAFAAPAYER[[#This Row],[ ]]="Payé",PMKAFAAPAYER[[#This Row],[22.10.2025]],0)</f>
        <v>0</v>
      </c>
      <c r="DI613" s="161"/>
      <c r="DJ613" s="176">
        <f>IF(PMKAFAAPAYER[[#This Row],[ ]]="Payé",PMKAFAAPAYER[[#This Row],[29.10.2025]],0)</f>
        <v>0</v>
      </c>
      <c r="DK613" s="18">
        <f t="shared" si="150"/>
        <v>0</v>
      </c>
      <c r="DL613" s="162"/>
      <c r="DM613" s="166">
        <f>IF(PMKAFAAPAYER[[#This Row],[ ]]="Payé",PMKAFAAPAYER[[#This Row],[05.11.2025]],0)</f>
        <v>0</v>
      </c>
      <c r="DN613" s="161"/>
      <c r="DO613" s="166">
        <f>IF(PMKAFAAPAYER[[#This Row],[ ]]="Payé",PMKAFAAPAYER[[#This Row],[12.11.2025]],0)</f>
        <v>0</v>
      </c>
      <c r="DP613" s="161"/>
      <c r="DQ613" s="166">
        <f>IF(PMKAFAAPAYER[[#This Row],[ ]]="Payé",PMKAFAAPAYER[[#This Row],[19.11.2025]],0)</f>
        <v>0</v>
      </c>
      <c r="DR613" s="161"/>
      <c r="DS613" s="176">
        <f>IF(PMKAFAAPAYER[[#This Row],[ ]]="Payé",PMKAFAAPAYER[[#This Row],[26.11.2025]],0)</f>
        <v>0</v>
      </c>
      <c r="DT613" s="17">
        <f t="shared" si="151"/>
        <v>0</v>
      </c>
      <c r="DU613" s="162"/>
      <c r="DV613" s="166">
        <f>IF(PMKAFAAPAYER[[#This Row],[ ]]="Payé",PMKAFAAPAYER[[#This Row],[03.12.2025]],0)</f>
        <v>0</v>
      </c>
      <c r="DW613" s="161"/>
      <c r="DX613" s="166">
        <f>IF(PMKAFAAPAYER[[#This Row],[ ]]="Payé",PMKAFAAPAYER[[#This Row],[10.12.2025]],0)</f>
        <v>0</v>
      </c>
      <c r="DY613" s="161"/>
      <c r="DZ613" s="166">
        <f>IF(PMKAFAAPAYER[[#This Row],[ ]]="Payé",PMKAFAAPAYER[[#This Row],[17.12.2025]],0)</f>
        <v>0</v>
      </c>
      <c r="EA613" s="161"/>
      <c r="EB613" s="166">
        <f>IF(PMKAFAAPAYER[[#This Row],[ ]]="Payé",PMKAFAAPAYER[[#This Row],[24.12.2025]],0)</f>
        <v>0</v>
      </c>
      <c r="EC613" s="161"/>
      <c r="ED613" s="176">
        <f>IF(PMKAFAAPAYER[[#This Row],[ ]]="Payé",PMKAFAAPAYER[[#This Row],[31.12.2025]],0)</f>
        <v>0</v>
      </c>
      <c r="EE613" s="18">
        <f t="shared" si="152"/>
        <v>0</v>
      </c>
      <c r="EF613" s="11">
        <f t="shared" si="153"/>
        <v>0</v>
      </c>
      <c r="EG613" s="16">
        <f>+PMKAFAAPAYER[[#This Row],[CHF]]-PMKAFAAPAYER[[#This Row],[T2025]]</f>
        <v>0</v>
      </c>
    </row>
    <row r="614" spans="1:137" x14ac:dyDescent="0.3">
      <c r="A614" s="9">
        <f t="shared" si="154"/>
        <v>609</v>
      </c>
      <c r="B614" s="250"/>
      <c r="C614" s="251"/>
      <c r="D614" s="252"/>
      <c r="E614" s="253"/>
      <c r="F614" s="265">
        <f t="shared" si="140"/>
        <v>0</v>
      </c>
      <c r="G614" s="254"/>
      <c r="H614" s="255"/>
      <c r="I614" s="256"/>
      <c r="J614" s="14"/>
      <c r="K614" s="14"/>
      <c r="L614" s="14"/>
      <c r="N614" s="15"/>
      <c r="P614" s="258"/>
      <c r="Q614" s="259"/>
      <c r="R614" s="260"/>
      <c r="S614" s="166">
        <f>IF(PMKAFAAPAYER[[#This Row],[ ]]="Payé",PMKAFAAPAYER[[#This Row],[02.01.2025]],0)</f>
        <v>0</v>
      </c>
      <c r="T614" s="234"/>
      <c r="U614" s="166">
        <f>IF(PMKAFAAPAYER[[#This Row],[ ]]="Payé",PMKAFAAPAYER[[#This Row],[09.01.2025]],0)</f>
        <v>0</v>
      </c>
      <c r="V614" s="234"/>
      <c r="W614" s="166">
        <f>IF(PMKAFAAPAYER[[#This Row],[ ]]="Payé",PMKAFAAPAYER[[#This Row],[16.01.2025]],0)</f>
        <v>0</v>
      </c>
      <c r="X614" s="234"/>
      <c r="Y614" s="166">
        <f>IF(PMKAFAAPAYER[[#This Row],[ ]]="Payé",PMKAFAAPAYER[[#This Row],[23.01.2025]],0)</f>
        <v>0</v>
      </c>
      <c r="Z614" s="234"/>
      <c r="AA614" s="176">
        <f>IF(PMKAFAAPAYER[[#This Row],[ ]]="Payé",PMKAFAAPAYER[[#This Row],[30.01.2025]],0)</f>
        <v>0</v>
      </c>
      <c r="AB614" s="32">
        <f t="shared" si="141"/>
        <v>0</v>
      </c>
      <c r="AC614" s="234"/>
      <c r="AD614" s="166">
        <f>IF(PMKAFAAPAYER[[#This Row],[ ]]="Payé",PMKAFAAPAYER[[#This Row],[06.02.2025]],0)</f>
        <v>0</v>
      </c>
      <c r="AE614" s="234"/>
      <c r="AF614" s="166">
        <f>IF(PMKAFAAPAYER[[#This Row],[ ]]="Payé",PMKAFAAPAYER[[#This Row],[13.02.2025]],0)</f>
        <v>0</v>
      </c>
      <c r="AG614" s="234"/>
      <c r="AH614" s="166">
        <f>IF(PMKAFAAPAYER[[#This Row],[ ]]="Payé",PMKAFAAPAYER[[#This Row],[20.02.2025]],0)</f>
        <v>0</v>
      </c>
      <c r="AI614" s="234"/>
      <c r="AJ614" s="176">
        <f>IF(PMKAFAAPAYER[[#This Row],[ ]]="Payé",PMKAFAAPAYER[[#This Row],[27.02.2025]],0)</f>
        <v>0</v>
      </c>
      <c r="AK614" s="47">
        <f t="shared" si="142"/>
        <v>0</v>
      </c>
      <c r="AL614" s="162"/>
      <c r="AM614" s="166">
        <f>IF(PMKAFAAPAYER[[#This Row],[ ]]="Payé",PMKAFAAPAYER[[#This Row],[05.03.2025]],0)</f>
        <v>0</v>
      </c>
      <c r="AN614" s="161"/>
      <c r="AO614" s="166">
        <f>IF(PMKAFAAPAYER[[#This Row],[ ]]="Payé",PMKAFAAPAYER[[#This Row],[12.03.2025]],0)</f>
        <v>0</v>
      </c>
      <c r="AP614" s="161"/>
      <c r="AQ614" s="166">
        <f>IF(PMKAFAAPAYER[[#This Row],[ ]]="Payé",PMKAFAAPAYER[[#This Row],[19.03.2025]],0)</f>
        <v>0</v>
      </c>
      <c r="AR614" s="161"/>
      <c r="AS614" s="176">
        <f>IF(PMKAFAAPAYER[[#This Row],[ ]]="Payé",PMKAFAAPAYER[[#This Row],[26.03.2025]],0)</f>
        <v>0</v>
      </c>
      <c r="AT614" s="17">
        <f t="shared" si="143"/>
        <v>0</v>
      </c>
      <c r="AU614" s="162"/>
      <c r="AV614" s="166">
        <f>IF(PMKAFAAPAYER[[#This Row],[ ]]="Payé",PMKAFAAPAYER[[#This Row],[02.04.2025]],0)</f>
        <v>0</v>
      </c>
      <c r="AW614" s="161"/>
      <c r="AX614" s="166">
        <f>IF(PMKAFAAPAYER[[#This Row],[ ]]="Payé",PMKAFAAPAYER[[#This Row],[09.04.2025]],0)</f>
        <v>0</v>
      </c>
      <c r="AY614" s="161"/>
      <c r="AZ614" s="166">
        <f>IF(PMKAFAAPAYER[[#This Row],[ ]]="Payé",PMKAFAAPAYER[[#This Row],[16.04.2025]],0)</f>
        <v>0</v>
      </c>
      <c r="BA614" s="161"/>
      <c r="BB614" s="166">
        <f>IF(PMKAFAAPAYER[[#This Row],[ ]]="Payé",PMKAFAAPAYER[[#This Row],[23.04.2025]],0)</f>
        <v>0</v>
      </c>
      <c r="BC614" s="161"/>
      <c r="BD614" s="176">
        <f>IF(PMKAFAAPAYER[[#This Row],[ ]]="Payé",PMKAFAAPAYER[[#This Row],[30.04.2025]],0)</f>
        <v>0</v>
      </c>
      <c r="BE614" s="18">
        <f t="shared" si="144"/>
        <v>0</v>
      </c>
      <c r="BF614" s="162"/>
      <c r="BG614" s="166">
        <f>IF(PMKAFAAPAYER[[#This Row],[ ]]="Payé",PMKAFAAPAYER[[#This Row],[07.05.2025]],0)</f>
        <v>0</v>
      </c>
      <c r="BH614" s="161"/>
      <c r="BI614" s="166">
        <f>IF(PMKAFAAPAYER[[#This Row],[ ]]="Payé",PMKAFAAPAYER[[#This Row],[14.05.2025]],0)</f>
        <v>0</v>
      </c>
      <c r="BJ614" s="161"/>
      <c r="BK614" s="166">
        <f>IF(PMKAFAAPAYER[[#This Row],[ ]]="Payé",PMKAFAAPAYER[[#This Row],[21.05.2025]],0)</f>
        <v>0</v>
      </c>
      <c r="BL614" s="161"/>
      <c r="BM614" s="176">
        <f>IF(PMKAFAAPAYER[[#This Row],[ ]]="Payé",PMKAFAAPAYER[[#This Row],[28.05.2025]],0)</f>
        <v>0</v>
      </c>
      <c r="BN614" s="17">
        <f t="shared" si="145"/>
        <v>0</v>
      </c>
      <c r="BO614" s="162"/>
      <c r="BP614" s="166">
        <f>IF(PMKAFAAPAYER[[#This Row],[ ]]="Payé",PMKAFAAPAYER[[#This Row],[04.06.2025]],0)</f>
        <v>0</v>
      </c>
      <c r="BQ614" s="161"/>
      <c r="BR614" s="166">
        <f>IF(PMKAFAAPAYER[[#This Row],[ ]]="Payé",PMKAFAAPAYER[[#This Row],[11.06.2025]],0)</f>
        <v>0</v>
      </c>
      <c r="BS614" s="161"/>
      <c r="BT614" s="166">
        <f>IF(PMKAFAAPAYER[[#This Row],[ ]]="Payé",PMKAFAAPAYER[[#This Row],[18.06.2025]],0)</f>
        <v>0</v>
      </c>
      <c r="BU614" s="161"/>
      <c r="BV614" s="176">
        <f>IF(PMKAFAAPAYER[[#This Row],[ ]]="Payé",PMKAFAAPAYER[[#This Row],[25.06.2025]],0)</f>
        <v>0</v>
      </c>
      <c r="BW614" s="18">
        <f t="shared" si="146"/>
        <v>0</v>
      </c>
      <c r="BX614" s="162"/>
      <c r="BY614" s="166">
        <f>IF(PMKAFAAPAYER[[#This Row],[ ]]="Payé",PMKAFAAPAYER[[#This Row],[02.07.2025]],0)</f>
        <v>0</v>
      </c>
      <c r="BZ614" s="161"/>
      <c r="CA614" s="166">
        <f>IF(PMKAFAAPAYER[[#This Row],[ ]]="Payé",PMKAFAAPAYER[[#This Row],[09.07.2025]],0)</f>
        <v>0</v>
      </c>
      <c r="CB614" s="161"/>
      <c r="CC614" s="166">
        <f>IF(PMKAFAAPAYER[[#This Row],[ ]]="Payé",PMKAFAAPAYER[[#This Row],[16.07.2025]],0)</f>
        <v>0</v>
      </c>
      <c r="CD614" s="161"/>
      <c r="CE614" s="166">
        <f>IF(PMKAFAAPAYER[[#This Row],[ ]]="Payé",PMKAFAAPAYER[[#This Row],[23.07.2025]],0)</f>
        <v>0</v>
      </c>
      <c r="CF614" s="161"/>
      <c r="CG614" s="176">
        <f>IF(PMKAFAAPAYER[[#This Row],[ ]]="Payé",PMKAFAAPAYER[[#This Row],[30.07.2025]],0)</f>
        <v>0</v>
      </c>
      <c r="CH614" s="17">
        <f t="shared" si="147"/>
        <v>0</v>
      </c>
      <c r="CI614" s="162"/>
      <c r="CJ614" s="166">
        <f>IF(PMKAFAAPAYER[[#This Row],[ ]]="Payé",PMKAFAAPAYER[[#This Row],[06.08.2025]],0)</f>
        <v>0</v>
      </c>
      <c r="CK614" s="161"/>
      <c r="CL614" s="166">
        <f>IF(PMKAFAAPAYER[[#This Row],[ ]]="Payé",PMKAFAAPAYER[[#This Row],[13.08.2025]],0)</f>
        <v>0</v>
      </c>
      <c r="CM614" s="161"/>
      <c r="CN614" s="166">
        <f>IF(PMKAFAAPAYER[[#This Row],[ ]]="Payé",PMKAFAAPAYER[[#This Row],[20.08.2025]],0)</f>
        <v>0</v>
      </c>
      <c r="CO614" s="161"/>
      <c r="CP614" s="176">
        <f>IF(PMKAFAAPAYER[[#This Row],[ ]]="Payé",PMKAFAAPAYER[[#This Row],[27.08.2025]],0)</f>
        <v>0</v>
      </c>
      <c r="CQ614" s="18">
        <f t="shared" si="148"/>
        <v>0</v>
      </c>
      <c r="CR614" s="162"/>
      <c r="CS614" s="166">
        <f>IF(PMKAFAAPAYER[[#This Row],[ ]]="Payé",PMKAFAAPAYER[[#This Row],[03.09.2025]],0)</f>
        <v>0</v>
      </c>
      <c r="CT614" s="161"/>
      <c r="CU614" s="166">
        <f>IF(PMKAFAAPAYER[[#This Row],[ ]]="Payé",PMKAFAAPAYER[[#This Row],[10.09.2025]],0)</f>
        <v>0</v>
      </c>
      <c r="CV614" s="161"/>
      <c r="CW614" s="166">
        <f>IF(PMKAFAAPAYER[[#This Row],[ ]]="Payé",PMKAFAAPAYER[[#This Row],[17.09.2025]],0)</f>
        <v>0</v>
      </c>
      <c r="CX614" s="161"/>
      <c r="CY614" s="176">
        <f>IF(PMKAFAAPAYER[[#This Row],[ ]]="Payé",PMKAFAAPAYER[[#This Row],[24.09.2025]],0)</f>
        <v>0</v>
      </c>
      <c r="CZ614" s="17">
        <f t="shared" si="149"/>
        <v>0</v>
      </c>
      <c r="DA614" s="162"/>
      <c r="DB614" s="166">
        <f>IF(PMKAFAAPAYER[[#This Row],[ ]]="Payé",PMKAFAAPAYER[[#This Row],[01.10.2025]],0)</f>
        <v>0</v>
      </c>
      <c r="DC614" s="161"/>
      <c r="DD614" s="166">
        <f>IF(PMKAFAAPAYER[[#This Row],[ ]]="Payé",PMKAFAAPAYER[[#This Row],[08.10.2025]],0)</f>
        <v>0</v>
      </c>
      <c r="DE614" s="161"/>
      <c r="DF614" s="166">
        <f>IF(PMKAFAAPAYER[[#This Row],[ ]]="Payé",PMKAFAAPAYER[[#This Row],[15.10.2025]],0)</f>
        <v>0</v>
      </c>
      <c r="DG614" s="161"/>
      <c r="DH614" s="166">
        <f>IF(PMKAFAAPAYER[[#This Row],[ ]]="Payé",PMKAFAAPAYER[[#This Row],[22.10.2025]],0)</f>
        <v>0</v>
      </c>
      <c r="DI614" s="161"/>
      <c r="DJ614" s="176">
        <f>IF(PMKAFAAPAYER[[#This Row],[ ]]="Payé",PMKAFAAPAYER[[#This Row],[29.10.2025]],0)</f>
        <v>0</v>
      </c>
      <c r="DK614" s="18">
        <f t="shared" si="150"/>
        <v>0</v>
      </c>
      <c r="DL614" s="162"/>
      <c r="DM614" s="166">
        <f>IF(PMKAFAAPAYER[[#This Row],[ ]]="Payé",PMKAFAAPAYER[[#This Row],[05.11.2025]],0)</f>
        <v>0</v>
      </c>
      <c r="DN614" s="161"/>
      <c r="DO614" s="166">
        <f>IF(PMKAFAAPAYER[[#This Row],[ ]]="Payé",PMKAFAAPAYER[[#This Row],[12.11.2025]],0)</f>
        <v>0</v>
      </c>
      <c r="DP614" s="161"/>
      <c r="DQ614" s="166">
        <f>IF(PMKAFAAPAYER[[#This Row],[ ]]="Payé",PMKAFAAPAYER[[#This Row],[19.11.2025]],0)</f>
        <v>0</v>
      </c>
      <c r="DR614" s="161"/>
      <c r="DS614" s="176">
        <f>IF(PMKAFAAPAYER[[#This Row],[ ]]="Payé",PMKAFAAPAYER[[#This Row],[26.11.2025]],0)</f>
        <v>0</v>
      </c>
      <c r="DT614" s="17">
        <f t="shared" si="151"/>
        <v>0</v>
      </c>
      <c r="DU614" s="162"/>
      <c r="DV614" s="166">
        <f>IF(PMKAFAAPAYER[[#This Row],[ ]]="Payé",PMKAFAAPAYER[[#This Row],[03.12.2025]],0)</f>
        <v>0</v>
      </c>
      <c r="DW614" s="161"/>
      <c r="DX614" s="166">
        <f>IF(PMKAFAAPAYER[[#This Row],[ ]]="Payé",PMKAFAAPAYER[[#This Row],[10.12.2025]],0)</f>
        <v>0</v>
      </c>
      <c r="DY614" s="161"/>
      <c r="DZ614" s="166">
        <f>IF(PMKAFAAPAYER[[#This Row],[ ]]="Payé",PMKAFAAPAYER[[#This Row],[17.12.2025]],0)</f>
        <v>0</v>
      </c>
      <c r="EA614" s="161"/>
      <c r="EB614" s="166">
        <f>IF(PMKAFAAPAYER[[#This Row],[ ]]="Payé",PMKAFAAPAYER[[#This Row],[24.12.2025]],0)</f>
        <v>0</v>
      </c>
      <c r="EC614" s="161"/>
      <c r="ED614" s="176">
        <f>IF(PMKAFAAPAYER[[#This Row],[ ]]="Payé",PMKAFAAPAYER[[#This Row],[31.12.2025]],0)</f>
        <v>0</v>
      </c>
      <c r="EE614" s="18">
        <f t="shared" si="152"/>
        <v>0</v>
      </c>
      <c r="EF614" s="11">
        <f t="shared" si="153"/>
        <v>0</v>
      </c>
      <c r="EG614" s="16">
        <f>+PMKAFAAPAYER[[#This Row],[CHF]]-PMKAFAAPAYER[[#This Row],[T2025]]</f>
        <v>0</v>
      </c>
    </row>
    <row r="615" spans="1:137" x14ac:dyDescent="0.3">
      <c r="A615" s="9">
        <f t="shared" si="154"/>
        <v>610</v>
      </c>
      <c r="B615" s="250"/>
      <c r="C615" s="251"/>
      <c r="D615" s="252"/>
      <c r="E615" s="253"/>
      <c r="F615" s="265">
        <f t="shared" si="140"/>
        <v>0</v>
      </c>
      <c r="G615" s="254"/>
      <c r="H615" s="255"/>
      <c r="I615" s="256"/>
      <c r="J615" s="14"/>
      <c r="K615" s="14"/>
      <c r="L615" s="14"/>
      <c r="N615" s="15"/>
      <c r="P615" s="258"/>
      <c r="Q615" s="259"/>
      <c r="R615" s="260"/>
      <c r="S615" s="166">
        <f>IF(PMKAFAAPAYER[[#This Row],[ ]]="Payé",PMKAFAAPAYER[[#This Row],[02.01.2025]],0)</f>
        <v>0</v>
      </c>
      <c r="T615" s="234"/>
      <c r="U615" s="166">
        <f>IF(PMKAFAAPAYER[[#This Row],[ ]]="Payé",PMKAFAAPAYER[[#This Row],[09.01.2025]],0)</f>
        <v>0</v>
      </c>
      <c r="V615" s="234"/>
      <c r="W615" s="166">
        <f>IF(PMKAFAAPAYER[[#This Row],[ ]]="Payé",PMKAFAAPAYER[[#This Row],[16.01.2025]],0)</f>
        <v>0</v>
      </c>
      <c r="X615" s="234"/>
      <c r="Y615" s="166">
        <f>IF(PMKAFAAPAYER[[#This Row],[ ]]="Payé",PMKAFAAPAYER[[#This Row],[23.01.2025]],0)</f>
        <v>0</v>
      </c>
      <c r="Z615" s="234"/>
      <c r="AA615" s="176">
        <f>IF(PMKAFAAPAYER[[#This Row],[ ]]="Payé",PMKAFAAPAYER[[#This Row],[30.01.2025]],0)</f>
        <v>0</v>
      </c>
      <c r="AB615" s="32">
        <f t="shared" si="141"/>
        <v>0</v>
      </c>
      <c r="AC615" s="234"/>
      <c r="AD615" s="166">
        <f>IF(PMKAFAAPAYER[[#This Row],[ ]]="Payé",PMKAFAAPAYER[[#This Row],[06.02.2025]],0)</f>
        <v>0</v>
      </c>
      <c r="AE615" s="234"/>
      <c r="AF615" s="166">
        <f>IF(PMKAFAAPAYER[[#This Row],[ ]]="Payé",PMKAFAAPAYER[[#This Row],[13.02.2025]],0)</f>
        <v>0</v>
      </c>
      <c r="AG615" s="234"/>
      <c r="AH615" s="166">
        <f>IF(PMKAFAAPAYER[[#This Row],[ ]]="Payé",PMKAFAAPAYER[[#This Row],[20.02.2025]],0)</f>
        <v>0</v>
      </c>
      <c r="AI615" s="234"/>
      <c r="AJ615" s="176">
        <f>IF(PMKAFAAPAYER[[#This Row],[ ]]="Payé",PMKAFAAPAYER[[#This Row],[27.02.2025]],0)</f>
        <v>0</v>
      </c>
      <c r="AK615" s="47">
        <f t="shared" si="142"/>
        <v>0</v>
      </c>
      <c r="AL615" s="162"/>
      <c r="AM615" s="166">
        <f>IF(PMKAFAAPAYER[[#This Row],[ ]]="Payé",PMKAFAAPAYER[[#This Row],[05.03.2025]],0)</f>
        <v>0</v>
      </c>
      <c r="AN615" s="161"/>
      <c r="AO615" s="166">
        <f>IF(PMKAFAAPAYER[[#This Row],[ ]]="Payé",PMKAFAAPAYER[[#This Row],[12.03.2025]],0)</f>
        <v>0</v>
      </c>
      <c r="AP615" s="161"/>
      <c r="AQ615" s="166">
        <f>IF(PMKAFAAPAYER[[#This Row],[ ]]="Payé",PMKAFAAPAYER[[#This Row],[19.03.2025]],0)</f>
        <v>0</v>
      </c>
      <c r="AR615" s="161"/>
      <c r="AS615" s="176">
        <f>IF(PMKAFAAPAYER[[#This Row],[ ]]="Payé",PMKAFAAPAYER[[#This Row],[26.03.2025]],0)</f>
        <v>0</v>
      </c>
      <c r="AT615" s="17">
        <f t="shared" si="143"/>
        <v>0</v>
      </c>
      <c r="AU615" s="162"/>
      <c r="AV615" s="166">
        <f>IF(PMKAFAAPAYER[[#This Row],[ ]]="Payé",PMKAFAAPAYER[[#This Row],[02.04.2025]],0)</f>
        <v>0</v>
      </c>
      <c r="AW615" s="161"/>
      <c r="AX615" s="166">
        <f>IF(PMKAFAAPAYER[[#This Row],[ ]]="Payé",PMKAFAAPAYER[[#This Row],[09.04.2025]],0)</f>
        <v>0</v>
      </c>
      <c r="AY615" s="161"/>
      <c r="AZ615" s="166">
        <f>IF(PMKAFAAPAYER[[#This Row],[ ]]="Payé",PMKAFAAPAYER[[#This Row],[16.04.2025]],0)</f>
        <v>0</v>
      </c>
      <c r="BA615" s="161"/>
      <c r="BB615" s="166">
        <f>IF(PMKAFAAPAYER[[#This Row],[ ]]="Payé",PMKAFAAPAYER[[#This Row],[23.04.2025]],0)</f>
        <v>0</v>
      </c>
      <c r="BC615" s="161"/>
      <c r="BD615" s="176">
        <f>IF(PMKAFAAPAYER[[#This Row],[ ]]="Payé",PMKAFAAPAYER[[#This Row],[30.04.2025]],0)</f>
        <v>0</v>
      </c>
      <c r="BE615" s="18">
        <f t="shared" si="144"/>
        <v>0</v>
      </c>
      <c r="BF615" s="162"/>
      <c r="BG615" s="166">
        <f>IF(PMKAFAAPAYER[[#This Row],[ ]]="Payé",PMKAFAAPAYER[[#This Row],[07.05.2025]],0)</f>
        <v>0</v>
      </c>
      <c r="BH615" s="161"/>
      <c r="BI615" s="166">
        <f>IF(PMKAFAAPAYER[[#This Row],[ ]]="Payé",PMKAFAAPAYER[[#This Row],[14.05.2025]],0)</f>
        <v>0</v>
      </c>
      <c r="BJ615" s="161"/>
      <c r="BK615" s="166">
        <f>IF(PMKAFAAPAYER[[#This Row],[ ]]="Payé",PMKAFAAPAYER[[#This Row],[21.05.2025]],0)</f>
        <v>0</v>
      </c>
      <c r="BL615" s="161"/>
      <c r="BM615" s="176">
        <f>IF(PMKAFAAPAYER[[#This Row],[ ]]="Payé",PMKAFAAPAYER[[#This Row],[28.05.2025]],0)</f>
        <v>0</v>
      </c>
      <c r="BN615" s="17">
        <f t="shared" si="145"/>
        <v>0</v>
      </c>
      <c r="BO615" s="162"/>
      <c r="BP615" s="166">
        <f>IF(PMKAFAAPAYER[[#This Row],[ ]]="Payé",PMKAFAAPAYER[[#This Row],[04.06.2025]],0)</f>
        <v>0</v>
      </c>
      <c r="BQ615" s="161"/>
      <c r="BR615" s="166">
        <f>IF(PMKAFAAPAYER[[#This Row],[ ]]="Payé",PMKAFAAPAYER[[#This Row],[11.06.2025]],0)</f>
        <v>0</v>
      </c>
      <c r="BS615" s="161"/>
      <c r="BT615" s="166">
        <f>IF(PMKAFAAPAYER[[#This Row],[ ]]="Payé",PMKAFAAPAYER[[#This Row],[18.06.2025]],0)</f>
        <v>0</v>
      </c>
      <c r="BU615" s="161"/>
      <c r="BV615" s="176">
        <f>IF(PMKAFAAPAYER[[#This Row],[ ]]="Payé",PMKAFAAPAYER[[#This Row],[25.06.2025]],0)</f>
        <v>0</v>
      </c>
      <c r="BW615" s="18">
        <f t="shared" si="146"/>
        <v>0</v>
      </c>
      <c r="BX615" s="162"/>
      <c r="BY615" s="166">
        <f>IF(PMKAFAAPAYER[[#This Row],[ ]]="Payé",PMKAFAAPAYER[[#This Row],[02.07.2025]],0)</f>
        <v>0</v>
      </c>
      <c r="BZ615" s="161"/>
      <c r="CA615" s="166">
        <f>IF(PMKAFAAPAYER[[#This Row],[ ]]="Payé",PMKAFAAPAYER[[#This Row],[09.07.2025]],0)</f>
        <v>0</v>
      </c>
      <c r="CB615" s="161"/>
      <c r="CC615" s="166">
        <f>IF(PMKAFAAPAYER[[#This Row],[ ]]="Payé",PMKAFAAPAYER[[#This Row],[16.07.2025]],0)</f>
        <v>0</v>
      </c>
      <c r="CD615" s="161"/>
      <c r="CE615" s="166">
        <f>IF(PMKAFAAPAYER[[#This Row],[ ]]="Payé",PMKAFAAPAYER[[#This Row],[23.07.2025]],0)</f>
        <v>0</v>
      </c>
      <c r="CF615" s="161"/>
      <c r="CG615" s="176">
        <f>IF(PMKAFAAPAYER[[#This Row],[ ]]="Payé",PMKAFAAPAYER[[#This Row],[30.07.2025]],0)</f>
        <v>0</v>
      </c>
      <c r="CH615" s="17">
        <f t="shared" si="147"/>
        <v>0</v>
      </c>
      <c r="CI615" s="162"/>
      <c r="CJ615" s="166">
        <f>IF(PMKAFAAPAYER[[#This Row],[ ]]="Payé",PMKAFAAPAYER[[#This Row],[06.08.2025]],0)</f>
        <v>0</v>
      </c>
      <c r="CK615" s="161"/>
      <c r="CL615" s="166">
        <f>IF(PMKAFAAPAYER[[#This Row],[ ]]="Payé",PMKAFAAPAYER[[#This Row],[13.08.2025]],0)</f>
        <v>0</v>
      </c>
      <c r="CM615" s="161"/>
      <c r="CN615" s="166">
        <f>IF(PMKAFAAPAYER[[#This Row],[ ]]="Payé",PMKAFAAPAYER[[#This Row],[20.08.2025]],0)</f>
        <v>0</v>
      </c>
      <c r="CO615" s="161"/>
      <c r="CP615" s="176">
        <f>IF(PMKAFAAPAYER[[#This Row],[ ]]="Payé",PMKAFAAPAYER[[#This Row],[27.08.2025]],0)</f>
        <v>0</v>
      </c>
      <c r="CQ615" s="18">
        <f t="shared" si="148"/>
        <v>0</v>
      </c>
      <c r="CR615" s="162"/>
      <c r="CS615" s="166">
        <f>IF(PMKAFAAPAYER[[#This Row],[ ]]="Payé",PMKAFAAPAYER[[#This Row],[03.09.2025]],0)</f>
        <v>0</v>
      </c>
      <c r="CT615" s="161"/>
      <c r="CU615" s="166">
        <f>IF(PMKAFAAPAYER[[#This Row],[ ]]="Payé",PMKAFAAPAYER[[#This Row],[10.09.2025]],0)</f>
        <v>0</v>
      </c>
      <c r="CV615" s="161"/>
      <c r="CW615" s="166">
        <f>IF(PMKAFAAPAYER[[#This Row],[ ]]="Payé",PMKAFAAPAYER[[#This Row],[17.09.2025]],0)</f>
        <v>0</v>
      </c>
      <c r="CX615" s="161"/>
      <c r="CY615" s="176">
        <f>IF(PMKAFAAPAYER[[#This Row],[ ]]="Payé",PMKAFAAPAYER[[#This Row],[24.09.2025]],0)</f>
        <v>0</v>
      </c>
      <c r="CZ615" s="17">
        <f t="shared" si="149"/>
        <v>0</v>
      </c>
      <c r="DA615" s="162"/>
      <c r="DB615" s="166">
        <f>IF(PMKAFAAPAYER[[#This Row],[ ]]="Payé",PMKAFAAPAYER[[#This Row],[01.10.2025]],0)</f>
        <v>0</v>
      </c>
      <c r="DC615" s="161"/>
      <c r="DD615" s="166">
        <f>IF(PMKAFAAPAYER[[#This Row],[ ]]="Payé",PMKAFAAPAYER[[#This Row],[08.10.2025]],0)</f>
        <v>0</v>
      </c>
      <c r="DE615" s="161"/>
      <c r="DF615" s="166">
        <f>IF(PMKAFAAPAYER[[#This Row],[ ]]="Payé",PMKAFAAPAYER[[#This Row],[15.10.2025]],0)</f>
        <v>0</v>
      </c>
      <c r="DG615" s="161"/>
      <c r="DH615" s="166">
        <f>IF(PMKAFAAPAYER[[#This Row],[ ]]="Payé",PMKAFAAPAYER[[#This Row],[22.10.2025]],0)</f>
        <v>0</v>
      </c>
      <c r="DI615" s="161"/>
      <c r="DJ615" s="176">
        <f>IF(PMKAFAAPAYER[[#This Row],[ ]]="Payé",PMKAFAAPAYER[[#This Row],[29.10.2025]],0)</f>
        <v>0</v>
      </c>
      <c r="DK615" s="18">
        <f t="shared" si="150"/>
        <v>0</v>
      </c>
      <c r="DL615" s="162"/>
      <c r="DM615" s="166">
        <f>IF(PMKAFAAPAYER[[#This Row],[ ]]="Payé",PMKAFAAPAYER[[#This Row],[05.11.2025]],0)</f>
        <v>0</v>
      </c>
      <c r="DN615" s="161"/>
      <c r="DO615" s="166">
        <f>IF(PMKAFAAPAYER[[#This Row],[ ]]="Payé",PMKAFAAPAYER[[#This Row],[12.11.2025]],0)</f>
        <v>0</v>
      </c>
      <c r="DP615" s="161"/>
      <c r="DQ615" s="166">
        <f>IF(PMKAFAAPAYER[[#This Row],[ ]]="Payé",PMKAFAAPAYER[[#This Row],[19.11.2025]],0)</f>
        <v>0</v>
      </c>
      <c r="DR615" s="161"/>
      <c r="DS615" s="176">
        <f>IF(PMKAFAAPAYER[[#This Row],[ ]]="Payé",PMKAFAAPAYER[[#This Row],[26.11.2025]],0)</f>
        <v>0</v>
      </c>
      <c r="DT615" s="17">
        <f t="shared" si="151"/>
        <v>0</v>
      </c>
      <c r="DU615" s="162"/>
      <c r="DV615" s="166">
        <f>IF(PMKAFAAPAYER[[#This Row],[ ]]="Payé",PMKAFAAPAYER[[#This Row],[03.12.2025]],0)</f>
        <v>0</v>
      </c>
      <c r="DW615" s="161"/>
      <c r="DX615" s="166">
        <f>IF(PMKAFAAPAYER[[#This Row],[ ]]="Payé",PMKAFAAPAYER[[#This Row],[10.12.2025]],0)</f>
        <v>0</v>
      </c>
      <c r="DY615" s="161"/>
      <c r="DZ615" s="166">
        <f>IF(PMKAFAAPAYER[[#This Row],[ ]]="Payé",PMKAFAAPAYER[[#This Row],[17.12.2025]],0)</f>
        <v>0</v>
      </c>
      <c r="EA615" s="161"/>
      <c r="EB615" s="166">
        <f>IF(PMKAFAAPAYER[[#This Row],[ ]]="Payé",PMKAFAAPAYER[[#This Row],[24.12.2025]],0)</f>
        <v>0</v>
      </c>
      <c r="EC615" s="161"/>
      <c r="ED615" s="176">
        <f>IF(PMKAFAAPAYER[[#This Row],[ ]]="Payé",PMKAFAAPAYER[[#This Row],[31.12.2025]],0)</f>
        <v>0</v>
      </c>
      <c r="EE615" s="18">
        <f t="shared" si="152"/>
        <v>0</v>
      </c>
      <c r="EF615" s="11">
        <f t="shared" si="153"/>
        <v>0</v>
      </c>
      <c r="EG615" s="16">
        <f>+PMKAFAAPAYER[[#This Row],[CHF]]-PMKAFAAPAYER[[#This Row],[T2025]]</f>
        <v>0</v>
      </c>
    </row>
    <row r="616" spans="1:137" x14ac:dyDescent="0.3">
      <c r="A616" s="9">
        <f t="shared" si="154"/>
        <v>611</v>
      </c>
      <c r="B616" s="250"/>
      <c r="C616" s="251"/>
      <c r="D616" s="252"/>
      <c r="E616" s="253"/>
      <c r="F616" s="265">
        <f t="shared" si="140"/>
        <v>0</v>
      </c>
      <c r="G616" s="254"/>
      <c r="H616" s="255"/>
      <c r="I616" s="256"/>
      <c r="J616" s="14"/>
      <c r="K616" s="14"/>
      <c r="L616" s="14"/>
      <c r="N616" s="15"/>
      <c r="P616" s="258"/>
      <c r="Q616" s="259"/>
      <c r="R616" s="260"/>
      <c r="S616" s="166">
        <f>IF(PMKAFAAPAYER[[#This Row],[ ]]="Payé",PMKAFAAPAYER[[#This Row],[02.01.2025]],0)</f>
        <v>0</v>
      </c>
      <c r="T616" s="234"/>
      <c r="U616" s="166">
        <f>IF(PMKAFAAPAYER[[#This Row],[ ]]="Payé",PMKAFAAPAYER[[#This Row],[09.01.2025]],0)</f>
        <v>0</v>
      </c>
      <c r="V616" s="234"/>
      <c r="W616" s="166">
        <f>IF(PMKAFAAPAYER[[#This Row],[ ]]="Payé",PMKAFAAPAYER[[#This Row],[16.01.2025]],0)</f>
        <v>0</v>
      </c>
      <c r="X616" s="234"/>
      <c r="Y616" s="166">
        <f>IF(PMKAFAAPAYER[[#This Row],[ ]]="Payé",PMKAFAAPAYER[[#This Row],[23.01.2025]],0)</f>
        <v>0</v>
      </c>
      <c r="Z616" s="234"/>
      <c r="AA616" s="176">
        <f>IF(PMKAFAAPAYER[[#This Row],[ ]]="Payé",PMKAFAAPAYER[[#This Row],[30.01.2025]],0)</f>
        <v>0</v>
      </c>
      <c r="AB616" s="32">
        <f t="shared" si="141"/>
        <v>0</v>
      </c>
      <c r="AC616" s="234"/>
      <c r="AD616" s="166">
        <f>IF(PMKAFAAPAYER[[#This Row],[ ]]="Payé",PMKAFAAPAYER[[#This Row],[06.02.2025]],0)</f>
        <v>0</v>
      </c>
      <c r="AE616" s="234"/>
      <c r="AF616" s="166">
        <f>IF(PMKAFAAPAYER[[#This Row],[ ]]="Payé",PMKAFAAPAYER[[#This Row],[13.02.2025]],0)</f>
        <v>0</v>
      </c>
      <c r="AG616" s="234"/>
      <c r="AH616" s="166">
        <f>IF(PMKAFAAPAYER[[#This Row],[ ]]="Payé",PMKAFAAPAYER[[#This Row],[20.02.2025]],0)</f>
        <v>0</v>
      </c>
      <c r="AI616" s="234"/>
      <c r="AJ616" s="176">
        <f>IF(PMKAFAAPAYER[[#This Row],[ ]]="Payé",PMKAFAAPAYER[[#This Row],[27.02.2025]],0)</f>
        <v>0</v>
      </c>
      <c r="AK616" s="47">
        <f t="shared" si="142"/>
        <v>0</v>
      </c>
      <c r="AL616" s="162"/>
      <c r="AM616" s="166">
        <f>IF(PMKAFAAPAYER[[#This Row],[ ]]="Payé",PMKAFAAPAYER[[#This Row],[05.03.2025]],0)</f>
        <v>0</v>
      </c>
      <c r="AN616" s="161"/>
      <c r="AO616" s="166">
        <f>IF(PMKAFAAPAYER[[#This Row],[ ]]="Payé",PMKAFAAPAYER[[#This Row],[12.03.2025]],0)</f>
        <v>0</v>
      </c>
      <c r="AP616" s="161"/>
      <c r="AQ616" s="166">
        <f>IF(PMKAFAAPAYER[[#This Row],[ ]]="Payé",PMKAFAAPAYER[[#This Row],[19.03.2025]],0)</f>
        <v>0</v>
      </c>
      <c r="AR616" s="161"/>
      <c r="AS616" s="176">
        <f>IF(PMKAFAAPAYER[[#This Row],[ ]]="Payé",PMKAFAAPAYER[[#This Row],[26.03.2025]],0)</f>
        <v>0</v>
      </c>
      <c r="AT616" s="17">
        <f t="shared" si="143"/>
        <v>0</v>
      </c>
      <c r="AU616" s="162"/>
      <c r="AV616" s="166">
        <f>IF(PMKAFAAPAYER[[#This Row],[ ]]="Payé",PMKAFAAPAYER[[#This Row],[02.04.2025]],0)</f>
        <v>0</v>
      </c>
      <c r="AW616" s="161"/>
      <c r="AX616" s="166">
        <f>IF(PMKAFAAPAYER[[#This Row],[ ]]="Payé",PMKAFAAPAYER[[#This Row],[09.04.2025]],0)</f>
        <v>0</v>
      </c>
      <c r="AY616" s="161"/>
      <c r="AZ616" s="166">
        <f>IF(PMKAFAAPAYER[[#This Row],[ ]]="Payé",PMKAFAAPAYER[[#This Row],[16.04.2025]],0)</f>
        <v>0</v>
      </c>
      <c r="BA616" s="161"/>
      <c r="BB616" s="166">
        <f>IF(PMKAFAAPAYER[[#This Row],[ ]]="Payé",PMKAFAAPAYER[[#This Row],[23.04.2025]],0)</f>
        <v>0</v>
      </c>
      <c r="BC616" s="161"/>
      <c r="BD616" s="176">
        <f>IF(PMKAFAAPAYER[[#This Row],[ ]]="Payé",PMKAFAAPAYER[[#This Row],[30.04.2025]],0)</f>
        <v>0</v>
      </c>
      <c r="BE616" s="18">
        <f t="shared" si="144"/>
        <v>0</v>
      </c>
      <c r="BF616" s="162"/>
      <c r="BG616" s="166">
        <f>IF(PMKAFAAPAYER[[#This Row],[ ]]="Payé",PMKAFAAPAYER[[#This Row],[07.05.2025]],0)</f>
        <v>0</v>
      </c>
      <c r="BH616" s="161"/>
      <c r="BI616" s="166">
        <f>IF(PMKAFAAPAYER[[#This Row],[ ]]="Payé",PMKAFAAPAYER[[#This Row],[14.05.2025]],0)</f>
        <v>0</v>
      </c>
      <c r="BJ616" s="161"/>
      <c r="BK616" s="166">
        <f>IF(PMKAFAAPAYER[[#This Row],[ ]]="Payé",PMKAFAAPAYER[[#This Row],[21.05.2025]],0)</f>
        <v>0</v>
      </c>
      <c r="BL616" s="161"/>
      <c r="BM616" s="176">
        <f>IF(PMKAFAAPAYER[[#This Row],[ ]]="Payé",PMKAFAAPAYER[[#This Row],[28.05.2025]],0)</f>
        <v>0</v>
      </c>
      <c r="BN616" s="17">
        <f t="shared" si="145"/>
        <v>0</v>
      </c>
      <c r="BO616" s="162"/>
      <c r="BP616" s="166">
        <f>IF(PMKAFAAPAYER[[#This Row],[ ]]="Payé",PMKAFAAPAYER[[#This Row],[04.06.2025]],0)</f>
        <v>0</v>
      </c>
      <c r="BQ616" s="161"/>
      <c r="BR616" s="166">
        <f>IF(PMKAFAAPAYER[[#This Row],[ ]]="Payé",PMKAFAAPAYER[[#This Row],[11.06.2025]],0)</f>
        <v>0</v>
      </c>
      <c r="BS616" s="161"/>
      <c r="BT616" s="166">
        <f>IF(PMKAFAAPAYER[[#This Row],[ ]]="Payé",PMKAFAAPAYER[[#This Row],[18.06.2025]],0)</f>
        <v>0</v>
      </c>
      <c r="BU616" s="161"/>
      <c r="BV616" s="176">
        <f>IF(PMKAFAAPAYER[[#This Row],[ ]]="Payé",PMKAFAAPAYER[[#This Row],[25.06.2025]],0)</f>
        <v>0</v>
      </c>
      <c r="BW616" s="18">
        <f t="shared" si="146"/>
        <v>0</v>
      </c>
      <c r="BX616" s="162"/>
      <c r="BY616" s="166">
        <f>IF(PMKAFAAPAYER[[#This Row],[ ]]="Payé",PMKAFAAPAYER[[#This Row],[02.07.2025]],0)</f>
        <v>0</v>
      </c>
      <c r="BZ616" s="161"/>
      <c r="CA616" s="166">
        <f>IF(PMKAFAAPAYER[[#This Row],[ ]]="Payé",PMKAFAAPAYER[[#This Row],[09.07.2025]],0)</f>
        <v>0</v>
      </c>
      <c r="CB616" s="161"/>
      <c r="CC616" s="166">
        <f>IF(PMKAFAAPAYER[[#This Row],[ ]]="Payé",PMKAFAAPAYER[[#This Row],[16.07.2025]],0)</f>
        <v>0</v>
      </c>
      <c r="CD616" s="161"/>
      <c r="CE616" s="166">
        <f>IF(PMKAFAAPAYER[[#This Row],[ ]]="Payé",PMKAFAAPAYER[[#This Row],[23.07.2025]],0)</f>
        <v>0</v>
      </c>
      <c r="CF616" s="161"/>
      <c r="CG616" s="176">
        <f>IF(PMKAFAAPAYER[[#This Row],[ ]]="Payé",PMKAFAAPAYER[[#This Row],[30.07.2025]],0)</f>
        <v>0</v>
      </c>
      <c r="CH616" s="17">
        <f t="shared" si="147"/>
        <v>0</v>
      </c>
      <c r="CI616" s="162"/>
      <c r="CJ616" s="166">
        <f>IF(PMKAFAAPAYER[[#This Row],[ ]]="Payé",PMKAFAAPAYER[[#This Row],[06.08.2025]],0)</f>
        <v>0</v>
      </c>
      <c r="CK616" s="161"/>
      <c r="CL616" s="166">
        <f>IF(PMKAFAAPAYER[[#This Row],[ ]]="Payé",PMKAFAAPAYER[[#This Row],[13.08.2025]],0)</f>
        <v>0</v>
      </c>
      <c r="CM616" s="161"/>
      <c r="CN616" s="166">
        <f>IF(PMKAFAAPAYER[[#This Row],[ ]]="Payé",PMKAFAAPAYER[[#This Row],[20.08.2025]],0)</f>
        <v>0</v>
      </c>
      <c r="CO616" s="161"/>
      <c r="CP616" s="176">
        <f>IF(PMKAFAAPAYER[[#This Row],[ ]]="Payé",PMKAFAAPAYER[[#This Row],[27.08.2025]],0)</f>
        <v>0</v>
      </c>
      <c r="CQ616" s="18">
        <f t="shared" si="148"/>
        <v>0</v>
      </c>
      <c r="CR616" s="162"/>
      <c r="CS616" s="166">
        <f>IF(PMKAFAAPAYER[[#This Row],[ ]]="Payé",PMKAFAAPAYER[[#This Row],[03.09.2025]],0)</f>
        <v>0</v>
      </c>
      <c r="CT616" s="161"/>
      <c r="CU616" s="166">
        <f>IF(PMKAFAAPAYER[[#This Row],[ ]]="Payé",PMKAFAAPAYER[[#This Row],[10.09.2025]],0)</f>
        <v>0</v>
      </c>
      <c r="CV616" s="161"/>
      <c r="CW616" s="166">
        <f>IF(PMKAFAAPAYER[[#This Row],[ ]]="Payé",PMKAFAAPAYER[[#This Row],[17.09.2025]],0)</f>
        <v>0</v>
      </c>
      <c r="CX616" s="161"/>
      <c r="CY616" s="176">
        <f>IF(PMKAFAAPAYER[[#This Row],[ ]]="Payé",PMKAFAAPAYER[[#This Row],[24.09.2025]],0)</f>
        <v>0</v>
      </c>
      <c r="CZ616" s="17">
        <f t="shared" si="149"/>
        <v>0</v>
      </c>
      <c r="DA616" s="162"/>
      <c r="DB616" s="166">
        <f>IF(PMKAFAAPAYER[[#This Row],[ ]]="Payé",PMKAFAAPAYER[[#This Row],[01.10.2025]],0)</f>
        <v>0</v>
      </c>
      <c r="DC616" s="161"/>
      <c r="DD616" s="166">
        <f>IF(PMKAFAAPAYER[[#This Row],[ ]]="Payé",PMKAFAAPAYER[[#This Row],[08.10.2025]],0)</f>
        <v>0</v>
      </c>
      <c r="DE616" s="161"/>
      <c r="DF616" s="166">
        <f>IF(PMKAFAAPAYER[[#This Row],[ ]]="Payé",PMKAFAAPAYER[[#This Row],[15.10.2025]],0)</f>
        <v>0</v>
      </c>
      <c r="DG616" s="161"/>
      <c r="DH616" s="166">
        <f>IF(PMKAFAAPAYER[[#This Row],[ ]]="Payé",PMKAFAAPAYER[[#This Row],[22.10.2025]],0)</f>
        <v>0</v>
      </c>
      <c r="DI616" s="161"/>
      <c r="DJ616" s="176">
        <f>IF(PMKAFAAPAYER[[#This Row],[ ]]="Payé",PMKAFAAPAYER[[#This Row],[29.10.2025]],0)</f>
        <v>0</v>
      </c>
      <c r="DK616" s="18">
        <f t="shared" si="150"/>
        <v>0</v>
      </c>
      <c r="DL616" s="162"/>
      <c r="DM616" s="166">
        <f>IF(PMKAFAAPAYER[[#This Row],[ ]]="Payé",PMKAFAAPAYER[[#This Row],[05.11.2025]],0)</f>
        <v>0</v>
      </c>
      <c r="DN616" s="161"/>
      <c r="DO616" s="166">
        <f>IF(PMKAFAAPAYER[[#This Row],[ ]]="Payé",PMKAFAAPAYER[[#This Row],[12.11.2025]],0)</f>
        <v>0</v>
      </c>
      <c r="DP616" s="161"/>
      <c r="DQ616" s="166">
        <f>IF(PMKAFAAPAYER[[#This Row],[ ]]="Payé",PMKAFAAPAYER[[#This Row],[19.11.2025]],0)</f>
        <v>0</v>
      </c>
      <c r="DR616" s="161"/>
      <c r="DS616" s="176">
        <f>IF(PMKAFAAPAYER[[#This Row],[ ]]="Payé",PMKAFAAPAYER[[#This Row],[26.11.2025]],0)</f>
        <v>0</v>
      </c>
      <c r="DT616" s="17">
        <f t="shared" si="151"/>
        <v>0</v>
      </c>
      <c r="DU616" s="162"/>
      <c r="DV616" s="166">
        <f>IF(PMKAFAAPAYER[[#This Row],[ ]]="Payé",PMKAFAAPAYER[[#This Row],[03.12.2025]],0)</f>
        <v>0</v>
      </c>
      <c r="DW616" s="161"/>
      <c r="DX616" s="166">
        <f>IF(PMKAFAAPAYER[[#This Row],[ ]]="Payé",PMKAFAAPAYER[[#This Row],[10.12.2025]],0)</f>
        <v>0</v>
      </c>
      <c r="DY616" s="161"/>
      <c r="DZ616" s="166">
        <f>IF(PMKAFAAPAYER[[#This Row],[ ]]="Payé",PMKAFAAPAYER[[#This Row],[17.12.2025]],0)</f>
        <v>0</v>
      </c>
      <c r="EA616" s="161"/>
      <c r="EB616" s="166">
        <f>IF(PMKAFAAPAYER[[#This Row],[ ]]="Payé",PMKAFAAPAYER[[#This Row],[24.12.2025]],0)</f>
        <v>0</v>
      </c>
      <c r="EC616" s="161"/>
      <c r="ED616" s="176">
        <f>IF(PMKAFAAPAYER[[#This Row],[ ]]="Payé",PMKAFAAPAYER[[#This Row],[31.12.2025]],0)</f>
        <v>0</v>
      </c>
      <c r="EE616" s="18">
        <f t="shared" si="152"/>
        <v>0</v>
      </c>
      <c r="EF616" s="11">
        <f t="shared" si="153"/>
        <v>0</v>
      </c>
      <c r="EG616" s="16">
        <f>+PMKAFAAPAYER[[#This Row],[CHF]]-PMKAFAAPAYER[[#This Row],[T2025]]</f>
        <v>0</v>
      </c>
    </row>
    <row r="617" spans="1:137" x14ac:dyDescent="0.3">
      <c r="A617" s="9">
        <f t="shared" si="154"/>
        <v>612</v>
      </c>
      <c r="B617" s="250"/>
      <c r="C617" s="251"/>
      <c r="D617" s="252"/>
      <c r="E617" s="253"/>
      <c r="F617" s="265">
        <f t="shared" si="140"/>
        <v>0</v>
      </c>
      <c r="G617" s="254"/>
      <c r="H617" s="255"/>
      <c r="I617" s="256"/>
      <c r="J617" s="14"/>
      <c r="K617" s="14"/>
      <c r="L617" s="14"/>
      <c r="N617" s="15"/>
      <c r="P617" s="258"/>
      <c r="Q617" s="259"/>
      <c r="R617" s="260"/>
      <c r="S617" s="166">
        <f>IF(PMKAFAAPAYER[[#This Row],[ ]]="Payé",PMKAFAAPAYER[[#This Row],[02.01.2025]],0)</f>
        <v>0</v>
      </c>
      <c r="T617" s="234"/>
      <c r="U617" s="166">
        <f>IF(PMKAFAAPAYER[[#This Row],[ ]]="Payé",PMKAFAAPAYER[[#This Row],[09.01.2025]],0)</f>
        <v>0</v>
      </c>
      <c r="V617" s="234"/>
      <c r="W617" s="166">
        <f>IF(PMKAFAAPAYER[[#This Row],[ ]]="Payé",PMKAFAAPAYER[[#This Row],[16.01.2025]],0)</f>
        <v>0</v>
      </c>
      <c r="X617" s="234"/>
      <c r="Y617" s="166">
        <f>IF(PMKAFAAPAYER[[#This Row],[ ]]="Payé",PMKAFAAPAYER[[#This Row],[23.01.2025]],0)</f>
        <v>0</v>
      </c>
      <c r="Z617" s="234"/>
      <c r="AA617" s="176">
        <f>IF(PMKAFAAPAYER[[#This Row],[ ]]="Payé",PMKAFAAPAYER[[#This Row],[30.01.2025]],0)</f>
        <v>0</v>
      </c>
      <c r="AB617" s="32">
        <f t="shared" si="141"/>
        <v>0</v>
      </c>
      <c r="AC617" s="234"/>
      <c r="AD617" s="166">
        <f>IF(PMKAFAAPAYER[[#This Row],[ ]]="Payé",PMKAFAAPAYER[[#This Row],[06.02.2025]],0)</f>
        <v>0</v>
      </c>
      <c r="AE617" s="234"/>
      <c r="AF617" s="166">
        <f>IF(PMKAFAAPAYER[[#This Row],[ ]]="Payé",PMKAFAAPAYER[[#This Row],[13.02.2025]],0)</f>
        <v>0</v>
      </c>
      <c r="AG617" s="234"/>
      <c r="AH617" s="166">
        <f>IF(PMKAFAAPAYER[[#This Row],[ ]]="Payé",PMKAFAAPAYER[[#This Row],[20.02.2025]],0)</f>
        <v>0</v>
      </c>
      <c r="AI617" s="234"/>
      <c r="AJ617" s="176">
        <f>IF(PMKAFAAPAYER[[#This Row],[ ]]="Payé",PMKAFAAPAYER[[#This Row],[27.02.2025]],0)</f>
        <v>0</v>
      </c>
      <c r="AK617" s="47">
        <f t="shared" si="142"/>
        <v>0</v>
      </c>
      <c r="AL617" s="162"/>
      <c r="AM617" s="166">
        <f>IF(PMKAFAAPAYER[[#This Row],[ ]]="Payé",PMKAFAAPAYER[[#This Row],[05.03.2025]],0)</f>
        <v>0</v>
      </c>
      <c r="AN617" s="161"/>
      <c r="AO617" s="166">
        <f>IF(PMKAFAAPAYER[[#This Row],[ ]]="Payé",PMKAFAAPAYER[[#This Row],[12.03.2025]],0)</f>
        <v>0</v>
      </c>
      <c r="AP617" s="161"/>
      <c r="AQ617" s="166">
        <f>IF(PMKAFAAPAYER[[#This Row],[ ]]="Payé",PMKAFAAPAYER[[#This Row],[19.03.2025]],0)</f>
        <v>0</v>
      </c>
      <c r="AR617" s="161"/>
      <c r="AS617" s="176">
        <f>IF(PMKAFAAPAYER[[#This Row],[ ]]="Payé",PMKAFAAPAYER[[#This Row],[26.03.2025]],0)</f>
        <v>0</v>
      </c>
      <c r="AT617" s="17">
        <f t="shared" si="143"/>
        <v>0</v>
      </c>
      <c r="AU617" s="162"/>
      <c r="AV617" s="166">
        <f>IF(PMKAFAAPAYER[[#This Row],[ ]]="Payé",PMKAFAAPAYER[[#This Row],[02.04.2025]],0)</f>
        <v>0</v>
      </c>
      <c r="AW617" s="161"/>
      <c r="AX617" s="166">
        <f>IF(PMKAFAAPAYER[[#This Row],[ ]]="Payé",PMKAFAAPAYER[[#This Row],[09.04.2025]],0)</f>
        <v>0</v>
      </c>
      <c r="AY617" s="161"/>
      <c r="AZ617" s="166">
        <f>IF(PMKAFAAPAYER[[#This Row],[ ]]="Payé",PMKAFAAPAYER[[#This Row],[16.04.2025]],0)</f>
        <v>0</v>
      </c>
      <c r="BA617" s="161"/>
      <c r="BB617" s="166">
        <f>IF(PMKAFAAPAYER[[#This Row],[ ]]="Payé",PMKAFAAPAYER[[#This Row],[23.04.2025]],0)</f>
        <v>0</v>
      </c>
      <c r="BC617" s="161"/>
      <c r="BD617" s="176">
        <f>IF(PMKAFAAPAYER[[#This Row],[ ]]="Payé",PMKAFAAPAYER[[#This Row],[30.04.2025]],0)</f>
        <v>0</v>
      </c>
      <c r="BE617" s="18">
        <f t="shared" si="144"/>
        <v>0</v>
      </c>
      <c r="BF617" s="162"/>
      <c r="BG617" s="166">
        <f>IF(PMKAFAAPAYER[[#This Row],[ ]]="Payé",PMKAFAAPAYER[[#This Row],[07.05.2025]],0)</f>
        <v>0</v>
      </c>
      <c r="BH617" s="161"/>
      <c r="BI617" s="166">
        <f>IF(PMKAFAAPAYER[[#This Row],[ ]]="Payé",PMKAFAAPAYER[[#This Row],[14.05.2025]],0)</f>
        <v>0</v>
      </c>
      <c r="BJ617" s="161"/>
      <c r="BK617" s="166">
        <f>IF(PMKAFAAPAYER[[#This Row],[ ]]="Payé",PMKAFAAPAYER[[#This Row],[21.05.2025]],0)</f>
        <v>0</v>
      </c>
      <c r="BL617" s="161"/>
      <c r="BM617" s="176">
        <f>IF(PMKAFAAPAYER[[#This Row],[ ]]="Payé",PMKAFAAPAYER[[#This Row],[28.05.2025]],0)</f>
        <v>0</v>
      </c>
      <c r="BN617" s="17">
        <f t="shared" si="145"/>
        <v>0</v>
      </c>
      <c r="BO617" s="162"/>
      <c r="BP617" s="166">
        <f>IF(PMKAFAAPAYER[[#This Row],[ ]]="Payé",PMKAFAAPAYER[[#This Row],[04.06.2025]],0)</f>
        <v>0</v>
      </c>
      <c r="BQ617" s="161"/>
      <c r="BR617" s="166">
        <f>IF(PMKAFAAPAYER[[#This Row],[ ]]="Payé",PMKAFAAPAYER[[#This Row],[11.06.2025]],0)</f>
        <v>0</v>
      </c>
      <c r="BS617" s="161"/>
      <c r="BT617" s="166">
        <f>IF(PMKAFAAPAYER[[#This Row],[ ]]="Payé",PMKAFAAPAYER[[#This Row],[18.06.2025]],0)</f>
        <v>0</v>
      </c>
      <c r="BU617" s="161"/>
      <c r="BV617" s="176">
        <f>IF(PMKAFAAPAYER[[#This Row],[ ]]="Payé",PMKAFAAPAYER[[#This Row],[25.06.2025]],0)</f>
        <v>0</v>
      </c>
      <c r="BW617" s="18">
        <f t="shared" si="146"/>
        <v>0</v>
      </c>
      <c r="BX617" s="162"/>
      <c r="BY617" s="166">
        <f>IF(PMKAFAAPAYER[[#This Row],[ ]]="Payé",PMKAFAAPAYER[[#This Row],[02.07.2025]],0)</f>
        <v>0</v>
      </c>
      <c r="BZ617" s="161"/>
      <c r="CA617" s="166">
        <f>IF(PMKAFAAPAYER[[#This Row],[ ]]="Payé",PMKAFAAPAYER[[#This Row],[09.07.2025]],0)</f>
        <v>0</v>
      </c>
      <c r="CB617" s="161"/>
      <c r="CC617" s="166">
        <f>IF(PMKAFAAPAYER[[#This Row],[ ]]="Payé",PMKAFAAPAYER[[#This Row],[16.07.2025]],0)</f>
        <v>0</v>
      </c>
      <c r="CD617" s="161"/>
      <c r="CE617" s="166">
        <f>IF(PMKAFAAPAYER[[#This Row],[ ]]="Payé",PMKAFAAPAYER[[#This Row],[23.07.2025]],0)</f>
        <v>0</v>
      </c>
      <c r="CF617" s="161"/>
      <c r="CG617" s="176">
        <f>IF(PMKAFAAPAYER[[#This Row],[ ]]="Payé",PMKAFAAPAYER[[#This Row],[30.07.2025]],0)</f>
        <v>0</v>
      </c>
      <c r="CH617" s="17">
        <f t="shared" si="147"/>
        <v>0</v>
      </c>
      <c r="CI617" s="162"/>
      <c r="CJ617" s="166">
        <f>IF(PMKAFAAPAYER[[#This Row],[ ]]="Payé",PMKAFAAPAYER[[#This Row],[06.08.2025]],0)</f>
        <v>0</v>
      </c>
      <c r="CK617" s="161"/>
      <c r="CL617" s="166">
        <f>IF(PMKAFAAPAYER[[#This Row],[ ]]="Payé",PMKAFAAPAYER[[#This Row],[13.08.2025]],0)</f>
        <v>0</v>
      </c>
      <c r="CM617" s="161"/>
      <c r="CN617" s="166">
        <f>IF(PMKAFAAPAYER[[#This Row],[ ]]="Payé",PMKAFAAPAYER[[#This Row],[20.08.2025]],0)</f>
        <v>0</v>
      </c>
      <c r="CO617" s="161"/>
      <c r="CP617" s="176">
        <f>IF(PMKAFAAPAYER[[#This Row],[ ]]="Payé",PMKAFAAPAYER[[#This Row],[27.08.2025]],0)</f>
        <v>0</v>
      </c>
      <c r="CQ617" s="18">
        <f t="shared" si="148"/>
        <v>0</v>
      </c>
      <c r="CR617" s="162"/>
      <c r="CS617" s="166">
        <f>IF(PMKAFAAPAYER[[#This Row],[ ]]="Payé",PMKAFAAPAYER[[#This Row],[03.09.2025]],0)</f>
        <v>0</v>
      </c>
      <c r="CT617" s="161"/>
      <c r="CU617" s="166">
        <f>IF(PMKAFAAPAYER[[#This Row],[ ]]="Payé",PMKAFAAPAYER[[#This Row],[10.09.2025]],0)</f>
        <v>0</v>
      </c>
      <c r="CV617" s="161"/>
      <c r="CW617" s="166">
        <f>IF(PMKAFAAPAYER[[#This Row],[ ]]="Payé",PMKAFAAPAYER[[#This Row],[17.09.2025]],0)</f>
        <v>0</v>
      </c>
      <c r="CX617" s="161"/>
      <c r="CY617" s="176">
        <f>IF(PMKAFAAPAYER[[#This Row],[ ]]="Payé",PMKAFAAPAYER[[#This Row],[24.09.2025]],0)</f>
        <v>0</v>
      </c>
      <c r="CZ617" s="17">
        <f t="shared" si="149"/>
        <v>0</v>
      </c>
      <c r="DA617" s="162"/>
      <c r="DB617" s="166">
        <f>IF(PMKAFAAPAYER[[#This Row],[ ]]="Payé",PMKAFAAPAYER[[#This Row],[01.10.2025]],0)</f>
        <v>0</v>
      </c>
      <c r="DC617" s="161"/>
      <c r="DD617" s="166">
        <f>IF(PMKAFAAPAYER[[#This Row],[ ]]="Payé",PMKAFAAPAYER[[#This Row],[08.10.2025]],0)</f>
        <v>0</v>
      </c>
      <c r="DE617" s="161"/>
      <c r="DF617" s="166">
        <f>IF(PMKAFAAPAYER[[#This Row],[ ]]="Payé",PMKAFAAPAYER[[#This Row],[15.10.2025]],0)</f>
        <v>0</v>
      </c>
      <c r="DG617" s="161"/>
      <c r="DH617" s="166">
        <f>IF(PMKAFAAPAYER[[#This Row],[ ]]="Payé",PMKAFAAPAYER[[#This Row],[22.10.2025]],0)</f>
        <v>0</v>
      </c>
      <c r="DI617" s="161"/>
      <c r="DJ617" s="176">
        <f>IF(PMKAFAAPAYER[[#This Row],[ ]]="Payé",PMKAFAAPAYER[[#This Row],[29.10.2025]],0)</f>
        <v>0</v>
      </c>
      <c r="DK617" s="18">
        <f t="shared" si="150"/>
        <v>0</v>
      </c>
      <c r="DL617" s="162"/>
      <c r="DM617" s="166">
        <f>IF(PMKAFAAPAYER[[#This Row],[ ]]="Payé",PMKAFAAPAYER[[#This Row],[05.11.2025]],0)</f>
        <v>0</v>
      </c>
      <c r="DN617" s="161"/>
      <c r="DO617" s="166">
        <f>IF(PMKAFAAPAYER[[#This Row],[ ]]="Payé",PMKAFAAPAYER[[#This Row],[12.11.2025]],0)</f>
        <v>0</v>
      </c>
      <c r="DP617" s="161"/>
      <c r="DQ617" s="166">
        <f>IF(PMKAFAAPAYER[[#This Row],[ ]]="Payé",PMKAFAAPAYER[[#This Row],[19.11.2025]],0)</f>
        <v>0</v>
      </c>
      <c r="DR617" s="161"/>
      <c r="DS617" s="176">
        <f>IF(PMKAFAAPAYER[[#This Row],[ ]]="Payé",PMKAFAAPAYER[[#This Row],[26.11.2025]],0)</f>
        <v>0</v>
      </c>
      <c r="DT617" s="17">
        <f t="shared" si="151"/>
        <v>0</v>
      </c>
      <c r="DU617" s="162"/>
      <c r="DV617" s="166">
        <f>IF(PMKAFAAPAYER[[#This Row],[ ]]="Payé",PMKAFAAPAYER[[#This Row],[03.12.2025]],0)</f>
        <v>0</v>
      </c>
      <c r="DW617" s="161"/>
      <c r="DX617" s="166">
        <f>IF(PMKAFAAPAYER[[#This Row],[ ]]="Payé",PMKAFAAPAYER[[#This Row],[10.12.2025]],0)</f>
        <v>0</v>
      </c>
      <c r="DY617" s="161"/>
      <c r="DZ617" s="166">
        <f>IF(PMKAFAAPAYER[[#This Row],[ ]]="Payé",PMKAFAAPAYER[[#This Row],[17.12.2025]],0)</f>
        <v>0</v>
      </c>
      <c r="EA617" s="161"/>
      <c r="EB617" s="166">
        <f>IF(PMKAFAAPAYER[[#This Row],[ ]]="Payé",PMKAFAAPAYER[[#This Row],[24.12.2025]],0)</f>
        <v>0</v>
      </c>
      <c r="EC617" s="161"/>
      <c r="ED617" s="176">
        <f>IF(PMKAFAAPAYER[[#This Row],[ ]]="Payé",PMKAFAAPAYER[[#This Row],[31.12.2025]],0)</f>
        <v>0</v>
      </c>
      <c r="EE617" s="18">
        <f t="shared" si="152"/>
        <v>0</v>
      </c>
      <c r="EF617" s="11">
        <f t="shared" si="153"/>
        <v>0</v>
      </c>
      <c r="EG617" s="16">
        <f>+PMKAFAAPAYER[[#This Row],[CHF]]-PMKAFAAPAYER[[#This Row],[T2025]]</f>
        <v>0</v>
      </c>
    </row>
    <row r="618" spans="1:137" x14ac:dyDescent="0.3">
      <c r="A618" s="9">
        <f t="shared" si="154"/>
        <v>613</v>
      </c>
      <c r="B618" s="250"/>
      <c r="C618" s="251"/>
      <c r="D618" s="252"/>
      <c r="E618" s="253"/>
      <c r="F618" s="265">
        <f t="shared" si="140"/>
        <v>0</v>
      </c>
      <c r="G618" s="254"/>
      <c r="H618" s="255"/>
      <c r="I618" s="256"/>
      <c r="J618" s="14"/>
      <c r="K618" s="14"/>
      <c r="L618" s="14"/>
      <c r="N618" s="15"/>
      <c r="P618" s="258"/>
      <c r="Q618" s="259"/>
      <c r="R618" s="260"/>
      <c r="S618" s="166">
        <f>IF(PMKAFAAPAYER[[#This Row],[ ]]="Payé",PMKAFAAPAYER[[#This Row],[02.01.2025]],0)</f>
        <v>0</v>
      </c>
      <c r="T618" s="234"/>
      <c r="U618" s="166">
        <f>IF(PMKAFAAPAYER[[#This Row],[ ]]="Payé",PMKAFAAPAYER[[#This Row],[09.01.2025]],0)</f>
        <v>0</v>
      </c>
      <c r="V618" s="234"/>
      <c r="W618" s="166">
        <f>IF(PMKAFAAPAYER[[#This Row],[ ]]="Payé",PMKAFAAPAYER[[#This Row],[16.01.2025]],0)</f>
        <v>0</v>
      </c>
      <c r="X618" s="234"/>
      <c r="Y618" s="166">
        <f>IF(PMKAFAAPAYER[[#This Row],[ ]]="Payé",PMKAFAAPAYER[[#This Row],[23.01.2025]],0)</f>
        <v>0</v>
      </c>
      <c r="Z618" s="234"/>
      <c r="AA618" s="176">
        <f>IF(PMKAFAAPAYER[[#This Row],[ ]]="Payé",PMKAFAAPAYER[[#This Row],[30.01.2025]],0)</f>
        <v>0</v>
      </c>
      <c r="AB618" s="32">
        <f t="shared" si="141"/>
        <v>0</v>
      </c>
      <c r="AC618" s="234"/>
      <c r="AD618" s="166">
        <f>IF(PMKAFAAPAYER[[#This Row],[ ]]="Payé",PMKAFAAPAYER[[#This Row],[06.02.2025]],0)</f>
        <v>0</v>
      </c>
      <c r="AE618" s="234"/>
      <c r="AF618" s="166">
        <f>IF(PMKAFAAPAYER[[#This Row],[ ]]="Payé",PMKAFAAPAYER[[#This Row],[13.02.2025]],0)</f>
        <v>0</v>
      </c>
      <c r="AG618" s="234"/>
      <c r="AH618" s="166">
        <f>IF(PMKAFAAPAYER[[#This Row],[ ]]="Payé",PMKAFAAPAYER[[#This Row],[20.02.2025]],0)</f>
        <v>0</v>
      </c>
      <c r="AI618" s="234"/>
      <c r="AJ618" s="176">
        <f>IF(PMKAFAAPAYER[[#This Row],[ ]]="Payé",PMKAFAAPAYER[[#This Row],[27.02.2025]],0)</f>
        <v>0</v>
      </c>
      <c r="AK618" s="47">
        <f t="shared" si="142"/>
        <v>0</v>
      </c>
      <c r="AL618" s="162"/>
      <c r="AM618" s="166">
        <f>IF(PMKAFAAPAYER[[#This Row],[ ]]="Payé",PMKAFAAPAYER[[#This Row],[05.03.2025]],0)</f>
        <v>0</v>
      </c>
      <c r="AN618" s="161"/>
      <c r="AO618" s="166">
        <f>IF(PMKAFAAPAYER[[#This Row],[ ]]="Payé",PMKAFAAPAYER[[#This Row],[12.03.2025]],0)</f>
        <v>0</v>
      </c>
      <c r="AP618" s="161"/>
      <c r="AQ618" s="166">
        <f>IF(PMKAFAAPAYER[[#This Row],[ ]]="Payé",PMKAFAAPAYER[[#This Row],[19.03.2025]],0)</f>
        <v>0</v>
      </c>
      <c r="AR618" s="161"/>
      <c r="AS618" s="176">
        <f>IF(PMKAFAAPAYER[[#This Row],[ ]]="Payé",PMKAFAAPAYER[[#This Row],[26.03.2025]],0)</f>
        <v>0</v>
      </c>
      <c r="AT618" s="17">
        <f t="shared" si="143"/>
        <v>0</v>
      </c>
      <c r="AU618" s="162"/>
      <c r="AV618" s="166">
        <f>IF(PMKAFAAPAYER[[#This Row],[ ]]="Payé",PMKAFAAPAYER[[#This Row],[02.04.2025]],0)</f>
        <v>0</v>
      </c>
      <c r="AW618" s="161"/>
      <c r="AX618" s="166">
        <f>IF(PMKAFAAPAYER[[#This Row],[ ]]="Payé",PMKAFAAPAYER[[#This Row],[09.04.2025]],0)</f>
        <v>0</v>
      </c>
      <c r="AY618" s="161"/>
      <c r="AZ618" s="166">
        <f>IF(PMKAFAAPAYER[[#This Row],[ ]]="Payé",PMKAFAAPAYER[[#This Row],[16.04.2025]],0)</f>
        <v>0</v>
      </c>
      <c r="BA618" s="161"/>
      <c r="BB618" s="166">
        <f>IF(PMKAFAAPAYER[[#This Row],[ ]]="Payé",PMKAFAAPAYER[[#This Row],[23.04.2025]],0)</f>
        <v>0</v>
      </c>
      <c r="BC618" s="161"/>
      <c r="BD618" s="176">
        <f>IF(PMKAFAAPAYER[[#This Row],[ ]]="Payé",PMKAFAAPAYER[[#This Row],[30.04.2025]],0)</f>
        <v>0</v>
      </c>
      <c r="BE618" s="18">
        <f t="shared" si="144"/>
        <v>0</v>
      </c>
      <c r="BF618" s="162"/>
      <c r="BG618" s="166">
        <f>IF(PMKAFAAPAYER[[#This Row],[ ]]="Payé",PMKAFAAPAYER[[#This Row],[07.05.2025]],0)</f>
        <v>0</v>
      </c>
      <c r="BH618" s="161"/>
      <c r="BI618" s="166">
        <f>IF(PMKAFAAPAYER[[#This Row],[ ]]="Payé",PMKAFAAPAYER[[#This Row],[14.05.2025]],0)</f>
        <v>0</v>
      </c>
      <c r="BJ618" s="161"/>
      <c r="BK618" s="166">
        <f>IF(PMKAFAAPAYER[[#This Row],[ ]]="Payé",PMKAFAAPAYER[[#This Row],[21.05.2025]],0)</f>
        <v>0</v>
      </c>
      <c r="BL618" s="161"/>
      <c r="BM618" s="176">
        <f>IF(PMKAFAAPAYER[[#This Row],[ ]]="Payé",PMKAFAAPAYER[[#This Row],[28.05.2025]],0)</f>
        <v>0</v>
      </c>
      <c r="BN618" s="17">
        <f t="shared" si="145"/>
        <v>0</v>
      </c>
      <c r="BO618" s="162"/>
      <c r="BP618" s="166">
        <f>IF(PMKAFAAPAYER[[#This Row],[ ]]="Payé",PMKAFAAPAYER[[#This Row],[04.06.2025]],0)</f>
        <v>0</v>
      </c>
      <c r="BQ618" s="161"/>
      <c r="BR618" s="166">
        <f>IF(PMKAFAAPAYER[[#This Row],[ ]]="Payé",PMKAFAAPAYER[[#This Row],[11.06.2025]],0)</f>
        <v>0</v>
      </c>
      <c r="BS618" s="161"/>
      <c r="BT618" s="166">
        <f>IF(PMKAFAAPAYER[[#This Row],[ ]]="Payé",PMKAFAAPAYER[[#This Row],[18.06.2025]],0)</f>
        <v>0</v>
      </c>
      <c r="BU618" s="161"/>
      <c r="BV618" s="176">
        <f>IF(PMKAFAAPAYER[[#This Row],[ ]]="Payé",PMKAFAAPAYER[[#This Row],[25.06.2025]],0)</f>
        <v>0</v>
      </c>
      <c r="BW618" s="18">
        <f t="shared" si="146"/>
        <v>0</v>
      </c>
      <c r="BX618" s="162"/>
      <c r="BY618" s="166">
        <f>IF(PMKAFAAPAYER[[#This Row],[ ]]="Payé",PMKAFAAPAYER[[#This Row],[02.07.2025]],0)</f>
        <v>0</v>
      </c>
      <c r="BZ618" s="161"/>
      <c r="CA618" s="166">
        <f>IF(PMKAFAAPAYER[[#This Row],[ ]]="Payé",PMKAFAAPAYER[[#This Row],[09.07.2025]],0)</f>
        <v>0</v>
      </c>
      <c r="CB618" s="161"/>
      <c r="CC618" s="166">
        <f>IF(PMKAFAAPAYER[[#This Row],[ ]]="Payé",PMKAFAAPAYER[[#This Row],[16.07.2025]],0)</f>
        <v>0</v>
      </c>
      <c r="CD618" s="161"/>
      <c r="CE618" s="166">
        <f>IF(PMKAFAAPAYER[[#This Row],[ ]]="Payé",PMKAFAAPAYER[[#This Row],[23.07.2025]],0)</f>
        <v>0</v>
      </c>
      <c r="CF618" s="161"/>
      <c r="CG618" s="176">
        <f>IF(PMKAFAAPAYER[[#This Row],[ ]]="Payé",PMKAFAAPAYER[[#This Row],[30.07.2025]],0)</f>
        <v>0</v>
      </c>
      <c r="CH618" s="17">
        <f t="shared" si="147"/>
        <v>0</v>
      </c>
      <c r="CI618" s="162"/>
      <c r="CJ618" s="166">
        <f>IF(PMKAFAAPAYER[[#This Row],[ ]]="Payé",PMKAFAAPAYER[[#This Row],[06.08.2025]],0)</f>
        <v>0</v>
      </c>
      <c r="CK618" s="161"/>
      <c r="CL618" s="166">
        <f>IF(PMKAFAAPAYER[[#This Row],[ ]]="Payé",PMKAFAAPAYER[[#This Row],[13.08.2025]],0)</f>
        <v>0</v>
      </c>
      <c r="CM618" s="161"/>
      <c r="CN618" s="166">
        <f>IF(PMKAFAAPAYER[[#This Row],[ ]]="Payé",PMKAFAAPAYER[[#This Row],[20.08.2025]],0)</f>
        <v>0</v>
      </c>
      <c r="CO618" s="161"/>
      <c r="CP618" s="176">
        <f>IF(PMKAFAAPAYER[[#This Row],[ ]]="Payé",PMKAFAAPAYER[[#This Row],[27.08.2025]],0)</f>
        <v>0</v>
      </c>
      <c r="CQ618" s="18">
        <f t="shared" si="148"/>
        <v>0</v>
      </c>
      <c r="CR618" s="162"/>
      <c r="CS618" s="166">
        <f>IF(PMKAFAAPAYER[[#This Row],[ ]]="Payé",PMKAFAAPAYER[[#This Row],[03.09.2025]],0)</f>
        <v>0</v>
      </c>
      <c r="CT618" s="161"/>
      <c r="CU618" s="166">
        <f>IF(PMKAFAAPAYER[[#This Row],[ ]]="Payé",PMKAFAAPAYER[[#This Row],[10.09.2025]],0)</f>
        <v>0</v>
      </c>
      <c r="CV618" s="161"/>
      <c r="CW618" s="166">
        <f>IF(PMKAFAAPAYER[[#This Row],[ ]]="Payé",PMKAFAAPAYER[[#This Row],[17.09.2025]],0)</f>
        <v>0</v>
      </c>
      <c r="CX618" s="161"/>
      <c r="CY618" s="176">
        <f>IF(PMKAFAAPAYER[[#This Row],[ ]]="Payé",PMKAFAAPAYER[[#This Row],[24.09.2025]],0)</f>
        <v>0</v>
      </c>
      <c r="CZ618" s="17">
        <f t="shared" si="149"/>
        <v>0</v>
      </c>
      <c r="DA618" s="162"/>
      <c r="DB618" s="166">
        <f>IF(PMKAFAAPAYER[[#This Row],[ ]]="Payé",PMKAFAAPAYER[[#This Row],[01.10.2025]],0)</f>
        <v>0</v>
      </c>
      <c r="DC618" s="161"/>
      <c r="DD618" s="166">
        <f>IF(PMKAFAAPAYER[[#This Row],[ ]]="Payé",PMKAFAAPAYER[[#This Row],[08.10.2025]],0)</f>
        <v>0</v>
      </c>
      <c r="DE618" s="161"/>
      <c r="DF618" s="166">
        <f>IF(PMKAFAAPAYER[[#This Row],[ ]]="Payé",PMKAFAAPAYER[[#This Row],[15.10.2025]],0)</f>
        <v>0</v>
      </c>
      <c r="DG618" s="161"/>
      <c r="DH618" s="166">
        <f>IF(PMKAFAAPAYER[[#This Row],[ ]]="Payé",PMKAFAAPAYER[[#This Row],[22.10.2025]],0)</f>
        <v>0</v>
      </c>
      <c r="DI618" s="161"/>
      <c r="DJ618" s="176">
        <f>IF(PMKAFAAPAYER[[#This Row],[ ]]="Payé",PMKAFAAPAYER[[#This Row],[29.10.2025]],0)</f>
        <v>0</v>
      </c>
      <c r="DK618" s="18">
        <f t="shared" si="150"/>
        <v>0</v>
      </c>
      <c r="DL618" s="162"/>
      <c r="DM618" s="166">
        <f>IF(PMKAFAAPAYER[[#This Row],[ ]]="Payé",PMKAFAAPAYER[[#This Row],[05.11.2025]],0)</f>
        <v>0</v>
      </c>
      <c r="DN618" s="161"/>
      <c r="DO618" s="166">
        <f>IF(PMKAFAAPAYER[[#This Row],[ ]]="Payé",PMKAFAAPAYER[[#This Row],[12.11.2025]],0)</f>
        <v>0</v>
      </c>
      <c r="DP618" s="161"/>
      <c r="DQ618" s="166">
        <f>IF(PMKAFAAPAYER[[#This Row],[ ]]="Payé",PMKAFAAPAYER[[#This Row],[19.11.2025]],0)</f>
        <v>0</v>
      </c>
      <c r="DR618" s="161"/>
      <c r="DS618" s="176">
        <f>IF(PMKAFAAPAYER[[#This Row],[ ]]="Payé",PMKAFAAPAYER[[#This Row],[26.11.2025]],0)</f>
        <v>0</v>
      </c>
      <c r="DT618" s="17">
        <f t="shared" si="151"/>
        <v>0</v>
      </c>
      <c r="DU618" s="162"/>
      <c r="DV618" s="166">
        <f>IF(PMKAFAAPAYER[[#This Row],[ ]]="Payé",PMKAFAAPAYER[[#This Row],[03.12.2025]],0)</f>
        <v>0</v>
      </c>
      <c r="DW618" s="161"/>
      <c r="DX618" s="166">
        <f>IF(PMKAFAAPAYER[[#This Row],[ ]]="Payé",PMKAFAAPAYER[[#This Row],[10.12.2025]],0)</f>
        <v>0</v>
      </c>
      <c r="DY618" s="161"/>
      <c r="DZ618" s="166">
        <f>IF(PMKAFAAPAYER[[#This Row],[ ]]="Payé",PMKAFAAPAYER[[#This Row],[17.12.2025]],0)</f>
        <v>0</v>
      </c>
      <c r="EA618" s="161"/>
      <c r="EB618" s="166">
        <f>IF(PMKAFAAPAYER[[#This Row],[ ]]="Payé",PMKAFAAPAYER[[#This Row],[24.12.2025]],0)</f>
        <v>0</v>
      </c>
      <c r="EC618" s="161"/>
      <c r="ED618" s="176">
        <f>IF(PMKAFAAPAYER[[#This Row],[ ]]="Payé",PMKAFAAPAYER[[#This Row],[31.12.2025]],0)</f>
        <v>0</v>
      </c>
      <c r="EE618" s="18">
        <f t="shared" si="152"/>
        <v>0</v>
      </c>
      <c r="EF618" s="11">
        <f t="shared" si="153"/>
        <v>0</v>
      </c>
      <c r="EG618" s="16">
        <f>+PMKAFAAPAYER[[#This Row],[CHF]]-PMKAFAAPAYER[[#This Row],[T2025]]</f>
        <v>0</v>
      </c>
    </row>
    <row r="619" spans="1:137" x14ac:dyDescent="0.3">
      <c r="A619" s="9">
        <f t="shared" si="154"/>
        <v>614</v>
      </c>
      <c r="B619" s="250"/>
      <c r="C619" s="251"/>
      <c r="D619" s="252"/>
      <c r="E619" s="253"/>
      <c r="F619" s="265">
        <f t="shared" si="140"/>
        <v>0</v>
      </c>
      <c r="G619" s="254"/>
      <c r="H619" s="255"/>
      <c r="I619" s="256"/>
      <c r="J619" s="14"/>
      <c r="K619" s="14"/>
      <c r="L619" s="14"/>
      <c r="N619" s="15"/>
      <c r="P619" s="258"/>
      <c r="Q619" s="259"/>
      <c r="R619" s="260"/>
      <c r="S619" s="166">
        <f>IF(PMKAFAAPAYER[[#This Row],[ ]]="Payé",PMKAFAAPAYER[[#This Row],[02.01.2025]],0)</f>
        <v>0</v>
      </c>
      <c r="T619" s="234"/>
      <c r="U619" s="166">
        <f>IF(PMKAFAAPAYER[[#This Row],[ ]]="Payé",PMKAFAAPAYER[[#This Row],[09.01.2025]],0)</f>
        <v>0</v>
      </c>
      <c r="V619" s="234"/>
      <c r="W619" s="166">
        <f>IF(PMKAFAAPAYER[[#This Row],[ ]]="Payé",PMKAFAAPAYER[[#This Row],[16.01.2025]],0)</f>
        <v>0</v>
      </c>
      <c r="X619" s="234"/>
      <c r="Y619" s="166">
        <f>IF(PMKAFAAPAYER[[#This Row],[ ]]="Payé",PMKAFAAPAYER[[#This Row],[23.01.2025]],0)</f>
        <v>0</v>
      </c>
      <c r="Z619" s="234"/>
      <c r="AA619" s="176">
        <f>IF(PMKAFAAPAYER[[#This Row],[ ]]="Payé",PMKAFAAPAYER[[#This Row],[30.01.2025]],0)</f>
        <v>0</v>
      </c>
      <c r="AB619" s="32">
        <f t="shared" si="141"/>
        <v>0</v>
      </c>
      <c r="AC619" s="234"/>
      <c r="AD619" s="166">
        <f>IF(PMKAFAAPAYER[[#This Row],[ ]]="Payé",PMKAFAAPAYER[[#This Row],[06.02.2025]],0)</f>
        <v>0</v>
      </c>
      <c r="AE619" s="234"/>
      <c r="AF619" s="166">
        <f>IF(PMKAFAAPAYER[[#This Row],[ ]]="Payé",PMKAFAAPAYER[[#This Row],[13.02.2025]],0)</f>
        <v>0</v>
      </c>
      <c r="AG619" s="234"/>
      <c r="AH619" s="166">
        <f>IF(PMKAFAAPAYER[[#This Row],[ ]]="Payé",PMKAFAAPAYER[[#This Row],[20.02.2025]],0)</f>
        <v>0</v>
      </c>
      <c r="AI619" s="234"/>
      <c r="AJ619" s="176">
        <f>IF(PMKAFAAPAYER[[#This Row],[ ]]="Payé",PMKAFAAPAYER[[#This Row],[27.02.2025]],0)</f>
        <v>0</v>
      </c>
      <c r="AK619" s="47">
        <f t="shared" si="142"/>
        <v>0</v>
      </c>
      <c r="AL619" s="162"/>
      <c r="AM619" s="166">
        <f>IF(PMKAFAAPAYER[[#This Row],[ ]]="Payé",PMKAFAAPAYER[[#This Row],[05.03.2025]],0)</f>
        <v>0</v>
      </c>
      <c r="AN619" s="161"/>
      <c r="AO619" s="166">
        <f>IF(PMKAFAAPAYER[[#This Row],[ ]]="Payé",PMKAFAAPAYER[[#This Row],[12.03.2025]],0)</f>
        <v>0</v>
      </c>
      <c r="AP619" s="161"/>
      <c r="AQ619" s="166">
        <f>IF(PMKAFAAPAYER[[#This Row],[ ]]="Payé",PMKAFAAPAYER[[#This Row],[19.03.2025]],0)</f>
        <v>0</v>
      </c>
      <c r="AR619" s="161"/>
      <c r="AS619" s="176">
        <f>IF(PMKAFAAPAYER[[#This Row],[ ]]="Payé",PMKAFAAPAYER[[#This Row],[26.03.2025]],0)</f>
        <v>0</v>
      </c>
      <c r="AT619" s="17">
        <f t="shared" si="143"/>
        <v>0</v>
      </c>
      <c r="AU619" s="162"/>
      <c r="AV619" s="166">
        <f>IF(PMKAFAAPAYER[[#This Row],[ ]]="Payé",PMKAFAAPAYER[[#This Row],[02.04.2025]],0)</f>
        <v>0</v>
      </c>
      <c r="AW619" s="161"/>
      <c r="AX619" s="166">
        <f>IF(PMKAFAAPAYER[[#This Row],[ ]]="Payé",PMKAFAAPAYER[[#This Row],[09.04.2025]],0)</f>
        <v>0</v>
      </c>
      <c r="AY619" s="161"/>
      <c r="AZ619" s="166">
        <f>IF(PMKAFAAPAYER[[#This Row],[ ]]="Payé",PMKAFAAPAYER[[#This Row],[16.04.2025]],0)</f>
        <v>0</v>
      </c>
      <c r="BA619" s="161"/>
      <c r="BB619" s="166">
        <f>IF(PMKAFAAPAYER[[#This Row],[ ]]="Payé",PMKAFAAPAYER[[#This Row],[23.04.2025]],0)</f>
        <v>0</v>
      </c>
      <c r="BC619" s="161"/>
      <c r="BD619" s="176">
        <f>IF(PMKAFAAPAYER[[#This Row],[ ]]="Payé",PMKAFAAPAYER[[#This Row],[30.04.2025]],0)</f>
        <v>0</v>
      </c>
      <c r="BE619" s="18">
        <f t="shared" si="144"/>
        <v>0</v>
      </c>
      <c r="BF619" s="162"/>
      <c r="BG619" s="166">
        <f>IF(PMKAFAAPAYER[[#This Row],[ ]]="Payé",PMKAFAAPAYER[[#This Row],[07.05.2025]],0)</f>
        <v>0</v>
      </c>
      <c r="BH619" s="161"/>
      <c r="BI619" s="166">
        <f>IF(PMKAFAAPAYER[[#This Row],[ ]]="Payé",PMKAFAAPAYER[[#This Row],[14.05.2025]],0)</f>
        <v>0</v>
      </c>
      <c r="BJ619" s="161"/>
      <c r="BK619" s="166">
        <f>IF(PMKAFAAPAYER[[#This Row],[ ]]="Payé",PMKAFAAPAYER[[#This Row],[21.05.2025]],0)</f>
        <v>0</v>
      </c>
      <c r="BL619" s="161"/>
      <c r="BM619" s="176">
        <f>IF(PMKAFAAPAYER[[#This Row],[ ]]="Payé",PMKAFAAPAYER[[#This Row],[28.05.2025]],0)</f>
        <v>0</v>
      </c>
      <c r="BN619" s="17">
        <f t="shared" si="145"/>
        <v>0</v>
      </c>
      <c r="BO619" s="162"/>
      <c r="BP619" s="166">
        <f>IF(PMKAFAAPAYER[[#This Row],[ ]]="Payé",PMKAFAAPAYER[[#This Row],[04.06.2025]],0)</f>
        <v>0</v>
      </c>
      <c r="BQ619" s="161"/>
      <c r="BR619" s="166">
        <f>IF(PMKAFAAPAYER[[#This Row],[ ]]="Payé",PMKAFAAPAYER[[#This Row],[11.06.2025]],0)</f>
        <v>0</v>
      </c>
      <c r="BS619" s="161"/>
      <c r="BT619" s="166">
        <f>IF(PMKAFAAPAYER[[#This Row],[ ]]="Payé",PMKAFAAPAYER[[#This Row],[18.06.2025]],0)</f>
        <v>0</v>
      </c>
      <c r="BU619" s="161"/>
      <c r="BV619" s="176">
        <f>IF(PMKAFAAPAYER[[#This Row],[ ]]="Payé",PMKAFAAPAYER[[#This Row],[25.06.2025]],0)</f>
        <v>0</v>
      </c>
      <c r="BW619" s="18">
        <f t="shared" si="146"/>
        <v>0</v>
      </c>
      <c r="BX619" s="162"/>
      <c r="BY619" s="166">
        <f>IF(PMKAFAAPAYER[[#This Row],[ ]]="Payé",PMKAFAAPAYER[[#This Row],[02.07.2025]],0)</f>
        <v>0</v>
      </c>
      <c r="BZ619" s="161"/>
      <c r="CA619" s="166">
        <f>IF(PMKAFAAPAYER[[#This Row],[ ]]="Payé",PMKAFAAPAYER[[#This Row],[09.07.2025]],0)</f>
        <v>0</v>
      </c>
      <c r="CB619" s="161"/>
      <c r="CC619" s="166">
        <f>IF(PMKAFAAPAYER[[#This Row],[ ]]="Payé",PMKAFAAPAYER[[#This Row],[16.07.2025]],0)</f>
        <v>0</v>
      </c>
      <c r="CD619" s="161"/>
      <c r="CE619" s="166">
        <f>IF(PMKAFAAPAYER[[#This Row],[ ]]="Payé",PMKAFAAPAYER[[#This Row],[23.07.2025]],0)</f>
        <v>0</v>
      </c>
      <c r="CF619" s="161"/>
      <c r="CG619" s="176">
        <f>IF(PMKAFAAPAYER[[#This Row],[ ]]="Payé",PMKAFAAPAYER[[#This Row],[30.07.2025]],0)</f>
        <v>0</v>
      </c>
      <c r="CH619" s="17">
        <f t="shared" si="147"/>
        <v>0</v>
      </c>
      <c r="CI619" s="162"/>
      <c r="CJ619" s="166">
        <f>IF(PMKAFAAPAYER[[#This Row],[ ]]="Payé",PMKAFAAPAYER[[#This Row],[06.08.2025]],0)</f>
        <v>0</v>
      </c>
      <c r="CK619" s="161"/>
      <c r="CL619" s="166">
        <f>IF(PMKAFAAPAYER[[#This Row],[ ]]="Payé",PMKAFAAPAYER[[#This Row],[13.08.2025]],0)</f>
        <v>0</v>
      </c>
      <c r="CM619" s="161"/>
      <c r="CN619" s="166">
        <f>IF(PMKAFAAPAYER[[#This Row],[ ]]="Payé",PMKAFAAPAYER[[#This Row],[20.08.2025]],0)</f>
        <v>0</v>
      </c>
      <c r="CO619" s="161"/>
      <c r="CP619" s="176">
        <f>IF(PMKAFAAPAYER[[#This Row],[ ]]="Payé",PMKAFAAPAYER[[#This Row],[27.08.2025]],0)</f>
        <v>0</v>
      </c>
      <c r="CQ619" s="18">
        <f t="shared" si="148"/>
        <v>0</v>
      </c>
      <c r="CR619" s="162"/>
      <c r="CS619" s="166">
        <f>IF(PMKAFAAPAYER[[#This Row],[ ]]="Payé",PMKAFAAPAYER[[#This Row],[03.09.2025]],0)</f>
        <v>0</v>
      </c>
      <c r="CT619" s="161"/>
      <c r="CU619" s="166">
        <f>IF(PMKAFAAPAYER[[#This Row],[ ]]="Payé",PMKAFAAPAYER[[#This Row],[10.09.2025]],0)</f>
        <v>0</v>
      </c>
      <c r="CV619" s="161"/>
      <c r="CW619" s="166">
        <f>IF(PMKAFAAPAYER[[#This Row],[ ]]="Payé",PMKAFAAPAYER[[#This Row],[17.09.2025]],0)</f>
        <v>0</v>
      </c>
      <c r="CX619" s="161"/>
      <c r="CY619" s="176">
        <f>IF(PMKAFAAPAYER[[#This Row],[ ]]="Payé",PMKAFAAPAYER[[#This Row],[24.09.2025]],0)</f>
        <v>0</v>
      </c>
      <c r="CZ619" s="17">
        <f t="shared" si="149"/>
        <v>0</v>
      </c>
      <c r="DA619" s="162"/>
      <c r="DB619" s="166">
        <f>IF(PMKAFAAPAYER[[#This Row],[ ]]="Payé",PMKAFAAPAYER[[#This Row],[01.10.2025]],0)</f>
        <v>0</v>
      </c>
      <c r="DC619" s="161"/>
      <c r="DD619" s="166">
        <f>IF(PMKAFAAPAYER[[#This Row],[ ]]="Payé",PMKAFAAPAYER[[#This Row],[08.10.2025]],0)</f>
        <v>0</v>
      </c>
      <c r="DE619" s="161"/>
      <c r="DF619" s="166">
        <f>IF(PMKAFAAPAYER[[#This Row],[ ]]="Payé",PMKAFAAPAYER[[#This Row],[15.10.2025]],0)</f>
        <v>0</v>
      </c>
      <c r="DG619" s="161"/>
      <c r="DH619" s="166">
        <f>IF(PMKAFAAPAYER[[#This Row],[ ]]="Payé",PMKAFAAPAYER[[#This Row],[22.10.2025]],0)</f>
        <v>0</v>
      </c>
      <c r="DI619" s="161"/>
      <c r="DJ619" s="176">
        <f>IF(PMKAFAAPAYER[[#This Row],[ ]]="Payé",PMKAFAAPAYER[[#This Row],[29.10.2025]],0)</f>
        <v>0</v>
      </c>
      <c r="DK619" s="18">
        <f t="shared" si="150"/>
        <v>0</v>
      </c>
      <c r="DL619" s="162"/>
      <c r="DM619" s="166">
        <f>IF(PMKAFAAPAYER[[#This Row],[ ]]="Payé",PMKAFAAPAYER[[#This Row],[05.11.2025]],0)</f>
        <v>0</v>
      </c>
      <c r="DN619" s="161"/>
      <c r="DO619" s="166">
        <f>IF(PMKAFAAPAYER[[#This Row],[ ]]="Payé",PMKAFAAPAYER[[#This Row],[12.11.2025]],0)</f>
        <v>0</v>
      </c>
      <c r="DP619" s="161"/>
      <c r="DQ619" s="166">
        <f>IF(PMKAFAAPAYER[[#This Row],[ ]]="Payé",PMKAFAAPAYER[[#This Row],[19.11.2025]],0)</f>
        <v>0</v>
      </c>
      <c r="DR619" s="161"/>
      <c r="DS619" s="176">
        <f>IF(PMKAFAAPAYER[[#This Row],[ ]]="Payé",PMKAFAAPAYER[[#This Row],[26.11.2025]],0)</f>
        <v>0</v>
      </c>
      <c r="DT619" s="17">
        <f t="shared" si="151"/>
        <v>0</v>
      </c>
      <c r="DU619" s="162"/>
      <c r="DV619" s="166">
        <f>IF(PMKAFAAPAYER[[#This Row],[ ]]="Payé",PMKAFAAPAYER[[#This Row],[03.12.2025]],0)</f>
        <v>0</v>
      </c>
      <c r="DW619" s="161"/>
      <c r="DX619" s="166">
        <f>IF(PMKAFAAPAYER[[#This Row],[ ]]="Payé",PMKAFAAPAYER[[#This Row],[10.12.2025]],0)</f>
        <v>0</v>
      </c>
      <c r="DY619" s="161"/>
      <c r="DZ619" s="166">
        <f>IF(PMKAFAAPAYER[[#This Row],[ ]]="Payé",PMKAFAAPAYER[[#This Row],[17.12.2025]],0)</f>
        <v>0</v>
      </c>
      <c r="EA619" s="161"/>
      <c r="EB619" s="166">
        <f>IF(PMKAFAAPAYER[[#This Row],[ ]]="Payé",PMKAFAAPAYER[[#This Row],[24.12.2025]],0)</f>
        <v>0</v>
      </c>
      <c r="EC619" s="161"/>
      <c r="ED619" s="176">
        <f>IF(PMKAFAAPAYER[[#This Row],[ ]]="Payé",PMKAFAAPAYER[[#This Row],[31.12.2025]],0)</f>
        <v>0</v>
      </c>
      <c r="EE619" s="18">
        <f t="shared" si="152"/>
        <v>0</v>
      </c>
      <c r="EF619" s="11">
        <f t="shared" si="153"/>
        <v>0</v>
      </c>
      <c r="EG619" s="16">
        <f>+PMKAFAAPAYER[[#This Row],[CHF]]-PMKAFAAPAYER[[#This Row],[T2025]]</f>
        <v>0</v>
      </c>
    </row>
    <row r="620" spans="1:137" x14ac:dyDescent="0.3">
      <c r="A620" s="9">
        <f t="shared" si="154"/>
        <v>615</v>
      </c>
      <c r="B620" s="250"/>
      <c r="C620" s="251"/>
      <c r="D620" s="252"/>
      <c r="E620" s="253"/>
      <c r="F620" s="265">
        <f t="shared" si="140"/>
        <v>0</v>
      </c>
      <c r="G620" s="254"/>
      <c r="H620" s="255"/>
      <c r="I620" s="256"/>
      <c r="J620" s="14"/>
      <c r="K620" s="14"/>
      <c r="L620" s="14"/>
      <c r="N620" s="15"/>
      <c r="P620" s="258"/>
      <c r="Q620" s="259"/>
      <c r="R620" s="260"/>
      <c r="S620" s="166">
        <f>IF(PMKAFAAPAYER[[#This Row],[ ]]="Payé",PMKAFAAPAYER[[#This Row],[02.01.2025]],0)</f>
        <v>0</v>
      </c>
      <c r="T620" s="234"/>
      <c r="U620" s="166">
        <f>IF(PMKAFAAPAYER[[#This Row],[ ]]="Payé",PMKAFAAPAYER[[#This Row],[09.01.2025]],0)</f>
        <v>0</v>
      </c>
      <c r="V620" s="234"/>
      <c r="W620" s="166">
        <f>IF(PMKAFAAPAYER[[#This Row],[ ]]="Payé",PMKAFAAPAYER[[#This Row],[16.01.2025]],0)</f>
        <v>0</v>
      </c>
      <c r="X620" s="234"/>
      <c r="Y620" s="166">
        <f>IF(PMKAFAAPAYER[[#This Row],[ ]]="Payé",PMKAFAAPAYER[[#This Row],[23.01.2025]],0)</f>
        <v>0</v>
      </c>
      <c r="Z620" s="234"/>
      <c r="AA620" s="176">
        <f>IF(PMKAFAAPAYER[[#This Row],[ ]]="Payé",PMKAFAAPAYER[[#This Row],[30.01.2025]],0)</f>
        <v>0</v>
      </c>
      <c r="AB620" s="32">
        <f t="shared" si="141"/>
        <v>0</v>
      </c>
      <c r="AC620" s="234"/>
      <c r="AD620" s="166">
        <f>IF(PMKAFAAPAYER[[#This Row],[ ]]="Payé",PMKAFAAPAYER[[#This Row],[06.02.2025]],0)</f>
        <v>0</v>
      </c>
      <c r="AE620" s="234"/>
      <c r="AF620" s="166">
        <f>IF(PMKAFAAPAYER[[#This Row],[ ]]="Payé",PMKAFAAPAYER[[#This Row],[13.02.2025]],0)</f>
        <v>0</v>
      </c>
      <c r="AG620" s="234"/>
      <c r="AH620" s="166">
        <f>IF(PMKAFAAPAYER[[#This Row],[ ]]="Payé",PMKAFAAPAYER[[#This Row],[20.02.2025]],0)</f>
        <v>0</v>
      </c>
      <c r="AI620" s="234"/>
      <c r="AJ620" s="176">
        <f>IF(PMKAFAAPAYER[[#This Row],[ ]]="Payé",PMKAFAAPAYER[[#This Row],[27.02.2025]],0)</f>
        <v>0</v>
      </c>
      <c r="AK620" s="47">
        <f t="shared" si="142"/>
        <v>0</v>
      </c>
      <c r="AL620" s="162"/>
      <c r="AM620" s="166">
        <f>IF(PMKAFAAPAYER[[#This Row],[ ]]="Payé",PMKAFAAPAYER[[#This Row],[05.03.2025]],0)</f>
        <v>0</v>
      </c>
      <c r="AN620" s="161"/>
      <c r="AO620" s="166">
        <f>IF(PMKAFAAPAYER[[#This Row],[ ]]="Payé",PMKAFAAPAYER[[#This Row],[12.03.2025]],0)</f>
        <v>0</v>
      </c>
      <c r="AP620" s="161"/>
      <c r="AQ620" s="166">
        <f>IF(PMKAFAAPAYER[[#This Row],[ ]]="Payé",PMKAFAAPAYER[[#This Row],[19.03.2025]],0)</f>
        <v>0</v>
      </c>
      <c r="AR620" s="161"/>
      <c r="AS620" s="176">
        <f>IF(PMKAFAAPAYER[[#This Row],[ ]]="Payé",PMKAFAAPAYER[[#This Row],[26.03.2025]],0)</f>
        <v>0</v>
      </c>
      <c r="AT620" s="17">
        <f t="shared" si="143"/>
        <v>0</v>
      </c>
      <c r="AU620" s="162"/>
      <c r="AV620" s="166">
        <f>IF(PMKAFAAPAYER[[#This Row],[ ]]="Payé",PMKAFAAPAYER[[#This Row],[02.04.2025]],0)</f>
        <v>0</v>
      </c>
      <c r="AW620" s="161"/>
      <c r="AX620" s="166">
        <f>IF(PMKAFAAPAYER[[#This Row],[ ]]="Payé",PMKAFAAPAYER[[#This Row],[09.04.2025]],0)</f>
        <v>0</v>
      </c>
      <c r="AY620" s="161"/>
      <c r="AZ620" s="166">
        <f>IF(PMKAFAAPAYER[[#This Row],[ ]]="Payé",PMKAFAAPAYER[[#This Row],[16.04.2025]],0)</f>
        <v>0</v>
      </c>
      <c r="BA620" s="161"/>
      <c r="BB620" s="166">
        <f>IF(PMKAFAAPAYER[[#This Row],[ ]]="Payé",PMKAFAAPAYER[[#This Row],[23.04.2025]],0)</f>
        <v>0</v>
      </c>
      <c r="BC620" s="161"/>
      <c r="BD620" s="176">
        <f>IF(PMKAFAAPAYER[[#This Row],[ ]]="Payé",PMKAFAAPAYER[[#This Row],[30.04.2025]],0)</f>
        <v>0</v>
      </c>
      <c r="BE620" s="18">
        <f t="shared" si="144"/>
        <v>0</v>
      </c>
      <c r="BF620" s="162"/>
      <c r="BG620" s="166">
        <f>IF(PMKAFAAPAYER[[#This Row],[ ]]="Payé",PMKAFAAPAYER[[#This Row],[07.05.2025]],0)</f>
        <v>0</v>
      </c>
      <c r="BH620" s="161"/>
      <c r="BI620" s="166">
        <f>IF(PMKAFAAPAYER[[#This Row],[ ]]="Payé",PMKAFAAPAYER[[#This Row],[14.05.2025]],0)</f>
        <v>0</v>
      </c>
      <c r="BJ620" s="161"/>
      <c r="BK620" s="166">
        <f>IF(PMKAFAAPAYER[[#This Row],[ ]]="Payé",PMKAFAAPAYER[[#This Row],[21.05.2025]],0)</f>
        <v>0</v>
      </c>
      <c r="BL620" s="161"/>
      <c r="BM620" s="176">
        <f>IF(PMKAFAAPAYER[[#This Row],[ ]]="Payé",PMKAFAAPAYER[[#This Row],[28.05.2025]],0)</f>
        <v>0</v>
      </c>
      <c r="BN620" s="17">
        <f t="shared" si="145"/>
        <v>0</v>
      </c>
      <c r="BO620" s="162"/>
      <c r="BP620" s="166">
        <f>IF(PMKAFAAPAYER[[#This Row],[ ]]="Payé",PMKAFAAPAYER[[#This Row],[04.06.2025]],0)</f>
        <v>0</v>
      </c>
      <c r="BQ620" s="161"/>
      <c r="BR620" s="166">
        <f>IF(PMKAFAAPAYER[[#This Row],[ ]]="Payé",PMKAFAAPAYER[[#This Row],[11.06.2025]],0)</f>
        <v>0</v>
      </c>
      <c r="BS620" s="161"/>
      <c r="BT620" s="166">
        <f>IF(PMKAFAAPAYER[[#This Row],[ ]]="Payé",PMKAFAAPAYER[[#This Row],[18.06.2025]],0)</f>
        <v>0</v>
      </c>
      <c r="BU620" s="161"/>
      <c r="BV620" s="176">
        <f>IF(PMKAFAAPAYER[[#This Row],[ ]]="Payé",PMKAFAAPAYER[[#This Row],[25.06.2025]],0)</f>
        <v>0</v>
      </c>
      <c r="BW620" s="18">
        <f t="shared" si="146"/>
        <v>0</v>
      </c>
      <c r="BX620" s="162"/>
      <c r="BY620" s="166">
        <f>IF(PMKAFAAPAYER[[#This Row],[ ]]="Payé",PMKAFAAPAYER[[#This Row],[02.07.2025]],0)</f>
        <v>0</v>
      </c>
      <c r="BZ620" s="161"/>
      <c r="CA620" s="166">
        <f>IF(PMKAFAAPAYER[[#This Row],[ ]]="Payé",PMKAFAAPAYER[[#This Row],[09.07.2025]],0)</f>
        <v>0</v>
      </c>
      <c r="CB620" s="161"/>
      <c r="CC620" s="166">
        <f>IF(PMKAFAAPAYER[[#This Row],[ ]]="Payé",PMKAFAAPAYER[[#This Row],[16.07.2025]],0)</f>
        <v>0</v>
      </c>
      <c r="CD620" s="161"/>
      <c r="CE620" s="166">
        <f>IF(PMKAFAAPAYER[[#This Row],[ ]]="Payé",PMKAFAAPAYER[[#This Row],[23.07.2025]],0)</f>
        <v>0</v>
      </c>
      <c r="CF620" s="161"/>
      <c r="CG620" s="176">
        <f>IF(PMKAFAAPAYER[[#This Row],[ ]]="Payé",PMKAFAAPAYER[[#This Row],[30.07.2025]],0)</f>
        <v>0</v>
      </c>
      <c r="CH620" s="17">
        <f t="shared" si="147"/>
        <v>0</v>
      </c>
      <c r="CI620" s="162"/>
      <c r="CJ620" s="166">
        <f>IF(PMKAFAAPAYER[[#This Row],[ ]]="Payé",PMKAFAAPAYER[[#This Row],[06.08.2025]],0)</f>
        <v>0</v>
      </c>
      <c r="CK620" s="161"/>
      <c r="CL620" s="166">
        <f>IF(PMKAFAAPAYER[[#This Row],[ ]]="Payé",PMKAFAAPAYER[[#This Row],[13.08.2025]],0)</f>
        <v>0</v>
      </c>
      <c r="CM620" s="161"/>
      <c r="CN620" s="166">
        <f>IF(PMKAFAAPAYER[[#This Row],[ ]]="Payé",PMKAFAAPAYER[[#This Row],[20.08.2025]],0)</f>
        <v>0</v>
      </c>
      <c r="CO620" s="161"/>
      <c r="CP620" s="176">
        <f>IF(PMKAFAAPAYER[[#This Row],[ ]]="Payé",PMKAFAAPAYER[[#This Row],[27.08.2025]],0)</f>
        <v>0</v>
      </c>
      <c r="CQ620" s="18">
        <f t="shared" si="148"/>
        <v>0</v>
      </c>
      <c r="CR620" s="162"/>
      <c r="CS620" s="166">
        <f>IF(PMKAFAAPAYER[[#This Row],[ ]]="Payé",PMKAFAAPAYER[[#This Row],[03.09.2025]],0)</f>
        <v>0</v>
      </c>
      <c r="CT620" s="161"/>
      <c r="CU620" s="166">
        <f>IF(PMKAFAAPAYER[[#This Row],[ ]]="Payé",PMKAFAAPAYER[[#This Row],[10.09.2025]],0)</f>
        <v>0</v>
      </c>
      <c r="CV620" s="161"/>
      <c r="CW620" s="166">
        <f>IF(PMKAFAAPAYER[[#This Row],[ ]]="Payé",PMKAFAAPAYER[[#This Row],[17.09.2025]],0)</f>
        <v>0</v>
      </c>
      <c r="CX620" s="161"/>
      <c r="CY620" s="176">
        <f>IF(PMKAFAAPAYER[[#This Row],[ ]]="Payé",PMKAFAAPAYER[[#This Row],[24.09.2025]],0)</f>
        <v>0</v>
      </c>
      <c r="CZ620" s="17">
        <f t="shared" si="149"/>
        <v>0</v>
      </c>
      <c r="DA620" s="162"/>
      <c r="DB620" s="166">
        <f>IF(PMKAFAAPAYER[[#This Row],[ ]]="Payé",PMKAFAAPAYER[[#This Row],[01.10.2025]],0)</f>
        <v>0</v>
      </c>
      <c r="DC620" s="161"/>
      <c r="DD620" s="166">
        <f>IF(PMKAFAAPAYER[[#This Row],[ ]]="Payé",PMKAFAAPAYER[[#This Row],[08.10.2025]],0)</f>
        <v>0</v>
      </c>
      <c r="DE620" s="161"/>
      <c r="DF620" s="166">
        <f>IF(PMKAFAAPAYER[[#This Row],[ ]]="Payé",PMKAFAAPAYER[[#This Row],[15.10.2025]],0)</f>
        <v>0</v>
      </c>
      <c r="DG620" s="161"/>
      <c r="DH620" s="166">
        <f>IF(PMKAFAAPAYER[[#This Row],[ ]]="Payé",PMKAFAAPAYER[[#This Row],[22.10.2025]],0)</f>
        <v>0</v>
      </c>
      <c r="DI620" s="161"/>
      <c r="DJ620" s="176">
        <f>IF(PMKAFAAPAYER[[#This Row],[ ]]="Payé",PMKAFAAPAYER[[#This Row],[29.10.2025]],0)</f>
        <v>0</v>
      </c>
      <c r="DK620" s="18">
        <f t="shared" si="150"/>
        <v>0</v>
      </c>
      <c r="DL620" s="162"/>
      <c r="DM620" s="166">
        <f>IF(PMKAFAAPAYER[[#This Row],[ ]]="Payé",PMKAFAAPAYER[[#This Row],[05.11.2025]],0)</f>
        <v>0</v>
      </c>
      <c r="DN620" s="161"/>
      <c r="DO620" s="166">
        <f>IF(PMKAFAAPAYER[[#This Row],[ ]]="Payé",PMKAFAAPAYER[[#This Row],[12.11.2025]],0)</f>
        <v>0</v>
      </c>
      <c r="DP620" s="161"/>
      <c r="DQ620" s="166">
        <f>IF(PMKAFAAPAYER[[#This Row],[ ]]="Payé",PMKAFAAPAYER[[#This Row],[19.11.2025]],0)</f>
        <v>0</v>
      </c>
      <c r="DR620" s="161"/>
      <c r="DS620" s="176">
        <f>IF(PMKAFAAPAYER[[#This Row],[ ]]="Payé",PMKAFAAPAYER[[#This Row],[26.11.2025]],0)</f>
        <v>0</v>
      </c>
      <c r="DT620" s="17">
        <f t="shared" si="151"/>
        <v>0</v>
      </c>
      <c r="DU620" s="162"/>
      <c r="DV620" s="166">
        <f>IF(PMKAFAAPAYER[[#This Row],[ ]]="Payé",PMKAFAAPAYER[[#This Row],[03.12.2025]],0)</f>
        <v>0</v>
      </c>
      <c r="DW620" s="161"/>
      <c r="DX620" s="166">
        <f>IF(PMKAFAAPAYER[[#This Row],[ ]]="Payé",PMKAFAAPAYER[[#This Row],[10.12.2025]],0)</f>
        <v>0</v>
      </c>
      <c r="DY620" s="161"/>
      <c r="DZ620" s="166">
        <f>IF(PMKAFAAPAYER[[#This Row],[ ]]="Payé",PMKAFAAPAYER[[#This Row],[17.12.2025]],0)</f>
        <v>0</v>
      </c>
      <c r="EA620" s="161"/>
      <c r="EB620" s="166">
        <f>IF(PMKAFAAPAYER[[#This Row],[ ]]="Payé",PMKAFAAPAYER[[#This Row],[24.12.2025]],0)</f>
        <v>0</v>
      </c>
      <c r="EC620" s="161"/>
      <c r="ED620" s="176">
        <f>IF(PMKAFAAPAYER[[#This Row],[ ]]="Payé",PMKAFAAPAYER[[#This Row],[31.12.2025]],0)</f>
        <v>0</v>
      </c>
      <c r="EE620" s="18">
        <f t="shared" si="152"/>
        <v>0</v>
      </c>
      <c r="EF620" s="11">
        <f t="shared" si="153"/>
        <v>0</v>
      </c>
      <c r="EG620" s="16">
        <f>+PMKAFAAPAYER[[#This Row],[CHF]]-PMKAFAAPAYER[[#This Row],[T2025]]</f>
        <v>0</v>
      </c>
    </row>
    <row r="621" spans="1:137" x14ac:dyDescent="0.3">
      <c r="A621" s="9">
        <f t="shared" si="154"/>
        <v>616</v>
      </c>
      <c r="B621" s="250"/>
      <c r="C621" s="251"/>
      <c r="D621" s="252"/>
      <c r="E621" s="253"/>
      <c r="F621" s="265">
        <f t="shared" ref="F621:F684" si="155">+D621+E621</f>
        <v>0</v>
      </c>
      <c r="G621" s="254"/>
      <c r="H621" s="255"/>
      <c r="I621" s="256"/>
      <c r="J621" s="14"/>
      <c r="K621" s="14"/>
      <c r="L621" s="14"/>
      <c r="N621" s="15"/>
      <c r="P621" s="258"/>
      <c r="Q621" s="259"/>
      <c r="R621" s="260"/>
      <c r="S621" s="166">
        <f>IF(PMKAFAAPAYER[[#This Row],[ ]]="Payé",PMKAFAAPAYER[[#This Row],[02.01.2025]],0)</f>
        <v>0</v>
      </c>
      <c r="T621" s="234"/>
      <c r="U621" s="166">
        <f>IF(PMKAFAAPAYER[[#This Row],[ ]]="Payé",PMKAFAAPAYER[[#This Row],[09.01.2025]],0)</f>
        <v>0</v>
      </c>
      <c r="V621" s="234"/>
      <c r="W621" s="166">
        <f>IF(PMKAFAAPAYER[[#This Row],[ ]]="Payé",PMKAFAAPAYER[[#This Row],[16.01.2025]],0)</f>
        <v>0</v>
      </c>
      <c r="X621" s="234"/>
      <c r="Y621" s="166">
        <f>IF(PMKAFAAPAYER[[#This Row],[ ]]="Payé",PMKAFAAPAYER[[#This Row],[23.01.2025]],0)</f>
        <v>0</v>
      </c>
      <c r="Z621" s="234"/>
      <c r="AA621" s="176">
        <f>IF(PMKAFAAPAYER[[#This Row],[ ]]="Payé",PMKAFAAPAYER[[#This Row],[30.01.2025]],0)</f>
        <v>0</v>
      </c>
      <c r="AB621" s="32">
        <f t="shared" si="141"/>
        <v>0</v>
      </c>
      <c r="AC621" s="234"/>
      <c r="AD621" s="166">
        <f>IF(PMKAFAAPAYER[[#This Row],[ ]]="Payé",PMKAFAAPAYER[[#This Row],[06.02.2025]],0)</f>
        <v>0</v>
      </c>
      <c r="AE621" s="234"/>
      <c r="AF621" s="166">
        <f>IF(PMKAFAAPAYER[[#This Row],[ ]]="Payé",PMKAFAAPAYER[[#This Row],[13.02.2025]],0)</f>
        <v>0</v>
      </c>
      <c r="AG621" s="234"/>
      <c r="AH621" s="166">
        <f>IF(PMKAFAAPAYER[[#This Row],[ ]]="Payé",PMKAFAAPAYER[[#This Row],[20.02.2025]],0)</f>
        <v>0</v>
      </c>
      <c r="AI621" s="234"/>
      <c r="AJ621" s="176">
        <f>IF(PMKAFAAPAYER[[#This Row],[ ]]="Payé",PMKAFAAPAYER[[#This Row],[27.02.2025]],0)</f>
        <v>0</v>
      </c>
      <c r="AK621" s="47">
        <f t="shared" si="142"/>
        <v>0</v>
      </c>
      <c r="AL621" s="162"/>
      <c r="AM621" s="166">
        <f>IF(PMKAFAAPAYER[[#This Row],[ ]]="Payé",PMKAFAAPAYER[[#This Row],[05.03.2025]],0)</f>
        <v>0</v>
      </c>
      <c r="AN621" s="161"/>
      <c r="AO621" s="166">
        <f>IF(PMKAFAAPAYER[[#This Row],[ ]]="Payé",PMKAFAAPAYER[[#This Row],[12.03.2025]],0)</f>
        <v>0</v>
      </c>
      <c r="AP621" s="161"/>
      <c r="AQ621" s="166">
        <f>IF(PMKAFAAPAYER[[#This Row],[ ]]="Payé",PMKAFAAPAYER[[#This Row],[19.03.2025]],0)</f>
        <v>0</v>
      </c>
      <c r="AR621" s="161"/>
      <c r="AS621" s="176">
        <f>IF(PMKAFAAPAYER[[#This Row],[ ]]="Payé",PMKAFAAPAYER[[#This Row],[26.03.2025]],0)</f>
        <v>0</v>
      </c>
      <c r="AT621" s="17">
        <f t="shared" si="143"/>
        <v>0</v>
      </c>
      <c r="AU621" s="162"/>
      <c r="AV621" s="166">
        <f>IF(PMKAFAAPAYER[[#This Row],[ ]]="Payé",PMKAFAAPAYER[[#This Row],[02.04.2025]],0)</f>
        <v>0</v>
      </c>
      <c r="AW621" s="161"/>
      <c r="AX621" s="166">
        <f>IF(PMKAFAAPAYER[[#This Row],[ ]]="Payé",PMKAFAAPAYER[[#This Row],[09.04.2025]],0)</f>
        <v>0</v>
      </c>
      <c r="AY621" s="161"/>
      <c r="AZ621" s="166">
        <f>IF(PMKAFAAPAYER[[#This Row],[ ]]="Payé",PMKAFAAPAYER[[#This Row],[16.04.2025]],0)</f>
        <v>0</v>
      </c>
      <c r="BA621" s="161"/>
      <c r="BB621" s="166">
        <f>IF(PMKAFAAPAYER[[#This Row],[ ]]="Payé",PMKAFAAPAYER[[#This Row],[23.04.2025]],0)</f>
        <v>0</v>
      </c>
      <c r="BC621" s="161"/>
      <c r="BD621" s="176">
        <f>IF(PMKAFAAPAYER[[#This Row],[ ]]="Payé",PMKAFAAPAYER[[#This Row],[30.04.2025]],0)</f>
        <v>0</v>
      </c>
      <c r="BE621" s="18">
        <f t="shared" si="144"/>
        <v>0</v>
      </c>
      <c r="BF621" s="162"/>
      <c r="BG621" s="166">
        <f>IF(PMKAFAAPAYER[[#This Row],[ ]]="Payé",PMKAFAAPAYER[[#This Row],[07.05.2025]],0)</f>
        <v>0</v>
      </c>
      <c r="BH621" s="161"/>
      <c r="BI621" s="166">
        <f>IF(PMKAFAAPAYER[[#This Row],[ ]]="Payé",PMKAFAAPAYER[[#This Row],[14.05.2025]],0)</f>
        <v>0</v>
      </c>
      <c r="BJ621" s="161"/>
      <c r="BK621" s="166">
        <f>IF(PMKAFAAPAYER[[#This Row],[ ]]="Payé",PMKAFAAPAYER[[#This Row],[21.05.2025]],0)</f>
        <v>0</v>
      </c>
      <c r="BL621" s="161"/>
      <c r="BM621" s="176">
        <f>IF(PMKAFAAPAYER[[#This Row],[ ]]="Payé",PMKAFAAPAYER[[#This Row],[28.05.2025]],0)</f>
        <v>0</v>
      </c>
      <c r="BN621" s="17">
        <f t="shared" si="145"/>
        <v>0</v>
      </c>
      <c r="BO621" s="162"/>
      <c r="BP621" s="166">
        <f>IF(PMKAFAAPAYER[[#This Row],[ ]]="Payé",PMKAFAAPAYER[[#This Row],[04.06.2025]],0)</f>
        <v>0</v>
      </c>
      <c r="BQ621" s="161"/>
      <c r="BR621" s="166">
        <f>IF(PMKAFAAPAYER[[#This Row],[ ]]="Payé",PMKAFAAPAYER[[#This Row],[11.06.2025]],0)</f>
        <v>0</v>
      </c>
      <c r="BS621" s="161"/>
      <c r="BT621" s="166">
        <f>IF(PMKAFAAPAYER[[#This Row],[ ]]="Payé",PMKAFAAPAYER[[#This Row],[18.06.2025]],0)</f>
        <v>0</v>
      </c>
      <c r="BU621" s="161"/>
      <c r="BV621" s="176">
        <f>IF(PMKAFAAPAYER[[#This Row],[ ]]="Payé",PMKAFAAPAYER[[#This Row],[25.06.2025]],0)</f>
        <v>0</v>
      </c>
      <c r="BW621" s="18">
        <f t="shared" si="146"/>
        <v>0</v>
      </c>
      <c r="BX621" s="162"/>
      <c r="BY621" s="166">
        <f>IF(PMKAFAAPAYER[[#This Row],[ ]]="Payé",PMKAFAAPAYER[[#This Row],[02.07.2025]],0)</f>
        <v>0</v>
      </c>
      <c r="BZ621" s="161"/>
      <c r="CA621" s="166">
        <f>IF(PMKAFAAPAYER[[#This Row],[ ]]="Payé",PMKAFAAPAYER[[#This Row],[09.07.2025]],0)</f>
        <v>0</v>
      </c>
      <c r="CB621" s="161"/>
      <c r="CC621" s="166">
        <f>IF(PMKAFAAPAYER[[#This Row],[ ]]="Payé",PMKAFAAPAYER[[#This Row],[16.07.2025]],0)</f>
        <v>0</v>
      </c>
      <c r="CD621" s="161"/>
      <c r="CE621" s="166">
        <f>IF(PMKAFAAPAYER[[#This Row],[ ]]="Payé",PMKAFAAPAYER[[#This Row],[23.07.2025]],0)</f>
        <v>0</v>
      </c>
      <c r="CF621" s="161"/>
      <c r="CG621" s="176">
        <f>IF(PMKAFAAPAYER[[#This Row],[ ]]="Payé",PMKAFAAPAYER[[#This Row],[30.07.2025]],0)</f>
        <v>0</v>
      </c>
      <c r="CH621" s="17">
        <f t="shared" si="147"/>
        <v>0</v>
      </c>
      <c r="CI621" s="162"/>
      <c r="CJ621" s="166">
        <f>IF(PMKAFAAPAYER[[#This Row],[ ]]="Payé",PMKAFAAPAYER[[#This Row],[06.08.2025]],0)</f>
        <v>0</v>
      </c>
      <c r="CK621" s="161"/>
      <c r="CL621" s="166">
        <f>IF(PMKAFAAPAYER[[#This Row],[ ]]="Payé",PMKAFAAPAYER[[#This Row],[13.08.2025]],0)</f>
        <v>0</v>
      </c>
      <c r="CM621" s="161"/>
      <c r="CN621" s="166">
        <f>IF(PMKAFAAPAYER[[#This Row],[ ]]="Payé",PMKAFAAPAYER[[#This Row],[20.08.2025]],0)</f>
        <v>0</v>
      </c>
      <c r="CO621" s="161"/>
      <c r="CP621" s="176">
        <f>IF(PMKAFAAPAYER[[#This Row],[ ]]="Payé",PMKAFAAPAYER[[#This Row],[27.08.2025]],0)</f>
        <v>0</v>
      </c>
      <c r="CQ621" s="18">
        <f t="shared" si="148"/>
        <v>0</v>
      </c>
      <c r="CR621" s="162"/>
      <c r="CS621" s="166">
        <f>IF(PMKAFAAPAYER[[#This Row],[ ]]="Payé",PMKAFAAPAYER[[#This Row],[03.09.2025]],0)</f>
        <v>0</v>
      </c>
      <c r="CT621" s="161"/>
      <c r="CU621" s="166">
        <f>IF(PMKAFAAPAYER[[#This Row],[ ]]="Payé",PMKAFAAPAYER[[#This Row],[10.09.2025]],0)</f>
        <v>0</v>
      </c>
      <c r="CV621" s="161"/>
      <c r="CW621" s="166">
        <f>IF(PMKAFAAPAYER[[#This Row],[ ]]="Payé",PMKAFAAPAYER[[#This Row],[17.09.2025]],0)</f>
        <v>0</v>
      </c>
      <c r="CX621" s="161"/>
      <c r="CY621" s="176">
        <f>IF(PMKAFAAPAYER[[#This Row],[ ]]="Payé",PMKAFAAPAYER[[#This Row],[24.09.2025]],0)</f>
        <v>0</v>
      </c>
      <c r="CZ621" s="17">
        <f t="shared" si="149"/>
        <v>0</v>
      </c>
      <c r="DA621" s="162"/>
      <c r="DB621" s="166">
        <f>IF(PMKAFAAPAYER[[#This Row],[ ]]="Payé",PMKAFAAPAYER[[#This Row],[01.10.2025]],0)</f>
        <v>0</v>
      </c>
      <c r="DC621" s="161"/>
      <c r="DD621" s="166">
        <f>IF(PMKAFAAPAYER[[#This Row],[ ]]="Payé",PMKAFAAPAYER[[#This Row],[08.10.2025]],0)</f>
        <v>0</v>
      </c>
      <c r="DE621" s="161"/>
      <c r="DF621" s="166">
        <f>IF(PMKAFAAPAYER[[#This Row],[ ]]="Payé",PMKAFAAPAYER[[#This Row],[15.10.2025]],0)</f>
        <v>0</v>
      </c>
      <c r="DG621" s="161"/>
      <c r="DH621" s="166">
        <f>IF(PMKAFAAPAYER[[#This Row],[ ]]="Payé",PMKAFAAPAYER[[#This Row],[22.10.2025]],0)</f>
        <v>0</v>
      </c>
      <c r="DI621" s="161"/>
      <c r="DJ621" s="176">
        <f>IF(PMKAFAAPAYER[[#This Row],[ ]]="Payé",PMKAFAAPAYER[[#This Row],[29.10.2025]],0)</f>
        <v>0</v>
      </c>
      <c r="DK621" s="18">
        <f t="shared" si="150"/>
        <v>0</v>
      </c>
      <c r="DL621" s="162"/>
      <c r="DM621" s="166">
        <f>IF(PMKAFAAPAYER[[#This Row],[ ]]="Payé",PMKAFAAPAYER[[#This Row],[05.11.2025]],0)</f>
        <v>0</v>
      </c>
      <c r="DN621" s="161"/>
      <c r="DO621" s="166">
        <f>IF(PMKAFAAPAYER[[#This Row],[ ]]="Payé",PMKAFAAPAYER[[#This Row],[12.11.2025]],0)</f>
        <v>0</v>
      </c>
      <c r="DP621" s="161"/>
      <c r="DQ621" s="166">
        <f>IF(PMKAFAAPAYER[[#This Row],[ ]]="Payé",PMKAFAAPAYER[[#This Row],[19.11.2025]],0)</f>
        <v>0</v>
      </c>
      <c r="DR621" s="161"/>
      <c r="DS621" s="176">
        <f>IF(PMKAFAAPAYER[[#This Row],[ ]]="Payé",PMKAFAAPAYER[[#This Row],[26.11.2025]],0)</f>
        <v>0</v>
      </c>
      <c r="DT621" s="17">
        <f t="shared" si="151"/>
        <v>0</v>
      </c>
      <c r="DU621" s="162"/>
      <c r="DV621" s="166">
        <f>IF(PMKAFAAPAYER[[#This Row],[ ]]="Payé",PMKAFAAPAYER[[#This Row],[03.12.2025]],0)</f>
        <v>0</v>
      </c>
      <c r="DW621" s="161"/>
      <c r="DX621" s="166">
        <f>IF(PMKAFAAPAYER[[#This Row],[ ]]="Payé",PMKAFAAPAYER[[#This Row],[10.12.2025]],0)</f>
        <v>0</v>
      </c>
      <c r="DY621" s="161"/>
      <c r="DZ621" s="166">
        <f>IF(PMKAFAAPAYER[[#This Row],[ ]]="Payé",PMKAFAAPAYER[[#This Row],[17.12.2025]],0)</f>
        <v>0</v>
      </c>
      <c r="EA621" s="161"/>
      <c r="EB621" s="166">
        <f>IF(PMKAFAAPAYER[[#This Row],[ ]]="Payé",PMKAFAAPAYER[[#This Row],[24.12.2025]],0)</f>
        <v>0</v>
      </c>
      <c r="EC621" s="161"/>
      <c r="ED621" s="176">
        <f>IF(PMKAFAAPAYER[[#This Row],[ ]]="Payé",PMKAFAAPAYER[[#This Row],[31.12.2025]],0)</f>
        <v>0</v>
      </c>
      <c r="EE621" s="18">
        <f t="shared" si="152"/>
        <v>0</v>
      </c>
      <c r="EF621" s="11">
        <f t="shared" si="153"/>
        <v>0</v>
      </c>
      <c r="EG621" s="16">
        <f>+PMKAFAAPAYER[[#This Row],[CHF]]-PMKAFAAPAYER[[#This Row],[T2025]]</f>
        <v>0</v>
      </c>
    </row>
    <row r="622" spans="1:137" x14ac:dyDescent="0.3">
      <c r="A622" s="9">
        <f t="shared" si="154"/>
        <v>617</v>
      </c>
      <c r="B622" s="250"/>
      <c r="C622" s="251"/>
      <c r="D622" s="252"/>
      <c r="E622" s="253"/>
      <c r="F622" s="265">
        <f t="shared" si="155"/>
        <v>0</v>
      </c>
      <c r="G622" s="254"/>
      <c r="H622" s="255"/>
      <c r="I622" s="256"/>
      <c r="J622" s="14"/>
      <c r="K622" s="14"/>
      <c r="L622" s="14"/>
      <c r="N622" s="15"/>
      <c r="P622" s="258"/>
      <c r="Q622" s="259"/>
      <c r="R622" s="260"/>
      <c r="S622" s="166">
        <f>IF(PMKAFAAPAYER[[#This Row],[ ]]="Payé",PMKAFAAPAYER[[#This Row],[02.01.2025]],0)</f>
        <v>0</v>
      </c>
      <c r="T622" s="234"/>
      <c r="U622" s="166">
        <f>IF(PMKAFAAPAYER[[#This Row],[ ]]="Payé",PMKAFAAPAYER[[#This Row],[09.01.2025]],0)</f>
        <v>0</v>
      </c>
      <c r="V622" s="234"/>
      <c r="W622" s="166">
        <f>IF(PMKAFAAPAYER[[#This Row],[ ]]="Payé",PMKAFAAPAYER[[#This Row],[16.01.2025]],0)</f>
        <v>0</v>
      </c>
      <c r="X622" s="234"/>
      <c r="Y622" s="166">
        <f>IF(PMKAFAAPAYER[[#This Row],[ ]]="Payé",PMKAFAAPAYER[[#This Row],[23.01.2025]],0)</f>
        <v>0</v>
      </c>
      <c r="Z622" s="234"/>
      <c r="AA622" s="176">
        <f>IF(PMKAFAAPAYER[[#This Row],[ ]]="Payé",PMKAFAAPAYER[[#This Row],[30.01.2025]],0)</f>
        <v>0</v>
      </c>
      <c r="AB622" s="32">
        <f t="shared" si="141"/>
        <v>0</v>
      </c>
      <c r="AC622" s="234"/>
      <c r="AD622" s="166">
        <f>IF(PMKAFAAPAYER[[#This Row],[ ]]="Payé",PMKAFAAPAYER[[#This Row],[06.02.2025]],0)</f>
        <v>0</v>
      </c>
      <c r="AE622" s="234"/>
      <c r="AF622" s="166">
        <f>IF(PMKAFAAPAYER[[#This Row],[ ]]="Payé",PMKAFAAPAYER[[#This Row],[13.02.2025]],0)</f>
        <v>0</v>
      </c>
      <c r="AG622" s="234"/>
      <c r="AH622" s="166">
        <f>IF(PMKAFAAPAYER[[#This Row],[ ]]="Payé",PMKAFAAPAYER[[#This Row],[20.02.2025]],0)</f>
        <v>0</v>
      </c>
      <c r="AI622" s="234"/>
      <c r="AJ622" s="176">
        <f>IF(PMKAFAAPAYER[[#This Row],[ ]]="Payé",PMKAFAAPAYER[[#This Row],[27.02.2025]],0)</f>
        <v>0</v>
      </c>
      <c r="AK622" s="47">
        <f t="shared" si="142"/>
        <v>0</v>
      </c>
      <c r="AL622" s="162"/>
      <c r="AM622" s="166">
        <f>IF(PMKAFAAPAYER[[#This Row],[ ]]="Payé",PMKAFAAPAYER[[#This Row],[05.03.2025]],0)</f>
        <v>0</v>
      </c>
      <c r="AN622" s="161"/>
      <c r="AO622" s="166">
        <f>IF(PMKAFAAPAYER[[#This Row],[ ]]="Payé",PMKAFAAPAYER[[#This Row],[12.03.2025]],0)</f>
        <v>0</v>
      </c>
      <c r="AP622" s="161"/>
      <c r="AQ622" s="166">
        <f>IF(PMKAFAAPAYER[[#This Row],[ ]]="Payé",PMKAFAAPAYER[[#This Row],[19.03.2025]],0)</f>
        <v>0</v>
      </c>
      <c r="AR622" s="161"/>
      <c r="AS622" s="176">
        <f>IF(PMKAFAAPAYER[[#This Row],[ ]]="Payé",PMKAFAAPAYER[[#This Row],[26.03.2025]],0)</f>
        <v>0</v>
      </c>
      <c r="AT622" s="17">
        <f t="shared" si="143"/>
        <v>0</v>
      </c>
      <c r="AU622" s="162"/>
      <c r="AV622" s="166">
        <f>IF(PMKAFAAPAYER[[#This Row],[ ]]="Payé",PMKAFAAPAYER[[#This Row],[02.04.2025]],0)</f>
        <v>0</v>
      </c>
      <c r="AW622" s="161"/>
      <c r="AX622" s="166">
        <f>IF(PMKAFAAPAYER[[#This Row],[ ]]="Payé",PMKAFAAPAYER[[#This Row],[09.04.2025]],0)</f>
        <v>0</v>
      </c>
      <c r="AY622" s="161"/>
      <c r="AZ622" s="166">
        <f>IF(PMKAFAAPAYER[[#This Row],[ ]]="Payé",PMKAFAAPAYER[[#This Row],[16.04.2025]],0)</f>
        <v>0</v>
      </c>
      <c r="BA622" s="161"/>
      <c r="BB622" s="166">
        <f>IF(PMKAFAAPAYER[[#This Row],[ ]]="Payé",PMKAFAAPAYER[[#This Row],[23.04.2025]],0)</f>
        <v>0</v>
      </c>
      <c r="BC622" s="161"/>
      <c r="BD622" s="176">
        <f>IF(PMKAFAAPAYER[[#This Row],[ ]]="Payé",PMKAFAAPAYER[[#This Row],[30.04.2025]],0)</f>
        <v>0</v>
      </c>
      <c r="BE622" s="18">
        <f t="shared" si="144"/>
        <v>0</v>
      </c>
      <c r="BF622" s="162"/>
      <c r="BG622" s="166">
        <f>IF(PMKAFAAPAYER[[#This Row],[ ]]="Payé",PMKAFAAPAYER[[#This Row],[07.05.2025]],0)</f>
        <v>0</v>
      </c>
      <c r="BH622" s="161"/>
      <c r="BI622" s="166">
        <f>IF(PMKAFAAPAYER[[#This Row],[ ]]="Payé",PMKAFAAPAYER[[#This Row],[14.05.2025]],0)</f>
        <v>0</v>
      </c>
      <c r="BJ622" s="161"/>
      <c r="BK622" s="166">
        <f>IF(PMKAFAAPAYER[[#This Row],[ ]]="Payé",PMKAFAAPAYER[[#This Row],[21.05.2025]],0)</f>
        <v>0</v>
      </c>
      <c r="BL622" s="161"/>
      <c r="BM622" s="176">
        <f>IF(PMKAFAAPAYER[[#This Row],[ ]]="Payé",PMKAFAAPAYER[[#This Row],[28.05.2025]],0)</f>
        <v>0</v>
      </c>
      <c r="BN622" s="17">
        <f t="shared" si="145"/>
        <v>0</v>
      </c>
      <c r="BO622" s="162"/>
      <c r="BP622" s="166">
        <f>IF(PMKAFAAPAYER[[#This Row],[ ]]="Payé",PMKAFAAPAYER[[#This Row],[04.06.2025]],0)</f>
        <v>0</v>
      </c>
      <c r="BQ622" s="161"/>
      <c r="BR622" s="166">
        <f>IF(PMKAFAAPAYER[[#This Row],[ ]]="Payé",PMKAFAAPAYER[[#This Row],[11.06.2025]],0)</f>
        <v>0</v>
      </c>
      <c r="BS622" s="161"/>
      <c r="BT622" s="166">
        <f>IF(PMKAFAAPAYER[[#This Row],[ ]]="Payé",PMKAFAAPAYER[[#This Row],[18.06.2025]],0)</f>
        <v>0</v>
      </c>
      <c r="BU622" s="161"/>
      <c r="BV622" s="176">
        <f>IF(PMKAFAAPAYER[[#This Row],[ ]]="Payé",PMKAFAAPAYER[[#This Row],[25.06.2025]],0)</f>
        <v>0</v>
      </c>
      <c r="BW622" s="18">
        <f t="shared" si="146"/>
        <v>0</v>
      </c>
      <c r="BX622" s="162"/>
      <c r="BY622" s="166">
        <f>IF(PMKAFAAPAYER[[#This Row],[ ]]="Payé",PMKAFAAPAYER[[#This Row],[02.07.2025]],0)</f>
        <v>0</v>
      </c>
      <c r="BZ622" s="161"/>
      <c r="CA622" s="166">
        <f>IF(PMKAFAAPAYER[[#This Row],[ ]]="Payé",PMKAFAAPAYER[[#This Row],[09.07.2025]],0)</f>
        <v>0</v>
      </c>
      <c r="CB622" s="161"/>
      <c r="CC622" s="166">
        <f>IF(PMKAFAAPAYER[[#This Row],[ ]]="Payé",PMKAFAAPAYER[[#This Row],[16.07.2025]],0)</f>
        <v>0</v>
      </c>
      <c r="CD622" s="161"/>
      <c r="CE622" s="166">
        <f>IF(PMKAFAAPAYER[[#This Row],[ ]]="Payé",PMKAFAAPAYER[[#This Row],[23.07.2025]],0)</f>
        <v>0</v>
      </c>
      <c r="CF622" s="161"/>
      <c r="CG622" s="176">
        <f>IF(PMKAFAAPAYER[[#This Row],[ ]]="Payé",PMKAFAAPAYER[[#This Row],[30.07.2025]],0)</f>
        <v>0</v>
      </c>
      <c r="CH622" s="17">
        <f t="shared" si="147"/>
        <v>0</v>
      </c>
      <c r="CI622" s="162"/>
      <c r="CJ622" s="166">
        <f>IF(PMKAFAAPAYER[[#This Row],[ ]]="Payé",PMKAFAAPAYER[[#This Row],[06.08.2025]],0)</f>
        <v>0</v>
      </c>
      <c r="CK622" s="161"/>
      <c r="CL622" s="166">
        <f>IF(PMKAFAAPAYER[[#This Row],[ ]]="Payé",PMKAFAAPAYER[[#This Row],[13.08.2025]],0)</f>
        <v>0</v>
      </c>
      <c r="CM622" s="161"/>
      <c r="CN622" s="166">
        <f>IF(PMKAFAAPAYER[[#This Row],[ ]]="Payé",PMKAFAAPAYER[[#This Row],[20.08.2025]],0)</f>
        <v>0</v>
      </c>
      <c r="CO622" s="161"/>
      <c r="CP622" s="176">
        <f>IF(PMKAFAAPAYER[[#This Row],[ ]]="Payé",PMKAFAAPAYER[[#This Row],[27.08.2025]],0)</f>
        <v>0</v>
      </c>
      <c r="CQ622" s="18">
        <f t="shared" si="148"/>
        <v>0</v>
      </c>
      <c r="CR622" s="162"/>
      <c r="CS622" s="166">
        <f>IF(PMKAFAAPAYER[[#This Row],[ ]]="Payé",PMKAFAAPAYER[[#This Row],[03.09.2025]],0)</f>
        <v>0</v>
      </c>
      <c r="CT622" s="161"/>
      <c r="CU622" s="166">
        <f>IF(PMKAFAAPAYER[[#This Row],[ ]]="Payé",PMKAFAAPAYER[[#This Row],[10.09.2025]],0)</f>
        <v>0</v>
      </c>
      <c r="CV622" s="161"/>
      <c r="CW622" s="166">
        <f>IF(PMKAFAAPAYER[[#This Row],[ ]]="Payé",PMKAFAAPAYER[[#This Row],[17.09.2025]],0)</f>
        <v>0</v>
      </c>
      <c r="CX622" s="161"/>
      <c r="CY622" s="176">
        <f>IF(PMKAFAAPAYER[[#This Row],[ ]]="Payé",PMKAFAAPAYER[[#This Row],[24.09.2025]],0)</f>
        <v>0</v>
      </c>
      <c r="CZ622" s="17">
        <f t="shared" si="149"/>
        <v>0</v>
      </c>
      <c r="DA622" s="162"/>
      <c r="DB622" s="166">
        <f>IF(PMKAFAAPAYER[[#This Row],[ ]]="Payé",PMKAFAAPAYER[[#This Row],[01.10.2025]],0)</f>
        <v>0</v>
      </c>
      <c r="DC622" s="161"/>
      <c r="DD622" s="166">
        <f>IF(PMKAFAAPAYER[[#This Row],[ ]]="Payé",PMKAFAAPAYER[[#This Row],[08.10.2025]],0)</f>
        <v>0</v>
      </c>
      <c r="DE622" s="161"/>
      <c r="DF622" s="166">
        <f>IF(PMKAFAAPAYER[[#This Row],[ ]]="Payé",PMKAFAAPAYER[[#This Row],[15.10.2025]],0)</f>
        <v>0</v>
      </c>
      <c r="DG622" s="161"/>
      <c r="DH622" s="166">
        <f>IF(PMKAFAAPAYER[[#This Row],[ ]]="Payé",PMKAFAAPAYER[[#This Row],[22.10.2025]],0)</f>
        <v>0</v>
      </c>
      <c r="DI622" s="161"/>
      <c r="DJ622" s="176">
        <f>IF(PMKAFAAPAYER[[#This Row],[ ]]="Payé",PMKAFAAPAYER[[#This Row],[29.10.2025]],0)</f>
        <v>0</v>
      </c>
      <c r="DK622" s="18">
        <f t="shared" si="150"/>
        <v>0</v>
      </c>
      <c r="DL622" s="162"/>
      <c r="DM622" s="166">
        <f>IF(PMKAFAAPAYER[[#This Row],[ ]]="Payé",PMKAFAAPAYER[[#This Row],[05.11.2025]],0)</f>
        <v>0</v>
      </c>
      <c r="DN622" s="161"/>
      <c r="DO622" s="166">
        <f>IF(PMKAFAAPAYER[[#This Row],[ ]]="Payé",PMKAFAAPAYER[[#This Row],[12.11.2025]],0)</f>
        <v>0</v>
      </c>
      <c r="DP622" s="161"/>
      <c r="DQ622" s="166">
        <f>IF(PMKAFAAPAYER[[#This Row],[ ]]="Payé",PMKAFAAPAYER[[#This Row],[19.11.2025]],0)</f>
        <v>0</v>
      </c>
      <c r="DR622" s="161"/>
      <c r="DS622" s="176">
        <f>IF(PMKAFAAPAYER[[#This Row],[ ]]="Payé",PMKAFAAPAYER[[#This Row],[26.11.2025]],0)</f>
        <v>0</v>
      </c>
      <c r="DT622" s="17">
        <f t="shared" si="151"/>
        <v>0</v>
      </c>
      <c r="DU622" s="162"/>
      <c r="DV622" s="166">
        <f>IF(PMKAFAAPAYER[[#This Row],[ ]]="Payé",PMKAFAAPAYER[[#This Row],[03.12.2025]],0)</f>
        <v>0</v>
      </c>
      <c r="DW622" s="161"/>
      <c r="DX622" s="166">
        <f>IF(PMKAFAAPAYER[[#This Row],[ ]]="Payé",PMKAFAAPAYER[[#This Row],[10.12.2025]],0)</f>
        <v>0</v>
      </c>
      <c r="DY622" s="161"/>
      <c r="DZ622" s="166">
        <f>IF(PMKAFAAPAYER[[#This Row],[ ]]="Payé",PMKAFAAPAYER[[#This Row],[17.12.2025]],0)</f>
        <v>0</v>
      </c>
      <c r="EA622" s="161"/>
      <c r="EB622" s="166">
        <f>IF(PMKAFAAPAYER[[#This Row],[ ]]="Payé",PMKAFAAPAYER[[#This Row],[24.12.2025]],0)</f>
        <v>0</v>
      </c>
      <c r="EC622" s="161"/>
      <c r="ED622" s="176">
        <f>IF(PMKAFAAPAYER[[#This Row],[ ]]="Payé",PMKAFAAPAYER[[#This Row],[31.12.2025]],0)</f>
        <v>0</v>
      </c>
      <c r="EE622" s="18">
        <f t="shared" si="152"/>
        <v>0</v>
      </c>
      <c r="EF622" s="11">
        <f t="shared" si="153"/>
        <v>0</v>
      </c>
      <c r="EG622" s="16">
        <f>+PMKAFAAPAYER[[#This Row],[CHF]]-PMKAFAAPAYER[[#This Row],[T2025]]</f>
        <v>0</v>
      </c>
    </row>
    <row r="623" spans="1:137" x14ac:dyDescent="0.3">
      <c r="A623" s="9">
        <f t="shared" si="154"/>
        <v>618</v>
      </c>
      <c r="B623" s="250"/>
      <c r="C623" s="251"/>
      <c r="D623" s="252"/>
      <c r="E623" s="253"/>
      <c r="F623" s="265">
        <f t="shared" si="155"/>
        <v>0</v>
      </c>
      <c r="G623" s="254"/>
      <c r="H623" s="255"/>
      <c r="I623" s="256"/>
      <c r="J623" s="14"/>
      <c r="K623" s="14"/>
      <c r="L623" s="14"/>
      <c r="N623" s="15"/>
      <c r="P623" s="258"/>
      <c r="Q623" s="259"/>
      <c r="R623" s="260"/>
      <c r="S623" s="166">
        <f>IF(PMKAFAAPAYER[[#This Row],[ ]]="Payé",PMKAFAAPAYER[[#This Row],[02.01.2025]],0)</f>
        <v>0</v>
      </c>
      <c r="T623" s="234"/>
      <c r="U623" s="166">
        <f>IF(PMKAFAAPAYER[[#This Row],[ ]]="Payé",PMKAFAAPAYER[[#This Row],[09.01.2025]],0)</f>
        <v>0</v>
      </c>
      <c r="V623" s="234"/>
      <c r="W623" s="166">
        <f>IF(PMKAFAAPAYER[[#This Row],[ ]]="Payé",PMKAFAAPAYER[[#This Row],[16.01.2025]],0)</f>
        <v>0</v>
      </c>
      <c r="X623" s="234"/>
      <c r="Y623" s="166">
        <f>IF(PMKAFAAPAYER[[#This Row],[ ]]="Payé",PMKAFAAPAYER[[#This Row],[23.01.2025]],0)</f>
        <v>0</v>
      </c>
      <c r="Z623" s="234"/>
      <c r="AA623" s="176">
        <f>IF(PMKAFAAPAYER[[#This Row],[ ]]="Payé",PMKAFAAPAYER[[#This Row],[30.01.2025]],0)</f>
        <v>0</v>
      </c>
      <c r="AB623" s="32">
        <f t="shared" si="141"/>
        <v>0</v>
      </c>
      <c r="AC623" s="234"/>
      <c r="AD623" s="166">
        <f>IF(PMKAFAAPAYER[[#This Row],[ ]]="Payé",PMKAFAAPAYER[[#This Row],[06.02.2025]],0)</f>
        <v>0</v>
      </c>
      <c r="AE623" s="234"/>
      <c r="AF623" s="166">
        <f>IF(PMKAFAAPAYER[[#This Row],[ ]]="Payé",PMKAFAAPAYER[[#This Row],[13.02.2025]],0)</f>
        <v>0</v>
      </c>
      <c r="AG623" s="234"/>
      <c r="AH623" s="166">
        <f>IF(PMKAFAAPAYER[[#This Row],[ ]]="Payé",PMKAFAAPAYER[[#This Row],[20.02.2025]],0)</f>
        <v>0</v>
      </c>
      <c r="AI623" s="234"/>
      <c r="AJ623" s="176">
        <f>IF(PMKAFAAPAYER[[#This Row],[ ]]="Payé",PMKAFAAPAYER[[#This Row],[27.02.2025]],0)</f>
        <v>0</v>
      </c>
      <c r="AK623" s="47">
        <f t="shared" si="142"/>
        <v>0</v>
      </c>
      <c r="AL623" s="162"/>
      <c r="AM623" s="166">
        <f>IF(PMKAFAAPAYER[[#This Row],[ ]]="Payé",PMKAFAAPAYER[[#This Row],[05.03.2025]],0)</f>
        <v>0</v>
      </c>
      <c r="AN623" s="161"/>
      <c r="AO623" s="166">
        <f>IF(PMKAFAAPAYER[[#This Row],[ ]]="Payé",PMKAFAAPAYER[[#This Row],[12.03.2025]],0)</f>
        <v>0</v>
      </c>
      <c r="AP623" s="161"/>
      <c r="AQ623" s="166">
        <f>IF(PMKAFAAPAYER[[#This Row],[ ]]="Payé",PMKAFAAPAYER[[#This Row],[19.03.2025]],0)</f>
        <v>0</v>
      </c>
      <c r="AR623" s="161"/>
      <c r="AS623" s="176">
        <f>IF(PMKAFAAPAYER[[#This Row],[ ]]="Payé",PMKAFAAPAYER[[#This Row],[26.03.2025]],0)</f>
        <v>0</v>
      </c>
      <c r="AT623" s="17">
        <f t="shared" si="143"/>
        <v>0</v>
      </c>
      <c r="AU623" s="162"/>
      <c r="AV623" s="166">
        <f>IF(PMKAFAAPAYER[[#This Row],[ ]]="Payé",PMKAFAAPAYER[[#This Row],[02.04.2025]],0)</f>
        <v>0</v>
      </c>
      <c r="AW623" s="161"/>
      <c r="AX623" s="166">
        <f>IF(PMKAFAAPAYER[[#This Row],[ ]]="Payé",PMKAFAAPAYER[[#This Row],[09.04.2025]],0)</f>
        <v>0</v>
      </c>
      <c r="AY623" s="161"/>
      <c r="AZ623" s="166">
        <f>IF(PMKAFAAPAYER[[#This Row],[ ]]="Payé",PMKAFAAPAYER[[#This Row],[16.04.2025]],0)</f>
        <v>0</v>
      </c>
      <c r="BA623" s="161"/>
      <c r="BB623" s="166">
        <f>IF(PMKAFAAPAYER[[#This Row],[ ]]="Payé",PMKAFAAPAYER[[#This Row],[23.04.2025]],0)</f>
        <v>0</v>
      </c>
      <c r="BC623" s="161"/>
      <c r="BD623" s="176">
        <f>IF(PMKAFAAPAYER[[#This Row],[ ]]="Payé",PMKAFAAPAYER[[#This Row],[30.04.2025]],0)</f>
        <v>0</v>
      </c>
      <c r="BE623" s="18">
        <f t="shared" si="144"/>
        <v>0</v>
      </c>
      <c r="BF623" s="162"/>
      <c r="BG623" s="166">
        <f>IF(PMKAFAAPAYER[[#This Row],[ ]]="Payé",PMKAFAAPAYER[[#This Row],[07.05.2025]],0)</f>
        <v>0</v>
      </c>
      <c r="BH623" s="161"/>
      <c r="BI623" s="166">
        <f>IF(PMKAFAAPAYER[[#This Row],[ ]]="Payé",PMKAFAAPAYER[[#This Row],[14.05.2025]],0)</f>
        <v>0</v>
      </c>
      <c r="BJ623" s="161"/>
      <c r="BK623" s="166">
        <f>IF(PMKAFAAPAYER[[#This Row],[ ]]="Payé",PMKAFAAPAYER[[#This Row],[21.05.2025]],0)</f>
        <v>0</v>
      </c>
      <c r="BL623" s="161"/>
      <c r="BM623" s="176">
        <f>IF(PMKAFAAPAYER[[#This Row],[ ]]="Payé",PMKAFAAPAYER[[#This Row],[28.05.2025]],0)</f>
        <v>0</v>
      </c>
      <c r="BN623" s="17">
        <f t="shared" si="145"/>
        <v>0</v>
      </c>
      <c r="BO623" s="162"/>
      <c r="BP623" s="166">
        <f>IF(PMKAFAAPAYER[[#This Row],[ ]]="Payé",PMKAFAAPAYER[[#This Row],[04.06.2025]],0)</f>
        <v>0</v>
      </c>
      <c r="BQ623" s="161"/>
      <c r="BR623" s="166">
        <f>IF(PMKAFAAPAYER[[#This Row],[ ]]="Payé",PMKAFAAPAYER[[#This Row],[11.06.2025]],0)</f>
        <v>0</v>
      </c>
      <c r="BS623" s="161"/>
      <c r="BT623" s="166">
        <f>IF(PMKAFAAPAYER[[#This Row],[ ]]="Payé",PMKAFAAPAYER[[#This Row],[18.06.2025]],0)</f>
        <v>0</v>
      </c>
      <c r="BU623" s="161"/>
      <c r="BV623" s="176">
        <f>IF(PMKAFAAPAYER[[#This Row],[ ]]="Payé",PMKAFAAPAYER[[#This Row],[25.06.2025]],0)</f>
        <v>0</v>
      </c>
      <c r="BW623" s="18">
        <f t="shared" si="146"/>
        <v>0</v>
      </c>
      <c r="BX623" s="162"/>
      <c r="BY623" s="166">
        <f>IF(PMKAFAAPAYER[[#This Row],[ ]]="Payé",PMKAFAAPAYER[[#This Row],[02.07.2025]],0)</f>
        <v>0</v>
      </c>
      <c r="BZ623" s="161"/>
      <c r="CA623" s="166">
        <f>IF(PMKAFAAPAYER[[#This Row],[ ]]="Payé",PMKAFAAPAYER[[#This Row],[09.07.2025]],0)</f>
        <v>0</v>
      </c>
      <c r="CB623" s="161"/>
      <c r="CC623" s="166">
        <f>IF(PMKAFAAPAYER[[#This Row],[ ]]="Payé",PMKAFAAPAYER[[#This Row],[16.07.2025]],0)</f>
        <v>0</v>
      </c>
      <c r="CD623" s="161"/>
      <c r="CE623" s="166">
        <f>IF(PMKAFAAPAYER[[#This Row],[ ]]="Payé",PMKAFAAPAYER[[#This Row],[23.07.2025]],0)</f>
        <v>0</v>
      </c>
      <c r="CF623" s="161"/>
      <c r="CG623" s="176">
        <f>IF(PMKAFAAPAYER[[#This Row],[ ]]="Payé",PMKAFAAPAYER[[#This Row],[30.07.2025]],0)</f>
        <v>0</v>
      </c>
      <c r="CH623" s="17">
        <f t="shared" si="147"/>
        <v>0</v>
      </c>
      <c r="CI623" s="162"/>
      <c r="CJ623" s="166">
        <f>IF(PMKAFAAPAYER[[#This Row],[ ]]="Payé",PMKAFAAPAYER[[#This Row],[06.08.2025]],0)</f>
        <v>0</v>
      </c>
      <c r="CK623" s="161"/>
      <c r="CL623" s="166">
        <f>IF(PMKAFAAPAYER[[#This Row],[ ]]="Payé",PMKAFAAPAYER[[#This Row],[13.08.2025]],0)</f>
        <v>0</v>
      </c>
      <c r="CM623" s="161"/>
      <c r="CN623" s="166">
        <f>IF(PMKAFAAPAYER[[#This Row],[ ]]="Payé",PMKAFAAPAYER[[#This Row],[20.08.2025]],0)</f>
        <v>0</v>
      </c>
      <c r="CO623" s="161"/>
      <c r="CP623" s="176">
        <f>IF(PMKAFAAPAYER[[#This Row],[ ]]="Payé",PMKAFAAPAYER[[#This Row],[27.08.2025]],0)</f>
        <v>0</v>
      </c>
      <c r="CQ623" s="18">
        <f t="shared" si="148"/>
        <v>0</v>
      </c>
      <c r="CR623" s="162"/>
      <c r="CS623" s="166">
        <f>IF(PMKAFAAPAYER[[#This Row],[ ]]="Payé",PMKAFAAPAYER[[#This Row],[03.09.2025]],0)</f>
        <v>0</v>
      </c>
      <c r="CT623" s="161"/>
      <c r="CU623" s="166">
        <f>IF(PMKAFAAPAYER[[#This Row],[ ]]="Payé",PMKAFAAPAYER[[#This Row],[10.09.2025]],0)</f>
        <v>0</v>
      </c>
      <c r="CV623" s="161"/>
      <c r="CW623" s="166">
        <f>IF(PMKAFAAPAYER[[#This Row],[ ]]="Payé",PMKAFAAPAYER[[#This Row],[17.09.2025]],0)</f>
        <v>0</v>
      </c>
      <c r="CX623" s="161"/>
      <c r="CY623" s="176">
        <f>IF(PMKAFAAPAYER[[#This Row],[ ]]="Payé",PMKAFAAPAYER[[#This Row],[24.09.2025]],0)</f>
        <v>0</v>
      </c>
      <c r="CZ623" s="17">
        <f t="shared" si="149"/>
        <v>0</v>
      </c>
      <c r="DA623" s="162"/>
      <c r="DB623" s="166">
        <f>IF(PMKAFAAPAYER[[#This Row],[ ]]="Payé",PMKAFAAPAYER[[#This Row],[01.10.2025]],0)</f>
        <v>0</v>
      </c>
      <c r="DC623" s="161"/>
      <c r="DD623" s="166">
        <f>IF(PMKAFAAPAYER[[#This Row],[ ]]="Payé",PMKAFAAPAYER[[#This Row],[08.10.2025]],0)</f>
        <v>0</v>
      </c>
      <c r="DE623" s="161"/>
      <c r="DF623" s="166">
        <f>IF(PMKAFAAPAYER[[#This Row],[ ]]="Payé",PMKAFAAPAYER[[#This Row],[15.10.2025]],0)</f>
        <v>0</v>
      </c>
      <c r="DG623" s="161"/>
      <c r="DH623" s="166">
        <f>IF(PMKAFAAPAYER[[#This Row],[ ]]="Payé",PMKAFAAPAYER[[#This Row],[22.10.2025]],0)</f>
        <v>0</v>
      </c>
      <c r="DI623" s="161"/>
      <c r="DJ623" s="176">
        <f>IF(PMKAFAAPAYER[[#This Row],[ ]]="Payé",PMKAFAAPAYER[[#This Row],[29.10.2025]],0)</f>
        <v>0</v>
      </c>
      <c r="DK623" s="18">
        <f t="shared" si="150"/>
        <v>0</v>
      </c>
      <c r="DL623" s="162"/>
      <c r="DM623" s="166">
        <f>IF(PMKAFAAPAYER[[#This Row],[ ]]="Payé",PMKAFAAPAYER[[#This Row],[05.11.2025]],0)</f>
        <v>0</v>
      </c>
      <c r="DN623" s="161"/>
      <c r="DO623" s="166">
        <f>IF(PMKAFAAPAYER[[#This Row],[ ]]="Payé",PMKAFAAPAYER[[#This Row],[12.11.2025]],0)</f>
        <v>0</v>
      </c>
      <c r="DP623" s="161"/>
      <c r="DQ623" s="166">
        <f>IF(PMKAFAAPAYER[[#This Row],[ ]]="Payé",PMKAFAAPAYER[[#This Row],[19.11.2025]],0)</f>
        <v>0</v>
      </c>
      <c r="DR623" s="161"/>
      <c r="DS623" s="176">
        <f>IF(PMKAFAAPAYER[[#This Row],[ ]]="Payé",PMKAFAAPAYER[[#This Row],[26.11.2025]],0)</f>
        <v>0</v>
      </c>
      <c r="DT623" s="17">
        <f t="shared" si="151"/>
        <v>0</v>
      </c>
      <c r="DU623" s="162"/>
      <c r="DV623" s="166">
        <f>IF(PMKAFAAPAYER[[#This Row],[ ]]="Payé",PMKAFAAPAYER[[#This Row],[03.12.2025]],0)</f>
        <v>0</v>
      </c>
      <c r="DW623" s="161"/>
      <c r="DX623" s="166">
        <f>IF(PMKAFAAPAYER[[#This Row],[ ]]="Payé",PMKAFAAPAYER[[#This Row],[10.12.2025]],0)</f>
        <v>0</v>
      </c>
      <c r="DY623" s="161"/>
      <c r="DZ623" s="166">
        <f>IF(PMKAFAAPAYER[[#This Row],[ ]]="Payé",PMKAFAAPAYER[[#This Row],[17.12.2025]],0)</f>
        <v>0</v>
      </c>
      <c r="EA623" s="161"/>
      <c r="EB623" s="166">
        <f>IF(PMKAFAAPAYER[[#This Row],[ ]]="Payé",PMKAFAAPAYER[[#This Row],[24.12.2025]],0)</f>
        <v>0</v>
      </c>
      <c r="EC623" s="161"/>
      <c r="ED623" s="176">
        <f>IF(PMKAFAAPAYER[[#This Row],[ ]]="Payé",PMKAFAAPAYER[[#This Row],[31.12.2025]],0)</f>
        <v>0</v>
      </c>
      <c r="EE623" s="18">
        <f t="shared" si="152"/>
        <v>0</v>
      </c>
      <c r="EF623" s="11">
        <f t="shared" si="153"/>
        <v>0</v>
      </c>
      <c r="EG623" s="16">
        <f>+PMKAFAAPAYER[[#This Row],[CHF]]-PMKAFAAPAYER[[#This Row],[T2025]]</f>
        <v>0</v>
      </c>
    </row>
    <row r="624" spans="1:137" x14ac:dyDescent="0.3">
      <c r="A624" s="9">
        <f t="shared" si="154"/>
        <v>619</v>
      </c>
      <c r="B624" s="250"/>
      <c r="C624" s="251"/>
      <c r="D624" s="252"/>
      <c r="E624" s="253"/>
      <c r="F624" s="265">
        <f t="shared" si="155"/>
        <v>0</v>
      </c>
      <c r="G624" s="254"/>
      <c r="H624" s="255"/>
      <c r="I624" s="256"/>
      <c r="J624" s="14"/>
      <c r="K624" s="14"/>
      <c r="L624" s="14"/>
      <c r="N624" s="15"/>
      <c r="P624" s="258"/>
      <c r="Q624" s="259"/>
      <c r="R624" s="260"/>
      <c r="S624" s="166">
        <f>IF(PMKAFAAPAYER[[#This Row],[ ]]="Payé",PMKAFAAPAYER[[#This Row],[02.01.2025]],0)</f>
        <v>0</v>
      </c>
      <c r="T624" s="234"/>
      <c r="U624" s="166">
        <f>IF(PMKAFAAPAYER[[#This Row],[ ]]="Payé",PMKAFAAPAYER[[#This Row],[09.01.2025]],0)</f>
        <v>0</v>
      </c>
      <c r="V624" s="234"/>
      <c r="W624" s="166">
        <f>IF(PMKAFAAPAYER[[#This Row],[ ]]="Payé",PMKAFAAPAYER[[#This Row],[16.01.2025]],0)</f>
        <v>0</v>
      </c>
      <c r="X624" s="234"/>
      <c r="Y624" s="166">
        <f>IF(PMKAFAAPAYER[[#This Row],[ ]]="Payé",PMKAFAAPAYER[[#This Row],[23.01.2025]],0)</f>
        <v>0</v>
      </c>
      <c r="Z624" s="234"/>
      <c r="AA624" s="176">
        <f>IF(PMKAFAAPAYER[[#This Row],[ ]]="Payé",PMKAFAAPAYER[[#This Row],[30.01.2025]],0)</f>
        <v>0</v>
      </c>
      <c r="AB624" s="32">
        <f t="shared" si="141"/>
        <v>0</v>
      </c>
      <c r="AC624" s="234"/>
      <c r="AD624" s="166">
        <f>IF(PMKAFAAPAYER[[#This Row],[ ]]="Payé",PMKAFAAPAYER[[#This Row],[06.02.2025]],0)</f>
        <v>0</v>
      </c>
      <c r="AE624" s="234"/>
      <c r="AF624" s="166">
        <f>IF(PMKAFAAPAYER[[#This Row],[ ]]="Payé",PMKAFAAPAYER[[#This Row],[13.02.2025]],0)</f>
        <v>0</v>
      </c>
      <c r="AG624" s="234"/>
      <c r="AH624" s="166">
        <f>IF(PMKAFAAPAYER[[#This Row],[ ]]="Payé",PMKAFAAPAYER[[#This Row],[20.02.2025]],0)</f>
        <v>0</v>
      </c>
      <c r="AI624" s="234"/>
      <c r="AJ624" s="176">
        <f>IF(PMKAFAAPAYER[[#This Row],[ ]]="Payé",PMKAFAAPAYER[[#This Row],[27.02.2025]],0)</f>
        <v>0</v>
      </c>
      <c r="AK624" s="47">
        <f t="shared" si="142"/>
        <v>0</v>
      </c>
      <c r="AL624" s="162"/>
      <c r="AM624" s="166">
        <f>IF(PMKAFAAPAYER[[#This Row],[ ]]="Payé",PMKAFAAPAYER[[#This Row],[05.03.2025]],0)</f>
        <v>0</v>
      </c>
      <c r="AN624" s="161"/>
      <c r="AO624" s="166">
        <f>IF(PMKAFAAPAYER[[#This Row],[ ]]="Payé",PMKAFAAPAYER[[#This Row],[12.03.2025]],0)</f>
        <v>0</v>
      </c>
      <c r="AP624" s="161"/>
      <c r="AQ624" s="166">
        <f>IF(PMKAFAAPAYER[[#This Row],[ ]]="Payé",PMKAFAAPAYER[[#This Row],[19.03.2025]],0)</f>
        <v>0</v>
      </c>
      <c r="AR624" s="161"/>
      <c r="AS624" s="176">
        <f>IF(PMKAFAAPAYER[[#This Row],[ ]]="Payé",PMKAFAAPAYER[[#This Row],[26.03.2025]],0)</f>
        <v>0</v>
      </c>
      <c r="AT624" s="17">
        <f t="shared" si="143"/>
        <v>0</v>
      </c>
      <c r="AU624" s="162"/>
      <c r="AV624" s="166">
        <f>IF(PMKAFAAPAYER[[#This Row],[ ]]="Payé",PMKAFAAPAYER[[#This Row],[02.04.2025]],0)</f>
        <v>0</v>
      </c>
      <c r="AW624" s="161"/>
      <c r="AX624" s="166">
        <f>IF(PMKAFAAPAYER[[#This Row],[ ]]="Payé",PMKAFAAPAYER[[#This Row],[09.04.2025]],0)</f>
        <v>0</v>
      </c>
      <c r="AY624" s="161"/>
      <c r="AZ624" s="166">
        <f>IF(PMKAFAAPAYER[[#This Row],[ ]]="Payé",PMKAFAAPAYER[[#This Row],[16.04.2025]],0)</f>
        <v>0</v>
      </c>
      <c r="BA624" s="161"/>
      <c r="BB624" s="166">
        <f>IF(PMKAFAAPAYER[[#This Row],[ ]]="Payé",PMKAFAAPAYER[[#This Row],[23.04.2025]],0)</f>
        <v>0</v>
      </c>
      <c r="BC624" s="161"/>
      <c r="BD624" s="176">
        <f>IF(PMKAFAAPAYER[[#This Row],[ ]]="Payé",PMKAFAAPAYER[[#This Row],[30.04.2025]],0)</f>
        <v>0</v>
      </c>
      <c r="BE624" s="18">
        <f t="shared" si="144"/>
        <v>0</v>
      </c>
      <c r="BF624" s="162"/>
      <c r="BG624" s="166">
        <f>IF(PMKAFAAPAYER[[#This Row],[ ]]="Payé",PMKAFAAPAYER[[#This Row],[07.05.2025]],0)</f>
        <v>0</v>
      </c>
      <c r="BH624" s="161"/>
      <c r="BI624" s="166">
        <f>IF(PMKAFAAPAYER[[#This Row],[ ]]="Payé",PMKAFAAPAYER[[#This Row],[14.05.2025]],0)</f>
        <v>0</v>
      </c>
      <c r="BJ624" s="161"/>
      <c r="BK624" s="166">
        <f>IF(PMKAFAAPAYER[[#This Row],[ ]]="Payé",PMKAFAAPAYER[[#This Row],[21.05.2025]],0)</f>
        <v>0</v>
      </c>
      <c r="BL624" s="161"/>
      <c r="BM624" s="176">
        <f>IF(PMKAFAAPAYER[[#This Row],[ ]]="Payé",PMKAFAAPAYER[[#This Row],[28.05.2025]],0)</f>
        <v>0</v>
      </c>
      <c r="BN624" s="17">
        <f t="shared" si="145"/>
        <v>0</v>
      </c>
      <c r="BO624" s="162"/>
      <c r="BP624" s="166">
        <f>IF(PMKAFAAPAYER[[#This Row],[ ]]="Payé",PMKAFAAPAYER[[#This Row],[04.06.2025]],0)</f>
        <v>0</v>
      </c>
      <c r="BQ624" s="161"/>
      <c r="BR624" s="166">
        <f>IF(PMKAFAAPAYER[[#This Row],[ ]]="Payé",PMKAFAAPAYER[[#This Row],[11.06.2025]],0)</f>
        <v>0</v>
      </c>
      <c r="BS624" s="161"/>
      <c r="BT624" s="166">
        <f>IF(PMKAFAAPAYER[[#This Row],[ ]]="Payé",PMKAFAAPAYER[[#This Row],[18.06.2025]],0)</f>
        <v>0</v>
      </c>
      <c r="BU624" s="161"/>
      <c r="BV624" s="176">
        <f>IF(PMKAFAAPAYER[[#This Row],[ ]]="Payé",PMKAFAAPAYER[[#This Row],[25.06.2025]],0)</f>
        <v>0</v>
      </c>
      <c r="BW624" s="18">
        <f t="shared" si="146"/>
        <v>0</v>
      </c>
      <c r="BX624" s="162"/>
      <c r="BY624" s="166">
        <f>IF(PMKAFAAPAYER[[#This Row],[ ]]="Payé",PMKAFAAPAYER[[#This Row],[02.07.2025]],0)</f>
        <v>0</v>
      </c>
      <c r="BZ624" s="161"/>
      <c r="CA624" s="166">
        <f>IF(PMKAFAAPAYER[[#This Row],[ ]]="Payé",PMKAFAAPAYER[[#This Row],[09.07.2025]],0)</f>
        <v>0</v>
      </c>
      <c r="CB624" s="161"/>
      <c r="CC624" s="166">
        <f>IF(PMKAFAAPAYER[[#This Row],[ ]]="Payé",PMKAFAAPAYER[[#This Row],[16.07.2025]],0)</f>
        <v>0</v>
      </c>
      <c r="CD624" s="161"/>
      <c r="CE624" s="166">
        <f>IF(PMKAFAAPAYER[[#This Row],[ ]]="Payé",PMKAFAAPAYER[[#This Row],[23.07.2025]],0)</f>
        <v>0</v>
      </c>
      <c r="CF624" s="161"/>
      <c r="CG624" s="176">
        <f>IF(PMKAFAAPAYER[[#This Row],[ ]]="Payé",PMKAFAAPAYER[[#This Row],[30.07.2025]],0)</f>
        <v>0</v>
      </c>
      <c r="CH624" s="17">
        <f t="shared" si="147"/>
        <v>0</v>
      </c>
      <c r="CI624" s="162"/>
      <c r="CJ624" s="166">
        <f>IF(PMKAFAAPAYER[[#This Row],[ ]]="Payé",PMKAFAAPAYER[[#This Row],[06.08.2025]],0)</f>
        <v>0</v>
      </c>
      <c r="CK624" s="161"/>
      <c r="CL624" s="166">
        <f>IF(PMKAFAAPAYER[[#This Row],[ ]]="Payé",PMKAFAAPAYER[[#This Row],[13.08.2025]],0)</f>
        <v>0</v>
      </c>
      <c r="CM624" s="161"/>
      <c r="CN624" s="166">
        <f>IF(PMKAFAAPAYER[[#This Row],[ ]]="Payé",PMKAFAAPAYER[[#This Row],[20.08.2025]],0)</f>
        <v>0</v>
      </c>
      <c r="CO624" s="161"/>
      <c r="CP624" s="176">
        <f>IF(PMKAFAAPAYER[[#This Row],[ ]]="Payé",PMKAFAAPAYER[[#This Row],[27.08.2025]],0)</f>
        <v>0</v>
      </c>
      <c r="CQ624" s="18">
        <f t="shared" si="148"/>
        <v>0</v>
      </c>
      <c r="CR624" s="162"/>
      <c r="CS624" s="166">
        <f>IF(PMKAFAAPAYER[[#This Row],[ ]]="Payé",PMKAFAAPAYER[[#This Row],[03.09.2025]],0)</f>
        <v>0</v>
      </c>
      <c r="CT624" s="161"/>
      <c r="CU624" s="166">
        <f>IF(PMKAFAAPAYER[[#This Row],[ ]]="Payé",PMKAFAAPAYER[[#This Row],[10.09.2025]],0)</f>
        <v>0</v>
      </c>
      <c r="CV624" s="161"/>
      <c r="CW624" s="166">
        <f>IF(PMKAFAAPAYER[[#This Row],[ ]]="Payé",PMKAFAAPAYER[[#This Row],[17.09.2025]],0)</f>
        <v>0</v>
      </c>
      <c r="CX624" s="161"/>
      <c r="CY624" s="176">
        <f>IF(PMKAFAAPAYER[[#This Row],[ ]]="Payé",PMKAFAAPAYER[[#This Row],[24.09.2025]],0)</f>
        <v>0</v>
      </c>
      <c r="CZ624" s="17">
        <f t="shared" si="149"/>
        <v>0</v>
      </c>
      <c r="DA624" s="162"/>
      <c r="DB624" s="166">
        <f>IF(PMKAFAAPAYER[[#This Row],[ ]]="Payé",PMKAFAAPAYER[[#This Row],[01.10.2025]],0)</f>
        <v>0</v>
      </c>
      <c r="DC624" s="161"/>
      <c r="DD624" s="166">
        <f>IF(PMKAFAAPAYER[[#This Row],[ ]]="Payé",PMKAFAAPAYER[[#This Row],[08.10.2025]],0)</f>
        <v>0</v>
      </c>
      <c r="DE624" s="161"/>
      <c r="DF624" s="166">
        <f>IF(PMKAFAAPAYER[[#This Row],[ ]]="Payé",PMKAFAAPAYER[[#This Row],[15.10.2025]],0)</f>
        <v>0</v>
      </c>
      <c r="DG624" s="161"/>
      <c r="DH624" s="166">
        <f>IF(PMKAFAAPAYER[[#This Row],[ ]]="Payé",PMKAFAAPAYER[[#This Row],[22.10.2025]],0)</f>
        <v>0</v>
      </c>
      <c r="DI624" s="161"/>
      <c r="DJ624" s="176">
        <f>IF(PMKAFAAPAYER[[#This Row],[ ]]="Payé",PMKAFAAPAYER[[#This Row],[29.10.2025]],0)</f>
        <v>0</v>
      </c>
      <c r="DK624" s="18">
        <f t="shared" si="150"/>
        <v>0</v>
      </c>
      <c r="DL624" s="162"/>
      <c r="DM624" s="166">
        <f>IF(PMKAFAAPAYER[[#This Row],[ ]]="Payé",PMKAFAAPAYER[[#This Row],[05.11.2025]],0)</f>
        <v>0</v>
      </c>
      <c r="DN624" s="161"/>
      <c r="DO624" s="166">
        <f>IF(PMKAFAAPAYER[[#This Row],[ ]]="Payé",PMKAFAAPAYER[[#This Row],[12.11.2025]],0)</f>
        <v>0</v>
      </c>
      <c r="DP624" s="161"/>
      <c r="DQ624" s="166">
        <f>IF(PMKAFAAPAYER[[#This Row],[ ]]="Payé",PMKAFAAPAYER[[#This Row],[19.11.2025]],0)</f>
        <v>0</v>
      </c>
      <c r="DR624" s="161"/>
      <c r="DS624" s="176">
        <f>IF(PMKAFAAPAYER[[#This Row],[ ]]="Payé",PMKAFAAPAYER[[#This Row],[26.11.2025]],0)</f>
        <v>0</v>
      </c>
      <c r="DT624" s="17">
        <f t="shared" si="151"/>
        <v>0</v>
      </c>
      <c r="DU624" s="162"/>
      <c r="DV624" s="166">
        <f>IF(PMKAFAAPAYER[[#This Row],[ ]]="Payé",PMKAFAAPAYER[[#This Row],[03.12.2025]],0)</f>
        <v>0</v>
      </c>
      <c r="DW624" s="161"/>
      <c r="DX624" s="166">
        <f>IF(PMKAFAAPAYER[[#This Row],[ ]]="Payé",PMKAFAAPAYER[[#This Row],[10.12.2025]],0)</f>
        <v>0</v>
      </c>
      <c r="DY624" s="161"/>
      <c r="DZ624" s="166">
        <f>IF(PMKAFAAPAYER[[#This Row],[ ]]="Payé",PMKAFAAPAYER[[#This Row],[17.12.2025]],0)</f>
        <v>0</v>
      </c>
      <c r="EA624" s="161"/>
      <c r="EB624" s="166">
        <f>IF(PMKAFAAPAYER[[#This Row],[ ]]="Payé",PMKAFAAPAYER[[#This Row],[24.12.2025]],0)</f>
        <v>0</v>
      </c>
      <c r="EC624" s="161"/>
      <c r="ED624" s="176">
        <f>IF(PMKAFAAPAYER[[#This Row],[ ]]="Payé",PMKAFAAPAYER[[#This Row],[31.12.2025]],0)</f>
        <v>0</v>
      </c>
      <c r="EE624" s="18">
        <f t="shared" si="152"/>
        <v>0</v>
      </c>
      <c r="EF624" s="11">
        <f t="shared" si="153"/>
        <v>0</v>
      </c>
      <c r="EG624" s="16">
        <f>+PMKAFAAPAYER[[#This Row],[CHF]]-PMKAFAAPAYER[[#This Row],[T2025]]</f>
        <v>0</v>
      </c>
    </row>
    <row r="625" spans="1:137" x14ac:dyDescent="0.3">
      <c r="A625" s="9">
        <f t="shared" si="154"/>
        <v>620</v>
      </c>
      <c r="B625" s="250"/>
      <c r="C625" s="251"/>
      <c r="D625" s="252"/>
      <c r="E625" s="253"/>
      <c r="F625" s="265">
        <f t="shared" si="155"/>
        <v>0</v>
      </c>
      <c r="G625" s="254"/>
      <c r="H625" s="255"/>
      <c r="I625" s="256"/>
      <c r="J625" s="14"/>
      <c r="K625" s="14"/>
      <c r="L625" s="14"/>
      <c r="N625" s="15"/>
      <c r="P625" s="258"/>
      <c r="Q625" s="259"/>
      <c r="R625" s="260"/>
      <c r="S625" s="166">
        <f>IF(PMKAFAAPAYER[[#This Row],[ ]]="Payé",PMKAFAAPAYER[[#This Row],[02.01.2025]],0)</f>
        <v>0</v>
      </c>
      <c r="T625" s="234"/>
      <c r="U625" s="166">
        <f>IF(PMKAFAAPAYER[[#This Row],[ ]]="Payé",PMKAFAAPAYER[[#This Row],[09.01.2025]],0)</f>
        <v>0</v>
      </c>
      <c r="V625" s="234"/>
      <c r="W625" s="166">
        <f>IF(PMKAFAAPAYER[[#This Row],[ ]]="Payé",PMKAFAAPAYER[[#This Row],[16.01.2025]],0)</f>
        <v>0</v>
      </c>
      <c r="X625" s="234"/>
      <c r="Y625" s="166">
        <f>IF(PMKAFAAPAYER[[#This Row],[ ]]="Payé",PMKAFAAPAYER[[#This Row],[23.01.2025]],0)</f>
        <v>0</v>
      </c>
      <c r="Z625" s="234"/>
      <c r="AA625" s="176">
        <f>IF(PMKAFAAPAYER[[#This Row],[ ]]="Payé",PMKAFAAPAYER[[#This Row],[30.01.2025]],0)</f>
        <v>0</v>
      </c>
      <c r="AB625" s="32">
        <f t="shared" si="141"/>
        <v>0</v>
      </c>
      <c r="AC625" s="234"/>
      <c r="AD625" s="166">
        <f>IF(PMKAFAAPAYER[[#This Row],[ ]]="Payé",PMKAFAAPAYER[[#This Row],[06.02.2025]],0)</f>
        <v>0</v>
      </c>
      <c r="AE625" s="234"/>
      <c r="AF625" s="166">
        <f>IF(PMKAFAAPAYER[[#This Row],[ ]]="Payé",PMKAFAAPAYER[[#This Row],[13.02.2025]],0)</f>
        <v>0</v>
      </c>
      <c r="AG625" s="234"/>
      <c r="AH625" s="166">
        <f>IF(PMKAFAAPAYER[[#This Row],[ ]]="Payé",PMKAFAAPAYER[[#This Row],[20.02.2025]],0)</f>
        <v>0</v>
      </c>
      <c r="AI625" s="234"/>
      <c r="AJ625" s="176">
        <f>IF(PMKAFAAPAYER[[#This Row],[ ]]="Payé",PMKAFAAPAYER[[#This Row],[27.02.2025]],0)</f>
        <v>0</v>
      </c>
      <c r="AK625" s="47">
        <f t="shared" si="142"/>
        <v>0</v>
      </c>
      <c r="AL625" s="162"/>
      <c r="AM625" s="166">
        <f>IF(PMKAFAAPAYER[[#This Row],[ ]]="Payé",PMKAFAAPAYER[[#This Row],[05.03.2025]],0)</f>
        <v>0</v>
      </c>
      <c r="AN625" s="161"/>
      <c r="AO625" s="166">
        <f>IF(PMKAFAAPAYER[[#This Row],[ ]]="Payé",PMKAFAAPAYER[[#This Row],[12.03.2025]],0)</f>
        <v>0</v>
      </c>
      <c r="AP625" s="161"/>
      <c r="AQ625" s="166">
        <f>IF(PMKAFAAPAYER[[#This Row],[ ]]="Payé",PMKAFAAPAYER[[#This Row],[19.03.2025]],0)</f>
        <v>0</v>
      </c>
      <c r="AR625" s="161"/>
      <c r="AS625" s="176">
        <f>IF(PMKAFAAPAYER[[#This Row],[ ]]="Payé",PMKAFAAPAYER[[#This Row],[26.03.2025]],0)</f>
        <v>0</v>
      </c>
      <c r="AT625" s="17">
        <f t="shared" si="143"/>
        <v>0</v>
      </c>
      <c r="AU625" s="162"/>
      <c r="AV625" s="166">
        <f>IF(PMKAFAAPAYER[[#This Row],[ ]]="Payé",PMKAFAAPAYER[[#This Row],[02.04.2025]],0)</f>
        <v>0</v>
      </c>
      <c r="AW625" s="161"/>
      <c r="AX625" s="166">
        <f>IF(PMKAFAAPAYER[[#This Row],[ ]]="Payé",PMKAFAAPAYER[[#This Row],[09.04.2025]],0)</f>
        <v>0</v>
      </c>
      <c r="AY625" s="161"/>
      <c r="AZ625" s="166">
        <f>IF(PMKAFAAPAYER[[#This Row],[ ]]="Payé",PMKAFAAPAYER[[#This Row],[16.04.2025]],0)</f>
        <v>0</v>
      </c>
      <c r="BA625" s="161"/>
      <c r="BB625" s="166">
        <f>IF(PMKAFAAPAYER[[#This Row],[ ]]="Payé",PMKAFAAPAYER[[#This Row],[23.04.2025]],0)</f>
        <v>0</v>
      </c>
      <c r="BC625" s="161"/>
      <c r="BD625" s="176">
        <f>IF(PMKAFAAPAYER[[#This Row],[ ]]="Payé",PMKAFAAPAYER[[#This Row],[30.04.2025]],0)</f>
        <v>0</v>
      </c>
      <c r="BE625" s="18">
        <f t="shared" si="144"/>
        <v>0</v>
      </c>
      <c r="BF625" s="162"/>
      <c r="BG625" s="166">
        <f>IF(PMKAFAAPAYER[[#This Row],[ ]]="Payé",PMKAFAAPAYER[[#This Row],[07.05.2025]],0)</f>
        <v>0</v>
      </c>
      <c r="BH625" s="161"/>
      <c r="BI625" s="166">
        <f>IF(PMKAFAAPAYER[[#This Row],[ ]]="Payé",PMKAFAAPAYER[[#This Row],[14.05.2025]],0)</f>
        <v>0</v>
      </c>
      <c r="BJ625" s="161"/>
      <c r="BK625" s="166">
        <f>IF(PMKAFAAPAYER[[#This Row],[ ]]="Payé",PMKAFAAPAYER[[#This Row],[21.05.2025]],0)</f>
        <v>0</v>
      </c>
      <c r="BL625" s="161"/>
      <c r="BM625" s="176">
        <f>IF(PMKAFAAPAYER[[#This Row],[ ]]="Payé",PMKAFAAPAYER[[#This Row],[28.05.2025]],0)</f>
        <v>0</v>
      </c>
      <c r="BN625" s="17">
        <f t="shared" si="145"/>
        <v>0</v>
      </c>
      <c r="BO625" s="162"/>
      <c r="BP625" s="166">
        <f>IF(PMKAFAAPAYER[[#This Row],[ ]]="Payé",PMKAFAAPAYER[[#This Row],[04.06.2025]],0)</f>
        <v>0</v>
      </c>
      <c r="BQ625" s="161"/>
      <c r="BR625" s="166">
        <f>IF(PMKAFAAPAYER[[#This Row],[ ]]="Payé",PMKAFAAPAYER[[#This Row],[11.06.2025]],0)</f>
        <v>0</v>
      </c>
      <c r="BS625" s="161"/>
      <c r="BT625" s="166">
        <f>IF(PMKAFAAPAYER[[#This Row],[ ]]="Payé",PMKAFAAPAYER[[#This Row],[18.06.2025]],0)</f>
        <v>0</v>
      </c>
      <c r="BU625" s="161"/>
      <c r="BV625" s="176">
        <f>IF(PMKAFAAPAYER[[#This Row],[ ]]="Payé",PMKAFAAPAYER[[#This Row],[25.06.2025]],0)</f>
        <v>0</v>
      </c>
      <c r="BW625" s="18">
        <f t="shared" si="146"/>
        <v>0</v>
      </c>
      <c r="BX625" s="162"/>
      <c r="BY625" s="166">
        <f>IF(PMKAFAAPAYER[[#This Row],[ ]]="Payé",PMKAFAAPAYER[[#This Row],[02.07.2025]],0)</f>
        <v>0</v>
      </c>
      <c r="BZ625" s="161"/>
      <c r="CA625" s="166">
        <f>IF(PMKAFAAPAYER[[#This Row],[ ]]="Payé",PMKAFAAPAYER[[#This Row],[09.07.2025]],0)</f>
        <v>0</v>
      </c>
      <c r="CB625" s="161"/>
      <c r="CC625" s="166">
        <f>IF(PMKAFAAPAYER[[#This Row],[ ]]="Payé",PMKAFAAPAYER[[#This Row],[16.07.2025]],0)</f>
        <v>0</v>
      </c>
      <c r="CD625" s="161"/>
      <c r="CE625" s="166">
        <f>IF(PMKAFAAPAYER[[#This Row],[ ]]="Payé",PMKAFAAPAYER[[#This Row],[23.07.2025]],0)</f>
        <v>0</v>
      </c>
      <c r="CF625" s="161"/>
      <c r="CG625" s="176">
        <f>IF(PMKAFAAPAYER[[#This Row],[ ]]="Payé",PMKAFAAPAYER[[#This Row],[30.07.2025]],0)</f>
        <v>0</v>
      </c>
      <c r="CH625" s="17">
        <f t="shared" si="147"/>
        <v>0</v>
      </c>
      <c r="CI625" s="162"/>
      <c r="CJ625" s="166">
        <f>IF(PMKAFAAPAYER[[#This Row],[ ]]="Payé",PMKAFAAPAYER[[#This Row],[06.08.2025]],0)</f>
        <v>0</v>
      </c>
      <c r="CK625" s="161"/>
      <c r="CL625" s="166">
        <f>IF(PMKAFAAPAYER[[#This Row],[ ]]="Payé",PMKAFAAPAYER[[#This Row],[13.08.2025]],0)</f>
        <v>0</v>
      </c>
      <c r="CM625" s="161"/>
      <c r="CN625" s="166">
        <f>IF(PMKAFAAPAYER[[#This Row],[ ]]="Payé",PMKAFAAPAYER[[#This Row],[20.08.2025]],0)</f>
        <v>0</v>
      </c>
      <c r="CO625" s="161"/>
      <c r="CP625" s="176">
        <f>IF(PMKAFAAPAYER[[#This Row],[ ]]="Payé",PMKAFAAPAYER[[#This Row],[27.08.2025]],0)</f>
        <v>0</v>
      </c>
      <c r="CQ625" s="18">
        <f t="shared" si="148"/>
        <v>0</v>
      </c>
      <c r="CR625" s="162"/>
      <c r="CS625" s="166">
        <f>IF(PMKAFAAPAYER[[#This Row],[ ]]="Payé",PMKAFAAPAYER[[#This Row],[03.09.2025]],0)</f>
        <v>0</v>
      </c>
      <c r="CT625" s="161"/>
      <c r="CU625" s="166">
        <f>IF(PMKAFAAPAYER[[#This Row],[ ]]="Payé",PMKAFAAPAYER[[#This Row],[10.09.2025]],0)</f>
        <v>0</v>
      </c>
      <c r="CV625" s="161"/>
      <c r="CW625" s="166">
        <f>IF(PMKAFAAPAYER[[#This Row],[ ]]="Payé",PMKAFAAPAYER[[#This Row],[17.09.2025]],0)</f>
        <v>0</v>
      </c>
      <c r="CX625" s="161"/>
      <c r="CY625" s="176">
        <f>IF(PMKAFAAPAYER[[#This Row],[ ]]="Payé",PMKAFAAPAYER[[#This Row],[24.09.2025]],0)</f>
        <v>0</v>
      </c>
      <c r="CZ625" s="17">
        <f t="shared" si="149"/>
        <v>0</v>
      </c>
      <c r="DA625" s="162"/>
      <c r="DB625" s="166">
        <f>IF(PMKAFAAPAYER[[#This Row],[ ]]="Payé",PMKAFAAPAYER[[#This Row],[01.10.2025]],0)</f>
        <v>0</v>
      </c>
      <c r="DC625" s="161"/>
      <c r="DD625" s="166">
        <f>IF(PMKAFAAPAYER[[#This Row],[ ]]="Payé",PMKAFAAPAYER[[#This Row],[08.10.2025]],0)</f>
        <v>0</v>
      </c>
      <c r="DE625" s="161"/>
      <c r="DF625" s="166">
        <f>IF(PMKAFAAPAYER[[#This Row],[ ]]="Payé",PMKAFAAPAYER[[#This Row],[15.10.2025]],0)</f>
        <v>0</v>
      </c>
      <c r="DG625" s="161"/>
      <c r="DH625" s="166">
        <f>IF(PMKAFAAPAYER[[#This Row],[ ]]="Payé",PMKAFAAPAYER[[#This Row],[22.10.2025]],0)</f>
        <v>0</v>
      </c>
      <c r="DI625" s="161"/>
      <c r="DJ625" s="176">
        <f>IF(PMKAFAAPAYER[[#This Row],[ ]]="Payé",PMKAFAAPAYER[[#This Row],[29.10.2025]],0)</f>
        <v>0</v>
      </c>
      <c r="DK625" s="18">
        <f t="shared" si="150"/>
        <v>0</v>
      </c>
      <c r="DL625" s="162"/>
      <c r="DM625" s="166">
        <f>IF(PMKAFAAPAYER[[#This Row],[ ]]="Payé",PMKAFAAPAYER[[#This Row],[05.11.2025]],0)</f>
        <v>0</v>
      </c>
      <c r="DN625" s="161"/>
      <c r="DO625" s="166">
        <f>IF(PMKAFAAPAYER[[#This Row],[ ]]="Payé",PMKAFAAPAYER[[#This Row],[12.11.2025]],0)</f>
        <v>0</v>
      </c>
      <c r="DP625" s="161"/>
      <c r="DQ625" s="166">
        <f>IF(PMKAFAAPAYER[[#This Row],[ ]]="Payé",PMKAFAAPAYER[[#This Row],[19.11.2025]],0)</f>
        <v>0</v>
      </c>
      <c r="DR625" s="161"/>
      <c r="DS625" s="176">
        <f>IF(PMKAFAAPAYER[[#This Row],[ ]]="Payé",PMKAFAAPAYER[[#This Row],[26.11.2025]],0)</f>
        <v>0</v>
      </c>
      <c r="DT625" s="17">
        <f t="shared" si="151"/>
        <v>0</v>
      </c>
      <c r="DU625" s="162"/>
      <c r="DV625" s="166">
        <f>IF(PMKAFAAPAYER[[#This Row],[ ]]="Payé",PMKAFAAPAYER[[#This Row],[03.12.2025]],0)</f>
        <v>0</v>
      </c>
      <c r="DW625" s="161"/>
      <c r="DX625" s="166">
        <f>IF(PMKAFAAPAYER[[#This Row],[ ]]="Payé",PMKAFAAPAYER[[#This Row],[10.12.2025]],0)</f>
        <v>0</v>
      </c>
      <c r="DY625" s="161"/>
      <c r="DZ625" s="166">
        <f>IF(PMKAFAAPAYER[[#This Row],[ ]]="Payé",PMKAFAAPAYER[[#This Row],[17.12.2025]],0)</f>
        <v>0</v>
      </c>
      <c r="EA625" s="161"/>
      <c r="EB625" s="166">
        <f>IF(PMKAFAAPAYER[[#This Row],[ ]]="Payé",PMKAFAAPAYER[[#This Row],[24.12.2025]],0)</f>
        <v>0</v>
      </c>
      <c r="EC625" s="161"/>
      <c r="ED625" s="176">
        <f>IF(PMKAFAAPAYER[[#This Row],[ ]]="Payé",PMKAFAAPAYER[[#This Row],[31.12.2025]],0)</f>
        <v>0</v>
      </c>
      <c r="EE625" s="18">
        <f t="shared" si="152"/>
        <v>0</v>
      </c>
      <c r="EF625" s="11">
        <f t="shared" si="153"/>
        <v>0</v>
      </c>
      <c r="EG625" s="16">
        <f>+PMKAFAAPAYER[[#This Row],[CHF]]-PMKAFAAPAYER[[#This Row],[T2025]]</f>
        <v>0</v>
      </c>
    </row>
    <row r="626" spans="1:137" x14ac:dyDescent="0.3">
      <c r="A626" s="9">
        <f t="shared" si="154"/>
        <v>621</v>
      </c>
      <c r="B626" s="250"/>
      <c r="C626" s="251"/>
      <c r="D626" s="252"/>
      <c r="E626" s="253"/>
      <c r="F626" s="265">
        <f t="shared" si="155"/>
        <v>0</v>
      </c>
      <c r="G626" s="254"/>
      <c r="H626" s="255"/>
      <c r="I626" s="256"/>
      <c r="J626" s="14"/>
      <c r="K626" s="14"/>
      <c r="L626" s="14"/>
      <c r="N626" s="15"/>
      <c r="P626" s="258"/>
      <c r="Q626" s="259"/>
      <c r="R626" s="260"/>
      <c r="S626" s="166">
        <f>IF(PMKAFAAPAYER[[#This Row],[ ]]="Payé",PMKAFAAPAYER[[#This Row],[02.01.2025]],0)</f>
        <v>0</v>
      </c>
      <c r="T626" s="234"/>
      <c r="U626" s="166">
        <f>IF(PMKAFAAPAYER[[#This Row],[ ]]="Payé",PMKAFAAPAYER[[#This Row],[09.01.2025]],0)</f>
        <v>0</v>
      </c>
      <c r="V626" s="234"/>
      <c r="W626" s="166">
        <f>IF(PMKAFAAPAYER[[#This Row],[ ]]="Payé",PMKAFAAPAYER[[#This Row],[16.01.2025]],0)</f>
        <v>0</v>
      </c>
      <c r="X626" s="234"/>
      <c r="Y626" s="166">
        <f>IF(PMKAFAAPAYER[[#This Row],[ ]]="Payé",PMKAFAAPAYER[[#This Row],[23.01.2025]],0)</f>
        <v>0</v>
      </c>
      <c r="Z626" s="234"/>
      <c r="AA626" s="176">
        <f>IF(PMKAFAAPAYER[[#This Row],[ ]]="Payé",PMKAFAAPAYER[[#This Row],[30.01.2025]],0)</f>
        <v>0</v>
      </c>
      <c r="AB626" s="32">
        <f t="shared" si="141"/>
        <v>0</v>
      </c>
      <c r="AC626" s="234"/>
      <c r="AD626" s="166">
        <f>IF(PMKAFAAPAYER[[#This Row],[ ]]="Payé",PMKAFAAPAYER[[#This Row],[06.02.2025]],0)</f>
        <v>0</v>
      </c>
      <c r="AE626" s="234"/>
      <c r="AF626" s="166">
        <f>IF(PMKAFAAPAYER[[#This Row],[ ]]="Payé",PMKAFAAPAYER[[#This Row],[13.02.2025]],0)</f>
        <v>0</v>
      </c>
      <c r="AG626" s="234"/>
      <c r="AH626" s="166">
        <f>IF(PMKAFAAPAYER[[#This Row],[ ]]="Payé",PMKAFAAPAYER[[#This Row],[20.02.2025]],0)</f>
        <v>0</v>
      </c>
      <c r="AI626" s="234"/>
      <c r="AJ626" s="176">
        <f>IF(PMKAFAAPAYER[[#This Row],[ ]]="Payé",PMKAFAAPAYER[[#This Row],[27.02.2025]],0)</f>
        <v>0</v>
      </c>
      <c r="AK626" s="47">
        <f t="shared" si="142"/>
        <v>0</v>
      </c>
      <c r="AL626" s="162"/>
      <c r="AM626" s="166">
        <f>IF(PMKAFAAPAYER[[#This Row],[ ]]="Payé",PMKAFAAPAYER[[#This Row],[05.03.2025]],0)</f>
        <v>0</v>
      </c>
      <c r="AN626" s="161"/>
      <c r="AO626" s="166">
        <f>IF(PMKAFAAPAYER[[#This Row],[ ]]="Payé",PMKAFAAPAYER[[#This Row],[12.03.2025]],0)</f>
        <v>0</v>
      </c>
      <c r="AP626" s="161"/>
      <c r="AQ626" s="166">
        <f>IF(PMKAFAAPAYER[[#This Row],[ ]]="Payé",PMKAFAAPAYER[[#This Row],[19.03.2025]],0)</f>
        <v>0</v>
      </c>
      <c r="AR626" s="161"/>
      <c r="AS626" s="176">
        <f>IF(PMKAFAAPAYER[[#This Row],[ ]]="Payé",PMKAFAAPAYER[[#This Row],[26.03.2025]],0)</f>
        <v>0</v>
      </c>
      <c r="AT626" s="17">
        <f t="shared" si="143"/>
        <v>0</v>
      </c>
      <c r="AU626" s="162"/>
      <c r="AV626" s="166">
        <f>IF(PMKAFAAPAYER[[#This Row],[ ]]="Payé",PMKAFAAPAYER[[#This Row],[02.04.2025]],0)</f>
        <v>0</v>
      </c>
      <c r="AW626" s="161"/>
      <c r="AX626" s="166">
        <f>IF(PMKAFAAPAYER[[#This Row],[ ]]="Payé",PMKAFAAPAYER[[#This Row],[09.04.2025]],0)</f>
        <v>0</v>
      </c>
      <c r="AY626" s="161"/>
      <c r="AZ626" s="166">
        <f>IF(PMKAFAAPAYER[[#This Row],[ ]]="Payé",PMKAFAAPAYER[[#This Row],[16.04.2025]],0)</f>
        <v>0</v>
      </c>
      <c r="BA626" s="161"/>
      <c r="BB626" s="166">
        <f>IF(PMKAFAAPAYER[[#This Row],[ ]]="Payé",PMKAFAAPAYER[[#This Row],[23.04.2025]],0)</f>
        <v>0</v>
      </c>
      <c r="BC626" s="161"/>
      <c r="BD626" s="176">
        <f>IF(PMKAFAAPAYER[[#This Row],[ ]]="Payé",PMKAFAAPAYER[[#This Row],[30.04.2025]],0)</f>
        <v>0</v>
      </c>
      <c r="BE626" s="18">
        <f t="shared" si="144"/>
        <v>0</v>
      </c>
      <c r="BF626" s="162"/>
      <c r="BG626" s="166">
        <f>IF(PMKAFAAPAYER[[#This Row],[ ]]="Payé",PMKAFAAPAYER[[#This Row],[07.05.2025]],0)</f>
        <v>0</v>
      </c>
      <c r="BH626" s="161"/>
      <c r="BI626" s="166">
        <f>IF(PMKAFAAPAYER[[#This Row],[ ]]="Payé",PMKAFAAPAYER[[#This Row],[14.05.2025]],0)</f>
        <v>0</v>
      </c>
      <c r="BJ626" s="161"/>
      <c r="BK626" s="166">
        <f>IF(PMKAFAAPAYER[[#This Row],[ ]]="Payé",PMKAFAAPAYER[[#This Row],[21.05.2025]],0)</f>
        <v>0</v>
      </c>
      <c r="BL626" s="161"/>
      <c r="BM626" s="176">
        <f>IF(PMKAFAAPAYER[[#This Row],[ ]]="Payé",PMKAFAAPAYER[[#This Row],[28.05.2025]],0)</f>
        <v>0</v>
      </c>
      <c r="BN626" s="17">
        <f t="shared" si="145"/>
        <v>0</v>
      </c>
      <c r="BO626" s="162"/>
      <c r="BP626" s="166">
        <f>IF(PMKAFAAPAYER[[#This Row],[ ]]="Payé",PMKAFAAPAYER[[#This Row],[04.06.2025]],0)</f>
        <v>0</v>
      </c>
      <c r="BQ626" s="161"/>
      <c r="BR626" s="166">
        <f>IF(PMKAFAAPAYER[[#This Row],[ ]]="Payé",PMKAFAAPAYER[[#This Row],[11.06.2025]],0)</f>
        <v>0</v>
      </c>
      <c r="BS626" s="161"/>
      <c r="BT626" s="166">
        <f>IF(PMKAFAAPAYER[[#This Row],[ ]]="Payé",PMKAFAAPAYER[[#This Row],[18.06.2025]],0)</f>
        <v>0</v>
      </c>
      <c r="BU626" s="161"/>
      <c r="BV626" s="176">
        <f>IF(PMKAFAAPAYER[[#This Row],[ ]]="Payé",PMKAFAAPAYER[[#This Row],[25.06.2025]],0)</f>
        <v>0</v>
      </c>
      <c r="BW626" s="18">
        <f t="shared" si="146"/>
        <v>0</v>
      </c>
      <c r="BX626" s="162"/>
      <c r="BY626" s="166">
        <f>IF(PMKAFAAPAYER[[#This Row],[ ]]="Payé",PMKAFAAPAYER[[#This Row],[02.07.2025]],0)</f>
        <v>0</v>
      </c>
      <c r="BZ626" s="161"/>
      <c r="CA626" s="166">
        <f>IF(PMKAFAAPAYER[[#This Row],[ ]]="Payé",PMKAFAAPAYER[[#This Row],[09.07.2025]],0)</f>
        <v>0</v>
      </c>
      <c r="CB626" s="161"/>
      <c r="CC626" s="166">
        <f>IF(PMKAFAAPAYER[[#This Row],[ ]]="Payé",PMKAFAAPAYER[[#This Row],[16.07.2025]],0)</f>
        <v>0</v>
      </c>
      <c r="CD626" s="161"/>
      <c r="CE626" s="166">
        <f>IF(PMKAFAAPAYER[[#This Row],[ ]]="Payé",PMKAFAAPAYER[[#This Row],[23.07.2025]],0)</f>
        <v>0</v>
      </c>
      <c r="CF626" s="161"/>
      <c r="CG626" s="176">
        <f>IF(PMKAFAAPAYER[[#This Row],[ ]]="Payé",PMKAFAAPAYER[[#This Row],[30.07.2025]],0)</f>
        <v>0</v>
      </c>
      <c r="CH626" s="17">
        <f t="shared" si="147"/>
        <v>0</v>
      </c>
      <c r="CI626" s="162"/>
      <c r="CJ626" s="166">
        <f>IF(PMKAFAAPAYER[[#This Row],[ ]]="Payé",PMKAFAAPAYER[[#This Row],[06.08.2025]],0)</f>
        <v>0</v>
      </c>
      <c r="CK626" s="161"/>
      <c r="CL626" s="166">
        <f>IF(PMKAFAAPAYER[[#This Row],[ ]]="Payé",PMKAFAAPAYER[[#This Row],[13.08.2025]],0)</f>
        <v>0</v>
      </c>
      <c r="CM626" s="161"/>
      <c r="CN626" s="166">
        <f>IF(PMKAFAAPAYER[[#This Row],[ ]]="Payé",PMKAFAAPAYER[[#This Row],[20.08.2025]],0)</f>
        <v>0</v>
      </c>
      <c r="CO626" s="161"/>
      <c r="CP626" s="176">
        <f>IF(PMKAFAAPAYER[[#This Row],[ ]]="Payé",PMKAFAAPAYER[[#This Row],[27.08.2025]],0)</f>
        <v>0</v>
      </c>
      <c r="CQ626" s="18">
        <f t="shared" si="148"/>
        <v>0</v>
      </c>
      <c r="CR626" s="162"/>
      <c r="CS626" s="166">
        <f>IF(PMKAFAAPAYER[[#This Row],[ ]]="Payé",PMKAFAAPAYER[[#This Row],[03.09.2025]],0)</f>
        <v>0</v>
      </c>
      <c r="CT626" s="161"/>
      <c r="CU626" s="166">
        <f>IF(PMKAFAAPAYER[[#This Row],[ ]]="Payé",PMKAFAAPAYER[[#This Row],[10.09.2025]],0)</f>
        <v>0</v>
      </c>
      <c r="CV626" s="161"/>
      <c r="CW626" s="166">
        <f>IF(PMKAFAAPAYER[[#This Row],[ ]]="Payé",PMKAFAAPAYER[[#This Row],[17.09.2025]],0)</f>
        <v>0</v>
      </c>
      <c r="CX626" s="161"/>
      <c r="CY626" s="176">
        <f>IF(PMKAFAAPAYER[[#This Row],[ ]]="Payé",PMKAFAAPAYER[[#This Row],[24.09.2025]],0)</f>
        <v>0</v>
      </c>
      <c r="CZ626" s="17">
        <f t="shared" si="149"/>
        <v>0</v>
      </c>
      <c r="DA626" s="162"/>
      <c r="DB626" s="166">
        <f>IF(PMKAFAAPAYER[[#This Row],[ ]]="Payé",PMKAFAAPAYER[[#This Row],[01.10.2025]],0)</f>
        <v>0</v>
      </c>
      <c r="DC626" s="161"/>
      <c r="DD626" s="166">
        <f>IF(PMKAFAAPAYER[[#This Row],[ ]]="Payé",PMKAFAAPAYER[[#This Row],[08.10.2025]],0)</f>
        <v>0</v>
      </c>
      <c r="DE626" s="161"/>
      <c r="DF626" s="166">
        <f>IF(PMKAFAAPAYER[[#This Row],[ ]]="Payé",PMKAFAAPAYER[[#This Row],[15.10.2025]],0)</f>
        <v>0</v>
      </c>
      <c r="DG626" s="161"/>
      <c r="DH626" s="166">
        <f>IF(PMKAFAAPAYER[[#This Row],[ ]]="Payé",PMKAFAAPAYER[[#This Row],[22.10.2025]],0)</f>
        <v>0</v>
      </c>
      <c r="DI626" s="161"/>
      <c r="DJ626" s="176">
        <f>IF(PMKAFAAPAYER[[#This Row],[ ]]="Payé",PMKAFAAPAYER[[#This Row],[29.10.2025]],0)</f>
        <v>0</v>
      </c>
      <c r="DK626" s="18">
        <f t="shared" si="150"/>
        <v>0</v>
      </c>
      <c r="DL626" s="162"/>
      <c r="DM626" s="166">
        <f>IF(PMKAFAAPAYER[[#This Row],[ ]]="Payé",PMKAFAAPAYER[[#This Row],[05.11.2025]],0)</f>
        <v>0</v>
      </c>
      <c r="DN626" s="161"/>
      <c r="DO626" s="166">
        <f>IF(PMKAFAAPAYER[[#This Row],[ ]]="Payé",PMKAFAAPAYER[[#This Row],[12.11.2025]],0)</f>
        <v>0</v>
      </c>
      <c r="DP626" s="161"/>
      <c r="DQ626" s="166">
        <f>IF(PMKAFAAPAYER[[#This Row],[ ]]="Payé",PMKAFAAPAYER[[#This Row],[19.11.2025]],0)</f>
        <v>0</v>
      </c>
      <c r="DR626" s="161"/>
      <c r="DS626" s="176">
        <f>IF(PMKAFAAPAYER[[#This Row],[ ]]="Payé",PMKAFAAPAYER[[#This Row],[26.11.2025]],0)</f>
        <v>0</v>
      </c>
      <c r="DT626" s="17">
        <f t="shared" si="151"/>
        <v>0</v>
      </c>
      <c r="DU626" s="162"/>
      <c r="DV626" s="166">
        <f>IF(PMKAFAAPAYER[[#This Row],[ ]]="Payé",PMKAFAAPAYER[[#This Row],[03.12.2025]],0)</f>
        <v>0</v>
      </c>
      <c r="DW626" s="161"/>
      <c r="DX626" s="166">
        <f>IF(PMKAFAAPAYER[[#This Row],[ ]]="Payé",PMKAFAAPAYER[[#This Row],[10.12.2025]],0)</f>
        <v>0</v>
      </c>
      <c r="DY626" s="161"/>
      <c r="DZ626" s="166">
        <f>IF(PMKAFAAPAYER[[#This Row],[ ]]="Payé",PMKAFAAPAYER[[#This Row],[17.12.2025]],0)</f>
        <v>0</v>
      </c>
      <c r="EA626" s="161"/>
      <c r="EB626" s="166">
        <f>IF(PMKAFAAPAYER[[#This Row],[ ]]="Payé",PMKAFAAPAYER[[#This Row],[24.12.2025]],0)</f>
        <v>0</v>
      </c>
      <c r="EC626" s="161"/>
      <c r="ED626" s="176">
        <f>IF(PMKAFAAPAYER[[#This Row],[ ]]="Payé",PMKAFAAPAYER[[#This Row],[31.12.2025]],0)</f>
        <v>0</v>
      </c>
      <c r="EE626" s="18">
        <f t="shared" si="152"/>
        <v>0</v>
      </c>
      <c r="EF626" s="11">
        <f t="shared" si="153"/>
        <v>0</v>
      </c>
      <c r="EG626" s="16">
        <f>+PMKAFAAPAYER[[#This Row],[CHF]]-PMKAFAAPAYER[[#This Row],[T2025]]</f>
        <v>0</v>
      </c>
    </row>
    <row r="627" spans="1:137" x14ac:dyDescent="0.3">
      <c r="A627" s="9">
        <f t="shared" si="154"/>
        <v>622</v>
      </c>
      <c r="B627" s="250"/>
      <c r="C627" s="251"/>
      <c r="D627" s="252"/>
      <c r="E627" s="253"/>
      <c r="F627" s="265">
        <f t="shared" si="155"/>
        <v>0</v>
      </c>
      <c r="G627" s="254"/>
      <c r="H627" s="255"/>
      <c r="I627" s="256"/>
      <c r="J627" s="14"/>
      <c r="K627" s="14"/>
      <c r="L627" s="14"/>
      <c r="N627" s="15"/>
      <c r="P627" s="258"/>
      <c r="Q627" s="259"/>
      <c r="R627" s="260"/>
      <c r="S627" s="166">
        <f>IF(PMKAFAAPAYER[[#This Row],[ ]]="Payé",PMKAFAAPAYER[[#This Row],[02.01.2025]],0)</f>
        <v>0</v>
      </c>
      <c r="T627" s="234"/>
      <c r="U627" s="166">
        <f>IF(PMKAFAAPAYER[[#This Row],[ ]]="Payé",PMKAFAAPAYER[[#This Row],[09.01.2025]],0)</f>
        <v>0</v>
      </c>
      <c r="V627" s="234"/>
      <c r="W627" s="166">
        <f>IF(PMKAFAAPAYER[[#This Row],[ ]]="Payé",PMKAFAAPAYER[[#This Row],[16.01.2025]],0)</f>
        <v>0</v>
      </c>
      <c r="X627" s="234"/>
      <c r="Y627" s="166">
        <f>IF(PMKAFAAPAYER[[#This Row],[ ]]="Payé",PMKAFAAPAYER[[#This Row],[23.01.2025]],0)</f>
        <v>0</v>
      </c>
      <c r="Z627" s="234"/>
      <c r="AA627" s="176">
        <f>IF(PMKAFAAPAYER[[#This Row],[ ]]="Payé",PMKAFAAPAYER[[#This Row],[30.01.2025]],0)</f>
        <v>0</v>
      </c>
      <c r="AB627" s="32">
        <f t="shared" si="141"/>
        <v>0</v>
      </c>
      <c r="AC627" s="234"/>
      <c r="AD627" s="166">
        <f>IF(PMKAFAAPAYER[[#This Row],[ ]]="Payé",PMKAFAAPAYER[[#This Row],[06.02.2025]],0)</f>
        <v>0</v>
      </c>
      <c r="AE627" s="234"/>
      <c r="AF627" s="166">
        <f>IF(PMKAFAAPAYER[[#This Row],[ ]]="Payé",PMKAFAAPAYER[[#This Row],[13.02.2025]],0)</f>
        <v>0</v>
      </c>
      <c r="AG627" s="234"/>
      <c r="AH627" s="166">
        <f>IF(PMKAFAAPAYER[[#This Row],[ ]]="Payé",PMKAFAAPAYER[[#This Row],[20.02.2025]],0)</f>
        <v>0</v>
      </c>
      <c r="AI627" s="234"/>
      <c r="AJ627" s="176">
        <f>IF(PMKAFAAPAYER[[#This Row],[ ]]="Payé",PMKAFAAPAYER[[#This Row],[27.02.2025]],0)</f>
        <v>0</v>
      </c>
      <c r="AK627" s="47">
        <f t="shared" si="142"/>
        <v>0</v>
      </c>
      <c r="AL627" s="162"/>
      <c r="AM627" s="166">
        <f>IF(PMKAFAAPAYER[[#This Row],[ ]]="Payé",PMKAFAAPAYER[[#This Row],[05.03.2025]],0)</f>
        <v>0</v>
      </c>
      <c r="AN627" s="161"/>
      <c r="AO627" s="166">
        <f>IF(PMKAFAAPAYER[[#This Row],[ ]]="Payé",PMKAFAAPAYER[[#This Row],[12.03.2025]],0)</f>
        <v>0</v>
      </c>
      <c r="AP627" s="161"/>
      <c r="AQ627" s="166">
        <f>IF(PMKAFAAPAYER[[#This Row],[ ]]="Payé",PMKAFAAPAYER[[#This Row],[19.03.2025]],0)</f>
        <v>0</v>
      </c>
      <c r="AR627" s="161"/>
      <c r="AS627" s="176">
        <f>IF(PMKAFAAPAYER[[#This Row],[ ]]="Payé",PMKAFAAPAYER[[#This Row],[26.03.2025]],0)</f>
        <v>0</v>
      </c>
      <c r="AT627" s="17">
        <f t="shared" si="143"/>
        <v>0</v>
      </c>
      <c r="AU627" s="162"/>
      <c r="AV627" s="166">
        <f>IF(PMKAFAAPAYER[[#This Row],[ ]]="Payé",PMKAFAAPAYER[[#This Row],[02.04.2025]],0)</f>
        <v>0</v>
      </c>
      <c r="AW627" s="161"/>
      <c r="AX627" s="166">
        <f>IF(PMKAFAAPAYER[[#This Row],[ ]]="Payé",PMKAFAAPAYER[[#This Row],[09.04.2025]],0)</f>
        <v>0</v>
      </c>
      <c r="AY627" s="161"/>
      <c r="AZ627" s="166">
        <f>IF(PMKAFAAPAYER[[#This Row],[ ]]="Payé",PMKAFAAPAYER[[#This Row],[16.04.2025]],0)</f>
        <v>0</v>
      </c>
      <c r="BA627" s="161"/>
      <c r="BB627" s="166">
        <f>IF(PMKAFAAPAYER[[#This Row],[ ]]="Payé",PMKAFAAPAYER[[#This Row],[23.04.2025]],0)</f>
        <v>0</v>
      </c>
      <c r="BC627" s="161"/>
      <c r="BD627" s="176">
        <f>IF(PMKAFAAPAYER[[#This Row],[ ]]="Payé",PMKAFAAPAYER[[#This Row],[30.04.2025]],0)</f>
        <v>0</v>
      </c>
      <c r="BE627" s="18">
        <f t="shared" si="144"/>
        <v>0</v>
      </c>
      <c r="BF627" s="162"/>
      <c r="BG627" s="166">
        <f>IF(PMKAFAAPAYER[[#This Row],[ ]]="Payé",PMKAFAAPAYER[[#This Row],[07.05.2025]],0)</f>
        <v>0</v>
      </c>
      <c r="BH627" s="161"/>
      <c r="BI627" s="166">
        <f>IF(PMKAFAAPAYER[[#This Row],[ ]]="Payé",PMKAFAAPAYER[[#This Row],[14.05.2025]],0)</f>
        <v>0</v>
      </c>
      <c r="BJ627" s="161"/>
      <c r="BK627" s="166">
        <f>IF(PMKAFAAPAYER[[#This Row],[ ]]="Payé",PMKAFAAPAYER[[#This Row],[21.05.2025]],0)</f>
        <v>0</v>
      </c>
      <c r="BL627" s="161"/>
      <c r="BM627" s="176">
        <f>IF(PMKAFAAPAYER[[#This Row],[ ]]="Payé",PMKAFAAPAYER[[#This Row],[28.05.2025]],0)</f>
        <v>0</v>
      </c>
      <c r="BN627" s="17">
        <f t="shared" si="145"/>
        <v>0</v>
      </c>
      <c r="BO627" s="162"/>
      <c r="BP627" s="166">
        <f>IF(PMKAFAAPAYER[[#This Row],[ ]]="Payé",PMKAFAAPAYER[[#This Row],[04.06.2025]],0)</f>
        <v>0</v>
      </c>
      <c r="BQ627" s="161"/>
      <c r="BR627" s="166">
        <f>IF(PMKAFAAPAYER[[#This Row],[ ]]="Payé",PMKAFAAPAYER[[#This Row],[11.06.2025]],0)</f>
        <v>0</v>
      </c>
      <c r="BS627" s="161"/>
      <c r="BT627" s="166">
        <f>IF(PMKAFAAPAYER[[#This Row],[ ]]="Payé",PMKAFAAPAYER[[#This Row],[18.06.2025]],0)</f>
        <v>0</v>
      </c>
      <c r="BU627" s="161"/>
      <c r="BV627" s="176">
        <f>IF(PMKAFAAPAYER[[#This Row],[ ]]="Payé",PMKAFAAPAYER[[#This Row],[25.06.2025]],0)</f>
        <v>0</v>
      </c>
      <c r="BW627" s="18">
        <f t="shared" si="146"/>
        <v>0</v>
      </c>
      <c r="BX627" s="162"/>
      <c r="BY627" s="166">
        <f>IF(PMKAFAAPAYER[[#This Row],[ ]]="Payé",PMKAFAAPAYER[[#This Row],[02.07.2025]],0)</f>
        <v>0</v>
      </c>
      <c r="BZ627" s="161"/>
      <c r="CA627" s="166">
        <f>IF(PMKAFAAPAYER[[#This Row],[ ]]="Payé",PMKAFAAPAYER[[#This Row],[09.07.2025]],0)</f>
        <v>0</v>
      </c>
      <c r="CB627" s="161"/>
      <c r="CC627" s="166">
        <f>IF(PMKAFAAPAYER[[#This Row],[ ]]="Payé",PMKAFAAPAYER[[#This Row],[16.07.2025]],0)</f>
        <v>0</v>
      </c>
      <c r="CD627" s="161"/>
      <c r="CE627" s="166">
        <f>IF(PMKAFAAPAYER[[#This Row],[ ]]="Payé",PMKAFAAPAYER[[#This Row],[23.07.2025]],0)</f>
        <v>0</v>
      </c>
      <c r="CF627" s="161"/>
      <c r="CG627" s="176">
        <f>IF(PMKAFAAPAYER[[#This Row],[ ]]="Payé",PMKAFAAPAYER[[#This Row],[30.07.2025]],0)</f>
        <v>0</v>
      </c>
      <c r="CH627" s="17">
        <f t="shared" si="147"/>
        <v>0</v>
      </c>
      <c r="CI627" s="162"/>
      <c r="CJ627" s="166">
        <f>IF(PMKAFAAPAYER[[#This Row],[ ]]="Payé",PMKAFAAPAYER[[#This Row],[06.08.2025]],0)</f>
        <v>0</v>
      </c>
      <c r="CK627" s="161"/>
      <c r="CL627" s="166">
        <f>IF(PMKAFAAPAYER[[#This Row],[ ]]="Payé",PMKAFAAPAYER[[#This Row],[13.08.2025]],0)</f>
        <v>0</v>
      </c>
      <c r="CM627" s="161"/>
      <c r="CN627" s="166">
        <f>IF(PMKAFAAPAYER[[#This Row],[ ]]="Payé",PMKAFAAPAYER[[#This Row],[20.08.2025]],0)</f>
        <v>0</v>
      </c>
      <c r="CO627" s="161"/>
      <c r="CP627" s="176">
        <f>IF(PMKAFAAPAYER[[#This Row],[ ]]="Payé",PMKAFAAPAYER[[#This Row],[27.08.2025]],0)</f>
        <v>0</v>
      </c>
      <c r="CQ627" s="18">
        <f t="shared" si="148"/>
        <v>0</v>
      </c>
      <c r="CR627" s="162"/>
      <c r="CS627" s="166">
        <f>IF(PMKAFAAPAYER[[#This Row],[ ]]="Payé",PMKAFAAPAYER[[#This Row],[03.09.2025]],0)</f>
        <v>0</v>
      </c>
      <c r="CT627" s="161"/>
      <c r="CU627" s="166">
        <f>IF(PMKAFAAPAYER[[#This Row],[ ]]="Payé",PMKAFAAPAYER[[#This Row],[10.09.2025]],0)</f>
        <v>0</v>
      </c>
      <c r="CV627" s="161"/>
      <c r="CW627" s="166">
        <f>IF(PMKAFAAPAYER[[#This Row],[ ]]="Payé",PMKAFAAPAYER[[#This Row],[17.09.2025]],0)</f>
        <v>0</v>
      </c>
      <c r="CX627" s="161"/>
      <c r="CY627" s="176">
        <f>IF(PMKAFAAPAYER[[#This Row],[ ]]="Payé",PMKAFAAPAYER[[#This Row],[24.09.2025]],0)</f>
        <v>0</v>
      </c>
      <c r="CZ627" s="17">
        <f t="shared" si="149"/>
        <v>0</v>
      </c>
      <c r="DA627" s="162"/>
      <c r="DB627" s="166">
        <f>IF(PMKAFAAPAYER[[#This Row],[ ]]="Payé",PMKAFAAPAYER[[#This Row],[01.10.2025]],0)</f>
        <v>0</v>
      </c>
      <c r="DC627" s="161"/>
      <c r="DD627" s="166">
        <f>IF(PMKAFAAPAYER[[#This Row],[ ]]="Payé",PMKAFAAPAYER[[#This Row],[08.10.2025]],0)</f>
        <v>0</v>
      </c>
      <c r="DE627" s="161"/>
      <c r="DF627" s="166">
        <f>IF(PMKAFAAPAYER[[#This Row],[ ]]="Payé",PMKAFAAPAYER[[#This Row],[15.10.2025]],0)</f>
        <v>0</v>
      </c>
      <c r="DG627" s="161"/>
      <c r="DH627" s="166">
        <f>IF(PMKAFAAPAYER[[#This Row],[ ]]="Payé",PMKAFAAPAYER[[#This Row],[22.10.2025]],0)</f>
        <v>0</v>
      </c>
      <c r="DI627" s="161"/>
      <c r="DJ627" s="176">
        <f>IF(PMKAFAAPAYER[[#This Row],[ ]]="Payé",PMKAFAAPAYER[[#This Row],[29.10.2025]],0)</f>
        <v>0</v>
      </c>
      <c r="DK627" s="18">
        <f t="shared" si="150"/>
        <v>0</v>
      </c>
      <c r="DL627" s="162"/>
      <c r="DM627" s="166">
        <f>IF(PMKAFAAPAYER[[#This Row],[ ]]="Payé",PMKAFAAPAYER[[#This Row],[05.11.2025]],0)</f>
        <v>0</v>
      </c>
      <c r="DN627" s="161"/>
      <c r="DO627" s="166">
        <f>IF(PMKAFAAPAYER[[#This Row],[ ]]="Payé",PMKAFAAPAYER[[#This Row],[12.11.2025]],0)</f>
        <v>0</v>
      </c>
      <c r="DP627" s="161"/>
      <c r="DQ627" s="166">
        <f>IF(PMKAFAAPAYER[[#This Row],[ ]]="Payé",PMKAFAAPAYER[[#This Row],[19.11.2025]],0)</f>
        <v>0</v>
      </c>
      <c r="DR627" s="161"/>
      <c r="DS627" s="176">
        <f>IF(PMKAFAAPAYER[[#This Row],[ ]]="Payé",PMKAFAAPAYER[[#This Row],[26.11.2025]],0)</f>
        <v>0</v>
      </c>
      <c r="DT627" s="17">
        <f t="shared" si="151"/>
        <v>0</v>
      </c>
      <c r="DU627" s="162"/>
      <c r="DV627" s="166">
        <f>IF(PMKAFAAPAYER[[#This Row],[ ]]="Payé",PMKAFAAPAYER[[#This Row],[03.12.2025]],0)</f>
        <v>0</v>
      </c>
      <c r="DW627" s="161"/>
      <c r="DX627" s="166">
        <f>IF(PMKAFAAPAYER[[#This Row],[ ]]="Payé",PMKAFAAPAYER[[#This Row],[10.12.2025]],0)</f>
        <v>0</v>
      </c>
      <c r="DY627" s="161"/>
      <c r="DZ627" s="166">
        <f>IF(PMKAFAAPAYER[[#This Row],[ ]]="Payé",PMKAFAAPAYER[[#This Row],[17.12.2025]],0)</f>
        <v>0</v>
      </c>
      <c r="EA627" s="161"/>
      <c r="EB627" s="166">
        <f>IF(PMKAFAAPAYER[[#This Row],[ ]]="Payé",PMKAFAAPAYER[[#This Row],[24.12.2025]],0)</f>
        <v>0</v>
      </c>
      <c r="EC627" s="161"/>
      <c r="ED627" s="176">
        <f>IF(PMKAFAAPAYER[[#This Row],[ ]]="Payé",PMKAFAAPAYER[[#This Row],[31.12.2025]],0)</f>
        <v>0</v>
      </c>
      <c r="EE627" s="18">
        <f t="shared" si="152"/>
        <v>0</v>
      </c>
      <c r="EF627" s="11">
        <f t="shared" si="153"/>
        <v>0</v>
      </c>
      <c r="EG627" s="16">
        <f>+PMKAFAAPAYER[[#This Row],[CHF]]-PMKAFAAPAYER[[#This Row],[T2025]]</f>
        <v>0</v>
      </c>
    </row>
    <row r="628" spans="1:137" x14ac:dyDescent="0.3">
      <c r="A628" s="9">
        <f t="shared" si="154"/>
        <v>623</v>
      </c>
      <c r="B628" s="250"/>
      <c r="C628" s="251"/>
      <c r="D628" s="252"/>
      <c r="E628" s="253"/>
      <c r="F628" s="265">
        <f t="shared" si="155"/>
        <v>0</v>
      </c>
      <c r="G628" s="254"/>
      <c r="H628" s="255"/>
      <c r="I628" s="256"/>
      <c r="J628" s="14"/>
      <c r="K628" s="14"/>
      <c r="L628" s="14"/>
      <c r="N628" s="15"/>
      <c r="P628" s="258"/>
      <c r="Q628" s="259"/>
      <c r="R628" s="260"/>
      <c r="S628" s="166">
        <f>IF(PMKAFAAPAYER[[#This Row],[ ]]="Payé",PMKAFAAPAYER[[#This Row],[02.01.2025]],0)</f>
        <v>0</v>
      </c>
      <c r="T628" s="234"/>
      <c r="U628" s="166">
        <f>IF(PMKAFAAPAYER[[#This Row],[ ]]="Payé",PMKAFAAPAYER[[#This Row],[09.01.2025]],0)</f>
        <v>0</v>
      </c>
      <c r="V628" s="234"/>
      <c r="W628" s="166">
        <f>IF(PMKAFAAPAYER[[#This Row],[ ]]="Payé",PMKAFAAPAYER[[#This Row],[16.01.2025]],0)</f>
        <v>0</v>
      </c>
      <c r="X628" s="234"/>
      <c r="Y628" s="166">
        <f>IF(PMKAFAAPAYER[[#This Row],[ ]]="Payé",PMKAFAAPAYER[[#This Row],[23.01.2025]],0)</f>
        <v>0</v>
      </c>
      <c r="Z628" s="234"/>
      <c r="AA628" s="176">
        <f>IF(PMKAFAAPAYER[[#This Row],[ ]]="Payé",PMKAFAAPAYER[[#This Row],[30.01.2025]],0)</f>
        <v>0</v>
      </c>
      <c r="AB628" s="32">
        <f t="shared" si="141"/>
        <v>0</v>
      </c>
      <c r="AC628" s="234"/>
      <c r="AD628" s="166">
        <f>IF(PMKAFAAPAYER[[#This Row],[ ]]="Payé",PMKAFAAPAYER[[#This Row],[06.02.2025]],0)</f>
        <v>0</v>
      </c>
      <c r="AE628" s="234"/>
      <c r="AF628" s="166">
        <f>IF(PMKAFAAPAYER[[#This Row],[ ]]="Payé",PMKAFAAPAYER[[#This Row],[13.02.2025]],0)</f>
        <v>0</v>
      </c>
      <c r="AG628" s="234"/>
      <c r="AH628" s="166">
        <f>IF(PMKAFAAPAYER[[#This Row],[ ]]="Payé",PMKAFAAPAYER[[#This Row],[20.02.2025]],0)</f>
        <v>0</v>
      </c>
      <c r="AI628" s="234"/>
      <c r="AJ628" s="176">
        <f>IF(PMKAFAAPAYER[[#This Row],[ ]]="Payé",PMKAFAAPAYER[[#This Row],[27.02.2025]],0)</f>
        <v>0</v>
      </c>
      <c r="AK628" s="47">
        <f t="shared" si="142"/>
        <v>0</v>
      </c>
      <c r="AL628" s="162"/>
      <c r="AM628" s="166">
        <f>IF(PMKAFAAPAYER[[#This Row],[ ]]="Payé",PMKAFAAPAYER[[#This Row],[05.03.2025]],0)</f>
        <v>0</v>
      </c>
      <c r="AN628" s="161"/>
      <c r="AO628" s="166">
        <f>IF(PMKAFAAPAYER[[#This Row],[ ]]="Payé",PMKAFAAPAYER[[#This Row],[12.03.2025]],0)</f>
        <v>0</v>
      </c>
      <c r="AP628" s="161"/>
      <c r="AQ628" s="166">
        <f>IF(PMKAFAAPAYER[[#This Row],[ ]]="Payé",PMKAFAAPAYER[[#This Row],[19.03.2025]],0)</f>
        <v>0</v>
      </c>
      <c r="AR628" s="161"/>
      <c r="AS628" s="176">
        <f>IF(PMKAFAAPAYER[[#This Row],[ ]]="Payé",PMKAFAAPAYER[[#This Row],[26.03.2025]],0)</f>
        <v>0</v>
      </c>
      <c r="AT628" s="17">
        <f t="shared" si="143"/>
        <v>0</v>
      </c>
      <c r="AU628" s="162"/>
      <c r="AV628" s="166">
        <f>IF(PMKAFAAPAYER[[#This Row],[ ]]="Payé",PMKAFAAPAYER[[#This Row],[02.04.2025]],0)</f>
        <v>0</v>
      </c>
      <c r="AW628" s="161"/>
      <c r="AX628" s="166">
        <f>IF(PMKAFAAPAYER[[#This Row],[ ]]="Payé",PMKAFAAPAYER[[#This Row],[09.04.2025]],0)</f>
        <v>0</v>
      </c>
      <c r="AY628" s="161"/>
      <c r="AZ628" s="166">
        <f>IF(PMKAFAAPAYER[[#This Row],[ ]]="Payé",PMKAFAAPAYER[[#This Row],[16.04.2025]],0)</f>
        <v>0</v>
      </c>
      <c r="BA628" s="161"/>
      <c r="BB628" s="166">
        <f>IF(PMKAFAAPAYER[[#This Row],[ ]]="Payé",PMKAFAAPAYER[[#This Row],[23.04.2025]],0)</f>
        <v>0</v>
      </c>
      <c r="BC628" s="161"/>
      <c r="BD628" s="176">
        <f>IF(PMKAFAAPAYER[[#This Row],[ ]]="Payé",PMKAFAAPAYER[[#This Row],[30.04.2025]],0)</f>
        <v>0</v>
      </c>
      <c r="BE628" s="18">
        <f t="shared" si="144"/>
        <v>0</v>
      </c>
      <c r="BF628" s="162"/>
      <c r="BG628" s="166">
        <f>IF(PMKAFAAPAYER[[#This Row],[ ]]="Payé",PMKAFAAPAYER[[#This Row],[07.05.2025]],0)</f>
        <v>0</v>
      </c>
      <c r="BH628" s="161"/>
      <c r="BI628" s="166">
        <f>IF(PMKAFAAPAYER[[#This Row],[ ]]="Payé",PMKAFAAPAYER[[#This Row],[14.05.2025]],0)</f>
        <v>0</v>
      </c>
      <c r="BJ628" s="161"/>
      <c r="BK628" s="166">
        <f>IF(PMKAFAAPAYER[[#This Row],[ ]]="Payé",PMKAFAAPAYER[[#This Row],[21.05.2025]],0)</f>
        <v>0</v>
      </c>
      <c r="BL628" s="161"/>
      <c r="BM628" s="176">
        <f>IF(PMKAFAAPAYER[[#This Row],[ ]]="Payé",PMKAFAAPAYER[[#This Row],[28.05.2025]],0)</f>
        <v>0</v>
      </c>
      <c r="BN628" s="17">
        <f t="shared" si="145"/>
        <v>0</v>
      </c>
      <c r="BO628" s="162"/>
      <c r="BP628" s="166">
        <f>IF(PMKAFAAPAYER[[#This Row],[ ]]="Payé",PMKAFAAPAYER[[#This Row],[04.06.2025]],0)</f>
        <v>0</v>
      </c>
      <c r="BQ628" s="161"/>
      <c r="BR628" s="166">
        <f>IF(PMKAFAAPAYER[[#This Row],[ ]]="Payé",PMKAFAAPAYER[[#This Row],[11.06.2025]],0)</f>
        <v>0</v>
      </c>
      <c r="BS628" s="161"/>
      <c r="BT628" s="166">
        <f>IF(PMKAFAAPAYER[[#This Row],[ ]]="Payé",PMKAFAAPAYER[[#This Row],[18.06.2025]],0)</f>
        <v>0</v>
      </c>
      <c r="BU628" s="161"/>
      <c r="BV628" s="176">
        <f>IF(PMKAFAAPAYER[[#This Row],[ ]]="Payé",PMKAFAAPAYER[[#This Row],[25.06.2025]],0)</f>
        <v>0</v>
      </c>
      <c r="BW628" s="18">
        <f t="shared" si="146"/>
        <v>0</v>
      </c>
      <c r="BX628" s="162"/>
      <c r="BY628" s="166">
        <f>IF(PMKAFAAPAYER[[#This Row],[ ]]="Payé",PMKAFAAPAYER[[#This Row],[02.07.2025]],0)</f>
        <v>0</v>
      </c>
      <c r="BZ628" s="161"/>
      <c r="CA628" s="166">
        <f>IF(PMKAFAAPAYER[[#This Row],[ ]]="Payé",PMKAFAAPAYER[[#This Row],[09.07.2025]],0)</f>
        <v>0</v>
      </c>
      <c r="CB628" s="161"/>
      <c r="CC628" s="166">
        <f>IF(PMKAFAAPAYER[[#This Row],[ ]]="Payé",PMKAFAAPAYER[[#This Row],[16.07.2025]],0)</f>
        <v>0</v>
      </c>
      <c r="CD628" s="161"/>
      <c r="CE628" s="166">
        <f>IF(PMKAFAAPAYER[[#This Row],[ ]]="Payé",PMKAFAAPAYER[[#This Row],[23.07.2025]],0)</f>
        <v>0</v>
      </c>
      <c r="CF628" s="161"/>
      <c r="CG628" s="176">
        <f>IF(PMKAFAAPAYER[[#This Row],[ ]]="Payé",PMKAFAAPAYER[[#This Row],[30.07.2025]],0)</f>
        <v>0</v>
      </c>
      <c r="CH628" s="17">
        <f t="shared" si="147"/>
        <v>0</v>
      </c>
      <c r="CI628" s="162"/>
      <c r="CJ628" s="166">
        <f>IF(PMKAFAAPAYER[[#This Row],[ ]]="Payé",PMKAFAAPAYER[[#This Row],[06.08.2025]],0)</f>
        <v>0</v>
      </c>
      <c r="CK628" s="161"/>
      <c r="CL628" s="166">
        <f>IF(PMKAFAAPAYER[[#This Row],[ ]]="Payé",PMKAFAAPAYER[[#This Row],[13.08.2025]],0)</f>
        <v>0</v>
      </c>
      <c r="CM628" s="161"/>
      <c r="CN628" s="166">
        <f>IF(PMKAFAAPAYER[[#This Row],[ ]]="Payé",PMKAFAAPAYER[[#This Row],[20.08.2025]],0)</f>
        <v>0</v>
      </c>
      <c r="CO628" s="161"/>
      <c r="CP628" s="176">
        <f>IF(PMKAFAAPAYER[[#This Row],[ ]]="Payé",PMKAFAAPAYER[[#This Row],[27.08.2025]],0)</f>
        <v>0</v>
      </c>
      <c r="CQ628" s="18">
        <f t="shared" si="148"/>
        <v>0</v>
      </c>
      <c r="CR628" s="162"/>
      <c r="CS628" s="166">
        <f>IF(PMKAFAAPAYER[[#This Row],[ ]]="Payé",PMKAFAAPAYER[[#This Row],[03.09.2025]],0)</f>
        <v>0</v>
      </c>
      <c r="CT628" s="161"/>
      <c r="CU628" s="166">
        <f>IF(PMKAFAAPAYER[[#This Row],[ ]]="Payé",PMKAFAAPAYER[[#This Row],[10.09.2025]],0)</f>
        <v>0</v>
      </c>
      <c r="CV628" s="161"/>
      <c r="CW628" s="166">
        <f>IF(PMKAFAAPAYER[[#This Row],[ ]]="Payé",PMKAFAAPAYER[[#This Row],[17.09.2025]],0)</f>
        <v>0</v>
      </c>
      <c r="CX628" s="161"/>
      <c r="CY628" s="176">
        <f>IF(PMKAFAAPAYER[[#This Row],[ ]]="Payé",PMKAFAAPAYER[[#This Row],[24.09.2025]],0)</f>
        <v>0</v>
      </c>
      <c r="CZ628" s="17">
        <f t="shared" si="149"/>
        <v>0</v>
      </c>
      <c r="DA628" s="162"/>
      <c r="DB628" s="166">
        <f>IF(PMKAFAAPAYER[[#This Row],[ ]]="Payé",PMKAFAAPAYER[[#This Row],[01.10.2025]],0)</f>
        <v>0</v>
      </c>
      <c r="DC628" s="161"/>
      <c r="DD628" s="166">
        <f>IF(PMKAFAAPAYER[[#This Row],[ ]]="Payé",PMKAFAAPAYER[[#This Row],[08.10.2025]],0)</f>
        <v>0</v>
      </c>
      <c r="DE628" s="161"/>
      <c r="DF628" s="166">
        <f>IF(PMKAFAAPAYER[[#This Row],[ ]]="Payé",PMKAFAAPAYER[[#This Row],[15.10.2025]],0)</f>
        <v>0</v>
      </c>
      <c r="DG628" s="161"/>
      <c r="DH628" s="166">
        <f>IF(PMKAFAAPAYER[[#This Row],[ ]]="Payé",PMKAFAAPAYER[[#This Row],[22.10.2025]],0)</f>
        <v>0</v>
      </c>
      <c r="DI628" s="161"/>
      <c r="DJ628" s="176">
        <f>IF(PMKAFAAPAYER[[#This Row],[ ]]="Payé",PMKAFAAPAYER[[#This Row],[29.10.2025]],0)</f>
        <v>0</v>
      </c>
      <c r="DK628" s="18">
        <f t="shared" si="150"/>
        <v>0</v>
      </c>
      <c r="DL628" s="162"/>
      <c r="DM628" s="166">
        <f>IF(PMKAFAAPAYER[[#This Row],[ ]]="Payé",PMKAFAAPAYER[[#This Row],[05.11.2025]],0)</f>
        <v>0</v>
      </c>
      <c r="DN628" s="161"/>
      <c r="DO628" s="166">
        <f>IF(PMKAFAAPAYER[[#This Row],[ ]]="Payé",PMKAFAAPAYER[[#This Row],[12.11.2025]],0)</f>
        <v>0</v>
      </c>
      <c r="DP628" s="161"/>
      <c r="DQ628" s="166">
        <f>IF(PMKAFAAPAYER[[#This Row],[ ]]="Payé",PMKAFAAPAYER[[#This Row],[19.11.2025]],0)</f>
        <v>0</v>
      </c>
      <c r="DR628" s="161"/>
      <c r="DS628" s="176">
        <f>IF(PMKAFAAPAYER[[#This Row],[ ]]="Payé",PMKAFAAPAYER[[#This Row],[26.11.2025]],0)</f>
        <v>0</v>
      </c>
      <c r="DT628" s="17">
        <f t="shared" si="151"/>
        <v>0</v>
      </c>
      <c r="DU628" s="162"/>
      <c r="DV628" s="166">
        <f>IF(PMKAFAAPAYER[[#This Row],[ ]]="Payé",PMKAFAAPAYER[[#This Row],[03.12.2025]],0)</f>
        <v>0</v>
      </c>
      <c r="DW628" s="161"/>
      <c r="DX628" s="166">
        <f>IF(PMKAFAAPAYER[[#This Row],[ ]]="Payé",PMKAFAAPAYER[[#This Row],[10.12.2025]],0)</f>
        <v>0</v>
      </c>
      <c r="DY628" s="161"/>
      <c r="DZ628" s="166">
        <f>IF(PMKAFAAPAYER[[#This Row],[ ]]="Payé",PMKAFAAPAYER[[#This Row],[17.12.2025]],0)</f>
        <v>0</v>
      </c>
      <c r="EA628" s="161"/>
      <c r="EB628" s="166">
        <f>IF(PMKAFAAPAYER[[#This Row],[ ]]="Payé",PMKAFAAPAYER[[#This Row],[24.12.2025]],0)</f>
        <v>0</v>
      </c>
      <c r="EC628" s="161"/>
      <c r="ED628" s="176">
        <f>IF(PMKAFAAPAYER[[#This Row],[ ]]="Payé",PMKAFAAPAYER[[#This Row],[31.12.2025]],0)</f>
        <v>0</v>
      </c>
      <c r="EE628" s="18">
        <f t="shared" si="152"/>
        <v>0</v>
      </c>
      <c r="EF628" s="11">
        <f t="shared" si="153"/>
        <v>0</v>
      </c>
      <c r="EG628" s="16">
        <f>+PMKAFAAPAYER[[#This Row],[CHF]]-PMKAFAAPAYER[[#This Row],[T2025]]</f>
        <v>0</v>
      </c>
    </row>
    <row r="629" spans="1:137" x14ac:dyDescent="0.3">
      <c r="A629" s="9">
        <f t="shared" si="154"/>
        <v>624</v>
      </c>
      <c r="B629" s="250"/>
      <c r="C629" s="251"/>
      <c r="D629" s="252"/>
      <c r="E629" s="253"/>
      <c r="F629" s="265">
        <f t="shared" si="155"/>
        <v>0</v>
      </c>
      <c r="G629" s="254"/>
      <c r="H629" s="255"/>
      <c r="I629" s="256"/>
      <c r="J629" s="14"/>
      <c r="K629" s="14"/>
      <c r="L629" s="14"/>
      <c r="N629" s="15"/>
      <c r="P629" s="258"/>
      <c r="Q629" s="259"/>
      <c r="R629" s="260"/>
      <c r="S629" s="166">
        <f>IF(PMKAFAAPAYER[[#This Row],[ ]]="Payé",PMKAFAAPAYER[[#This Row],[02.01.2025]],0)</f>
        <v>0</v>
      </c>
      <c r="T629" s="234"/>
      <c r="U629" s="166">
        <f>IF(PMKAFAAPAYER[[#This Row],[ ]]="Payé",PMKAFAAPAYER[[#This Row],[09.01.2025]],0)</f>
        <v>0</v>
      </c>
      <c r="V629" s="234"/>
      <c r="W629" s="166">
        <f>IF(PMKAFAAPAYER[[#This Row],[ ]]="Payé",PMKAFAAPAYER[[#This Row],[16.01.2025]],0)</f>
        <v>0</v>
      </c>
      <c r="X629" s="234"/>
      <c r="Y629" s="166">
        <f>IF(PMKAFAAPAYER[[#This Row],[ ]]="Payé",PMKAFAAPAYER[[#This Row],[23.01.2025]],0)</f>
        <v>0</v>
      </c>
      <c r="Z629" s="234"/>
      <c r="AA629" s="176">
        <f>IF(PMKAFAAPAYER[[#This Row],[ ]]="Payé",PMKAFAAPAYER[[#This Row],[30.01.2025]],0)</f>
        <v>0</v>
      </c>
      <c r="AB629" s="32">
        <f t="shared" si="141"/>
        <v>0</v>
      </c>
      <c r="AC629" s="234"/>
      <c r="AD629" s="166">
        <f>IF(PMKAFAAPAYER[[#This Row],[ ]]="Payé",PMKAFAAPAYER[[#This Row],[06.02.2025]],0)</f>
        <v>0</v>
      </c>
      <c r="AE629" s="234"/>
      <c r="AF629" s="166">
        <f>IF(PMKAFAAPAYER[[#This Row],[ ]]="Payé",PMKAFAAPAYER[[#This Row],[13.02.2025]],0)</f>
        <v>0</v>
      </c>
      <c r="AG629" s="234"/>
      <c r="AH629" s="166">
        <f>IF(PMKAFAAPAYER[[#This Row],[ ]]="Payé",PMKAFAAPAYER[[#This Row],[20.02.2025]],0)</f>
        <v>0</v>
      </c>
      <c r="AI629" s="234"/>
      <c r="AJ629" s="176">
        <f>IF(PMKAFAAPAYER[[#This Row],[ ]]="Payé",PMKAFAAPAYER[[#This Row],[27.02.2025]],0)</f>
        <v>0</v>
      </c>
      <c r="AK629" s="47">
        <f t="shared" si="142"/>
        <v>0</v>
      </c>
      <c r="AL629" s="162"/>
      <c r="AM629" s="166">
        <f>IF(PMKAFAAPAYER[[#This Row],[ ]]="Payé",PMKAFAAPAYER[[#This Row],[05.03.2025]],0)</f>
        <v>0</v>
      </c>
      <c r="AN629" s="161"/>
      <c r="AO629" s="166">
        <f>IF(PMKAFAAPAYER[[#This Row],[ ]]="Payé",PMKAFAAPAYER[[#This Row],[12.03.2025]],0)</f>
        <v>0</v>
      </c>
      <c r="AP629" s="161"/>
      <c r="AQ629" s="166">
        <f>IF(PMKAFAAPAYER[[#This Row],[ ]]="Payé",PMKAFAAPAYER[[#This Row],[19.03.2025]],0)</f>
        <v>0</v>
      </c>
      <c r="AR629" s="161"/>
      <c r="AS629" s="176">
        <f>IF(PMKAFAAPAYER[[#This Row],[ ]]="Payé",PMKAFAAPAYER[[#This Row],[26.03.2025]],0)</f>
        <v>0</v>
      </c>
      <c r="AT629" s="17">
        <f t="shared" si="143"/>
        <v>0</v>
      </c>
      <c r="AU629" s="162"/>
      <c r="AV629" s="166">
        <f>IF(PMKAFAAPAYER[[#This Row],[ ]]="Payé",PMKAFAAPAYER[[#This Row],[02.04.2025]],0)</f>
        <v>0</v>
      </c>
      <c r="AW629" s="161"/>
      <c r="AX629" s="166">
        <f>IF(PMKAFAAPAYER[[#This Row],[ ]]="Payé",PMKAFAAPAYER[[#This Row],[09.04.2025]],0)</f>
        <v>0</v>
      </c>
      <c r="AY629" s="161"/>
      <c r="AZ629" s="166">
        <f>IF(PMKAFAAPAYER[[#This Row],[ ]]="Payé",PMKAFAAPAYER[[#This Row],[16.04.2025]],0)</f>
        <v>0</v>
      </c>
      <c r="BA629" s="161"/>
      <c r="BB629" s="166">
        <f>IF(PMKAFAAPAYER[[#This Row],[ ]]="Payé",PMKAFAAPAYER[[#This Row],[23.04.2025]],0)</f>
        <v>0</v>
      </c>
      <c r="BC629" s="161"/>
      <c r="BD629" s="176">
        <f>IF(PMKAFAAPAYER[[#This Row],[ ]]="Payé",PMKAFAAPAYER[[#This Row],[30.04.2025]],0)</f>
        <v>0</v>
      </c>
      <c r="BE629" s="18">
        <f t="shared" si="144"/>
        <v>0</v>
      </c>
      <c r="BF629" s="162"/>
      <c r="BG629" s="166">
        <f>IF(PMKAFAAPAYER[[#This Row],[ ]]="Payé",PMKAFAAPAYER[[#This Row],[07.05.2025]],0)</f>
        <v>0</v>
      </c>
      <c r="BH629" s="161"/>
      <c r="BI629" s="166">
        <f>IF(PMKAFAAPAYER[[#This Row],[ ]]="Payé",PMKAFAAPAYER[[#This Row],[14.05.2025]],0)</f>
        <v>0</v>
      </c>
      <c r="BJ629" s="161"/>
      <c r="BK629" s="166">
        <f>IF(PMKAFAAPAYER[[#This Row],[ ]]="Payé",PMKAFAAPAYER[[#This Row],[21.05.2025]],0)</f>
        <v>0</v>
      </c>
      <c r="BL629" s="161"/>
      <c r="BM629" s="176">
        <f>IF(PMKAFAAPAYER[[#This Row],[ ]]="Payé",PMKAFAAPAYER[[#This Row],[28.05.2025]],0)</f>
        <v>0</v>
      </c>
      <c r="BN629" s="17">
        <f t="shared" si="145"/>
        <v>0</v>
      </c>
      <c r="BO629" s="162"/>
      <c r="BP629" s="166">
        <f>IF(PMKAFAAPAYER[[#This Row],[ ]]="Payé",PMKAFAAPAYER[[#This Row],[04.06.2025]],0)</f>
        <v>0</v>
      </c>
      <c r="BQ629" s="161"/>
      <c r="BR629" s="166">
        <f>IF(PMKAFAAPAYER[[#This Row],[ ]]="Payé",PMKAFAAPAYER[[#This Row],[11.06.2025]],0)</f>
        <v>0</v>
      </c>
      <c r="BS629" s="161"/>
      <c r="BT629" s="166">
        <f>IF(PMKAFAAPAYER[[#This Row],[ ]]="Payé",PMKAFAAPAYER[[#This Row],[18.06.2025]],0)</f>
        <v>0</v>
      </c>
      <c r="BU629" s="161"/>
      <c r="BV629" s="176">
        <f>IF(PMKAFAAPAYER[[#This Row],[ ]]="Payé",PMKAFAAPAYER[[#This Row],[25.06.2025]],0)</f>
        <v>0</v>
      </c>
      <c r="BW629" s="18">
        <f t="shared" si="146"/>
        <v>0</v>
      </c>
      <c r="BX629" s="162"/>
      <c r="BY629" s="166">
        <f>IF(PMKAFAAPAYER[[#This Row],[ ]]="Payé",PMKAFAAPAYER[[#This Row],[02.07.2025]],0)</f>
        <v>0</v>
      </c>
      <c r="BZ629" s="161"/>
      <c r="CA629" s="166">
        <f>IF(PMKAFAAPAYER[[#This Row],[ ]]="Payé",PMKAFAAPAYER[[#This Row],[09.07.2025]],0)</f>
        <v>0</v>
      </c>
      <c r="CB629" s="161"/>
      <c r="CC629" s="166">
        <f>IF(PMKAFAAPAYER[[#This Row],[ ]]="Payé",PMKAFAAPAYER[[#This Row],[16.07.2025]],0)</f>
        <v>0</v>
      </c>
      <c r="CD629" s="161"/>
      <c r="CE629" s="166">
        <f>IF(PMKAFAAPAYER[[#This Row],[ ]]="Payé",PMKAFAAPAYER[[#This Row],[23.07.2025]],0)</f>
        <v>0</v>
      </c>
      <c r="CF629" s="161"/>
      <c r="CG629" s="176">
        <f>IF(PMKAFAAPAYER[[#This Row],[ ]]="Payé",PMKAFAAPAYER[[#This Row],[30.07.2025]],0)</f>
        <v>0</v>
      </c>
      <c r="CH629" s="17">
        <f t="shared" si="147"/>
        <v>0</v>
      </c>
      <c r="CI629" s="162"/>
      <c r="CJ629" s="166">
        <f>IF(PMKAFAAPAYER[[#This Row],[ ]]="Payé",PMKAFAAPAYER[[#This Row],[06.08.2025]],0)</f>
        <v>0</v>
      </c>
      <c r="CK629" s="161"/>
      <c r="CL629" s="166">
        <f>IF(PMKAFAAPAYER[[#This Row],[ ]]="Payé",PMKAFAAPAYER[[#This Row],[13.08.2025]],0)</f>
        <v>0</v>
      </c>
      <c r="CM629" s="161"/>
      <c r="CN629" s="166">
        <f>IF(PMKAFAAPAYER[[#This Row],[ ]]="Payé",PMKAFAAPAYER[[#This Row],[20.08.2025]],0)</f>
        <v>0</v>
      </c>
      <c r="CO629" s="161"/>
      <c r="CP629" s="176">
        <f>IF(PMKAFAAPAYER[[#This Row],[ ]]="Payé",PMKAFAAPAYER[[#This Row],[27.08.2025]],0)</f>
        <v>0</v>
      </c>
      <c r="CQ629" s="18">
        <f t="shared" si="148"/>
        <v>0</v>
      </c>
      <c r="CR629" s="162"/>
      <c r="CS629" s="166">
        <f>IF(PMKAFAAPAYER[[#This Row],[ ]]="Payé",PMKAFAAPAYER[[#This Row],[03.09.2025]],0)</f>
        <v>0</v>
      </c>
      <c r="CT629" s="161"/>
      <c r="CU629" s="166">
        <f>IF(PMKAFAAPAYER[[#This Row],[ ]]="Payé",PMKAFAAPAYER[[#This Row],[10.09.2025]],0)</f>
        <v>0</v>
      </c>
      <c r="CV629" s="161"/>
      <c r="CW629" s="166">
        <f>IF(PMKAFAAPAYER[[#This Row],[ ]]="Payé",PMKAFAAPAYER[[#This Row],[17.09.2025]],0)</f>
        <v>0</v>
      </c>
      <c r="CX629" s="161"/>
      <c r="CY629" s="176">
        <f>IF(PMKAFAAPAYER[[#This Row],[ ]]="Payé",PMKAFAAPAYER[[#This Row],[24.09.2025]],0)</f>
        <v>0</v>
      </c>
      <c r="CZ629" s="17">
        <f t="shared" si="149"/>
        <v>0</v>
      </c>
      <c r="DA629" s="162"/>
      <c r="DB629" s="166">
        <f>IF(PMKAFAAPAYER[[#This Row],[ ]]="Payé",PMKAFAAPAYER[[#This Row],[01.10.2025]],0)</f>
        <v>0</v>
      </c>
      <c r="DC629" s="161"/>
      <c r="DD629" s="166">
        <f>IF(PMKAFAAPAYER[[#This Row],[ ]]="Payé",PMKAFAAPAYER[[#This Row],[08.10.2025]],0)</f>
        <v>0</v>
      </c>
      <c r="DE629" s="161"/>
      <c r="DF629" s="166">
        <f>IF(PMKAFAAPAYER[[#This Row],[ ]]="Payé",PMKAFAAPAYER[[#This Row],[15.10.2025]],0)</f>
        <v>0</v>
      </c>
      <c r="DG629" s="161"/>
      <c r="DH629" s="166">
        <f>IF(PMKAFAAPAYER[[#This Row],[ ]]="Payé",PMKAFAAPAYER[[#This Row],[22.10.2025]],0)</f>
        <v>0</v>
      </c>
      <c r="DI629" s="161"/>
      <c r="DJ629" s="176">
        <f>IF(PMKAFAAPAYER[[#This Row],[ ]]="Payé",PMKAFAAPAYER[[#This Row],[29.10.2025]],0)</f>
        <v>0</v>
      </c>
      <c r="DK629" s="18">
        <f t="shared" si="150"/>
        <v>0</v>
      </c>
      <c r="DL629" s="162"/>
      <c r="DM629" s="166">
        <f>IF(PMKAFAAPAYER[[#This Row],[ ]]="Payé",PMKAFAAPAYER[[#This Row],[05.11.2025]],0)</f>
        <v>0</v>
      </c>
      <c r="DN629" s="161"/>
      <c r="DO629" s="166">
        <f>IF(PMKAFAAPAYER[[#This Row],[ ]]="Payé",PMKAFAAPAYER[[#This Row],[12.11.2025]],0)</f>
        <v>0</v>
      </c>
      <c r="DP629" s="161"/>
      <c r="DQ629" s="166">
        <f>IF(PMKAFAAPAYER[[#This Row],[ ]]="Payé",PMKAFAAPAYER[[#This Row],[19.11.2025]],0)</f>
        <v>0</v>
      </c>
      <c r="DR629" s="161"/>
      <c r="DS629" s="176">
        <f>IF(PMKAFAAPAYER[[#This Row],[ ]]="Payé",PMKAFAAPAYER[[#This Row],[26.11.2025]],0)</f>
        <v>0</v>
      </c>
      <c r="DT629" s="17">
        <f t="shared" si="151"/>
        <v>0</v>
      </c>
      <c r="DU629" s="162"/>
      <c r="DV629" s="166">
        <f>IF(PMKAFAAPAYER[[#This Row],[ ]]="Payé",PMKAFAAPAYER[[#This Row],[03.12.2025]],0)</f>
        <v>0</v>
      </c>
      <c r="DW629" s="161"/>
      <c r="DX629" s="166">
        <f>IF(PMKAFAAPAYER[[#This Row],[ ]]="Payé",PMKAFAAPAYER[[#This Row],[10.12.2025]],0)</f>
        <v>0</v>
      </c>
      <c r="DY629" s="161"/>
      <c r="DZ629" s="166">
        <f>IF(PMKAFAAPAYER[[#This Row],[ ]]="Payé",PMKAFAAPAYER[[#This Row],[17.12.2025]],0)</f>
        <v>0</v>
      </c>
      <c r="EA629" s="161"/>
      <c r="EB629" s="166">
        <f>IF(PMKAFAAPAYER[[#This Row],[ ]]="Payé",PMKAFAAPAYER[[#This Row],[24.12.2025]],0)</f>
        <v>0</v>
      </c>
      <c r="EC629" s="161"/>
      <c r="ED629" s="176">
        <f>IF(PMKAFAAPAYER[[#This Row],[ ]]="Payé",PMKAFAAPAYER[[#This Row],[31.12.2025]],0)</f>
        <v>0</v>
      </c>
      <c r="EE629" s="18">
        <f t="shared" si="152"/>
        <v>0</v>
      </c>
      <c r="EF629" s="11">
        <f t="shared" si="153"/>
        <v>0</v>
      </c>
      <c r="EG629" s="16">
        <f>+PMKAFAAPAYER[[#This Row],[CHF]]-PMKAFAAPAYER[[#This Row],[T2025]]</f>
        <v>0</v>
      </c>
    </row>
    <row r="630" spans="1:137" x14ac:dyDescent="0.3">
      <c r="A630" s="9">
        <f t="shared" si="154"/>
        <v>625</v>
      </c>
      <c r="B630" s="250"/>
      <c r="C630" s="251"/>
      <c r="D630" s="252"/>
      <c r="E630" s="253"/>
      <c r="F630" s="265">
        <f t="shared" si="155"/>
        <v>0</v>
      </c>
      <c r="G630" s="254"/>
      <c r="H630" s="255"/>
      <c r="I630" s="256"/>
      <c r="J630" s="14"/>
      <c r="K630" s="14"/>
      <c r="L630" s="14"/>
      <c r="N630" s="15"/>
      <c r="P630" s="258"/>
      <c r="Q630" s="259"/>
      <c r="R630" s="260"/>
      <c r="S630" s="166">
        <f>IF(PMKAFAAPAYER[[#This Row],[ ]]="Payé",PMKAFAAPAYER[[#This Row],[02.01.2025]],0)</f>
        <v>0</v>
      </c>
      <c r="T630" s="234"/>
      <c r="U630" s="166">
        <f>IF(PMKAFAAPAYER[[#This Row],[ ]]="Payé",PMKAFAAPAYER[[#This Row],[09.01.2025]],0)</f>
        <v>0</v>
      </c>
      <c r="V630" s="234"/>
      <c r="W630" s="166">
        <f>IF(PMKAFAAPAYER[[#This Row],[ ]]="Payé",PMKAFAAPAYER[[#This Row],[16.01.2025]],0)</f>
        <v>0</v>
      </c>
      <c r="X630" s="234"/>
      <c r="Y630" s="166">
        <f>IF(PMKAFAAPAYER[[#This Row],[ ]]="Payé",PMKAFAAPAYER[[#This Row],[23.01.2025]],0)</f>
        <v>0</v>
      </c>
      <c r="Z630" s="234"/>
      <c r="AA630" s="176">
        <f>IF(PMKAFAAPAYER[[#This Row],[ ]]="Payé",PMKAFAAPAYER[[#This Row],[30.01.2025]],0)</f>
        <v>0</v>
      </c>
      <c r="AB630" s="32">
        <f t="shared" si="141"/>
        <v>0</v>
      </c>
      <c r="AC630" s="234"/>
      <c r="AD630" s="166">
        <f>IF(PMKAFAAPAYER[[#This Row],[ ]]="Payé",PMKAFAAPAYER[[#This Row],[06.02.2025]],0)</f>
        <v>0</v>
      </c>
      <c r="AE630" s="234"/>
      <c r="AF630" s="166">
        <f>IF(PMKAFAAPAYER[[#This Row],[ ]]="Payé",PMKAFAAPAYER[[#This Row],[13.02.2025]],0)</f>
        <v>0</v>
      </c>
      <c r="AG630" s="234"/>
      <c r="AH630" s="166">
        <f>IF(PMKAFAAPAYER[[#This Row],[ ]]="Payé",PMKAFAAPAYER[[#This Row],[20.02.2025]],0)</f>
        <v>0</v>
      </c>
      <c r="AI630" s="234"/>
      <c r="AJ630" s="176">
        <f>IF(PMKAFAAPAYER[[#This Row],[ ]]="Payé",PMKAFAAPAYER[[#This Row],[27.02.2025]],0)</f>
        <v>0</v>
      </c>
      <c r="AK630" s="47">
        <f t="shared" si="142"/>
        <v>0</v>
      </c>
      <c r="AL630" s="162"/>
      <c r="AM630" s="166">
        <f>IF(PMKAFAAPAYER[[#This Row],[ ]]="Payé",PMKAFAAPAYER[[#This Row],[05.03.2025]],0)</f>
        <v>0</v>
      </c>
      <c r="AN630" s="161"/>
      <c r="AO630" s="166">
        <f>IF(PMKAFAAPAYER[[#This Row],[ ]]="Payé",PMKAFAAPAYER[[#This Row],[12.03.2025]],0)</f>
        <v>0</v>
      </c>
      <c r="AP630" s="161"/>
      <c r="AQ630" s="166">
        <f>IF(PMKAFAAPAYER[[#This Row],[ ]]="Payé",PMKAFAAPAYER[[#This Row],[19.03.2025]],0)</f>
        <v>0</v>
      </c>
      <c r="AR630" s="161"/>
      <c r="AS630" s="176">
        <f>IF(PMKAFAAPAYER[[#This Row],[ ]]="Payé",PMKAFAAPAYER[[#This Row],[26.03.2025]],0)</f>
        <v>0</v>
      </c>
      <c r="AT630" s="17">
        <f t="shared" si="143"/>
        <v>0</v>
      </c>
      <c r="AU630" s="162"/>
      <c r="AV630" s="166">
        <f>IF(PMKAFAAPAYER[[#This Row],[ ]]="Payé",PMKAFAAPAYER[[#This Row],[02.04.2025]],0)</f>
        <v>0</v>
      </c>
      <c r="AW630" s="161"/>
      <c r="AX630" s="166">
        <f>IF(PMKAFAAPAYER[[#This Row],[ ]]="Payé",PMKAFAAPAYER[[#This Row],[09.04.2025]],0)</f>
        <v>0</v>
      </c>
      <c r="AY630" s="161"/>
      <c r="AZ630" s="166">
        <f>IF(PMKAFAAPAYER[[#This Row],[ ]]="Payé",PMKAFAAPAYER[[#This Row],[16.04.2025]],0)</f>
        <v>0</v>
      </c>
      <c r="BA630" s="161"/>
      <c r="BB630" s="166">
        <f>IF(PMKAFAAPAYER[[#This Row],[ ]]="Payé",PMKAFAAPAYER[[#This Row],[23.04.2025]],0)</f>
        <v>0</v>
      </c>
      <c r="BC630" s="161"/>
      <c r="BD630" s="176">
        <f>IF(PMKAFAAPAYER[[#This Row],[ ]]="Payé",PMKAFAAPAYER[[#This Row],[30.04.2025]],0)</f>
        <v>0</v>
      </c>
      <c r="BE630" s="18">
        <f t="shared" si="144"/>
        <v>0</v>
      </c>
      <c r="BF630" s="162"/>
      <c r="BG630" s="166">
        <f>IF(PMKAFAAPAYER[[#This Row],[ ]]="Payé",PMKAFAAPAYER[[#This Row],[07.05.2025]],0)</f>
        <v>0</v>
      </c>
      <c r="BH630" s="161"/>
      <c r="BI630" s="166">
        <f>IF(PMKAFAAPAYER[[#This Row],[ ]]="Payé",PMKAFAAPAYER[[#This Row],[14.05.2025]],0)</f>
        <v>0</v>
      </c>
      <c r="BJ630" s="161"/>
      <c r="BK630" s="166">
        <f>IF(PMKAFAAPAYER[[#This Row],[ ]]="Payé",PMKAFAAPAYER[[#This Row],[21.05.2025]],0)</f>
        <v>0</v>
      </c>
      <c r="BL630" s="161"/>
      <c r="BM630" s="176">
        <f>IF(PMKAFAAPAYER[[#This Row],[ ]]="Payé",PMKAFAAPAYER[[#This Row],[28.05.2025]],0)</f>
        <v>0</v>
      </c>
      <c r="BN630" s="17">
        <f t="shared" si="145"/>
        <v>0</v>
      </c>
      <c r="BO630" s="162"/>
      <c r="BP630" s="166">
        <f>IF(PMKAFAAPAYER[[#This Row],[ ]]="Payé",PMKAFAAPAYER[[#This Row],[04.06.2025]],0)</f>
        <v>0</v>
      </c>
      <c r="BQ630" s="161"/>
      <c r="BR630" s="166">
        <f>IF(PMKAFAAPAYER[[#This Row],[ ]]="Payé",PMKAFAAPAYER[[#This Row],[11.06.2025]],0)</f>
        <v>0</v>
      </c>
      <c r="BS630" s="161"/>
      <c r="BT630" s="166">
        <f>IF(PMKAFAAPAYER[[#This Row],[ ]]="Payé",PMKAFAAPAYER[[#This Row],[18.06.2025]],0)</f>
        <v>0</v>
      </c>
      <c r="BU630" s="161"/>
      <c r="BV630" s="176">
        <f>IF(PMKAFAAPAYER[[#This Row],[ ]]="Payé",PMKAFAAPAYER[[#This Row],[25.06.2025]],0)</f>
        <v>0</v>
      </c>
      <c r="BW630" s="18">
        <f t="shared" si="146"/>
        <v>0</v>
      </c>
      <c r="BX630" s="162"/>
      <c r="BY630" s="166">
        <f>IF(PMKAFAAPAYER[[#This Row],[ ]]="Payé",PMKAFAAPAYER[[#This Row],[02.07.2025]],0)</f>
        <v>0</v>
      </c>
      <c r="BZ630" s="161"/>
      <c r="CA630" s="166">
        <f>IF(PMKAFAAPAYER[[#This Row],[ ]]="Payé",PMKAFAAPAYER[[#This Row],[09.07.2025]],0)</f>
        <v>0</v>
      </c>
      <c r="CB630" s="161"/>
      <c r="CC630" s="166">
        <f>IF(PMKAFAAPAYER[[#This Row],[ ]]="Payé",PMKAFAAPAYER[[#This Row],[16.07.2025]],0)</f>
        <v>0</v>
      </c>
      <c r="CD630" s="161"/>
      <c r="CE630" s="166">
        <f>IF(PMKAFAAPAYER[[#This Row],[ ]]="Payé",PMKAFAAPAYER[[#This Row],[23.07.2025]],0)</f>
        <v>0</v>
      </c>
      <c r="CF630" s="161"/>
      <c r="CG630" s="176">
        <f>IF(PMKAFAAPAYER[[#This Row],[ ]]="Payé",PMKAFAAPAYER[[#This Row],[30.07.2025]],0)</f>
        <v>0</v>
      </c>
      <c r="CH630" s="17">
        <f t="shared" si="147"/>
        <v>0</v>
      </c>
      <c r="CI630" s="162"/>
      <c r="CJ630" s="166">
        <f>IF(PMKAFAAPAYER[[#This Row],[ ]]="Payé",PMKAFAAPAYER[[#This Row],[06.08.2025]],0)</f>
        <v>0</v>
      </c>
      <c r="CK630" s="161"/>
      <c r="CL630" s="166">
        <f>IF(PMKAFAAPAYER[[#This Row],[ ]]="Payé",PMKAFAAPAYER[[#This Row],[13.08.2025]],0)</f>
        <v>0</v>
      </c>
      <c r="CM630" s="161"/>
      <c r="CN630" s="166">
        <f>IF(PMKAFAAPAYER[[#This Row],[ ]]="Payé",PMKAFAAPAYER[[#This Row],[20.08.2025]],0)</f>
        <v>0</v>
      </c>
      <c r="CO630" s="161"/>
      <c r="CP630" s="176">
        <f>IF(PMKAFAAPAYER[[#This Row],[ ]]="Payé",PMKAFAAPAYER[[#This Row],[27.08.2025]],0)</f>
        <v>0</v>
      </c>
      <c r="CQ630" s="18">
        <f t="shared" si="148"/>
        <v>0</v>
      </c>
      <c r="CR630" s="162"/>
      <c r="CS630" s="166">
        <f>IF(PMKAFAAPAYER[[#This Row],[ ]]="Payé",PMKAFAAPAYER[[#This Row],[03.09.2025]],0)</f>
        <v>0</v>
      </c>
      <c r="CT630" s="161"/>
      <c r="CU630" s="166">
        <f>IF(PMKAFAAPAYER[[#This Row],[ ]]="Payé",PMKAFAAPAYER[[#This Row],[10.09.2025]],0)</f>
        <v>0</v>
      </c>
      <c r="CV630" s="161"/>
      <c r="CW630" s="166">
        <f>IF(PMKAFAAPAYER[[#This Row],[ ]]="Payé",PMKAFAAPAYER[[#This Row],[17.09.2025]],0)</f>
        <v>0</v>
      </c>
      <c r="CX630" s="161"/>
      <c r="CY630" s="176">
        <f>IF(PMKAFAAPAYER[[#This Row],[ ]]="Payé",PMKAFAAPAYER[[#This Row],[24.09.2025]],0)</f>
        <v>0</v>
      </c>
      <c r="CZ630" s="17">
        <f t="shared" si="149"/>
        <v>0</v>
      </c>
      <c r="DA630" s="162"/>
      <c r="DB630" s="166">
        <f>IF(PMKAFAAPAYER[[#This Row],[ ]]="Payé",PMKAFAAPAYER[[#This Row],[01.10.2025]],0)</f>
        <v>0</v>
      </c>
      <c r="DC630" s="161"/>
      <c r="DD630" s="166">
        <f>IF(PMKAFAAPAYER[[#This Row],[ ]]="Payé",PMKAFAAPAYER[[#This Row],[08.10.2025]],0)</f>
        <v>0</v>
      </c>
      <c r="DE630" s="161"/>
      <c r="DF630" s="166">
        <f>IF(PMKAFAAPAYER[[#This Row],[ ]]="Payé",PMKAFAAPAYER[[#This Row],[15.10.2025]],0)</f>
        <v>0</v>
      </c>
      <c r="DG630" s="161"/>
      <c r="DH630" s="166">
        <f>IF(PMKAFAAPAYER[[#This Row],[ ]]="Payé",PMKAFAAPAYER[[#This Row],[22.10.2025]],0)</f>
        <v>0</v>
      </c>
      <c r="DI630" s="161"/>
      <c r="DJ630" s="176">
        <f>IF(PMKAFAAPAYER[[#This Row],[ ]]="Payé",PMKAFAAPAYER[[#This Row],[29.10.2025]],0)</f>
        <v>0</v>
      </c>
      <c r="DK630" s="18">
        <f t="shared" si="150"/>
        <v>0</v>
      </c>
      <c r="DL630" s="162"/>
      <c r="DM630" s="166">
        <f>IF(PMKAFAAPAYER[[#This Row],[ ]]="Payé",PMKAFAAPAYER[[#This Row],[05.11.2025]],0)</f>
        <v>0</v>
      </c>
      <c r="DN630" s="161"/>
      <c r="DO630" s="166">
        <f>IF(PMKAFAAPAYER[[#This Row],[ ]]="Payé",PMKAFAAPAYER[[#This Row],[12.11.2025]],0)</f>
        <v>0</v>
      </c>
      <c r="DP630" s="161"/>
      <c r="DQ630" s="166">
        <f>IF(PMKAFAAPAYER[[#This Row],[ ]]="Payé",PMKAFAAPAYER[[#This Row],[19.11.2025]],0)</f>
        <v>0</v>
      </c>
      <c r="DR630" s="161"/>
      <c r="DS630" s="176">
        <f>IF(PMKAFAAPAYER[[#This Row],[ ]]="Payé",PMKAFAAPAYER[[#This Row],[26.11.2025]],0)</f>
        <v>0</v>
      </c>
      <c r="DT630" s="17">
        <f t="shared" si="151"/>
        <v>0</v>
      </c>
      <c r="DU630" s="162"/>
      <c r="DV630" s="166">
        <f>IF(PMKAFAAPAYER[[#This Row],[ ]]="Payé",PMKAFAAPAYER[[#This Row],[03.12.2025]],0)</f>
        <v>0</v>
      </c>
      <c r="DW630" s="161"/>
      <c r="DX630" s="166">
        <f>IF(PMKAFAAPAYER[[#This Row],[ ]]="Payé",PMKAFAAPAYER[[#This Row],[10.12.2025]],0)</f>
        <v>0</v>
      </c>
      <c r="DY630" s="161"/>
      <c r="DZ630" s="166">
        <f>IF(PMKAFAAPAYER[[#This Row],[ ]]="Payé",PMKAFAAPAYER[[#This Row],[17.12.2025]],0)</f>
        <v>0</v>
      </c>
      <c r="EA630" s="161"/>
      <c r="EB630" s="166">
        <f>IF(PMKAFAAPAYER[[#This Row],[ ]]="Payé",PMKAFAAPAYER[[#This Row],[24.12.2025]],0)</f>
        <v>0</v>
      </c>
      <c r="EC630" s="161"/>
      <c r="ED630" s="176">
        <f>IF(PMKAFAAPAYER[[#This Row],[ ]]="Payé",PMKAFAAPAYER[[#This Row],[31.12.2025]],0)</f>
        <v>0</v>
      </c>
      <c r="EE630" s="18">
        <f t="shared" si="152"/>
        <v>0</v>
      </c>
      <c r="EF630" s="11">
        <f t="shared" si="153"/>
        <v>0</v>
      </c>
      <c r="EG630" s="16">
        <f>+PMKAFAAPAYER[[#This Row],[CHF]]-PMKAFAAPAYER[[#This Row],[T2025]]</f>
        <v>0</v>
      </c>
    </row>
    <row r="631" spans="1:137" x14ac:dyDescent="0.3">
      <c r="A631" s="9">
        <f t="shared" si="154"/>
        <v>626</v>
      </c>
      <c r="B631" s="250"/>
      <c r="C631" s="251"/>
      <c r="D631" s="252"/>
      <c r="E631" s="253"/>
      <c r="F631" s="265">
        <f t="shared" si="155"/>
        <v>0</v>
      </c>
      <c r="G631" s="254"/>
      <c r="H631" s="255"/>
      <c r="I631" s="256"/>
      <c r="J631" s="14"/>
      <c r="K631" s="14"/>
      <c r="L631" s="14"/>
      <c r="N631" s="15"/>
      <c r="P631" s="258"/>
      <c r="Q631" s="259"/>
      <c r="R631" s="260"/>
      <c r="S631" s="166">
        <f>IF(PMKAFAAPAYER[[#This Row],[ ]]="Payé",PMKAFAAPAYER[[#This Row],[02.01.2025]],0)</f>
        <v>0</v>
      </c>
      <c r="T631" s="234"/>
      <c r="U631" s="166">
        <f>IF(PMKAFAAPAYER[[#This Row],[ ]]="Payé",PMKAFAAPAYER[[#This Row],[09.01.2025]],0)</f>
        <v>0</v>
      </c>
      <c r="V631" s="234"/>
      <c r="W631" s="166">
        <f>IF(PMKAFAAPAYER[[#This Row],[ ]]="Payé",PMKAFAAPAYER[[#This Row],[16.01.2025]],0)</f>
        <v>0</v>
      </c>
      <c r="X631" s="234"/>
      <c r="Y631" s="166">
        <f>IF(PMKAFAAPAYER[[#This Row],[ ]]="Payé",PMKAFAAPAYER[[#This Row],[23.01.2025]],0)</f>
        <v>0</v>
      </c>
      <c r="Z631" s="234"/>
      <c r="AA631" s="176">
        <f>IF(PMKAFAAPAYER[[#This Row],[ ]]="Payé",PMKAFAAPAYER[[#This Row],[30.01.2025]],0)</f>
        <v>0</v>
      </c>
      <c r="AB631" s="32">
        <f t="shared" si="141"/>
        <v>0</v>
      </c>
      <c r="AC631" s="234"/>
      <c r="AD631" s="166">
        <f>IF(PMKAFAAPAYER[[#This Row],[ ]]="Payé",PMKAFAAPAYER[[#This Row],[06.02.2025]],0)</f>
        <v>0</v>
      </c>
      <c r="AE631" s="234"/>
      <c r="AF631" s="166">
        <f>IF(PMKAFAAPAYER[[#This Row],[ ]]="Payé",PMKAFAAPAYER[[#This Row],[13.02.2025]],0)</f>
        <v>0</v>
      </c>
      <c r="AG631" s="234"/>
      <c r="AH631" s="166">
        <f>IF(PMKAFAAPAYER[[#This Row],[ ]]="Payé",PMKAFAAPAYER[[#This Row],[20.02.2025]],0)</f>
        <v>0</v>
      </c>
      <c r="AI631" s="234"/>
      <c r="AJ631" s="176">
        <f>IF(PMKAFAAPAYER[[#This Row],[ ]]="Payé",PMKAFAAPAYER[[#This Row],[27.02.2025]],0)</f>
        <v>0</v>
      </c>
      <c r="AK631" s="47">
        <f t="shared" si="142"/>
        <v>0</v>
      </c>
      <c r="AL631" s="162"/>
      <c r="AM631" s="166">
        <f>IF(PMKAFAAPAYER[[#This Row],[ ]]="Payé",PMKAFAAPAYER[[#This Row],[05.03.2025]],0)</f>
        <v>0</v>
      </c>
      <c r="AN631" s="161"/>
      <c r="AO631" s="166">
        <f>IF(PMKAFAAPAYER[[#This Row],[ ]]="Payé",PMKAFAAPAYER[[#This Row],[12.03.2025]],0)</f>
        <v>0</v>
      </c>
      <c r="AP631" s="161"/>
      <c r="AQ631" s="166">
        <f>IF(PMKAFAAPAYER[[#This Row],[ ]]="Payé",PMKAFAAPAYER[[#This Row],[19.03.2025]],0)</f>
        <v>0</v>
      </c>
      <c r="AR631" s="161"/>
      <c r="AS631" s="176">
        <f>IF(PMKAFAAPAYER[[#This Row],[ ]]="Payé",PMKAFAAPAYER[[#This Row],[26.03.2025]],0)</f>
        <v>0</v>
      </c>
      <c r="AT631" s="17">
        <f t="shared" si="143"/>
        <v>0</v>
      </c>
      <c r="AU631" s="162"/>
      <c r="AV631" s="166">
        <f>IF(PMKAFAAPAYER[[#This Row],[ ]]="Payé",PMKAFAAPAYER[[#This Row],[02.04.2025]],0)</f>
        <v>0</v>
      </c>
      <c r="AW631" s="161"/>
      <c r="AX631" s="166">
        <f>IF(PMKAFAAPAYER[[#This Row],[ ]]="Payé",PMKAFAAPAYER[[#This Row],[09.04.2025]],0)</f>
        <v>0</v>
      </c>
      <c r="AY631" s="161"/>
      <c r="AZ631" s="166">
        <f>IF(PMKAFAAPAYER[[#This Row],[ ]]="Payé",PMKAFAAPAYER[[#This Row],[16.04.2025]],0)</f>
        <v>0</v>
      </c>
      <c r="BA631" s="161"/>
      <c r="BB631" s="166">
        <f>IF(PMKAFAAPAYER[[#This Row],[ ]]="Payé",PMKAFAAPAYER[[#This Row],[23.04.2025]],0)</f>
        <v>0</v>
      </c>
      <c r="BC631" s="161"/>
      <c r="BD631" s="176">
        <f>IF(PMKAFAAPAYER[[#This Row],[ ]]="Payé",PMKAFAAPAYER[[#This Row],[30.04.2025]],0)</f>
        <v>0</v>
      </c>
      <c r="BE631" s="18">
        <f t="shared" si="144"/>
        <v>0</v>
      </c>
      <c r="BF631" s="162"/>
      <c r="BG631" s="166">
        <f>IF(PMKAFAAPAYER[[#This Row],[ ]]="Payé",PMKAFAAPAYER[[#This Row],[07.05.2025]],0)</f>
        <v>0</v>
      </c>
      <c r="BH631" s="161"/>
      <c r="BI631" s="166">
        <f>IF(PMKAFAAPAYER[[#This Row],[ ]]="Payé",PMKAFAAPAYER[[#This Row],[14.05.2025]],0)</f>
        <v>0</v>
      </c>
      <c r="BJ631" s="161"/>
      <c r="BK631" s="166">
        <f>IF(PMKAFAAPAYER[[#This Row],[ ]]="Payé",PMKAFAAPAYER[[#This Row],[21.05.2025]],0)</f>
        <v>0</v>
      </c>
      <c r="BL631" s="161"/>
      <c r="BM631" s="176">
        <f>IF(PMKAFAAPAYER[[#This Row],[ ]]="Payé",PMKAFAAPAYER[[#This Row],[28.05.2025]],0)</f>
        <v>0</v>
      </c>
      <c r="BN631" s="17">
        <f t="shared" si="145"/>
        <v>0</v>
      </c>
      <c r="BO631" s="162"/>
      <c r="BP631" s="166">
        <f>IF(PMKAFAAPAYER[[#This Row],[ ]]="Payé",PMKAFAAPAYER[[#This Row],[04.06.2025]],0)</f>
        <v>0</v>
      </c>
      <c r="BQ631" s="161"/>
      <c r="BR631" s="166">
        <f>IF(PMKAFAAPAYER[[#This Row],[ ]]="Payé",PMKAFAAPAYER[[#This Row],[11.06.2025]],0)</f>
        <v>0</v>
      </c>
      <c r="BS631" s="161"/>
      <c r="BT631" s="166">
        <f>IF(PMKAFAAPAYER[[#This Row],[ ]]="Payé",PMKAFAAPAYER[[#This Row],[18.06.2025]],0)</f>
        <v>0</v>
      </c>
      <c r="BU631" s="161"/>
      <c r="BV631" s="176">
        <f>IF(PMKAFAAPAYER[[#This Row],[ ]]="Payé",PMKAFAAPAYER[[#This Row],[25.06.2025]],0)</f>
        <v>0</v>
      </c>
      <c r="BW631" s="18">
        <f t="shared" si="146"/>
        <v>0</v>
      </c>
      <c r="BX631" s="162"/>
      <c r="BY631" s="166">
        <f>IF(PMKAFAAPAYER[[#This Row],[ ]]="Payé",PMKAFAAPAYER[[#This Row],[02.07.2025]],0)</f>
        <v>0</v>
      </c>
      <c r="BZ631" s="161"/>
      <c r="CA631" s="166">
        <f>IF(PMKAFAAPAYER[[#This Row],[ ]]="Payé",PMKAFAAPAYER[[#This Row],[09.07.2025]],0)</f>
        <v>0</v>
      </c>
      <c r="CB631" s="161"/>
      <c r="CC631" s="166">
        <f>IF(PMKAFAAPAYER[[#This Row],[ ]]="Payé",PMKAFAAPAYER[[#This Row],[16.07.2025]],0)</f>
        <v>0</v>
      </c>
      <c r="CD631" s="161"/>
      <c r="CE631" s="166">
        <f>IF(PMKAFAAPAYER[[#This Row],[ ]]="Payé",PMKAFAAPAYER[[#This Row],[23.07.2025]],0)</f>
        <v>0</v>
      </c>
      <c r="CF631" s="161"/>
      <c r="CG631" s="176">
        <f>IF(PMKAFAAPAYER[[#This Row],[ ]]="Payé",PMKAFAAPAYER[[#This Row],[30.07.2025]],0)</f>
        <v>0</v>
      </c>
      <c r="CH631" s="17">
        <f t="shared" si="147"/>
        <v>0</v>
      </c>
      <c r="CI631" s="162"/>
      <c r="CJ631" s="166">
        <f>IF(PMKAFAAPAYER[[#This Row],[ ]]="Payé",PMKAFAAPAYER[[#This Row],[06.08.2025]],0)</f>
        <v>0</v>
      </c>
      <c r="CK631" s="161"/>
      <c r="CL631" s="166">
        <f>IF(PMKAFAAPAYER[[#This Row],[ ]]="Payé",PMKAFAAPAYER[[#This Row],[13.08.2025]],0)</f>
        <v>0</v>
      </c>
      <c r="CM631" s="161"/>
      <c r="CN631" s="166">
        <f>IF(PMKAFAAPAYER[[#This Row],[ ]]="Payé",PMKAFAAPAYER[[#This Row],[20.08.2025]],0)</f>
        <v>0</v>
      </c>
      <c r="CO631" s="161"/>
      <c r="CP631" s="176">
        <f>IF(PMKAFAAPAYER[[#This Row],[ ]]="Payé",PMKAFAAPAYER[[#This Row],[27.08.2025]],0)</f>
        <v>0</v>
      </c>
      <c r="CQ631" s="18">
        <f t="shared" si="148"/>
        <v>0</v>
      </c>
      <c r="CR631" s="162"/>
      <c r="CS631" s="166">
        <f>IF(PMKAFAAPAYER[[#This Row],[ ]]="Payé",PMKAFAAPAYER[[#This Row],[03.09.2025]],0)</f>
        <v>0</v>
      </c>
      <c r="CT631" s="161"/>
      <c r="CU631" s="166">
        <f>IF(PMKAFAAPAYER[[#This Row],[ ]]="Payé",PMKAFAAPAYER[[#This Row],[10.09.2025]],0)</f>
        <v>0</v>
      </c>
      <c r="CV631" s="161"/>
      <c r="CW631" s="166">
        <f>IF(PMKAFAAPAYER[[#This Row],[ ]]="Payé",PMKAFAAPAYER[[#This Row],[17.09.2025]],0)</f>
        <v>0</v>
      </c>
      <c r="CX631" s="161"/>
      <c r="CY631" s="176">
        <f>IF(PMKAFAAPAYER[[#This Row],[ ]]="Payé",PMKAFAAPAYER[[#This Row],[24.09.2025]],0)</f>
        <v>0</v>
      </c>
      <c r="CZ631" s="17">
        <f t="shared" si="149"/>
        <v>0</v>
      </c>
      <c r="DA631" s="162"/>
      <c r="DB631" s="166">
        <f>IF(PMKAFAAPAYER[[#This Row],[ ]]="Payé",PMKAFAAPAYER[[#This Row],[01.10.2025]],0)</f>
        <v>0</v>
      </c>
      <c r="DC631" s="161"/>
      <c r="DD631" s="166">
        <f>IF(PMKAFAAPAYER[[#This Row],[ ]]="Payé",PMKAFAAPAYER[[#This Row],[08.10.2025]],0)</f>
        <v>0</v>
      </c>
      <c r="DE631" s="161"/>
      <c r="DF631" s="166">
        <f>IF(PMKAFAAPAYER[[#This Row],[ ]]="Payé",PMKAFAAPAYER[[#This Row],[15.10.2025]],0)</f>
        <v>0</v>
      </c>
      <c r="DG631" s="161"/>
      <c r="DH631" s="166">
        <f>IF(PMKAFAAPAYER[[#This Row],[ ]]="Payé",PMKAFAAPAYER[[#This Row],[22.10.2025]],0)</f>
        <v>0</v>
      </c>
      <c r="DI631" s="161"/>
      <c r="DJ631" s="176">
        <f>IF(PMKAFAAPAYER[[#This Row],[ ]]="Payé",PMKAFAAPAYER[[#This Row],[29.10.2025]],0)</f>
        <v>0</v>
      </c>
      <c r="DK631" s="18">
        <f t="shared" si="150"/>
        <v>0</v>
      </c>
      <c r="DL631" s="162"/>
      <c r="DM631" s="166">
        <f>IF(PMKAFAAPAYER[[#This Row],[ ]]="Payé",PMKAFAAPAYER[[#This Row],[05.11.2025]],0)</f>
        <v>0</v>
      </c>
      <c r="DN631" s="161"/>
      <c r="DO631" s="166">
        <f>IF(PMKAFAAPAYER[[#This Row],[ ]]="Payé",PMKAFAAPAYER[[#This Row],[12.11.2025]],0)</f>
        <v>0</v>
      </c>
      <c r="DP631" s="161"/>
      <c r="DQ631" s="166">
        <f>IF(PMKAFAAPAYER[[#This Row],[ ]]="Payé",PMKAFAAPAYER[[#This Row],[19.11.2025]],0)</f>
        <v>0</v>
      </c>
      <c r="DR631" s="161"/>
      <c r="DS631" s="176">
        <f>IF(PMKAFAAPAYER[[#This Row],[ ]]="Payé",PMKAFAAPAYER[[#This Row],[26.11.2025]],0)</f>
        <v>0</v>
      </c>
      <c r="DT631" s="17">
        <f t="shared" si="151"/>
        <v>0</v>
      </c>
      <c r="DU631" s="162"/>
      <c r="DV631" s="166">
        <f>IF(PMKAFAAPAYER[[#This Row],[ ]]="Payé",PMKAFAAPAYER[[#This Row],[03.12.2025]],0)</f>
        <v>0</v>
      </c>
      <c r="DW631" s="161"/>
      <c r="DX631" s="166">
        <f>IF(PMKAFAAPAYER[[#This Row],[ ]]="Payé",PMKAFAAPAYER[[#This Row],[10.12.2025]],0)</f>
        <v>0</v>
      </c>
      <c r="DY631" s="161"/>
      <c r="DZ631" s="166">
        <f>IF(PMKAFAAPAYER[[#This Row],[ ]]="Payé",PMKAFAAPAYER[[#This Row],[17.12.2025]],0)</f>
        <v>0</v>
      </c>
      <c r="EA631" s="161"/>
      <c r="EB631" s="166">
        <f>IF(PMKAFAAPAYER[[#This Row],[ ]]="Payé",PMKAFAAPAYER[[#This Row],[24.12.2025]],0)</f>
        <v>0</v>
      </c>
      <c r="EC631" s="161"/>
      <c r="ED631" s="176">
        <f>IF(PMKAFAAPAYER[[#This Row],[ ]]="Payé",PMKAFAAPAYER[[#This Row],[31.12.2025]],0)</f>
        <v>0</v>
      </c>
      <c r="EE631" s="18">
        <f t="shared" si="152"/>
        <v>0</v>
      </c>
      <c r="EF631" s="11">
        <f t="shared" si="153"/>
        <v>0</v>
      </c>
      <c r="EG631" s="16">
        <f>+PMKAFAAPAYER[[#This Row],[CHF]]-PMKAFAAPAYER[[#This Row],[T2025]]</f>
        <v>0</v>
      </c>
    </row>
    <row r="632" spans="1:137" x14ac:dyDescent="0.3">
      <c r="A632" s="9">
        <f t="shared" si="154"/>
        <v>627</v>
      </c>
      <c r="B632" s="250"/>
      <c r="C632" s="251"/>
      <c r="D632" s="252"/>
      <c r="E632" s="253"/>
      <c r="F632" s="265">
        <f t="shared" si="155"/>
        <v>0</v>
      </c>
      <c r="G632" s="254"/>
      <c r="H632" s="255"/>
      <c r="I632" s="256"/>
      <c r="J632" s="14"/>
      <c r="K632" s="14"/>
      <c r="L632" s="14"/>
      <c r="N632" s="15"/>
      <c r="P632" s="258"/>
      <c r="Q632" s="259"/>
      <c r="R632" s="260"/>
      <c r="S632" s="166">
        <f>IF(PMKAFAAPAYER[[#This Row],[ ]]="Payé",PMKAFAAPAYER[[#This Row],[02.01.2025]],0)</f>
        <v>0</v>
      </c>
      <c r="T632" s="234"/>
      <c r="U632" s="166">
        <f>IF(PMKAFAAPAYER[[#This Row],[ ]]="Payé",PMKAFAAPAYER[[#This Row],[09.01.2025]],0)</f>
        <v>0</v>
      </c>
      <c r="V632" s="234"/>
      <c r="W632" s="166">
        <f>IF(PMKAFAAPAYER[[#This Row],[ ]]="Payé",PMKAFAAPAYER[[#This Row],[16.01.2025]],0)</f>
        <v>0</v>
      </c>
      <c r="X632" s="234"/>
      <c r="Y632" s="166">
        <f>IF(PMKAFAAPAYER[[#This Row],[ ]]="Payé",PMKAFAAPAYER[[#This Row],[23.01.2025]],0)</f>
        <v>0</v>
      </c>
      <c r="Z632" s="234"/>
      <c r="AA632" s="176">
        <f>IF(PMKAFAAPAYER[[#This Row],[ ]]="Payé",PMKAFAAPAYER[[#This Row],[30.01.2025]],0)</f>
        <v>0</v>
      </c>
      <c r="AB632" s="32">
        <f t="shared" si="141"/>
        <v>0</v>
      </c>
      <c r="AC632" s="234"/>
      <c r="AD632" s="166">
        <f>IF(PMKAFAAPAYER[[#This Row],[ ]]="Payé",PMKAFAAPAYER[[#This Row],[06.02.2025]],0)</f>
        <v>0</v>
      </c>
      <c r="AE632" s="234"/>
      <c r="AF632" s="166">
        <f>IF(PMKAFAAPAYER[[#This Row],[ ]]="Payé",PMKAFAAPAYER[[#This Row],[13.02.2025]],0)</f>
        <v>0</v>
      </c>
      <c r="AG632" s="234"/>
      <c r="AH632" s="166">
        <f>IF(PMKAFAAPAYER[[#This Row],[ ]]="Payé",PMKAFAAPAYER[[#This Row],[20.02.2025]],0)</f>
        <v>0</v>
      </c>
      <c r="AI632" s="234"/>
      <c r="AJ632" s="176">
        <f>IF(PMKAFAAPAYER[[#This Row],[ ]]="Payé",PMKAFAAPAYER[[#This Row],[27.02.2025]],0)</f>
        <v>0</v>
      </c>
      <c r="AK632" s="47">
        <f t="shared" si="142"/>
        <v>0</v>
      </c>
      <c r="AL632" s="162"/>
      <c r="AM632" s="166">
        <f>IF(PMKAFAAPAYER[[#This Row],[ ]]="Payé",PMKAFAAPAYER[[#This Row],[05.03.2025]],0)</f>
        <v>0</v>
      </c>
      <c r="AN632" s="161"/>
      <c r="AO632" s="166">
        <f>IF(PMKAFAAPAYER[[#This Row],[ ]]="Payé",PMKAFAAPAYER[[#This Row],[12.03.2025]],0)</f>
        <v>0</v>
      </c>
      <c r="AP632" s="161"/>
      <c r="AQ632" s="166">
        <f>IF(PMKAFAAPAYER[[#This Row],[ ]]="Payé",PMKAFAAPAYER[[#This Row],[19.03.2025]],0)</f>
        <v>0</v>
      </c>
      <c r="AR632" s="161"/>
      <c r="AS632" s="176">
        <f>IF(PMKAFAAPAYER[[#This Row],[ ]]="Payé",PMKAFAAPAYER[[#This Row],[26.03.2025]],0)</f>
        <v>0</v>
      </c>
      <c r="AT632" s="17">
        <f t="shared" si="143"/>
        <v>0</v>
      </c>
      <c r="AU632" s="162"/>
      <c r="AV632" s="166">
        <f>IF(PMKAFAAPAYER[[#This Row],[ ]]="Payé",PMKAFAAPAYER[[#This Row],[02.04.2025]],0)</f>
        <v>0</v>
      </c>
      <c r="AW632" s="161"/>
      <c r="AX632" s="166">
        <f>IF(PMKAFAAPAYER[[#This Row],[ ]]="Payé",PMKAFAAPAYER[[#This Row],[09.04.2025]],0)</f>
        <v>0</v>
      </c>
      <c r="AY632" s="161"/>
      <c r="AZ632" s="166">
        <f>IF(PMKAFAAPAYER[[#This Row],[ ]]="Payé",PMKAFAAPAYER[[#This Row],[16.04.2025]],0)</f>
        <v>0</v>
      </c>
      <c r="BA632" s="161"/>
      <c r="BB632" s="166">
        <f>IF(PMKAFAAPAYER[[#This Row],[ ]]="Payé",PMKAFAAPAYER[[#This Row],[23.04.2025]],0)</f>
        <v>0</v>
      </c>
      <c r="BC632" s="161"/>
      <c r="BD632" s="176">
        <f>IF(PMKAFAAPAYER[[#This Row],[ ]]="Payé",PMKAFAAPAYER[[#This Row],[30.04.2025]],0)</f>
        <v>0</v>
      </c>
      <c r="BE632" s="18">
        <f t="shared" si="144"/>
        <v>0</v>
      </c>
      <c r="BF632" s="162"/>
      <c r="BG632" s="166">
        <f>IF(PMKAFAAPAYER[[#This Row],[ ]]="Payé",PMKAFAAPAYER[[#This Row],[07.05.2025]],0)</f>
        <v>0</v>
      </c>
      <c r="BH632" s="161"/>
      <c r="BI632" s="166">
        <f>IF(PMKAFAAPAYER[[#This Row],[ ]]="Payé",PMKAFAAPAYER[[#This Row],[14.05.2025]],0)</f>
        <v>0</v>
      </c>
      <c r="BJ632" s="161"/>
      <c r="BK632" s="166">
        <f>IF(PMKAFAAPAYER[[#This Row],[ ]]="Payé",PMKAFAAPAYER[[#This Row],[21.05.2025]],0)</f>
        <v>0</v>
      </c>
      <c r="BL632" s="161"/>
      <c r="BM632" s="176">
        <f>IF(PMKAFAAPAYER[[#This Row],[ ]]="Payé",PMKAFAAPAYER[[#This Row],[28.05.2025]],0)</f>
        <v>0</v>
      </c>
      <c r="BN632" s="17">
        <f t="shared" si="145"/>
        <v>0</v>
      </c>
      <c r="BO632" s="162"/>
      <c r="BP632" s="166">
        <f>IF(PMKAFAAPAYER[[#This Row],[ ]]="Payé",PMKAFAAPAYER[[#This Row],[04.06.2025]],0)</f>
        <v>0</v>
      </c>
      <c r="BQ632" s="161"/>
      <c r="BR632" s="166">
        <f>IF(PMKAFAAPAYER[[#This Row],[ ]]="Payé",PMKAFAAPAYER[[#This Row],[11.06.2025]],0)</f>
        <v>0</v>
      </c>
      <c r="BS632" s="161"/>
      <c r="BT632" s="166">
        <f>IF(PMKAFAAPAYER[[#This Row],[ ]]="Payé",PMKAFAAPAYER[[#This Row],[18.06.2025]],0)</f>
        <v>0</v>
      </c>
      <c r="BU632" s="161"/>
      <c r="BV632" s="176">
        <f>IF(PMKAFAAPAYER[[#This Row],[ ]]="Payé",PMKAFAAPAYER[[#This Row],[25.06.2025]],0)</f>
        <v>0</v>
      </c>
      <c r="BW632" s="18">
        <f t="shared" si="146"/>
        <v>0</v>
      </c>
      <c r="BX632" s="162"/>
      <c r="BY632" s="166">
        <f>IF(PMKAFAAPAYER[[#This Row],[ ]]="Payé",PMKAFAAPAYER[[#This Row],[02.07.2025]],0)</f>
        <v>0</v>
      </c>
      <c r="BZ632" s="161"/>
      <c r="CA632" s="166">
        <f>IF(PMKAFAAPAYER[[#This Row],[ ]]="Payé",PMKAFAAPAYER[[#This Row],[09.07.2025]],0)</f>
        <v>0</v>
      </c>
      <c r="CB632" s="161"/>
      <c r="CC632" s="166">
        <f>IF(PMKAFAAPAYER[[#This Row],[ ]]="Payé",PMKAFAAPAYER[[#This Row],[16.07.2025]],0)</f>
        <v>0</v>
      </c>
      <c r="CD632" s="161"/>
      <c r="CE632" s="166">
        <f>IF(PMKAFAAPAYER[[#This Row],[ ]]="Payé",PMKAFAAPAYER[[#This Row],[23.07.2025]],0)</f>
        <v>0</v>
      </c>
      <c r="CF632" s="161"/>
      <c r="CG632" s="176">
        <f>IF(PMKAFAAPAYER[[#This Row],[ ]]="Payé",PMKAFAAPAYER[[#This Row],[30.07.2025]],0)</f>
        <v>0</v>
      </c>
      <c r="CH632" s="17">
        <f t="shared" si="147"/>
        <v>0</v>
      </c>
      <c r="CI632" s="162"/>
      <c r="CJ632" s="166">
        <f>IF(PMKAFAAPAYER[[#This Row],[ ]]="Payé",PMKAFAAPAYER[[#This Row],[06.08.2025]],0)</f>
        <v>0</v>
      </c>
      <c r="CK632" s="161"/>
      <c r="CL632" s="166">
        <f>IF(PMKAFAAPAYER[[#This Row],[ ]]="Payé",PMKAFAAPAYER[[#This Row],[13.08.2025]],0)</f>
        <v>0</v>
      </c>
      <c r="CM632" s="161"/>
      <c r="CN632" s="166">
        <f>IF(PMKAFAAPAYER[[#This Row],[ ]]="Payé",PMKAFAAPAYER[[#This Row],[20.08.2025]],0)</f>
        <v>0</v>
      </c>
      <c r="CO632" s="161"/>
      <c r="CP632" s="176">
        <f>IF(PMKAFAAPAYER[[#This Row],[ ]]="Payé",PMKAFAAPAYER[[#This Row],[27.08.2025]],0)</f>
        <v>0</v>
      </c>
      <c r="CQ632" s="18">
        <f t="shared" si="148"/>
        <v>0</v>
      </c>
      <c r="CR632" s="162"/>
      <c r="CS632" s="166">
        <f>IF(PMKAFAAPAYER[[#This Row],[ ]]="Payé",PMKAFAAPAYER[[#This Row],[03.09.2025]],0)</f>
        <v>0</v>
      </c>
      <c r="CT632" s="161"/>
      <c r="CU632" s="166">
        <f>IF(PMKAFAAPAYER[[#This Row],[ ]]="Payé",PMKAFAAPAYER[[#This Row],[10.09.2025]],0)</f>
        <v>0</v>
      </c>
      <c r="CV632" s="161"/>
      <c r="CW632" s="166">
        <f>IF(PMKAFAAPAYER[[#This Row],[ ]]="Payé",PMKAFAAPAYER[[#This Row],[17.09.2025]],0)</f>
        <v>0</v>
      </c>
      <c r="CX632" s="161"/>
      <c r="CY632" s="176">
        <f>IF(PMKAFAAPAYER[[#This Row],[ ]]="Payé",PMKAFAAPAYER[[#This Row],[24.09.2025]],0)</f>
        <v>0</v>
      </c>
      <c r="CZ632" s="17">
        <f t="shared" si="149"/>
        <v>0</v>
      </c>
      <c r="DA632" s="162"/>
      <c r="DB632" s="166">
        <f>IF(PMKAFAAPAYER[[#This Row],[ ]]="Payé",PMKAFAAPAYER[[#This Row],[01.10.2025]],0)</f>
        <v>0</v>
      </c>
      <c r="DC632" s="161"/>
      <c r="DD632" s="166">
        <f>IF(PMKAFAAPAYER[[#This Row],[ ]]="Payé",PMKAFAAPAYER[[#This Row],[08.10.2025]],0)</f>
        <v>0</v>
      </c>
      <c r="DE632" s="161"/>
      <c r="DF632" s="166">
        <f>IF(PMKAFAAPAYER[[#This Row],[ ]]="Payé",PMKAFAAPAYER[[#This Row],[15.10.2025]],0)</f>
        <v>0</v>
      </c>
      <c r="DG632" s="161"/>
      <c r="DH632" s="166">
        <f>IF(PMKAFAAPAYER[[#This Row],[ ]]="Payé",PMKAFAAPAYER[[#This Row],[22.10.2025]],0)</f>
        <v>0</v>
      </c>
      <c r="DI632" s="161"/>
      <c r="DJ632" s="176">
        <f>IF(PMKAFAAPAYER[[#This Row],[ ]]="Payé",PMKAFAAPAYER[[#This Row],[29.10.2025]],0)</f>
        <v>0</v>
      </c>
      <c r="DK632" s="18">
        <f t="shared" si="150"/>
        <v>0</v>
      </c>
      <c r="DL632" s="162"/>
      <c r="DM632" s="166">
        <f>IF(PMKAFAAPAYER[[#This Row],[ ]]="Payé",PMKAFAAPAYER[[#This Row],[05.11.2025]],0)</f>
        <v>0</v>
      </c>
      <c r="DN632" s="161"/>
      <c r="DO632" s="166">
        <f>IF(PMKAFAAPAYER[[#This Row],[ ]]="Payé",PMKAFAAPAYER[[#This Row],[12.11.2025]],0)</f>
        <v>0</v>
      </c>
      <c r="DP632" s="161"/>
      <c r="DQ632" s="166">
        <f>IF(PMKAFAAPAYER[[#This Row],[ ]]="Payé",PMKAFAAPAYER[[#This Row],[19.11.2025]],0)</f>
        <v>0</v>
      </c>
      <c r="DR632" s="161"/>
      <c r="DS632" s="176">
        <f>IF(PMKAFAAPAYER[[#This Row],[ ]]="Payé",PMKAFAAPAYER[[#This Row],[26.11.2025]],0)</f>
        <v>0</v>
      </c>
      <c r="DT632" s="17">
        <f t="shared" si="151"/>
        <v>0</v>
      </c>
      <c r="DU632" s="162"/>
      <c r="DV632" s="166">
        <f>IF(PMKAFAAPAYER[[#This Row],[ ]]="Payé",PMKAFAAPAYER[[#This Row],[03.12.2025]],0)</f>
        <v>0</v>
      </c>
      <c r="DW632" s="161"/>
      <c r="DX632" s="166">
        <f>IF(PMKAFAAPAYER[[#This Row],[ ]]="Payé",PMKAFAAPAYER[[#This Row],[10.12.2025]],0)</f>
        <v>0</v>
      </c>
      <c r="DY632" s="161"/>
      <c r="DZ632" s="166">
        <f>IF(PMKAFAAPAYER[[#This Row],[ ]]="Payé",PMKAFAAPAYER[[#This Row],[17.12.2025]],0)</f>
        <v>0</v>
      </c>
      <c r="EA632" s="161"/>
      <c r="EB632" s="166">
        <f>IF(PMKAFAAPAYER[[#This Row],[ ]]="Payé",PMKAFAAPAYER[[#This Row],[24.12.2025]],0)</f>
        <v>0</v>
      </c>
      <c r="EC632" s="161"/>
      <c r="ED632" s="176">
        <f>IF(PMKAFAAPAYER[[#This Row],[ ]]="Payé",PMKAFAAPAYER[[#This Row],[31.12.2025]],0)</f>
        <v>0</v>
      </c>
      <c r="EE632" s="18">
        <f t="shared" si="152"/>
        <v>0</v>
      </c>
      <c r="EF632" s="11">
        <f t="shared" si="153"/>
        <v>0</v>
      </c>
      <c r="EG632" s="16">
        <f>+PMKAFAAPAYER[[#This Row],[CHF]]-PMKAFAAPAYER[[#This Row],[T2025]]</f>
        <v>0</v>
      </c>
    </row>
    <row r="633" spans="1:137" x14ac:dyDescent="0.3">
      <c r="A633" s="9">
        <f t="shared" si="154"/>
        <v>628</v>
      </c>
      <c r="B633" s="250"/>
      <c r="C633" s="251"/>
      <c r="D633" s="252"/>
      <c r="E633" s="253"/>
      <c r="F633" s="265">
        <f t="shared" si="155"/>
        <v>0</v>
      </c>
      <c r="G633" s="254"/>
      <c r="H633" s="255"/>
      <c r="I633" s="256"/>
      <c r="J633" s="14"/>
      <c r="K633" s="14"/>
      <c r="L633" s="14"/>
      <c r="N633" s="15"/>
      <c r="P633" s="258"/>
      <c r="Q633" s="259"/>
      <c r="R633" s="260"/>
      <c r="S633" s="166">
        <f>IF(PMKAFAAPAYER[[#This Row],[ ]]="Payé",PMKAFAAPAYER[[#This Row],[02.01.2025]],0)</f>
        <v>0</v>
      </c>
      <c r="T633" s="234"/>
      <c r="U633" s="166">
        <f>IF(PMKAFAAPAYER[[#This Row],[ ]]="Payé",PMKAFAAPAYER[[#This Row],[09.01.2025]],0)</f>
        <v>0</v>
      </c>
      <c r="V633" s="234"/>
      <c r="W633" s="166">
        <f>IF(PMKAFAAPAYER[[#This Row],[ ]]="Payé",PMKAFAAPAYER[[#This Row],[16.01.2025]],0)</f>
        <v>0</v>
      </c>
      <c r="X633" s="234"/>
      <c r="Y633" s="166">
        <f>IF(PMKAFAAPAYER[[#This Row],[ ]]="Payé",PMKAFAAPAYER[[#This Row],[23.01.2025]],0)</f>
        <v>0</v>
      </c>
      <c r="Z633" s="234"/>
      <c r="AA633" s="176">
        <f>IF(PMKAFAAPAYER[[#This Row],[ ]]="Payé",PMKAFAAPAYER[[#This Row],[30.01.2025]],0)</f>
        <v>0</v>
      </c>
      <c r="AB633" s="32">
        <f t="shared" si="141"/>
        <v>0</v>
      </c>
      <c r="AC633" s="234"/>
      <c r="AD633" s="166">
        <f>IF(PMKAFAAPAYER[[#This Row],[ ]]="Payé",PMKAFAAPAYER[[#This Row],[06.02.2025]],0)</f>
        <v>0</v>
      </c>
      <c r="AE633" s="234"/>
      <c r="AF633" s="166">
        <f>IF(PMKAFAAPAYER[[#This Row],[ ]]="Payé",PMKAFAAPAYER[[#This Row],[13.02.2025]],0)</f>
        <v>0</v>
      </c>
      <c r="AG633" s="234"/>
      <c r="AH633" s="166">
        <f>IF(PMKAFAAPAYER[[#This Row],[ ]]="Payé",PMKAFAAPAYER[[#This Row],[20.02.2025]],0)</f>
        <v>0</v>
      </c>
      <c r="AI633" s="234"/>
      <c r="AJ633" s="176">
        <f>IF(PMKAFAAPAYER[[#This Row],[ ]]="Payé",PMKAFAAPAYER[[#This Row],[27.02.2025]],0)</f>
        <v>0</v>
      </c>
      <c r="AK633" s="47">
        <f t="shared" si="142"/>
        <v>0</v>
      </c>
      <c r="AL633" s="162"/>
      <c r="AM633" s="166">
        <f>IF(PMKAFAAPAYER[[#This Row],[ ]]="Payé",PMKAFAAPAYER[[#This Row],[05.03.2025]],0)</f>
        <v>0</v>
      </c>
      <c r="AN633" s="161"/>
      <c r="AO633" s="166">
        <f>IF(PMKAFAAPAYER[[#This Row],[ ]]="Payé",PMKAFAAPAYER[[#This Row],[12.03.2025]],0)</f>
        <v>0</v>
      </c>
      <c r="AP633" s="161"/>
      <c r="AQ633" s="166">
        <f>IF(PMKAFAAPAYER[[#This Row],[ ]]="Payé",PMKAFAAPAYER[[#This Row],[19.03.2025]],0)</f>
        <v>0</v>
      </c>
      <c r="AR633" s="161"/>
      <c r="AS633" s="176">
        <f>IF(PMKAFAAPAYER[[#This Row],[ ]]="Payé",PMKAFAAPAYER[[#This Row],[26.03.2025]],0)</f>
        <v>0</v>
      </c>
      <c r="AT633" s="17">
        <f t="shared" si="143"/>
        <v>0</v>
      </c>
      <c r="AU633" s="162"/>
      <c r="AV633" s="166">
        <f>IF(PMKAFAAPAYER[[#This Row],[ ]]="Payé",PMKAFAAPAYER[[#This Row],[02.04.2025]],0)</f>
        <v>0</v>
      </c>
      <c r="AW633" s="161"/>
      <c r="AX633" s="166">
        <f>IF(PMKAFAAPAYER[[#This Row],[ ]]="Payé",PMKAFAAPAYER[[#This Row],[09.04.2025]],0)</f>
        <v>0</v>
      </c>
      <c r="AY633" s="161"/>
      <c r="AZ633" s="166">
        <f>IF(PMKAFAAPAYER[[#This Row],[ ]]="Payé",PMKAFAAPAYER[[#This Row],[16.04.2025]],0)</f>
        <v>0</v>
      </c>
      <c r="BA633" s="161"/>
      <c r="BB633" s="166">
        <f>IF(PMKAFAAPAYER[[#This Row],[ ]]="Payé",PMKAFAAPAYER[[#This Row],[23.04.2025]],0)</f>
        <v>0</v>
      </c>
      <c r="BC633" s="161"/>
      <c r="BD633" s="176">
        <f>IF(PMKAFAAPAYER[[#This Row],[ ]]="Payé",PMKAFAAPAYER[[#This Row],[30.04.2025]],0)</f>
        <v>0</v>
      </c>
      <c r="BE633" s="18">
        <f t="shared" si="144"/>
        <v>0</v>
      </c>
      <c r="BF633" s="162"/>
      <c r="BG633" s="166">
        <f>IF(PMKAFAAPAYER[[#This Row],[ ]]="Payé",PMKAFAAPAYER[[#This Row],[07.05.2025]],0)</f>
        <v>0</v>
      </c>
      <c r="BH633" s="161"/>
      <c r="BI633" s="166">
        <f>IF(PMKAFAAPAYER[[#This Row],[ ]]="Payé",PMKAFAAPAYER[[#This Row],[14.05.2025]],0)</f>
        <v>0</v>
      </c>
      <c r="BJ633" s="161"/>
      <c r="BK633" s="166">
        <f>IF(PMKAFAAPAYER[[#This Row],[ ]]="Payé",PMKAFAAPAYER[[#This Row],[21.05.2025]],0)</f>
        <v>0</v>
      </c>
      <c r="BL633" s="161"/>
      <c r="BM633" s="176">
        <f>IF(PMKAFAAPAYER[[#This Row],[ ]]="Payé",PMKAFAAPAYER[[#This Row],[28.05.2025]],0)</f>
        <v>0</v>
      </c>
      <c r="BN633" s="17">
        <f t="shared" si="145"/>
        <v>0</v>
      </c>
      <c r="BO633" s="162"/>
      <c r="BP633" s="166">
        <f>IF(PMKAFAAPAYER[[#This Row],[ ]]="Payé",PMKAFAAPAYER[[#This Row],[04.06.2025]],0)</f>
        <v>0</v>
      </c>
      <c r="BQ633" s="161"/>
      <c r="BR633" s="166">
        <f>IF(PMKAFAAPAYER[[#This Row],[ ]]="Payé",PMKAFAAPAYER[[#This Row],[11.06.2025]],0)</f>
        <v>0</v>
      </c>
      <c r="BS633" s="161"/>
      <c r="BT633" s="166">
        <f>IF(PMKAFAAPAYER[[#This Row],[ ]]="Payé",PMKAFAAPAYER[[#This Row],[18.06.2025]],0)</f>
        <v>0</v>
      </c>
      <c r="BU633" s="161"/>
      <c r="BV633" s="176">
        <f>IF(PMKAFAAPAYER[[#This Row],[ ]]="Payé",PMKAFAAPAYER[[#This Row],[25.06.2025]],0)</f>
        <v>0</v>
      </c>
      <c r="BW633" s="18">
        <f t="shared" si="146"/>
        <v>0</v>
      </c>
      <c r="BX633" s="162"/>
      <c r="BY633" s="166">
        <f>IF(PMKAFAAPAYER[[#This Row],[ ]]="Payé",PMKAFAAPAYER[[#This Row],[02.07.2025]],0)</f>
        <v>0</v>
      </c>
      <c r="BZ633" s="161"/>
      <c r="CA633" s="166">
        <f>IF(PMKAFAAPAYER[[#This Row],[ ]]="Payé",PMKAFAAPAYER[[#This Row],[09.07.2025]],0)</f>
        <v>0</v>
      </c>
      <c r="CB633" s="161"/>
      <c r="CC633" s="166">
        <f>IF(PMKAFAAPAYER[[#This Row],[ ]]="Payé",PMKAFAAPAYER[[#This Row],[16.07.2025]],0)</f>
        <v>0</v>
      </c>
      <c r="CD633" s="161"/>
      <c r="CE633" s="166">
        <f>IF(PMKAFAAPAYER[[#This Row],[ ]]="Payé",PMKAFAAPAYER[[#This Row],[23.07.2025]],0)</f>
        <v>0</v>
      </c>
      <c r="CF633" s="161"/>
      <c r="CG633" s="176">
        <f>IF(PMKAFAAPAYER[[#This Row],[ ]]="Payé",PMKAFAAPAYER[[#This Row],[30.07.2025]],0)</f>
        <v>0</v>
      </c>
      <c r="CH633" s="17">
        <f t="shared" si="147"/>
        <v>0</v>
      </c>
      <c r="CI633" s="162"/>
      <c r="CJ633" s="166">
        <f>IF(PMKAFAAPAYER[[#This Row],[ ]]="Payé",PMKAFAAPAYER[[#This Row],[06.08.2025]],0)</f>
        <v>0</v>
      </c>
      <c r="CK633" s="161"/>
      <c r="CL633" s="166">
        <f>IF(PMKAFAAPAYER[[#This Row],[ ]]="Payé",PMKAFAAPAYER[[#This Row],[13.08.2025]],0)</f>
        <v>0</v>
      </c>
      <c r="CM633" s="161"/>
      <c r="CN633" s="166">
        <f>IF(PMKAFAAPAYER[[#This Row],[ ]]="Payé",PMKAFAAPAYER[[#This Row],[20.08.2025]],0)</f>
        <v>0</v>
      </c>
      <c r="CO633" s="161"/>
      <c r="CP633" s="176">
        <f>IF(PMKAFAAPAYER[[#This Row],[ ]]="Payé",PMKAFAAPAYER[[#This Row],[27.08.2025]],0)</f>
        <v>0</v>
      </c>
      <c r="CQ633" s="18">
        <f t="shared" si="148"/>
        <v>0</v>
      </c>
      <c r="CR633" s="162"/>
      <c r="CS633" s="166">
        <f>IF(PMKAFAAPAYER[[#This Row],[ ]]="Payé",PMKAFAAPAYER[[#This Row],[03.09.2025]],0)</f>
        <v>0</v>
      </c>
      <c r="CT633" s="161"/>
      <c r="CU633" s="166">
        <f>IF(PMKAFAAPAYER[[#This Row],[ ]]="Payé",PMKAFAAPAYER[[#This Row],[10.09.2025]],0)</f>
        <v>0</v>
      </c>
      <c r="CV633" s="161"/>
      <c r="CW633" s="166">
        <f>IF(PMKAFAAPAYER[[#This Row],[ ]]="Payé",PMKAFAAPAYER[[#This Row],[17.09.2025]],0)</f>
        <v>0</v>
      </c>
      <c r="CX633" s="161"/>
      <c r="CY633" s="176">
        <f>IF(PMKAFAAPAYER[[#This Row],[ ]]="Payé",PMKAFAAPAYER[[#This Row],[24.09.2025]],0)</f>
        <v>0</v>
      </c>
      <c r="CZ633" s="17">
        <f t="shared" si="149"/>
        <v>0</v>
      </c>
      <c r="DA633" s="162"/>
      <c r="DB633" s="166">
        <f>IF(PMKAFAAPAYER[[#This Row],[ ]]="Payé",PMKAFAAPAYER[[#This Row],[01.10.2025]],0)</f>
        <v>0</v>
      </c>
      <c r="DC633" s="161"/>
      <c r="DD633" s="166">
        <f>IF(PMKAFAAPAYER[[#This Row],[ ]]="Payé",PMKAFAAPAYER[[#This Row],[08.10.2025]],0)</f>
        <v>0</v>
      </c>
      <c r="DE633" s="161"/>
      <c r="DF633" s="166">
        <f>IF(PMKAFAAPAYER[[#This Row],[ ]]="Payé",PMKAFAAPAYER[[#This Row],[15.10.2025]],0)</f>
        <v>0</v>
      </c>
      <c r="DG633" s="161"/>
      <c r="DH633" s="166">
        <f>IF(PMKAFAAPAYER[[#This Row],[ ]]="Payé",PMKAFAAPAYER[[#This Row],[22.10.2025]],0)</f>
        <v>0</v>
      </c>
      <c r="DI633" s="161"/>
      <c r="DJ633" s="176">
        <f>IF(PMKAFAAPAYER[[#This Row],[ ]]="Payé",PMKAFAAPAYER[[#This Row],[29.10.2025]],0)</f>
        <v>0</v>
      </c>
      <c r="DK633" s="18">
        <f t="shared" si="150"/>
        <v>0</v>
      </c>
      <c r="DL633" s="162"/>
      <c r="DM633" s="166">
        <f>IF(PMKAFAAPAYER[[#This Row],[ ]]="Payé",PMKAFAAPAYER[[#This Row],[05.11.2025]],0)</f>
        <v>0</v>
      </c>
      <c r="DN633" s="161"/>
      <c r="DO633" s="166">
        <f>IF(PMKAFAAPAYER[[#This Row],[ ]]="Payé",PMKAFAAPAYER[[#This Row],[12.11.2025]],0)</f>
        <v>0</v>
      </c>
      <c r="DP633" s="161"/>
      <c r="DQ633" s="166">
        <f>IF(PMKAFAAPAYER[[#This Row],[ ]]="Payé",PMKAFAAPAYER[[#This Row],[19.11.2025]],0)</f>
        <v>0</v>
      </c>
      <c r="DR633" s="161"/>
      <c r="DS633" s="176">
        <f>IF(PMKAFAAPAYER[[#This Row],[ ]]="Payé",PMKAFAAPAYER[[#This Row],[26.11.2025]],0)</f>
        <v>0</v>
      </c>
      <c r="DT633" s="17">
        <f t="shared" si="151"/>
        <v>0</v>
      </c>
      <c r="DU633" s="162"/>
      <c r="DV633" s="166">
        <f>IF(PMKAFAAPAYER[[#This Row],[ ]]="Payé",PMKAFAAPAYER[[#This Row],[03.12.2025]],0)</f>
        <v>0</v>
      </c>
      <c r="DW633" s="161"/>
      <c r="DX633" s="166">
        <f>IF(PMKAFAAPAYER[[#This Row],[ ]]="Payé",PMKAFAAPAYER[[#This Row],[10.12.2025]],0)</f>
        <v>0</v>
      </c>
      <c r="DY633" s="161"/>
      <c r="DZ633" s="166">
        <f>IF(PMKAFAAPAYER[[#This Row],[ ]]="Payé",PMKAFAAPAYER[[#This Row],[17.12.2025]],0)</f>
        <v>0</v>
      </c>
      <c r="EA633" s="161"/>
      <c r="EB633" s="166">
        <f>IF(PMKAFAAPAYER[[#This Row],[ ]]="Payé",PMKAFAAPAYER[[#This Row],[24.12.2025]],0)</f>
        <v>0</v>
      </c>
      <c r="EC633" s="161"/>
      <c r="ED633" s="176">
        <f>IF(PMKAFAAPAYER[[#This Row],[ ]]="Payé",PMKAFAAPAYER[[#This Row],[31.12.2025]],0)</f>
        <v>0</v>
      </c>
      <c r="EE633" s="18">
        <f t="shared" si="152"/>
        <v>0</v>
      </c>
      <c r="EF633" s="11">
        <f t="shared" si="153"/>
        <v>0</v>
      </c>
      <c r="EG633" s="16">
        <f>+PMKAFAAPAYER[[#This Row],[CHF]]-PMKAFAAPAYER[[#This Row],[T2025]]</f>
        <v>0</v>
      </c>
    </row>
    <row r="634" spans="1:137" x14ac:dyDescent="0.3">
      <c r="A634" s="9">
        <f t="shared" si="154"/>
        <v>629</v>
      </c>
      <c r="B634" s="250"/>
      <c r="C634" s="251"/>
      <c r="D634" s="252"/>
      <c r="E634" s="253"/>
      <c r="F634" s="265">
        <f t="shared" si="155"/>
        <v>0</v>
      </c>
      <c r="G634" s="254"/>
      <c r="H634" s="255"/>
      <c r="I634" s="256"/>
      <c r="J634" s="14"/>
      <c r="K634" s="14"/>
      <c r="L634" s="14"/>
      <c r="N634" s="15"/>
      <c r="P634" s="258"/>
      <c r="Q634" s="259"/>
      <c r="R634" s="260"/>
      <c r="S634" s="166">
        <f>IF(PMKAFAAPAYER[[#This Row],[ ]]="Payé",PMKAFAAPAYER[[#This Row],[02.01.2025]],0)</f>
        <v>0</v>
      </c>
      <c r="T634" s="234"/>
      <c r="U634" s="166">
        <f>IF(PMKAFAAPAYER[[#This Row],[ ]]="Payé",PMKAFAAPAYER[[#This Row],[09.01.2025]],0)</f>
        <v>0</v>
      </c>
      <c r="V634" s="234"/>
      <c r="W634" s="166">
        <f>IF(PMKAFAAPAYER[[#This Row],[ ]]="Payé",PMKAFAAPAYER[[#This Row],[16.01.2025]],0)</f>
        <v>0</v>
      </c>
      <c r="X634" s="234"/>
      <c r="Y634" s="166">
        <f>IF(PMKAFAAPAYER[[#This Row],[ ]]="Payé",PMKAFAAPAYER[[#This Row],[23.01.2025]],0)</f>
        <v>0</v>
      </c>
      <c r="Z634" s="234"/>
      <c r="AA634" s="176">
        <f>IF(PMKAFAAPAYER[[#This Row],[ ]]="Payé",PMKAFAAPAYER[[#This Row],[30.01.2025]],0)</f>
        <v>0</v>
      </c>
      <c r="AB634" s="32">
        <f t="shared" si="141"/>
        <v>0</v>
      </c>
      <c r="AC634" s="234"/>
      <c r="AD634" s="166">
        <f>IF(PMKAFAAPAYER[[#This Row],[ ]]="Payé",PMKAFAAPAYER[[#This Row],[06.02.2025]],0)</f>
        <v>0</v>
      </c>
      <c r="AE634" s="234"/>
      <c r="AF634" s="166">
        <f>IF(PMKAFAAPAYER[[#This Row],[ ]]="Payé",PMKAFAAPAYER[[#This Row],[13.02.2025]],0)</f>
        <v>0</v>
      </c>
      <c r="AG634" s="234"/>
      <c r="AH634" s="166">
        <f>IF(PMKAFAAPAYER[[#This Row],[ ]]="Payé",PMKAFAAPAYER[[#This Row],[20.02.2025]],0)</f>
        <v>0</v>
      </c>
      <c r="AI634" s="234"/>
      <c r="AJ634" s="176">
        <f>IF(PMKAFAAPAYER[[#This Row],[ ]]="Payé",PMKAFAAPAYER[[#This Row],[27.02.2025]],0)</f>
        <v>0</v>
      </c>
      <c r="AK634" s="47">
        <f t="shared" si="142"/>
        <v>0</v>
      </c>
      <c r="AL634" s="162"/>
      <c r="AM634" s="166">
        <f>IF(PMKAFAAPAYER[[#This Row],[ ]]="Payé",PMKAFAAPAYER[[#This Row],[05.03.2025]],0)</f>
        <v>0</v>
      </c>
      <c r="AN634" s="161"/>
      <c r="AO634" s="166">
        <f>IF(PMKAFAAPAYER[[#This Row],[ ]]="Payé",PMKAFAAPAYER[[#This Row],[12.03.2025]],0)</f>
        <v>0</v>
      </c>
      <c r="AP634" s="161"/>
      <c r="AQ634" s="166">
        <f>IF(PMKAFAAPAYER[[#This Row],[ ]]="Payé",PMKAFAAPAYER[[#This Row],[19.03.2025]],0)</f>
        <v>0</v>
      </c>
      <c r="AR634" s="161"/>
      <c r="AS634" s="176">
        <f>IF(PMKAFAAPAYER[[#This Row],[ ]]="Payé",PMKAFAAPAYER[[#This Row],[26.03.2025]],0)</f>
        <v>0</v>
      </c>
      <c r="AT634" s="17">
        <f t="shared" si="143"/>
        <v>0</v>
      </c>
      <c r="AU634" s="162"/>
      <c r="AV634" s="166">
        <f>IF(PMKAFAAPAYER[[#This Row],[ ]]="Payé",PMKAFAAPAYER[[#This Row],[02.04.2025]],0)</f>
        <v>0</v>
      </c>
      <c r="AW634" s="161"/>
      <c r="AX634" s="166">
        <f>IF(PMKAFAAPAYER[[#This Row],[ ]]="Payé",PMKAFAAPAYER[[#This Row],[09.04.2025]],0)</f>
        <v>0</v>
      </c>
      <c r="AY634" s="161"/>
      <c r="AZ634" s="166">
        <f>IF(PMKAFAAPAYER[[#This Row],[ ]]="Payé",PMKAFAAPAYER[[#This Row],[16.04.2025]],0)</f>
        <v>0</v>
      </c>
      <c r="BA634" s="161"/>
      <c r="BB634" s="166">
        <f>IF(PMKAFAAPAYER[[#This Row],[ ]]="Payé",PMKAFAAPAYER[[#This Row],[23.04.2025]],0)</f>
        <v>0</v>
      </c>
      <c r="BC634" s="161"/>
      <c r="BD634" s="176">
        <f>IF(PMKAFAAPAYER[[#This Row],[ ]]="Payé",PMKAFAAPAYER[[#This Row],[30.04.2025]],0)</f>
        <v>0</v>
      </c>
      <c r="BE634" s="18">
        <f t="shared" si="144"/>
        <v>0</v>
      </c>
      <c r="BF634" s="162"/>
      <c r="BG634" s="166">
        <f>IF(PMKAFAAPAYER[[#This Row],[ ]]="Payé",PMKAFAAPAYER[[#This Row],[07.05.2025]],0)</f>
        <v>0</v>
      </c>
      <c r="BH634" s="161"/>
      <c r="BI634" s="166">
        <f>IF(PMKAFAAPAYER[[#This Row],[ ]]="Payé",PMKAFAAPAYER[[#This Row],[14.05.2025]],0)</f>
        <v>0</v>
      </c>
      <c r="BJ634" s="161"/>
      <c r="BK634" s="166">
        <f>IF(PMKAFAAPAYER[[#This Row],[ ]]="Payé",PMKAFAAPAYER[[#This Row],[21.05.2025]],0)</f>
        <v>0</v>
      </c>
      <c r="BL634" s="161"/>
      <c r="BM634" s="176">
        <f>IF(PMKAFAAPAYER[[#This Row],[ ]]="Payé",PMKAFAAPAYER[[#This Row],[28.05.2025]],0)</f>
        <v>0</v>
      </c>
      <c r="BN634" s="17">
        <f t="shared" si="145"/>
        <v>0</v>
      </c>
      <c r="BO634" s="162"/>
      <c r="BP634" s="166">
        <f>IF(PMKAFAAPAYER[[#This Row],[ ]]="Payé",PMKAFAAPAYER[[#This Row],[04.06.2025]],0)</f>
        <v>0</v>
      </c>
      <c r="BQ634" s="161"/>
      <c r="BR634" s="166">
        <f>IF(PMKAFAAPAYER[[#This Row],[ ]]="Payé",PMKAFAAPAYER[[#This Row],[11.06.2025]],0)</f>
        <v>0</v>
      </c>
      <c r="BS634" s="161"/>
      <c r="BT634" s="166">
        <f>IF(PMKAFAAPAYER[[#This Row],[ ]]="Payé",PMKAFAAPAYER[[#This Row],[18.06.2025]],0)</f>
        <v>0</v>
      </c>
      <c r="BU634" s="161"/>
      <c r="BV634" s="176">
        <f>IF(PMKAFAAPAYER[[#This Row],[ ]]="Payé",PMKAFAAPAYER[[#This Row],[25.06.2025]],0)</f>
        <v>0</v>
      </c>
      <c r="BW634" s="18">
        <f t="shared" si="146"/>
        <v>0</v>
      </c>
      <c r="BX634" s="162"/>
      <c r="BY634" s="166">
        <f>IF(PMKAFAAPAYER[[#This Row],[ ]]="Payé",PMKAFAAPAYER[[#This Row],[02.07.2025]],0)</f>
        <v>0</v>
      </c>
      <c r="BZ634" s="161"/>
      <c r="CA634" s="166">
        <f>IF(PMKAFAAPAYER[[#This Row],[ ]]="Payé",PMKAFAAPAYER[[#This Row],[09.07.2025]],0)</f>
        <v>0</v>
      </c>
      <c r="CB634" s="161"/>
      <c r="CC634" s="166">
        <f>IF(PMKAFAAPAYER[[#This Row],[ ]]="Payé",PMKAFAAPAYER[[#This Row],[16.07.2025]],0)</f>
        <v>0</v>
      </c>
      <c r="CD634" s="161"/>
      <c r="CE634" s="166">
        <f>IF(PMKAFAAPAYER[[#This Row],[ ]]="Payé",PMKAFAAPAYER[[#This Row],[23.07.2025]],0)</f>
        <v>0</v>
      </c>
      <c r="CF634" s="161"/>
      <c r="CG634" s="176">
        <f>IF(PMKAFAAPAYER[[#This Row],[ ]]="Payé",PMKAFAAPAYER[[#This Row],[30.07.2025]],0)</f>
        <v>0</v>
      </c>
      <c r="CH634" s="17">
        <f t="shared" si="147"/>
        <v>0</v>
      </c>
      <c r="CI634" s="162"/>
      <c r="CJ634" s="166">
        <f>IF(PMKAFAAPAYER[[#This Row],[ ]]="Payé",PMKAFAAPAYER[[#This Row],[06.08.2025]],0)</f>
        <v>0</v>
      </c>
      <c r="CK634" s="161"/>
      <c r="CL634" s="166">
        <f>IF(PMKAFAAPAYER[[#This Row],[ ]]="Payé",PMKAFAAPAYER[[#This Row],[13.08.2025]],0)</f>
        <v>0</v>
      </c>
      <c r="CM634" s="161"/>
      <c r="CN634" s="166">
        <f>IF(PMKAFAAPAYER[[#This Row],[ ]]="Payé",PMKAFAAPAYER[[#This Row],[20.08.2025]],0)</f>
        <v>0</v>
      </c>
      <c r="CO634" s="161"/>
      <c r="CP634" s="176">
        <f>IF(PMKAFAAPAYER[[#This Row],[ ]]="Payé",PMKAFAAPAYER[[#This Row],[27.08.2025]],0)</f>
        <v>0</v>
      </c>
      <c r="CQ634" s="18">
        <f t="shared" si="148"/>
        <v>0</v>
      </c>
      <c r="CR634" s="162"/>
      <c r="CS634" s="166">
        <f>IF(PMKAFAAPAYER[[#This Row],[ ]]="Payé",PMKAFAAPAYER[[#This Row],[03.09.2025]],0)</f>
        <v>0</v>
      </c>
      <c r="CT634" s="161"/>
      <c r="CU634" s="166">
        <f>IF(PMKAFAAPAYER[[#This Row],[ ]]="Payé",PMKAFAAPAYER[[#This Row],[10.09.2025]],0)</f>
        <v>0</v>
      </c>
      <c r="CV634" s="161"/>
      <c r="CW634" s="166">
        <f>IF(PMKAFAAPAYER[[#This Row],[ ]]="Payé",PMKAFAAPAYER[[#This Row],[17.09.2025]],0)</f>
        <v>0</v>
      </c>
      <c r="CX634" s="161"/>
      <c r="CY634" s="176">
        <f>IF(PMKAFAAPAYER[[#This Row],[ ]]="Payé",PMKAFAAPAYER[[#This Row],[24.09.2025]],0)</f>
        <v>0</v>
      </c>
      <c r="CZ634" s="17">
        <f t="shared" si="149"/>
        <v>0</v>
      </c>
      <c r="DA634" s="162"/>
      <c r="DB634" s="166">
        <f>IF(PMKAFAAPAYER[[#This Row],[ ]]="Payé",PMKAFAAPAYER[[#This Row],[01.10.2025]],0)</f>
        <v>0</v>
      </c>
      <c r="DC634" s="161"/>
      <c r="DD634" s="166">
        <f>IF(PMKAFAAPAYER[[#This Row],[ ]]="Payé",PMKAFAAPAYER[[#This Row],[08.10.2025]],0)</f>
        <v>0</v>
      </c>
      <c r="DE634" s="161"/>
      <c r="DF634" s="166">
        <f>IF(PMKAFAAPAYER[[#This Row],[ ]]="Payé",PMKAFAAPAYER[[#This Row],[15.10.2025]],0)</f>
        <v>0</v>
      </c>
      <c r="DG634" s="161"/>
      <c r="DH634" s="166">
        <f>IF(PMKAFAAPAYER[[#This Row],[ ]]="Payé",PMKAFAAPAYER[[#This Row],[22.10.2025]],0)</f>
        <v>0</v>
      </c>
      <c r="DI634" s="161"/>
      <c r="DJ634" s="176">
        <f>IF(PMKAFAAPAYER[[#This Row],[ ]]="Payé",PMKAFAAPAYER[[#This Row],[29.10.2025]],0)</f>
        <v>0</v>
      </c>
      <c r="DK634" s="18">
        <f t="shared" si="150"/>
        <v>0</v>
      </c>
      <c r="DL634" s="162"/>
      <c r="DM634" s="166">
        <f>IF(PMKAFAAPAYER[[#This Row],[ ]]="Payé",PMKAFAAPAYER[[#This Row],[05.11.2025]],0)</f>
        <v>0</v>
      </c>
      <c r="DN634" s="161"/>
      <c r="DO634" s="166">
        <f>IF(PMKAFAAPAYER[[#This Row],[ ]]="Payé",PMKAFAAPAYER[[#This Row],[12.11.2025]],0)</f>
        <v>0</v>
      </c>
      <c r="DP634" s="161"/>
      <c r="DQ634" s="166">
        <f>IF(PMKAFAAPAYER[[#This Row],[ ]]="Payé",PMKAFAAPAYER[[#This Row],[19.11.2025]],0)</f>
        <v>0</v>
      </c>
      <c r="DR634" s="161"/>
      <c r="DS634" s="176">
        <f>IF(PMKAFAAPAYER[[#This Row],[ ]]="Payé",PMKAFAAPAYER[[#This Row],[26.11.2025]],0)</f>
        <v>0</v>
      </c>
      <c r="DT634" s="17">
        <f t="shared" si="151"/>
        <v>0</v>
      </c>
      <c r="DU634" s="162"/>
      <c r="DV634" s="166">
        <f>IF(PMKAFAAPAYER[[#This Row],[ ]]="Payé",PMKAFAAPAYER[[#This Row],[03.12.2025]],0)</f>
        <v>0</v>
      </c>
      <c r="DW634" s="161"/>
      <c r="DX634" s="166">
        <f>IF(PMKAFAAPAYER[[#This Row],[ ]]="Payé",PMKAFAAPAYER[[#This Row],[10.12.2025]],0)</f>
        <v>0</v>
      </c>
      <c r="DY634" s="161"/>
      <c r="DZ634" s="166">
        <f>IF(PMKAFAAPAYER[[#This Row],[ ]]="Payé",PMKAFAAPAYER[[#This Row],[17.12.2025]],0)</f>
        <v>0</v>
      </c>
      <c r="EA634" s="161"/>
      <c r="EB634" s="166">
        <f>IF(PMKAFAAPAYER[[#This Row],[ ]]="Payé",PMKAFAAPAYER[[#This Row],[24.12.2025]],0)</f>
        <v>0</v>
      </c>
      <c r="EC634" s="161"/>
      <c r="ED634" s="176">
        <f>IF(PMKAFAAPAYER[[#This Row],[ ]]="Payé",PMKAFAAPAYER[[#This Row],[31.12.2025]],0)</f>
        <v>0</v>
      </c>
      <c r="EE634" s="18">
        <f t="shared" si="152"/>
        <v>0</v>
      </c>
      <c r="EF634" s="11">
        <f t="shared" si="153"/>
        <v>0</v>
      </c>
      <c r="EG634" s="16">
        <f>+PMKAFAAPAYER[[#This Row],[CHF]]-PMKAFAAPAYER[[#This Row],[T2025]]</f>
        <v>0</v>
      </c>
    </row>
    <row r="635" spans="1:137" x14ac:dyDescent="0.3">
      <c r="A635" s="9">
        <f t="shared" si="154"/>
        <v>630</v>
      </c>
      <c r="B635" s="250"/>
      <c r="C635" s="251"/>
      <c r="D635" s="252"/>
      <c r="E635" s="253"/>
      <c r="F635" s="265">
        <f t="shared" si="155"/>
        <v>0</v>
      </c>
      <c r="G635" s="254"/>
      <c r="H635" s="255"/>
      <c r="I635" s="256"/>
      <c r="J635" s="14"/>
      <c r="K635" s="14"/>
      <c r="L635" s="14"/>
      <c r="N635" s="15"/>
      <c r="P635" s="258"/>
      <c r="Q635" s="259"/>
      <c r="R635" s="260"/>
      <c r="S635" s="166">
        <f>IF(PMKAFAAPAYER[[#This Row],[ ]]="Payé",PMKAFAAPAYER[[#This Row],[02.01.2025]],0)</f>
        <v>0</v>
      </c>
      <c r="T635" s="234"/>
      <c r="U635" s="166">
        <f>IF(PMKAFAAPAYER[[#This Row],[ ]]="Payé",PMKAFAAPAYER[[#This Row],[09.01.2025]],0)</f>
        <v>0</v>
      </c>
      <c r="V635" s="234"/>
      <c r="W635" s="166">
        <f>IF(PMKAFAAPAYER[[#This Row],[ ]]="Payé",PMKAFAAPAYER[[#This Row],[16.01.2025]],0)</f>
        <v>0</v>
      </c>
      <c r="X635" s="234"/>
      <c r="Y635" s="166">
        <f>IF(PMKAFAAPAYER[[#This Row],[ ]]="Payé",PMKAFAAPAYER[[#This Row],[23.01.2025]],0)</f>
        <v>0</v>
      </c>
      <c r="Z635" s="234"/>
      <c r="AA635" s="176">
        <f>IF(PMKAFAAPAYER[[#This Row],[ ]]="Payé",PMKAFAAPAYER[[#This Row],[30.01.2025]],0)</f>
        <v>0</v>
      </c>
      <c r="AB635" s="32">
        <f t="shared" si="141"/>
        <v>0</v>
      </c>
      <c r="AC635" s="234"/>
      <c r="AD635" s="166">
        <f>IF(PMKAFAAPAYER[[#This Row],[ ]]="Payé",PMKAFAAPAYER[[#This Row],[06.02.2025]],0)</f>
        <v>0</v>
      </c>
      <c r="AE635" s="234"/>
      <c r="AF635" s="166">
        <f>IF(PMKAFAAPAYER[[#This Row],[ ]]="Payé",PMKAFAAPAYER[[#This Row],[13.02.2025]],0)</f>
        <v>0</v>
      </c>
      <c r="AG635" s="234"/>
      <c r="AH635" s="166">
        <f>IF(PMKAFAAPAYER[[#This Row],[ ]]="Payé",PMKAFAAPAYER[[#This Row],[20.02.2025]],0)</f>
        <v>0</v>
      </c>
      <c r="AI635" s="234"/>
      <c r="AJ635" s="176">
        <f>IF(PMKAFAAPAYER[[#This Row],[ ]]="Payé",PMKAFAAPAYER[[#This Row],[27.02.2025]],0)</f>
        <v>0</v>
      </c>
      <c r="AK635" s="47">
        <f t="shared" si="142"/>
        <v>0</v>
      </c>
      <c r="AL635" s="162"/>
      <c r="AM635" s="166">
        <f>IF(PMKAFAAPAYER[[#This Row],[ ]]="Payé",PMKAFAAPAYER[[#This Row],[05.03.2025]],0)</f>
        <v>0</v>
      </c>
      <c r="AN635" s="161"/>
      <c r="AO635" s="166">
        <f>IF(PMKAFAAPAYER[[#This Row],[ ]]="Payé",PMKAFAAPAYER[[#This Row],[12.03.2025]],0)</f>
        <v>0</v>
      </c>
      <c r="AP635" s="161"/>
      <c r="AQ635" s="166">
        <f>IF(PMKAFAAPAYER[[#This Row],[ ]]="Payé",PMKAFAAPAYER[[#This Row],[19.03.2025]],0)</f>
        <v>0</v>
      </c>
      <c r="AR635" s="161"/>
      <c r="AS635" s="176">
        <f>IF(PMKAFAAPAYER[[#This Row],[ ]]="Payé",PMKAFAAPAYER[[#This Row],[26.03.2025]],0)</f>
        <v>0</v>
      </c>
      <c r="AT635" s="17">
        <f t="shared" si="143"/>
        <v>0</v>
      </c>
      <c r="AU635" s="162"/>
      <c r="AV635" s="166">
        <f>IF(PMKAFAAPAYER[[#This Row],[ ]]="Payé",PMKAFAAPAYER[[#This Row],[02.04.2025]],0)</f>
        <v>0</v>
      </c>
      <c r="AW635" s="161"/>
      <c r="AX635" s="166">
        <f>IF(PMKAFAAPAYER[[#This Row],[ ]]="Payé",PMKAFAAPAYER[[#This Row],[09.04.2025]],0)</f>
        <v>0</v>
      </c>
      <c r="AY635" s="161"/>
      <c r="AZ635" s="166">
        <f>IF(PMKAFAAPAYER[[#This Row],[ ]]="Payé",PMKAFAAPAYER[[#This Row],[16.04.2025]],0)</f>
        <v>0</v>
      </c>
      <c r="BA635" s="161"/>
      <c r="BB635" s="166">
        <f>IF(PMKAFAAPAYER[[#This Row],[ ]]="Payé",PMKAFAAPAYER[[#This Row],[23.04.2025]],0)</f>
        <v>0</v>
      </c>
      <c r="BC635" s="161"/>
      <c r="BD635" s="176">
        <f>IF(PMKAFAAPAYER[[#This Row],[ ]]="Payé",PMKAFAAPAYER[[#This Row],[30.04.2025]],0)</f>
        <v>0</v>
      </c>
      <c r="BE635" s="18">
        <f t="shared" si="144"/>
        <v>0</v>
      </c>
      <c r="BF635" s="162"/>
      <c r="BG635" s="166">
        <f>IF(PMKAFAAPAYER[[#This Row],[ ]]="Payé",PMKAFAAPAYER[[#This Row],[07.05.2025]],0)</f>
        <v>0</v>
      </c>
      <c r="BH635" s="161"/>
      <c r="BI635" s="166">
        <f>IF(PMKAFAAPAYER[[#This Row],[ ]]="Payé",PMKAFAAPAYER[[#This Row],[14.05.2025]],0)</f>
        <v>0</v>
      </c>
      <c r="BJ635" s="161"/>
      <c r="BK635" s="166">
        <f>IF(PMKAFAAPAYER[[#This Row],[ ]]="Payé",PMKAFAAPAYER[[#This Row],[21.05.2025]],0)</f>
        <v>0</v>
      </c>
      <c r="BL635" s="161"/>
      <c r="BM635" s="176">
        <f>IF(PMKAFAAPAYER[[#This Row],[ ]]="Payé",PMKAFAAPAYER[[#This Row],[28.05.2025]],0)</f>
        <v>0</v>
      </c>
      <c r="BN635" s="17">
        <f t="shared" si="145"/>
        <v>0</v>
      </c>
      <c r="BO635" s="162"/>
      <c r="BP635" s="166">
        <f>IF(PMKAFAAPAYER[[#This Row],[ ]]="Payé",PMKAFAAPAYER[[#This Row],[04.06.2025]],0)</f>
        <v>0</v>
      </c>
      <c r="BQ635" s="161"/>
      <c r="BR635" s="166">
        <f>IF(PMKAFAAPAYER[[#This Row],[ ]]="Payé",PMKAFAAPAYER[[#This Row],[11.06.2025]],0)</f>
        <v>0</v>
      </c>
      <c r="BS635" s="161"/>
      <c r="BT635" s="166">
        <f>IF(PMKAFAAPAYER[[#This Row],[ ]]="Payé",PMKAFAAPAYER[[#This Row],[18.06.2025]],0)</f>
        <v>0</v>
      </c>
      <c r="BU635" s="161"/>
      <c r="BV635" s="176">
        <f>IF(PMKAFAAPAYER[[#This Row],[ ]]="Payé",PMKAFAAPAYER[[#This Row],[25.06.2025]],0)</f>
        <v>0</v>
      </c>
      <c r="BW635" s="18">
        <f t="shared" si="146"/>
        <v>0</v>
      </c>
      <c r="BX635" s="162"/>
      <c r="BY635" s="166">
        <f>IF(PMKAFAAPAYER[[#This Row],[ ]]="Payé",PMKAFAAPAYER[[#This Row],[02.07.2025]],0)</f>
        <v>0</v>
      </c>
      <c r="BZ635" s="161"/>
      <c r="CA635" s="166">
        <f>IF(PMKAFAAPAYER[[#This Row],[ ]]="Payé",PMKAFAAPAYER[[#This Row],[09.07.2025]],0)</f>
        <v>0</v>
      </c>
      <c r="CB635" s="161"/>
      <c r="CC635" s="166">
        <f>IF(PMKAFAAPAYER[[#This Row],[ ]]="Payé",PMKAFAAPAYER[[#This Row],[16.07.2025]],0)</f>
        <v>0</v>
      </c>
      <c r="CD635" s="161"/>
      <c r="CE635" s="166">
        <f>IF(PMKAFAAPAYER[[#This Row],[ ]]="Payé",PMKAFAAPAYER[[#This Row],[23.07.2025]],0)</f>
        <v>0</v>
      </c>
      <c r="CF635" s="161"/>
      <c r="CG635" s="176">
        <f>IF(PMKAFAAPAYER[[#This Row],[ ]]="Payé",PMKAFAAPAYER[[#This Row],[30.07.2025]],0)</f>
        <v>0</v>
      </c>
      <c r="CH635" s="17">
        <f t="shared" si="147"/>
        <v>0</v>
      </c>
      <c r="CI635" s="162"/>
      <c r="CJ635" s="166">
        <f>IF(PMKAFAAPAYER[[#This Row],[ ]]="Payé",PMKAFAAPAYER[[#This Row],[06.08.2025]],0)</f>
        <v>0</v>
      </c>
      <c r="CK635" s="161"/>
      <c r="CL635" s="166">
        <f>IF(PMKAFAAPAYER[[#This Row],[ ]]="Payé",PMKAFAAPAYER[[#This Row],[13.08.2025]],0)</f>
        <v>0</v>
      </c>
      <c r="CM635" s="161"/>
      <c r="CN635" s="166">
        <f>IF(PMKAFAAPAYER[[#This Row],[ ]]="Payé",PMKAFAAPAYER[[#This Row],[20.08.2025]],0)</f>
        <v>0</v>
      </c>
      <c r="CO635" s="161"/>
      <c r="CP635" s="176">
        <f>IF(PMKAFAAPAYER[[#This Row],[ ]]="Payé",PMKAFAAPAYER[[#This Row],[27.08.2025]],0)</f>
        <v>0</v>
      </c>
      <c r="CQ635" s="18">
        <f t="shared" si="148"/>
        <v>0</v>
      </c>
      <c r="CR635" s="162"/>
      <c r="CS635" s="166">
        <f>IF(PMKAFAAPAYER[[#This Row],[ ]]="Payé",PMKAFAAPAYER[[#This Row],[03.09.2025]],0)</f>
        <v>0</v>
      </c>
      <c r="CT635" s="161"/>
      <c r="CU635" s="166">
        <f>IF(PMKAFAAPAYER[[#This Row],[ ]]="Payé",PMKAFAAPAYER[[#This Row],[10.09.2025]],0)</f>
        <v>0</v>
      </c>
      <c r="CV635" s="161"/>
      <c r="CW635" s="166">
        <f>IF(PMKAFAAPAYER[[#This Row],[ ]]="Payé",PMKAFAAPAYER[[#This Row],[17.09.2025]],0)</f>
        <v>0</v>
      </c>
      <c r="CX635" s="161"/>
      <c r="CY635" s="176">
        <f>IF(PMKAFAAPAYER[[#This Row],[ ]]="Payé",PMKAFAAPAYER[[#This Row],[24.09.2025]],0)</f>
        <v>0</v>
      </c>
      <c r="CZ635" s="17">
        <f t="shared" si="149"/>
        <v>0</v>
      </c>
      <c r="DA635" s="162"/>
      <c r="DB635" s="166">
        <f>IF(PMKAFAAPAYER[[#This Row],[ ]]="Payé",PMKAFAAPAYER[[#This Row],[01.10.2025]],0)</f>
        <v>0</v>
      </c>
      <c r="DC635" s="161"/>
      <c r="DD635" s="166">
        <f>IF(PMKAFAAPAYER[[#This Row],[ ]]="Payé",PMKAFAAPAYER[[#This Row],[08.10.2025]],0)</f>
        <v>0</v>
      </c>
      <c r="DE635" s="161"/>
      <c r="DF635" s="166">
        <f>IF(PMKAFAAPAYER[[#This Row],[ ]]="Payé",PMKAFAAPAYER[[#This Row],[15.10.2025]],0)</f>
        <v>0</v>
      </c>
      <c r="DG635" s="161"/>
      <c r="DH635" s="166">
        <f>IF(PMKAFAAPAYER[[#This Row],[ ]]="Payé",PMKAFAAPAYER[[#This Row],[22.10.2025]],0)</f>
        <v>0</v>
      </c>
      <c r="DI635" s="161"/>
      <c r="DJ635" s="176">
        <f>IF(PMKAFAAPAYER[[#This Row],[ ]]="Payé",PMKAFAAPAYER[[#This Row],[29.10.2025]],0)</f>
        <v>0</v>
      </c>
      <c r="DK635" s="18">
        <f t="shared" si="150"/>
        <v>0</v>
      </c>
      <c r="DL635" s="162"/>
      <c r="DM635" s="166">
        <f>IF(PMKAFAAPAYER[[#This Row],[ ]]="Payé",PMKAFAAPAYER[[#This Row],[05.11.2025]],0)</f>
        <v>0</v>
      </c>
      <c r="DN635" s="161"/>
      <c r="DO635" s="166">
        <f>IF(PMKAFAAPAYER[[#This Row],[ ]]="Payé",PMKAFAAPAYER[[#This Row],[12.11.2025]],0)</f>
        <v>0</v>
      </c>
      <c r="DP635" s="161"/>
      <c r="DQ635" s="166">
        <f>IF(PMKAFAAPAYER[[#This Row],[ ]]="Payé",PMKAFAAPAYER[[#This Row],[19.11.2025]],0)</f>
        <v>0</v>
      </c>
      <c r="DR635" s="161"/>
      <c r="DS635" s="176">
        <f>IF(PMKAFAAPAYER[[#This Row],[ ]]="Payé",PMKAFAAPAYER[[#This Row],[26.11.2025]],0)</f>
        <v>0</v>
      </c>
      <c r="DT635" s="17">
        <f t="shared" si="151"/>
        <v>0</v>
      </c>
      <c r="DU635" s="162"/>
      <c r="DV635" s="166">
        <f>IF(PMKAFAAPAYER[[#This Row],[ ]]="Payé",PMKAFAAPAYER[[#This Row],[03.12.2025]],0)</f>
        <v>0</v>
      </c>
      <c r="DW635" s="161"/>
      <c r="DX635" s="166">
        <f>IF(PMKAFAAPAYER[[#This Row],[ ]]="Payé",PMKAFAAPAYER[[#This Row],[10.12.2025]],0)</f>
        <v>0</v>
      </c>
      <c r="DY635" s="161"/>
      <c r="DZ635" s="166">
        <f>IF(PMKAFAAPAYER[[#This Row],[ ]]="Payé",PMKAFAAPAYER[[#This Row],[17.12.2025]],0)</f>
        <v>0</v>
      </c>
      <c r="EA635" s="161"/>
      <c r="EB635" s="166">
        <f>IF(PMKAFAAPAYER[[#This Row],[ ]]="Payé",PMKAFAAPAYER[[#This Row],[24.12.2025]],0)</f>
        <v>0</v>
      </c>
      <c r="EC635" s="161"/>
      <c r="ED635" s="176">
        <f>IF(PMKAFAAPAYER[[#This Row],[ ]]="Payé",PMKAFAAPAYER[[#This Row],[31.12.2025]],0)</f>
        <v>0</v>
      </c>
      <c r="EE635" s="18">
        <f t="shared" si="152"/>
        <v>0</v>
      </c>
      <c r="EF635" s="11">
        <f t="shared" si="153"/>
        <v>0</v>
      </c>
      <c r="EG635" s="16">
        <f>+PMKAFAAPAYER[[#This Row],[CHF]]-PMKAFAAPAYER[[#This Row],[T2025]]</f>
        <v>0</v>
      </c>
    </row>
    <row r="636" spans="1:137" x14ac:dyDescent="0.3">
      <c r="A636" s="9">
        <f t="shared" si="154"/>
        <v>631</v>
      </c>
      <c r="B636" s="250"/>
      <c r="C636" s="251"/>
      <c r="D636" s="252"/>
      <c r="E636" s="253"/>
      <c r="F636" s="265">
        <f t="shared" si="155"/>
        <v>0</v>
      </c>
      <c r="G636" s="254"/>
      <c r="H636" s="255"/>
      <c r="I636" s="256"/>
      <c r="J636" s="14"/>
      <c r="K636" s="14"/>
      <c r="L636" s="14"/>
      <c r="N636" s="15"/>
      <c r="P636" s="258"/>
      <c r="Q636" s="259"/>
      <c r="R636" s="260"/>
      <c r="S636" s="166">
        <f>IF(PMKAFAAPAYER[[#This Row],[ ]]="Payé",PMKAFAAPAYER[[#This Row],[02.01.2025]],0)</f>
        <v>0</v>
      </c>
      <c r="T636" s="234"/>
      <c r="U636" s="166">
        <f>IF(PMKAFAAPAYER[[#This Row],[ ]]="Payé",PMKAFAAPAYER[[#This Row],[09.01.2025]],0)</f>
        <v>0</v>
      </c>
      <c r="V636" s="234"/>
      <c r="W636" s="166">
        <f>IF(PMKAFAAPAYER[[#This Row],[ ]]="Payé",PMKAFAAPAYER[[#This Row],[16.01.2025]],0)</f>
        <v>0</v>
      </c>
      <c r="X636" s="234"/>
      <c r="Y636" s="166">
        <f>IF(PMKAFAAPAYER[[#This Row],[ ]]="Payé",PMKAFAAPAYER[[#This Row],[23.01.2025]],0)</f>
        <v>0</v>
      </c>
      <c r="Z636" s="234"/>
      <c r="AA636" s="176">
        <f>IF(PMKAFAAPAYER[[#This Row],[ ]]="Payé",PMKAFAAPAYER[[#This Row],[30.01.2025]],0)</f>
        <v>0</v>
      </c>
      <c r="AB636" s="32">
        <f t="shared" si="141"/>
        <v>0</v>
      </c>
      <c r="AC636" s="234"/>
      <c r="AD636" s="166">
        <f>IF(PMKAFAAPAYER[[#This Row],[ ]]="Payé",PMKAFAAPAYER[[#This Row],[06.02.2025]],0)</f>
        <v>0</v>
      </c>
      <c r="AE636" s="234"/>
      <c r="AF636" s="166">
        <f>IF(PMKAFAAPAYER[[#This Row],[ ]]="Payé",PMKAFAAPAYER[[#This Row],[13.02.2025]],0)</f>
        <v>0</v>
      </c>
      <c r="AG636" s="234"/>
      <c r="AH636" s="166">
        <f>IF(PMKAFAAPAYER[[#This Row],[ ]]="Payé",PMKAFAAPAYER[[#This Row],[20.02.2025]],0)</f>
        <v>0</v>
      </c>
      <c r="AI636" s="234"/>
      <c r="AJ636" s="176">
        <f>IF(PMKAFAAPAYER[[#This Row],[ ]]="Payé",PMKAFAAPAYER[[#This Row],[27.02.2025]],0)</f>
        <v>0</v>
      </c>
      <c r="AK636" s="47">
        <f t="shared" si="142"/>
        <v>0</v>
      </c>
      <c r="AL636" s="162"/>
      <c r="AM636" s="166">
        <f>IF(PMKAFAAPAYER[[#This Row],[ ]]="Payé",PMKAFAAPAYER[[#This Row],[05.03.2025]],0)</f>
        <v>0</v>
      </c>
      <c r="AN636" s="161"/>
      <c r="AO636" s="166">
        <f>IF(PMKAFAAPAYER[[#This Row],[ ]]="Payé",PMKAFAAPAYER[[#This Row],[12.03.2025]],0)</f>
        <v>0</v>
      </c>
      <c r="AP636" s="161"/>
      <c r="AQ636" s="166">
        <f>IF(PMKAFAAPAYER[[#This Row],[ ]]="Payé",PMKAFAAPAYER[[#This Row],[19.03.2025]],0)</f>
        <v>0</v>
      </c>
      <c r="AR636" s="161"/>
      <c r="AS636" s="176">
        <f>IF(PMKAFAAPAYER[[#This Row],[ ]]="Payé",PMKAFAAPAYER[[#This Row],[26.03.2025]],0)</f>
        <v>0</v>
      </c>
      <c r="AT636" s="17">
        <f t="shared" si="143"/>
        <v>0</v>
      </c>
      <c r="AU636" s="162"/>
      <c r="AV636" s="166">
        <f>IF(PMKAFAAPAYER[[#This Row],[ ]]="Payé",PMKAFAAPAYER[[#This Row],[02.04.2025]],0)</f>
        <v>0</v>
      </c>
      <c r="AW636" s="161"/>
      <c r="AX636" s="166">
        <f>IF(PMKAFAAPAYER[[#This Row],[ ]]="Payé",PMKAFAAPAYER[[#This Row],[09.04.2025]],0)</f>
        <v>0</v>
      </c>
      <c r="AY636" s="161"/>
      <c r="AZ636" s="166">
        <f>IF(PMKAFAAPAYER[[#This Row],[ ]]="Payé",PMKAFAAPAYER[[#This Row],[16.04.2025]],0)</f>
        <v>0</v>
      </c>
      <c r="BA636" s="161"/>
      <c r="BB636" s="166">
        <f>IF(PMKAFAAPAYER[[#This Row],[ ]]="Payé",PMKAFAAPAYER[[#This Row],[23.04.2025]],0)</f>
        <v>0</v>
      </c>
      <c r="BC636" s="161"/>
      <c r="BD636" s="176">
        <f>IF(PMKAFAAPAYER[[#This Row],[ ]]="Payé",PMKAFAAPAYER[[#This Row],[30.04.2025]],0)</f>
        <v>0</v>
      </c>
      <c r="BE636" s="18">
        <f t="shared" si="144"/>
        <v>0</v>
      </c>
      <c r="BF636" s="162"/>
      <c r="BG636" s="166">
        <f>IF(PMKAFAAPAYER[[#This Row],[ ]]="Payé",PMKAFAAPAYER[[#This Row],[07.05.2025]],0)</f>
        <v>0</v>
      </c>
      <c r="BH636" s="161"/>
      <c r="BI636" s="166">
        <f>IF(PMKAFAAPAYER[[#This Row],[ ]]="Payé",PMKAFAAPAYER[[#This Row],[14.05.2025]],0)</f>
        <v>0</v>
      </c>
      <c r="BJ636" s="161"/>
      <c r="BK636" s="166">
        <f>IF(PMKAFAAPAYER[[#This Row],[ ]]="Payé",PMKAFAAPAYER[[#This Row],[21.05.2025]],0)</f>
        <v>0</v>
      </c>
      <c r="BL636" s="161"/>
      <c r="BM636" s="176">
        <f>IF(PMKAFAAPAYER[[#This Row],[ ]]="Payé",PMKAFAAPAYER[[#This Row],[28.05.2025]],0)</f>
        <v>0</v>
      </c>
      <c r="BN636" s="17">
        <f t="shared" si="145"/>
        <v>0</v>
      </c>
      <c r="BO636" s="162"/>
      <c r="BP636" s="166">
        <f>IF(PMKAFAAPAYER[[#This Row],[ ]]="Payé",PMKAFAAPAYER[[#This Row],[04.06.2025]],0)</f>
        <v>0</v>
      </c>
      <c r="BQ636" s="161"/>
      <c r="BR636" s="166">
        <f>IF(PMKAFAAPAYER[[#This Row],[ ]]="Payé",PMKAFAAPAYER[[#This Row],[11.06.2025]],0)</f>
        <v>0</v>
      </c>
      <c r="BS636" s="161"/>
      <c r="BT636" s="166">
        <f>IF(PMKAFAAPAYER[[#This Row],[ ]]="Payé",PMKAFAAPAYER[[#This Row],[18.06.2025]],0)</f>
        <v>0</v>
      </c>
      <c r="BU636" s="161"/>
      <c r="BV636" s="176">
        <f>IF(PMKAFAAPAYER[[#This Row],[ ]]="Payé",PMKAFAAPAYER[[#This Row],[25.06.2025]],0)</f>
        <v>0</v>
      </c>
      <c r="BW636" s="18">
        <f t="shared" si="146"/>
        <v>0</v>
      </c>
      <c r="BX636" s="162"/>
      <c r="BY636" s="166">
        <f>IF(PMKAFAAPAYER[[#This Row],[ ]]="Payé",PMKAFAAPAYER[[#This Row],[02.07.2025]],0)</f>
        <v>0</v>
      </c>
      <c r="BZ636" s="161"/>
      <c r="CA636" s="166">
        <f>IF(PMKAFAAPAYER[[#This Row],[ ]]="Payé",PMKAFAAPAYER[[#This Row],[09.07.2025]],0)</f>
        <v>0</v>
      </c>
      <c r="CB636" s="161"/>
      <c r="CC636" s="166">
        <f>IF(PMKAFAAPAYER[[#This Row],[ ]]="Payé",PMKAFAAPAYER[[#This Row],[16.07.2025]],0)</f>
        <v>0</v>
      </c>
      <c r="CD636" s="161"/>
      <c r="CE636" s="166">
        <f>IF(PMKAFAAPAYER[[#This Row],[ ]]="Payé",PMKAFAAPAYER[[#This Row],[23.07.2025]],0)</f>
        <v>0</v>
      </c>
      <c r="CF636" s="161"/>
      <c r="CG636" s="176">
        <f>IF(PMKAFAAPAYER[[#This Row],[ ]]="Payé",PMKAFAAPAYER[[#This Row],[30.07.2025]],0)</f>
        <v>0</v>
      </c>
      <c r="CH636" s="17">
        <f t="shared" si="147"/>
        <v>0</v>
      </c>
      <c r="CI636" s="162"/>
      <c r="CJ636" s="166">
        <f>IF(PMKAFAAPAYER[[#This Row],[ ]]="Payé",PMKAFAAPAYER[[#This Row],[06.08.2025]],0)</f>
        <v>0</v>
      </c>
      <c r="CK636" s="161"/>
      <c r="CL636" s="166">
        <f>IF(PMKAFAAPAYER[[#This Row],[ ]]="Payé",PMKAFAAPAYER[[#This Row],[13.08.2025]],0)</f>
        <v>0</v>
      </c>
      <c r="CM636" s="161"/>
      <c r="CN636" s="166">
        <f>IF(PMKAFAAPAYER[[#This Row],[ ]]="Payé",PMKAFAAPAYER[[#This Row],[20.08.2025]],0)</f>
        <v>0</v>
      </c>
      <c r="CO636" s="161"/>
      <c r="CP636" s="176">
        <f>IF(PMKAFAAPAYER[[#This Row],[ ]]="Payé",PMKAFAAPAYER[[#This Row],[27.08.2025]],0)</f>
        <v>0</v>
      </c>
      <c r="CQ636" s="18">
        <f t="shared" si="148"/>
        <v>0</v>
      </c>
      <c r="CR636" s="162"/>
      <c r="CS636" s="166">
        <f>IF(PMKAFAAPAYER[[#This Row],[ ]]="Payé",PMKAFAAPAYER[[#This Row],[03.09.2025]],0)</f>
        <v>0</v>
      </c>
      <c r="CT636" s="161"/>
      <c r="CU636" s="166">
        <f>IF(PMKAFAAPAYER[[#This Row],[ ]]="Payé",PMKAFAAPAYER[[#This Row],[10.09.2025]],0)</f>
        <v>0</v>
      </c>
      <c r="CV636" s="161"/>
      <c r="CW636" s="166">
        <f>IF(PMKAFAAPAYER[[#This Row],[ ]]="Payé",PMKAFAAPAYER[[#This Row],[17.09.2025]],0)</f>
        <v>0</v>
      </c>
      <c r="CX636" s="161"/>
      <c r="CY636" s="176">
        <f>IF(PMKAFAAPAYER[[#This Row],[ ]]="Payé",PMKAFAAPAYER[[#This Row],[24.09.2025]],0)</f>
        <v>0</v>
      </c>
      <c r="CZ636" s="17">
        <f t="shared" si="149"/>
        <v>0</v>
      </c>
      <c r="DA636" s="162"/>
      <c r="DB636" s="166">
        <f>IF(PMKAFAAPAYER[[#This Row],[ ]]="Payé",PMKAFAAPAYER[[#This Row],[01.10.2025]],0)</f>
        <v>0</v>
      </c>
      <c r="DC636" s="161"/>
      <c r="DD636" s="166">
        <f>IF(PMKAFAAPAYER[[#This Row],[ ]]="Payé",PMKAFAAPAYER[[#This Row],[08.10.2025]],0)</f>
        <v>0</v>
      </c>
      <c r="DE636" s="161"/>
      <c r="DF636" s="166">
        <f>IF(PMKAFAAPAYER[[#This Row],[ ]]="Payé",PMKAFAAPAYER[[#This Row],[15.10.2025]],0)</f>
        <v>0</v>
      </c>
      <c r="DG636" s="161"/>
      <c r="DH636" s="166">
        <f>IF(PMKAFAAPAYER[[#This Row],[ ]]="Payé",PMKAFAAPAYER[[#This Row],[22.10.2025]],0)</f>
        <v>0</v>
      </c>
      <c r="DI636" s="161"/>
      <c r="DJ636" s="176">
        <f>IF(PMKAFAAPAYER[[#This Row],[ ]]="Payé",PMKAFAAPAYER[[#This Row],[29.10.2025]],0)</f>
        <v>0</v>
      </c>
      <c r="DK636" s="18">
        <f t="shared" si="150"/>
        <v>0</v>
      </c>
      <c r="DL636" s="162"/>
      <c r="DM636" s="166">
        <f>IF(PMKAFAAPAYER[[#This Row],[ ]]="Payé",PMKAFAAPAYER[[#This Row],[05.11.2025]],0)</f>
        <v>0</v>
      </c>
      <c r="DN636" s="161"/>
      <c r="DO636" s="166">
        <f>IF(PMKAFAAPAYER[[#This Row],[ ]]="Payé",PMKAFAAPAYER[[#This Row],[12.11.2025]],0)</f>
        <v>0</v>
      </c>
      <c r="DP636" s="161"/>
      <c r="DQ636" s="166">
        <f>IF(PMKAFAAPAYER[[#This Row],[ ]]="Payé",PMKAFAAPAYER[[#This Row],[19.11.2025]],0)</f>
        <v>0</v>
      </c>
      <c r="DR636" s="161"/>
      <c r="DS636" s="176">
        <f>IF(PMKAFAAPAYER[[#This Row],[ ]]="Payé",PMKAFAAPAYER[[#This Row],[26.11.2025]],0)</f>
        <v>0</v>
      </c>
      <c r="DT636" s="17">
        <f t="shared" si="151"/>
        <v>0</v>
      </c>
      <c r="DU636" s="162"/>
      <c r="DV636" s="166">
        <f>IF(PMKAFAAPAYER[[#This Row],[ ]]="Payé",PMKAFAAPAYER[[#This Row],[03.12.2025]],0)</f>
        <v>0</v>
      </c>
      <c r="DW636" s="161"/>
      <c r="DX636" s="166">
        <f>IF(PMKAFAAPAYER[[#This Row],[ ]]="Payé",PMKAFAAPAYER[[#This Row],[10.12.2025]],0)</f>
        <v>0</v>
      </c>
      <c r="DY636" s="161"/>
      <c r="DZ636" s="166">
        <f>IF(PMKAFAAPAYER[[#This Row],[ ]]="Payé",PMKAFAAPAYER[[#This Row],[17.12.2025]],0)</f>
        <v>0</v>
      </c>
      <c r="EA636" s="161"/>
      <c r="EB636" s="166">
        <f>IF(PMKAFAAPAYER[[#This Row],[ ]]="Payé",PMKAFAAPAYER[[#This Row],[24.12.2025]],0)</f>
        <v>0</v>
      </c>
      <c r="EC636" s="161"/>
      <c r="ED636" s="176">
        <f>IF(PMKAFAAPAYER[[#This Row],[ ]]="Payé",PMKAFAAPAYER[[#This Row],[31.12.2025]],0)</f>
        <v>0</v>
      </c>
      <c r="EE636" s="18">
        <f t="shared" si="152"/>
        <v>0</v>
      </c>
      <c r="EF636" s="11">
        <f t="shared" si="153"/>
        <v>0</v>
      </c>
      <c r="EG636" s="16">
        <f>+PMKAFAAPAYER[[#This Row],[CHF]]-PMKAFAAPAYER[[#This Row],[T2025]]</f>
        <v>0</v>
      </c>
    </row>
    <row r="637" spans="1:137" x14ac:dyDescent="0.3">
      <c r="A637" s="9">
        <f t="shared" si="154"/>
        <v>632</v>
      </c>
      <c r="B637" s="250"/>
      <c r="C637" s="251"/>
      <c r="D637" s="252"/>
      <c r="E637" s="253"/>
      <c r="F637" s="265">
        <f t="shared" si="155"/>
        <v>0</v>
      </c>
      <c r="G637" s="254"/>
      <c r="H637" s="255"/>
      <c r="I637" s="256"/>
      <c r="J637" s="14"/>
      <c r="K637" s="14"/>
      <c r="L637" s="14"/>
      <c r="N637" s="15"/>
      <c r="P637" s="258"/>
      <c r="Q637" s="259"/>
      <c r="R637" s="260"/>
      <c r="S637" s="166">
        <f>IF(PMKAFAAPAYER[[#This Row],[ ]]="Payé",PMKAFAAPAYER[[#This Row],[02.01.2025]],0)</f>
        <v>0</v>
      </c>
      <c r="T637" s="234"/>
      <c r="U637" s="166">
        <f>IF(PMKAFAAPAYER[[#This Row],[ ]]="Payé",PMKAFAAPAYER[[#This Row],[09.01.2025]],0)</f>
        <v>0</v>
      </c>
      <c r="V637" s="234"/>
      <c r="W637" s="166">
        <f>IF(PMKAFAAPAYER[[#This Row],[ ]]="Payé",PMKAFAAPAYER[[#This Row],[16.01.2025]],0)</f>
        <v>0</v>
      </c>
      <c r="X637" s="234"/>
      <c r="Y637" s="166">
        <f>IF(PMKAFAAPAYER[[#This Row],[ ]]="Payé",PMKAFAAPAYER[[#This Row],[23.01.2025]],0)</f>
        <v>0</v>
      </c>
      <c r="Z637" s="234"/>
      <c r="AA637" s="176">
        <f>IF(PMKAFAAPAYER[[#This Row],[ ]]="Payé",PMKAFAAPAYER[[#This Row],[30.01.2025]],0)</f>
        <v>0</v>
      </c>
      <c r="AB637" s="32">
        <f t="shared" si="141"/>
        <v>0</v>
      </c>
      <c r="AC637" s="234"/>
      <c r="AD637" s="166">
        <f>IF(PMKAFAAPAYER[[#This Row],[ ]]="Payé",PMKAFAAPAYER[[#This Row],[06.02.2025]],0)</f>
        <v>0</v>
      </c>
      <c r="AE637" s="234"/>
      <c r="AF637" s="166">
        <f>IF(PMKAFAAPAYER[[#This Row],[ ]]="Payé",PMKAFAAPAYER[[#This Row],[13.02.2025]],0)</f>
        <v>0</v>
      </c>
      <c r="AG637" s="234"/>
      <c r="AH637" s="166">
        <f>IF(PMKAFAAPAYER[[#This Row],[ ]]="Payé",PMKAFAAPAYER[[#This Row],[20.02.2025]],0)</f>
        <v>0</v>
      </c>
      <c r="AI637" s="234"/>
      <c r="AJ637" s="176">
        <f>IF(PMKAFAAPAYER[[#This Row],[ ]]="Payé",PMKAFAAPAYER[[#This Row],[27.02.2025]],0)</f>
        <v>0</v>
      </c>
      <c r="AK637" s="47">
        <f t="shared" si="142"/>
        <v>0</v>
      </c>
      <c r="AL637" s="162"/>
      <c r="AM637" s="166">
        <f>IF(PMKAFAAPAYER[[#This Row],[ ]]="Payé",PMKAFAAPAYER[[#This Row],[05.03.2025]],0)</f>
        <v>0</v>
      </c>
      <c r="AN637" s="161"/>
      <c r="AO637" s="166">
        <f>IF(PMKAFAAPAYER[[#This Row],[ ]]="Payé",PMKAFAAPAYER[[#This Row],[12.03.2025]],0)</f>
        <v>0</v>
      </c>
      <c r="AP637" s="161"/>
      <c r="AQ637" s="166">
        <f>IF(PMKAFAAPAYER[[#This Row],[ ]]="Payé",PMKAFAAPAYER[[#This Row],[19.03.2025]],0)</f>
        <v>0</v>
      </c>
      <c r="AR637" s="161"/>
      <c r="AS637" s="176">
        <f>IF(PMKAFAAPAYER[[#This Row],[ ]]="Payé",PMKAFAAPAYER[[#This Row],[26.03.2025]],0)</f>
        <v>0</v>
      </c>
      <c r="AT637" s="17">
        <f t="shared" si="143"/>
        <v>0</v>
      </c>
      <c r="AU637" s="162"/>
      <c r="AV637" s="166">
        <f>IF(PMKAFAAPAYER[[#This Row],[ ]]="Payé",PMKAFAAPAYER[[#This Row],[02.04.2025]],0)</f>
        <v>0</v>
      </c>
      <c r="AW637" s="161"/>
      <c r="AX637" s="166">
        <f>IF(PMKAFAAPAYER[[#This Row],[ ]]="Payé",PMKAFAAPAYER[[#This Row],[09.04.2025]],0)</f>
        <v>0</v>
      </c>
      <c r="AY637" s="161"/>
      <c r="AZ637" s="166">
        <f>IF(PMKAFAAPAYER[[#This Row],[ ]]="Payé",PMKAFAAPAYER[[#This Row],[16.04.2025]],0)</f>
        <v>0</v>
      </c>
      <c r="BA637" s="161"/>
      <c r="BB637" s="166">
        <f>IF(PMKAFAAPAYER[[#This Row],[ ]]="Payé",PMKAFAAPAYER[[#This Row],[23.04.2025]],0)</f>
        <v>0</v>
      </c>
      <c r="BC637" s="161"/>
      <c r="BD637" s="176">
        <f>IF(PMKAFAAPAYER[[#This Row],[ ]]="Payé",PMKAFAAPAYER[[#This Row],[30.04.2025]],0)</f>
        <v>0</v>
      </c>
      <c r="BE637" s="18">
        <f t="shared" si="144"/>
        <v>0</v>
      </c>
      <c r="BF637" s="162"/>
      <c r="BG637" s="166">
        <f>IF(PMKAFAAPAYER[[#This Row],[ ]]="Payé",PMKAFAAPAYER[[#This Row],[07.05.2025]],0)</f>
        <v>0</v>
      </c>
      <c r="BH637" s="161"/>
      <c r="BI637" s="166">
        <f>IF(PMKAFAAPAYER[[#This Row],[ ]]="Payé",PMKAFAAPAYER[[#This Row],[14.05.2025]],0)</f>
        <v>0</v>
      </c>
      <c r="BJ637" s="161"/>
      <c r="BK637" s="166">
        <f>IF(PMKAFAAPAYER[[#This Row],[ ]]="Payé",PMKAFAAPAYER[[#This Row],[21.05.2025]],0)</f>
        <v>0</v>
      </c>
      <c r="BL637" s="161"/>
      <c r="BM637" s="176">
        <f>IF(PMKAFAAPAYER[[#This Row],[ ]]="Payé",PMKAFAAPAYER[[#This Row],[28.05.2025]],0)</f>
        <v>0</v>
      </c>
      <c r="BN637" s="17">
        <f t="shared" si="145"/>
        <v>0</v>
      </c>
      <c r="BO637" s="162"/>
      <c r="BP637" s="166">
        <f>IF(PMKAFAAPAYER[[#This Row],[ ]]="Payé",PMKAFAAPAYER[[#This Row],[04.06.2025]],0)</f>
        <v>0</v>
      </c>
      <c r="BQ637" s="161"/>
      <c r="BR637" s="166">
        <f>IF(PMKAFAAPAYER[[#This Row],[ ]]="Payé",PMKAFAAPAYER[[#This Row],[11.06.2025]],0)</f>
        <v>0</v>
      </c>
      <c r="BS637" s="161"/>
      <c r="BT637" s="166">
        <f>IF(PMKAFAAPAYER[[#This Row],[ ]]="Payé",PMKAFAAPAYER[[#This Row],[18.06.2025]],0)</f>
        <v>0</v>
      </c>
      <c r="BU637" s="161"/>
      <c r="BV637" s="176">
        <f>IF(PMKAFAAPAYER[[#This Row],[ ]]="Payé",PMKAFAAPAYER[[#This Row],[25.06.2025]],0)</f>
        <v>0</v>
      </c>
      <c r="BW637" s="18">
        <f t="shared" si="146"/>
        <v>0</v>
      </c>
      <c r="BX637" s="162"/>
      <c r="BY637" s="166">
        <f>IF(PMKAFAAPAYER[[#This Row],[ ]]="Payé",PMKAFAAPAYER[[#This Row],[02.07.2025]],0)</f>
        <v>0</v>
      </c>
      <c r="BZ637" s="161"/>
      <c r="CA637" s="166">
        <f>IF(PMKAFAAPAYER[[#This Row],[ ]]="Payé",PMKAFAAPAYER[[#This Row],[09.07.2025]],0)</f>
        <v>0</v>
      </c>
      <c r="CB637" s="161"/>
      <c r="CC637" s="166">
        <f>IF(PMKAFAAPAYER[[#This Row],[ ]]="Payé",PMKAFAAPAYER[[#This Row],[16.07.2025]],0)</f>
        <v>0</v>
      </c>
      <c r="CD637" s="161"/>
      <c r="CE637" s="166">
        <f>IF(PMKAFAAPAYER[[#This Row],[ ]]="Payé",PMKAFAAPAYER[[#This Row],[23.07.2025]],0)</f>
        <v>0</v>
      </c>
      <c r="CF637" s="161"/>
      <c r="CG637" s="176">
        <f>IF(PMKAFAAPAYER[[#This Row],[ ]]="Payé",PMKAFAAPAYER[[#This Row],[30.07.2025]],0)</f>
        <v>0</v>
      </c>
      <c r="CH637" s="17">
        <f t="shared" si="147"/>
        <v>0</v>
      </c>
      <c r="CI637" s="162"/>
      <c r="CJ637" s="166">
        <f>IF(PMKAFAAPAYER[[#This Row],[ ]]="Payé",PMKAFAAPAYER[[#This Row],[06.08.2025]],0)</f>
        <v>0</v>
      </c>
      <c r="CK637" s="161"/>
      <c r="CL637" s="166">
        <f>IF(PMKAFAAPAYER[[#This Row],[ ]]="Payé",PMKAFAAPAYER[[#This Row],[13.08.2025]],0)</f>
        <v>0</v>
      </c>
      <c r="CM637" s="161"/>
      <c r="CN637" s="166">
        <f>IF(PMKAFAAPAYER[[#This Row],[ ]]="Payé",PMKAFAAPAYER[[#This Row],[20.08.2025]],0)</f>
        <v>0</v>
      </c>
      <c r="CO637" s="161"/>
      <c r="CP637" s="176">
        <f>IF(PMKAFAAPAYER[[#This Row],[ ]]="Payé",PMKAFAAPAYER[[#This Row],[27.08.2025]],0)</f>
        <v>0</v>
      </c>
      <c r="CQ637" s="18">
        <f t="shared" si="148"/>
        <v>0</v>
      </c>
      <c r="CR637" s="162"/>
      <c r="CS637" s="166">
        <f>IF(PMKAFAAPAYER[[#This Row],[ ]]="Payé",PMKAFAAPAYER[[#This Row],[03.09.2025]],0)</f>
        <v>0</v>
      </c>
      <c r="CT637" s="161"/>
      <c r="CU637" s="166">
        <f>IF(PMKAFAAPAYER[[#This Row],[ ]]="Payé",PMKAFAAPAYER[[#This Row],[10.09.2025]],0)</f>
        <v>0</v>
      </c>
      <c r="CV637" s="161"/>
      <c r="CW637" s="166">
        <f>IF(PMKAFAAPAYER[[#This Row],[ ]]="Payé",PMKAFAAPAYER[[#This Row],[17.09.2025]],0)</f>
        <v>0</v>
      </c>
      <c r="CX637" s="161"/>
      <c r="CY637" s="176">
        <f>IF(PMKAFAAPAYER[[#This Row],[ ]]="Payé",PMKAFAAPAYER[[#This Row],[24.09.2025]],0)</f>
        <v>0</v>
      </c>
      <c r="CZ637" s="17">
        <f t="shared" si="149"/>
        <v>0</v>
      </c>
      <c r="DA637" s="162"/>
      <c r="DB637" s="166">
        <f>IF(PMKAFAAPAYER[[#This Row],[ ]]="Payé",PMKAFAAPAYER[[#This Row],[01.10.2025]],0)</f>
        <v>0</v>
      </c>
      <c r="DC637" s="161"/>
      <c r="DD637" s="166">
        <f>IF(PMKAFAAPAYER[[#This Row],[ ]]="Payé",PMKAFAAPAYER[[#This Row],[08.10.2025]],0)</f>
        <v>0</v>
      </c>
      <c r="DE637" s="161"/>
      <c r="DF637" s="166">
        <f>IF(PMKAFAAPAYER[[#This Row],[ ]]="Payé",PMKAFAAPAYER[[#This Row],[15.10.2025]],0)</f>
        <v>0</v>
      </c>
      <c r="DG637" s="161"/>
      <c r="DH637" s="166">
        <f>IF(PMKAFAAPAYER[[#This Row],[ ]]="Payé",PMKAFAAPAYER[[#This Row],[22.10.2025]],0)</f>
        <v>0</v>
      </c>
      <c r="DI637" s="161"/>
      <c r="DJ637" s="176">
        <f>IF(PMKAFAAPAYER[[#This Row],[ ]]="Payé",PMKAFAAPAYER[[#This Row],[29.10.2025]],0)</f>
        <v>0</v>
      </c>
      <c r="DK637" s="18">
        <f t="shared" si="150"/>
        <v>0</v>
      </c>
      <c r="DL637" s="162"/>
      <c r="DM637" s="166">
        <f>IF(PMKAFAAPAYER[[#This Row],[ ]]="Payé",PMKAFAAPAYER[[#This Row],[05.11.2025]],0)</f>
        <v>0</v>
      </c>
      <c r="DN637" s="161"/>
      <c r="DO637" s="166">
        <f>IF(PMKAFAAPAYER[[#This Row],[ ]]="Payé",PMKAFAAPAYER[[#This Row],[12.11.2025]],0)</f>
        <v>0</v>
      </c>
      <c r="DP637" s="161"/>
      <c r="DQ637" s="166">
        <f>IF(PMKAFAAPAYER[[#This Row],[ ]]="Payé",PMKAFAAPAYER[[#This Row],[19.11.2025]],0)</f>
        <v>0</v>
      </c>
      <c r="DR637" s="161"/>
      <c r="DS637" s="176">
        <f>IF(PMKAFAAPAYER[[#This Row],[ ]]="Payé",PMKAFAAPAYER[[#This Row],[26.11.2025]],0)</f>
        <v>0</v>
      </c>
      <c r="DT637" s="17">
        <f t="shared" si="151"/>
        <v>0</v>
      </c>
      <c r="DU637" s="162"/>
      <c r="DV637" s="166">
        <f>IF(PMKAFAAPAYER[[#This Row],[ ]]="Payé",PMKAFAAPAYER[[#This Row],[03.12.2025]],0)</f>
        <v>0</v>
      </c>
      <c r="DW637" s="161"/>
      <c r="DX637" s="166">
        <f>IF(PMKAFAAPAYER[[#This Row],[ ]]="Payé",PMKAFAAPAYER[[#This Row],[10.12.2025]],0)</f>
        <v>0</v>
      </c>
      <c r="DY637" s="161"/>
      <c r="DZ637" s="166">
        <f>IF(PMKAFAAPAYER[[#This Row],[ ]]="Payé",PMKAFAAPAYER[[#This Row],[17.12.2025]],0)</f>
        <v>0</v>
      </c>
      <c r="EA637" s="161"/>
      <c r="EB637" s="166">
        <f>IF(PMKAFAAPAYER[[#This Row],[ ]]="Payé",PMKAFAAPAYER[[#This Row],[24.12.2025]],0)</f>
        <v>0</v>
      </c>
      <c r="EC637" s="161"/>
      <c r="ED637" s="176">
        <f>IF(PMKAFAAPAYER[[#This Row],[ ]]="Payé",PMKAFAAPAYER[[#This Row],[31.12.2025]],0)</f>
        <v>0</v>
      </c>
      <c r="EE637" s="18">
        <f t="shared" si="152"/>
        <v>0</v>
      </c>
      <c r="EF637" s="11">
        <f t="shared" si="153"/>
        <v>0</v>
      </c>
      <c r="EG637" s="16">
        <f>+PMKAFAAPAYER[[#This Row],[CHF]]-PMKAFAAPAYER[[#This Row],[T2025]]</f>
        <v>0</v>
      </c>
    </row>
    <row r="638" spans="1:137" x14ac:dyDescent="0.3">
      <c r="A638" s="9">
        <f t="shared" si="154"/>
        <v>633</v>
      </c>
      <c r="B638" s="250"/>
      <c r="C638" s="251"/>
      <c r="D638" s="252"/>
      <c r="E638" s="253"/>
      <c r="F638" s="265">
        <f t="shared" si="155"/>
        <v>0</v>
      </c>
      <c r="G638" s="254"/>
      <c r="H638" s="255"/>
      <c r="I638" s="256"/>
      <c r="J638" s="14"/>
      <c r="K638" s="14"/>
      <c r="L638" s="14"/>
      <c r="N638" s="15"/>
      <c r="P638" s="258"/>
      <c r="Q638" s="259"/>
      <c r="R638" s="260"/>
      <c r="S638" s="166">
        <f>IF(PMKAFAAPAYER[[#This Row],[ ]]="Payé",PMKAFAAPAYER[[#This Row],[02.01.2025]],0)</f>
        <v>0</v>
      </c>
      <c r="T638" s="234"/>
      <c r="U638" s="166">
        <f>IF(PMKAFAAPAYER[[#This Row],[ ]]="Payé",PMKAFAAPAYER[[#This Row],[09.01.2025]],0)</f>
        <v>0</v>
      </c>
      <c r="V638" s="234"/>
      <c r="W638" s="166">
        <f>IF(PMKAFAAPAYER[[#This Row],[ ]]="Payé",PMKAFAAPAYER[[#This Row],[16.01.2025]],0)</f>
        <v>0</v>
      </c>
      <c r="X638" s="234"/>
      <c r="Y638" s="166">
        <f>IF(PMKAFAAPAYER[[#This Row],[ ]]="Payé",PMKAFAAPAYER[[#This Row],[23.01.2025]],0)</f>
        <v>0</v>
      </c>
      <c r="Z638" s="234"/>
      <c r="AA638" s="176">
        <f>IF(PMKAFAAPAYER[[#This Row],[ ]]="Payé",PMKAFAAPAYER[[#This Row],[30.01.2025]],0)</f>
        <v>0</v>
      </c>
      <c r="AB638" s="32">
        <f t="shared" si="141"/>
        <v>0</v>
      </c>
      <c r="AC638" s="234"/>
      <c r="AD638" s="166">
        <f>IF(PMKAFAAPAYER[[#This Row],[ ]]="Payé",PMKAFAAPAYER[[#This Row],[06.02.2025]],0)</f>
        <v>0</v>
      </c>
      <c r="AE638" s="234"/>
      <c r="AF638" s="166">
        <f>IF(PMKAFAAPAYER[[#This Row],[ ]]="Payé",PMKAFAAPAYER[[#This Row],[13.02.2025]],0)</f>
        <v>0</v>
      </c>
      <c r="AG638" s="234"/>
      <c r="AH638" s="166">
        <f>IF(PMKAFAAPAYER[[#This Row],[ ]]="Payé",PMKAFAAPAYER[[#This Row],[20.02.2025]],0)</f>
        <v>0</v>
      </c>
      <c r="AI638" s="234"/>
      <c r="AJ638" s="176">
        <f>IF(PMKAFAAPAYER[[#This Row],[ ]]="Payé",PMKAFAAPAYER[[#This Row],[27.02.2025]],0)</f>
        <v>0</v>
      </c>
      <c r="AK638" s="47">
        <f t="shared" si="142"/>
        <v>0</v>
      </c>
      <c r="AL638" s="162"/>
      <c r="AM638" s="166">
        <f>IF(PMKAFAAPAYER[[#This Row],[ ]]="Payé",PMKAFAAPAYER[[#This Row],[05.03.2025]],0)</f>
        <v>0</v>
      </c>
      <c r="AN638" s="161"/>
      <c r="AO638" s="166">
        <f>IF(PMKAFAAPAYER[[#This Row],[ ]]="Payé",PMKAFAAPAYER[[#This Row],[12.03.2025]],0)</f>
        <v>0</v>
      </c>
      <c r="AP638" s="161"/>
      <c r="AQ638" s="166">
        <f>IF(PMKAFAAPAYER[[#This Row],[ ]]="Payé",PMKAFAAPAYER[[#This Row],[19.03.2025]],0)</f>
        <v>0</v>
      </c>
      <c r="AR638" s="161"/>
      <c r="AS638" s="176">
        <f>IF(PMKAFAAPAYER[[#This Row],[ ]]="Payé",PMKAFAAPAYER[[#This Row],[26.03.2025]],0)</f>
        <v>0</v>
      </c>
      <c r="AT638" s="17">
        <f t="shared" si="143"/>
        <v>0</v>
      </c>
      <c r="AU638" s="162"/>
      <c r="AV638" s="166">
        <f>IF(PMKAFAAPAYER[[#This Row],[ ]]="Payé",PMKAFAAPAYER[[#This Row],[02.04.2025]],0)</f>
        <v>0</v>
      </c>
      <c r="AW638" s="161"/>
      <c r="AX638" s="166">
        <f>IF(PMKAFAAPAYER[[#This Row],[ ]]="Payé",PMKAFAAPAYER[[#This Row],[09.04.2025]],0)</f>
        <v>0</v>
      </c>
      <c r="AY638" s="161"/>
      <c r="AZ638" s="166">
        <f>IF(PMKAFAAPAYER[[#This Row],[ ]]="Payé",PMKAFAAPAYER[[#This Row],[16.04.2025]],0)</f>
        <v>0</v>
      </c>
      <c r="BA638" s="161"/>
      <c r="BB638" s="166">
        <f>IF(PMKAFAAPAYER[[#This Row],[ ]]="Payé",PMKAFAAPAYER[[#This Row],[23.04.2025]],0)</f>
        <v>0</v>
      </c>
      <c r="BC638" s="161"/>
      <c r="BD638" s="176">
        <f>IF(PMKAFAAPAYER[[#This Row],[ ]]="Payé",PMKAFAAPAYER[[#This Row],[30.04.2025]],0)</f>
        <v>0</v>
      </c>
      <c r="BE638" s="18">
        <f t="shared" si="144"/>
        <v>0</v>
      </c>
      <c r="BF638" s="162"/>
      <c r="BG638" s="166">
        <f>IF(PMKAFAAPAYER[[#This Row],[ ]]="Payé",PMKAFAAPAYER[[#This Row],[07.05.2025]],0)</f>
        <v>0</v>
      </c>
      <c r="BH638" s="161"/>
      <c r="BI638" s="166">
        <f>IF(PMKAFAAPAYER[[#This Row],[ ]]="Payé",PMKAFAAPAYER[[#This Row],[14.05.2025]],0)</f>
        <v>0</v>
      </c>
      <c r="BJ638" s="161"/>
      <c r="BK638" s="166">
        <f>IF(PMKAFAAPAYER[[#This Row],[ ]]="Payé",PMKAFAAPAYER[[#This Row],[21.05.2025]],0)</f>
        <v>0</v>
      </c>
      <c r="BL638" s="161"/>
      <c r="BM638" s="176">
        <f>IF(PMKAFAAPAYER[[#This Row],[ ]]="Payé",PMKAFAAPAYER[[#This Row],[28.05.2025]],0)</f>
        <v>0</v>
      </c>
      <c r="BN638" s="17">
        <f t="shared" si="145"/>
        <v>0</v>
      </c>
      <c r="BO638" s="162"/>
      <c r="BP638" s="166">
        <f>IF(PMKAFAAPAYER[[#This Row],[ ]]="Payé",PMKAFAAPAYER[[#This Row],[04.06.2025]],0)</f>
        <v>0</v>
      </c>
      <c r="BQ638" s="161"/>
      <c r="BR638" s="166">
        <f>IF(PMKAFAAPAYER[[#This Row],[ ]]="Payé",PMKAFAAPAYER[[#This Row],[11.06.2025]],0)</f>
        <v>0</v>
      </c>
      <c r="BS638" s="161"/>
      <c r="BT638" s="166">
        <f>IF(PMKAFAAPAYER[[#This Row],[ ]]="Payé",PMKAFAAPAYER[[#This Row],[18.06.2025]],0)</f>
        <v>0</v>
      </c>
      <c r="BU638" s="161"/>
      <c r="BV638" s="176">
        <f>IF(PMKAFAAPAYER[[#This Row],[ ]]="Payé",PMKAFAAPAYER[[#This Row],[25.06.2025]],0)</f>
        <v>0</v>
      </c>
      <c r="BW638" s="18">
        <f t="shared" si="146"/>
        <v>0</v>
      </c>
      <c r="BX638" s="162"/>
      <c r="BY638" s="166">
        <f>IF(PMKAFAAPAYER[[#This Row],[ ]]="Payé",PMKAFAAPAYER[[#This Row],[02.07.2025]],0)</f>
        <v>0</v>
      </c>
      <c r="BZ638" s="161"/>
      <c r="CA638" s="166">
        <f>IF(PMKAFAAPAYER[[#This Row],[ ]]="Payé",PMKAFAAPAYER[[#This Row],[09.07.2025]],0)</f>
        <v>0</v>
      </c>
      <c r="CB638" s="161"/>
      <c r="CC638" s="166">
        <f>IF(PMKAFAAPAYER[[#This Row],[ ]]="Payé",PMKAFAAPAYER[[#This Row],[16.07.2025]],0)</f>
        <v>0</v>
      </c>
      <c r="CD638" s="161"/>
      <c r="CE638" s="166">
        <f>IF(PMKAFAAPAYER[[#This Row],[ ]]="Payé",PMKAFAAPAYER[[#This Row],[23.07.2025]],0)</f>
        <v>0</v>
      </c>
      <c r="CF638" s="161"/>
      <c r="CG638" s="176">
        <f>IF(PMKAFAAPAYER[[#This Row],[ ]]="Payé",PMKAFAAPAYER[[#This Row],[30.07.2025]],0)</f>
        <v>0</v>
      </c>
      <c r="CH638" s="17">
        <f t="shared" si="147"/>
        <v>0</v>
      </c>
      <c r="CI638" s="162"/>
      <c r="CJ638" s="166">
        <f>IF(PMKAFAAPAYER[[#This Row],[ ]]="Payé",PMKAFAAPAYER[[#This Row],[06.08.2025]],0)</f>
        <v>0</v>
      </c>
      <c r="CK638" s="161"/>
      <c r="CL638" s="166">
        <f>IF(PMKAFAAPAYER[[#This Row],[ ]]="Payé",PMKAFAAPAYER[[#This Row],[13.08.2025]],0)</f>
        <v>0</v>
      </c>
      <c r="CM638" s="161"/>
      <c r="CN638" s="166">
        <f>IF(PMKAFAAPAYER[[#This Row],[ ]]="Payé",PMKAFAAPAYER[[#This Row],[20.08.2025]],0)</f>
        <v>0</v>
      </c>
      <c r="CO638" s="161"/>
      <c r="CP638" s="176">
        <f>IF(PMKAFAAPAYER[[#This Row],[ ]]="Payé",PMKAFAAPAYER[[#This Row],[27.08.2025]],0)</f>
        <v>0</v>
      </c>
      <c r="CQ638" s="18">
        <f t="shared" si="148"/>
        <v>0</v>
      </c>
      <c r="CR638" s="162"/>
      <c r="CS638" s="166">
        <f>IF(PMKAFAAPAYER[[#This Row],[ ]]="Payé",PMKAFAAPAYER[[#This Row],[03.09.2025]],0)</f>
        <v>0</v>
      </c>
      <c r="CT638" s="161"/>
      <c r="CU638" s="166">
        <f>IF(PMKAFAAPAYER[[#This Row],[ ]]="Payé",PMKAFAAPAYER[[#This Row],[10.09.2025]],0)</f>
        <v>0</v>
      </c>
      <c r="CV638" s="161"/>
      <c r="CW638" s="166">
        <f>IF(PMKAFAAPAYER[[#This Row],[ ]]="Payé",PMKAFAAPAYER[[#This Row],[17.09.2025]],0)</f>
        <v>0</v>
      </c>
      <c r="CX638" s="161"/>
      <c r="CY638" s="176">
        <f>IF(PMKAFAAPAYER[[#This Row],[ ]]="Payé",PMKAFAAPAYER[[#This Row],[24.09.2025]],0)</f>
        <v>0</v>
      </c>
      <c r="CZ638" s="17">
        <f t="shared" si="149"/>
        <v>0</v>
      </c>
      <c r="DA638" s="162"/>
      <c r="DB638" s="166">
        <f>IF(PMKAFAAPAYER[[#This Row],[ ]]="Payé",PMKAFAAPAYER[[#This Row],[01.10.2025]],0)</f>
        <v>0</v>
      </c>
      <c r="DC638" s="161"/>
      <c r="DD638" s="166">
        <f>IF(PMKAFAAPAYER[[#This Row],[ ]]="Payé",PMKAFAAPAYER[[#This Row],[08.10.2025]],0)</f>
        <v>0</v>
      </c>
      <c r="DE638" s="161"/>
      <c r="DF638" s="166">
        <f>IF(PMKAFAAPAYER[[#This Row],[ ]]="Payé",PMKAFAAPAYER[[#This Row],[15.10.2025]],0)</f>
        <v>0</v>
      </c>
      <c r="DG638" s="161"/>
      <c r="DH638" s="166">
        <f>IF(PMKAFAAPAYER[[#This Row],[ ]]="Payé",PMKAFAAPAYER[[#This Row],[22.10.2025]],0)</f>
        <v>0</v>
      </c>
      <c r="DI638" s="161"/>
      <c r="DJ638" s="176">
        <f>IF(PMKAFAAPAYER[[#This Row],[ ]]="Payé",PMKAFAAPAYER[[#This Row],[29.10.2025]],0)</f>
        <v>0</v>
      </c>
      <c r="DK638" s="18">
        <f t="shared" si="150"/>
        <v>0</v>
      </c>
      <c r="DL638" s="162"/>
      <c r="DM638" s="166">
        <f>IF(PMKAFAAPAYER[[#This Row],[ ]]="Payé",PMKAFAAPAYER[[#This Row],[05.11.2025]],0)</f>
        <v>0</v>
      </c>
      <c r="DN638" s="161"/>
      <c r="DO638" s="166">
        <f>IF(PMKAFAAPAYER[[#This Row],[ ]]="Payé",PMKAFAAPAYER[[#This Row],[12.11.2025]],0)</f>
        <v>0</v>
      </c>
      <c r="DP638" s="161"/>
      <c r="DQ638" s="166">
        <f>IF(PMKAFAAPAYER[[#This Row],[ ]]="Payé",PMKAFAAPAYER[[#This Row],[19.11.2025]],0)</f>
        <v>0</v>
      </c>
      <c r="DR638" s="161"/>
      <c r="DS638" s="176">
        <f>IF(PMKAFAAPAYER[[#This Row],[ ]]="Payé",PMKAFAAPAYER[[#This Row],[26.11.2025]],0)</f>
        <v>0</v>
      </c>
      <c r="DT638" s="17">
        <f t="shared" si="151"/>
        <v>0</v>
      </c>
      <c r="DU638" s="162"/>
      <c r="DV638" s="166">
        <f>IF(PMKAFAAPAYER[[#This Row],[ ]]="Payé",PMKAFAAPAYER[[#This Row],[03.12.2025]],0)</f>
        <v>0</v>
      </c>
      <c r="DW638" s="161"/>
      <c r="DX638" s="166">
        <f>IF(PMKAFAAPAYER[[#This Row],[ ]]="Payé",PMKAFAAPAYER[[#This Row],[10.12.2025]],0)</f>
        <v>0</v>
      </c>
      <c r="DY638" s="161"/>
      <c r="DZ638" s="166">
        <f>IF(PMKAFAAPAYER[[#This Row],[ ]]="Payé",PMKAFAAPAYER[[#This Row],[17.12.2025]],0)</f>
        <v>0</v>
      </c>
      <c r="EA638" s="161"/>
      <c r="EB638" s="166">
        <f>IF(PMKAFAAPAYER[[#This Row],[ ]]="Payé",PMKAFAAPAYER[[#This Row],[24.12.2025]],0)</f>
        <v>0</v>
      </c>
      <c r="EC638" s="161"/>
      <c r="ED638" s="176">
        <f>IF(PMKAFAAPAYER[[#This Row],[ ]]="Payé",PMKAFAAPAYER[[#This Row],[31.12.2025]],0)</f>
        <v>0</v>
      </c>
      <c r="EE638" s="18">
        <f t="shared" si="152"/>
        <v>0</v>
      </c>
      <c r="EF638" s="11">
        <f t="shared" si="153"/>
        <v>0</v>
      </c>
      <c r="EG638" s="16">
        <f>+PMKAFAAPAYER[[#This Row],[CHF]]-PMKAFAAPAYER[[#This Row],[T2025]]</f>
        <v>0</v>
      </c>
    </row>
    <row r="639" spans="1:137" x14ac:dyDescent="0.3">
      <c r="A639" s="9">
        <f t="shared" si="154"/>
        <v>634</v>
      </c>
      <c r="B639" s="250"/>
      <c r="C639" s="251"/>
      <c r="D639" s="252"/>
      <c r="E639" s="253"/>
      <c r="F639" s="265">
        <f t="shared" si="155"/>
        <v>0</v>
      </c>
      <c r="G639" s="254"/>
      <c r="H639" s="255"/>
      <c r="I639" s="256"/>
      <c r="J639" s="14"/>
      <c r="K639" s="14"/>
      <c r="L639" s="14"/>
      <c r="N639" s="15"/>
      <c r="P639" s="258"/>
      <c r="Q639" s="259"/>
      <c r="R639" s="260"/>
      <c r="S639" s="166">
        <f>IF(PMKAFAAPAYER[[#This Row],[ ]]="Payé",PMKAFAAPAYER[[#This Row],[02.01.2025]],0)</f>
        <v>0</v>
      </c>
      <c r="T639" s="234"/>
      <c r="U639" s="166">
        <f>IF(PMKAFAAPAYER[[#This Row],[ ]]="Payé",PMKAFAAPAYER[[#This Row],[09.01.2025]],0)</f>
        <v>0</v>
      </c>
      <c r="V639" s="234"/>
      <c r="W639" s="166">
        <f>IF(PMKAFAAPAYER[[#This Row],[ ]]="Payé",PMKAFAAPAYER[[#This Row],[16.01.2025]],0)</f>
        <v>0</v>
      </c>
      <c r="X639" s="234"/>
      <c r="Y639" s="166">
        <f>IF(PMKAFAAPAYER[[#This Row],[ ]]="Payé",PMKAFAAPAYER[[#This Row],[23.01.2025]],0)</f>
        <v>0</v>
      </c>
      <c r="Z639" s="234"/>
      <c r="AA639" s="176">
        <f>IF(PMKAFAAPAYER[[#This Row],[ ]]="Payé",PMKAFAAPAYER[[#This Row],[30.01.2025]],0)</f>
        <v>0</v>
      </c>
      <c r="AB639" s="32">
        <f t="shared" si="141"/>
        <v>0</v>
      </c>
      <c r="AC639" s="234"/>
      <c r="AD639" s="166">
        <f>IF(PMKAFAAPAYER[[#This Row],[ ]]="Payé",PMKAFAAPAYER[[#This Row],[06.02.2025]],0)</f>
        <v>0</v>
      </c>
      <c r="AE639" s="234"/>
      <c r="AF639" s="166">
        <f>IF(PMKAFAAPAYER[[#This Row],[ ]]="Payé",PMKAFAAPAYER[[#This Row],[13.02.2025]],0)</f>
        <v>0</v>
      </c>
      <c r="AG639" s="234"/>
      <c r="AH639" s="166">
        <f>IF(PMKAFAAPAYER[[#This Row],[ ]]="Payé",PMKAFAAPAYER[[#This Row],[20.02.2025]],0)</f>
        <v>0</v>
      </c>
      <c r="AI639" s="234"/>
      <c r="AJ639" s="176">
        <f>IF(PMKAFAAPAYER[[#This Row],[ ]]="Payé",PMKAFAAPAYER[[#This Row],[27.02.2025]],0)</f>
        <v>0</v>
      </c>
      <c r="AK639" s="47">
        <f t="shared" si="142"/>
        <v>0</v>
      </c>
      <c r="AL639" s="162"/>
      <c r="AM639" s="166">
        <f>IF(PMKAFAAPAYER[[#This Row],[ ]]="Payé",PMKAFAAPAYER[[#This Row],[05.03.2025]],0)</f>
        <v>0</v>
      </c>
      <c r="AN639" s="161"/>
      <c r="AO639" s="166">
        <f>IF(PMKAFAAPAYER[[#This Row],[ ]]="Payé",PMKAFAAPAYER[[#This Row],[12.03.2025]],0)</f>
        <v>0</v>
      </c>
      <c r="AP639" s="161"/>
      <c r="AQ639" s="166">
        <f>IF(PMKAFAAPAYER[[#This Row],[ ]]="Payé",PMKAFAAPAYER[[#This Row],[19.03.2025]],0)</f>
        <v>0</v>
      </c>
      <c r="AR639" s="161"/>
      <c r="AS639" s="176">
        <f>IF(PMKAFAAPAYER[[#This Row],[ ]]="Payé",PMKAFAAPAYER[[#This Row],[26.03.2025]],0)</f>
        <v>0</v>
      </c>
      <c r="AT639" s="17">
        <f t="shared" si="143"/>
        <v>0</v>
      </c>
      <c r="AU639" s="162"/>
      <c r="AV639" s="166">
        <f>IF(PMKAFAAPAYER[[#This Row],[ ]]="Payé",PMKAFAAPAYER[[#This Row],[02.04.2025]],0)</f>
        <v>0</v>
      </c>
      <c r="AW639" s="161"/>
      <c r="AX639" s="166">
        <f>IF(PMKAFAAPAYER[[#This Row],[ ]]="Payé",PMKAFAAPAYER[[#This Row],[09.04.2025]],0)</f>
        <v>0</v>
      </c>
      <c r="AY639" s="161"/>
      <c r="AZ639" s="166">
        <f>IF(PMKAFAAPAYER[[#This Row],[ ]]="Payé",PMKAFAAPAYER[[#This Row],[16.04.2025]],0)</f>
        <v>0</v>
      </c>
      <c r="BA639" s="161"/>
      <c r="BB639" s="166">
        <f>IF(PMKAFAAPAYER[[#This Row],[ ]]="Payé",PMKAFAAPAYER[[#This Row],[23.04.2025]],0)</f>
        <v>0</v>
      </c>
      <c r="BC639" s="161"/>
      <c r="BD639" s="176">
        <f>IF(PMKAFAAPAYER[[#This Row],[ ]]="Payé",PMKAFAAPAYER[[#This Row],[30.04.2025]],0)</f>
        <v>0</v>
      </c>
      <c r="BE639" s="18">
        <f t="shared" si="144"/>
        <v>0</v>
      </c>
      <c r="BF639" s="162"/>
      <c r="BG639" s="166">
        <f>IF(PMKAFAAPAYER[[#This Row],[ ]]="Payé",PMKAFAAPAYER[[#This Row],[07.05.2025]],0)</f>
        <v>0</v>
      </c>
      <c r="BH639" s="161"/>
      <c r="BI639" s="166">
        <f>IF(PMKAFAAPAYER[[#This Row],[ ]]="Payé",PMKAFAAPAYER[[#This Row],[14.05.2025]],0)</f>
        <v>0</v>
      </c>
      <c r="BJ639" s="161"/>
      <c r="BK639" s="166">
        <f>IF(PMKAFAAPAYER[[#This Row],[ ]]="Payé",PMKAFAAPAYER[[#This Row],[21.05.2025]],0)</f>
        <v>0</v>
      </c>
      <c r="BL639" s="161"/>
      <c r="BM639" s="176">
        <f>IF(PMKAFAAPAYER[[#This Row],[ ]]="Payé",PMKAFAAPAYER[[#This Row],[28.05.2025]],0)</f>
        <v>0</v>
      </c>
      <c r="BN639" s="17">
        <f t="shared" si="145"/>
        <v>0</v>
      </c>
      <c r="BO639" s="162"/>
      <c r="BP639" s="166">
        <f>IF(PMKAFAAPAYER[[#This Row],[ ]]="Payé",PMKAFAAPAYER[[#This Row],[04.06.2025]],0)</f>
        <v>0</v>
      </c>
      <c r="BQ639" s="161"/>
      <c r="BR639" s="166">
        <f>IF(PMKAFAAPAYER[[#This Row],[ ]]="Payé",PMKAFAAPAYER[[#This Row],[11.06.2025]],0)</f>
        <v>0</v>
      </c>
      <c r="BS639" s="161"/>
      <c r="BT639" s="166">
        <f>IF(PMKAFAAPAYER[[#This Row],[ ]]="Payé",PMKAFAAPAYER[[#This Row],[18.06.2025]],0)</f>
        <v>0</v>
      </c>
      <c r="BU639" s="161"/>
      <c r="BV639" s="176">
        <f>IF(PMKAFAAPAYER[[#This Row],[ ]]="Payé",PMKAFAAPAYER[[#This Row],[25.06.2025]],0)</f>
        <v>0</v>
      </c>
      <c r="BW639" s="18">
        <f t="shared" si="146"/>
        <v>0</v>
      </c>
      <c r="BX639" s="162"/>
      <c r="BY639" s="166">
        <f>IF(PMKAFAAPAYER[[#This Row],[ ]]="Payé",PMKAFAAPAYER[[#This Row],[02.07.2025]],0)</f>
        <v>0</v>
      </c>
      <c r="BZ639" s="161"/>
      <c r="CA639" s="166">
        <f>IF(PMKAFAAPAYER[[#This Row],[ ]]="Payé",PMKAFAAPAYER[[#This Row],[09.07.2025]],0)</f>
        <v>0</v>
      </c>
      <c r="CB639" s="161"/>
      <c r="CC639" s="166">
        <f>IF(PMKAFAAPAYER[[#This Row],[ ]]="Payé",PMKAFAAPAYER[[#This Row],[16.07.2025]],0)</f>
        <v>0</v>
      </c>
      <c r="CD639" s="161"/>
      <c r="CE639" s="166">
        <f>IF(PMKAFAAPAYER[[#This Row],[ ]]="Payé",PMKAFAAPAYER[[#This Row],[23.07.2025]],0)</f>
        <v>0</v>
      </c>
      <c r="CF639" s="161"/>
      <c r="CG639" s="176">
        <f>IF(PMKAFAAPAYER[[#This Row],[ ]]="Payé",PMKAFAAPAYER[[#This Row],[30.07.2025]],0)</f>
        <v>0</v>
      </c>
      <c r="CH639" s="17">
        <f t="shared" si="147"/>
        <v>0</v>
      </c>
      <c r="CI639" s="162"/>
      <c r="CJ639" s="166">
        <f>IF(PMKAFAAPAYER[[#This Row],[ ]]="Payé",PMKAFAAPAYER[[#This Row],[06.08.2025]],0)</f>
        <v>0</v>
      </c>
      <c r="CK639" s="161"/>
      <c r="CL639" s="166">
        <f>IF(PMKAFAAPAYER[[#This Row],[ ]]="Payé",PMKAFAAPAYER[[#This Row],[13.08.2025]],0)</f>
        <v>0</v>
      </c>
      <c r="CM639" s="161"/>
      <c r="CN639" s="166">
        <f>IF(PMKAFAAPAYER[[#This Row],[ ]]="Payé",PMKAFAAPAYER[[#This Row],[20.08.2025]],0)</f>
        <v>0</v>
      </c>
      <c r="CO639" s="161"/>
      <c r="CP639" s="176">
        <f>IF(PMKAFAAPAYER[[#This Row],[ ]]="Payé",PMKAFAAPAYER[[#This Row],[27.08.2025]],0)</f>
        <v>0</v>
      </c>
      <c r="CQ639" s="18">
        <f t="shared" si="148"/>
        <v>0</v>
      </c>
      <c r="CR639" s="162"/>
      <c r="CS639" s="166">
        <f>IF(PMKAFAAPAYER[[#This Row],[ ]]="Payé",PMKAFAAPAYER[[#This Row],[03.09.2025]],0)</f>
        <v>0</v>
      </c>
      <c r="CT639" s="161"/>
      <c r="CU639" s="166">
        <f>IF(PMKAFAAPAYER[[#This Row],[ ]]="Payé",PMKAFAAPAYER[[#This Row],[10.09.2025]],0)</f>
        <v>0</v>
      </c>
      <c r="CV639" s="161"/>
      <c r="CW639" s="166">
        <f>IF(PMKAFAAPAYER[[#This Row],[ ]]="Payé",PMKAFAAPAYER[[#This Row],[17.09.2025]],0)</f>
        <v>0</v>
      </c>
      <c r="CX639" s="161"/>
      <c r="CY639" s="176">
        <f>IF(PMKAFAAPAYER[[#This Row],[ ]]="Payé",PMKAFAAPAYER[[#This Row],[24.09.2025]],0)</f>
        <v>0</v>
      </c>
      <c r="CZ639" s="17">
        <f t="shared" si="149"/>
        <v>0</v>
      </c>
      <c r="DA639" s="162"/>
      <c r="DB639" s="166">
        <f>IF(PMKAFAAPAYER[[#This Row],[ ]]="Payé",PMKAFAAPAYER[[#This Row],[01.10.2025]],0)</f>
        <v>0</v>
      </c>
      <c r="DC639" s="161"/>
      <c r="DD639" s="166">
        <f>IF(PMKAFAAPAYER[[#This Row],[ ]]="Payé",PMKAFAAPAYER[[#This Row],[08.10.2025]],0)</f>
        <v>0</v>
      </c>
      <c r="DE639" s="161"/>
      <c r="DF639" s="166">
        <f>IF(PMKAFAAPAYER[[#This Row],[ ]]="Payé",PMKAFAAPAYER[[#This Row],[15.10.2025]],0)</f>
        <v>0</v>
      </c>
      <c r="DG639" s="161"/>
      <c r="DH639" s="166">
        <f>IF(PMKAFAAPAYER[[#This Row],[ ]]="Payé",PMKAFAAPAYER[[#This Row],[22.10.2025]],0)</f>
        <v>0</v>
      </c>
      <c r="DI639" s="161"/>
      <c r="DJ639" s="176">
        <f>IF(PMKAFAAPAYER[[#This Row],[ ]]="Payé",PMKAFAAPAYER[[#This Row],[29.10.2025]],0)</f>
        <v>0</v>
      </c>
      <c r="DK639" s="18">
        <f t="shared" si="150"/>
        <v>0</v>
      </c>
      <c r="DL639" s="162"/>
      <c r="DM639" s="166">
        <f>IF(PMKAFAAPAYER[[#This Row],[ ]]="Payé",PMKAFAAPAYER[[#This Row],[05.11.2025]],0)</f>
        <v>0</v>
      </c>
      <c r="DN639" s="161"/>
      <c r="DO639" s="166">
        <f>IF(PMKAFAAPAYER[[#This Row],[ ]]="Payé",PMKAFAAPAYER[[#This Row],[12.11.2025]],0)</f>
        <v>0</v>
      </c>
      <c r="DP639" s="161"/>
      <c r="DQ639" s="166">
        <f>IF(PMKAFAAPAYER[[#This Row],[ ]]="Payé",PMKAFAAPAYER[[#This Row],[19.11.2025]],0)</f>
        <v>0</v>
      </c>
      <c r="DR639" s="161"/>
      <c r="DS639" s="176">
        <f>IF(PMKAFAAPAYER[[#This Row],[ ]]="Payé",PMKAFAAPAYER[[#This Row],[26.11.2025]],0)</f>
        <v>0</v>
      </c>
      <c r="DT639" s="17">
        <f t="shared" si="151"/>
        <v>0</v>
      </c>
      <c r="DU639" s="162"/>
      <c r="DV639" s="166">
        <f>IF(PMKAFAAPAYER[[#This Row],[ ]]="Payé",PMKAFAAPAYER[[#This Row],[03.12.2025]],0)</f>
        <v>0</v>
      </c>
      <c r="DW639" s="161"/>
      <c r="DX639" s="166">
        <f>IF(PMKAFAAPAYER[[#This Row],[ ]]="Payé",PMKAFAAPAYER[[#This Row],[10.12.2025]],0)</f>
        <v>0</v>
      </c>
      <c r="DY639" s="161"/>
      <c r="DZ639" s="166">
        <f>IF(PMKAFAAPAYER[[#This Row],[ ]]="Payé",PMKAFAAPAYER[[#This Row],[17.12.2025]],0)</f>
        <v>0</v>
      </c>
      <c r="EA639" s="161"/>
      <c r="EB639" s="166">
        <f>IF(PMKAFAAPAYER[[#This Row],[ ]]="Payé",PMKAFAAPAYER[[#This Row],[24.12.2025]],0)</f>
        <v>0</v>
      </c>
      <c r="EC639" s="161"/>
      <c r="ED639" s="176">
        <f>IF(PMKAFAAPAYER[[#This Row],[ ]]="Payé",PMKAFAAPAYER[[#This Row],[31.12.2025]],0)</f>
        <v>0</v>
      </c>
      <c r="EE639" s="18">
        <f t="shared" si="152"/>
        <v>0</v>
      </c>
      <c r="EF639" s="11">
        <f t="shared" si="153"/>
        <v>0</v>
      </c>
      <c r="EG639" s="16">
        <f>+PMKAFAAPAYER[[#This Row],[CHF]]-PMKAFAAPAYER[[#This Row],[T2025]]</f>
        <v>0</v>
      </c>
    </row>
    <row r="640" spans="1:137" x14ac:dyDescent="0.3">
      <c r="A640" s="9">
        <f t="shared" si="154"/>
        <v>635</v>
      </c>
      <c r="B640" s="250"/>
      <c r="C640" s="251"/>
      <c r="D640" s="252"/>
      <c r="E640" s="253"/>
      <c r="F640" s="265">
        <f t="shared" si="155"/>
        <v>0</v>
      </c>
      <c r="G640" s="254"/>
      <c r="H640" s="255"/>
      <c r="I640" s="256"/>
      <c r="J640" s="14"/>
      <c r="K640" s="14"/>
      <c r="L640" s="14"/>
      <c r="N640" s="15"/>
      <c r="P640" s="258"/>
      <c r="Q640" s="259"/>
      <c r="R640" s="260"/>
      <c r="S640" s="166">
        <f>IF(PMKAFAAPAYER[[#This Row],[ ]]="Payé",PMKAFAAPAYER[[#This Row],[02.01.2025]],0)</f>
        <v>0</v>
      </c>
      <c r="T640" s="234"/>
      <c r="U640" s="166">
        <f>IF(PMKAFAAPAYER[[#This Row],[ ]]="Payé",PMKAFAAPAYER[[#This Row],[09.01.2025]],0)</f>
        <v>0</v>
      </c>
      <c r="V640" s="234"/>
      <c r="W640" s="166">
        <f>IF(PMKAFAAPAYER[[#This Row],[ ]]="Payé",PMKAFAAPAYER[[#This Row],[16.01.2025]],0)</f>
        <v>0</v>
      </c>
      <c r="X640" s="234"/>
      <c r="Y640" s="166">
        <f>IF(PMKAFAAPAYER[[#This Row],[ ]]="Payé",PMKAFAAPAYER[[#This Row],[23.01.2025]],0)</f>
        <v>0</v>
      </c>
      <c r="Z640" s="234"/>
      <c r="AA640" s="176">
        <f>IF(PMKAFAAPAYER[[#This Row],[ ]]="Payé",PMKAFAAPAYER[[#This Row],[30.01.2025]],0)</f>
        <v>0</v>
      </c>
      <c r="AB640" s="32">
        <f t="shared" si="141"/>
        <v>0</v>
      </c>
      <c r="AC640" s="234"/>
      <c r="AD640" s="166">
        <f>IF(PMKAFAAPAYER[[#This Row],[ ]]="Payé",PMKAFAAPAYER[[#This Row],[06.02.2025]],0)</f>
        <v>0</v>
      </c>
      <c r="AE640" s="234"/>
      <c r="AF640" s="166">
        <f>IF(PMKAFAAPAYER[[#This Row],[ ]]="Payé",PMKAFAAPAYER[[#This Row],[13.02.2025]],0)</f>
        <v>0</v>
      </c>
      <c r="AG640" s="234"/>
      <c r="AH640" s="166">
        <f>IF(PMKAFAAPAYER[[#This Row],[ ]]="Payé",PMKAFAAPAYER[[#This Row],[20.02.2025]],0)</f>
        <v>0</v>
      </c>
      <c r="AI640" s="234"/>
      <c r="AJ640" s="176">
        <f>IF(PMKAFAAPAYER[[#This Row],[ ]]="Payé",PMKAFAAPAYER[[#This Row],[27.02.2025]],0)</f>
        <v>0</v>
      </c>
      <c r="AK640" s="47">
        <f t="shared" si="142"/>
        <v>0</v>
      </c>
      <c r="AL640" s="162"/>
      <c r="AM640" s="166">
        <f>IF(PMKAFAAPAYER[[#This Row],[ ]]="Payé",PMKAFAAPAYER[[#This Row],[05.03.2025]],0)</f>
        <v>0</v>
      </c>
      <c r="AN640" s="161"/>
      <c r="AO640" s="166">
        <f>IF(PMKAFAAPAYER[[#This Row],[ ]]="Payé",PMKAFAAPAYER[[#This Row],[12.03.2025]],0)</f>
        <v>0</v>
      </c>
      <c r="AP640" s="161"/>
      <c r="AQ640" s="166">
        <f>IF(PMKAFAAPAYER[[#This Row],[ ]]="Payé",PMKAFAAPAYER[[#This Row],[19.03.2025]],0)</f>
        <v>0</v>
      </c>
      <c r="AR640" s="161"/>
      <c r="AS640" s="176">
        <f>IF(PMKAFAAPAYER[[#This Row],[ ]]="Payé",PMKAFAAPAYER[[#This Row],[26.03.2025]],0)</f>
        <v>0</v>
      </c>
      <c r="AT640" s="17">
        <f t="shared" si="143"/>
        <v>0</v>
      </c>
      <c r="AU640" s="162"/>
      <c r="AV640" s="166">
        <f>IF(PMKAFAAPAYER[[#This Row],[ ]]="Payé",PMKAFAAPAYER[[#This Row],[02.04.2025]],0)</f>
        <v>0</v>
      </c>
      <c r="AW640" s="161"/>
      <c r="AX640" s="166">
        <f>IF(PMKAFAAPAYER[[#This Row],[ ]]="Payé",PMKAFAAPAYER[[#This Row],[09.04.2025]],0)</f>
        <v>0</v>
      </c>
      <c r="AY640" s="161"/>
      <c r="AZ640" s="166">
        <f>IF(PMKAFAAPAYER[[#This Row],[ ]]="Payé",PMKAFAAPAYER[[#This Row],[16.04.2025]],0)</f>
        <v>0</v>
      </c>
      <c r="BA640" s="161"/>
      <c r="BB640" s="166">
        <f>IF(PMKAFAAPAYER[[#This Row],[ ]]="Payé",PMKAFAAPAYER[[#This Row],[23.04.2025]],0)</f>
        <v>0</v>
      </c>
      <c r="BC640" s="161"/>
      <c r="BD640" s="176">
        <f>IF(PMKAFAAPAYER[[#This Row],[ ]]="Payé",PMKAFAAPAYER[[#This Row],[30.04.2025]],0)</f>
        <v>0</v>
      </c>
      <c r="BE640" s="18">
        <f t="shared" si="144"/>
        <v>0</v>
      </c>
      <c r="BF640" s="162"/>
      <c r="BG640" s="166">
        <f>IF(PMKAFAAPAYER[[#This Row],[ ]]="Payé",PMKAFAAPAYER[[#This Row],[07.05.2025]],0)</f>
        <v>0</v>
      </c>
      <c r="BH640" s="161"/>
      <c r="BI640" s="166">
        <f>IF(PMKAFAAPAYER[[#This Row],[ ]]="Payé",PMKAFAAPAYER[[#This Row],[14.05.2025]],0)</f>
        <v>0</v>
      </c>
      <c r="BJ640" s="161"/>
      <c r="BK640" s="166">
        <f>IF(PMKAFAAPAYER[[#This Row],[ ]]="Payé",PMKAFAAPAYER[[#This Row],[21.05.2025]],0)</f>
        <v>0</v>
      </c>
      <c r="BL640" s="161"/>
      <c r="BM640" s="176">
        <f>IF(PMKAFAAPAYER[[#This Row],[ ]]="Payé",PMKAFAAPAYER[[#This Row],[28.05.2025]],0)</f>
        <v>0</v>
      </c>
      <c r="BN640" s="17">
        <f t="shared" si="145"/>
        <v>0</v>
      </c>
      <c r="BO640" s="162"/>
      <c r="BP640" s="166">
        <f>IF(PMKAFAAPAYER[[#This Row],[ ]]="Payé",PMKAFAAPAYER[[#This Row],[04.06.2025]],0)</f>
        <v>0</v>
      </c>
      <c r="BQ640" s="161"/>
      <c r="BR640" s="166">
        <f>IF(PMKAFAAPAYER[[#This Row],[ ]]="Payé",PMKAFAAPAYER[[#This Row],[11.06.2025]],0)</f>
        <v>0</v>
      </c>
      <c r="BS640" s="161"/>
      <c r="BT640" s="166">
        <f>IF(PMKAFAAPAYER[[#This Row],[ ]]="Payé",PMKAFAAPAYER[[#This Row],[18.06.2025]],0)</f>
        <v>0</v>
      </c>
      <c r="BU640" s="161"/>
      <c r="BV640" s="176">
        <f>IF(PMKAFAAPAYER[[#This Row],[ ]]="Payé",PMKAFAAPAYER[[#This Row],[25.06.2025]],0)</f>
        <v>0</v>
      </c>
      <c r="BW640" s="18">
        <f t="shared" si="146"/>
        <v>0</v>
      </c>
      <c r="BX640" s="162"/>
      <c r="BY640" s="166">
        <f>IF(PMKAFAAPAYER[[#This Row],[ ]]="Payé",PMKAFAAPAYER[[#This Row],[02.07.2025]],0)</f>
        <v>0</v>
      </c>
      <c r="BZ640" s="161"/>
      <c r="CA640" s="166">
        <f>IF(PMKAFAAPAYER[[#This Row],[ ]]="Payé",PMKAFAAPAYER[[#This Row],[09.07.2025]],0)</f>
        <v>0</v>
      </c>
      <c r="CB640" s="161"/>
      <c r="CC640" s="166">
        <f>IF(PMKAFAAPAYER[[#This Row],[ ]]="Payé",PMKAFAAPAYER[[#This Row],[16.07.2025]],0)</f>
        <v>0</v>
      </c>
      <c r="CD640" s="161"/>
      <c r="CE640" s="166">
        <f>IF(PMKAFAAPAYER[[#This Row],[ ]]="Payé",PMKAFAAPAYER[[#This Row],[23.07.2025]],0)</f>
        <v>0</v>
      </c>
      <c r="CF640" s="161"/>
      <c r="CG640" s="176">
        <f>IF(PMKAFAAPAYER[[#This Row],[ ]]="Payé",PMKAFAAPAYER[[#This Row],[30.07.2025]],0)</f>
        <v>0</v>
      </c>
      <c r="CH640" s="17">
        <f t="shared" si="147"/>
        <v>0</v>
      </c>
      <c r="CI640" s="162"/>
      <c r="CJ640" s="166">
        <f>IF(PMKAFAAPAYER[[#This Row],[ ]]="Payé",PMKAFAAPAYER[[#This Row],[06.08.2025]],0)</f>
        <v>0</v>
      </c>
      <c r="CK640" s="161"/>
      <c r="CL640" s="166">
        <f>IF(PMKAFAAPAYER[[#This Row],[ ]]="Payé",PMKAFAAPAYER[[#This Row],[13.08.2025]],0)</f>
        <v>0</v>
      </c>
      <c r="CM640" s="161"/>
      <c r="CN640" s="166">
        <f>IF(PMKAFAAPAYER[[#This Row],[ ]]="Payé",PMKAFAAPAYER[[#This Row],[20.08.2025]],0)</f>
        <v>0</v>
      </c>
      <c r="CO640" s="161"/>
      <c r="CP640" s="176">
        <f>IF(PMKAFAAPAYER[[#This Row],[ ]]="Payé",PMKAFAAPAYER[[#This Row],[27.08.2025]],0)</f>
        <v>0</v>
      </c>
      <c r="CQ640" s="18">
        <f t="shared" si="148"/>
        <v>0</v>
      </c>
      <c r="CR640" s="162"/>
      <c r="CS640" s="166">
        <f>IF(PMKAFAAPAYER[[#This Row],[ ]]="Payé",PMKAFAAPAYER[[#This Row],[03.09.2025]],0)</f>
        <v>0</v>
      </c>
      <c r="CT640" s="161"/>
      <c r="CU640" s="166">
        <f>IF(PMKAFAAPAYER[[#This Row],[ ]]="Payé",PMKAFAAPAYER[[#This Row],[10.09.2025]],0)</f>
        <v>0</v>
      </c>
      <c r="CV640" s="161"/>
      <c r="CW640" s="166">
        <f>IF(PMKAFAAPAYER[[#This Row],[ ]]="Payé",PMKAFAAPAYER[[#This Row],[17.09.2025]],0)</f>
        <v>0</v>
      </c>
      <c r="CX640" s="161"/>
      <c r="CY640" s="176">
        <f>IF(PMKAFAAPAYER[[#This Row],[ ]]="Payé",PMKAFAAPAYER[[#This Row],[24.09.2025]],0)</f>
        <v>0</v>
      </c>
      <c r="CZ640" s="17">
        <f t="shared" si="149"/>
        <v>0</v>
      </c>
      <c r="DA640" s="162"/>
      <c r="DB640" s="166">
        <f>IF(PMKAFAAPAYER[[#This Row],[ ]]="Payé",PMKAFAAPAYER[[#This Row],[01.10.2025]],0)</f>
        <v>0</v>
      </c>
      <c r="DC640" s="161"/>
      <c r="DD640" s="166">
        <f>IF(PMKAFAAPAYER[[#This Row],[ ]]="Payé",PMKAFAAPAYER[[#This Row],[08.10.2025]],0)</f>
        <v>0</v>
      </c>
      <c r="DE640" s="161"/>
      <c r="DF640" s="166">
        <f>IF(PMKAFAAPAYER[[#This Row],[ ]]="Payé",PMKAFAAPAYER[[#This Row],[15.10.2025]],0)</f>
        <v>0</v>
      </c>
      <c r="DG640" s="161"/>
      <c r="DH640" s="166">
        <f>IF(PMKAFAAPAYER[[#This Row],[ ]]="Payé",PMKAFAAPAYER[[#This Row],[22.10.2025]],0)</f>
        <v>0</v>
      </c>
      <c r="DI640" s="161"/>
      <c r="DJ640" s="176">
        <f>IF(PMKAFAAPAYER[[#This Row],[ ]]="Payé",PMKAFAAPAYER[[#This Row],[29.10.2025]],0)</f>
        <v>0</v>
      </c>
      <c r="DK640" s="18">
        <f t="shared" si="150"/>
        <v>0</v>
      </c>
      <c r="DL640" s="162"/>
      <c r="DM640" s="166">
        <f>IF(PMKAFAAPAYER[[#This Row],[ ]]="Payé",PMKAFAAPAYER[[#This Row],[05.11.2025]],0)</f>
        <v>0</v>
      </c>
      <c r="DN640" s="161"/>
      <c r="DO640" s="166">
        <f>IF(PMKAFAAPAYER[[#This Row],[ ]]="Payé",PMKAFAAPAYER[[#This Row],[12.11.2025]],0)</f>
        <v>0</v>
      </c>
      <c r="DP640" s="161"/>
      <c r="DQ640" s="166">
        <f>IF(PMKAFAAPAYER[[#This Row],[ ]]="Payé",PMKAFAAPAYER[[#This Row],[19.11.2025]],0)</f>
        <v>0</v>
      </c>
      <c r="DR640" s="161"/>
      <c r="DS640" s="176">
        <f>IF(PMKAFAAPAYER[[#This Row],[ ]]="Payé",PMKAFAAPAYER[[#This Row],[26.11.2025]],0)</f>
        <v>0</v>
      </c>
      <c r="DT640" s="17">
        <f t="shared" si="151"/>
        <v>0</v>
      </c>
      <c r="DU640" s="162"/>
      <c r="DV640" s="166">
        <f>IF(PMKAFAAPAYER[[#This Row],[ ]]="Payé",PMKAFAAPAYER[[#This Row],[03.12.2025]],0)</f>
        <v>0</v>
      </c>
      <c r="DW640" s="161"/>
      <c r="DX640" s="166">
        <f>IF(PMKAFAAPAYER[[#This Row],[ ]]="Payé",PMKAFAAPAYER[[#This Row],[10.12.2025]],0)</f>
        <v>0</v>
      </c>
      <c r="DY640" s="161"/>
      <c r="DZ640" s="166">
        <f>IF(PMKAFAAPAYER[[#This Row],[ ]]="Payé",PMKAFAAPAYER[[#This Row],[17.12.2025]],0)</f>
        <v>0</v>
      </c>
      <c r="EA640" s="161"/>
      <c r="EB640" s="166">
        <f>IF(PMKAFAAPAYER[[#This Row],[ ]]="Payé",PMKAFAAPAYER[[#This Row],[24.12.2025]],0)</f>
        <v>0</v>
      </c>
      <c r="EC640" s="161"/>
      <c r="ED640" s="176">
        <f>IF(PMKAFAAPAYER[[#This Row],[ ]]="Payé",PMKAFAAPAYER[[#This Row],[31.12.2025]],0)</f>
        <v>0</v>
      </c>
      <c r="EE640" s="18">
        <f t="shared" si="152"/>
        <v>0</v>
      </c>
      <c r="EF640" s="11">
        <f t="shared" si="153"/>
        <v>0</v>
      </c>
      <c r="EG640" s="16">
        <f>+PMKAFAAPAYER[[#This Row],[CHF]]-PMKAFAAPAYER[[#This Row],[T2025]]</f>
        <v>0</v>
      </c>
    </row>
    <row r="641" spans="1:137" x14ac:dyDescent="0.3">
      <c r="A641" s="9">
        <f t="shared" si="154"/>
        <v>636</v>
      </c>
      <c r="B641" s="250"/>
      <c r="C641" s="251"/>
      <c r="D641" s="252"/>
      <c r="E641" s="253"/>
      <c r="F641" s="265">
        <f t="shared" si="155"/>
        <v>0</v>
      </c>
      <c r="G641" s="254"/>
      <c r="H641" s="255"/>
      <c r="I641" s="256"/>
      <c r="J641" s="14"/>
      <c r="K641" s="14"/>
      <c r="L641" s="14"/>
      <c r="N641" s="15"/>
      <c r="P641" s="258"/>
      <c r="Q641" s="259"/>
      <c r="R641" s="260"/>
      <c r="S641" s="166">
        <f>IF(PMKAFAAPAYER[[#This Row],[ ]]="Payé",PMKAFAAPAYER[[#This Row],[02.01.2025]],0)</f>
        <v>0</v>
      </c>
      <c r="T641" s="234"/>
      <c r="U641" s="166">
        <f>IF(PMKAFAAPAYER[[#This Row],[ ]]="Payé",PMKAFAAPAYER[[#This Row],[09.01.2025]],0)</f>
        <v>0</v>
      </c>
      <c r="V641" s="234"/>
      <c r="W641" s="166">
        <f>IF(PMKAFAAPAYER[[#This Row],[ ]]="Payé",PMKAFAAPAYER[[#This Row],[16.01.2025]],0)</f>
        <v>0</v>
      </c>
      <c r="X641" s="234"/>
      <c r="Y641" s="166">
        <f>IF(PMKAFAAPAYER[[#This Row],[ ]]="Payé",PMKAFAAPAYER[[#This Row],[23.01.2025]],0)</f>
        <v>0</v>
      </c>
      <c r="Z641" s="234"/>
      <c r="AA641" s="176">
        <f>IF(PMKAFAAPAYER[[#This Row],[ ]]="Payé",PMKAFAAPAYER[[#This Row],[30.01.2025]],0)</f>
        <v>0</v>
      </c>
      <c r="AB641" s="32">
        <f t="shared" si="141"/>
        <v>0</v>
      </c>
      <c r="AC641" s="234"/>
      <c r="AD641" s="166">
        <f>IF(PMKAFAAPAYER[[#This Row],[ ]]="Payé",PMKAFAAPAYER[[#This Row],[06.02.2025]],0)</f>
        <v>0</v>
      </c>
      <c r="AE641" s="234"/>
      <c r="AF641" s="166">
        <f>IF(PMKAFAAPAYER[[#This Row],[ ]]="Payé",PMKAFAAPAYER[[#This Row],[13.02.2025]],0)</f>
        <v>0</v>
      </c>
      <c r="AG641" s="234"/>
      <c r="AH641" s="166">
        <f>IF(PMKAFAAPAYER[[#This Row],[ ]]="Payé",PMKAFAAPAYER[[#This Row],[20.02.2025]],0)</f>
        <v>0</v>
      </c>
      <c r="AI641" s="234"/>
      <c r="AJ641" s="176">
        <f>IF(PMKAFAAPAYER[[#This Row],[ ]]="Payé",PMKAFAAPAYER[[#This Row],[27.02.2025]],0)</f>
        <v>0</v>
      </c>
      <c r="AK641" s="47">
        <f t="shared" si="142"/>
        <v>0</v>
      </c>
      <c r="AL641" s="162"/>
      <c r="AM641" s="166">
        <f>IF(PMKAFAAPAYER[[#This Row],[ ]]="Payé",PMKAFAAPAYER[[#This Row],[05.03.2025]],0)</f>
        <v>0</v>
      </c>
      <c r="AN641" s="161"/>
      <c r="AO641" s="166">
        <f>IF(PMKAFAAPAYER[[#This Row],[ ]]="Payé",PMKAFAAPAYER[[#This Row],[12.03.2025]],0)</f>
        <v>0</v>
      </c>
      <c r="AP641" s="161"/>
      <c r="AQ641" s="166">
        <f>IF(PMKAFAAPAYER[[#This Row],[ ]]="Payé",PMKAFAAPAYER[[#This Row],[19.03.2025]],0)</f>
        <v>0</v>
      </c>
      <c r="AR641" s="161"/>
      <c r="AS641" s="176">
        <f>IF(PMKAFAAPAYER[[#This Row],[ ]]="Payé",PMKAFAAPAYER[[#This Row],[26.03.2025]],0)</f>
        <v>0</v>
      </c>
      <c r="AT641" s="17">
        <f t="shared" si="143"/>
        <v>0</v>
      </c>
      <c r="AU641" s="162"/>
      <c r="AV641" s="166">
        <f>IF(PMKAFAAPAYER[[#This Row],[ ]]="Payé",PMKAFAAPAYER[[#This Row],[02.04.2025]],0)</f>
        <v>0</v>
      </c>
      <c r="AW641" s="161"/>
      <c r="AX641" s="166">
        <f>IF(PMKAFAAPAYER[[#This Row],[ ]]="Payé",PMKAFAAPAYER[[#This Row],[09.04.2025]],0)</f>
        <v>0</v>
      </c>
      <c r="AY641" s="161"/>
      <c r="AZ641" s="166">
        <f>IF(PMKAFAAPAYER[[#This Row],[ ]]="Payé",PMKAFAAPAYER[[#This Row],[16.04.2025]],0)</f>
        <v>0</v>
      </c>
      <c r="BA641" s="161"/>
      <c r="BB641" s="166">
        <f>IF(PMKAFAAPAYER[[#This Row],[ ]]="Payé",PMKAFAAPAYER[[#This Row],[23.04.2025]],0)</f>
        <v>0</v>
      </c>
      <c r="BC641" s="161"/>
      <c r="BD641" s="176">
        <f>IF(PMKAFAAPAYER[[#This Row],[ ]]="Payé",PMKAFAAPAYER[[#This Row],[30.04.2025]],0)</f>
        <v>0</v>
      </c>
      <c r="BE641" s="18">
        <f t="shared" si="144"/>
        <v>0</v>
      </c>
      <c r="BF641" s="162"/>
      <c r="BG641" s="166">
        <f>IF(PMKAFAAPAYER[[#This Row],[ ]]="Payé",PMKAFAAPAYER[[#This Row],[07.05.2025]],0)</f>
        <v>0</v>
      </c>
      <c r="BH641" s="161"/>
      <c r="BI641" s="166">
        <f>IF(PMKAFAAPAYER[[#This Row],[ ]]="Payé",PMKAFAAPAYER[[#This Row],[14.05.2025]],0)</f>
        <v>0</v>
      </c>
      <c r="BJ641" s="161"/>
      <c r="BK641" s="166">
        <f>IF(PMKAFAAPAYER[[#This Row],[ ]]="Payé",PMKAFAAPAYER[[#This Row],[21.05.2025]],0)</f>
        <v>0</v>
      </c>
      <c r="BL641" s="161"/>
      <c r="BM641" s="176">
        <f>IF(PMKAFAAPAYER[[#This Row],[ ]]="Payé",PMKAFAAPAYER[[#This Row],[28.05.2025]],0)</f>
        <v>0</v>
      </c>
      <c r="BN641" s="17">
        <f t="shared" si="145"/>
        <v>0</v>
      </c>
      <c r="BO641" s="162"/>
      <c r="BP641" s="166">
        <f>IF(PMKAFAAPAYER[[#This Row],[ ]]="Payé",PMKAFAAPAYER[[#This Row],[04.06.2025]],0)</f>
        <v>0</v>
      </c>
      <c r="BQ641" s="161"/>
      <c r="BR641" s="166">
        <f>IF(PMKAFAAPAYER[[#This Row],[ ]]="Payé",PMKAFAAPAYER[[#This Row],[11.06.2025]],0)</f>
        <v>0</v>
      </c>
      <c r="BS641" s="161"/>
      <c r="BT641" s="166">
        <f>IF(PMKAFAAPAYER[[#This Row],[ ]]="Payé",PMKAFAAPAYER[[#This Row],[18.06.2025]],0)</f>
        <v>0</v>
      </c>
      <c r="BU641" s="161"/>
      <c r="BV641" s="176">
        <f>IF(PMKAFAAPAYER[[#This Row],[ ]]="Payé",PMKAFAAPAYER[[#This Row],[25.06.2025]],0)</f>
        <v>0</v>
      </c>
      <c r="BW641" s="18">
        <f t="shared" si="146"/>
        <v>0</v>
      </c>
      <c r="BX641" s="162"/>
      <c r="BY641" s="166">
        <f>IF(PMKAFAAPAYER[[#This Row],[ ]]="Payé",PMKAFAAPAYER[[#This Row],[02.07.2025]],0)</f>
        <v>0</v>
      </c>
      <c r="BZ641" s="161"/>
      <c r="CA641" s="166">
        <f>IF(PMKAFAAPAYER[[#This Row],[ ]]="Payé",PMKAFAAPAYER[[#This Row],[09.07.2025]],0)</f>
        <v>0</v>
      </c>
      <c r="CB641" s="161"/>
      <c r="CC641" s="166">
        <f>IF(PMKAFAAPAYER[[#This Row],[ ]]="Payé",PMKAFAAPAYER[[#This Row],[16.07.2025]],0)</f>
        <v>0</v>
      </c>
      <c r="CD641" s="161"/>
      <c r="CE641" s="166">
        <f>IF(PMKAFAAPAYER[[#This Row],[ ]]="Payé",PMKAFAAPAYER[[#This Row],[23.07.2025]],0)</f>
        <v>0</v>
      </c>
      <c r="CF641" s="161"/>
      <c r="CG641" s="176">
        <f>IF(PMKAFAAPAYER[[#This Row],[ ]]="Payé",PMKAFAAPAYER[[#This Row],[30.07.2025]],0)</f>
        <v>0</v>
      </c>
      <c r="CH641" s="17">
        <f t="shared" si="147"/>
        <v>0</v>
      </c>
      <c r="CI641" s="162"/>
      <c r="CJ641" s="166">
        <f>IF(PMKAFAAPAYER[[#This Row],[ ]]="Payé",PMKAFAAPAYER[[#This Row],[06.08.2025]],0)</f>
        <v>0</v>
      </c>
      <c r="CK641" s="161"/>
      <c r="CL641" s="166">
        <f>IF(PMKAFAAPAYER[[#This Row],[ ]]="Payé",PMKAFAAPAYER[[#This Row],[13.08.2025]],0)</f>
        <v>0</v>
      </c>
      <c r="CM641" s="161"/>
      <c r="CN641" s="166">
        <f>IF(PMKAFAAPAYER[[#This Row],[ ]]="Payé",PMKAFAAPAYER[[#This Row],[20.08.2025]],0)</f>
        <v>0</v>
      </c>
      <c r="CO641" s="161"/>
      <c r="CP641" s="176">
        <f>IF(PMKAFAAPAYER[[#This Row],[ ]]="Payé",PMKAFAAPAYER[[#This Row],[27.08.2025]],0)</f>
        <v>0</v>
      </c>
      <c r="CQ641" s="18">
        <f t="shared" si="148"/>
        <v>0</v>
      </c>
      <c r="CR641" s="162"/>
      <c r="CS641" s="166">
        <f>IF(PMKAFAAPAYER[[#This Row],[ ]]="Payé",PMKAFAAPAYER[[#This Row],[03.09.2025]],0)</f>
        <v>0</v>
      </c>
      <c r="CT641" s="161"/>
      <c r="CU641" s="166">
        <f>IF(PMKAFAAPAYER[[#This Row],[ ]]="Payé",PMKAFAAPAYER[[#This Row],[10.09.2025]],0)</f>
        <v>0</v>
      </c>
      <c r="CV641" s="161"/>
      <c r="CW641" s="166">
        <f>IF(PMKAFAAPAYER[[#This Row],[ ]]="Payé",PMKAFAAPAYER[[#This Row],[17.09.2025]],0)</f>
        <v>0</v>
      </c>
      <c r="CX641" s="161"/>
      <c r="CY641" s="176">
        <f>IF(PMKAFAAPAYER[[#This Row],[ ]]="Payé",PMKAFAAPAYER[[#This Row],[24.09.2025]],0)</f>
        <v>0</v>
      </c>
      <c r="CZ641" s="17">
        <f t="shared" si="149"/>
        <v>0</v>
      </c>
      <c r="DA641" s="162"/>
      <c r="DB641" s="166">
        <f>IF(PMKAFAAPAYER[[#This Row],[ ]]="Payé",PMKAFAAPAYER[[#This Row],[01.10.2025]],0)</f>
        <v>0</v>
      </c>
      <c r="DC641" s="161"/>
      <c r="DD641" s="166">
        <f>IF(PMKAFAAPAYER[[#This Row],[ ]]="Payé",PMKAFAAPAYER[[#This Row],[08.10.2025]],0)</f>
        <v>0</v>
      </c>
      <c r="DE641" s="161"/>
      <c r="DF641" s="166">
        <f>IF(PMKAFAAPAYER[[#This Row],[ ]]="Payé",PMKAFAAPAYER[[#This Row],[15.10.2025]],0)</f>
        <v>0</v>
      </c>
      <c r="DG641" s="161"/>
      <c r="DH641" s="166">
        <f>IF(PMKAFAAPAYER[[#This Row],[ ]]="Payé",PMKAFAAPAYER[[#This Row],[22.10.2025]],0)</f>
        <v>0</v>
      </c>
      <c r="DI641" s="161"/>
      <c r="DJ641" s="176">
        <f>IF(PMKAFAAPAYER[[#This Row],[ ]]="Payé",PMKAFAAPAYER[[#This Row],[29.10.2025]],0)</f>
        <v>0</v>
      </c>
      <c r="DK641" s="18">
        <f t="shared" si="150"/>
        <v>0</v>
      </c>
      <c r="DL641" s="162"/>
      <c r="DM641" s="166">
        <f>IF(PMKAFAAPAYER[[#This Row],[ ]]="Payé",PMKAFAAPAYER[[#This Row],[05.11.2025]],0)</f>
        <v>0</v>
      </c>
      <c r="DN641" s="161"/>
      <c r="DO641" s="166">
        <f>IF(PMKAFAAPAYER[[#This Row],[ ]]="Payé",PMKAFAAPAYER[[#This Row],[12.11.2025]],0)</f>
        <v>0</v>
      </c>
      <c r="DP641" s="161"/>
      <c r="DQ641" s="166">
        <f>IF(PMKAFAAPAYER[[#This Row],[ ]]="Payé",PMKAFAAPAYER[[#This Row],[19.11.2025]],0)</f>
        <v>0</v>
      </c>
      <c r="DR641" s="161"/>
      <c r="DS641" s="176">
        <f>IF(PMKAFAAPAYER[[#This Row],[ ]]="Payé",PMKAFAAPAYER[[#This Row],[26.11.2025]],0)</f>
        <v>0</v>
      </c>
      <c r="DT641" s="17">
        <f t="shared" si="151"/>
        <v>0</v>
      </c>
      <c r="DU641" s="162"/>
      <c r="DV641" s="166">
        <f>IF(PMKAFAAPAYER[[#This Row],[ ]]="Payé",PMKAFAAPAYER[[#This Row],[03.12.2025]],0)</f>
        <v>0</v>
      </c>
      <c r="DW641" s="161"/>
      <c r="DX641" s="166">
        <f>IF(PMKAFAAPAYER[[#This Row],[ ]]="Payé",PMKAFAAPAYER[[#This Row],[10.12.2025]],0)</f>
        <v>0</v>
      </c>
      <c r="DY641" s="161"/>
      <c r="DZ641" s="166">
        <f>IF(PMKAFAAPAYER[[#This Row],[ ]]="Payé",PMKAFAAPAYER[[#This Row],[17.12.2025]],0)</f>
        <v>0</v>
      </c>
      <c r="EA641" s="161"/>
      <c r="EB641" s="166">
        <f>IF(PMKAFAAPAYER[[#This Row],[ ]]="Payé",PMKAFAAPAYER[[#This Row],[24.12.2025]],0)</f>
        <v>0</v>
      </c>
      <c r="EC641" s="161"/>
      <c r="ED641" s="176">
        <f>IF(PMKAFAAPAYER[[#This Row],[ ]]="Payé",PMKAFAAPAYER[[#This Row],[31.12.2025]],0)</f>
        <v>0</v>
      </c>
      <c r="EE641" s="18">
        <f t="shared" si="152"/>
        <v>0</v>
      </c>
      <c r="EF641" s="11">
        <f t="shared" si="153"/>
        <v>0</v>
      </c>
      <c r="EG641" s="16">
        <f>+PMKAFAAPAYER[[#This Row],[CHF]]-PMKAFAAPAYER[[#This Row],[T2025]]</f>
        <v>0</v>
      </c>
    </row>
    <row r="642" spans="1:137" x14ac:dyDescent="0.3">
      <c r="A642" s="9">
        <f t="shared" si="154"/>
        <v>637</v>
      </c>
      <c r="B642" s="250"/>
      <c r="C642" s="251"/>
      <c r="D642" s="252"/>
      <c r="E642" s="253"/>
      <c r="F642" s="265">
        <f t="shared" si="155"/>
        <v>0</v>
      </c>
      <c r="G642" s="254"/>
      <c r="H642" s="255"/>
      <c r="I642" s="256"/>
      <c r="J642" s="14"/>
      <c r="K642" s="14"/>
      <c r="L642" s="14"/>
      <c r="N642" s="15"/>
      <c r="P642" s="258"/>
      <c r="Q642" s="259"/>
      <c r="R642" s="260"/>
      <c r="S642" s="166">
        <f>IF(PMKAFAAPAYER[[#This Row],[ ]]="Payé",PMKAFAAPAYER[[#This Row],[02.01.2025]],0)</f>
        <v>0</v>
      </c>
      <c r="T642" s="234"/>
      <c r="U642" s="166">
        <f>IF(PMKAFAAPAYER[[#This Row],[ ]]="Payé",PMKAFAAPAYER[[#This Row],[09.01.2025]],0)</f>
        <v>0</v>
      </c>
      <c r="V642" s="234"/>
      <c r="W642" s="166">
        <f>IF(PMKAFAAPAYER[[#This Row],[ ]]="Payé",PMKAFAAPAYER[[#This Row],[16.01.2025]],0)</f>
        <v>0</v>
      </c>
      <c r="X642" s="234"/>
      <c r="Y642" s="166">
        <f>IF(PMKAFAAPAYER[[#This Row],[ ]]="Payé",PMKAFAAPAYER[[#This Row],[23.01.2025]],0)</f>
        <v>0</v>
      </c>
      <c r="Z642" s="234"/>
      <c r="AA642" s="176">
        <f>IF(PMKAFAAPAYER[[#This Row],[ ]]="Payé",PMKAFAAPAYER[[#This Row],[30.01.2025]],0)</f>
        <v>0</v>
      </c>
      <c r="AB642" s="32">
        <f t="shared" si="141"/>
        <v>0</v>
      </c>
      <c r="AC642" s="234"/>
      <c r="AD642" s="166">
        <f>IF(PMKAFAAPAYER[[#This Row],[ ]]="Payé",PMKAFAAPAYER[[#This Row],[06.02.2025]],0)</f>
        <v>0</v>
      </c>
      <c r="AE642" s="234"/>
      <c r="AF642" s="166">
        <f>IF(PMKAFAAPAYER[[#This Row],[ ]]="Payé",PMKAFAAPAYER[[#This Row],[13.02.2025]],0)</f>
        <v>0</v>
      </c>
      <c r="AG642" s="234"/>
      <c r="AH642" s="166">
        <f>IF(PMKAFAAPAYER[[#This Row],[ ]]="Payé",PMKAFAAPAYER[[#This Row],[20.02.2025]],0)</f>
        <v>0</v>
      </c>
      <c r="AI642" s="234"/>
      <c r="AJ642" s="176">
        <f>IF(PMKAFAAPAYER[[#This Row],[ ]]="Payé",PMKAFAAPAYER[[#This Row],[27.02.2025]],0)</f>
        <v>0</v>
      </c>
      <c r="AK642" s="47">
        <f t="shared" si="142"/>
        <v>0</v>
      </c>
      <c r="AL642" s="162"/>
      <c r="AM642" s="166">
        <f>IF(PMKAFAAPAYER[[#This Row],[ ]]="Payé",PMKAFAAPAYER[[#This Row],[05.03.2025]],0)</f>
        <v>0</v>
      </c>
      <c r="AN642" s="161"/>
      <c r="AO642" s="166">
        <f>IF(PMKAFAAPAYER[[#This Row],[ ]]="Payé",PMKAFAAPAYER[[#This Row],[12.03.2025]],0)</f>
        <v>0</v>
      </c>
      <c r="AP642" s="161"/>
      <c r="AQ642" s="166">
        <f>IF(PMKAFAAPAYER[[#This Row],[ ]]="Payé",PMKAFAAPAYER[[#This Row],[19.03.2025]],0)</f>
        <v>0</v>
      </c>
      <c r="AR642" s="161"/>
      <c r="AS642" s="176">
        <f>IF(PMKAFAAPAYER[[#This Row],[ ]]="Payé",PMKAFAAPAYER[[#This Row],[26.03.2025]],0)</f>
        <v>0</v>
      </c>
      <c r="AT642" s="17">
        <f t="shared" si="143"/>
        <v>0</v>
      </c>
      <c r="AU642" s="162"/>
      <c r="AV642" s="166">
        <f>IF(PMKAFAAPAYER[[#This Row],[ ]]="Payé",PMKAFAAPAYER[[#This Row],[02.04.2025]],0)</f>
        <v>0</v>
      </c>
      <c r="AW642" s="161"/>
      <c r="AX642" s="166">
        <f>IF(PMKAFAAPAYER[[#This Row],[ ]]="Payé",PMKAFAAPAYER[[#This Row],[09.04.2025]],0)</f>
        <v>0</v>
      </c>
      <c r="AY642" s="161"/>
      <c r="AZ642" s="166">
        <f>IF(PMKAFAAPAYER[[#This Row],[ ]]="Payé",PMKAFAAPAYER[[#This Row],[16.04.2025]],0)</f>
        <v>0</v>
      </c>
      <c r="BA642" s="161"/>
      <c r="BB642" s="166">
        <f>IF(PMKAFAAPAYER[[#This Row],[ ]]="Payé",PMKAFAAPAYER[[#This Row],[23.04.2025]],0)</f>
        <v>0</v>
      </c>
      <c r="BC642" s="161"/>
      <c r="BD642" s="176">
        <f>IF(PMKAFAAPAYER[[#This Row],[ ]]="Payé",PMKAFAAPAYER[[#This Row],[30.04.2025]],0)</f>
        <v>0</v>
      </c>
      <c r="BE642" s="18">
        <f t="shared" si="144"/>
        <v>0</v>
      </c>
      <c r="BF642" s="162"/>
      <c r="BG642" s="166">
        <f>IF(PMKAFAAPAYER[[#This Row],[ ]]="Payé",PMKAFAAPAYER[[#This Row],[07.05.2025]],0)</f>
        <v>0</v>
      </c>
      <c r="BH642" s="161"/>
      <c r="BI642" s="166">
        <f>IF(PMKAFAAPAYER[[#This Row],[ ]]="Payé",PMKAFAAPAYER[[#This Row],[14.05.2025]],0)</f>
        <v>0</v>
      </c>
      <c r="BJ642" s="161"/>
      <c r="BK642" s="166">
        <f>IF(PMKAFAAPAYER[[#This Row],[ ]]="Payé",PMKAFAAPAYER[[#This Row],[21.05.2025]],0)</f>
        <v>0</v>
      </c>
      <c r="BL642" s="161"/>
      <c r="BM642" s="176">
        <f>IF(PMKAFAAPAYER[[#This Row],[ ]]="Payé",PMKAFAAPAYER[[#This Row],[28.05.2025]],0)</f>
        <v>0</v>
      </c>
      <c r="BN642" s="17">
        <f t="shared" si="145"/>
        <v>0</v>
      </c>
      <c r="BO642" s="162"/>
      <c r="BP642" s="166">
        <f>IF(PMKAFAAPAYER[[#This Row],[ ]]="Payé",PMKAFAAPAYER[[#This Row],[04.06.2025]],0)</f>
        <v>0</v>
      </c>
      <c r="BQ642" s="161"/>
      <c r="BR642" s="166">
        <f>IF(PMKAFAAPAYER[[#This Row],[ ]]="Payé",PMKAFAAPAYER[[#This Row],[11.06.2025]],0)</f>
        <v>0</v>
      </c>
      <c r="BS642" s="161"/>
      <c r="BT642" s="166">
        <f>IF(PMKAFAAPAYER[[#This Row],[ ]]="Payé",PMKAFAAPAYER[[#This Row],[18.06.2025]],0)</f>
        <v>0</v>
      </c>
      <c r="BU642" s="161"/>
      <c r="BV642" s="176">
        <f>IF(PMKAFAAPAYER[[#This Row],[ ]]="Payé",PMKAFAAPAYER[[#This Row],[25.06.2025]],0)</f>
        <v>0</v>
      </c>
      <c r="BW642" s="18">
        <f t="shared" si="146"/>
        <v>0</v>
      </c>
      <c r="BX642" s="162"/>
      <c r="BY642" s="166">
        <f>IF(PMKAFAAPAYER[[#This Row],[ ]]="Payé",PMKAFAAPAYER[[#This Row],[02.07.2025]],0)</f>
        <v>0</v>
      </c>
      <c r="BZ642" s="161"/>
      <c r="CA642" s="166">
        <f>IF(PMKAFAAPAYER[[#This Row],[ ]]="Payé",PMKAFAAPAYER[[#This Row],[09.07.2025]],0)</f>
        <v>0</v>
      </c>
      <c r="CB642" s="161"/>
      <c r="CC642" s="166">
        <f>IF(PMKAFAAPAYER[[#This Row],[ ]]="Payé",PMKAFAAPAYER[[#This Row],[16.07.2025]],0)</f>
        <v>0</v>
      </c>
      <c r="CD642" s="161"/>
      <c r="CE642" s="166">
        <f>IF(PMKAFAAPAYER[[#This Row],[ ]]="Payé",PMKAFAAPAYER[[#This Row],[23.07.2025]],0)</f>
        <v>0</v>
      </c>
      <c r="CF642" s="161"/>
      <c r="CG642" s="176">
        <f>IF(PMKAFAAPAYER[[#This Row],[ ]]="Payé",PMKAFAAPAYER[[#This Row],[30.07.2025]],0)</f>
        <v>0</v>
      </c>
      <c r="CH642" s="17">
        <f t="shared" si="147"/>
        <v>0</v>
      </c>
      <c r="CI642" s="162"/>
      <c r="CJ642" s="166">
        <f>IF(PMKAFAAPAYER[[#This Row],[ ]]="Payé",PMKAFAAPAYER[[#This Row],[06.08.2025]],0)</f>
        <v>0</v>
      </c>
      <c r="CK642" s="161"/>
      <c r="CL642" s="166">
        <f>IF(PMKAFAAPAYER[[#This Row],[ ]]="Payé",PMKAFAAPAYER[[#This Row],[13.08.2025]],0)</f>
        <v>0</v>
      </c>
      <c r="CM642" s="161"/>
      <c r="CN642" s="166">
        <f>IF(PMKAFAAPAYER[[#This Row],[ ]]="Payé",PMKAFAAPAYER[[#This Row],[20.08.2025]],0)</f>
        <v>0</v>
      </c>
      <c r="CO642" s="161"/>
      <c r="CP642" s="176">
        <f>IF(PMKAFAAPAYER[[#This Row],[ ]]="Payé",PMKAFAAPAYER[[#This Row],[27.08.2025]],0)</f>
        <v>0</v>
      </c>
      <c r="CQ642" s="18">
        <f t="shared" si="148"/>
        <v>0</v>
      </c>
      <c r="CR642" s="162"/>
      <c r="CS642" s="166">
        <f>IF(PMKAFAAPAYER[[#This Row],[ ]]="Payé",PMKAFAAPAYER[[#This Row],[03.09.2025]],0)</f>
        <v>0</v>
      </c>
      <c r="CT642" s="161"/>
      <c r="CU642" s="166">
        <f>IF(PMKAFAAPAYER[[#This Row],[ ]]="Payé",PMKAFAAPAYER[[#This Row],[10.09.2025]],0)</f>
        <v>0</v>
      </c>
      <c r="CV642" s="161"/>
      <c r="CW642" s="166">
        <f>IF(PMKAFAAPAYER[[#This Row],[ ]]="Payé",PMKAFAAPAYER[[#This Row],[17.09.2025]],0)</f>
        <v>0</v>
      </c>
      <c r="CX642" s="161"/>
      <c r="CY642" s="176">
        <f>IF(PMKAFAAPAYER[[#This Row],[ ]]="Payé",PMKAFAAPAYER[[#This Row],[24.09.2025]],0)</f>
        <v>0</v>
      </c>
      <c r="CZ642" s="17">
        <f t="shared" si="149"/>
        <v>0</v>
      </c>
      <c r="DA642" s="162"/>
      <c r="DB642" s="166">
        <f>IF(PMKAFAAPAYER[[#This Row],[ ]]="Payé",PMKAFAAPAYER[[#This Row],[01.10.2025]],0)</f>
        <v>0</v>
      </c>
      <c r="DC642" s="161"/>
      <c r="DD642" s="166">
        <f>IF(PMKAFAAPAYER[[#This Row],[ ]]="Payé",PMKAFAAPAYER[[#This Row],[08.10.2025]],0)</f>
        <v>0</v>
      </c>
      <c r="DE642" s="161"/>
      <c r="DF642" s="166">
        <f>IF(PMKAFAAPAYER[[#This Row],[ ]]="Payé",PMKAFAAPAYER[[#This Row],[15.10.2025]],0)</f>
        <v>0</v>
      </c>
      <c r="DG642" s="161"/>
      <c r="DH642" s="166">
        <f>IF(PMKAFAAPAYER[[#This Row],[ ]]="Payé",PMKAFAAPAYER[[#This Row],[22.10.2025]],0)</f>
        <v>0</v>
      </c>
      <c r="DI642" s="161"/>
      <c r="DJ642" s="176">
        <f>IF(PMKAFAAPAYER[[#This Row],[ ]]="Payé",PMKAFAAPAYER[[#This Row],[29.10.2025]],0)</f>
        <v>0</v>
      </c>
      <c r="DK642" s="18">
        <f t="shared" si="150"/>
        <v>0</v>
      </c>
      <c r="DL642" s="162"/>
      <c r="DM642" s="166">
        <f>IF(PMKAFAAPAYER[[#This Row],[ ]]="Payé",PMKAFAAPAYER[[#This Row],[05.11.2025]],0)</f>
        <v>0</v>
      </c>
      <c r="DN642" s="161"/>
      <c r="DO642" s="166">
        <f>IF(PMKAFAAPAYER[[#This Row],[ ]]="Payé",PMKAFAAPAYER[[#This Row],[12.11.2025]],0)</f>
        <v>0</v>
      </c>
      <c r="DP642" s="161"/>
      <c r="DQ642" s="166">
        <f>IF(PMKAFAAPAYER[[#This Row],[ ]]="Payé",PMKAFAAPAYER[[#This Row],[19.11.2025]],0)</f>
        <v>0</v>
      </c>
      <c r="DR642" s="161"/>
      <c r="DS642" s="176">
        <f>IF(PMKAFAAPAYER[[#This Row],[ ]]="Payé",PMKAFAAPAYER[[#This Row],[26.11.2025]],0)</f>
        <v>0</v>
      </c>
      <c r="DT642" s="17">
        <f t="shared" si="151"/>
        <v>0</v>
      </c>
      <c r="DU642" s="162"/>
      <c r="DV642" s="166">
        <f>IF(PMKAFAAPAYER[[#This Row],[ ]]="Payé",PMKAFAAPAYER[[#This Row],[03.12.2025]],0)</f>
        <v>0</v>
      </c>
      <c r="DW642" s="161"/>
      <c r="DX642" s="166">
        <f>IF(PMKAFAAPAYER[[#This Row],[ ]]="Payé",PMKAFAAPAYER[[#This Row],[10.12.2025]],0)</f>
        <v>0</v>
      </c>
      <c r="DY642" s="161"/>
      <c r="DZ642" s="166">
        <f>IF(PMKAFAAPAYER[[#This Row],[ ]]="Payé",PMKAFAAPAYER[[#This Row],[17.12.2025]],0)</f>
        <v>0</v>
      </c>
      <c r="EA642" s="161"/>
      <c r="EB642" s="166">
        <f>IF(PMKAFAAPAYER[[#This Row],[ ]]="Payé",PMKAFAAPAYER[[#This Row],[24.12.2025]],0)</f>
        <v>0</v>
      </c>
      <c r="EC642" s="161"/>
      <c r="ED642" s="176">
        <f>IF(PMKAFAAPAYER[[#This Row],[ ]]="Payé",PMKAFAAPAYER[[#This Row],[31.12.2025]],0)</f>
        <v>0</v>
      </c>
      <c r="EE642" s="18">
        <f t="shared" si="152"/>
        <v>0</v>
      </c>
      <c r="EF642" s="11">
        <f t="shared" si="153"/>
        <v>0</v>
      </c>
      <c r="EG642" s="16">
        <f>+PMKAFAAPAYER[[#This Row],[CHF]]-PMKAFAAPAYER[[#This Row],[T2025]]</f>
        <v>0</v>
      </c>
    </row>
    <row r="643" spans="1:137" x14ac:dyDescent="0.3">
      <c r="A643" s="9">
        <f t="shared" si="154"/>
        <v>638</v>
      </c>
      <c r="B643" s="250"/>
      <c r="C643" s="251"/>
      <c r="D643" s="252"/>
      <c r="E643" s="253"/>
      <c r="F643" s="265">
        <f t="shared" si="155"/>
        <v>0</v>
      </c>
      <c r="G643" s="254"/>
      <c r="H643" s="255"/>
      <c r="I643" s="256"/>
      <c r="J643" s="14"/>
      <c r="K643" s="14"/>
      <c r="L643" s="14"/>
      <c r="N643" s="15"/>
      <c r="P643" s="258"/>
      <c r="Q643" s="259"/>
      <c r="R643" s="260"/>
      <c r="S643" s="166">
        <f>IF(PMKAFAAPAYER[[#This Row],[ ]]="Payé",PMKAFAAPAYER[[#This Row],[02.01.2025]],0)</f>
        <v>0</v>
      </c>
      <c r="T643" s="234"/>
      <c r="U643" s="166">
        <f>IF(PMKAFAAPAYER[[#This Row],[ ]]="Payé",PMKAFAAPAYER[[#This Row],[09.01.2025]],0)</f>
        <v>0</v>
      </c>
      <c r="V643" s="234"/>
      <c r="W643" s="166">
        <f>IF(PMKAFAAPAYER[[#This Row],[ ]]="Payé",PMKAFAAPAYER[[#This Row],[16.01.2025]],0)</f>
        <v>0</v>
      </c>
      <c r="X643" s="234"/>
      <c r="Y643" s="166">
        <f>IF(PMKAFAAPAYER[[#This Row],[ ]]="Payé",PMKAFAAPAYER[[#This Row],[23.01.2025]],0)</f>
        <v>0</v>
      </c>
      <c r="Z643" s="234"/>
      <c r="AA643" s="176">
        <f>IF(PMKAFAAPAYER[[#This Row],[ ]]="Payé",PMKAFAAPAYER[[#This Row],[30.01.2025]],0)</f>
        <v>0</v>
      </c>
      <c r="AB643" s="32">
        <f t="shared" si="141"/>
        <v>0</v>
      </c>
      <c r="AC643" s="234"/>
      <c r="AD643" s="166">
        <f>IF(PMKAFAAPAYER[[#This Row],[ ]]="Payé",PMKAFAAPAYER[[#This Row],[06.02.2025]],0)</f>
        <v>0</v>
      </c>
      <c r="AE643" s="234"/>
      <c r="AF643" s="166">
        <f>IF(PMKAFAAPAYER[[#This Row],[ ]]="Payé",PMKAFAAPAYER[[#This Row],[13.02.2025]],0)</f>
        <v>0</v>
      </c>
      <c r="AG643" s="234"/>
      <c r="AH643" s="166">
        <f>IF(PMKAFAAPAYER[[#This Row],[ ]]="Payé",PMKAFAAPAYER[[#This Row],[20.02.2025]],0)</f>
        <v>0</v>
      </c>
      <c r="AI643" s="234"/>
      <c r="AJ643" s="176">
        <f>IF(PMKAFAAPAYER[[#This Row],[ ]]="Payé",PMKAFAAPAYER[[#This Row],[27.02.2025]],0)</f>
        <v>0</v>
      </c>
      <c r="AK643" s="47">
        <f t="shared" si="142"/>
        <v>0</v>
      </c>
      <c r="AL643" s="162"/>
      <c r="AM643" s="166">
        <f>IF(PMKAFAAPAYER[[#This Row],[ ]]="Payé",PMKAFAAPAYER[[#This Row],[05.03.2025]],0)</f>
        <v>0</v>
      </c>
      <c r="AN643" s="161"/>
      <c r="AO643" s="166">
        <f>IF(PMKAFAAPAYER[[#This Row],[ ]]="Payé",PMKAFAAPAYER[[#This Row],[12.03.2025]],0)</f>
        <v>0</v>
      </c>
      <c r="AP643" s="161"/>
      <c r="AQ643" s="166">
        <f>IF(PMKAFAAPAYER[[#This Row],[ ]]="Payé",PMKAFAAPAYER[[#This Row],[19.03.2025]],0)</f>
        <v>0</v>
      </c>
      <c r="AR643" s="161"/>
      <c r="AS643" s="176">
        <f>IF(PMKAFAAPAYER[[#This Row],[ ]]="Payé",PMKAFAAPAYER[[#This Row],[26.03.2025]],0)</f>
        <v>0</v>
      </c>
      <c r="AT643" s="17">
        <f t="shared" si="143"/>
        <v>0</v>
      </c>
      <c r="AU643" s="162"/>
      <c r="AV643" s="166">
        <f>IF(PMKAFAAPAYER[[#This Row],[ ]]="Payé",PMKAFAAPAYER[[#This Row],[02.04.2025]],0)</f>
        <v>0</v>
      </c>
      <c r="AW643" s="161"/>
      <c r="AX643" s="166">
        <f>IF(PMKAFAAPAYER[[#This Row],[ ]]="Payé",PMKAFAAPAYER[[#This Row],[09.04.2025]],0)</f>
        <v>0</v>
      </c>
      <c r="AY643" s="161"/>
      <c r="AZ643" s="166">
        <f>IF(PMKAFAAPAYER[[#This Row],[ ]]="Payé",PMKAFAAPAYER[[#This Row],[16.04.2025]],0)</f>
        <v>0</v>
      </c>
      <c r="BA643" s="161"/>
      <c r="BB643" s="166">
        <f>IF(PMKAFAAPAYER[[#This Row],[ ]]="Payé",PMKAFAAPAYER[[#This Row],[23.04.2025]],0)</f>
        <v>0</v>
      </c>
      <c r="BC643" s="161"/>
      <c r="BD643" s="176">
        <f>IF(PMKAFAAPAYER[[#This Row],[ ]]="Payé",PMKAFAAPAYER[[#This Row],[30.04.2025]],0)</f>
        <v>0</v>
      </c>
      <c r="BE643" s="18">
        <f t="shared" si="144"/>
        <v>0</v>
      </c>
      <c r="BF643" s="162"/>
      <c r="BG643" s="166">
        <f>IF(PMKAFAAPAYER[[#This Row],[ ]]="Payé",PMKAFAAPAYER[[#This Row],[07.05.2025]],0)</f>
        <v>0</v>
      </c>
      <c r="BH643" s="161"/>
      <c r="BI643" s="166">
        <f>IF(PMKAFAAPAYER[[#This Row],[ ]]="Payé",PMKAFAAPAYER[[#This Row],[14.05.2025]],0)</f>
        <v>0</v>
      </c>
      <c r="BJ643" s="161"/>
      <c r="BK643" s="166">
        <f>IF(PMKAFAAPAYER[[#This Row],[ ]]="Payé",PMKAFAAPAYER[[#This Row],[21.05.2025]],0)</f>
        <v>0</v>
      </c>
      <c r="BL643" s="161"/>
      <c r="BM643" s="176">
        <f>IF(PMKAFAAPAYER[[#This Row],[ ]]="Payé",PMKAFAAPAYER[[#This Row],[28.05.2025]],0)</f>
        <v>0</v>
      </c>
      <c r="BN643" s="17">
        <f t="shared" si="145"/>
        <v>0</v>
      </c>
      <c r="BO643" s="162"/>
      <c r="BP643" s="166">
        <f>IF(PMKAFAAPAYER[[#This Row],[ ]]="Payé",PMKAFAAPAYER[[#This Row],[04.06.2025]],0)</f>
        <v>0</v>
      </c>
      <c r="BQ643" s="161"/>
      <c r="BR643" s="166">
        <f>IF(PMKAFAAPAYER[[#This Row],[ ]]="Payé",PMKAFAAPAYER[[#This Row],[11.06.2025]],0)</f>
        <v>0</v>
      </c>
      <c r="BS643" s="161"/>
      <c r="BT643" s="166">
        <f>IF(PMKAFAAPAYER[[#This Row],[ ]]="Payé",PMKAFAAPAYER[[#This Row],[18.06.2025]],0)</f>
        <v>0</v>
      </c>
      <c r="BU643" s="161"/>
      <c r="BV643" s="176">
        <f>IF(PMKAFAAPAYER[[#This Row],[ ]]="Payé",PMKAFAAPAYER[[#This Row],[25.06.2025]],0)</f>
        <v>0</v>
      </c>
      <c r="BW643" s="18">
        <f t="shared" si="146"/>
        <v>0</v>
      </c>
      <c r="BX643" s="162"/>
      <c r="BY643" s="166">
        <f>IF(PMKAFAAPAYER[[#This Row],[ ]]="Payé",PMKAFAAPAYER[[#This Row],[02.07.2025]],0)</f>
        <v>0</v>
      </c>
      <c r="BZ643" s="161"/>
      <c r="CA643" s="166">
        <f>IF(PMKAFAAPAYER[[#This Row],[ ]]="Payé",PMKAFAAPAYER[[#This Row],[09.07.2025]],0)</f>
        <v>0</v>
      </c>
      <c r="CB643" s="161"/>
      <c r="CC643" s="166">
        <f>IF(PMKAFAAPAYER[[#This Row],[ ]]="Payé",PMKAFAAPAYER[[#This Row],[16.07.2025]],0)</f>
        <v>0</v>
      </c>
      <c r="CD643" s="161"/>
      <c r="CE643" s="166">
        <f>IF(PMKAFAAPAYER[[#This Row],[ ]]="Payé",PMKAFAAPAYER[[#This Row],[23.07.2025]],0)</f>
        <v>0</v>
      </c>
      <c r="CF643" s="161"/>
      <c r="CG643" s="176">
        <f>IF(PMKAFAAPAYER[[#This Row],[ ]]="Payé",PMKAFAAPAYER[[#This Row],[30.07.2025]],0)</f>
        <v>0</v>
      </c>
      <c r="CH643" s="17">
        <f t="shared" si="147"/>
        <v>0</v>
      </c>
      <c r="CI643" s="162"/>
      <c r="CJ643" s="166">
        <f>IF(PMKAFAAPAYER[[#This Row],[ ]]="Payé",PMKAFAAPAYER[[#This Row],[06.08.2025]],0)</f>
        <v>0</v>
      </c>
      <c r="CK643" s="161"/>
      <c r="CL643" s="166">
        <f>IF(PMKAFAAPAYER[[#This Row],[ ]]="Payé",PMKAFAAPAYER[[#This Row],[13.08.2025]],0)</f>
        <v>0</v>
      </c>
      <c r="CM643" s="161"/>
      <c r="CN643" s="166">
        <f>IF(PMKAFAAPAYER[[#This Row],[ ]]="Payé",PMKAFAAPAYER[[#This Row],[20.08.2025]],0)</f>
        <v>0</v>
      </c>
      <c r="CO643" s="161"/>
      <c r="CP643" s="176">
        <f>IF(PMKAFAAPAYER[[#This Row],[ ]]="Payé",PMKAFAAPAYER[[#This Row],[27.08.2025]],0)</f>
        <v>0</v>
      </c>
      <c r="CQ643" s="18">
        <f t="shared" si="148"/>
        <v>0</v>
      </c>
      <c r="CR643" s="162"/>
      <c r="CS643" s="166">
        <f>IF(PMKAFAAPAYER[[#This Row],[ ]]="Payé",PMKAFAAPAYER[[#This Row],[03.09.2025]],0)</f>
        <v>0</v>
      </c>
      <c r="CT643" s="161"/>
      <c r="CU643" s="166">
        <f>IF(PMKAFAAPAYER[[#This Row],[ ]]="Payé",PMKAFAAPAYER[[#This Row],[10.09.2025]],0)</f>
        <v>0</v>
      </c>
      <c r="CV643" s="161"/>
      <c r="CW643" s="166">
        <f>IF(PMKAFAAPAYER[[#This Row],[ ]]="Payé",PMKAFAAPAYER[[#This Row],[17.09.2025]],0)</f>
        <v>0</v>
      </c>
      <c r="CX643" s="161"/>
      <c r="CY643" s="176">
        <f>IF(PMKAFAAPAYER[[#This Row],[ ]]="Payé",PMKAFAAPAYER[[#This Row],[24.09.2025]],0)</f>
        <v>0</v>
      </c>
      <c r="CZ643" s="17">
        <f t="shared" si="149"/>
        <v>0</v>
      </c>
      <c r="DA643" s="162"/>
      <c r="DB643" s="166">
        <f>IF(PMKAFAAPAYER[[#This Row],[ ]]="Payé",PMKAFAAPAYER[[#This Row],[01.10.2025]],0)</f>
        <v>0</v>
      </c>
      <c r="DC643" s="161"/>
      <c r="DD643" s="166">
        <f>IF(PMKAFAAPAYER[[#This Row],[ ]]="Payé",PMKAFAAPAYER[[#This Row],[08.10.2025]],0)</f>
        <v>0</v>
      </c>
      <c r="DE643" s="161"/>
      <c r="DF643" s="166">
        <f>IF(PMKAFAAPAYER[[#This Row],[ ]]="Payé",PMKAFAAPAYER[[#This Row],[15.10.2025]],0)</f>
        <v>0</v>
      </c>
      <c r="DG643" s="161"/>
      <c r="DH643" s="166">
        <f>IF(PMKAFAAPAYER[[#This Row],[ ]]="Payé",PMKAFAAPAYER[[#This Row],[22.10.2025]],0)</f>
        <v>0</v>
      </c>
      <c r="DI643" s="161"/>
      <c r="DJ643" s="176">
        <f>IF(PMKAFAAPAYER[[#This Row],[ ]]="Payé",PMKAFAAPAYER[[#This Row],[29.10.2025]],0)</f>
        <v>0</v>
      </c>
      <c r="DK643" s="18">
        <f t="shared" si="150"/>
        <v>0</v>
      </c>
      <c r="DL643" s="162"/>
      <c r="DM643" s="166">
        <f>IF(PMKAFAAPAYER[[#This Row],[ ]]="Payé",PMKAFAAPAYER[[#This Row],[05.11.2025]],0)</f>
        <v>0</v>
      </c>
      <c r="DN643" s="161"/>
      <c r="DO643" s="166">
        <f>IF(PMKAFAAPAYER[[#This Row],[ ]]="Payé",PMKAFAAPAYER[[#This Row],[12.11.2025]],0)</f>
        <v>0</v>
      </c>
      <c r="DP643" s="161"/>
      <c r="DQ643" s="166">
        <f>IF(PMKAFAAPAYER[[#This Row],[ ]]="Payé",PMKAFAAPAYER[[#This Row],[19.11.2025]],0)</f>
        <v>0</v>
      </c>
      <c r="DR643" s="161"/>
      <c r="DS643" s="176">
        <f>IF(PMKAFAAPAYER[[#This Row],[ ]]="Payé",PMKAFAAPAYER[[#This Row],[26.11.2025]],0)</f>
        <v>0</v>
      </c>
      <c r="DT643" s="17">
        <f t="shared" si="151"/>
        <v>0</v>
      </c>
      <c r="DU643" s="162"/>
      <c r="DV643" s="166">
        <f>IF(PMKAFAAPAYER[[#This Row],[ ]]="Payé",PMKAFAAPAYER[[#This Row],[03.12.2025]],0)</f>
        <v>0</v>
      </c>
      <c r="DW643" s="161"/>
      <c r="DX643" s="166">
        <f>IF(PMKAFAAPAYER[[#This Row],[ ]]="Payé",PMKAFAAPAYER[[#This Row],[10.12.2025]],0)</f>
        <v>0</v>
      </c>
      <c r="DY643" s="161"/>
      <c r="DZ643" s="166">
        <f>IF(PMKAFAAPAYER[[#This Row],[ ]]="Payé",PMKAFAAPAYER[[#This Row],[17.12.2025]],0)</f>
        <v>0</v>
      </c>
      <c r="EA643" s="161"/>
      <c r="EB643" s="166">
        <f>IF(PMKAFAAPAYER[[#This Row],[ ]]="Payé",PMKAFAAPAYER[[#This Row],[24.12.2025]],0)</f>
        <v>0</v>
      </c>
      <c r="EC643" s="161"/>
      <c r="ED643" s="176">
        <f>IF(PMKAFAAPAYER[[#This Row],[ ]]="Payé",PMKAFAAPAYER[[#This Row],[31.12.2025]],0)</f>
        <v>0</v>
      </c>
      <c r="EE643" s="18">
        <f t="shared" si="152"/>
        <v>0</v>
      </c>
      <c r="EF643" s="11">
        <f t="shared" si="153"/>
        <v>0</v>
      </c>
      <c r="EG643" s="16">
        <f>+PMKAFAAPAYER[[#This Row],[CHF]]-PMKAFAAPAYER[[#This Row],[T2025]]</f>
        <v>0</v>
      </c>
    </row>
    <row r="644" spans="1:137" x14ac:dyDescent="0.3">
      <c r="A644" s="9">
        <f t="shared" si="154"/>
        <v>639</v>
      </c>
      <c r="B644" s="250"/>
      <c r="C644" s="251"/>
      <c r="D644" s="252"/>
      <c r="E644" s="253"/>
      <c r="F644" s="265">
        <f t="shared" si="155"/>
        <v>0</v>
      </c>
      <c r="G644" s="254"/>
      <c r="H644" s="255"/>
      <c r="I644" s="256"/>
      <c r="J644" s="14"/>
      <c r="K644" s="14"/>
      <c r="L644" s="14"/>
      <c r="N644" s="15"/>
      <c r="P644" s="258"/>
      <c r="Q644" s="259"/>
      <c r="R644" s="260"/>
      <c r="S644" s="166">
        <f>IF(PMKAFAAPAYER[[#This Row],[ ]]="Payé",PMKAFAAPAYER[[#This Row],[02.01.2025]],0)</f>
        <v>0</v>
      </c>
      <c r="T644" s="234"/>
      <c r="U644" s="166">
        <f>IF(PMKAFAAPAYER[[#This Row],[ ]]="Payé",PMKAFAAPAYER[[#This Row],[09.01.2025]],0)</f>
        <v>0</v>
      </c>
      <c r="V644" s="234"/>
      <c r="W644" s="166">
        <f>IF(PMKAFAAPAYER[[#This Row],[ ]]="Payé",PMKAFAAPAYER[[#This Row],[16.01.2025]],0)</f>
        <v>0</v>
      </c>
      <c r="X644" s="234"/>
      <c r="Y644" s="166">
        <f>IF(PMKAFAAPAYER[[#This Row],[ ]]="Payé",PMKAFAAPAYER[[#This Row],[23.01.2025]],0)</f>
        <v>0</v>
      </c>
      <c r="Z644" s="234"/>
      <c r="AA644" s="176">
        <f>IF(PMKAFAAPAYER[[#This Row],[ ]]="Payé",PMKAFAAPAYER[[#This Row],[30.01.2025]],0)</f>
        <v>0</v>
      </c>
      <c r="AB644" s="32">
        <f t="shared" si="141"/>
        <v>0</v>
      </c>
      <c r="AC644" s="234"/>
      <c r="AD644" s="166">
        <f>IF(PMKAFAAPAYER[[#This Row],[ ]]="Payé",PMKAFAAPAYER[[#This Row],[06.02.2025]],0)</f>
        <v>0</v>
      </c>
      <c r="AE644" s="234"/>
      <c r="AF644" s="166">
        <f>IF(PMKAFAAPAYER[[#This Row],[ ]]="Payé",PMKAFAAPAYER[[#This Row],[13.02.2025]],0)</f>
        <v>0</v>
      </c>
      <c r="AG644" s="234"/>
      <c r="AH644" s="166">
        <f>IF(PMKAFAAPAYER[[#This Row],[ ]]="Payé",PMKAFAAPAYER[[#This Row],[20.02.2025]],0)</f>
        <v>0</v>
      </c>
      <c r="AI644" s="234"/>
      <c r="AJ644" s="176">
        <f>IF(PMKAFAAPAYER[[#This Row],[ ]]="Payé",PMKAFAAPAYER[[#This Row],[27.02.2025]],0)</f>
        <v>0</v>
      </c>
      <c r="AK644" s="47">
        <f t="shared" si="142"/>
        <v>0</v>
      </c>
      <c r="AL644" s="162"/>
      <c r="AM644" s="166">
        <f>IF(PMKAFAAPAYER[[#This Row],[ ]]="Payé",PMKAFAAPAYER[[#This Row],[05.03.2025]],0)</f>
        <v>0</v>
      </c>
      <c r="AN644" s="161"/>
      <c r="AO644" s="166">
        <f>IF(PMKAFAAPAYER[[#This Row],[ ]]="Payé",PMKAFAAPAYER[[#This Row],[12.03.2025]],0)</f>
        <v>0</v>
      </c>
      <c r="AP644" s="161"/>
      <c r="AQ644" s="166">
        <f>IF(PMKAFAAPAYER[[#This Row],[ ]]="Payé",PMKAFAAPAYER[[#This Row],[19.03.2025]],0)</f>
        <v>0</v>
      </c>
      <c r="AR644" s="161"/>
      <c r="AS644" s="176">
        <f>IF(PMKAFAAPAYER[[#This Row],[ ]]="Payé",PMKAFAAPAYER[[#This Row],[26.03.2025]],0)</f>
        <v>0</v>
      </c>
      <c r="AT644" s="17">
        <f t="shared" si="143"/>
        <v>0</v>
      </c>
      <c r="AU644" s="162"/>
      <c r="AV644" s="166">
        <f>IF(PMKAFAAPAYER[[#This Row],[ ]]="Payé",PMKAFAAPAYER[[#This Row],[02.04.2025]],0)</f>
        <v>0</v>
      </c>
      <c r="AW644" s="161"/>
      <c r="AX644" s="166">
        <f>IF(PMKAFAAPAYER[[#This Row],[ ]]="Payé",PMKAFAAPAYER[[#This Row],[09.04.2025]],0)</f>
        <v>0</v>
      </c>
      <c r="AY644" s="161"/>
      <c r="AZ644" s="166">
        <f>IF(PMKAFAAPAYER[[#This Row],[ ]]="Payé",PMKAFAAPAYER[[#This Row],[16.04.2025]],0)</f>
        <v>0</v>
      </c>
      <c r="BA644" s="161"/>
      <c r="BB644" s="166">
        <f>IF(PMKAFAAPAYER[[#This Row],[ ]]="Payé",PMKAFAAPAYER[[#This Row],[23.04.2025]],0)</f>
        <v>0</v>
      </c>
      <c r="BC644" s="161"/>
      <c r="BD644" s="176">
        <f>IF(PMKAFAAPAYER[[#This Row],[ ]]="Payé",PMKAFAAPAYER[[#This Row],[30.04.2025]],0)</f>
        <v>0</v>
      </c>
      <c r="BE644" s="18">
        <f t="shared" si="144"/>
        <v>0</v>
      </c>
      <c r="BF644" s="162"/>
      <c r="BG644" s="166">
        <f>IF(PMKAFAAPAYER[[#This Row],[ ]]="Payé",PMKAFAAPAYER[[#This Row],[07.05.2025]],0)</f>
        <v>0</v>
      </c>
      <c r="BH644" s="161"/>
      <c r="BI644" s="166">
        <f>IF(PMKAFAAPAYER[[#This Row],[ ]]="Payé",PMKAFAAPAYER[[#This Row],[14.05.2025]],0)</f>
        <v>0</v>
      </c>
      <c r="BJ644" s="161"/>
      <c r="BK644" s="166">
        <f>IF(PMKAFAAPAYER[[#This Row],[ ]]="Payé",PMKAFAAPAYER[[#This Row],[21.05.2025]],0)</f>
        <v>0</v>
      </c>
      <c r="BL644" s="161"/>
      <c r="BM644" s="176">
        <f>IF(PMKAFAAPAYER[[#This Row],[ ]]="Payé",PMKAFAAPAYER[[#This Row],[28.05.2025]],0)</f>
        <v>0</v>
      </c>
      <c r="BN644" s="17">
        <f t="shared" si="145"/>
        <v>0</v>
      </c>
      <c r="BO644" s="162"/>
      <c r="BP644" s="166">
        <f>IF(PMKAFAAPAYER[[#This Row],[ ]]="Payé",PMKAFAAPAYER[[#This Row],[04.06.2025]],0)</f>
        <v>0</v>
      </c>
      <c r="BQ644" s="161"/>
      <c r="BR644" s="166">
        <f>IF(PMKAFAAPAYER[[#This Row],[ ]]="Payé",PMKAFAAPAYER[[#This Row],[11.06.2025]],0)</f>
        <v>0</v>
      </c>
      <c r="BS644" s="161"/>
      <c r="BT644" s="166">
        <f>IF(PMKAFAAPAYER[[#This Row],[ ]]="Payé",PMKAFAAPAYER[[#This Row],[18.06.2025]],0)</f>
        <v>0</v>
      </c>
      <c r="BU644" s="161"/>
      <c r="BV644" s="176">
        <f>IF(PMKAFAAPAYER[[#This Row],[ ]]="Payé",PMKAFAAPAYER[[#This Row],[25.06.2025]],0)</f>
        <v>0</v>
      </c>
      <c r="BW644" s="18">
        <f t="shared" si="146"/>
        <v>0</v>
      </c>
      <c r="BX644" s="162"/>
      <c r="BY644" s="166">
        <f>IF(PMKAFAAPAYER[[#This Row],[ ]]="Payé",PMKAFAAPAYER[[#This Row],[02.07.2025]],0)</f>
        <v>0</v>
      </c>
      <c r="BZ644" s="161"/>
      <c r="CA644" s="166">
        <f>IF(PMKAFAAPAYER[[#This Row],[ ]]="Payé",PMKAFAAPAYER[[#This Row],[09.07.2025]],0)</f>
        <v>0</v>
      </c>
      <c r="CB644" s="161"/>
      <c r="CC644" s="166">
        <f>IF(PMKAFAAPAYER[[#This Row],[ ]]="Payé",PMKAFAAPAYER[[#This Row],[16.07.2025]],0)</f>
        <v>0</v>
      </c>
      <c r="CD644" s="161"/>
      <c r="CE644" s="166">
        <f>IF(PMKAFAAPAYER[[#This Row],[ ]]="Payé",PMKAFAAPAYER[[#This Row],[23.07.2025]],0)</f>
        <v>0</v>
      </c>
      <c r="CF644" s="161"/>
      <c r="CG644" s="176">
        <f>IF(PMKAFAAPAYER[[#This Row],[ ]]="Payé",PMKAFAAPAYER[[#This Row],[30.07.2025]],0)</f>
        <v>0</v>
      </c>
      <c r="CH644" s="17">
        <f t="shared" si="147"/>
        <v>0</v>
      </c>
      <c r="CI644" s="162"/>
      <c r="CJ644" s="166">
        <f>IF(PMKAFAAPAYER[[#This Row],[ ]]="Payé",PMKAFAAPAYER[[#This Row],[06.08.2025]],0)</f>
        <v>0</v>
      </c>
      <c r="CK644" s="161"/>
      <c r="CL644" s="166">
        <f>IF(PMKAFAAPAYER[[#This Row],[ ]]="Payé",PMKAFAAPAYER[[#This Row],[13.08.2025]],0)</f>
        <v>0</v>
      </c>
      <c r="CM644" s="161"/>
      <c r="CN644" s="166">
        <f>IF(PMKAFAAPAYER[[#This Row],[ ]]="Payé",PMKAFAAPAYER[[#This Row],[20.08.2025]],0)</f>
        <v>0</v>
      </c>
      <c r="CO644" s="161"/>
      <c r="CP644" s="176">
        <f>IF(PMKAFAAPAYER[[#This Row],[ ]]="Payé",PMKAFAAPAYER[[#This Row],[27.08.2025]],0)</f>
        <v>0</v>
      </c>
      <c r="CQ644" s="18">
        <f t="shared" si="148"/>
        <v>0</v>
      </c>
      <c r="CR644" s="162"/>
      <c r="CS644" s="166">
        <f>IF(PMKAFAAPAYER[[#This Row],[ ]]="Payé",PMKAFAAPAYER[[#This Row],[03.09.2025]],0)</f>
        <v>0</v>
      </c>
      <c r="CT644" s="161"/>
      <c r="CU644" s="166">
        <f>IF(PMKAFAAPAYER[[#This Row],[ ]]="Payé",PMKAFAAPAYER[[#This Row],[10.09.2025]],0)</f>
        <v>0</v>
      </c>
      <c r="CV644" s="161"/>
      <c r="CW644" s="166">
        <f>IF(PMKAFAAPAYER[[#This Row],[ ]]="Payé",PMKAFAAPAYER[[#This Row],[17.09.2025]],0)</f>
        <v>0</v>
      </c>
      <c r="CX644" s="161"/>
      <c r="CY644" s="176">
        <f>IF(PMKAFAAPAYER[[#This Row],[ ]]="Payé",PMKAFAAPAYER[[#This Row],[24.09.2025]],0)</f>
        <v>0</v>
      </c>
      <c r="CZ644" s="17">
        <f t="shared" si="149"/>
        <v>0</v>
      </c>
      <c r="DA644" s="162"/>
      <c r="DB644" s="166">
        <f>IF(PMKAFAAPAYER[[#This Row],[ ]]="Payé",PMKAFAAPAYER[[#This Row],[01.10.2025]],0)</f>
        <v>0</v>
      </c>
      <c r="DC644" s="161"/>
      <c r="DD644" s="166">
        <f>IF(PMKAFAAPAYER[[#This Row],[ ]]="Payé",PMKAFAAPAYER[[#This Row],[08.10.2025]],0)</f>
        <v>0</v>
      </c>
      <c r="DE644" s="161"/>
      <c r="DF644" s="166">
        <f>IF(PMKAFAAPAYER[[#This Row],[ ]]="Payé",PMKAFAAPAYER[[#This Row],[15.10.2025]],0)</f>
        <v>0</v>
      </c>
      <c r="DG644" s="161"/>
      <c r="DH644" s="166">
        <f>IF(PMKAFAAPAYER[[#This Row],[ ]]="Payé",PMKAFAAPAYER[[#This Row],[22.10.2025]],0)</f>
        <v>0</v>
      </c>
      <c r="DI644" s="161"/>
      <c r="DJ644" s="176">
        <f>IF(PMKAFAAPAYER[[#This Row],[ ]]="Payé",PMKAFAAPAYER[[#This Row],[29.10.2025]],0)</f>
        <v>0</v>
      </c>
      <c r="DK644" s="18">
        <f t="shared" si="150"/>
        <v>0</v>
      </c>
      <c r="DL644" s="162"/>
      <c r="DM644" s="166">
        <f>IF(PMKAFAAPAYER[[#This Row],[ ]]="Payé",PMKAFAAPAYER[[#This Row],[05.11.2025]],0)</f>
        <v>0</v>
      </c>
      <c r="DN644" s="161"/>
      <c r="DO644" s="166">
        <f>IF(PMKAFAAPAYER[[#This Row],[ ]]="Payé",PMKAFAAPAYER[[#This Row],[12.11.2025]],0)</f>
        <v>0</v>
      </c>
      <c r="DP644" s="161"/>
      <c r="DQ644" s="166">
        <f>IF(PMKAFAAPAYER[[#This Row],[ ]]="Payé",PMKAFAAPAYER[[#This Row],[19.11.2025]],0)</f>
        <v>0</v>
      </c>
      <c r="DR644" s="161"/>
      <c r="DS644" s="176">
        <f>IF(PMKAFAAPAYER[[#This Row],[ ]]="Payé",PMKAFAAPAYER[[#This Row],[26.11.2025]],0)</f>
        <v>0</v>
      </c>
      <c r="DT644" s="17">
        <f t="shared" si="151"/>
        <v>0</v>
      </c>
      <c r="DU644" s="162"/>
      <c r="DV644" s="166">
        <f>IF(PMKAFAAPAYER[[#This Row],[ ]]="Payé",PMKAFAAPAYER[[#This Row],[03.12.2025]],0)</f>
        <v>0</v>
      </c>
      <c r="DW644" s="161"/>
      <c r="DX644" s="166">
        <f>IF(PMKAFAAPAYER[[#This Row],[ ]]="Payé",PMKAFAAPAYER[[#This Row],[10.12.2025]],0)</f>
        <v>0</v>
      </c>
      <c r="DY644" s="161"/>
      <c r="DZ644" s="166">
        <f>IF(PMKAFAAPAYER[[#This Row],[ ]]="Payé",PMKAFAAPAYER[[#This Row],[17.12.2025]],0)</f>
        <v>0</v>
      </c>
      <c r="EA644" s="161"/>
      <c r="EB644" s="166">
        <f>IF(PMKAFAAPAYER[[#This Row],[ ]]="Payé",PMKAFAAPAYER[[#This Row],[24.12.2025]],0)</f>
        <v>0</v>
      </c>
      <c r="EC644" s="161"/>
      <c r="ED644" s="176">
        <f>IF(PMKAFAAPAYER[[#This Row],[ ]]="Payé",PMKAFAAPAYER[[#This Row],[31.12.2025]],0)</f>
        <v>0</v>
      </c>
      <c r="EE644" s="18">
        <f t="shared" si="152"/>
        <v>0</v>
      </c>
      <c r="EF644" s="11">
        <f t="shared" si="153"/>
        <v>0</v>
      </c>
      <c r="EG644" s="16">
        <f>+PMKAFAAPAYER[[#This Row],[CHF]]-PMKAFAAPAYER[[#This Row],[T2025]]</f>
        <v>0</v>
      </c>
    </row>
    <row r="645" spans="1:137" x14ac:dyDescent="0.3">
      <c r="A645" s="9">
        <f t="shared" si="154"/>
        <v>640</v>
      </c>
      <c r="B645" s="250"/>
      <c r="C645" s="251"/>
      <c r="D645" s="252"/>
      <c r="E645" s="253"/>
      <c r="F645" s="265">
        <f t="shared" si="155"/>
        <v>0</v>
      </c>
      <c r="G645" s="254"/>
      <c r="H645" s="255"/>
      <c r="I645" s="256"/>
      <c r="J645" s="14"/>
      <c r="K645" s="14"/>
      <c r="L645" s="14"/>
      <c r="N645" s="15"/>
      <c r="P645" s="258"/>
      <c r="Q645" s="259"/>
      <c r="R645" s="260"/>
      <c r="S645" s="166">
        <f>IF(PMKAFAAPAYER[[#This Row],[ ]]="Payé",PMKAFAAPAYER[[#This Row],[02.01.2025]],0)</f>
        <v>0</v>
      </c>
      <c r="T645" s="234"/>
      <c r="U645" s="166">
        <f>IF(PMKAFAAPAYER[[#This Row],[ ]]="Payé",PMKAFAAPAYER[[#This Row],[09.01.2025]],0)</f>
        <v>0</v>
      </c>
      <c r="V645" s="234"/>
      <c r="W645" s="166">
        <f>IF(PMKAFAAPAYER[[#This Row],[ ]]="Payé",PMKAFAAPAYER[[#This Row],[16.01.2025]],0)</f>
        <v>0</v>
      </c>
      <c r="X645" s="234"/>
      <c r="Y645" s="166">
        <f>IF(PMKAFAAPAYER[[#This Row],[ ]]="Payé",PMKAFAAPAYER[[#This Row],[23.01.2025]],0)</f>
        <v>0</v>
      </c>
      <c r="Z645" s="234"/>
      <c r="AA645" s="176">
        <f>IF(PMKAFAAPAYER[[#This Row],[ ]]="Payé",PMKAFAAPAYER[[#This Row],[30.01.2025]],0)</f>
        <v>0</v>
      </c>
      <c r="AB645" s="32">
        <f t="shared" si="141"/>
        <v>0</v>
      </c>
      <c r="AC645" s="234"/>
      <c r="AD645" s="166">
        <f>IF(PMKAFAAPAYER[[#This Row],[ ]]="Payé",PMKAFAAPAYER[[#This Row],[06.02.2025]],0)</f>
        <v>0</v>
      </c>
      <c r="AE645" s="234"/>
      <c r="AF645" s="166">
        <f>IF(PMKAFAAPAYER[[#This Row],[ ]]="Payé",PMKAFAAPAYER[[#This Row],[13.02.2025]],0)</f>
        <v>0</v>
      </c>
      <c r="AG645" s="234"/>
      <c r="AH645" s="166">
        <f>IF(PMKAFAAPAYER[[#This Row],[ ]]="Payé",PMKAFAAPAYER[[#This Row],[20.02.2025]],0)</f>
        <v>0</v>
      </c>
      <c r="AI645" s="234"/>
      <c r="AJ645" s="176">
        <f>IF(PMKAFAAPAYER[[#This Row],[ ]]="Payé",PMKAFAAPAYER[[#This Row],[27.02.2025]],0)</f>
        <v>0</v>
      </c>
      <c r="AK645" s="47">
        <f t="shared" si="142"/>
        <v>0</v>
      </c>
      <c r="AL645" s="162"/>
      <c r="AM645" s="166">
        <f>IF(PMKAFAAPAYER[[#This Row],[ ]]="Payé",PMKAFAAPAYER[[#This Row],[05.03.2025]],0)</f>
        <v>0</v>
      </c>
      <c r="AN645" s="161"/>
      <c r="AO645" s="166">
        <f>IF(PMKAFAAPAYER[[#This Row],[ ]]="Payé",PMKAFAAPAYER[[#This Row],[12.03.2025]],0)</f>
        <v>0</v>
      </c>
      <c r="AP645" s="161"/>
      <c r="AQ645" s="166">
        <f>IF(PMKAFAAPAYER[[#This Row],[ ]]="Payé",PMKAFAAPAYER[[#This Row],[19.03.2025]],0)</f>
        <v>0</v>
      </c>
      <c r="AR645" s="161"/>
      <c r="AS645" s="176">
        <f>IF(PMKAFAAPAYER[[#This Row],[ ]]="Payé",PMKAFAAPAYER[[#This Row],[26.03.2025]],0)</f>
        <v>0</v>
      </c>
      <c r="AT645" s="17">
        <f t="shared" si="143"/>
        <v>0</v>
      </c>
      <c r="AU645" s="162"/>
      <c r="AV645" s="166">
        <f>IF(PMKAFAAPAYER[[#This Row],[ ]]="Payé",PMKAFAAPAYER[[#This Row],[02.04.2025]],0)</f>
        <v>0</v>
      </c>
      <c r="AW645" s="161"/>
      <c r="AX645" s="166">
        <f>IF(PMKAFAAPAYER[[#This Row],[ ]]="Payé",PMKAFAAPAYER[[#This Row],[09.04.2025]],0)</f>
        <v>0</v>
      </c>
      <c r="AY645" s="161"/>
      <c r="AZ645" s="166">
        <f>IF(PMKAFAAPAYER[[#This Row],[ ]]="Payé",PMKAFAAPAYER[[#This Row],[16.04.2025]],0)</f>
        <v>0</v>
      </c>
      <c r="BA645" s="161"/>
      <c r="BB645" s="166">
        <f>IF(PMKAFAAPAYER[[#This Row],[ ]]="Payé",PMKAFAAPAYER[[#This Row],[23.04.2025]],0)</f>
        <v>0</v>
      </c>
      <c r="BC645" s="161"/>
      <c r="BD645" s="176">
        <f>IF(PMKAFAAPAYER[[#This Row],[ ]]="Payé",PMKAFAAPAYER[[#This Row],[30.04.2025]],0)</f>
        <v>0</v>
      </c>
      <c r="BE645" s="18">
        <f t="shared" si="144"/>
        <v>0</v>
      </c>
      <c r="BF645" s="162"/>
      <c r="BG645" s="166">
        <f>IF(PMKAFAAPAYER[[#This Row],[ ]]="Payé",PMKAFAAPAYER[[#This Row],[07.05.2025]],0)</f>
        <v>0</v>
      </c>
      <c r="BH645" s="161"/>
      <c r="BI645" s="166">
        <f>IF(PMKAFAAPAYER[[#This Row],[ ]]="Payé",PMKAFAAPAYER[[#This Row],[14.05.2025]],0)</f>
        <v>0</v>
      </c>
      <c r="BJ645" s="161"/>
      <c r="BK645" s="166">
        <f>IF(PMKAFAAPAYER[[#This Row],[ ]]="Payé",PMKAFAAPAYER[[#This Row],[21.05.2025]],0)</f>
        <v>0</v>
      </c>
      <c r="BL645" s="161"/>
      <c r="BM645" s="176">
        <f>IF(PMKAFAAPAYER[[#This Row],[ ]]="Payé",PMKAFAAPAYER[[#This Row],[28.05.2025]],0)</f>
        <v>0</v>
      </c>
      <c r="BN645" s="17">
        <f t="shared" si="145"/>
        <v>0</v>
      </c>
      <c r="BO645" s="162"/>
      <c r="BP645" s="166">
        <f>IF(PMKAFAAPAYER[[#This Row],[ ]]="Payé",PMKAFAAPAYER[[#This Row],[04.06.2025]],0)</f>
        <v>0</v>
      </c>
      <c r="BQ645" s="161"/>
      <c r="BR645" s="166">
        <f>IF(PMKAFAAPAYER[[#This Row],[ ]]="Payé",PMKAFAAPAYER[[#This Row],[11.06.2025]],0)</f>
        <v>0</v>
      </c>
      <c r="BS645" s="161"/>
      <c r="BT645" s="166">
        <f>IF(PMKAFAAPAYER[[#This Row],[ ]]="Payé",PMKAFAAPAYER[[#This Row],[18.06.2025]],0)</f>
        <v>0</v>
      </c>
      <c r="BU645" s="161"/>
      <c r="BV645" s="176">
        <f>IF(PMKAFAAPAYER[[#This Row],[ ]]="Payé",PMKAFAAPAYER[[#This Row],[25.06.2025]],0)</f>
        <v>0</v>
      </c>
      <c r="BW645" s="18">
        <f t="shared" si="146"/>
        <v>0</v>
      </c>
      <c r="BX645" s="162"/>
      <c r="BY645" s="166">
        <f>IF(PMKAFAAPAYER[[#This Row],[ ]]="Payé",PMKAFAAPAYER[[#This Row],[02.07.2025]],0)</f>
        <v>0</v>
      </c>
      <c r="BZ645" s="161"/>
      <c r="CA645" s="166">
        <f>IF(PMKAFAAPAYER[[#This Row],[ ]]="Payé",PMKAFAAPAYER[[#This Row],[09.07.2025]],0)</f>
        <v>0</v>
      </c>
      <c r="CB645" s="161"/>
      <c r="CC645" s="166">
        <f>IF(PMKAFAAPAYER[[#This Row],[ ]]="Payé",PMKAFAAPAYER[[#This Row],[16.07.2025]],0)</f>
        <v>0</v>
      </c>
      <c r="CD645" s="161"/>
      <c r="CE645" s="166">
        <f>IF(PMKAFAAPAYER[[#This Row],[ ]]="Payé",PMKAFAAPAYER[[#This Row],[23.07.2025]],0)</f>
        <v>0</v>
      </c>
      <c r="CF645" s="161"/>
      <c r="CG645" s="176">
        <f>IF(PMKAFAAPAYER[[#This Row],[ ]]="Payé",PMKAFAAPAYER[[#This Row],[30.07.2025]],0)</f>
        <v>0</v>
      </c>
      <c r="CH645" s="17">
        <f t="shared" si="147"/>
        <v>0</v>
      </c>
      <c r="CI645" s="162"/>
      <c r="CJ645" s="166">
        <f>IF(PMKAFAAPAYER[[#This Row],[ ]]="Payé",PMKAFAAPAYER[[#This Row],[06.08.2025]],0)</f>
        <v>0</v>
      </c>
      <c r="CK645" s="161"/>
      <c r="CL645" s="166">
        <f>IF(PMKAFAAPAYER[[#This Row],[ ]]="Payé",PMKAFAAPAYER[[#This Row],[13.08.2025]],0)</f>
        <v>0</v>
      </c>
      <c r="CM645" s="161"/>
      <c r="CN645" s="166">
        <f>IF(PMKAFAAPAYER[[#This Row],[ ]]="Payé",PMKAFAAPAYER[[#This Row],[20.08.2025]],0)</f>
        <v>0</v>
      </c>
      <c r="CO645" s="161"/>
      <c r="CP645" s="176">
        <f>IF(PMKAFAAPAYER[[#This Row],[ ]]="Payé",PMKAFAAPAYER[[#This Row],[27.08.2025]],0)</f>
        <v>0</v>
      </c>
      <c r="CQ645" s="18">
        <f t="shared" si="148"/>
        <v>0</v>
      </c>
      <c r="CR645" s="162"/>
      <c r="CS645" s="166">
        <f>IF(PMKAFAAPAYER[[#This Row],[ ]]="Payé",PMKAFAAPAYER[[#This Row],[03.09.2025]],0)</f>
        <v>0</v>
      </c>
      <c r="CT645" s="161"/>
      <c r="CU645" s="166">
        <f>IF(PMKAFAAPAYER[[#This Row],[ ]]="Payé",PMKAFAAPAYER[[#This Row],[10.09.2025]],0)</f>
        <v>0</v>
      </c>
      <c r="CV645" s="161"/>
      <c r="CW645" s="166">
        <f>IF(PMKAFAAPAYER[[#This Row],[ ]]="Payé",PMKAFAAPAYER[[#This Row],[17.09.2025]],0)</f>
        <v>0</v>
      </c>
      <c r="CX645" s="161"/>
      <c r="CY645" s="176">
        <f>IF(PMKAFAAPAYER[[#This Row],[ ]]="Payé",PMKAFAAPAYER[[#This Row],[24.09.2025]],0)</f>
        <v>0</v>
      </c>
      <c r="CZ645" s="17">
        <f t="shared" si="149"/>
        <v>0</v>
      </c>
      <c r="DA645" s="162"/>
      <c r="DB645" s="166">
        <f>IF(PMKAFAAPAYER[[#This Row],[ ]]="Payé",PMKAFAAPAYER[[#This Row],[01.10.2025]],0)</f>
        <v>0</v>
      </c>
      <c r="DC645" s="161"/>
      <c r="DD645" s="166">
        <f>IF(PMKAFAAPAYER[[#This Row],[ ]]="Payé",PMKAFAAPAYER[[#This Row],[08.10.2025]],0)</f>
        <v>0</v>
      </c>
      <c r="DE645" s="161"/>
      <c r="DF645" s="166">
        <f>IF(PMKAFAAPAYER[[#This Row],[ ]]="Payé",PMKAFAAPAYER[[#This Row],[15.10.2025]],0)</f>
        <v>0</v>
      </c>
      <c r="DG645" s="161"/>
      <c r="DH645" s="166">
        <f>IF(PMKAFAAPAYER[[#This Row],[ ]]="Payé",PMKAFAAPAYER[[#This Row],[22.10.2025]],0)</f>
        <v>0</v>
      </c>
      <c r="DI645" s="161"/>
      <c r="DJ645" s="176">
        <f>IF(PMKAFAAPAYER[[#This Row],[ ]]="Payé",PMKAFAAPAYER[[#This Row],[29.10.2025]],0)</f>
        <v>0</v>
      </c>
      <c r="DK645" s="18">
        <f t="shared" si="150"/>
        <v>0</v>
      </c>
      <c r="DL645" s="162"/>
      <c r="DM645" s="166">
        <f>IF(PMKAFAAPAYER[[#This Row],[ ]]="Payé",PMKAFAAPAYER[[#This Row],[05.11.2025]],0)</f>
        <v>0</v>
      </c>
      <c r="DN645" s="161"/>
      <c r="DO645" s="166">
        <f>IF(PMKAFAAPAYER[[#This Row],[ ]]="Payé",PMKAFAAPAYER[[#This Row],[12.11.2025]],0)</f>
        <v>0</v>
      </c>
      <c r="DP645" s="161"/>
      <c r="DQ645" s="166">
        <f>IF(PMKAFAAPAYER[[#This Row],[ ]]="Payé",PMKAFAAPAYER[[#This Row],[19.11.2025]],0)</f>
        <v>0</v>
      </c>
      <c r="DR645" s="161"/>
      <c r="DS645" s="176">
        <f>IF(PMKAFAAPAYER[[#This Row],[ ]]="Payé",PMKAFAAPAYER[[#This Row],[26.11.2025]],0)</f>
        <v>0</v>
      </c>
      <c r="DT645" s="17">
        <f t="shared" si="151"/>
        <v>0</v>
      </c>
      <c r="DU645" s="162"/>
      <c r="DV645" s="166">
        <f>IF(PMKAFAAPAYER[[#This Row],[ ]]="Payé",PMKAFAAPAYER[[#This Row],[03.12.2025]],0)</f>
        <v>0</v>
      </c>
      <c r="DW645" s="161"/>
      <c r="DX645" s="166">
        <f>IF(PMKAFAAPAYER[[#This Row],[ ]]="Payé",PMKAFAAPAYER[[#This Row],[10.12.2025]],0)</f>
        <v>0</v>
      </c>
      <c r="DY645" s="161"/>
      <c r="DZ645" s="166">
        <f>IF(PMKAFAAPAYER[[#This Row],[ ]]="Payé",PMKAFAAPAYER[[#This Row],[17.12.2025]],0)</f>
        <v>0</v>
      </c>
      <c r="EA645" s="161"/>
      <c r="EB645" s="166">
        <f>IF(PMKAFAAPAYER[[#This Row],[ ]]="Payé",PMKAFAAPAYER[[#This Row],[24.12.2025]],0)</f>
        <v>0</v>
      </c>
      <c r="EC645" s="161"/>
      <c r="ED645" s="176">
        <f>IF(PMKAFAAPAYER[[#This Row],[ ]]="Payé",PMKAFAAPAYER[[#This Row],[31.12.2025]],0)</f>
        <v>0</v>
      </c>
      <c r="EE645" s="18">
        <f t="shared" si="152"/>
        <v>0</v>
      </c>
      <c r="EF645" s="11">
        <f t="shared" si="153"/>
        <v>0</v>
      </c>
      <c r="EG645" s="16">
        <f>+PMKAFAAPAYER[[#This Row],[CHF]]-PMKAFAAPAYER[[#This Row],[T2025]]</f>
        <v>0</v>
      </c>
    </row>
    <row r="646" spans="1:137" x14ac:dyDescent="0.3">
      <c r="A646" s="9">
        <f t="shared" si="154"/>
        <v>641</v>
      </c>
      <c r="B646" s="250"/>
      <c r="C646" s="251"/>
      <c r="D646" s="252"/>
      <c r="E646" s="253"/>
      <c r="F646" s="265">
        <f t="shared" si="155"/>
        <v>0</v>
      </c>
      <c r="G646" s="254"/>
      <c r="H646" s="255"/>
      <c r="I646" s="256"/>
      <c r="J646" s="14"/>
      <c r="K646" s="14"/>
      <c r="L646" s="14"/>
      <c r="N646" s="15"/>
      <c r="P646" s="258"/>
      <c r="Q646" s="259"/>
      <c r="R646" s="260"/>
      <c r="S646" s="166">
        <f>IF(PMKAFAAPAYER[[#This Row],[ ]]="Payé",PMKAFAAPAYER[[#This Row],[02.01.2025]],0)</f>
        <v>0</v>
      </c>
      <c r="T646" s="234"/>
      <c r="U646" s="166">
        <f>IF(PMKAFAAPAYER[[#This Row],[ ]]="Payé",PMKAFAAPAYER[[#This Row],[09.01.2025]],0)</f>
        <v>0</v>
      </c>
      <c r="V646" s="234"/>
      <c r="W646" s="166">
        <f>IF(PMKAFAAPAYER[[#This Row],[ ]]="Payé",PMKAFAAPAYER[[#This Row],[16.01.2025]],0)</f>
        <v>0</v>
      </c>
      <c r="X646" s="234"/>
      <c r="Y646" s="166">
        <f>IF(PMKAFAAPAYER[[#This Row],[ ]]="Payé",PMKAFAAPAYER[[#This Row],[23.01.2025]],0)</f>
        <v>0</v>
      </c>
      <c r="Z646" s="234"/>
      <c r="AA646" s="176">
        <f>IF(PMKAFAAPAYER[[#This Row],[ ]]="Payé",PMKAFAAPAYER[[#This Row],[30.01.2025]],0)</f>
        <v>0</v>
      </c>
      <c r="AB646" s="32">
        <f t="shared" ref="AB646:AB709" si="156">SUM(R646,T646,V646,X646,Z646)</f>
        <v>0</v>
      </c>
      <c r="AC646" s="234"/>
      <c r="AD646" s="166">
        <f>IF(PMKAFAAPAYER[[#This Row],[ ]]="Payé",PMKAFAAPAYER[[#This Row],[06.02.2025]],0)</f>
        <v>0</v>
      </c>
      <c r="AE646" s="234"/>
      <c r="AF646" s="166">
        <f>IF(PMKAFAAPAYER[[#This Row],[ ]]="Payé",PMKAFAAPAYER[[#This Row],[13.02.2025]],0)</f>
        <v>0</v>
      </c>
      <c r="AG646" s="234"/>
      <c r="AH646" s="166">
        <f>IF(PMKAFAAPAYER[[#This Row],[ ]]="Payé",PMKAFAAPAYER[[#This Row],[20.02.2025]],0)</f>
        <v>0</v>
      </c>
      <c r="AI646" s="234"/>
      <c r="AJ646" s="176">
        <f>IF(PMKAFAAPAYER[[#This Row],[ ]]="Payé",PMKAFAAPAYER[[#This Row],[27.02.2025]],0)</f>
        <v>0</v>
      </c>
      <c r="AK646" s="47">
        <f t="shared" ref="AK646:AK709" si="157">SUM(AC646,AE646,AG646,AI646)</f>
        <v>0</v>
      </c>
      <c r="AL646" s="162"/>
      <c r="AM646" s="166">
        <f>IF(PMKAFAAPAYER[[#This Row],[ ]]="Payé",PMKAFAAPAYER[[#This Row],[05.03.2025]],0)</f>
        <v>0</v>
      </c>
      <c r="AN646" s="161"/>
      <c r="AO646" s="166">
        <f>IF(PMKAFAAPAYER[[#This Row],[ ]]="Payé",PMKAFAAPAYER[[#This Row],[12.03.2025]],0)</f>
        <v>0</v>
      </c>
      <c r="AP646" s="161"/>
      <c r="AQ646" s="166">
        <f>IF(PMKAFAAPAYER[[#This Row],[ ]]="Payé",PMKAFAAPAYER[[#This Row],[19.03.2025]],0)</f>
        <v>0</v>
      </c>
      <c r="AR646" s="161"/>
      <c r="AS646" s="176">
        <f>IF(PMKAFAAPAYER[[#This Row],[ ]]="Payé",PMKAFAAPAYER[[#This Row],[26.03.2025]],0)</f>
        <v>0</v>
      </c>
      <c r="AT646" s="17">
        <f t="shared" ref="AT646:AT709" si="158">SUM(AL646,AN646,AP646,AR646)</f>
        <v>0</v>
      </c>
      <c r="AU646" s="162"/>
      <c r="AV646" s="166">
        <f>IF(PMKAFAAPAYER[[#This Row],[ ]]="Payé",PMKAFAAPAYER[[#This Row],[02.04.2025]],0)</f>
        <v>0</v>
      </c>
      <c r="AW646" s="161"/>
      <c r="AX646" s="166">
        <f>IF(PMKAFAAPAYER[[#This Row],[ ]]="Payé",PMKAFAAPAYER[[#This Row],[09.04.2025]],0)</f>
        <v>0</v>
      </c>
      <c r="AY646" s="161"/>
      <c r="AZ646" s="166">
        <f>IF(PMKAFAAPAYER[[#This Row],[ ]]="Payé",PMKAFAAPAYER[[#This Row],[16.04.2025]],0)</f>
        <v>0</v>
      </c>
      <c r="BA646" s="161"/>
      <c r="BB646" s="166">
        <f>IF(PMKAFAAPAYER[[#This Row],[ ]]="Payé",PMKAFAAPAYER[[#This Row],[23.04.2025]],0)</f>
        <v>0</v>
      </c>
      <c r="BC646" s="161"/>
      <c r="BD646" s="176">
        <f>IF(PMKAFAAPAYER[[#This Row],[ ]]="Payé",PMKAFAAPAYER[[#This Row],[30.04.2025]],0)</f>
        <v>0</v>
      </c>
      <c r="BE646" s="18">
        <f t="shared" ref="BE646:BE709" si="159">SUM(AU646,AW646,AY646,BA646,BC646)</f>
        <v>0</v>
      </c>
      <c r="BF646" s="162"/>
      <c r="BG646" s="166">
        <f>IF(PMKAFAAPAYER[[#This Row],[ ]]="Payé",PMKAFAAPAYER[[#This Row],[07.05.2025]],0)</f>
        <v>0</v>
      </c>
      <c r="BH646" s="161"/>
      <c r="BI646" s="166">
        <f>IF(PMKAFAAPAYER[[#This Row],[ ]]="Payé",PMKAFAAPAYER[[#This Row],[14.05.2025]],0)</f>
        <v>0</v>
      </c>
      <c r="BJ646" s="161"/>
      <c r="BK646" s="166">
        <f>IF(PMKAFAAPAYER[[#This Row],[ ]]="Payé",PMKAFAAPAYER[[#This Row],[21.05.2025]],0)</f>
        <v>0</v>
      </c>
      <c r="BL646" s="161"/>
      <c r="BM646" s="176">
        <f>IF(PMKAFAAPAYER[[#This Row],[ ]]="Payé",PMKAFAAPAYER[[#This Row],[28.05.2025]],0)</f>
        <v>0</v>
      </c>
      <c r="BN646" s="17">
        <f t="shared" ref="BN646:BN709" si="160">SUM(BF646,BH646,BJ646,BL646)</f>
        <v>0</v>
      </c>
      <c r="BO646" s="162"/>
      <c r="BP646" s="166">
        <f>IF(PMKAFAAPAYER[[#This Row],[ ]]="Payé",PMKAFAAPAYER[[#This Row],[04.06.2025]],0)</f>
        <v>0</v>
      </c>
      <c r="BQ646" s="161"/>
      <c r="BR646" s="166">
        <f>IF(PMKAFAAPAYER[[#This Row],[ ]]="Payé",PMKAFAAPAYER[[#This Row],[11.06.2025]],0)</f>
        <v>0</v>
      </c>
      <c r="BS646" s="161"/>
      <c r="BT646" s="166">
        <f>IF(PMKAFAAPAYER[[#This Row],[ ]]="Payé",PMKAFAAPAYER[[#This Row],[18.06.2025]],0)</f>
        <v>0</v>
      </c>
      <c r="BU646" s="161"/>
      <c r="BV646" s="176">
        <f>IF(PMKAFAAPAYER[[#This Row],[ ]]="Payé",PMKAFAAPAYER[[#This Row],[25.06.2025]],0)</f>
        <v>0</v>
      </c>
      <c r="BW646" s="18">
        <f t="shared" ref="BW646:BW709" si="161">SUM(BO646,BQ646,BS646,BU646)</f>
        <v>0</v>
      </c>
      <c r="BX646" s="162"/>
      <c r="BY646" s="166">
        <f>IF(PMKAFAAPAYER[[#This Row],[ ]]="Payé",PMKAFAAPAYER[[#This Row],[02.07.2025]],0)</f>
        <v>0</v>
      </c>
      <c r="BZ646" s="161"/>
      <c r="CA646" s="166">
        <f>IF(PMKAFAAPAYER[[#This Row],[ ]]="Payé",PMKAFAAPAYER[[#This Row],[09.07.2025]],0)</f>
        <v>0</v>
      </c>
      <c r="CB646" s="161"/>
      <c r="CC646" s="166">
        <f>IF(PMKAFAAPAYER[[#This Row],[ ]]="Payé",PMKAFAAPAYER[[#This Row],[16.07.2025]],0)</f>
        <v>0</v>
      </c>
      <c r="CD646" s="161"/>
      <c r="CE646" s="166">
        <f>IF(PMKAFAAPAYER[[#This Row],[ ]]="Payé",PMKAFAAPAYER[[#This Row],[23.07.2025]],0)</f>
        <v>0</v>
      </c>
      <c r="CF646" s="161"/>
      <c r="CG646" s="176">
        <f>IF(PMKAFAAPAYER[[#This Row],[ ]]="Payé",PMKAFAAPAYER[[#This Row],[30.07.2025]],0)</f>
        <v>0</v>
      </c>
      <c r="CH646" s="17">
        <f t="shared" ref="CH646:CH709" si="162">SUM(BX646,BZ646,CB646,CD646,CF646)</f>
        <v>0</v>
      </c>
      <c r="CI646" s="162"/>
      <c r="CJ646" s="166">
        <f>IF(PMKAFAAPAYER[[#This Row],[ ]]="Payé",PMKAFAAPAYER[[#This Row],[06.08.2025]],0)</f>
        <v>0</v>
      </c>
      <c r="CK646" s="161"/>
      <c r="CL646" s="166">
        <f>IF(PMKAFAAPAYER[[#This Row],[ ]]="Payé",PMKAFAAPAYER[[#This Row],[13.08.2025]],0)</f>
        <v>0</v>
      </c>
      <c r="CM646" s="161"/>
      <c r="CN646" s="166">
        <f>IF(PMKAFAAPAYER[[#This Row],[ ]]="Payé",PMKAFAAPAYER[[#This Row],[20.08.2025]],0)</f>
        <v>0</v>
      </c>
      <c r="CO646" s="161"/>
      <c r="CP646" s="176">
        <f>IF(PMKAFAAPAYER[[#This Row],[ ]]="Payé",PMKAFAAPAYER[[#This Row],[27.08.2025]],0)</f>
        <v>0</v>
      </c>
      <c r="CQ646" s="18">
        <f t="shared" ref="CQ646:CQ709" si="163">SUM(CI646,CK646,CM646,CO646)</f>
        <v>0</v>
      </c>
      <c r="CR646" s="162"/>
      <c r="CS646" s="166">
        <f>IF(PMKAFAAPAYER[[#This Row],[ ]]="Payé",PMKAFAAPAYER[[#This Row],[03.09.2025]],0)</f>
        <v>0</v>
      </c>
      <c r="CT646" s="161"/>
      <c r="CU646" s="166">
        <f>IF(PMKAFAAPAYER[[#This Row],[ ]]="Payé",PMKAFAAPAYER[[#This Row],[10.09.2025]],0)</f>
        <v>0</v>
      </c>
      <c r="CV646" s="161"/>
      <c r="CW646" s="166">
        <f>IF(PMKAFAAPAYER[[#This Row],[ ]]="Payé",PMKAFAAPAYER[[#This Row],[17.09.2025]],0)</f>
        <v>0</v>
      </c>
      <c r="CX646" s="161"/>
      <c r="CY646" s="176">
        <f>IF(PMKAFAAPAYER[[#This Row],[ ]]="Payé",PMKAFAAPAYER[[#This Row],[24.09.2025]],0)</f>
        <v>0</v>
      </c>
      <c r="CZ646" s="17">
        <f t="shared" ref="CZ646:CZ709" si="164">SUM(CR646,CT646,CV646,CX646)</f>
        <v>0</v>
      </c>
      <c r="DA646" s="162"/>
      <c r="DB646" s="166">
        <f>IF(PMKAFAAPAYER[[#This Row],[ ]]="Payé",PMKAFAAPAYER[[#This Row],[01.10.2025]],0)</f>
        <v>0</v>
      </c>
      <c r="DC646" s="161"/>
      <c r="DD646" s="166">
        <f>IF(PMKAFAAPAYER[[#This Row],[ ]]="Payé",PMKAFAAPAYER[[#This Row],[08.10.2025]],0)</f>
        <v>0</v>
      </c>
      <c r="DE646" s="161"/>
      <c r="DF646" s="166">
        <f>IF(PMKAFAAPAYER[[#This Row],[ ]]="Payé",PMKAFAAPAYER[[#This Row],[15.10.2025]],0)</f>
        <v>0</v>
      </c>
      <c r="DG646" s="161"/>
      <c r="DH646" s="166">
        <f>IF(PMKAFAAPAYER[[#This Row],[ ]]="Payé",PMKAFAAPAYER[[#This Row],[22.10.2025]],0)</f>
        <v>0</v>
      </c>
      <c r="DI646" s="161"/>
      <c r="DJ646" s="176">
        <f>IF(PMKAFAAPAYER[[#This Row],[ ]]="Payé",PMKAFAAPAYER[[#This Row],[29.10.2025]],0)</f>
        <v>0</v>
      </c>
      <c r="DK646" s="18">
        <f t="shared" ref="DK646:DK709" si="165">SUM(DA646,DC646,DE646,DG646,DI646)</f>
        <v>0</v>
      </c>
      <c r="DL646" s="162"/>
      <c r="DM646" s="166">
        <f>IF(PMKAFAAPAYER[[#This Row],[ ]]="Payé",PMKAFAAPAYER[[#This Row],[05.11.2025]],0)</f>
        <v>0</v>
      </c>
      <c r="DN646" s="161"/>
      <c r="DO646" s="166">
        <f>IF(PMKAFAAPAYER[[#This Row],[ ]]="Payé",PMKAFAAPAYER[[#This Row],[12.11.2025]],0)</f>
        <v>0</v>
      </c>
      <c r="DP646" s="161"/>
      <c r="DQ646" s="166">
        <f>IF(PMKAFAAPAYER[[#This Row],[ ]]="Payé",PMKAFAAPAYER[[#This Row],[19.11.2025]],0)</f>
        <v>0</v>
      </c>
      <c r="DR646" s="161"/>
      <c r="DS646" s="176">
        <f>IF(PMKAFAAPAYER[[#This Row],[ ]]="Payé",PMKAFAAPAYER[[#This Row],[26.11.2025]],0)</f>
        <v>0</v>
      </c>
      <c r="DT646" s="17">
        <f t="shared" ref="DT646:DT709" si="166">SUM(DL646,DN646,DP646,DR646)</f>
        <v>0</v>
      </c>
      <c r="DU646" s="162"/>
      <c r="DV646" s="166">
        <f>IF(PMKAFAAPAYER[[#This Row],[ ]]="Payé",PMKAFAAPAYER[[#This Row],[03.12.2025]],0)</f>
        <v>0</v>
      </c>
      <c r="DW646" s="161"/>
      <c r="DX646" s="166">
        <f>IF(PMKAFAAPAYER[[#This Row],[ ]]="Payé",PMKAFAAPAYER[[#This Row],[10.12.2025]],0)</f>
        <v>0</v>
      </c>
      <c r="DY646" s="161"/>
      <c r="DZ646" s="166">
        <f>IF(PMKAFAAPAYER[[#This Row],[ ]]="Payé",PMKAFAAPAYER[[#This Row],[17.12.2025]],0)</f>
        <v>0</v>
      </c>
      <c r="EA646" s="161"/>
      <c r="EB646" s="166">
        <f>IF(PMKAFAAPAYER[[#This Row],[ ]]="Payé",PMKAFAAPAYER[[#This Row],[24.12.2025]],0)</f>
        <v>0</v>
      </c>
      <c r="EC646" s="161"/>
      <c r="ED646" s="176">
        <f>IF(PMKAFAAPAYER[[#This Row],[ ]]="Payé",PMKAFAAPAYER[[#This Row],[31.12.2025]],0)</f>
        <v>0</v>
      </c>
      <c r="EE646" s="18">
        <f t="shared" ref="EE646:EE709" si="167">SUM(DU646,DW646,DY646,EA646,EC646)</f>
        <v>0</v>
      </c>
      <c r="EF646" s="11">
        <f t="shared" ref="EF646:EF709" si="168">SUM(AB646,AK646,AT646,BE646,BN646,BW646,CH646,CQ646,CZ646,DK646,DT646,EE646)</f>
        <v>0</v>
      </c>
      <c r="EG646" s="16">
        <f>+PMKAFAAPAYER[[#This Row],[CHF]]-PMKAFAAPAYER[[#This Row],[T2025]]</f>
        <v>0</v>
      </c>
    </row>
    <row r="647" spans="1:137" x14ac:dyDescent="0.3">
      <c r="A647" s="9">
        <f t="shared" ref="A647:A710" si="169">+A646+1</f>
        <v>642</v>
      </c>
      <c r="B647" s="250"/>
      <c r="C647" s="251"/>
      <c r="D647" s="252"/>
      <c r="E647" s="253"/>
      <c r="F647" s="265">
        <f t="shared" si="155"/>
        <v>0</v>
      </c>
      <c r="G647" s="254"/>
      <c r="H647" s="255"/>
      <c r="I647" s="256"/>
      <c r="J647" s="14"/>
      <c r="K647" s="14"/>
      <c r="L647" s="14"/>
      <c r="N647" s="15"/>
      <c r="P647" s="258"/>
      <c r="Q647" s="259"/>
      <c r="R647" s="260"/>
      <c r="S647" s="166">
        <f>IF(PMKAFAAPAYER[[#This Row],[ ]]="Payé",PMKAFAAPAYER[[#This Row],[02.01.2025]],0)</f>
        <v>0</v>
      </c>
      <c r="T647" s="234"/>
      <c r="U647" s="166">
        <f>IF(PMKAFAAPAYER[[#This Row],[ ]]="Payé",PMKAFAAPAYER[[#This Row],[09.01.2025]],0)</f>
        <v>0</v>
      </c>
      <c r="V647" s="234"/>
      <c r="W647" s="166">
        <f>IF(PMKAFAAPAYER[[#This Row],[ ]]="Payé",PMKAFAAPAYER[[#This Row],[16.01.2025]],0)</f>
        <v>0</v>
      </c>
      <c r="X647" s="234"/>
      <c r="Y647" s="166">
        <f>IF(PMKAFAAPAYER[[#This Row],[ ]]="Payé",PMKAFAAPAYER[[#This Row],[23.01.2025]],0)</f>
        <v>0</v>
      </c>
      <c r="Z647" s="234"/>
      <c r="AA647" s="176">
        <f>IF(PMKAFAAPAYER[[#This Row],[ ]]="Payé",PMKAFAAPAYER[[#This Row],[30.01.2025]],0)</f>
        <v>0</v>
      </c>
      <c r="AB647" s="32">
        <f t="shared" si="156"/>
        <v>0</v>
      </c>
      <c r="AC647" s="234"/>
      <c r="AD647" s="166">
        <f>IF(PMKAFAAPAYER[[#This Row],[ ]]="Payé",PMKAFAAPAYER[[#This Row],[06.02.2025]],0)</f>
        <v>0</v>
      </c>
      <c r="AE647" s="234"/>
      <c r="AF647" s="166">
        <f>IF(PMKAFAAPAYER[[#This Row],[ ]]="Payé",PMKAFAAPAYER[[#This Row],[13.02.2025]],0)</f>
        <v>0</v>
      </c>
      <c r="AG647" s="234"/>
      <c r="AH647" s="166">
        <f>IF(PMKAFAAPAYER[[#This Row],[ ]]="Payé",PMKAFAAPAYER[[#This Row],[20.02.2025]],0)</f>
        <v>0</v>
      </c>
      <c r="AI647" s="234"/>
      <c r="AJ647" s="176">
        <f>IF(PMKAFAAPAYER[[#This Row],[ ]]="Payé",PMKAFAAPAYER[[#This Row],[27.02.2025]],0)</f>
        <v>0</v>
      </c>
      <c r="AK647" s="47">
        <f t="shared" si="157"/>
        <v>0</v>
      </c>
      <c r="AL647" s="162"/>
      <c r="AM647" s="166">
        <f>IF(PMKAFAAPAYER[[#This Row],[ ]]="Payé",PMKAFAAPAYER[[#This Row],[05.03.2025]],0)</f>
        <v>0</v>
      </c>
      <c r="AN647" s="161"/>
      <c r="AO647" s="166">
        <f>IF(PMKAFAAPAYER[[#This Row],[ ]]="Payé",PMKAFAAPAYER[[#This Row],[12.03.2025]],0)</f>
        <v>0</v>
      </c>
      <c r="AP647" s="161"/>
      <c r="AQ647" s="166">
        <f>IF(PMKAFAAPAYER[[#This Row],[ ]]="Payé",PMKAFAAPAYER[[#This Row],[19.03.2025]],0)</f>
        <v>0</v>
      </c>
      <c r="AR647" s="161"/>
      <c r="AS647" s="176">
        <f>IF(PMKAFAAPAYER[[#This Row],[ ]]="Payé",PMKAFAAPAYER[[#This Row],[26.03.2025]],0)</f>
        <v>0</v>
      </c>
      <c r="AT647" s="17">
        <f t="shared" si="158"/>
        <v>0</v>
      </c>
      <c r="AU647" s="162"/>
      <c r="AV647" s="166">
        <f>IF(PMKAFAAPAYER[[#This Row],[ ]]="Payé",PMKAFAAPAYER[[#This Row],[02.04.2025]],0)</f>
        <v>0</v>
      </c>
      <c r="AW647" s="161"/>
      <c r="AX647" s="166">
        <f>IF(PMKAFAAPAYER[[#This Row],[ ]]="Payé",PMKAFAAPAYER[[#This Row],[09.04.2025]],0)</f>
        <v>0</v>
      </c>
      <c r="AY647" s="161"/>
      <c r="AZ647" s="166">
        <f>IF(PMKAFAAPAYER[[#This Row],[ ]]="Payé",PMKAFAAPAYER[[#This Row],[16.04.2025]],0)</f>
        <v>0</v>
      </c>
      <c r="BA647" s="161"/>
      <c r="BB647" s="166">
        <f>IF(PMKAFAAPAYER[[#This Row],[ ]]="Payé",PMKAFAAPAYER[[#This Row],[23.04.2025]],0)</f>
        <v>0</v>
      </c>
      <c r="BC647" s="161"/>
      <c r="BD647" s="176">
        <f>IF(PMKAFAAPAYER[[#This Row],[ ]]="Payé",PMKAFAAPAYER[[#This Row],[30.04.2025]],0)</f>
        <v>0</v>
      </c>
      <c r="BE647" s="18">
        <f t="shared" si="159"/>
        <v>0</v>
      </c>
      <c r="BF647" s="162"/>
      <c r="BG647" s="166">
        <f>IF(PMKAFAAPAYER[[#This Row],[ ]]="Payé",PMKAFAAPAYER[[#This Row],[07.05.2025]],0)</f>
        <v>0</v>
      </c>
      <c r="BH647" s="161"/>
      <c r="BI647" s="166">
        <f>IF(PMKAFAAPAYER[[#This Row],[ ]]="Payé",PMKAFAAPAYER[[#This Row],[14.05.2025]],0)</f>
        <v>0</v>
      </c>
      <c r="BJ647" s="161"/>
      <c r="BK647" s="166">
        <f>IF(PMKAFAAPAYER[[#This Row],[ ]]="Payé",PMKAFAAPAYER[[#This Row],[21.05.2025]],0)</f>
        <v>0</v>
      </c>
      <c r="BL647" s="161"/>
      <c r="BM647" s="176">
        <f>IF(PMKAFAAPAYER[[#This Row],[ ]]="Payé",PMKAFAAPAYER[[#This Row],[28.05.2025]],0)</f>
        <v>0</v>
      </c>
      <c r="BN647" s="17">
        <f t="shared" si="160"/>
        <v>0</v>
      </c>
      <c r="BO647" s="162"/>
      <c r="BP647" s="166">
        <f>IF(PMKAFAAPAYER[[#This Row],[ ]]="Payé",PMKAFAAPAYER[[#This Row],[04.06.2025]],0)</f>
        <v>0</v>
      </c>
      <c r="BQ647" s="161"/>
      <c r="BR647" s="166">
        <f>IF(PMKAFAAPAYER[[#This Row],[ ]]="Payé",PMKAFAAPAYER[[#This Row],[11.06.2025]],0)</f>
        <v>0</v>
      </c>
      <c r="BS647" s="161"/>
      <c r="BT647" s="166">
        <f>IF(PMKAFAAPAYER[[#This Row],[ ]]="Payé",PMKAFAAPAYER[[#This Row],[18.06.2025]],0)</f>
        <v>0</v>
      </c>
      <c r="BU647" s="161"/>
      <c r="BV647" s="176">
        <f>IF(PMKAFAAPAYER[[#This Row],[ ]]="Payé",PMKAFAAPAYER[[#This Row],[25.06.2025]],0)</f>
        <v>0</v>
      </c>
      <c r="BW647" s="18">
        <f t="shared" si="161"/>
        <v>0</v>
      </c>
      <c r="BX647" s="162"/>
      <c r="BY647" s="166">
        <f>IF(PMKAFAAPAYER[[#This Row],[ ]]="Payé",PMKAFAAPAYER[[#This Row],[02.07.2025]],0)</f>
        <v>0</v>
      </c>
      <c r="BZ647" s="161"/>
      <c r="CA647" s="166">
        <f>IF(PMKAFAAPAYER[[#This Row],[ ]]="Payé",PMKAFAAPAYER[[#This Row],[09.07.2025]],0)</f>
        <v>0</v>
      </c>
      <c r="CB647" s="161"/>
      <c r="CC647" s="166">
        <f>IF(PMKAFAAPAYER[[#This Row],[ ]]="Payé",PMKAFAAPAYER[[#This Row],[16.07.2025]],0)</f>
        <v>0</v>
      </c>
      <c r="CD647" s="161"/>
      <c r="CE647" s="166">
        <f>IF(PMKAFAAPAYER[[#This Row],[ ]]="Payé",PMKAFAAPAYER[[#This Row],[23.07.2025]],0)</f>
        <v>0</v>
      </c>
      <c r="CF647" s="161"/>
      <c r="CG647" s="176">
        <f>IF(PMKAFAAPAYER[[#This Row],[ ]]="Payé",PMKAFAAPAYER[[#This Row],[30.07.2025]],0)</f>
        <v>0</v>
      </c>
      <c r="CH647" s="17">
        <f t="shared" si="162"/>
        <v>0</v>
      </c>
      <c r="CI647" s="162"/>
      <c r="CJ647" s="166">
        <f>IF(PMKAFAAPAYER[[#This Row],[ ]]="Payé",PMKAFAAPAYER[[#This Row],[06.08.2025]],0)</f>
        <v>0</v>
      </c>
      <c r="CK647" s="161"/>
      <c r="CL647" s="166">
        <f>IF(PMKAFAAPAYER[[#This Row],[ ]]="Payé",PMKAFAAPAYER[[#This Row],[13.08.2025]],0)</f>
        <v>0</v>
      </c>
      <c r="CM647" s="161"/>
      <c r="CN647" s="166">
        <f>IF(PMKAFAAPAYER[[#This Row],[ ]]="Payé",PMKAFAAPAYER[[#This Row],[20.08.2025]],0)</f>
        <v>0</v>
      </c>
      <c r="CO647" s="161"/>
      <c r="CP647" s="176">
        <f>IF(PMKAFAAPAYER[[#This Row],[ ]]="Payé",PMKAFAAPAYER[[#This Row],[27.08.2025]],0)</f>
        <v>0</v>
      </c>
      <c r="CQ647" s="18">
        <f t="shared" si="163"/>
        <v>0</v>
      </c>
      <c r="CR647" s="162"/>
      <c r="CS647" s="166">
        <f>IF(PMKAFAAPAYER[[#This Row],[ ]]="Payé",PMKAFAAPAYER[[#This Row],[03.09.2025]],0)</f>
        <v>0</v>
      </c>
      <c r="CT647" s="161"/>
      <c r="CU647" s="166">
        <f>IF(PMKAFAAPAYER[[#This Row],[ ]]="Payé",PMKAFAAPAYER[[#This Row],[10.09.2025]],0)</f>
        <v>0</v>
      </c>
      <c r="CV647" s="161"/>
      <c r="CW647" s="166">
        <f>IF(PMKAFAAPAYER[[#This Row],[ ]]="Payé",PMKAFAAPAYER[[#This Row],[17.09.2025]],0)</f>
        <v>0</v>
      </c>
      <c r="CX647" s="161"/>
      <c r="CY647" s="176">
        <f>IF(PMKAFAAPAYER[[#This Row],[ ]]="Payé",PMKAFAAPAYER[[#This Row],[24.09.2025]],0)</f>
        <v>0</v>
      </c>
      <c r="CZ647" s="17">
        <f t="shared" si="164"/>
        <v>0</v>
      </c>
      <c r="DA647" s="162"/>
      <c r="DB647" s="166">
        <f>IF(PMKAFAAPAYER[[#This Row],[ ]]="Payé",PMKAFAAPAYER[[#This Row],[01.10.2025]],0)</f>
        <v>0</v>
      </c>
      <c r="DC647" s="161"/>
      <c r="DD647" s="166">
        <f>IF(PMKAFAAPAYER[[#This Row],[ ]]="Payé",PMKAFAAPAYER[[#This Row],[08.10.2025]],0)</f>
        <v>0</v>
      </c>
      <c r="DE647" s="161"/>
      <c r="DF647" s="166">
        <f>IF(PMKAFAAPAYER[[#This Row],[ ]]="Payé",PMKAFAAPAYER[[#This Row],[15.10.2025]],0)</f>
        <v>0</v>
      </c>
      <c r="DG647" s="161"/>
      <c r="DH647" s="166">
        <f>IF(PMKAFAAPAYER[[#This Row],[ ]]="Payé",PMKAFAAPAYER[[#This Row],[22.10.2025]],0)</f>
        <v>0</v>
      </c>
      <c r="DI647" s="161"/>
      <c r="DJ647" s="176">
        <f>IF(PMKAFAAPAYER[[#This Row],[ ]]="Payé",PMKAFAAPAYER[[#This Row],[29.10.2025]],0)</f>
        <v>0</v>
      </c>
      <c r="DK647" s="18">
        <f t="shared" si="165"/>
        <v>0</v>
      </c>
      <c r="DL647" s="162"/>
      <c r="DM647" s="166">
        <f>IF(PMKAFAAPAYER[[#This Row],[ ]]="Payé",PMKAFAAPAYER[[#This Row],[05.11.2025]],0)</f>
        <v>0</v>
      </c>
      <c r="DN647" s="161"/>
      <c r="DO647" s="166">
        <f>IF(PMKAFAAPAYER[[#This Row],[ ]]="Payé",PMKAFAAPAYER[[#This Row],[12.11.2025]],0)</f>
        <v>0</v>
      </c>
      <c r="DP647" s="161"/>
      <c r="DQ647" s="166">
        <f>IF(PMKAFAAPAYER[[#This Row],[ ]]="Payé",PMKAFAAPAYER[[#This Row],[19.11.2025]],0)</f>
        <v>0</v>
      </c>
      <c r="DR647" s="161"/>
      <c r="DS647" s="176">
        <f>IF(PMKAFAAPAYER[[#This Row],[ ]]="Payé",PMKAFAAPAYER[[#This Row],[26.11.2025]],0)</f>
        <v>0</v>
      </c>
      <c r="DT647" s="17">
        <f t="shared" si="166"/>
        <v>0</v>
      </c>
      <c r="DU647" s="162"/>
      <c r="DV647" s="166">
        <f>IF(PMKAFAAPAYER[[#This Row],[ ]]="Payé",PMKAFAAPAYER[[#This Row],[03.12.2025]],0)</f>
        <v>0</v>
      </c>
      <c r="DW647" s="161"/>
      <c r="DX647" s="166">
        <f>IF(PMKAFAAPAYER[[#This Row],[ ]]="Payé",PMKAFAAPAYER[[#This Row],[10.12.2025]],0)</f>
        <v>0</v>
      </c>
      <c r="DY647" s="161"/>
      <c r="DZ647" s="166">
        <f>IF(PMKAFAAPAYER[[#This Row],[ ]]="Payé",PMKAFAAPAYER[[#This Row],[17.12.2025]],0)</f>
        <v>0</v>
      </c>
      <c r="EA647" s="161"/>
      <c r="EB647" s="166">
        <f>IF(PMKAFAAPAYER[[#This Row],[ ]]="Payé",PMKAFAAPAYER[[#This Row],[24.12.2025]],0)</f>
        <v>0</v>
      </c>
      <c r="EC647" s="161"/>
      <c r="ED647" s="176">
        <f>IF(PMKAFAAPAYER[[#This Row],[ ]]="Payé",PMKAFAAPAYER[[#This Row],[31.12.2025]],0)</f>
        <v>0</v>
      </c>
      <c r="EE647" s="18">
        <f t="shared" si="167"/>
        <v>0</v>
      </c>
      <c r="EF647" s="11">
        <f t="shared" si="168"/>
        <v>0</v>
      </c>
      <c r="EG647" s="16">
        <f>+PMKAFAAPAYER[[#This Row],[CHF]]-PMKAFAAPAYER[[#This Row],[T2025]]</f>
        <v>0</v>
      </c>
    </row>
    <row r="648" spans="1:137" x14ac:dyDescent="0.3">
      <c r="A648" s="9">
        <f t="shared" si="169"/>
        <v>643</v>
      </c>
      <c r="B648" s="250"/>
      <c r="C648" s="251"/>
      <c r="D648" s="252"/>
      <c r="E648" s="253"/>
      <c r="F648" s="265">
        <f t="shared" si="155"/>
        <v>0</v>
      </c>
      <c r="G648" s="254"/>
      <c r="H648" s="255"/>
      <c r="I648" s="256"/>
      <c r="J648" s="14"/>
      <c r="K648" s="14"/>
      <c r="L648" s="14"/>
      <c r="N648" s="15"/>
      <c r="P648" s="258"/>
      <c r="Q648" s="259"/>
      <c r="R648" s="260"/>
      <c r="S648" s="166">
        <f>IF(PMKAFAAPAYER[[#This Row],[ ]]="Payé",PMKAFAAPAYER[[#This Row],[02.01.2025]],0)</f>
        <v>0</v>
      </c>
      <c r="T648" s="234"/>
      <c r="U648" s="166">
        <f>IF(PMKAFAAPAYER[[#This Row],[ ]]="Payé",PMKAFAAPAYER[[#This Row],[09.01.2025]],0)</f>
        <v>0</v>
      </c>
      <c r="V648" s="234"/>
      <c r="W648" s="166">
        <f>IF(PMKAFAAPAYER[[#This Row],[ ]]="Payé",PMKAFAAPAYER[[#This Row],[16.01.2025]],0)</f>
        <v>0</v>
      </c>
      <c r="X648" s="234"/>
      <c r="Y648" s="166">
        <f>IF(PMKAFAAPAYER[[#This Row],[ ]]="Payé",PMKAFAAPAYER[[#This Row],[23.01.2025]],0)</f>
        <v>0</v>
      </c>
      <c r="Z648" s="234"/>
      <c r="AA648" s="176">
        <f>IF(PMKAFAAPAYER[[#This Row],[ ]]="Payé",PMKAFAAPAYER[[#This Row],[30.01.2025]],0)</f>
        <v>0</v>
      </c>
      <c r="AB648" s="32">
        <f t="shared" si="156"/>
        <v>0</v>
      </c>
      <c r="AC648" s="234"/>
      <c r="AD648" s="166">
        <f>IF(PMKAFAAPAYER[[#This Row],[ ]]="Payé",PMKAFAAPAYER[[#This Row],[06.02.2025]],0)</f>
        <v>0</v>
      </c>
      <c r="AE648" s="234"/>
      <c r="AF648" s="166">
        <f>IF(PMKAFAAPAYER[[#This Row],[ ]]="Payé",PMKAFAAPAYER[[#This Row],[13.02.2025]],0)</f>
        <v>0</v>
      </c>
      <c r="AG648" s="234"/>
      <c r="AH648" s="166">
        <f>IF(PMKAFAAPAYER[[#This Row],[ ]]="Payé",PMKAFAAPAYER[[#This Row],[20.02.2025]],0)</f>
        <v>0</v>
      </c>
      <c r="AI648" s="234"/>
      <c r="AJ648" s="176">
        <f>IF(PMKAFAAPAYER[[#This Row],[ ]]="Payé",PMKAFAAPAYER[[#This Row],[27.02.2025]],0)</f>
        <v>0</v>
      </c>
      <c r="AK648" s="47">
        <f t="shared" si="157"/>
        <v>0</v>
      </c>
      <c r="AL648" s="162"/>
      <c r="AM648" s="166">
        <f>IF(PMKAFAAPAYER[[#This Row],[ ]]="Payé",PMKAFAAPAYER[[#This Row],[05.03.2025]],0)</f>
        <v>0</v>
      </c>
      <c r="AN648" s="161"/>
      <c r="AO648" s="166">
        <f>IF(PMKAFAAPAYER[[#This Row],[ ]]="Payé",PMKAFAAPAYER[[#This Row],[12.03.2025]],0)</f>
        <v>0</v>
      </c>
      <c r="AP648" s="161"/>
      <c r="AQ648" s="166">
        <f>IF(PMKAFAAPAYER[[#This Row],[ ]]="Payé",PMKAFAAPAYER[[#This Row],[19.03.2025]],0)</f>
        <v>0</v>
      </c>
      <c r="AR648" s="161"/>
      <c r="AS648" s="176">
        <f>IF(PMKAFAAPAYER[[#This Row],[ ]]="Payé",PMKAFAAPAYER[[#This Row],[26.03.2025]],0)</f>
        <v>0</v>
      </c>
      <c r="AT648" s="17">
        <f t="shared" si="158"/>
        <v>0</v>
      </c>
      <c r="AU648" s="162"/>
      <c r="AV648" s="166">
        <f>IF(PMKAFAAPAYER[[#This Row],[ ]]="Payé",PMKAFAAPAYER[[#This Row],[02.04.2025]],0)</f>
        <v>0</v>
      </c>
      <c r="AW648" s="161"/>
      <c r="AX648" s="166">
        <f>IF(PMKAFAAPAYER[[#This Row],[ ]]="Payé",PMKAFAAPAYER[[#This Row],[09.04.2025]],0)</f>
        <v>0</v>
      </c>
      <c r="AY648" s="161"/>
      <c r="AZ648" s="166">
        <f>IF(PMKAFAAPAYER[[#This Row],[ ]]="Payé",PMKAFAAPAYER[[#This Row],[16.04.2025]],0)</f>
        <v>0</v>
      </c>
      <c r="BA648" s="161"/>
      <c r="BB648" s="166">
        <f>IF(PMKAFAAPAYER[[#This Row],[ ]]="Payé",PMKAFAAPAYER[[#This Row],[23.04.2025]],0)</f>
        <v>0</v>
      </c>
      <c r="BC648" s="161"/>
      <c r="BD648" s="176">
        <f>IF(PMKAFAAPAYER[[#This Row],[ ]]="Payé",PMKAFAAPAYER[[#This Row],[30.04.2025]],0)</f>
        <v>0</v>
      </c>
      <c r="BE648" s="18">
        <f t="shared" si="159"/>
        <v>0</v>
      </c>
      <c r="BF648" s="162"/>
      <c r="BG648" s="166">
        <f>IF(PMKAFAAPAYER[[#This Row],[ ]]="Payé",PMKAFAAPAYER[[#This Row],[07.05.2025]],0)</f>
        <v>0</v>
      </c>
      <c r="BH648" s="161"/>
      <c r="BI648" s="166">
        <f>IF(PMKAFAAPAYER[[#This Row],[ ]]="Payé",PMKAFAAPAYER[[#This Row],[14.05.2025]],0)</f>
        <v>0</v>
      </c>
      <c r="BJ648" s="161"/>
      <c r="BK648" s="166">
        <f>IF(PMKAFAAPAYER[[#This Row],[ ]]="Payé",PMKAFAAPAYER[[#This Row],[21.05.2025]],0)</f>
        <v>0</v>
      </c>
      <c r="BL648" s="161"/>
      <c r="BM648" s="176">
        <f>IF(PMKAFAAPAYER[[#This Row],[ ]]="Payé",PMKAFAAPAYER[[#This Row],[28.05.2025]],0)</f>
        <v>0</v>
      </c>
      <c r="BN648" s="17">
        <f t="shared" si="160"/>
        <v>0</v>
      </c>
      <c r="BO648" s="162"/>
      <c r="BP648" s="166">
        <f>IF(PMKAFAAPAYER[[#This Row],[ ]]="Payé",PMKAFAAPAYER[[#This Row],[04.06.2025]],0)</f>
        <v>0</v>
      </c>
      <c r="BQ648" s="161"/>
      <c r="BR648" s="166">
        <f>IF(PMKAFAAPAYER[[#This Row],[ ]]="Payé",PMKAFAAPAYER[[#This Row],[11.06.2025]],0)</f>
        <v>0</v>
      </c>
      <c r="BS648" s="161"/>
      <c r="BT648" s="166">
        <f>IF(PMKAFAAPAYER[[#This Row],[ ]]="Payé",PMKAFAAPAYER[[#This Row],[18.06.2025]],0)</f>
        <v>0</v>
      </c>
      <c r="BU648" s="161"/>
      <c r="BV648" s="176">
        <f>IF(PMKAFAAPAYER[[#This Row],[ ]]="Payé",PMKAFAAPAYER[[#This Row],[25.06.2025]],0)</f>
        <v>0</v>
      </c>
      <c r="BW648" s="18">
        <f t="shared" si="161"/>
        <v>0</v>
      </c>
      <c r="BX648" s="162"/>
      <c r="BY648" s="166">
        <f>IF(PMKAFAAPAYER[[#This Row],[ ]]="Payé",PMKAFAAPAYER[[#This Row],[02.07.2025]],0)</f>
        <v>0</v>
      </c>
      <c r="BZ648" s="161"/>
      <c r="CA648" s="166">
        <f>IF(PMKAFAAPAYER[[#This Row],[ ]]="Payé",PMKAFAAPAYER[[#This Row],[09.07.2025]],0)</f>
        <v>0</v>
      </c>
      <c r="CB648" s="161"/>
      <c r="CC648" s="166">
        <f>IF(PMKAFAAPAYER[[#This Row],[ ]]="Payé",PMKAFAAPAYER[[#This Row],[16.07.2025]],0)</f>
        <v>0</v>
      </c>
      <c r="CD648" s="161"/>
      <c r="CE648" s="166">
        <f>IF(PMKAFAAPAYER[[#This Row],[ ]]="Payé",PMKAFAAPAYER[[#This Row],[23.07.2025]],0)</f>
        <v>0</v>
      </c>
      <c r="CF648" s="161"/>
      <c r="CG648" s="176">
        <f>IF(PMKAFAAPAYER[[#This Row],[ ]]="Payé",PMKAFAAPAYER[[#This Row],[30.07.2025]],0)</f>
        <v>0</v>
      </c>
      <c r="CH648" s="17">
        <f t="shared" si="162"/>
        <v>0</v>
      </c>
      <c r="CI648" s="162"/>
      <c r="CJ648" s="166">
        <f>IF(PMKAFAAPAYER[[#This Row],[ ]]="Payé",PMKAFAAPAYER[[#This Row],[06.08.2025]],0)</f>
        <v>0</v>
      </c>
      <c r="CK648" s="161"/>
      <c r="CL648" s="166">
        <f>IF(PMKAFAAPAYER[[#This Row],[ ]]="Payé",PMKAFAAPAYER[[#This Row],[13.08.2025]],0)</f>
        <v>0</v>
      </c>
      <c r="CM648" s="161"/>
      <c r="CN648" s="166">
        <f>IF(PMKAFAAPAYER[[#This Row],[ ]]="Payé",PMKAFAAPAYER[[#This Row],[20.08.2025]],0)</f>
        <v>0</v>
      </c>
      <c r="CO648" s="161"/>
      <c r="CP648" s="176">
        <f>IF(PMKAFAAPAYER[[#This Row],[ ]]="Payé",PMKAFAAPAYER[[#This Row],[27.08.2025]],0)</f>
        <v>0</v>
      </c>
      <c r="CQ648" s="18">
        <f t="shared" si="163"/>
        <v>0</v>
      </c>
      <c r="CR648" s="162"/>
      <c r="CS648" s="166">
        <f>IF(PMKAFAAPAYER[[#This Row],[ ]]="Payé",PMKAFAAPAYER[[#This Row],[03.09.2025]],0)</f>
        <v>0</v>
      </c>
      <c r="CT648" s="161"/>
      <c r="CU648" s="166">
        <f>IF(PMKAFAAPAYER[[#This Row],[ ]]="Payé",PMKAFAAPAYER[[#This Row],[10.09.2025]],0)</f>
        <v>0</v>
      </c>
      <c r="CV648" s="161"/>
      <c r="CW648" s="166">
        <f>IF(PMKAFAAPAYER[[#This Row],[ ]]="Payé",PMKAFAAPAYER[[#This Row],[17.09.2025]],0)</f>
        <v>0</v>
      </c>
      <c r="CX648" s="161"/>
      <c r="CY648" s="176">
        <f>IF(PMKAFAAPAYER[[#This Row],[ ]]="Payé",PMKAFAAPAYER[[#This Row],[24.09.2025]],0)</f>
        <v>0</v>
      </c>
      <c r="CZ648" s="17">
        <f t="shared" si="164"/>
        <v>0</v>
      </c>
      <c r="DA648" s="162"/>
      <c r="DB648" s="166">
        <f>IF(PMKAFAAPAYER[[#This Row],[ ]]="Payé",PMKAFAAPAYER[[#This Row],[01.10.2025]],0)</f>
        <v>0</v>
      </c>
      <c r="DC648" s="161"/>
      <c r="DD648" s="166">
        <f>IF(PMKAFAAPAYER[[#This Row],[ ]]="Payé",PMKAFAAPAYER[[#This Row],[08.10.2025]],0)</f>
        <v>0</v>
      </c>
      <c r="DE648" s="161"/>
      <c r="DF648" s="166">
        <f>IF(PMKAFAAPAYER[[#This Row],[ ]]="Payé",PMKAFAAPAYER[[#This Row],[15.10.2025]],0)</f>
        <v>0</v>
      </c>
      <c r="DG648" s="161"/>
      <c r="DH648" s="166">
        <f>IF(PMKAFAAPAYER[[#This Row],[ ]]="Payé",PMKAFAAPAYER[[#This Row],[22.10.2025]],0)</f>
        <v>0</v>
      </c>
      <c r="DI648" s="161"/>
      <c r="DJ648" s="176">
        <f>IF(PMKAFAAPAYER[[#This Row],[ ]]="Payé",PMKAFAAPAYER[[#This Row],[29.10.2025]],0)</f>
        <v>0</v>
      </c>
      <c r="DK648" s="18">
        <f t="shared" si="165"/>
        <v>0</v>
      </c>
      <c r="DL648" s="162"/>
      <c r="DM648" s="166">
        <f>IF(PMKAFAAPAYER[[#This Row],[ ]]="Payé",PMKAFAAPAYER[[#This Row],[05.11.2025]],0)</f>
        <v>0</v>
      </c>
      <c r="DN648" s="161"/>
      <c r="DO648" s="166">
        <f>IF(PMKAFAAPAYER[[#This Row],[ ]]="Payé",PMKAFAAPAYER[[#This Row],[12.11.2025]],0)</f>
        <v>0</v>
      </c>
      <c r="DP648" s="161"/>
      <c r="DQ648" s="166">
        <f>IF(PMKAFAAPAYER[[#This Row],[ ]]="Payé",PMKAFAAPAYER[[#This Row],[19.11.2025]],0)</f>
        <v>0</v>
      </c>
      <c r="DR648" s="161"/>
      <c r="DS648" s="176">
        <f>IF(PMKAFAAPAYER[[#This Row],[ ]]="Payé",PMKAFAAPAYER[[#This Row],[26.11.2025]],0)</f>
        <v>0</v>
      </c>
      <c r="DT648" s="17">
        <f t="shared" si="166"/>
        <v>0</v>
      </c>
      <c r="DU648" s="162"/>
      <c r="DV648" s="166">
        <f>IF(PMKAFAAPAYER[[#This Row],[ ]]="Payé",PMKAFAAPAYER[[#This Row],[03.12.2025]],0)</f>
        <v>0</v>
      </c>
      <c r="DW648" s="161"/>
      <c r="DX648" s="166">
        <f>IF(PMKAFAAPAYER[[#This Row],[ ]]="Payé",PMKAFAAPAYER[[#This Row],[10.12.2025]],0)</f>
        <v>0</v>
      </c>
      <c r="DY648" s="161"/>
      <c r="DZ648" s="166">
        <f>IF(PMKAFAAPAYER[[#This Row],[ ]]="Payé",PMKAFAAPAYER[[#This Row],[17.12.2025]],0)</f>
        <v>0</v>
      </c>
      <c r="EA648" s="161"/>
      <c r="EB648" s="166">
        <f>IF(PMKAFAAPAYER[[#This Row],[ ]]="Payé",PMKAFAAPAYER[[#This Row],[24.12.2025]],0)</f>
        <v>0</v>
      </c>
      <c r="EC648" s="161"/>
      <c r="ED648" s="176">
        <f>IF(PMKAFAAPAYER[[#This Row],[ ]]="Payé",PMKAFAAPAYER[[#This Row],[31.12.2025]],0)</f>
        <v>0</v>
      </c>
      <c r="EE648" s="18">
        <f t="shared" si="167"/>
        <v>0</v>
      </c>
      <c r="EF648" s="11">
        <f t="shared" si="168"/>
        <v>0</v>
      </c>
      <c r="EG648" s="16">
        <f>+PMKAFAAPAYER[[#This Row],[CHF]]-PMKAFAAPAYER[[#This Row],[T2025]]</f>
        <v>0</v>
      </c>
    </row>
    <row r="649" spans="1:137" x14ac:dyDescent="0.3">
      <c r="A649" s="9">
        <f t="shared" si="169"/>
        <v>644</v>
      </c>
      <c r="B649" s="250"/>
      <c r="C649" s="251"/>
      <c r="D649" s="252"/>
      <c r="E649" s="253"/>
      <c r="F649" s="265">
        <f t="shared" si="155"/>
        <v>0</v>
      </c>
      <c r="G649" s="254"/>
      <c r="H649" s="255"/>
      <c r="I649" s="256"/>
      <c r="J649" s="14"/>
      <c r="K649" s="14"/>
      <c r="L649" s="14"/>
      <c r="N649" s="15"/>
      <c r="P649" s="258"/>
      <c r="Q649" s="259"/>
      <c r="R649" s="260"/>
      <c r="S649" s="166">
        <f>IF(PMKAFAAPAYER[[#This Row],[ ]]="Payé",PMKAFAAPAYER[[#This Row],[02.01.2025]],0)</f>
        <v>0</v>
      </c>
      <c r="T649" s="234"/>
      <c r="U649" s="166">
        <f>IF(PMKAFAAPAYER[[#This Row],[ ]]="Payé",PMKAFAAPAYER[[#This Row],[09.01.2025]],0)</f>
        <v>0</v>
      </c>
      <c r="V649" s="234"/>
      <c r="W649" s="166">
        <f>IF(PMKAFAAPAYER[[#This Row],[ ]]="Payé",PMKAFAAPAYER[[#This Row],[16.01.2025]],0)</f>
        <v>0</v>
      </c>
      <c r="X649" s="234"/>
      <c r="Y649" s="166">
        <f>IF(PMKAFAAPAYER[[#This Row],[ ]]="Payé",PMKAFAAPAYER[[#This Row],[23.01.2025]],0)</f>
        <v>0</v>
      </c>
      <c r="Z649" s="234"/>
      <c r="AA649" s="176">
        <f>IF(PMKAFAAPAYER[[#This Row],[ ]]="Payé",PMKAFAAPAYER[[#This Row],[30.01.2025]],0)</f>
        <v>0</v>
      </c>
      <c r="AB649" s="32">
        <f t="shared" si="156"/>
        <v>0</v>
      </c>
      <c r="AC649" s="234"/>
      <c r="AD649" s="166">
        <f>IF(PMKAFAAPAYER[[#This Row],[ ]]="Payé",PMKAFAAPAYER[[#This Row],[06.02.2025]],0)</f>
        <v>0</v>
      </c>
      <c r="AE649" s="234"/>
      <c r="AF649" s="166">
        <f>IF(PMKAFAAPAYER[[#This Row],[ ]]="Payé",PMKAFAAPAYER[[#This Row],[13.02.2025]],0)</f>
        <v>0</v>
      </c>
      <c r="AG649" s="234"/>
      <c r="AH649" s="166">
        <f>IF(PMKAFAAPAYER[[#This Row],[ ]]="Payé",PMKAFAAPAYER[[#This Row],[20.02.2025]],0)</f>
        <v>0</v>
      </c>
      <c r="AI649" s="234"/>
      <c r="AJ649" s="176">
        <f>IF(PMKAFAAPAYER[[#This Row],[ ]]="Payé",PMKAFAAPAYER[[#This Row],[27.02.2025]],0)</f>
        <v>0</v>
      </c>
      <c r="AK649" s="47">
        <f t="shared" si="157"/>
        <v>0</v>
      </c>
      <c r="AL649" s="162"/>
      <c r="AM649" s="166">
        <f>IF(PMKAFAAPAYER[[#This Row],[ ]]="Payé",PMKAFAAPAYER[[#This Row],[05.03.2025]],0)</f>
        <v>0</v>
      </c>
      <c r="AN649" s="161"/>
      <c r="AO649" s="166">
        <f>IF(PMKAFAAPAYER[[#This Row],[ ]]="Payé",PMKAFAAPAYER[[#This Row],[12.03.2025]],0)</f>
        <v>0</v>
      </c>
      <c r="AP649" s="161"/>
      <c r="AQ649" s="166">
        <f>IF(PMKAFAAPAYER[[#This Row],[ ]]="Payé",PMKAFAAPAYER[[#This Row],[19.03.2025]],0)</f>
        <v>0</v>
      </c>
      <c r="AR649" s="161"/>
      <c r="AS649" s="176">
        <f>IF(PMKAFAAPAYER[[#This Row],[ ]]="Payé",PMKAFAAPAYER[[#This Row],[26.03.2025]],0)</f>
        <v>0</v>
      </c>
      <c r="AT649" s="17">
        <f t="shared" si="158"/>
        <v>0</v>
      </c>
      <c r="AU649" s="162"/>
      <c r="AV649" s="166">
        <f>IF(PMKAFAAPAYER[[#This Row],[ ]]="Payé",PMKAFAAPAYER[[#This Row],[02.04.2025]],0)</f>
        <v>0</v>
      </c>
      <c r="AW649" s="161"/>
      <c r="AX649" s="166">
        <f>IF(PMKAFAAPAYER[[#This Row],[ ]]="Payé",PMKAFAAPAYER[[#This Row],[09.04.2025]],0)</f>
        <v>0</v>
      </c>
      <c r="AY649" s="161"/>
      <c r="AZ649" s="166">
        <f>IF(PMKAFAAPAYER[[#This Row],[ ]]="Payé",PMKAFAAPAYER[[#This Row],[16.04.2025]],0)</f>
        <v>0</v>
      </c>
      <c r="BA649" s="161"/>
      <c r="BB649" s="166">
        <f>IF(PMKAFAAPAYER[[#This Row],[ ]]="Payé",PMKAFAAPAYER[[#This Row],[23.04.2025]],0)</f>
        <v>0</v>
      </c>
      <c r="BC649" s="161"/>
      <c r="BD649" s="176">
        <f>IF(PMKAFAAPAYER[[#This Row],[ ]]="Payé",PMKAFAAPAYER[[#This Row],[30.04.2025]],0)</f>
        <v>0</v>
      </c>
      <c r="BE649" s="18">
        <f t="shared" si="159"/>
        <v>0</v>
      </c>
      <c r="BF649" s="162"/>
      <c r="BG649" s="166">
        <f>IF(PMKAFAAPAYER[[#This Row],[ ]]="Payé",PMKAFAAPAYER[[#This Row],[07.05.2025]],0)</f>
        <v>0</v>
      </c>
      <c r="BH649" s="161"/>
      <c r="BI649" s="166">
        <f>IF(PMKAFAAPAYER[[#This Row],[ ]]="Payé",PMKAFAAPAYER[[#This Row],[14.05.2025]],0)</f>
        <v>0</v>
      </c>
      <c r="BJ649" s="161"/>
      <c r="BK649" s="166">
        <f>IF(PMKAFAAPAYER[[#This Row],[ ]]="Payé",PMKAFAAPAYER[[#This Row],[21.05.2025]],0)</f>
        <v>0</v>
      </c>
      <c r="BL649" s="161"/>
      <c r="BM649" s="176">
        <f>IF(PMKAFAAPAYER[[#This Row],[ ]]="Payé",PMKAFAAPAYER[[#This Row],[28.05.2025]],0)</f>
        <v>0</v>
      </c>
      <c r="BN649" s="17">
        <f t="shared" si="160"/>
        <v>0</v>
      </c>
      <c r="BO649" s="162"/>
      <c r="BP649" s="166">
        <f>IF(PMKAFAAPAYER[[#This Row],[ ]]="Payé",PMKAFAAPAYER[[#This Row],[04.06.2025]],0)</f>
        <v>0</v>
      </c>
      <c r="BQ649" s="161"/>
      <c r="BR649" s="166">
        <f>IF(PMKAFAAPAYER[[#This Row],[ ]]="Payé",PMKAFAAPAYER[[#This Row],[11.06.2025]],0)</f>
        <v>0</v>
      </c>
      <c r="BS649" s="161"/>
      <c r="BT649" s="166">
        <f>IF(PMKAFAAPAYER[[#This Row],[ ]]="Payé",PMKAFAAPAYER[[#This Row],[18.06.2025]],0)</f>
        <v>0</v>
      </c>
      <c r="BU649" s="161"/>
      <c r="BV649" s="176">
        <f>IF(PMKAFAAPAYER[[#This Row],[ ]]="Payé",PMKAFAAPAYER[[#This Row],[25.06.2025]],0)</f>
        <v>0</v>
      </c>
      <c r="BW649" s="18">
        <f t="shared" si="161"/>
        <v>0</v>
      </c>
      <c r="BX649" s="162"/>
      <c r="BY649" s="166">
        <f>IF(PMKAFAAPAYER[[#This Row],[ ]]="Payé",PMKAFAAPAYER[[#This Row],[02.07.2025]],0)</f>
        <v>0</v>
      </c>
      <c r="BZ649" s="161"/>
      <c r="CA649" s="166">
        <f>IF(PMKAFAAPAYER[[#This Row],[ ]]="Payé",PMKAFAAPAYER[[#This Row],[09.07.2025]],0)</f>
        <v>0</v>
      </c>
      <c r="CB649" s="161"/>
      <c r="CC649" s="166">
        <f>IF(PMKAFAAPAYER[[#This Row],[ ]]="Payé",PMKAFAAPAYER[[#This Row],[16.07.2025]],0)</f>
        <v>0</v>
      </c>
      <c r="CD649" s="161"/>
      <c r="CE649" s="166">
        <f>IF(PMKAFAAPAYER[[#This Row],[ ]]="Payé",PMKAFAAPAYER[[#This Row],[23.07.2025]],0)</f>
        <v>0</v>
      </c>
      <c r="CF649" s="161"/>
      <c r="CG649" s="176">
        <f>IF(PMKAFAAPAYER[[#This Row],[ ]]="Payé",PMKAFAAPAYER[[#This Row],[30.07.2025]],0)</f>
        <v>0</v>
      </c>
      <c r="CH649" s="17">
        <f t="shared" si="162"/>
        <v>0</v>
      </c>
      <c r="CI649" s="162"/>
      <c r="CJ649" s="166">
        <f>IF(PMKAFAAPAYER[[#This Row],[ ]]="Payé",PMKAFAAPAYER[[#This Row],[06.08.2025]],0)</f>
        <v>0</v>
      </c>
      <c r="CK649" s="161"/>
      <c r="CL649" s="166">
        <f>IF(PMKAFAAPAYER[[#This Row],[ ]]="Payé",PMKAFAAPAYER[[#This Row],[13.08.2025]],0)</f>
        <v>0</v>
      </c>
      <c r="CM649" s="161"/>
      <c r="CN649" s="166">
        <f>IF(PMKAFAAPAYER[[#This Row],[ ]]="Payé",PMKAFAAPAYER[[#This Row],[20.08.2025]],0)</f>
        <v>0</v>
      </c>
      <c r="CO649" s="161"/>
      <c r="CP649" s="176">
        <f>IF(PMKAFAAPAYER[[#This Row],[ ]]="Payé",PMKAFAAPAYER[[#This Row],[27.08.2025]],0)</f>
        <v>0</v>
      </c>
      <c r="CQ649" s="18">
        <f t="shared" si="163"/>
        <v>0</v>
      </c>
      <c r="CR649" s="162"/>
      <c r="CS649" s="166">
        <f>IF(PMKAFAAPAYER[[#This Row],[ ]]="Payé",PMKAFAAPAYER[[#This Row],[03.09.2025]],0)</f>
        <v>0</v>
      </c>
      <c r="CT649" s="161"/>
      <c r="CU649" s="166">
        <f>IF(PMKAFAAPAYER[[#This Row],[ ]]="Payé",PMKAFAAPAYER[[#This Row],[10.09.2025]],0)</f>
        <v>0</v>
      </c>
      <c r="CV649" s="161"/>
      <c r="CW649" s="166">
        <f>IF(PMKAFAAPAYER[[#This Row],[ ]]="Payé",PMKAFAAPAYER[[#This Row],[17.09.2025]],0)</f>
        <v>0</v>
      </c>
      <c r="CX649" s="161"/>
      <c r="CY649" s="176">
        <f>IF(PMKAFAAPAYER[[#This Row],[ ]]="Payé",PMKAFAAPAYER[[#This Row],[24.09.2025]],0)</f>
        <v>0</v>
      </c>
      <c r="CZ649" s="17">
        <f t="shared" si="164"/>
        <v>0</v>
      </c>
      <c r="DA649" s="162"/>
      <c r="DB649" s="166">
        <f>IF(PMKAFAAPAYER[[#This Row],[ ]]="Payé",PMKAFAAPAYER[[#This Row],[01.10.2025]],0)</f>
        <v>0</v>
      </c>
      <c r="DC649" s="161"/>
      <c r="DD649" s="166">
        <f>IF(PMKAFAAPAYER[[#This Row],[ ]]="Payé",PMKAFAAPAYER[[#This Row],[08.10.2025]],0)</f>
        <v>0</v>
      </c>
      <c r="DE649" s="161"/>
      <c r="DF649" s="166">
        <f>IF(PMKAFAAPAYER[[#This Row],[ ]]="Payé",PMKAFAAPAYER[[#This Row],[15.10.2025]],0)</f>
        <v>0</v>
      </c>
      <c r="DG649" s="161"/>
      <c r="DH649" s="166">
        <f>IF(PMKAFAAPAYER[[#This Row],[ ]]="Payé",PMKAFAAPAYER[[#This Row],[22.10.2025]],0)</f>
        <v>0</v>
      </c>
      <c r="DI649" s="161"/>
      <c r="DJ649" s="176">
        <f>IF(PMKAFAAPAYER[[#This Row],[ ]]="Payé",PMKAFAAPAYER[[#This Row],[29.10.2025]],0)</f>
        <v>0</v>
      </c>
      <c r="DK649" s="18">
        <f t="shared" si="165"/>
        <v>0</v>
      </c>
      <c r="DL649" s="162"/>
      <c r="DM649" s="166">
        <f>IF(PMKAFAAPAYER[[#This Row],[ ]]="Payé",PMKAFAAPAYER[[#This Row],[05.11.2025]],0)</f>
        <v>0</v>
      </c>
      <c r="DN649" s="161"/>
      <c r="DO649" s="166">
        <f>IF(PMKAFAAPAYER[[#This Row],[ ]]="Payé",PMKAFAAPAYER[[#This Row],[12.11.2025]],0)</f>
        <v>0</v>
      </c>
      <c r="DP649" s="161"/>
      <c r="DQ649" s="166">
        <f>IF(PMKAFAAPAYER[[#This Row],[ ]]="Payé",PMKAFAAPAYER[[#This Row],[19.11.2025]],0)</f>
        <v>0</v>
      </c>
      <c r="DR649" s="161"/>
      <c r="DS649" s="176">
        <f>IF(PMKAFAAPAYER[[#This Row],[ ]]="Payé",PMKAFAAPAYER[[#This Row],[26.11.2025]],0)</f>
        <v>0</v>
      </c>
      <c r="DT649" s="17">
        <f t="shared" si="166"/>
        <v>0</v>
      </c>
      <c r="DU649" s="162"/>
      <c r="DV649" s="166">
        <f>IF(PMKAFAAPAYER[[#This Row],[ ]]="Payé",PMKAFAAPAYER[[#This Row],[03.12.2025]],0)</f>
        <v>0</v>
      </c>
      <c r="DW649" s="161"/>
      <c r="DX649" s="166">
        <f>IF(PMKAFAAPAYER[[#This Row],[ ]]="Payé",PMKAFAAPAYER[[#This Row],[10.12.2025]],0)</f>
        <v>0</v>
      </c>
      <c r="DY649" s="161"/>
      <c r="DZ649" s="166">
        <f>IF(PMKAFAAPAYER[[#This Row],[ ]]="Payé",PMKAFAAPAYER[[#This Row],[17.12.2025]],0)</f>
        <v>0</v>
      </c>
      <c r="EA649" s="161"/>
      <c r="EB649" s="166">
        <f>IF(PMKAFAAPAYER[[#This Row],[ ]]="Payé",PMKAFAAPAYER[[#This Row],[24.12.2025]],0)</f>
        <v>0</v>
      </c>
      <c r="EC649" s="161"/>
      <c r="ED649" s="176">
        <f>IF(PMKAFAAPAYER[[#This Row],[ ]]="Payé",PMKAFAAPAYER[[#This Row],[31.12.2025]],0)</f>
        <v>0</v>
      </c>
      <c r="EE649" s="18">
        <f t="shared" si="167"/>
        <v>0</v>
      </c>
      <c r="EF649" s="11">
        <f t="shared" si="168"/>
        <v>0</v>
      </c>
      <c r="EG649" s="16">
        <f>+PMKAFAAPAYER[[#This Row],[CHF]]-PMKAFAAPAYER[[#This Row],[T2025]]</f>
        <v>0</v>
      </c>
    </row>
    <row r="650" spans="1:137" x14ac:dyDescent="0.3">
      <c r="A650" s="9">
        <f t="shared" si="169"/>
        <v>645</v>
      </c>
      <c r="B650" s="250"/>
      <c r="C650" s="251"/>
      <c r="D650" s="252"/>
      <c r="E650" s="253"/>
      <c r="F650" s="265">
        <f t="shared" si="155"/>
        <v>0</v>
      </c>
      <c r="G650" s="254"/>
      <c r="H650" s="255"/>
      <c r="I650" s="256"/>
      <c r="J650" s="14"/>
      <c r="K650" s="14"/>
      <c r="L650" s="14"/>
      <c r="N650" s="15"/>
      <c r="P650" s="258"/>
      <c r="Q650" s="259"/>
      <c r="R650" s="260"/>
      <c r="S650" s="166">
        <f>IF(PMKAFAAPAYER[[#This Row],[ ]]="Payé",PMKAFAAPAYER[[#This Row],[02.01.2025]],0)</f>
        <v>0</v>
      </c>
      <c r="T650" s="234"/>
      <c r="U650" s="166">
        <f>IF(PMKAFAAPAYER[[#This Row],[ ]]="Payé",PMKAFAAPAYER[[#This Row],[09.01.2025]],0)</f>
        <v>0</v>
      </c>
      <c r="V650" s="234"/>
      <c r="W650" s="166">
        <f>IF(PMKAFAAPAYER[[#This Row],[ ]]="Payé",PMKAFAAPAYER[[#This Row],[16.01.2025]],0)</f>
        <v>0</v>
      </c>
      <c r="X650" s="234"/>
      <c r="Y650" s="166">
        <f>IF(PMKAFAAPAYER[[#This Row],[ ]]="Payé",PMKAFAAPAYER[[#This Row],[23.01.2025]],0)</f>
        <v>0</v>
      </c>
      <c r="Z650" s="234"/>
      <c r="AA650" s="176">
        <f>IF(PMKAFAAPAYER[[#This Row],[ ]]="Payé",PMKAFAAPAYER[[#This Row],[30.01.2025]],0)</f>
        <v>0</v>
      </c>
      <c r="AB650" s="32">
        <f t="shared" si="156"/>
        <v>0</v>
      </c>
      <c r="AC650" s="234"/>
      <c r="AD650" s="166">
        <f>IF(PMKAFAAPAYER[[#This Row],[ ]]="Payé",PMKAFAAPAYER[[#This Row],[06.02.2025]],0)</f>
        <v>0</v>
      </c>
      <c r="AE650" s="234"/>
      <c r="AF650" s="166">
        <f>IF(PMKAFAAPAYER[[#This Row],[ ]]="Payé",PMKAFAAPAYER[[#This Row],[13.02.2025]],0)</f>
        <v>0</v>
      </c>
      <c r="AG650" s="234"/>
      <c r="AH650" s="166">
        <f>IF(PMKAFAAPAYER[[#This Row],[ ]]="Payé",PMKAFAAPAYER[[#This Row],[20.02.2025]],0)</f>
        <v>0</v>
      </c>
      <c r="AI650" s="234"/>
      <c r="AJ650" s="176">
        <f>IF(PMKAFAAPAYER[[#This Row],[ ]]="Payé",PMKAFAAPAYER[[#This Row],[27.02.2025]],0)</f>
        <v>0</v>
      </c>
      <c r="AK650" s="47">
        <f t="shared" si="157"/>
        <v>0</v>
      </c>
      <c r="AL650" s="162"/>
      <c r="AM650" s="166">
        <f>IF(PMKAFAAPAYER[[#This Row],[ ]]="Payé",PMKAFAAPAYER[[#This Row],[05.03.2025]],0)</f>
        <v>0</v>
      </c>
      <c r="AN650" s="161"/>
      <c r="AO650" s="166">
        <f>IF(PMKAFAAPAYER[[#This Row],[ ]]="Payé",PMKAFAAPAYER[[#This Row],[12.03.2025]],0)</f>
        <v>0</v>
      </c>
      <c r="AP650" s="161"/>
      <c r="AQ650" s="166">
        <f>IF(PMKAFAAPAYER[[#This Row],[ ]]="Payé",PMKAFAAPAYER[[#This Row],[19.03.2025]],0)</f>
        <v>0</v>
      </c>
      <c r="AR650" s="161"/>
      <c r="AS650" s="176">
        <f>IF(PMKAFAAPAYER[[#This Row],[ ]]="Payé",PMKAFAAPAYER[[#This Row],[26.03.2025]],0)</f>
        <v>0</v>
      </c>
      <c r="AT650" s="17">
        <f t="shared" si="158"/>
        <v>0</v>
      </c>
      <c r="AU650" s="162"/>
      <c r="AV650" s="166">
        <f>IF(PMKAFAAPAYER[[#This Row],[ ]]="Payé",PMKAFAAPAYER[[#This Row],[02.04.2025]],0)</f>
        <v>0</v>
      </c>
      <c r="AW650" s="161"/>
      <c r="AX650" s="166">
        <f>IF(PMKAFAAPAYER[[#This Row],[ ]]="Payé",PMKAFAAPAYER[[#This Row],[09.04.2025]],0)</f>
        <v>0</v>
      </c>
      <c r="AY650" s="161"/>
      <c r="AZ650" s="166">
        <f>IF(PMKAFAAPAYER[[#This Row],[ ]]="Payé",PMKAFAAPAYER[[#This Row],[16.04.2025]],0)</f>
        <v>0</v>
      </c>
      <c r="BA650" s="161"/>
      <c r="BB650" s="166">
        <f>IF(PMKAFAAPAYER[[#This Row],[ ]]="Payé",PMKAFAAPAYER[[#This Row],[23.04.2025]],0)</f>
        <v>0</v>
      </c>
      <c r="BC650" s="161"/>
      <c r="BD650" s="176">
        <f>IF(PMKAFAAPAYER[[#This Row],[ ]]="Payé",PMKAFAAPAYER[[#This Row],[30.04.2025]],0)</f>
        <v>0</v>
      </c>
      <c r="BE650" s="18">
        <f t="shared" si="159"/>
        <v>0</v>
      </c>
      <c r="BF650" s="162"/>
      <c r="BG650" s="166">
        <f>IF(PMKAFAAPAYER[[#This Row],[ ]]="Payé",PMKAFAAPAYER[[#This Row],[07.05.2025]],0)</f>
        <v>0</v>
      </c>
      <c r="BH650" s="161"/>
      <c r="BI650" s="166">
        <f>IF(PMKAFAAPAYER[[#This Row],[ ]]="Payé",PMKAFAAPAYER[[#This Row],[14.05.2025]],0)</f>
        <v>0</v>
      </c>
      <c r="BJ650" s="161"/>
      <c r="BK650" s="166">
        <f>IF(PMKAFAAPAYER[[#This Row],[ ]]="Payé",PMKAFAAPAYER[[#This Row],[21.05.2025]],0)</f>
        <v>0</v>
      </c>
      <c r="BL650" s="161"/>
      <c r="BM650" s="176">
        <f>IF(PMKAFAAPAYER[[#This Row],[ ]]="Payé",PMKAFAAPAYER[[#This Row],[28.05.2025]],0)</f>
        <v>0</v>
      </c>
      <c r="BN650" s="17">
        <f t="shared" si="160"/>
        <v>0</v>
      </c>
      <c r="BO650" s="162"/>
      <c r="BP650" s="166">
        <f>IF(PMKAFAAPAYER[[#This Row],[ ]]="Payé",PMKAFAAPAYER[[#This Row],[04.06.2025]],0)</f>
        <v>0</v>
      </c>
      <c r="BQ650" s="161"/>
      <c r="BR650" s="166">
        <f>IF(PMKAFAAPAYER[[#This Row],[ ]]="Payé",PMKAFAAPAYER[[#This Row],[11.06.2025]],0)</f>
        <v>0</v>
      </c>
      <c r="BS650" s="161"/>
      <c r="BT650" s="166">
        <f>IF(PMKAFAAPAYER[[#This Row],[ ]]="Payé",PMKAFAAPAYER[[#This Row],[18.06.2025]],0)</f>
        <v>0</v>
      </c>
      <c r="BU650" s="161"/>
      <c r="BV650" s="176">
        <f>IF(PMKAFAAPAYER[[#This Row],[ ]]="Payé",PMKAFAAPAYER[[#This Row],[25.06.2025]],0)</f>
        <v>0</v>
      </c>
      <c r="BW650" s="18">
        <f t="shared" si="161"/>
        <v>0</v>
      </c>
      <c r="BX650" s="162"/>
      <c r="BY650" s="166">
        <f>IF(PMKAFAAPAYER[[#This Row],[ ]]="Payé",PMKAFAAPAYER[[#This Row],[02.07.2025]],0)</f>
        <v>0</v>
      </c>
      <c r="BZ650" s="161"/>
      <c r="CA650" s="166">
        <f>IF(PMKAFAAPAYER[[#This Row],[ ]]="Payé",PMKAFAAPAYER[[#This Row],[09.07.2025]],0)</f>
        <v>0</v>
      </c>
      <c r="CB650" s="161"/>
      <c r="CC650" s="166">
        <f>IF(PMKAFAAPAYER[[#This Row],[ ]]="Payé",PMKAFAAPAYER[[#This Row],[16.07.2025]],0)</f>
        <v>0</v>
      </c>
      <c r="CD650" s="161"/>
      <c r="CE650" s="166">
        <f>IF(PMKAFAAPAYER[[#This Row],[ ]]="Payé",PMKAFAAPAYER[[#This Row],[23.07.2025]],0)</f>
        <v>0</v>
      </c>
      <c r="CF650" s="161"/>
      <c r="CG650" s="176">
        <f>IF(PMKAFAAPAYER[[#This Row],[ ]]="Payé",PMKAFAAPAYER[[#This Row],[30.07.2025]],0)</f>
        <v>0</v>
      </c>
      <c r="CH650" s="17">
        <f t="shared" si="162"/>
        <v>0</v>
      </c>
      <c r="CI650" s="162"/>
      <c r="CJ650" s="166">
        <f>IF(PMKAFAAPAYER[[#This Row],[ ]]="Payé",PMKAFAAPAYER[[#This Row],[06.08.2025]],0)</f>
        <v>0</v>
      </c>
      <c r="CK650" s="161"/>
      <c r="CL650" s="166">
        <f>IF(PMKAFAAPAYER[[#This Row],[ ]]="Payé",PMKAFAAPAYER[[#This Row],[13.08.2025]],0)</f>
        <v>0</v>
      </c>
      <c r="CM650" s="161"/>
      <c r="CN650" s="166">
        <f>IF(PMKAFAAPAYER[[#This Row],[ ]]="Payé",PMKAFAAPAYER[[#This Row],[20.08.2025]],0)</f>
        <v>0</v>
      </c>
      <c r="CO650" s="161"/>
      <c r="CP650" s="176">
        <f>IF(PMKAFAAPAYER[[#This Row],[ ]]="Payé",PMKAFAAPAYER[[#This Row],[27.08.2025]],0)</f>
        <v>0</v>
      </c>
      <c r="CQ650" s="18">
        <f t="shared" si="163"/>
        <v>0</v>
      </c>
      <c r="CR650" s="162"/>
      <c r="CS650" s="166">
        <f>IF(PMKAFAAPAYER[[#This Row],[ ]]="Payé",PMKAFAAPAYER[[#This Row],[03.09.2025]],0)</f>
        <v>0</v>
      </c>
      <c r="CT650" s="161"/>
      <c r="CU650" s="166">
        <f>IF(PMKAFAAPAYER[[#This Row],[ ]]="Payé",PMKAFAAPAYER[[#This Row],[10.09.2025]],0)</f>
        <v>0</v>
      </c>
      <c r="CV650" s="161"/>
      <c r="CW650" s="166">
        <f>IF(PMKAFAAPAYER[[#This Row],[ ]]="Payé",PMKAFAAPAYER[[#This Row],[17.09.2025]],0)</f>
        <v>0</v>
      </c>
      <c r="CX650" s="161"/>
      <c r="CY650" s="176">
        <f>IF(PMKAFAAPAYER[[#This Row],[ ]]="Payé",PMKAFAAPAYER[[#This Row],[24.09.2025]],0)</f>
        <v>0</v>
      </c>
      <c r="CZ650" s="17">
        <f t="shared" si="164"/>
        <v>0</v>
      </c>
      <c r="DA650" s="162"/>
      <c r="DB650" s="166">
        <f>IF(PMKAFAAPAYER[[#This Row],[ ]]="Payé",PMKAFAAPAYER[[#This Row],[01.10.2025]],0)</f>
        <v>0</v>
      </c>
      <c r="DC650" s="161"/>
      <c r="DD650" s="166">
        <f>IF(PMKAFAAPAYER[[#This Row],[ ]]="Payé",PMKAFAAPAYER[[#This Row],[08.10.2025]],0)</f>
        <v>0</v>
      </c>
      <c r="DE650" s="161"/>
      <c r="DF650" s="166">
        <f>IF(PMKAFAAPAYER[[#This Row],[ ]]="Payé",PMKAFAAPAYER[[#This Row],[15.10.2025]],0)</f>
        <v>0</v>
      </c>
      <c r="DG650" s="161"/>
      <c r="DH650" s="166">
        <f>IF(PMKAFAAPAYER[[#This Row],[ ]]="Payé",PMKAFAAPAYER[[#This Row],[22.10.2025]],0)</f>
        <v>0</v>
      </c>
      <c r="DI650" s="161"/>
      <c r="DJ650" s="176">
        <f>IF(PMKAFAAPAYER[[#This Row],[ ]]="Payé",PMKAFAAPAYER[[#This Row],[29.10.2025]],0)</f>
        <v>0</v>
      </c>
      <c r="DK650" s="18">
        <f t="shared" si="165"/>
        <v>0</v>
      </c>
      <c r="DL650" s="162"/>
      <c r="DM650" s="166">
        <f>IF(PMKAFAAPAYER[[#This Row],[ ]]="Payé",PMKAFAAPAYER[[#This Row],[05.11.2025]],0)</f>
        <v>0</v>
      </c>
      <c r="DN650" s="161"/>
      <c r="DO650" s="166">
        <f>IF(PMKAFAAPAYER[[#This Row],[ ]]="Payé",PMKAFAAPAYER[[#This Row],[12.11.2025]],0)</f>
        <v>0</v>
      </c>
      <c r="DP650" s="161"/>
      <c r="DQ650" s="166">
        <f>IF(PMKAFAAPAYER[[#This Row],[ ]]="Payé",PMKAFAAPAYER[[#This Row],[19.11.2025]],0)</f>
        <v>0</v>
      </c>
      <c r="DR650" s="161"/>
      <c r="DS650" s="176">
        <f>IF(PMKAFAAPAYER[[#This Row],[ ]]="Payé",PMKAFAAPAYER[[#This Row],[26.11.2025]],0)</f>
        <v>0</v>
      </c>
      <c r="DT650" s="17">
        <f t="shared" si="166"/>
        <v>0</v>
      </c>
      <c r="DU650" s="162"/>
      <c r="DV650" s="166">
        <f>IF(PMKAFAAPAYER[[#This Row],[ ]]="Payé",PMKAFAAPAYER[[#This Row],[03.12.2025]],0)</f>
        <v>0</v>
      </c>
      <c r="DW650" s="161"/>
      <c r="DX650" s="166">
        <f>IF(PMKAFAAPAYER[[#This Row],[ ]]="Payé",PMKAFAAPAYER[[#This Row],[10.12.2025]],0)</f>
        <v>0</v>
      </c>
      <c r="DY650" s="161"/>
      <c r="DZ650" s="166">
        <f>IF(PMKAFAAPAYER[[#This Row],[ ]]="Payé",PMKAFAAPAYER[[#This Row],[17.12.2025]],0)</f>
        <v>0</v>
      </c>
      <c r="EA650" s="161"/>
      <c r="EB650" s="166">
        <f>IF(PMKAFAAPAYER[[#This Row],[ ]]="Payé",PMKAFAAPAYER[[#This Row],[24.12.2025]],0)</f>
        <v>0</v>
      </c>
      <c r="EC650" s="161"/>
      <c r="ED650" s="176">
        <f>IF(PMKAFAAPAYER[[#This Row],[ ]]="Payé",PMKAFAAPAYER[[#This Row],[31.12.2025]],0)</f>
        <v>0</v>
      </c>
      <c r="EE650" s="18">
        <f t="shared" si="167"/>
        <v>0</v>
      </c>
      <c r="EF650" s="11">
        <f t="shared" si="168"/>
        <v>0</v>
      </c>
      <c r="EG650" s="16">
        <f>+PMKAFAAPAYER[[#This Row],[CHF]]-PMKAFAAPAYER[[#This Row],[T2025]]</f>
        <v>0</v>
      </c>
    </row>
    <row r="651" spans="1:137" x14ac:dyDescent="0.3">
      <c r="A651" s="9">
        <f t="shared" si="169"/>
        <v>646</v>
      </c>
      <c r="B651" s="250"/>
      <c r="C651" s="251"/>
      <c r="D651" s="252"/>
      <c r="E651" s="253"/>
      <c r="F651" s="265">
        <f t="shared" si="155"/>
        <v>0</v>
      </c>
      <c r="G651" s="254"/>
      <c r="H651" s="255"/>
      <c r="I651" s="256"/>
      <c r="J651" s="14"/>
      <c r="K651" s="14"/>
      <c r="L651" s="14"/>
      <c r="N651" s="15"/>
      <c r="P651" s="258"/>
      <c r="Q651" s="259"/>
      <c r="R651" s="260"/>
      <c r="S651" s="166">
        <f>IF(PMKAFAAPAYER[[#This Row],[ ]]="Payé",PMKAFAAPAYER[[#This Row],[02.01.2025]],0)</f>
        <v>0</v>
      </c>
      <c r="T651" s="234"/>
      <c r="U651" s="166">
        <f>IF(PMKAFAAPAYER[[#This Row],[ ]]="Payé",PMKAFAAPAYER[[#This Row],[09.01.2025]],0)</f>
        <v>0</v>
      </c>
      <c r="V651" s="234"/>
      <c r="W651" s="166">
        <f>IF(PMKAFAAPAYER[[#This Row],[ ]]="Payé",PMKAFAAPAYER[[#This Row],[16.01.2025]],0)</f>
        <v>0</v>
      </c>
      <c r="X651" s="234"/>
      <c r="Y651" s="166">
        <f>IF(PMKAFAAPAYER[[#This Row],[ ]]="Payé",PMKAFAAPAYER[[#This Row],[23.01.2025]],0)</f>
        <v>0</v>
      </c>
      <c r="Z651" s="234"/>
      <c r="AA651" s="176">
        <f>IF(PMKAFAAPAYER[[#This Row],[ ]]="Payé",PMKAFAAPAYER[[#This Row],[30.01.2025]],0)</f>
        <v>0</v>
      </c>
      <c r="AB651" s="32">
        <f t="shared" si="156"/>
        <v>0</v>
      </c>
      <c r="AC651" s="234"/>
      <c r="AD651" s="166">
        <f>IF(PMKAFAAPAYER[[#This Row],[ ]]="Payé",PMKAFAAPAYER[[#This Row],[06.02.2025]],0)</f>
        <v>0</v>
      </c>
      <c r="AE651" s="234"/>
      <c r="AF651" s="166">
        <f>IF(PMKAFAAPAYER[[#This Row],[ ]]="Payé",PMKAFAAPAYER[[#This Row],[13.02.2025]],0)</f>
        <v>0</v>
      </c>
      <c r="AG651" s="234"/>
      <c r="AH651" s="166">
        <f>IF(PMKAFAAPAYER[[#This Row],[ ]]="Payé",PMKAFAAPAYER[[#This Row],[20.02.2025]],0)</f>
        <v>0</v>
      </c>
      <c r="AI651" s="234"/>
      <c r="AJ651" s="176">
        <f>IF(PMKAFAAPAYER[[#This Row],[ ]]="Payé",PMKAFAAPAYER[[#This Row],[27.02.2025]],0)</f>
        <v>0</v>
      </c>
      <c r="AK651" s="47">
        <f t="shared" si="157"/>
        <v>0</v>
      </c>
      <c r="AL651" s="162"/>
      <c r="AM651" s="166">
        <f>IF(PMKAFAAPAYER[[#This Row],[ ]]="Payé",PMKAFAAPAYER[[#This Row],[05.03.2025]],0)</f>
        <v>0</v>
      </c>
      <c r="AN651" s="161"/>
      <c r="AO651" s="166">
        <f>IF(PMKAFAAPAYER[[#This Row],[ ]]="Payé",PMKAFAAPAYER[[#This Row],[12.03.2025]],0)</f>
        <v>0</v>
      </c>
      <c r="AP651" s="161"/>
      <c r="AQ651" s="166">
        <f>IF(PMKAFAAPAYER[[#This Row],[ ]]="Payé",PMKAFAAPAYER[[#This Row],[19.03.2025]],0)</f>
        <v>0</v>
      </c>
      <c r="AR651" s="161"/>
      <c r="AS651" s="176">
        <f>IF(PMKAFAAPAYER[[#This Row],[ ]]="Payé",PMKAFAAPAYER[[#This Row],[26.03.2025]],0)</f>
        <v>0</v>
      </c>
      <c r="AT651" s="17">
        <f t="shared" si="158"/>
        <v>0</v>
      </c>
      <c r="AU651" s="162"/>
      <c r="AV651" s="166">
        <f>IF(PMKAFAAPAYER[[#This Row],[ ]]="Payé",PMKAFAAPAYER[[#This Row],[02.04.2025]],0)</f>
        <v>0</v>
      </c>
      <c r="AW651" s="161"/>
      <c r="AX651" s="166">
        <f>IF(PMKAFAAPAYER[[#This Row],[ ]]="Payé",PMKAFAAPAYER[[#This Row],[09.04.2025]],0)</f>
        <v>0</v>
      </c>
      <c r="AY651" s="161"/>
      <c r="AZ651" s="166">
        <f>IF(PMKAFAAPAYER[[#This Row],[ ]]="Payé",PMKAFAAPAYER[[#This Row],[16.04.2025]],0)</f>
        <v>0</v>
      </c>
      <c r="BA651" s="161"/>
      <c r="BB651" s="166">
        <f>IF(PMKAFAAPAYER[[#This Row],[ ]]="Payé",PMKAFAAPAYER[[#This Row],[23.04.2025]],0)</f>
        <v>0</v>
      </c>
      <c r="BC651" s="161"/>
      <c r="BD651" s="176">
        <f>IF(PMKAFAAPAYER[[#This Row],[ ]]="Payé",PMKAFAAPAYER[[#This Row],[30.04.2025]],0)</f>
        <v>0</v>
      </c>
      <c r="BE651" s="18">
        <f t="shared" si="159"/>
        <v>0</v>
      </c>
      <c r="BF651" s="162"/>
      <c r="BG651" s="166">
        <f>IF(PMKAFAAPAYER[[#This Row],[ ]]="Payé",PMKAFAAPAYER[[#This Row],[07.05.2025]],0)</f>
        <v>0</v>
      </c>
      <c r="BH651" s="161"/>
      <c r="BI651" s="166">
        <f>IF(PMKAFAAPAYER[[#This Row],[ ]]="Payé",PMKAFAAPAYER[[#This Row],[14.05.2025]],0)</f>
        <v>0</v>
      </c>
      <c r="BJ651" s="161"/>
      <c r="BK651" s="166">
        <f>IF(PMKAFAAPAYER[[#This Row],[ ]]="Payé",PMKAFAAPAYER[[#This Row],[21.05.2025]],0)</f>
        <v>0</v>
      </c>
      <c r="BL651" s="161"/>
      <c r="BM651" s="176">
        <f>IF(PMKAFAAPAYER[[#This Row],[ ]]="Payé",PMKAFAAPAYER[[#This Row],[28.05.2025]],0)</f>
        <v>0</v>
      </c>
      <c r="BN651" s="17">
        <f t="shared" si="160"/>
        <v>0</v>
      </c>
      <c r="BO651" s="162"/>
      <c r="BP651" s="166">
        <f>IF(PMKAFAAPAYER[[#This Row],[ ]]="Payé",PMKAFAAPAYER[[#This Row],[04.06.2025]],0)</f>
        <v>0</v>
      </c>
      <c r="BQ651" s="161"/>
      <c r="BR651" s="166">
        <f>IF(PMKAFAAPAYER[[#This Row],[ ]]="Payé",PMKAFAAPAYER[[#This Row],[11.06.2025]],0)</f>
        <v>0</v>
      </c>
      <c r="BS651" s="161"/>
      <c r="BT651" s="166">
        <f>IF(PMKAFAAPAYER[[#This Row],[ ]]="Payé",PMKAFAAPAYER[[#This Row],[18.06.2025]],0)</f>
        <v>0</v>
      </c>
      <c r="BU651" s="161"/>
      <c r="BV651" s="176">
        <f>IF(PMKAFAAPAYER[[#This Row],[ ]]="Payé",PMKAFAAPAYER[[#This Row],[25.06.2025]],0)</f>
        <v>0</v>
      </c>
      <c r="BW651" s="18">
        <f t="shared" si="161"/>
        <v>0</v>
      </c>
      <c r="BX651" s="162"/>
      <c r="BY651" s="166">
        <f>IF(PMKAFAAPAYER[[#This Row],[ ]]="Payé",PMKAFAAPAYER[[#This Row],[02.07.2025]],0)</f>
        <v>0</v>
      </c>
      <c r="BZ651" s="161"/>
      <c r="CA651" s="166">
        <f>IF(PMKAFAAPAYER[[#This Row],[ ]]="Payé",PMKAFAAPAYER[[#This Row],[09.07.2025]],0)</f>
        <v>0</v>
      </c>
      <c r="CB651" s="161"/>
      <c r="CC651" s="166">
        <f>IF(PMKAFAAPAYER[[#This Row],[ ]]="Payé",PMKAFAAPAYER[[#This Row],[16.07.2025]],0)</f>
        <v>0</v>
      </c>
      <c r="CD651" s="161"/>
      <c r="CE651" s="166">
        <f>IF(PMKAFAAPAYER[[#This Row],[ ]]="Payé",PMKAFAAPAYER[[#This Row],[23.07.2025]],0)</f>
        <v>0</v>
      </c>
      <c r="CF651" s="161"/>
      <c r="CG651" s="176">
        <f>IF(PMKAFAAPAYER[[#This Row],[ ]]="Payé",PMKAFAAPAYER[[#This Row],[30.07.2025]],0)</f>
        <v>0</v>
      </c>
      <c r="CH651" s="17">
        <f t="shared" si="162"/>
        <v>0</v>
      </c>
      <c r="CI651" s="162"/>
      <c r="CJ651" s="166">
        <f>IF(PMKAFAAPAYER[[#This Row],[ ]]="Payé",PMKAFAAPAYER[[#This Row],[06.08.2025]],0)</f>
        <v>0</v>
      </c>
      <c r="CK651" s="161"/>
      <c r="CL651" s="166">
        <f>IF(PMKAFAAPAYER[[#This Row],[ ]]="Payé",PMKAFAAPAYER[[#This Row],[13.08.2025]],0)</f>
        <v>0</v>
      </c>
      <c r="CM651" s="161"/>
      <c r="CN651" s="166">
        <f>IF(PMKAFAAPAYER[[#This Row],[ ]]="Payé",PMKAFAAPAYER[[#This Row],[20.08.2025]],0)</f>
        <v>0</v>
      </c>
      <c r="CO651" s="161"/>
      <c r="CP651" s="176">
        <f>IF(PMKAFAAPAYER[[#This Row],[ ]]="Payé",PMKAFAAPAYER[[#This Row],[27.08.2025]],0)</f>
        <v>0</v>
      </c>
      <c r="CQ651" s="18">
        <f t="shared" si="163"/>
        <v>0</v>
      </c>
      <c r="CR651" s="162"/>
      <c r="CS651" s="166">
        <f>IF(PMKAFAAPAYER[[#This Row],[ ]]="Payé",PMKAFAAPAYER[[#This Row],[03.09.2025]],0)</f>
        <v>0</v>
      </c>
      <c r="CT651" s="161"/>
      <c r="CU651" s="166">
        <f>IF(PMKAFAAPAYER[[#This Row],[ ]]="Payé",PMKAFAAPAYER[[#This Row],[10.09.2025]],0)</f>
        <v>0</v>
      </c>
      <c r="CV651" s="161"/>
      <c r="CW651" s="166">
        <f>IF(PMKAFAAPAYER[[#This Row],[ ]]="Payé",PMKAFAAPAYER[[#This Row],[17.09.2025]],0)</f>
        <v>0</v>
      </c>
      <c r="CX651" s="161"/>
      <c r="CY651" s="176">
        <f>IF(PMKAFAAPAYER[[#This Row],[ ]]="Payé",PMKAFAAPAYER[[#This Row],[24.09.2025]],0)</f>
        <v>0</v>
      </c>
      <c r="CZ651" s="17">
        <f t="shared" si="164"/>
        <v>0</v>
      </c>
      <c r="DA651" s="162"/>
      <c r="DB651" s="166">
        <f>IF(PMKAFAAPAYER[[#This Row],[ ]]="Payé",PMKAFAAPAYER[[#This Row],[01.10.2025]],0)</f>
        <v>0</v>
      </c>
      <c r="DC651" s="161"/>
      <c r="DD651" s="166">
        <f>IF(PMKAFAAPAYER[[#This Row],[ ]]="Payé",PMKAFAAPAYER[[#This Row],[08.10.2025]],0)</f>
        <v>0</v>
      </c>
      <c r="DE651" s="161"/>
      <c r="DF651" s="166">
        <f>IF(PMKAFAAPAYER[[#This Row],[ ]]="Payé",PMKAFAAPAYER[[#This Row],[15.10.2025]],0)</f>
        <v>0</v>
      </c>
      <c r="DG651" s="161"/>
      <c r="DH651" s="166">
        <f>IF(PMKAFAAPAYER[[#This Row],[ ]]="Payé",PMKAFAAPAYER[[#This Row],[22.10.2025]],0)</f>
        <v>0</v>
      </c>
      <c r="DI651" s="161"/>
      <c r="DJ651" s="176">
        <f>IF(PMKAFAAPAYER[[#This Row],[ ]]="Payé",PMKAFAAPAYER[[#This Row],[29.10.2025]],0)</f>
        <v>0</v>
      </c>
      <c r="DK651" s="18">
        <f t="shared" si="165"/>
        <v>0</v>
      </c>
      <c r="DL651" s="162"/>
      <c r="DM651" s="166">
        <f>IF(PMKAFAAPAYER[[#This Row],[ ]]="Payé",PMKAFAAPAYER[[#This Row],[05.11.2025]],0)</f>
        <v>0</v>
      </c>
      <c r="DN651" s="161"/>
      <c r="DO651" s="166">
        <f>IF(PMKAFAAPAYER[[#This Row],[ ]]="Payé",PMKAFAAPAYER[[#This Row],[12.11.2025]],0)</f>
        <v>0</v>
      </c>
      <c r="DP651" s="161"/>
      <c r="DQ651" s="166">
        <f>IF(PMKAFAAPAYER[[#This Row],[ ]]="Payé",PMKAFAAPAYER[[#This Row],[19.11.2025]],0)</f>
        <v>0</v>
      </c>
      <c r="DR651" s="161"/>
      <c r="DS651" s="176">
        <f>IF(PMKAFAAPAYER[[#This Row],[ ]]="Payé",PMKAFAAPAYER[[#This Row],[26.11.2025]],0)</f>
        <v>0</v>
      </c>
      <c r="DT651" s="17">
        <f t="shared" si="166"/>
        <v>0</v>
      </c>
      <c r="DU651" s="162"/>
      <c r="DV651" s="166">
        <f>IF(PMKAFAAPAYER[[#This Row],[ ]]="Payé",PMKAFAAPAYER[[#This Row],[03.12.2025]],0)</f>
        <v>0</v>
      </c>
      <c r="DW651" s="161"/>
      <c r="DX651" s="166">
        <f>IF(PMKAFAAPAYER[[#This Row],[ ]]="Payé",PMKAFAAPAYER[[#This Row],[10.12.2025]],0)</f>
        <v>0</v>
      </c>
      <c r="DY651" s="161"/>
      <c r="DZ651" s="166">
        <f>IF(PMKAFAAPAYER[[#This Row],[ ]]="Payé",PMKAFAAPAYER[[#This Row],[17.12.2025]],0)</f>
        <v>0</v>
      </c>
      <c r="EA651" s="161"/>
      <c r="EB651" s="166">
        <f>IF(PMKAFAAPAYER[[#This Row],[ ]]="Payé",PMKAFAAPAYER[[#This Row],[24.12.2025]],0)</f>
        <v>0</v>
      </c>
      <c r="EC651" s="161"/>
      <c r="ED651" s="176">
        <f>IF(PMKAFAAPAYER[[#This Row],[ ]]="Payé",PMKAFAAPAYER[[#This Row],[31.12.2025]],0)</f>
        <v>0</v>
      </c>
      <c r="EE651" s="18">
        <f t="shared" si="167"/>
        <v>0</v>
      </c>
      <c r="EF651" s="11">
        <f t="shared" si="168"/>
        <v>0</v>
      </c>
      <c r="EG651" s="16">
        <f>+PMKAFAAPAYER[[#This Row],[CHF]]-PMKAFAAPAYER[[#This Row],[T2025]]</f>
        <v>0</v>
      </c>
    </row>
    <row r="652" spans="1:137" x14ac:dyDescent="0.3">
      <c r="A652" s="9">
        <f t="shared" si="169"/>
        <v>647</v>
      </c>
      <c r="B652" s="250"/>
      <c r="C652" s="251"/>
      <c r="D652" s="252"/>
      <c r="E652" s="253"/>
      <c r="F652" s="265">
        <f t="shared" si="155"/>
        <v>0</v>
      </c>
      <c r="G652" s="254"/>
      <c r="H652" s="255"/>
      <c r="I652" s="256"/>
      <c r="J652" s="14"/>
      <c r="K652" s="14"/>
      <c r="L652" s="14"/>
      <c r="N652" s="15"/>
      <c r="P652" s="258"/>
      <c r="Q652" s="259"/>
      <c r="R652" s="260"/>
      <c r="S652" s="166">
        <f>IF(PMKAFAAPAYER[[#This Row],[ ]]="Payé",PMKAFAAPAYER[[#This Row],[02.01.2025]],0)</f>
        <v>0</v>
      </c>
      <c r="T652" s="234"/>
      <c r="U652" s="166">
        <f>IF(PMKAFAAPAYER[[#This Row],[ ]]="Payé",PMKAFAAPAYER[[#This Row],[09.01.2025]],0)</f>
        <v>0</v>
      </c>
      <c r="V652" s="234"/>
      <c r="W652" s="166">
        <f>IF(PMKAFAAPAYER[[#This Row],[ ]]="Payé",PMKAFAAPAYER[[#This Row],[16.01.2025]],0)</f>
        <v>0</v>
      </c>
      <c r="X652" s="234"/>
      <c r="Y652" s="166">
        <f>IF(PMKAFAAPAYER[[#This Row],[ ]]="Payé",PMKAFAAPAYER[[#This Row],[23.01.2025]],0)</f>
        <v>0</v>
      </c>
      <c r="Z652" s="234"/>
      <c r="AA652" s="176">
        <f>IF(PMKAFAAPAYER[[#This Row],[ ]]="Payé",PMKAFAAPAYER[[#This Row],[30.01.2025]],0)</f>
        <v>0</v>
      </c>
      <c r="AB652" s="32">
        <f t="shared" si="156"/>
        <v>0</v>
      </c>
      <c r="AC652" s="234"/>
      <c r="AD652" s="166">
        <f>IF(PMKAFAAPAYER[[#This Row],[ ]]="Payé",PMKAFAAPAYER[[#This Row],[06.02.2025]],0)</f>
        <v>0</v>
      </c>
      <c r="AE652" s="234"/>
      <c r="AF652" s="166">
        <f>IF(PMKAFAAPAYER[[#This Row],[ ]]="Payé",PMKAFAAPAYER[[#This Row],[13.02.2025]],0)</f>
        <v>0</v>
      </c>
      <c r="AG652" s="234"/>
      <c r="AH652" s="166">
        <f>IF(PMKAFAAPAYER[[#This Row],[ ]]="Payé",PMKAFAAPAYER[[#This Row],[20.02.2025]],0)</f>
        <v>0</v>
      </c>
      <c r="AI652" s="234"/>
      <c r="AJ652" s="176">
        <f>IF(PMKAFAAPAYER[[#This Row],[ ]]="Payé",PMKAFAAPAYER[[#This Row],[27.02.2025]],0)</f>
        <v>0</v>
      </c>
      <c r="AK652" s="47">
        <f t="shared" si="157"/>
        <v>0</v>
      </c>
      <c r="AL652" s="162"/>
      <c r="AM652" s="166">
        <f>IF(PMKAFAAPAYER[[#This Row],[ ]]="Payé",PMKAFAAPAYER[[#This Row],[05.03.2025]],0)</f>
        <v>0</v>
      </c>
      <c r="AN652" s="161"/>
      <c r="AO652" s="166">
        <f>IF(PMKAFAAPAYER[[#This Row],[ ]]="Payé",PMKAFAAPAYER[[#This Row],[12.03.2025]],0)</f>
        <v>0</v>
      </c>
      <c r="AP652" s="161"/>
      <c r="AQ652" s="166">
        <f>IF(PMKAFAAPAYER[[#This Row],[ ]]="Payé",PMKAFAAPAYER[[#This Row],[19.03.2025]],0)</f>
        <v>0</v>
      </c>
      <c r="AR652" s="161"/>
      <c r="AS652" s="176">
        <f>IF(PMKAFAAPAYER[[#This Row],[ ]]="Payé",PMKAFAAPAYER[[#This Row],[26.03.2025]],0)</f>
        <v>0</v>
      </c>
      <c r="AT652" s="17">
        <f t="shared" si="158"/>
        <v>0</v>
      </c>
      <c r="AU652" s="162"/>
      <c r="AV652" s="166">
        <f>IF(PMKAFAAPAYER[[#This Row],[ ]]="Payé",PMKAFAAPAYER[[#This Row],[02.04.2025]],0)</f>
        <v>0</v>
      </c>
      <c r="AW652" s="161"/>
      <c r="AX652" s="166">
        <f>IF(PMKAFAAPAYER[[#This Row],[ ]]="Payé",PMKAFAAPAYER[[#This Row],[09.04.2025]],0)</f>
        <v>0</v>
      </c>
      <c r="AY652" s="161"/>
      <c r="AZ652" s="166">
        <f>IF(PMKAFAAPAYER[[#This Row],[ ]]="Payé",PMKAFAAPAYER[[#This Row],[16.04.2025]],0)</f>
        <v>0</v>
      </c>
      <c r="BA652" s="161"/>
      <c r="BB652" s="166">
        <f>IF(PMKAFAAPAYER[[#This Row],[ ]]="Payé",PMKAFAAPAYER[[#This Row],[23.04.2025]],0)</f>
        <v>0</v>
      </c>
      <c r="BC652" s="161"/>
      <c r="BD652" s="176">
        <f>IF(PMKAFAAPAYER[[#This Row],[ ]]="Payé",PMKAFAAPAYER[[#This Row],[30.04.2025]],0)</f>
        <v>0</v>
      </c>
      <c r="BE652" s="18">
        <f t="shared" si="159"/>
        <v>0</v>
      </c>
      <c r="BF652" s="162"/>
      <c r="BG652" s="166">
        <f>IF(PMKAFAAPAYER[[#This Row],[ ]]="Payé",PMKAFAAPAYER[[#This Row],[07.05.2025]],0)</f>
        <v>0</v>
      </c>
      <c r="BH652" s="161"/>
      <c r="BI652" s="166">
        <f>IF(PMKAFAAPAYER[[#This Row],[ ]]="Payé",PMKAFAAPAYER[[#This Row],[14.05.2025]],0)</f>
        <v>0</v>
      </c>
      <c r="BJ652" s="161"/>
      <c r="BK652" s="166">
        <f>IF(PMKAFAAPAYER[[#This Row],[ ]]="Payé",PMKAFAAPAYER[[#This Row],[21.05.2025]],0)</f>
        <v>0</v>
      </c>
      <c r="BL652" s="161"/>
      <c r="BM652" s="176">
        <f>IF(PMKAFAAPAYER[[#This Row],[ ]]="Payé",PMKAFAAPAYER[[#This Row],[28.05.2025]],0)</f>
        <v>0</v>
      </c>
      <c r="BN652" s="17">
        <f t="shared" si="160"/>
        <v>0</v>
      </c>
      <c r="BO652" s="162"/>
      <c r="BP652" s="166">
        <f>IF(PMKAFAAPAYER[[#This Row],[ ]]="Payé",PMKAFAAPAYER[[#This Row],[04.06.2025]],0)</f>
        <v>0</v>
      </c>
      <c r="BQ652" s="161"/>
      <c r="BR652" s="166">
        <f>IF(PMKAFAAPAYER[[#This Row],[ ]]="Payé",PMKAFAAPAYER[[#This Row],[11.06.2025]],0)</f>
        <v>0</v>
      </c>
      <c r="BS652" s="161"/>
      <c r="BT652" s="166">
        <f>IF(PMKAFAAPAYER[[#This Row],[ ]]="Payé",PMKAFAAPAYER[[#This Row],[18.06.2025]],0)</f>
        <v>0</v>
      </c>
      <c r="BU652" s="161"/>
      <c r="BV652" s="176">
        <f>IF(PMKAFAAPAYER[[#This Row],[ ]]="Payé",PMKAFAAPAYER[[#This Row],[25.06.2025]],0)</f>
        <v>0</v>
      </c>
      <c r="BW652" s="18">
        <f t="shared" si="161"/>
        <v>0</v>
      </c>
      <c r="BX652" s="162"/>
      <c r="BY652" s="166">
        <f>IF(PMKAFAAPAYER[[#This Row],[ ]]="Payé",PMKAFAAPAYER[[#This Row],[02.07.2025]],0)</f>
        <v>0</v>
      </c>
      <c r="BZ652" s="161"/>
      <c r="CA652" s="166">
        <f>IF(PMKAFAAPAYER[[#This Row],[ ]]="Payé",PMKAFAAPAYER[[#This Row],[09.07.2025]],0)</f>
        <v>0</v>
      </c>
      <c r="CB652" s="161"/>
      <c r="CC652" s="166">
        <f>IF(PMKAFAAPAYER[[#This Row],[ ]]="Payé",PMKAFAAPAYER[[#This Row],[16.07.2025]],0)</f>
        <v>0</v>
      </c>
      <c r="CD652" s="161"/>
      <c r="CE652" s="166">
        <f>IF(PMKAFAAPAYER[[#This Row],[ ]]="Payé",PMKAFAAPAYER[[#This Row],[23.07.2025]],0)</f>
        <v>0</v>
      </c>
      <c r="CF652" s="161"/>
      <c r="CG652" s="176">
        <f>IF(PMKAFAAPAYER[[#This Row],[ ]]="Payé",PMKAFAAPAYER[[#This Row],[30.07.2025]],0)</f>
        <v>0</v>
      </c>
      <c r="CH652" s="17">
        <f t="shared" si="162"/>
        <v>0</v>
      </c>
      <c r="CI652" s="162"/>
      <c r="CJ652" s="166">
        <f>IF(PMKAFAAPAYER[[#This Row],[ ]]="Payé",PMKAFAAPAYER[[#This Row],[06.08.2025]],0)</f>
        <v>0</v>
      </c>
      <c r="CK652" s="161"/>
      <c r="CL652" s="166">
        <f>IF(PMKAFAAPAYER[[#This Row],[ ]]="Payé",PMKAFAAPAYER[[#This Row],[13.08.2025]],0)</f>
        <v>0</v>
      </c>
      <c r="CM652" s="161"/>
      <c r="CN652" s="166">
        <f>IF(PMKAFAAPAYER[[#This Row],[ ]]="Payé",PMKAFAAPAYER[[#This Row],[20.08.2025]],0)</f>
        <v>0</v>
      </c>
      <c r="CO652" s="161"/>
      <c r="CP652" s="176">
        <f>IF(PMKAFAAPAYER[[#This Row],[ ]]="Payé",PMKAFAAPAYER[[#This Row],[27.08.2025]],0)</f>
        <v>0</v>
      </c>
      <c r="CQ652" s="18">
        <f t="shared" si="163"/>
        <v>0</v>
      </c>
      <c r="CR652" s="162"/>
      <c r="CS652" s="166">
        <f>IF(PMKAFAAPAYER[[#This Row],[ ]]="Payé",PMKAFAAPAYER[[#This Row],[03.09.2025]],0)</f>
        <v>0</v>
      </c>
      <c r="CT652" s="161"/>
      <c r="CU652" s="166">
        <f>IF(PMKAFAAPAYER[[#This Row],[ ]]="Payé",PMKAFAAPAYER[[#This Row],[10.09.2025]],0)</f>
        <v>0</v>
      </c>
      <c r="CV652" s="161"/>
      <c r="CW652" s="166">
        <f>IF(PMKAFAAPAYER[[#This Row],[ ]]="Payé",PMKAFAAPAYER[[#This Row],[17.09.2025]],0)</f>
        <v>0</v>
      </c>
      <c r="CX652" s="161"/>
      <c r="CY652" s="176">
        <f>IF(PMKAFAAPAYER[[#This Row],[ ]]="Payé",PMKAFAAPAYER[[#This Row],[24.09.2025]],0)</f>
        <v>0</v>
      </c>
      <c r="CZ652" s="17">
        <f t="shared" si="164"/>
        <v>0</v>
      </c>
      <c r="DA652" s="162"/>
      <c r="DB652" s="166">
        <f>IF(PMKAFAAPAYER[[#This Row],[ ]]="Payé",PMKAFAAPAYER[[#This Row],[01.10.2025]],0)</f>
        <v>0</v>
      </c>
      <c r="DC652" s="161"/>
      <c r="DD652" s="166">
        <f>IF(PMKAFAAPAYER[[#This Row],[ ]]="Payé",PMKAFAAPAYER[[#This Row],[08.10.2025]],0)</f>
        <v>0</v>
      </c>
      <c r="DE652" s="161"/>
      <c r="DF652" s="166">
        <f>IF(PMKAFAAPAYER[[#This Row],[ ]]="Payé",PMKAFAAPAYER[[#This Row],[15.10.2025]],0)</f>
        <v>0</v>
      </c>
      <c r="DG652" s="161"/>
      <c r="DH652" s="166">
        <f>IF(PMKAFAAPAYER[[#This Row],[ ]]="Payé",PMKAFAAPAYER[[#This Row],[22.10.2025]],0)</f>
        <v>0</v>
      </c>
      <c r="DI652" s="161"/>
      <c r="DJ652" s="176">
        <f>IF(PMKAFAAPAYER[[#This Row],[ ]]="Payé",PMKAFAAPAYER[[#This Row],[29.10.2025]],0)</f>
        <v>0</v>
      </c>
      <c r="DK652" s="18">
        <f t="shared" si="165"/>
        <v>0</v>
      </c>
      <c r="DL652" s="162"/>
      <c r="DM652" s="166">
        <f>IF(PMKAFAAPAYER[[#This Row],[ ]]="Payé",PMKAFAAPAYER[[#This Row],[05.11.2025]],0)</f>
        <v>0</v>
      </c>
      <c r="DN652" s="161"/>
      <c r="DO652" s="166">
        <f>IF(PMKAFAAPAYER[[#This Row],[ ]]="Payé",PMKAFAAPAYER[[#This Row],[12.11.2025]],0)</f>
        <v>0</v>
      </c>
      <c r="DP652" s="161"/>
      <c r="DQ652" s="166">
        <f>IF(PMKAFAAPAYER[[#This Row],[ ]]="Payé",PMKAFAAPAYER[[#This Row],[19.11.2025]],0)</f>
        <v>0</v>
      </c>
      <c r="DR652" s="161"/>
      <c r="DS652" s="176">
        <f>IF(PMKAFAAPAYER[[#This Row],[ ]]="Payé",PMKAFAAPAYER[[#This Row],[26.11.2025]],0)</f>
        <v>0</v>
      </c>
      <c r="DT652" s="17">
        <f t="shared" si="166"/>
        <v>0</v>
      </c>
      <c r="DU652" s="162"/>
      <c r="DV652" s="166">
        <f>IF(PMKAFAAPAYER[[#This Row],[ ]]="Payé",PMKAFAAPAYER[[#This Row],[03.12.2025]],0)</f>
        <v>0</v>
      </c>
      <c r="DW652" s="161"/>
      <c r="DX652" s="166">
        <f>IF(PMKAFAAPAYER[[#This Row],[ ]]="Payé",PMKAFAAPAYER[[#This Row],[10.12.2025]],0)</f>
        <v>0</v>
      </c>
      <c r="DY652" s="161"/>
      <c r="DZ652" s="166">
        <f>IF(PMKAFAAPAYER[[#This Row],[ ]]="Payé",PMKAFAAPAYER[[#This Row],[17.12.2025]],0)</f>
        <v>0</v>
      </c>
      <c r="EA652" s="161"/>
      <c r="EB652" s="166">
        <f>IF(PMKAFAAPAYER[[#This Row],[ ]]="Payé",PMKAFAAPAYER[[#This Row],[24.12.2025]],0)</f>
        <v>0</v>
      </c>
      <c r="EC652" s="161"/>
      <c r="ED652" s="176">
        <f>IF(PMKAFAAPAYER[[#This Row],[ ]]="Payé",PMKAFAAPAYER[[#This Row],[31.12.2025]],0)</f>
        <v>0</v>
      </c>
      <c r="EE652" s="18">
        <f t="shared" si="167"/>
        <v>0</v>
      </c>
      <c r="EF652" s="11">
        <f t="shared" si="168"/>
        <v>0</v>
      </c>
      <c r="EG652" s="16">
        <f>+PMKAFAAPAYER[[#This Row],[CHF]]-PMKAFAAPAYER[[#This Row],[T2025]]</f>
        <v>0</v>
      </c>
    </row>
    <row r="653" spans="1:137" x14ac:dyDescent="0.3">
      <c r="A653" s="9">
        <f t="shared" si="169"/>
        <v>648</v>
      </c>
      <c r="B653" s="250"/>
      <c r="C653" s="251"/>
      <c r="D653" s="252"/>
      <c r="E653" s="253"/>
      <c r="F653" s="265">
        <f t="shared" si="155"/>
        <v>0</v>
      </c>
      <c r="G653" s="254"/>
      <c r="H653" s="255"/>
      <c r="I653" s="256"/>
      <c r="J653" s="14"/>
      <c r="K653" s="14"/>
      <c r="L653" s="14"/>
      <c r="N653" s="15"/>
      <c r="P653" s="258"/>
      <c r="Q653" s="259"/>
      <c r="R653" s="260"/>
      <c r="S653" s="166">
        <f>IF(PMKAFAAPAYER[[#This Row],[ ]]="Payé",PMKAFAAPAYER[[#This Row],[02.01.2025]],0)</f>
        <v>0</v>
      </c>
      <c r="T653" s="234"/>
      <c r="U653" s="166">
        <f>IF(PMKAFAAPAYER[[#This Row],[ ]]="Payé",PMKAFAAPAYER[[#This Row],[09.01.2025]],0)</f>
        <v>0</v>
      </c>
      <c r="V653" s="234"/>
      <c r="W653" s="166">
        <f>IF(PMKAFAAPAYER[[#This Row],[ ]]="Payé",PMKAFAAPAYER[[#This Row],[16.01.2025]],0)</f>
        <v>0</v>
      </c>
      <c r="X653" s="234"/>
      <c r="Y653" s="166">
        <f>IF(PMKAFAAPAYER[[#This Row],[ ]]="Payé",PMKAFAAPAYER[[#This Row],[23.01.2025]],0)</f>
        <v>0</v>
      </c>
      <c r="Z653" s="234"/>
      <c r="AA653" s="176">
        <f>IF(PMKAFAAPAYER[[#This Row],[ ]]="Payé",PMKAFAAPAYER[[#This Row],[30.01.2025]],0)</f>
        <v>0</v>
      </c>
      <c r="AB653" s="32">
        <f t="shared" si="156"/>
        <v>0</v>
      </c>
      <c r="AC653" s="234"/>
      <c r="AD653" s="166">
        <f>IF(PMKAFAAPAYER[[#This Row],[ ]]="Payé",PMKAFAAPAYER[[#This Row],[06.02.2025]],0)</f>
        <v>0</v>
      </c>
      <c r="AE653" s="234"/>
      <c r="AF653" s="166">
        <f>IF(PMKAFAAPAYER[[#This Row],[ ]]="Payé",PMKAFAAPAYER[[#This Row],[13.02.2025]],0)</f>
        <v>0</v>
      </c>
      <c r="AG653" s="234"/>
      <c r="AH653" s="166">
        <f>IF(PMKAFAAPAYER[[#This Row],[ ]]="Payé",PMKAFAAPAYER[[#This Row],[20.02.2025]],0)</f>
        <v>0</v>
      </c>
      <c r="AI653" s="234"/>
      <c r="AJ653" s="176">
        <f>IF(PMKAFAAPAYER[[#This Row],[ ]]="Payé",PMKAFAAPAYER[[#This Row],[27.02.2025]],0)</f>
        <v>0</v>
      </c>
      <c r="AK653" s="47">
        <f t="shared" si="157"/>
        <v>0</v>
      </c>
      <c r="AL653" s="162"/>
      <c r="AM653" s="166">
        <f>IF(PMKAFAAPAYER[[#This Row],[ ]]="Payé",PMKAFAAPAYER[[#This Row],[05.03.2025]],0)</f>
        <v>0</v>
      </c>
      <c r="AN653" s="161"/>
      <c r="AO653" s="166">
        <f>IF(PMKAFAAPAYER[[#This Row],[ ]]="Payé",PMKAFAAPAYER[[#This Row],[12.03.2025]],0)</f>
        <v>0</v>
      </c>
      <c r="AP653" s="161"/>
      <c r="AQ653" s="166">
        <f>IF(PMKAFAAPAYER[[#This Row],[ ]]="Payé",PMKAFAAPAYER[[#This Row],[19.03.2025]],0)</f>
        <v>0</v>
      </c>
      <c r="AR653" s="161"/>
      <c r="AS653" s="176">
        <f>IF(PMKAFAAPAYER[[#This Row],[ ]]="Payé",PMKAFAAPAYER[[#This Row],[26.03.2025]],0)</f>
        <v>0</v>
      </c>
      <c r="AT653" s="17">
        <f t="shared" si="158"/>
        <v>0</v>
      </c>
      <c r="AU653" s="162"/>
      <c r="AV653" s="166">
        <f>IF(PMKAFAAPAYER[[#This Row],[ ]]="Payé",PMKAFAAPAYER[[#This Row],[02.04.2025]],0)</f>
        <v>0</v>
      </c>
      <c r="AW653" s="161"/>
      <c r="AX653" s="166">
        <f>IF(PMKAFAAPAYER[[#This Row],[ ]]="Payé",PMKAFAAPAYER[[#This Row],[09.04.2025]],0)</f>
        <v>0</v>
      </c>
      <c r="AY653" s="161"/>
      <c r="AZ653" s="166">
        <f>IF(PMKAFAAPAYER[[#This Row],[ ]]="Payé",PMKAFAAPAYER[[#This Row],[16.04.2025]],0)</f>
        <v>0</v>
      </c>
      <c r="BA653" s="161"/>
      <c r="BB653" s="166">
        <f>IF(PMKAFAAPAYER[[#This Row],[ ]]="Payé",PMKAFAAPAYER[[#This Row],[23.04.2025]],0)</f>
        <v>0</v>
      </c>
      <c r="BC653" s="161"/>
      <c r="BD653" s="176">
        <f>IF(PMKAFAAPAYER[[#This Row],[ ]]="Payé",PMKAFAAPAYER[[#This Row],[30.04.2025]],0)</f>
        <v>0</v>
      </c>
      <c r="BE653" s="18">
        <f t="shared" si="159"/>
        <v>0</v>
      </c>
      <c r="BF653" s="162"/>
      <c r="BG653" s="166">
        <f>IF(PMKAFAAPAYER[[#This Row],[ ]]="Payé",PMKAFAAPAYER[[#This Row],[07.05.2025]],0)</f>
        <v>0</v>
      </c>
      <c r="BH653" s="161"/>
      <c r="BI653" s="166">
        <f>IF(PMKAFAAPAYER[[#This Row],[ ]]="Payé",PMKAFAAPAYER[[#This Row],[14.05.2025]],0)</f>
        <v>0</v>
      </c>
      <c r="BJ653" s="161"/>
      <c r="BK653" s="166">
        <f>IF(PMKAFAAPAYER[[#This Row],[ ]]="Payé",PMKAFAAPAYER[[#This Row],[21.05.2025]],0)</f>
        <v>0</v>
      </c>
      <c r="BL653" s="161"/>
      <c r="BM653" s="176">
        <f>IF(PMKAFAAPAYER[[#This Row],[ ]]="Payé",PMKAFAAPAYER[[#This Row],[28.05.2025]],0)</f>
        <v>0</v>
      </c>
      <c r="BN653" s="17">
        <f t="shared" si="160"/>
        <v>0</v>
      </c>
      <c r="BO653" s="162"/>
      <c r="BP653" s="166">
        <f>IF(PMKAFAAPAYER[[#This Row],[ ]]="Payé",PMKAFAAPAYER[[#This Row],[04.06.2025]],0)</f>
        <v>0</v>
      </c>
      <c r="BQ653" s="161"/>
      <c r="BR653" s="166">
        <f>IF(PMKAFAAPAYER[[#This Row],[ ]]="Payé",PMKAFAAPAYER[[#This Row],[11.06.2025]],0)</f>
        <v>0</v>
      </c>
      <c r="BS653" s="161"/>
      <c r="BT653" s="166">
        <f>IF(PMKAFAAPAYER[[#This Row],[ ]]="Payé",PMKAFAAPAYER[[#This Row],[18.06.2025]],0)</f>
        <v>0</v>
      </c>
      <c r="BU653" s="161"/>
      <c r="BV653" s="176">
        <f>IF(PMKAFAAPAYER[[#This Row],[ ]]="Payé",PMKAFAAPAYER[[#This Row],[25.06.2025]],0)</f>
        <v>0</v>
      </c>
      <c r="BW653" s="18">
        <f t="shared" si="161"/>
        <v>0</v>
      </c>
      <c r="BX653" s="162"/>
      <c r="BY653" s="166">
        <f>IF(PMKAFAAPAYER[[#This Row],[ ]]="Payé",PMKAFAAPAYER[[#This Row],[02.07.2025]],0)</f>
        <v>0</v>
      </c>
      <c r="BZ653" s="161"/>
      <c r="CA653" s="166">
        <f>IF(PMKAFAAPAYER[[#This Row],[ ]]="Payé",PMKAFAAPAYER[[#This Row],[09.07.2025]],0)</f>
        <v>0</v>
      </c>
      <c r="CB653" s="161"/>
      <c r="CC653" s="166">
        <f>IF(PMKAFAAPAYER[[#This Row],[ ]]="Payé",PMKAFAAPAYER[[#This Row],[16.07.2025]],0)</f>
        <v>0</v>
      </c>
      <c r="CD653" s="161"/>
      <c r="CE653" s="166">
        <f>IF(PMKAFAAPAYER[[#This Row],[ ]]="Payé",PMKAFAAPAYER[[#This Row],[23.07.2025]],0)</f>
        <v>0</v>
      </c>
      <c r="CF653" s="161"/>
      <c r="CG653" s="176">
        <f>IF(PMKAFAAPAYER[[#This Row],[ ]]="Payé",PMKAFAAPAYER[[#This Row],[30.07.2025]],0)</f>
        <v>0</v>
      </c>
      <c r="CH653" s="17">
        <f t="shared" si="162"/>
        <v>0</v>
      </c>
      <c r="CI653" s="162"/>
      <c r="CJ653" s="166">
        <f>IF(PMKAFAAPAYER[[#This Row],[ ]]="Payé",PMKAFAAPAYER[[#This Row],[06.08.2025]],0)</f>
        <v>0</v>
      </c>
      <c r="CK653" s="161"/>
      <c r="CL653" s="166">
        <f>IF(PMKAFAAPAYER[[#This Row],[ ]]="Payé",PMKAFAAPAYER[[#This Row],[13.08.2025]],0)</f>
        <v>0</v>
      </c>
      <c r="CM653" s="161"/>
      <c r="CN653" s="166">
        <f>IF(PMKAFAAPAYER[[#This Row],[ ]]="Payé",PMKAFAAPAYER[[#This Row],[20.08.2025]],0)</f>
        <v>0</v>
      </c>
      <c r="CO653" s="161"/>
      <c r="CP653" s="176">
        <f>IF(PMKAFAAPAYER[[#This Row],[ ]]="Payé",PMKAFAAPAYER[[#This Row],[27.08.2025]],0)</f>
        <v>0</v>
      </c>
      <c r="CQ653" s="18">
        <f t="shared" si="163"/>
        <v>0</v>
      </c>
      <c r="CR653" s="162"/>
      <c r="CS653" s="166">
        <f>IF(PMKAFAAPAYER[[#This Row],[ ]]="Payé",PMKAFAAPAYER[[#This Row],[03.09.2025]],0)</f>
        <v>0</v>
      </c>
      <c r="CT653" s="161"/>
      <c r="CU653" s="166">
        <f>IF(PMKAFAAPAYER[[#This Row],[ ]]="Payé",PMKAFAAPAYER[[#This Row],[10.09.2025]],0)</f>
        <v>0</v>
      </c>
      <c r="CV653" s="161"/>
      <c r="CW653" s="166">
        <f>IF(PMKAFAAPAYER[[#This Row],[ ]]="Payé",PMKAFAAPAYER[[#This Row],[17.09.2025]],0)</f>
        <v>0</v>
      </c>
      <c r="CX653" s="161"/>
      <c r="CY653" s="176">
        <f>IF(PMKAFAAPAYER[[#This Row],[ ]]="Payé",PMKAFAAPAYER[[#This Row],[24.09.2025]],0)</f>
        <v>0</v>
      </c>
      <c r="CZ653" s="17">
        <f t="shared" si="164"/>
        <v>0</v>
      </c>
      <c r="DA653" s="162"/>
      <c r="DB653" s="166">
        <f>IF(PMKAFAAPAYER[[#This Row],[ ]]="Payé",PMKAFAAPAYER[[#This Row],[01.10.2025]],0)</f>
        <v>0</v>
      </c>
      <c r="DC653" s="161"/>
      <c r="DD653" s="166">
        <f>IF(PMKAFAAPAYER[[#This Row],[ ]]="Payé",PMKAFAAPAYER[[#This Row],[08.10.2025]],0)</f>
        <v>0</v>
      </c>
      <c r="DE653" s="161"/>
      <c r="DF653" s="166">
        <f>IF(PMKAFAAPAYER[[#This Row],[ ]]="Payé",PMKAFAAPAYER[[#This Row],[15.10.2025]],0)</f>
        <v>0</v>
      </c>
      <c r="DG653" s="161"/>
      <c r="DH653" s="166">
        <f>IF(PMKAFAAPAYER[[#This Row],[ ]]="Payé",PMKAFAAPAYER[[#This Row],[22.10.2025]],0)</f>
        <v>0</v>
      </c>
      <c r="DI653" s="161"/>
      <c r="DJ653" s="176">
        <f>IF(PMKAFAAPAYER[[#This Row],[ ]]="Payé",PMKAFAAPAYER[[#This Row],[29.10.2025]],0)</f>
        <v>0</v>
      </c>
      <c r="DK653" s="18">
        <f t="shared" si="165"/>
        <v>0</v>
      </c>
      <c r="DL653" s="162"/>
      <c r="DM653" s="166">
        <f>IF(PMKAFAAPAYER[[#This Row],[ ]]="Payé",PMKAFAAPAYER[[#This Row],[05.11.2025]],0)</f>
        <v>0</v>
      </c>
      <c r="DN653" s="161"/>
      <c r="DO653" s="166">
        <f>IF(PMKAFAAPAYER[[#This Row],[ ]]="Payé",PMKAFAAPAYER[[#This Row],[12.11.2025]],0)</f>
        <v>0</v>
      </c>
      <c r="DP653" s="161"/>
      <c r="DQ653" s="166">
        <f>IF(PMKAFAAPAYER[[#This Row],[ ]]="Payé",PMKAFAAPAYER[[#This Row],[19.11.2025]],0)</f>
        <v>0</v>
      </c>
      <c r="DR653" s="161"/>
      <c r="DS653" s="176">
        <f>IF(PMKAFAAPAYER[[#This Row],[ ]]="Payé",PMKAFAAPAYER[[#This Row],[26.11.2025]],0)</f>
        <v>0</v>
      </c>
      <c r="DT653" s="17">
        <f t="shared" si="166"/>
        <v>0</v>
      </c>
      <c r="DU653" s="162"/>
      <c r="DV653" s="166">
        <f>IF(PMKAFAAPAYER[[#This Row],[ ]]="Payé",PMKAFAAPAYER[[#This Row],[03.12.2025]],0)</f>
        <v>0</v>
      </c>
      <c r="DW653" s="161"/>
      <c r="DX653" s="166">
        <f>IF(PMKAFAAPAYER[[#This Row],[ ]]="Payé",PMKAFAAPAYER[[#This Row],[10.12.2025]],0)</f>
        <v>0</v>
      </c>
      <c r="DY653" s="161"/>
      <c r="DZ653" s="166">
        <f>IF(PMKAFAAPAYER[[#This Row],[ ]]="Payé",PMKAFAAPAYER[[#This Row],[17.12.2025]],0)</f>
        <v>0</v>
      </c>
      <c r="EA653" s="161"/>
      <c r="EB653" s="166">
        <f>IF(PMKAFAAPAYER[[#This Row],[ ]]="Payé",PMKAFAAPAYER[[#This Row],[24.12.2025]],0)</f>
        <v>0</v>
      </c>
      <c r="EC653" s="161"/>
      <c r="ED653" s="176">
        <f>IF(PMKAFAAPAYER[[#This Row],[ ]]="Payé",PMKAFAAPAYER[[#This Row],[31.12.2025]],0)</f>
        <v>0</v>
      </c>
      <c r="EE653" s="18">
        <f t="shared" si="167"/>
        <v>0</v>
      </c>
      <c r="EF653" s="11">
        <f t="shared" si="168"/>
        <v>0</v>
      </c>
      <c r="EG653" s="16">
        <f>+PMKAFAAPAYER[[#This Row],[CHF]]-PMKAFAAPAYER[[#This Row],[T2025]]</f>
        <v>0</v>
      </c>
    </row>
    <row r="654" spans="1:137" x14ac:dyDescent="0.3">
      <c r="A654" s="9">
        <f t="shared" si="169"/>
        <v>649</v>
      </c>
      <c r="B654" s="250"/>
      <c r="C654" s="251"/>
      <c r="D654" s="252"/>
      <c r="E654" s="253"/>
      <c r="F654" s="265">
        <f t="shared" si="155"/>
        <v>0</v>
      </c>
      <c r="G654" s="254"/>
      <c r="H654" s="255"/>
      <c r="I654" s="256"/>
      <c r="J654" s="14"/>
      <c r="K654" s="14"/>
      <c r="L654" s="14"/>
      <c r="N654" s="15"/>
      <c r="P654" s="258"/>
      <c r="Q654" s="259"/>
      <c r="R654" s="260"/>
      <c r="S654" s="166">
        <f>IF(PMKAFAAPAYER[[#This Row],[ ]]="Payé",PMKAFAAPAYER[[#This Row],[02.01.2025]],0)</f>
        <v>0</v>
      </c>
      <c r="T654" s="234"/>
      <c r="U654" s="166">
        <f>IF(PMKAFAAPAYER[[#This Row],[ ]]="Payé",PMKAFAAPAYER[[#This Row],[09.01.2025]],0)</f>
        <v>0</v>
      </c>
      <c r="V654" s="234"/>
      <c r="W654" s="166">
        <f>IF(PMKAFAAPAYER[[#This Row],[ ]]="Payé",PMKAFAAPAYER[[#This Row],[16.01.2025]],0)</f>
        <v>0</v>
      </c>
      <c r="X654" s="234"/>
      <c r="Y654" s="166">
        <f>IF(PMKAFAAPAYER[[#This Row],[ ]]="Payé",PMKAFAAPAYER[[#This Row],[23.01.2025]],0)</f>
        <v>0</v>
      </c>
      <c r="Z654" s="234"/>
      <c r="AA654" s="176">
        <f>IF(PMKAFAAPAYER[[#This Row],[ ]]="Payé",PMKAFAAPAYER[[#This Row],[30.01.2025]],0)</f>
        <v>0</v>
      </c>
      <c r="AB654" s="32">
        <f t="shared" si="156"/>
        <v>0</v>
      </c>
      <c r="AC654" s="234"/>
      <c r="AD654" s="166">
        <f>IF(PMKAFAAPAYER[[#This Row],[ ]]="Payé",PMKAFAAPAYER[[#This Row],[06.02.2025]],0)</f>
        <v>0</v>
      </c>
      <c r="AE654" s="234"/>
      <c r="AF654" s="166">
        <f>IF(PMKAFAAPAYER[[#This Row],[ ]]="Payé",PMKAFAAPAYER[[#This Row],[13.02.2025]],0)</f>
        <v>0</v>
      </c>
      <c r="AG654" s="234"/>
      <c r="AH654" s="166">
        <f>IF(PMKAFAAPAYER[[#This Row],[ ]]="Payé",PMKAFAAPAYER[[#This Row],[20.02.2025]],0)</f>
        <v>0</v>
      </c>
      <c r="AI654" s="234"/>
      <c r="AJ654" s="176">
        <f>IF(PMKAFAAPAYER[[#This Row],[ ]]="Payé",PMKAFAAPAYER[[#This Row],[27.02.2025]],0)</f>
        <v>0</v>
      </c>
      <c r="AK654" s="47">
        <f t="shared" si="157"/>
        <v>0</v>
      </c>
      <c r="AL654" s="162"/>
      <c r="AM654" s="166">
        <f>IF(PMKAFAAPAYER[[#This Row],[ ]]="Payé",PMKAFAAPAYER[[#This Row],[05.03.2025]],0)</f>
        <v>0</v>
      </c>
      <c r="AN654" s="161"/>
      <c r="AO654" s="166">
        <f>IF(PMKAFAAPAYER[[#This Row],[ ]]="Payé",PMKAFAAPAYER[[#This Row],[12.03.2025]],0)</f>
        <v>0</v>
      </c>
      <c r="AP654" s="161"/>
      <c r="AQ654" s="166">
        <f>IF(PMKAFAAPAYER[[#This Row],[ ]]="Payé",PMKAFAAPAYER[[#This Row],[19.03.2025]],0)</f>
        <v>0</v>
      </c>
      <c r="AR654" s="161"/>
      <c r="AS654" s="176">
        <f>IF(PMKAFAAPAYER[[#This Row],[ ]]="Payé",PMKAFAAPAYER[[#This Row],[26.03.2025]],0)</f>
        <v>0</v>
      </c>
      <c r="AT654" s="17">
        <f t="shared" si="158"/>
        <v>0</v>
      </c>
      <c r="AU654" s="162"/>
      <c r="AV654" s="166">
        <f>IF(PMKAFAAPAYER[[#This Row],[ ]]="Payé",PMKAFAAPAYER[[#This Row],[02.04.2025]],0)</f>
        <v>0</v>
      </c>
      <c r="AW654" s="161"/>
      <c r="AX654" s="166">
        <f>IF(PMKAFAAPAYER[[#This Row],[ ]]="Payé",PMKAFAAPAYER[[#This Row],[09.04.2025]],0)</f>
        <v>0</v>
      </c>
      <c r="AY654" s="161"/>
      <c r="AZ654" s="166">
        <f>IF(PMKAFAAPAYER[[#This Row],[ ]]="Payé",PMKAFAAPAYER[[#This Row],[16.04.2025]],0)</f>
        <v>0</v>
      </c>
      <c r="BA654" s="161"/>
      <c r="BB654" s="166">
        <f>IF(PMKAFAAPAYER[[#This Row],[ ]]="Payé",PMKAFAAPAYER[[#This Row],[23.04.2025]],0)</f>
        <v>0</v>
      </c>
      <c r="BC654" s="161"/>
      <c r="BD654" s="176">
        <f>IF(PMKAFAAPAYER[[#This Row],[ ]]="Payé",PMKAFAAPAYER[[#This Row],[30.04.2025]],0)</f>
        <v>0</v>
      </c>
      <c r="BE654" s="18">
        <f t="shared" si="159"/>
        <v>0</v>
      </c>
      <c r="BF654" s="162"/>
      <c r="BG654" s="166">
        <f>IF(PMKAFAAPAYER[[#This Row],[ ]]="Payé",PMKAFAAPAYER[[#This Row],[07.05.2025]],0)</f>
        <v>0</v>
      </c>
      <c r="BH654" s="161"/>
      <c r="BI654" s="166">
        <f>IF(PMKAFAAPAYER[[#This Row],[ ]]="Payé",PMKAFAAPAYER[[#This Row],[14.05.2025]],0)</f>
        <v>0</v>
      </c>
      <c r="BJ654" s="161"/>
      <c r="BK654" s="166">
        <f>IF(PMKAFAAPAYER[[#This Row],[ ]]="Payé",PMKAFAAPAYER[[#This Row],[21.05.2025]],0)</f>
        <v>0</v>
      </c>
      <c r="BL654" s="161"/>
      <c r="BM654" s="176">
        <f>IF(PMKAFAAPAYER[[#This Row],[ ]]="Payé",PMKAFAAPAYER[[#This Row],[28.05.2025]],0)</f>
        <v>0</v>
      </c>
      <c r="BN654" s="17">
        <f t="shared" si="160"/>
        <v>0</v>
      </c>
      <c r="BO654" s="162"/>
      <c r="BP654" s="166">
        <f>IF(PMKAFAAPAYER[[#This Row],[ ]]="Payé",PMKAFAAPAYER[[#This Row],[04.06.2025]],0)</f>
        <v>0</v>
      </c>
      <c r="BQ654" s="161"/>
      <c r="BR654" s="166">
        <f>IF(PMKAFAAPAYER[[#This Row],[ ]]="Payé",PMKAFAAPAYER[[#This Row],[11.06.2025]],0)</f>
        <v>0</v>
      </c>
      <c r="BS654" s="161"/>
      <c r="BT654" s="166">
        <f>IF(PMKAFAAPAYER[[#This Row],[ ]]="Payé",PMKAFAAPAYER[[#This Row],[18.06.2025]],0)</f>
        <v>0</v>
      </c>
      <c r="BU654" s="161"/>
      <c r="BV654" s="176">
        <f>IF(PMKAFAAPAYER[[#This Row],[ ]]="Payé",PMKAFAAPAYER[[#This Row],[25.06.2025]],0)</f>
        <v>0</v>
      </c>
      <c r="BW654" s="18">
        <f t="shared" si="161"/>
        <v>0</v>
      </c>
      <c r="BX654" s="162"/>
      <c r="BY654" s="166">
        <f>IF(PMKAFAAPAYER[[#This Row],[ ]]="Payé",PMKAFAAPAYER[[#This Row],[02.07.2025]],0)</f>
        <v>0</v>
      </c>
      <c r="BZ654" s="161"/>
      <c r="CA654" s="166">
        <f>IF(PMKAFAAPAYER[[#This Row],[ ]]="Payé",PMKAFAAPAYER[[#This Row],[09.07.2025]],0)</f>
        <v>0</v>
      </c>
      <c r="CB654" s="161"/>
      <c r="CC654" s="166">
        <f>IF(PMKAFAAPAYER[[#This Row],[ ]]="Payé",PMKAFAAPAYER[[#This Row],[16.07.2025]],0)</f>
        <v>0</v>
      </c>
      <c r="CD654" s="161"/>
      <c r="CE654" s="166">
        <f>IF(PMKAFAAPAYER[[#This Row],[ ]]="Payé",PMKAFAAPAYER[[#This Row],[23.07.2025]],0)</f>
        <v>0</v>
      </c>
      <c r="CF654" s="161"/>
      <c r="CG654" s="176">
        <f>IF(PMKAFAAPAYER[[#This Row],[ ]]="Payé",PMKAFAAPAYER[[#This Row],[30.07.2025]],0)</f>
        <v>0</v>
      </c>
      <c r="CH654" s="17">
        <f t="shared" si="162"/>
        <v>0</v>
      </c>
      <c r="CI654" s="162"/>
      <c r="CJ654" s="166">
        <f>IF(PMKAFAAPAYER[[#This Row],[ ]]="Payé",PMKAFAAPAYER[[#This Row],[06.08.2025]],0)</f>
        <v>0</v>
      </c>
      <c r="CK654" s="161"/>
      <c r="CL654" s="166">
        <f>IF(PMKAFAAPAYER[[#This Row],[ ]]="Payé",PMKAFAAPAYER[[#This Row],[13.08.2025]],0)</f>
        <v>0</v>
      </c>
      <c r="CM654" s="161"/>
      <c r="CN654" s="166">
        <f>IF(PMKAFAAPAYER[[#This Row],[ ]]="Payé",PMKAFAAPAYER[[#This Row],[20.08.2025]],0)</f>
        <v>0</v>
      </c>
      <c r="CO654" s="161"/>
      <c r="CP654" s="176">
        <f>IF(PMKAFAAPAYER[[#This Row],[ ]]="Payé",PMKAFAAPAYER[[#This Row],[27.08.2025]],0)</f>
        <v>0</v>
      </c>
      <c r="CQ654" s="18">
        <f t="shared" si="163"/>
        <v>0</v>
      </c>
      <c r="CR654" s="162"/>
      <c r="CS654" s="166">
        <f>IF(PMKAFAAPAYER[[#This Row],[ ]]="Payé",PMKAFAAPAYER[[#This Row],[03.09.2025]],0)</f>
        <v>0</v>
      </c>
      <c r="CT654" s="161"/>
      <c r="CU654" s="166">
        <f>IF(PMKAFAAPAYER[[#This Row],[ ]]="Payé",PMKAFAAPAYER[[#This Row],[10.09.2025]],0)</f>
        <v>0</v>
      </c>
      <c r="CV654" s="161"/>
      <c r="CW654" s="166">
        <f>IF(PMKAFAAPAYER[[#This Row],[ ]]="Payé",PMKAFAAPAYER[[#This Row],[17.09.2025]],0)</f>
        <v>0</v>
      </c>
      <c r="CX654" s="161"/>
      <c r="CY654" s="176">
        <f>IF(PMKAFAAPAYER[[#This Row],[ ]]="Payé",PMKAFAAPAYER[[#This Row],[24.09.2025]],0)</f>
        <v>0</v>
      </c>
      <c r="CZ654" s="17">
        <f t="shared" si="164"/>
        <v>0</v>
      </c>
      <c r="DA654" s="162"/>
      <c r="DB654" s="166">
        <f>IF(PMKAFAAPAYER[[#This Row],[ ]]="Payé",PMKAFAAPAYER[[#This Row],[01.10.2025]],0)</f>
        <v>0</v>
      </c>
      <c r="DC654" s="161"/>
      <c r="DD654" s="166">
        <f>IF(PMKAFAAPAYER[[#This Row],[ ]]="Payé",PMKAFAAPAYER[[#This Row],[08.10.2025]],0)</f>
        <v>0</v>
      </c>
      <c r="DE654" s="161"/>
      <c r="DF654" s="166">
        <f>IF(PMKAFAAPAYER[[#This Row],[ ]]="Payé",PMKAFAAPAYER[[#This Row],[15.10.2025]],0)</f>
        <v>0</v>
      </c>
      <c r="DG654" s="161"/>
      <c r="DH654" s="166">
        <f>IF(PMKAFAAPAYER[[#This Row],[ ]]="Payé",PMKAFAAPAYER[[#This Row],[22.10.2025]],0)</f>
        <v>0</v>
      </c>
      <c r="DI654" s="161"/>
      <c r="DJ654" s="176">
        <f>IF(PMKAFAAPAYER[[#This Row],[ ]]="Payé",PMKAFAAPAYER[[#This Row],[29.10.2025]],0)</f>
        <v>0</v>
      </c>
      <c r="DK654" s="18">
        <f t="shared" si="165"/>
        <v>0</v>
      </c>
      <c r="DL654" s="162"/>
      <c r="DM654" s="166">
        <f>IF(PMKAFAAPAYER[[#This Row],[ ]]="Payé",PMKAFAAPAYER[[#This Row],[05.11.2025]],0)</f>
        <v>0</v>
      </c>
      <c r="DN654" s="161"/>
      <c r="DO654" s="166">
        <f>IF(PMKAFAAPAYER[[#This Row],[ ]]="Payé",PMKAFAAPAYER[[#This Row],[12.11.2025]],0)</f>
        <v>0</v>
      </c>
      <c r="DP654" s="161"/>
      <c r="DQ654" s="166">
        <f>IF(PMKAFAAPAYER[[#This Row],[ ]]="Payé",PMKAFAAPAYER[[#This Row],[19.11.2025]],0)</f>
        <v>0</v>
      </c>
      <c r="DR654" s="161"/>
      <c r="DS654" s="176">
        <f>IF(PMKAFAAPAYER[[#This Row],[ ]]="Payé",PMKAFAAPAYER[[#This Row],[26.11.2025]],0)</f>
        <v>0</v>
      </c>
      <c r="DT654" s="17">
        <f t="shared" si="166"/>
        <v>0</v>
      </c>
      <c r="DU654" s="162"/>
      <c r="DV654" s="166">
        <f>IF(PMKAFAAPAYER[[#This Row],[ ]]="Payé",PMKAFAAPAYER[[#This Row],[03.12.2025]],0)</f>
        <v>0</v>
      </c>
      <c r="DW654" s="161"/>
      <c r="DX654" s="166">
        <f>IF(PMKAFAAPAYER[[#This Row],[ ]]="Payé",PMKAFAAPAYER[[#This Row],[10.12.2025]],0)</f>
        <v>0</v>
      </c>
      <c r="DY654" s="161"/>
      <c r="DZ654" s="166">
        <f>IF(PMKAFAAPAYER[[#This Row],[ ]]="Payé",PMKAFAAPAYER[[#This Row],[17.12.2025]],0)</f>
        <v>0</v>
      </c>
      <c r="EA654" s="161"/>
      <c r="EB654" s="166">
        <f>IF(PMKAFAAPAYER[[#This Row],[ ]]="Payé",PMKAFAAPAYER[[#This Row],[24.12.2025]],0)</f>
        <v>0</v>
      </c>
      <c r="EC654" s="161"/>
      <c r="ED654" s="176">
        <f>IF(PMKAFAAPAYER[[#This Row],[ ]]="Payé",PMKAFAAPAYER[[#This Row],[31.12.2025]],0)</f>
        <v>0</v>
      </c>
      <c r="EE654" s="18">
        <f t="shared" si="167"/>
        <v>0</v>
      </c>
      <c r="EF654" s="11">
        <f t="shared" si="168"/>
        <v>0</v>
      </c>
      <c r="EG654" s="16">
        <f>+PMKAFAAPAYER[[#This Row],[CHF]]-PMKAFAAPAYER[[#This Row],[T2025]]</f>
        <v>0</v>
      </c>
    </row>
    <row r="655" spans="1:137" x14ac:dyDescent="0.3">
      <c r="A655" s="9">
        <f t="shared" si="169"/>
        <v>650</v>
      </c>
      <c r="B655" s="250"/>
      <c r="C655" s="251"/>
      <c r="D655" s="252"/>
      <c r="E655" s="253"/>
      <c r="F655" s="265">
        <f t="shared" si="155"/>
        <v>0</v>
      </c>
      <c r="G655" s="254"/>
      <c r="H655" s="255"/>
      <c r="I655" s="256"/>
      <c r="J655" s="14"/>
      <c r="K655" s="14"/>
      <c r="L655" s="14"/>
      <c r="N655" s="15"/>
      <c r="P655" s="258"/>
      <c r="Q655" s="259"/>
      <c r="R655" s="260"/>
      <c r="S655" s="166">
        <f>IF(PMKAFAAPAYER[[#This Row],[ ]]="Payé",PMKAFAAPAYER[[#This Row],[02.01.2025]],0)</f>
        <v>0</v>
      </c>
      <c r="T655" s="234"/>
      <c r="U655" s="166">
        <f>IF(PMKAFAAPAYER[[#This Row],[ ]]="Payé",PMKAFAAPAYER[[#This Row],[09.01.2025]],0)</f>
        <v>0</v>
      </c>
      <c r="V655" s="234"/>
      <c r="W655" s="166">
        <f>IF(PMKAFAAPAYER[[#This Row],[ ]]="Payé",PMKAFAAPAYER[[#This Row],[16.01.2025]],0)</f>
        <v>0</v>
      </c>
      <c r="X655" s="234"/>
      <c r="Y655" s="166">
        <f>IF(PMKAFAAPAYER[[#This Row],[ ]]="Payé",PMKAFAAPAYER[[#This Row],[23.01.2025]],0)</f>
        <v>0</v>
      </c>
      <c r="Z655" s="234"/>
      <c r="AA655" s="176">
        <f>IF(PMKAFAAPAYER[[#This Row],[ ]]="Payé",PMKAFAAPAYER[[#This Row],[30.01.2025]],0)</f>
        <v>0</v>
      </c>
      <c r="AB655" s="32">
        <f t="shared" si="156"/>
        <v>0</v>
      </c>
      <c r="AC655" s="234"/>
      <c r="AD655" s="166">
        <f>IF(PMKAFAAPAYER[[#This Row],[ ]]="Payé",PMKAFAAPAYER[[#This Row],[06.02.2025]],0)</f>
        <v>0</v>
      </c>
      <c r="AE655" s="234"/>
      <c r="AF655" s="166">
        <f>IF(PMKAFAAPAYER[[#This Row],[ ]]="Payé",PMKAFAAPAYER[[#This Row],[13.02.2025]],0)</f>
        <v>0</v>
      </c>
      <c r="AG655" s="234"/>
      <c r="AH655" s="166">
        <f>IF(PMKAFAAPAYER[[#This Row],[ ]]="Payé",PMKAFAAPAYER[[#This Row],[20.02.2025]],0)</f>
        <v>0</v>
      </c>
      <c r="AI655" s="234"/>
      <c r="AJ655" s="176">
        <f>IF(PMKAFAAPAYER[[#This Row],[ ]]="Payé",PMKAFAAPAYER[[#This Row],[27.02.2025]],0)</f>
        <v>0</v>
      </c>
      <c r="AK655" s="47">
        <f t="shared" si="157"/>
        <v>0</v>
      </c>
      <c r="AL655" s="162"/>
      <c r="AM655" s="166">
        <f>IF(PMKAFAAPAYER[[#This Row],[ ]]="Payé",PMKAFAAPAYER[[#This Row],[05.03.2025]],0)</f>
        <v>0</v>
      </c>
      <c r="AN655" s="161"/>
      <c r="AO655" s="166">
        <f>IF(PMKAFAAPAYER[[#This Row],[ ]]="Payé",PMKAFAAPAYER[[#This Row],[12.03.2025]],0)</f>
        <v>0</v>
      </c>
      <c r="AP655" s="161"/>
      <c r="AQ655" s="166">
        <f>IF(PMKAFAAPAYER[[#This Row],[ ]]="Payé",PMKAFAAPAYER[[#This Row],[19.03.2025]],0)</f>
        <v>0</v>
      </c>
      <c r="AR655" s="161"/>
      <c r="AS655" s="176">
        <f>IF(PMKAFAAPAYER[[#This Row],[ ]]="Payé",PMKAFAAPAYER[[#This Row],[26.03.2025]],0)</f>
        <v>0</v>
      </c>
      <c r="AT655" s="17">
        <f t="shared" si="158"/>
        <v>0</v>
      </c>
      <c r="AU655" s="162"/>
      <c r="AV655" s="166">
        <f>IF(PMKAFAAPAYER[[#This Row],[ ]]="Payé",PMKAFAAPAYER[[#This Row],[02.04.2025]],0)</f>
        <v>0</v>
      </c>
      <c r="AW655" s="161"/>
      <c r="AX655" s="166">
        <f>IF(PMKAFAAPAYER[[#This Row],[ ]]="Payé",PMKAFAAPAYER[[#This Row],[09.04.2025]],0)</f>
        <v>0</v>
      </c>
      <c r="AY655" s="161"/>
      <c r="AZ655" s="166">
        <f>IF(PMKAFAAPAYER[[#This Row],[ ]]="Payé",PMKAFAAPAYER[[#This Row],[16.04.2025]],0)</f>
        <v>0</v>
      </c>
      <c r="BA655" s="161"/>
      <c r="BB655" s="166">
        <f>IF(PMKAFAAPAYER[[#This Row],[ ]]="Payé",PMKAFAAPAYER[[#This Row],[23.04.2025]],0)</f>
        <v>0</v>
      </c>
      <c r="BC655" s="161"/>
      <c r="BD655" s="176">
        <f>IF(PMKAFAAPAYER[[#This Row],[ ]]="Payé",PMKAFAAPAYER[[#This Row],[30.04.2025]],0)</f>
        <v>0</v>
      </c>
      <c r="BE655" s="18">
        <f t="shared" si="159"/>
        <v>0</v>
      </c>
      <c r="BF655" s="162"/>
      <c r="BG655" s="166">
        <f>IF(PMKAFAAPAYER[[#This Row],[ ]]="Payé",PMKAFAAPAYER[[#This Row],[07.05.2025]],0)</f>
        <v>0</v>
      </c>
      <c r="BH655" s="161"/>
      <c r="BI655" s="166">
        <f>IF(PMKAFAAPAYER[[#This Row],[ ]]="Payé",PMKAFAAPAYER[[#This Row],[14.05.2025]],0)</f>
        <v>0</v>
      </c>
      <c r="BJ655" s="161"/>
      <c r="BK655" s="166">
        <f>IF(PMKAFAAPAYER[[#This Row],[ ]]="Payé",PMKAFAAPAYER[[#This Row],[21.05.2025]],0)</f>
        <v>0</v>
      </c>
      <c r="BL655" s="161"/>
      <c r="BM655" s="176">
        <f>IF(PMKAFAAPAYER[[#This Row],[ ]]="Payé",PMKAFAAPAYER[[#This Row],[28.05.2025]],0)</f>
        <v>0</v>
      </c>
      <c r="BN655" s="17">
        <f t="shared" si="160"/>
        <v>0</v>
      </c>
      <c r="BO655" s="162"/>
      <c r="BP655" s="166">
        <f>IF(PMKAFAAPAYER[[#This Row],[ ]]="Payé",PMKAFAAPAYER[[#This Row],[04.06.2025]],0)</f>
        <v>0</v>
      </c>
      <c r="BQ655" s="161"/>
      <c r="BR655" s="166">
        <f>IF(PMKAFAAPAYER[[#This Row],[ ]]="Payé",PMKAFAAPAYER[[#This Row],[11.06.2025]],0)</f>
        <v>0</v>
      </c>
      <c r="BS655" s="161"/>
      <c r="BT655" s="166">
        <f>IF(PMKAFAAPAYER[[#This Row],[ ]]="Payé",PMKAFAAPAYER[[#This Row],[18.06.2025]],0)</f>
        <v>0</v>
      </c>
      <c r="BU655" s="161"/>
      <c r="BV655" s="176">
        <f>IF(PMKAFAAPAYER[[#This Row],[ ]]="Payé",PMKAFAAPAYER[[#This Row],[25.06.2025]],0)</f>
        <v>0</v>
      </c>
      <c r="BW655" s="18">
        <f t="shared" si="161"/>
        <v>0</v>
      </c>
      <c r="BX655" s="162"/>
      <c r="BY655" s="166">
        <f>IF(PMKAFAAPAYER[[#This Row],[ ]]="Payé",PMKAFAAPAYER[[#This Row],[02.07.2025]],0)</f>
        <v>0</v>
      </c>
      <c r="BZ655" s="161"/>
      <c r="CA655" s="166">
        <f>IF(PMKAFAAPAYER[[#This Row],[ ]]="Payé",PMKAFAAPAYER[[#This Row],[09.07.2025]],0)</f>
        <v>0</v>
      </c>
      <c r="CB655" s="161"/>
      <c r="CC655" s="166">
        <f>IF(PMKAFAAPAYER[[#This Row],[ ]]="Payé",PMKAFAAPAYER[[#This Row],[16.07.2025]],0)</f>
        <v>0</v>
      </c>
      <c r="CD655" s="161"/>
      <c r="CE655" s="166">
        <f>IF(PMKAFAAPAYER[[#This Row],[ ]]="Payé",PMKAFAAPAYER[[#This Row],[23.07.2025]],0)</f>
        <v>0</v>
      </c>
      <c r="CF655" s="161"/>
      <c r="CG655" s="176">
        <f>IF(PMKAFAAPAYER[[#This Row],[ ]]="Payé",PMKAFAAPAYER[[#This Row],[30.07.2025]],0)</f>
        <v>0</v>
      </c>
      <c r="CH655" s="17">
        <f t="shared" si="162"/>
        <v>0</v>
      </c>
      <c r="CI655" s="162"/>
      <c r="CJ655" s="166">
        <f>IF(PMKAFAAPAYER[[#This Row],[ ]]="Payé",PMKAFAAPAYER[[#This Row],[06.08.2025]],0)</f>
        <v>0</v>
      </c>
      <c r="CK655" s="161"/>
      <c r="CL655" s="166">
        <f>IF(PMKAFAAPAYER[[#This Row],[ ]]="Payé",PMKAFAAPAYER[[#This Row],[13.08.2025]],0)</f>
        <v>0</v>
      </c>
      <c r="CM655" s="161"/>
      <c r="CN655" s="166">
        <f>IF(PMKAFAAPAYER[[#This Row],[ ]]="Payé",PMKAFAAPAYER[[#This Row],[20.08.2025]],0)</f>
        <v>0</v>
      </c>
      <c r="CO655" s="161"/>
      <c r="CP655" s="176">
        <f>IF(PMKAFAAPAYER[[#This Row],[ ]]="Payé",PMKAFAAPAYER[[#This Row],[27.08.2025]],0)</f>
        <v>0</v>
      </c>
      <c r="CQ655" s="18">
        <f t="shared" si="163"/>
        <v>0</v>
      </c>
      <c r="CR655" s="162"/>
      <c r="CS655" s="166">
        <f>IF(PMKAFAAPAYER[[#This Row],[ ]]="Payé",PMKAFAAPAYER[[#This Row],[03.09.2025]],0)</f>
        <v>0</v>
      </c>
      <c r="CT655" s="161"/>
      <c r="CU655" s="166">
        <f>IF(PMKAFAAPAYER[[#This Row],[ ]]="Payé",PMKAFAAPAYER[[#This Row],[10.09.2025]],0)</f>
        <v>0</v>
      </c>
      <c r="CV655" s="161"/>
      <c r="CW655" s="166">
        <f>IF(PMKAFAAPAYER[[#This Row],[ ]]="Payé",PMKAFAAPAYER[[#This Row],[17.09.2025]],0)</f>
        <v>0</v>
      </c>
      <c r="CX655" s="161"/>
      <c r="CY655" s="176">
        <f>IF(PMKAFAAPAYER[[#This Row],[ ]]="Payé",PMKAFAAPAYER[[#This Row],[24.09.2025]],0)</f>
        <v>0</v>
      </c>
      <c r="CZ655" s="17">
        <f t="shared" si="164"/>
        <v>0</v>
      </c>
      <c r="DA655" s="162"/>
      <c r="DB655" s="166">
        <f>IF(PMKAFAAPAYER[[#This Row],[ ]]="Payé",PMKAFAAPAYER[[#This Row],[01.10.2025]],0)</f>
        <v>0</v>
      </c>
      <c r="DC655" s="161"/>
      <c r="DD655" s="166">
        <f>IF(PMKAFAAPAYER[[#This Row],[ ]]="Payé",PMKAFAAPAYER[[#This Row],[08.10.2025]],0)</f>
        <v>0</v>
      </c>
      <c r="DE655" s="161"/>
      <c r="DF655" s="166">
        <f>IF(PMKAFAAPAYER[[#This Row],[ ]]="Payé",PMKAFAAPAYER[[#This Row],[15.10.2025]],0)</f>
        <v>0</v>
      </c>
      <c r="DG655" s="161"/>
      <c r="DH655" s="166">
        <f>IF(PMKAFAAPAYER[[#This Row],[ ]]="Payé",PMKAFAAPAYER[[#This Row],[22.10.2025]],0)</f>
        <v>0</v>
      </c>
      <c r="DI655" s="161"/>
      <c r="DJ655" s="176">
        <f>IF(PMKAFAAPAYER[[#This Row],[ ]]="Payé",PMKAFAAPAYER[[#This Row],[29.10.2025]],0)</f>
        <v>0</v>
      </c>
      <c r="DK655" s="18">
        <f t="shared" si="165"/>
        <v>0</v>
      </c>
      <c r="DL655" s="162"/>
      <c r="DM655" s="166">
        <f>IF(PMKAFAAPAYER[[#This Row],[ ]]="Payé",PMKAFAAPAYER[[#This Row],[05.11.2025]],0)</f>
        <v>0</v>
      </c>
      <c r="DN655" s="161"/>
      <c r="DO655" s="166">
        <f>IF(PMKAFAAPAYER[[#This Row],[ ]]="Payé",PMKAFAAPAYER[[#This Row],[12.11.2025]],0)</f>
        <v>0</v>
      </c>
      <c r="DP655" s="161"/>
      <c r="DQ655" s="166">
        <f>IF(PMKAFAAPAYER[[#This Row],[ ]]="Payé",PMKAFAAPAYER[[#This Row],[19.11.2025]],0)</f>
        <v>0</v>
      </c>
      <c r="DR655" s="161"/>
      <c r="DS655" s="176">
        <f>IF(PMKAFAAPAYER[[#This Row],[ ]]="Payé",PMKAFAAPAYER[[#This Row],[26.11.2025]],0)</f>
        <v>0</v>
      </c>
      <c r="DT655" s="17">
        <f t="shared" si="166"/>
        <v>0</v>
      </c>
      <c r="DU655" s="162"/>
      <c r="DV655" s="166">
        <f>IF(PMKAFAAPAYER[[#This Row],[ ]]="Payé",PMKAFAAPAYER[[#This Row],[03.12.2025]],0)</f>
        <v>0</v>
      </c>
      <c r="DW655" s="161"/>
      <c r="DX655" s="166">
        <f>IF(PMKAFAAPAYER[[#This Row],[ ]]="Payé",PMKAFAAPAYER[[#This Row],[10.12.2025]],0)</f>
        <v>0</v>
      </c>
      <c r="DY655" s="161"/>
      <c r="DZ655" s="166">
        <f>IF(PMKAFAAPAYER[[#This Row],[ ]]="Payé",PMKAFAAPAYER[[#This Row],[17.12.2025]],0)</f>
        <v>0</v>
      </c>
      <c r="EA655" s="161"/>
      <c r="EB655" s="166">
        <f>IF(PMKAFAAPAYER[[#This Row],[ ]]="Payé",PMKAFAAPAYER[[#This Row],[24.12.2025]],0)</f>
        <v>0</v>
      </c>
      <c r="EC655" s="161"/>
      <c r="ED655" s="176">
        <f>IF(PMKAFAAPAYER[[#This Row],[ ]]="Payé",PMKAFAAPAYER[[#This Row],[31.12.2025]],0)</f>
        <v>0</v>
      </c>
      <c r="EE655" s="18">
        <f t="shared" si="167"/>
        <v>0</v>
      </c>
      <c r="EF655" s="11">
        <f t="shared" si="168"/>
        <v>0</v>
      </c>
      <c r="EG655" s="16">
        <f>+PMKAFAAPAYER[[#This Row],[CHF]]-PMKAFAAPAYER[[#This Row],[T2025]]</f>
        <v>0</v>
      </c>
    </row>
    <row r="656" spans="1:137" x14ac:dyDescent="0.3">
      <c r="A656" s="9">
        <f t="shared" si="169"/>
        <v>651</v>
      </c>
      <c r="B656" s="250"/>
      <c r="C656" s="251"/>
      <c r="D656" s="252"/>
      <c r="E656" s="253"/>
      <c r="F656" s="265">
        <f t="shared" si="155"/>
        <v>0</v>
      </c>
      <c r="G656" s="254"/>
      <c r="H656" s="255"/>
      <c r="I656" s="256"/>
      <c r="J656" s="14"/>
      <c r="K656" s="14"/>
      <c r="L656" s="14"/>
      <c r="N656" s="15"/>
      <c r="P656" s="258"/>
      <c r="Q656" s="259"/>
      <c r="R656" s="260"/>
      <c r="S656" s="166">
        <f>IF(PMKAFAAPAYER[[#This Row],[ ]]="Payé",PMKAFAAPAYER[[#This Row],[02.01.2025]],0)</f>
        <v>0</v>
      </c>
      <c r="T656" s="234"/>
      <c r="U656" s="166">
        <f>IF(PMKAFAAPAYER[[#This Row],[ ]]="Payé",PMKAFAAPAYER[[#This Row],[09.01.2025]],0)</f>
        <v>0</v>
      </c>
      <c r="V656" s="234"/>
      <c r="W656" s="166">
        <f>IF(PMKAFAAPAYER[[#This Row],[ ]]="Payé",PMKAFAAPAYER[[#This Row],[16.01.2025]],0)</f>
        <v>0</v>
      </c>
      <c r="X656" s="234"/>
      <c r="Y656" s="166">
        <f>IF(PMKAFAAPAYER[[#This Row],[ ]]="Payé",PMKAFAAPAYER[[#This Row],[23.01.2025]],0)</f>
        <v>0</v>
      </c>
      <c r="Z656" s="234"/>
      <c r="AA656" s="176">
        <f>IF(PMKAFAAPAYER[[#This Row],[ ]]="Payé",PMKAFAAPAYER[[#This Row],[30.01.2025]],0)</f>
        <v>0</v>
      </c>
      <c r="AB656" s="32">
        <f t="shared" si="156"/>
        <v>0</v>
      </c>
      <c r="AC656" s="234"/>
      <c r="AD656" s="166">
        <f>IF(PMKAFAAPAYER[[#This Row],[ ]]="Payé",PMKAFAAPAYER[[#This Row],[06.02.2025]],0)</f>
        <v>0</v>
      </c>
      <c r="AE656" s="234"/>
      <c r="AF656" s="166">
        <f>IF(PMKAFAAPAYER[[#This Row],[ ]]="Payé",PMKAFAAPAYER[[#This Row],[13.02.2025]],0)</f>
        <v>0</v>
      </c>
      <c r="AG656" s="234"/>
      <c r="AH656" s="166">
        <f>IF(PMKAFAAPAYER[[#This Row],[ ]]="Payé",PMKAFAAPAYER[[#This Row],[20.02.2025]],0)</f>
        <v>0</v>
      </c>
      <c r="AI656" s="234"/>
      <c r="AJ656" s="176">
        <f>IF(PMKAFAAPAYER[[#This Row],[ ]]="Payé",PMKAFAAPAYER[[#This Row],[27.02.2025]],0)</f>
        <v>0</v>
      </c>
      <c r="AK656" s="47">
        <f t="shared" si="157"/>
        <v>0</v>
      </c>
      <c r="AL656" s="162"/>
      <c r="AM656" s="166">
        <f>IF(PMKAFAAPAYER[[#This Row],[ ]]="Payé",PMKAFAAPAYER[[#This Row],[05.03.2025]],0)</f>
        <v>0</v>
      </c>
      <c r="AN656" s="161"/>
      <c r="AO656" s="166">
        <f>IF(PMKAFAAPAYER[[#This Row],[ ]]="Payé",PMKAFAAPAYER[[#This Row],[12.03.2025]],0)</f>
        <v>0</v>
      </c>
      <c r="AP656" s="161"/>
      <c r="AQ656" s="166">
        <f>IF(PMKAFAAPAYER[[#This Row],[ ]]="Payé",PMKAFAAPAYER[[#This Row],[19.03.2025]],0)</f>
        <v>0</v>
      </c>
      <c r="AR656" s="161"/>
      <c r="AS656" s="176">
        <f>IF(PMKAFAAPAYER[[#This Row],[ ]]="Payé",PMKAFAAPAYER[[#This Row],[26.03.2025]],0)</f>
        <v>0</v>
      </c>
      <c r="AT656" s="17">
        <f t="shared" si="158"/>
        <v>0</v>
      </c>
      <c r="AU656" s="162"/>
      <c r="AV656" s="166">
        <f>IF(PMKAFAAPAYER[[#This Row],[ ]]="Payé",PMKAFAAPAYER[[#This Row],[02.04.2025]],0)</f>
        <v>0</v>
      </c>
      <c r="AW656" s="161"/>
      <c r="AX656" s="166">
        <f>IF(PMKAFAAPAYER[[#This Row],[ ]]="Payé",PMKAFAAPAYER[[#This Row],[09.04.2025]],0)</f>
        <v>0</v>
      </c>
      <c r="AY656" s="161"/>
      <c r="AZ656" s="166">
        <f>IF(PMKAFAAPAYER[[#This Row],[ ]]="Payé",PMKAFAAPAYER[[#This Row],[16.04.2025]],0)</f>
        <v>0</v>
      </c>
      <c r="BA656" s="161"/>
      <c r="BB656" s="166">
        <f>IF(PMKAFAAPAYER[[#This Row],[ ]]="Payé",PMKAFAAPAYER[[#This Row],[23.04.2025]],0)</f>
        <v>0</v>
      </c>
      <c r="BC656" s="161"/>
      <c r="BD656" s="176">
        <f>IF(PMKAFAAPAYER[[#This Row],[ ]]="Payé",PMKAFAAPAYER[[#This Row],[30.04.2025]],0)</f>
        <v>0</v>
      </c>
      <c r="BE656" s="18">
        <f t="shared" si="159"/>
        <v>0</v>
      </c>
      <c r="BF656" s="162"/>
      <c r="BG656" s="166">
        <f>IF(PMKAFAAPAYER[[#This Row],[ ]]="Payé",PMKAFAAPAYER[[#This Row],[07.05.2025]],0)</f>
        <v>0</v>
      </c>
      <c r="BH656" s="161"/>
      <c r="BI656" s="166">
        <f>IF(PMKAFAAPAYER[[#This Row],[ ]]="Payé",PMKAFAAPAYER[[#This Row],[14.05.2025]],0)</f>
        <v>0</v>
      </c>
      <c r="BJ656" s="161"/>
      <c r="BK656" s="166">
        <f>IF(PMKAFAAPAYER[[#This Row],[ ]]="Payé",PMKAFAAPAYER[[#This Row],[21.05.2025]],0)</f>
        <v>0</v>
      </c>
      <c r="BL656" s="161"/>
      <c r="BM656" s="176">
        <f>IF(PMKAFAAPAYER[[#This Row],[ ]]="Payé",PMKAFAAPAYER[[#This Row],[28.05.2025]],0)</f>
        <v>0</v>
      </c>
      <c r="BN656" s="17">
        <f t="shared" si="160"/>
        <v>0</v>
      </c>
      <c r="BO656" s="162"/>
      <c r="BP656" s="166">
        <f>IF(PMKAFAAPAYER[[#This Row],[ ]]="Payé",PMKAFAAPAYER[[#This Row],[04.06.2025]],0)</f>
        <v>0</v>
      </c>
      <c r="BQ656" s="161"/>
      <c r="BR656" s="166">
        <f>IF(PMKAFAAPAYER[[#This Row],[ ]]="Payé",PMKAFAAPAYER[[#This Row],[11.06.2025]],0)</f>
        <v>0</v>
      </c>
      <c r="BS656" s="161"/>
      <c r="BT656" s="166">
        <f>IF(PMKAFAAPAYER[[#This Row],[ ]]="Payé",PMKAFAAPAYER[[#This Row],[18.06.2025]],0)</f>
        <v>0</v>
      </c>
      <c r="BU656" s="161"/>
      <c r="BV656" s="176">
        <f>IF(PMKAFAAPAYER[[#This Row],[ ]]="Payé",PMKAFAAPAYER[[#This Row],[25.06.2025]],0)</f>
        <v>0</v>
      </c>
      <c r="BW656" s="18">
        <f t="shared" si="161"/>
        <v>0</v>
      </c>
      <c r="BX656" s="162"/>
      <c r="BY656" s="166">
        <f>IF(PMKAFAAPAYER[[#This Row],[ ]]="Payé",PMKAFAAPAYER[[#This Row],[02.07.2025]],0)</f>
        <v>0</v>
      </c>
      <c r="BZ656" s="161"/>
      <c r="CA656" s="166">
        <f>IF(PMKAFAAPAYER[[#This Row],[ ]]="Payé",PMKAFAAPAYER[[#This Row],[09.07.2025]],0)</f>
        <v>0</v>
      </c>
      <c r="CB656" s="161"/>
      <c r="CC656" s="166">
        <f>IF(PMKAFAAPAYER[[#This Row],[ ]]="Payé",PMKAFAAPAYER[[#This Row],[16.07.2025]],0)</f>
        <v>0</v>
      </c>
      <c r="CD656" s="161"/>
      <c r="CE656" s="166">
        <f>IF(PMKAFAAPAYER[[#This Row],[ ]]="Payé",PMKAFAAPAYER[[#This Row],[23.07.2025]],0)</f>
        <v>0</v>
      </c>
      <c r="CF656" s="161"/>
      <c r="CG656" s="176">
        <f>IF(PMKAFAAPAYER[[#This Row],[ ]]="Payé",PMKAFAAPAYER[[#This Row],[30.07.2025]],0)</f>
        <v>0</v>
      </c>
      <c r="CH656" s="17">
        <f t="shared" si="162"/>
        <v>0</v>
      </c>
      <c r="CI656" s="162"/>
      <c r="CJ656" s="166">
        <f>IF(PMKAFAAPAYER[[#This Row],[ ]]="Payé",PMKAFAAPAYER[[#This Row],[06.08.2025]],0)</f>
        <v>0</v>
      </c>
      <c r="CK656" s="161"/>
      <c r="CL656" s="166">
        <f>IF(PMKAFAAPAYER[[#This Row],[ ]]="Payé",PMKAFAAPAYER[[#This Row],[13.08.2025]],0)</f>
        <v>0</v>
      </c>
      <c r="CM656" s="161"/>
      <c r="CN656" s="166">
        <f>IF(PMKAFAAPAYER[[#This Row],[ ]]="Payé",PMKAFAAPAYER[[#This Row],[20.08.2025]],0)</f>
        <v>0</v>
      </c>
      <c r="CO656" s="161"/>
      <c r="CP656" s="176">
        <f>IF(PMKAFAAPAYER[[#This Row],[ ]]="Payé",PMKAFAAPAYER[[#This Row],[27.08.2025]],0)</f>
        <v>0</v>
      </c>
      <c r="CQ656" s="18">
        <f t="shared" si="163"/>
        <v>0</v>
      </c>
      <c r="CR656" s="162"/>
      <c r="CS656" s="166">
        <f>IF(PMKAFAAPAYER[[#This Row],[ ]]="Payé",PMKAFAAPAYER[[#This Row],[03.09.2025]],0)</f>
        <v>0</v>
      </c>
      <c r="CT656" s="161"/>
      <c r="CU656" s="166">
        <f>IF(PMKAFAAPAYER[[#This Row],[ ]]="Payé",PMKAFAAPAYER[[#This Row],[10.09.2025]],0)</f>
        <v>0</v>
      </c>
      <c r="CV656" s="161"/>
      <c r="CW656" s="166">
        <f>IF(PMKAFAAPAYER[[#This Row],[ ]]="Payé",PMKAFAAPAYER[[#This Row],[17.09.2025]],0)</f>
        <v>0</v>
      </c>
      <c r="CX656" s="161"/>
      <c r="CY656" s="176">
        <f>IF(PMKAFAAPAYER[[#This Row],[ ]]="Payé",PMKAFAAPAYER[[#This Row],[24.09.2025]],0)</f>
        <v>0</v>
      </c>
      <c r="CZ656" s="17">
        <f t="shared" si="164"/>
        <v>0</v>
      </c>
      <c r="DA656" s="162"/>
      <c r="DB656" s="166">
        <f>IF(PMKAFAAPAYER[[#This Row],[ ]]="Payé",PMKAFAAPAYER[[#This Row],[01.10.2025]],0)</f>
        <v>0</v>
      </c>
      <c r="DC656" s="161"/>
      <c r="DD656" s="166">
        <f>IF(PMKAFAAPAYER[[#This Row],[ ]]="Payé",PMKAFAAPAYER[[#This Row],[08.10.2025]],0)</f>
        <v>0</v>
      </c>
      <c r="DE656" s="161"/>
      <c r="DF656" s="166">
        <f>IF(PMKAFAAPAYER[[#This Row],[ ]]="Payé",PMKAFAAPAYER[[#This Row],[15.10.2025]],0)</f>
        <v>0</v>
      </c>
      <c r="DG656" s="161"/>
      <c r="DH656" s="166">
        <f>IF(PMKAFAAPAYER[[#This Row],[ ]]="Payé",PMKAFAAPAYER[[#This Row],[22.10.2025]],0)</f>
        <v>0</v>
      </c>
      <c r="DI656" s="161"/>
      <c r="DJ656" s="176">
        <f>IF(PMKAFAAPAYER[[#This Row],[ ]]="Payé",PMKAFAAPAYER[[#This Row],[29.10.2025]],0)</f>
        <v>0</v>
      </c>
      <c r="DK656" s="18">
        <f t="shared" si="165"/>
        <v>0</v>
      </c>
      <c r="DL656" s="162"/>
      <c r="DM656" s="166">
        <f>IF(PMKAFAAPAYER[[#This Row],[ ]]="Payé",PMKAFAAPAYER[[#This Row],[05.11.2025]],0)</f>
        <v>0</v>
      </c>
      <c r="DN656" s="161"/>
      <c r="DO656" s="166">
        <f>IF(PMKAFAAPAYER[[#This Row],[ ]]="Payé",PMKAFAAPAYER[[#This Row],[12.11.2025]],0)</f>
        <v>0</v>
      </c>
      <c r="DP656" s="161"/>
      <c r="DQ656" s="166">
        <f>IF(PMKAFAAPAYER[[#This Row],[ ]]="Payé",PMKAFAAPAYER[[#This Row],[19.11.2025]],0)</f>
        <v>0</v>
      </c>
      <c r="DR656" s="161"/>
      <c r="DS656" s="176">
        <f>IF(PMKAFAAPAYER[[#This Row],[ ]]="Payé",PMKAFAAPAYER[[#This Row],[26.11.2025]],0)</f>
        <v>0</v>
      </c>
      <c r="DT656" s="17">
        <f t="shared" si="166"/>
        <v>0</v>
      </c>
      <c r="DU656" s="162"/>
      <c r="DV656" s="166">
        <f>IF(PMKAFAAPAYER[[#This Row],[ ]]="Payé",PMKAFAAPAYER[[#This Row],[03.12.2025]],0)</f>
        <v>0</v>
      </c>
      <c r="DW656" s="161"/>
      <c r="DX656" s="166">
        <f>IF(PMKAFAAPAYER[[#This Row],[ ]]="Payé",PMKAFAAPAYER[[#This Row],[10.12.2025]],0)</f>
        <v>0</v>
      </c>
      <c r="DY656" s="161"/>
      <c r="DZ656" s="166">
        <f>IF(PMKAFAAPAYER[[#This Row],[ ]]="Payé",PMKAFAAPAYER[[#This Row],[17.12.2025]],0)</f>
        <v>0</v>
      </c>
      <c r="EA656" s="161"/>
      <c r="EB656" s="166">
        <f>IF(PMKAFAAPAYER[[#This Row],[ ]]="Payé",PMKAFAAPAYER[[#This Row],[24.12.2025]],0)</f>
        <v>0</v>
      </c>
      <c r="EC656" s="161"/>
      <c r="ED656" s="176">
        <f>IF(PMKAFAAPAYER[[#This Row],[ ]]="Payé",PMKAFAAPAYER[[#This Row],[31.12.2025]],0)</f>
        <v>0</v>
      </c>
      <c r="EE656" s="18">
        <f t="shared" si="167"/>
        <v>0</v>
      </c>
      <c r="EF656" s="11">
        <f t="shared" si="168"/>
        <v>0</v>
      </c>
      <c r="EG656" s="16">
        <f>+PMKAFAAPAYER[[#This Row],[CHF]]-PMKAFAAPAYER[[#This Row],[T2025]]</f>
        <v>0</v>
      </c>
    </row>
    <row r="657" spans="1:137" x14ac:dyDescent="0.3">
      <c r="A657" s="9">
        <f t="shared" si="169"/>
        <v>652</v>
      </c>
      <c r="B657" s="250"/>
      <c r="C657" s="251"/>
      <c r="D657" s="252"/>
      <c r="E657" s="253"/>
      <c r="F657" s="265">
        <f t="shared" si="155"/>
        <v>0</v>
      </c>
      <c r="G657" s="254"/>
      <c r="H657" s="255"/>
      <c r="I657" s="256"/>
      <c r="J657" s="14"/>
      <c r="K657" s="14"/>
      <c r="L657" s="14"/>
      <c r="N657" s="15"/>
      <c r="P657" s="258"/>
      <c r="Q657" s="259"/>
      <c r="R657" s="260"/>
      <c r="S657" s="166">
        <f>IF(PMKAFAAPAYER[[#This Row],[ ]]="Payé",PMKAFAAPAYER[[#This Row],[02.01.2025]],0)</f>
        <v>0</v>
      </c>
      <c r="T657" s="234"/>
      <c r="U657" s="166">
        <f>IF(PMKAFAAPAYER[[#This Row],[ ]]="Payé",PMKAFAAPAYER[[#This Row],[09.01.2025]],0)</f>
        <v>0</v>
      </c>
      <c r="V657" s="234"/>
      <c r="W657" s="166">
        <f>IF(PMKAFAAPAYER[[#This Row],[ ]]="Payé",PMKAFAAPAYER[[#This Row],[16.01.2025]],0)</f>
        <v>0</v>
      </c>
      <c r="X657" s="234"/>
      <c r="Y657" s="166">
        <f>IF(PMKAFAAPAYER[[#This Row],[ ]]="Payé",PMKAFAAPAYER[[#This Row],[23.01.2025]],0)</f>
        <v>0</v>
      </c>
      <c r="Z657" s="234"/>
      <c r="AA657" s="176">
        <f>IF(PMKAFAAPAYER[[#This Row],[ ]]="Payé",PMKAFAAPAYER[[#This Row],[30.01.2025]],0)</f>
        <v>0</v>
      </c>
      <c r="AB657" s="32">
        <f t="shared" si="156"/>
        <v>0</v>
      </c>
      <c r="AC657" s="234"/>
      <c r="AD657" s="166">
        <f>IF(PMKAFAAPAYER[[#This Row],[ ]]="Payé",PMKAFAAPAYER[[#This Row],[06.02.2025]],0)</f>
        <v>0</v>
      </c>
      <c r="AE657" s="234"/>
      <c r="AF657" s="166">
        <f>IF(PMKAFAAPAYER[[#This Row],[ ]]="Payé",PMKAFAAPAYER[[#This Row],[13.02.2025]],0)</f>
        <v>0</v>
      </c>
      <c r="AG657" s="234"/>
      <c r="AH657" s="166">
        <f>IF(PMKAFAAPAYER[[#This Row],[ ]]="Payé",PMKAFAAPAYER[[#This Row],[20.02.2025]],0)</f>
        <v>0</v>
      </c>
      <c r="AI657" s="234"/>
      <c r="AJ657" s="176">
        <f>IF(PMKAFAAPAYER[[#This Row],[ ]]="Payé",PMKAFAAPAYER[[#This Row],[27.02.2025]],0)</f>
        <v>0</v>
      </c>
      <c r="AK657" s="47">
        <f t="shared" si="157"/>
        <v>0</v>
      </c>
      <c r="AL657" s="162"/>
      <c r="AM657" s="166">
        <f>IF(PMKAFAAPAYER[[#This Row],[ ]]="Payé",PMKAFAAPAYER[[#This Row],[05.03.2025]],0)</f>
        <v>0</v>
      </c>
      <c r="AN657" s="161"/>
      <c r="AO657" s="166">
        <f>IF(PMKAFAAPAYER[[#This Row],[ ]]="Payé",PMKAFAAPAYER[[#This Row],[12.03.2025]],0)</f>
        <v>0</v>
      </c>
      <c r="AP657" s="161"/>
      <c r="AQ657" s="166">
        <f>IF(PMKAFAAPAYER[[#This Row],[ ]]="Payé",PMKAFAAPAYER[[#This Row],[19.03.2025]],0)</f>
        <v>0</v>
      </c>
      <c r="AR657" s="161"/>
      <c r="AS657" s="176">
        <f>IF(PMKAFAAPAYER[[#This Row],[ ]]="Payé",PMKAFAAPAYER[[#This Row],[26.03.2025]],0)</f>
        <v>0</v>
      </c>
      <c r="AT657" s="17">
        <f t="shared" si="158"/>
        <v>0</v>
      </c>
      <c r="AU657" s="162"/>
      <c r="AV657" s="166">
        <f>IF(PMKAFAAPAYER[[#This Row],[ ]]="Payé",PMKAFAAPAYER[[#This Row],[02.04.2025]],0)</f>
        <v>0</v>
      </c>
      <c r="AW657" s="161"/>
      <c r="AX657" s="166">
        <f>IF(PMKAFAAPAYER[[#This Row],[ ]]="Payé",PMKAFAAPAYER[[#This Row],[09.04.2025]],0)</f>
        <v>0</v>
      </c>
      <c r="AY657" s="161"/>
      <c r="AZ657" s="166">
        <f>IF(PMKAFAAPAYER[[#This Row],[ ]]="Payé",PMKAFAAPAYER[[#This Row],[16.04.2025]],0)</f>
        <v>0</v>
      </c>
      <c r="BA657" s="161"/>
      <c r="BB657" s="166">
        <f>IF(PMKAFAAPAYER[[#This Row],[ ]]="Payé",PMKAFAAPAYER[[#This Row],[23.04.2025]],0)</f>
        <v>0</v>
      </c>
      <c r="BC657" s="161"/>
      <c r="BD657" s="176">
        <f>IF(PMKAFAAPAYER[[#This Row],[ ]]="Payé",PMKAFAAPAYER[[#This Row],[30.04.2025]],0)</f>
        <v>0</v>
      </c>
      <c r="BE657" s="18">
        <f t="shared" si="159"/>
        <v>0</v>
      </c>
      <c r="BF657" s="162"/>
      <c r="BG657" s="166">
        <f>IF(PMKAFAAPAYER[[#This Row],[ ]]="Payé",PMKAFAAPAYER[[#This Row],[07.05.2025]],0)</f>
        <v>0</v>
      </c>
      <c r="BH657" s="161"/>
      <c r="BI657" s="166">
        <f>IF(PMKAFAAPAYER[[#This Row],[ ]]="Payé",PMKAFAAPAYER[[#This Row],[14.05.2025]],0)</f>
        <v>0</v>
      </c>
      <c r="BJ657" s="161"/>
      <c r="BK657" s="166">
        <f>IF(PMKAFAAPAYER[[#This Row],[ ]]="Payé",PMKAFAAPAYER[[#This Row],[21.05.2025]],0)</f>
        <v>0</v>
      </c>
      <c r="BL657" s="161"/>
      <c r="BM657" s="176">
        <f>IF(PMKAFAAPAYER[[#This Row],[ ]]="Payé",PMKAFAAPAYER[[#This Row],[28.05.2025]],0)</f>
        <v>0</v>
      </c>
      <c r="BN657" s="17">
        <f t="shared" si="160"/>
        <v>0</v>
      </c>
      <c r="BO657" s="162"/>
      <c r="BP657" s="166">
        <f>IF(PMKAFAAPAYER[[#This Row],[ ]]="Payé",PMKAFAAPAYER[[#This Row],[04.06.2025]],0)</f>
        <v>0</v>
      </c>
      <c r="BQ657" s="161"/>
      <c r="BR657" s="166">
        <f>IF(PMKAFAAPAYER[[#This Row],[ ]]="Payé",PMKAFAAPAYER[[#This Row],[11.06.2025]],0)</f>
        <v>0</v>
      </c>
      <c r="BS657" s="161"/>
      <c r="BT657" s="166">
        <f>IF(PMKAFAAPAYER[[#This Row],[ ]]="Payé",PMKAFAAPAYER[[#This Row],[18.06.2025]],0)</f>
        <v>0</v>
      </c>
      <c r="BU657" s="161"/>
      <c r="BV657" s="176">
        <f>IF(PMKAFAAPAYER[[#This Row],[ ]]="Payé",PMKAFAAPAYER[[#This Row],[25.06.2025]],0)</f>
        <v>0</v>
      </c>
      <c r="BW657" s="18">
        <f t="shared" si="161"/>
        <v>0</v>
      </c>
      <c r="BX657" s="162"/>
      <c r="BY657" s="166">
        <f>IF(PMKAFAAPAYER[[#This Row],[ ]]="Payé",PMKAFAAPAYER[[#This Row],[02.07.2025]],0)</f>
        <v>0</v>
      </c>
      <c r="BZ657" s="161"/>
      <c r="CA657" s="166">
        <f>IF(PMKAFAAPAYER[[#This Row],[ ]]="Payé",PMKAFAAPAYER[[#This Row],[09.07.2025]],0)</f>
        <v>0</v>
      </c>
      <c r="CB657" s="161"/>
      <c r="CC657" s="166">
        <f>IF(PMKAFAAPAYER[[#This Row],[ ]]="Payé",PMKAFAAPAYER[[#This Row],[16.07.2025]],0)</f>
        <v>0</v>
      </c>
      <c r="CD657" s="161"/>
      <c r="CE657" s="166">
        <f>IF(PMKAFAAPAYER[[#This Row],[ ]]="Payé",PMKAFAAPAYER[[#This Row],[23.07.2025]],0)</f>
        <v>0</v>
      </c>
      <c r="CF657" s="161"/>
      <c r="CG657" s="176">
        <f>IF(PMKAFAAPAYER[[#This Row],[ ]]="Payé",PMKAFAAPAYER[[#This Row],[30.07.2025]],0)</f>
        <v>0</v>
      </c>
      <c r="CH657" s="17">
        <f t="shared" si="162"/>
        <v>0</v>
      </c>
      <c r="CI657" s="162"/>
      <c r="CJ657" s="166">
        <f>IF(PMKAFAAPAYER[[#This Row],[ ]]="Payé",PMKAFAAPAYER[[#This Row],[06.08.2025]],0)</f>
        <v>0</v>
      </c>
      <c r="CK657" s="161"/>
      <c r="CL657" s="166">
        <f>IF(PMKAFAAPAYER[[#This Row],[ ]]="Payé",PMKAFAAPAYER[[#This Row],[13.08.2025]],0)</f>
        <v>0</v>
      </c>
      <c r="CM657" s="161"/>
      <c r="CN657" s="166">
        <f>IF(PMKAFAAPAYER[[#This Row],[ ]]="Payé",PMKAFAAPAYER[[#This Row],[20.08.2025]],0)</f>
        <v>0</v>
      </c>
      <c r="CO657" s="161"/>
      <c r="CP657" s="176">
        <f>IF(PMKAFAAPAYER[[#This Row],[ ]]="Payé",PMKAFAAPAYER[[#This Row],[27.08.2025]],0)</f>
        <v>0</v>
      </c>
      <c r="CQ657" s="18">
        <f t="shared" si="163"/>
        <v>0</v>
      </c>
      <c r="CR657" s="162"/>
      <c r="CS657" s="166">
        <f>IF(PMKAFAAPAYER[[#This Row],[ ]]="Payé",PMKAFAAPAYER[[#This Row],[03.09.2025]],0)</f>
        <v>0</v>
      </c>
      <c r="CT657" s="161"/>
      <c r="CU657" s="166">
        <f>IF(PMKAFAAPAYER[[#This Row],[ ]]="Payé",PMKAFAAPAYER[[#This Row],[10.09.2025]],0)</f>
        <v>0</v>
      </c>
      <c r="CV657" s="161"/>
      <c r="CW657" s="166">
        <f>IF(PMKAFAAPAYER[[#This Row],[ ]]="Payé",PMKAFAAPAYER[[#This Row],[17.09.2025]],0)</f>
        <v>0</v>
      </c>
      <c r="CX657" s="161"/>
      <c r="CY657" s="176">
        <f>IF(PMKAFAAPAYER[[#This Row],[ ]]="Payé",PMKAFAAPAYER[[#This Row],[24.09.2025]],0)</f>
        <v>0</v>
      </c>
      <c r="CZ657" s="17">
        <f t="shared" si="164"/>
        <v>0</v>
      </c>
      <c r="DA657" s="162"/>
      <c r="DB657" s="166">
        <f>IF(PMKAFAAPAYER[[#This Row],[ ]]="Payé",PMKAFAAPAYER[[#This Row],[01.10.2025]],0)</f>
        <v>0</v>
      </c>
      <c r="DC657" s="161"/>
      <c r="DD657" s="166">
        <f>IF(PMKAFAAPAYER[[#This Row],[ ]]="Payé",PMKAFAAPAYER[[#This Row],[08.10.2025]],0)</f>
        <v>0</v>
      </c>
      <c r="DE657" s="161"/>
      <c r="DF657" s="166">
        <f>IF(PMKAFAAPAYER[[#This Row],[ ]]="Payé",PMKAFAAPAYER[[#This Row],[15.10.2025]],0)</f>
        <v>0</v>
      </c>
      <c r="DG657" s="161"/>
      <c r="DH657" s="166">
        <f>IF(PMKAFAAPAYER[[#This Row],[ ]]="Payé",PMKAFAAPAYER[[#This Row],[22.10.2025]],0)</f>
        <v>0</v>
      </c>
      <c r="DI657" s="161"/>
      <c r="DJ657" s="176">
        <f>IF(PMKAFAAPAYER[[#This Row],[ ]]="Payé",PMKAFAAPAYER[[#This Row],[29.10.2025]],0)</f>
        <v>0</v>
      </c>
      <c r="DK657" s="18">
        <f t="shared" si="165"/>
        <v>0</v>
      </c>
      <c r="DL657" s="162"/>
      <c r="DM657" s="166">
        <f>IF(PMKAFAAPAYER[[#This Row],[ ]]="Payé",PMKAFAAPAYER[[#This Row],[05.11.2025]],0)</f>
        <v>0</v>
      </c>
      <c r="DN657" s="161"/>
      <c r="DO657" s="166">
        <f>IF(PMKAFAAPAYER[[#This Row],[ ]]="Payé",PMKAFAAPAYER[[#This Row],[12.11.2025]],0)</f>
        <v>0</v>
      </c>
      <c r="DP657" s="161"/>
      <c r="DQ657" s="166">
        <f>IF(PMKAFAAPAYER[[#This Row],[ ]]="Payé",PMKAFAAPAYER[[#This Row],[19.11.2025]],0)</f>
        <v>0</v>
      </c>
      <c r="DR657" s="161"/>
      <c r="DS657" s="176">
        <f>IF(PMKAFAAPAYER[[#This Row],[ ]]="Payé",PMKAFAAPAYER[[#This Row],[26.11.2025]],0)</f>
        <v>0</v>
      </c>
      <c r="DT657" s="17">
        <f t="shared" si="166"/>
        <v>0</v>
      </c>
      <c r="DU657" s="162"/>
      <c r="DV657" s="166">
        <f>IF(PMKAFAAPAYER[[#This Row],[ ]]="Payé",PMKAFAAPAYER[[#This Row],[03.12.2025]],0)</f>
        <v>0</v>
      </c>
      <c r="DW657" s="161"/>
      <c r="DX657" s="166">
        <f>IF(PMKAFAAPAYER[[#This Row],[ ]]="Payé",PMKAFAAPAYER[[#This Row],[10.12.2025]],0)</f>
        <v>0</v>
      </c>
      <c r="DY657" s="161"/>
      <c r="DZ657" s="166">
        <f>IF(PMKAFAAPAYER[[#This Row],[ ]]="Payé",PMKAFAAPAYER[[#This Row],[17.12.2025]],0)</f>
        <v>0</v>
      </c>
      <c r="EA657" s="161"/>
      <c r="EB657" s="166">
        <f>IF(PMKAFAAPAYER[[#This Row],[ ]]="Payé",PMKAFAAPAYER[[#This Row],[24.12.2025]],0)</f>
        <v>0</v>
      </c>
      <c r="EC657" s="161"/>
      <c r="ED657" s="176">
        <f>IF(PMKAFAAPAYER[[#This Row],[ ]]="Payé",PMKAFAAPAYER[[#This Row],[31.12.2025]],0)</f>
        <v>0</v>
      </c>
      <c r="EE657" s="18">
        <f t="shared" si="167"/>
        <v>0</v>
      </c>
      <c r="EF657" s="11">
        <f t="shared" si="168"/>
        <v>0</v>
      </c>
      <c r="EG657" s="16">
        <f>+PMKAFAAPAYER[[#This Row],[CHF]]-PMKAFAAPAYER[[#This Row],[T2025]]</f>
        <v>0</v>
      </c>
    </row>
    <row r="658" spans="1:137" x14ac:dyDescent="0.3">
      <c r="A658" s="9">
        <f t="shared" si="169"/>
        <v>653</v>
      </c>
      <c r="B658" s="250"/>
      <c r="C658" s="251"/>
      <c r="D658" s="252"/>
      <c r="E658" s="253"/>
      <c r="F658" s="265">
        <f t="shared" si="155"/>
        <v>0</v>
      </c>
      <c r="G658" s="254"/>
      <c r="H658" s="255"/>
      <c r="I658" s="256"/>
      <c r="J658" s="14"/>
      <c r="K658" s="14"/>
      <c r="L658" s="14"/>
      <c r="N658" s="15"/>
      <c r="P658" s="258"/>
      <c r="Q658" s="259"/>
      <c r="R658" s="260"/>
      <c r="S658" s="166">
        <f>IF(PMKAFAAPAYER[[#This Row],[ ]]="Payé",PMKAFAAPAYER[[#This Row],[02.01.2025]],0)</f>
        <v>0</v>
      </c>
      <c r="T658" s="234"/>
      <c r="U658" s="166">
        <f>IF(PMKAFAAPAYER[[#This Row],[ ]]="Payé",PMKAFAAPAYER[[#This Row],[09.01.2025]],0)</f>
        <v>0</v>
      </c>
      <c r="V658" s="234"/>
      <c r="W658" s="166">
        <f>IF(PMKAFAAPAYER[[#This Row],[ ]]="Payé",PMKAFAAPAYER[[#This Row],[16.01.2025]],0)</f>
        <v>0</v>
      </c>
      <c r="X658" s="234"/>
      <c r="Y658" s="166">
        <f>IF(PMKAFAAPAYER[[#This Row],[ ]]="Payé",PMKAFAAPAYER[[#This Row],[23.01.2025]],0)</f>
        <v>0</v>
      </c>
      <c r="Z658" s="234"/>
      <c r="AA658" s="176">
        <f>IF(PMKAFAAPAYER[[#This Row],[ ]]="Payé",PMKAFAAPAYER[[#This Row],[30.01.2025]],0)</f>
        <v>0</v>
      </c>
      <c r="AB658" s="32">
        <f t="shared" si="156"/>
        <v>0</v>
      </c>
      <c r="AC658" s="234"/>
      <c r="AD658" s="166">
        <f>IF(PMKAFAAPAYER[[#This Row],[ ]]="Payé",PMKAFAAPAYER[[#This Row],[06.02.2025]],0)</f>
        <v>0</v>
      </c>
      <c r="AE658" s="234"/>
      <c r="AF658" s="166">
        <f>IF(PMKAFAAPAYER[[#This Row],[ ]]="Payé",PMKAFAAPAYER[[#This Row],[13.02.2025]],0)</f>
        <v>0</v>
      </c>
      <c r="AG658" s="234"/>
      <c r="AH658" s="166">
        <f>IF(PMKAFAAPAYER[[#This Row],[ ]]="Payé",PMKAFAAPAYER[[#This Row],[20.02.2025]],0)</f>
        <v>0</v>
      </c>
      <c r="AI658" s="234"/>
      <c r="AJ658" s="176">
        <f>IF(PMKAFAAPAYER[[#This Row],[ ]]="Payé",PMKAFAAPAYER[[#This Row],[27.02.2025]],0)</f>
        <v>0</v>
      </c>
      <c r="AK658" s="47">
        <f t="shared" si="157"/>
        <v>0</v>
      </c>
      <c r="AL658" s="162"/>
      <c r="AM658" s="166">
        <f>IF(PMKAFAAPAYER[[#This Row],[ ]]="Payé",PMKAFAAPAYER[[#This Row],[05.03.2025]],0)</f>
        <v>0</v>
      </c>
      <c r="AN658" s="161"/>
      <c r="AO658" s="166">
        <f>IF(PMKAFAAPAYER[[#This Row],[ ]]="Payé",PMKAFAAPAYER[[#This Row],[12.03.2025]],0)</f>
        <v>0</v>
      </c>
      <c r="AP658" s="161"/>
      <c r="AQ658" s="166">
        <f>IF(PMKAFAAPAYER[[#This Row],[ ]]="Payé",PMKAFAAPAYER[[#This Row],[19.03.2025]],0)</f>
        <v>0</v>
      </c>
      <c r="AR658" s="161"/>
      <c r="AS658" s="176">
        <f>IF(PMKAFAAPAYER[[#This Row],[ ]]="Payé",PMKAFAAPAYER[[#This Row],[26.03.2025]],0)</f>
        <v>0</v>
      </c>
      <c r="AT658" s="17">
        <f t="shared" si="158"/>
        <v>0</v>
      </c>
      <c r="AU658" s="162"/>
      <c r="AV658" s="166">
        <f>IF(PMKAFAAPAYER[[#This Row],[ ]]="Payé",PMKAFAAPAYER[[#This Row],[02.04.2025]],0)</f>
        <v>0</v>
      </c>
      <c r="AW658" s="161"/>
      <c r="AX658" s="166">
        <f>IF(PMKAFAAPAYER[[#This Row],[ ]]="Payé",PMKAFAAPAYER[[#This Row],[09.04.2025]],0)</f>
        <v>0</v>
      </c>
      <c r="AY658" s="161"/>
      <c r="AZ658" s="166">
        <f>IF(PMKAFAAPAYER[[#This Row],[ ]]="Payé",PMKAFAAPAYER[[#This Row],[16.04.2025]],0)</f>
        <v>0</v>
      </c>
      <c r="BA658" s="161"/>
      <c r="BB658" s="166">
        <f>IF(PMKAFAAPAYER[[#This Row],[ ]]="Payé",PMKAFAAPAYER[[#This Row],[23.04.2025]],0)</f>
        <v>0</v>
      </c>
      <c r="BC658" s="161"/>
      <c r="BD658" s="176">
        <f>IF(PMKAFAAPAYER[[#This Row],[ ]]="Payé",PMKAFAAPAYER[[#This Row],[30.04.2025]],0)</f>
        <v>0</v>
      </c>
      <c r="BE658" s="18">
        <f t="shared" si="159"/>
        <v>0</v>
      </c>
      <c r="BF658" s="162"/>
      <c r="BG658" s="166">
        <f>IF(PMKAFAAPAYER[[#This Row],[ ]]="Payé",PMKAFAAPAYER[[#This Row],[07.05.2025]],0)</f>
        <v>0</v>
      </c>
      <c r="BH658" s="161"/>
      <c r="BI658" s="166">
        <f>IF(PMKAFAAPAYER[[#This Row],[ ]]="Payé",PMKAFAAPAYER[[#This Row],[14.05.2025]],0)</f>
        <v>0</v>
      </c>
      <c r="BJ658" s="161"/>
      <c r="BK658" s="166">
        <f>IF(PMKAFAAPAYER[[#This Row],[ ]]="Payé",PMKAFAAPAYER[[#This Row],[21.05.2025]],0)</f>
        <v>0</v>
      </c>
      <c r="BL658" s="161"/>
      <c r="BM658" s="176">
        <f>IF(PMKAFAAPAYER[[#This Row],[ ]]="Payé",PMKAFAAPAYER[[#This Row],[28.05.2025]],0)</f>
        <v>0</v>
      </c>
      <c r="BN658" s="17">
        <f t="shared" si="160"/>
        <v>0</v>
      </c>
      <c r="BO658" s="162"/>
      <c r="BP658" s="166">
        <f>IF(PMKAFAAPAYER[[#This Row],[ ]]="Payé",PMKAFAAPAYER[[#This Row],[04.06.2025]],0)</f>
        <v>0</v>
      </c>
      <c r="BQ658" s="161"/>
      <c r="BR658" s="166">
        <f>IF(PMKAFAAPAYER[[#This Row],[ ]]="Payé",PMKAFAAPAYER[[#This Row],[11.06.2025]],0)</f>
        <v>0</v>
      </c>
      <c r="BS658" s="161"/>
      <c r="BT658" s="166">
        <f>IF(PMKAFAAPAYER[[#This Row],[ ]]="Payé",PMKAFAAPAYER[[#This Row],[18.06.2025]],0)</f>
        <v>0</v>
      </c>
      <c r="BU658" s="161"/>
      <c r="BV658" s="176">
        <f>IF(PMKAFAAPAYER[[#This Row],[ ]]="Payé",PMKAFAAPAYER[[#This Row],[25.06.2025]],0)</f>
        <v>0</v>
      </c>
      <c r="BW658" s="18">
        <f t="shared" si="161"/>
        <v>0</v>
      </c>
      <c r="BX658" s="162"/>
      <c r="BY658" s="166">
        <f>IF(PMKAFAAPAYER[[#This Row],[ ]]="Payé",PMKAFAAPAYER[[#This Row],[02.07.2025]],0)</f>
        <v>0</v>
      </c>
      <c r="BZ658" s="161"/>
      <c r="CA658" s="166">
        <f>IF(PMKAFAAPAYER[[#This Row],[ ]]="Payé",PMKAFAAPAYER[[#This Row],[09.07.2025]],0)</f>
        <v>0</v>
      </c>
      <c r="CB658" s="161"/>
      <c r="CC658" s="166">
        <f>IF(PMKAFAAPAYER[[#This Row],[ ]]="Payé",PMKAFAAPAYER[[#This Row],[16.07.2025]],0)</f>
        <v>0</v>
      </c>
      <c r="CD658" s="161"/>
      <c r="CE658" s="166">
        <f>IF(PMKAFAAPAYER[[#This Row],[ ]]="Payé",PMKAFAAPAYER[[#This Row],[23.07.2025]],0)</f>
        <v>0</v>
      </c>
      <c r="CF658" s="161"/>
      <c r="CG658" s="176">
        <f>IF(PMKAFAAPAYER[[#This Row],[ ]]="Payé",PMKAFAAPAYER[[#This Row],[30.07.2025]],0)</f>
        <v>0</v>
      </c>
      <c r="CH658" s="17">
        <f t="shared" si="162"/>
        <v>0</v>
      </c>
      <c r="CI658" s="162"/>
      <c r="CJ658" s="166">
        <f>IF(PMKAFAAPAYER[[#This Row],[ ]]="Payé",PMKAFAAPAYER[[#This Row],[06.08.2025]],0)</f>
        <v>0</v>
      </c>
      <c r="CK658" s="161"/>
      <c r="CL658" s="166">
        <f>IF(PMKAFAAPAYER[[#This Row],[ ]]="Payé",PMKAFAAPAYER[[#This Row],[13.08.2025]],0)</f>
        <v>0</v>
      </c>
      <c r="CM658" s="161"/>
      <c r="CN658" s="166">
        <f>IF(PMKAFAAPAYER[[#This Row],[ ]]="Payé",PMKAFAAPAYER[[#This Row],[20.08.2025]],0)</f>
        <v>0</v>
      </c>
      <c r="CO658" s="161"/>
      <c r="CP658" s="176">
        <f>IF(PMKAFAAPAYER[[#This Row],[ ]]="Payé",PMKAFAAPAYER[[#This Row],[27.08.2025]],0)</f>
        <v>0</v>
      </c>
      <c r="CQ658" s="18">
        <f t="shared" si="163"/>
        <v>0</v>
      </c>
      <c r="CR658" s="162"/>
      <c r="CS658" s="166">
        <f>IF(PMKAFAAPAYER[[#This Row],[ ]]="Payé",PMKAFAAPAYER[[#This Row],[03.09.2025]],0)</f>
        <v>0</v>
      </c>
      <c r="CT658" s="161"/>
      <c r="CU658" s="166">
        <f>IF(PMKAFAAPAYER[[#This Row],[ ]]="Payé",PMKAFAAPAYER[[#This Row],[10.09.2025]],0)</f>
        <v>0</v>
      </c>
      <c r="CV658" s="161"/>
      <c r="CW658" s="166">
        <f>IF(PMKAFAAPAYER[[#This Row],[ ]]="Payé",PMKAFAAPAYER[[#This Row],[17.09.2025]],0)</f>
        <v>0</v>
      </c>
      <c r="CX658" s="161"/>
      <c r="CY658" s="176">
        <f>IF(PMKAFAAPAYER[[#This Row],[ ]]="Payé",PMKAFAAPAYER[[#This Row],[24.09.2025]],0)</f>
        <v>0</v>
      </c>
      <c r="CZ658" s="17">
        <f t="shared" si="164"/>
        <v>0</v>
      </c>
      <c r="DA658" s="162"/>
      <c r="DB658" s="166">
        <f>IF(PMKAFAAPAYER[[#This Row],[ ]]="Payé",PMKAFAAPAYER[[#This Row],[01.10.2025]],0)</f>
        <v>0</v>
      </c>
      <c r="DC658" s="161"/>
      <c r="DD658" s="166">
        <f>IF(PMKAFAAPAYER[[#This Row],[ ]]="Payé",PMKAFAAPAYER[[#This Row],[08.10.2025]],0)</f>
        <v>0</v>
      </c>
      <c r="DE658" s="161"/>
      <c r="DF658" s="166">
        <f>IF(PMKAFAAPAYER[[#This Row],[ ]]="Payé",PMKAFAAPAYER[[#This Row],[15.10.2025]],0)</f>
        <v>0</v>
      </c>
      <c r="DG658" s="161"/>
      <c r="DH658" s="166">
        <f>IF(PMKAFAAPAYER[[#This Row],[ ]]="Payé",PMKAFAAPAYER[[#This Row],[22.10.2025]],0)</f>
        <v>0</v>
      </c>
      <c r="DI658" s="161"/>
      <c r="DJ658" s="176">
        <f>IF(PMKAFAAPAYER[[#This Row],[ ]]="Payé",PMKAFAAPAYER[[#This Row],[29.10.2025]],0)</f>
        <v>0</v>
      </c>
      <c r="DK658" s="18">
        <f t="shared" si="165"/>
        <v>0</v>
      </c>
      <c r="DL658" s="162"/>
      <c r="DM658" s="166">
        <f>IF(PMKAFAAPAYER[[#This Row],[ ]]="Payé",PMKAFAAPAYER[[#This Row],[05.11.2025]],0)</f>
        <v>0</v>
      </c>
      <c r="DN658" s="161"/>
      <c r="DO658" s="166">
        <f>IF(PMKAFAAPAYER[[#This Row],[ ]]="Payé",PMKAFAAPAYER[[#This Row],[12.11.2025]],0)</f>
        <v>0</v>
      </c>
      <c r="DP658" s="161"/>
      <c r="DQ658" s="166">
        <f>IF(PMKAFAAPAYER[[#This Row],[ ]]="Payé",PMKAFAAPAYER[[#This Row],[19.11.2025]],0)</f>
        <v>0</v>
      </c>
      <c r="DR658" s="161"/>
      <c r="DS658" s="176">
        <f>IF(PMKAFAAPAYER[[#This Row],[ ]]="Payé",PMKAFAAPAYER[[#This Row],[26.11.2025]],0)</f>
        <v>0</v>
      </c>
      <c r="DT658" s="17">
        <f t="shared" si="166"/>
        <v>0</v>
      </c>
      <c r="DU658" s="162"/>
      <c r="DV658" s="166">
        <f>IF(PMKAFAAPAYER[[#This Row],[ ]]="Payé",PMKAFAAPAYER[[#This Row],[03.12.2025]],0)</f>
        <v>0</v>
      </c>
      <c r="DW658" s="161"/>
      <c r="DX658" s="166">
        <f>IF(PMKAFAAPAYER[[#This Row],[ ]]="Payé",PMKAFAAPAYER[[#This Row],[10.12.2025]],0)</f>
        <v>0</v>
      </c>
      <c r="DY658" s="161"/>
      <c r="DZ658" s="166">
        <f>IF(PMKAFAAPAYER[[#This Row],[ ]]="Payé",PMKAFAAPAYER[[#This Row],[17.12.2025]],0)</f>
        <v>0</v>
      </c>
      <c r="EA658" s="161"/>
      <c r="EB658" s="166">
        <f>IF(PMKAFAAPAYER[[#This Row],[ ]]="Payé",PMKAFAAPAYER[[#This Row],[24.12.2025]],0)</f>
        <v>0</v>
      </c>
      <c r="EC658" s="161"/>
      <c r="ED658" s="176">
        <f>IF(PMKAFAAPAYER[[#This Row],[ ]]="Payé",PMKAFAAPAYER[[#This Row],[31.12.2025]],0)</f>
        <v>0</v>
      </c>
      <c r="EE658" s="18">
        <f t="shared" si="167"/>
        <v>0</v>
      </c>
      <c r="EF658" s="11">
        <f t="shared" si="168"/>
        <v>0</v>
      </c>
      <c r="EG658" s="16">
        <f>+PMKAFAAPAYER[[#This Row],[CHF]]-PMKAFAAPAYER[[#This Row],[T2025]]</f>
        <v>0</v>
      </c>
    </row>
    <row r="659" spans="1:137" x14ac:dyDescent="0.3">
      <c r="A659" s="9">
        <f t="shared" si="169"/>
        <v>654</v>
      </c>
      <c r="B659" s="250"/>
      <c r="C659" s="251"/>
      <c r="D659" s="252"/>
      <c r="E659" s="253"/>
      <c r="F659" s="265">
        <f t="shared" si="155"/>
        <v>0</v>
      </c>
      <c r="G659" s="254"/>
      <c r="H659" s="255"/>
      <c r="I659" s="256"/>
      <c r="J659" s="14"/>
      <c r="K659" s="14"/>
      <c r="L659" s="14"/>
      <c r="N659" s="15"/>
      <c r="P659" s="258"/>
      <c r="Q659" s="259"/>
      <c r="R659" s="260"/>
      <c r="S659" s="166">
        <f>IF(PMKAFAAPAYER[[#This Row],[ ]]="Payé",PMKAFAAPAYER[[#This Row],[02.01.2025]],0)</f>
        <v>0</v>
      </c>
      <c r="T659" s="234"/>
      <c r="U659" s="166">
        <f>IF(PMKAFAAPAYER[[#This Row],[ ]]="Payé",PMKAFAAPAYER[[#This Row],[09.01.2025]],0)</f>
        <v>0</v>
      </c>
      <c r="V659" s="234"/>
      <c r="W659" s="166">
        <f>IF(PMKAFAAPAYER[[#This Row],[ ]]="Payé",PMKAFAAPAYER[[#This Row],[16.01.2025]],0)</f>
        <v>0</v>
      </c>
      <c r="X659" s="234"/>
      <c r="Y659" s="166">
        <f>IF(PMKAFAAPAYER[[#This Row],[ ]]="Payé",PMKAFAAPAYER[[#This Row],[23.01.2025]],0)</f>
        <v>0</v>
      </c>
      <c r="Z659" s="234"/>
      <c r="AA659" s="176">
        <f>IF(PMKAFAAPAYER[[#This Row],[ ]]="Payé",PMKAFAAPAYER[[#This Row],[30.01.2025]],0)</f>
        <v>0</v>
      </c>
      <c r="AB659" s="32">
        <f t="shared" si="156"/>
        <v>0</v>
      </c>
      <c r="AC659" s="234"/>
      <c r="AD659" s="166">
        <f>IF(PMKAFAAPAYER[[#This Row],[ ]]="Payé",PMKAFAAPAYER[[#This Row],[06.02.2025]],0)</f>
        <v>0</v>
      </c>
      <c r="AE659" s="234"/>
      <c r="AF659" s="166">
        <f>IF(PMKAFAAPAYER[[#This Row],[ ]]="Payé",PMKAFAAPAYER[[#This Row],[13.02.2025]],0)</f>
        <v>0</v>
      </c>
      <c r="AG659" s="234"/>
      <c r="AH659" s="166">
        <f>IF(PMKAFAAPAYER[[#This Row],[ ]]="Payé",PMKAFAAPAYER[[#This Row],[20.02.2025]],0)</f>
        <v>0</v>
      </c>
      <c r="AI659" s="234"/>
      <c r="AJ659" s="176">
        <f>IF(PMKAFAAPAYER[[#This Row],[ ]]="Payé",PMKAFAAPAYER[[#This Row],[27.02.2025]],0)</f>
        <v>0</v>
      </c>
      <c r="AK659" s="47">
        <f t="shared" si="157"/>
        <v>0</v>
      </c>
      <c r="AL659" s="162"/>
      <c r="AM659" s="166">
        <f>IF(PMKAFAAPAYER[[#This Row],[ ]]="Payé",PMKAFAAPAYER[[#This Row],[05.03.2025]],0)</f>
        <v>0</v>
      </c>
      <c r="AN659" s="161"/>
      <c r="AO659" s="166">
        <f>IF(PMKAFAAPAYER[[#This Row],[ ]]="Payé",PMKAFAAPAYER[[#This Row],[12.03.2025]],0)</f>
        <v>0</v>
      </c>
      <c r="AP659" s="161"/>
      <c r="AQ659" s="166">
        <f>IF(PMKAFAAPAYER[[#This Row],[ ]]="Payé",PMKAFAAPAYER[[#This Row],[19.03.2025]],0)</f>
        <v>0</v>
      </c>
      <c r="AR659" s="161"/>
      <c r="AS659" s="176">
        <f>IF(PMKAFAAPAYER[[#This Row],[ ]]="Payé",PMKAFAAPAYER[[#This Row],[26.03.2025]],0)</f>
        <v>0</v>
      </c>
      <c r="AT659" s="17">
        <f t="shared" si="158"/>
        <v>0</v>
      </c>
      <c r="AU659" s="162"/>
      <c r="AV659" s="166">
        <f>IF(PMKAFAAPAYER[[#This Row],[ ]]="Payé",PMKAFAAPAYER[[#This Row],[02.04.2025]],0)</f>
        <v>0</v>
      </c>
      <c r="AW659" s="161"/>
      <c r="AX659" s="166">
        <f>IF(PMKAFAAPAYER[[#This Row],[ ]]="Payé",PMKAFAAPAYER[[#This Row],[09.04.2025]],0)</f>
        <v>0</v>
      </c>
      <c r="AY659" s="161"/>
      <c r="AZ659" s="166">
        <f>IF(PMKAFAAPAYER[[#This Row],[ ]]="Payé",PMKAFAAPAYER[[#This Row],[16.04.2025]],0)</f>
        <v>0</v>
      </c>
      <c r="BA659" s="161"/>
      <c r="BB659" s="166">
        <f>IF(PMKAFAAPAYER[[#This Row],[ ]]="Payé",PMKAFAAPAYER[[#This Row],[23.04.2025]],0)</f>
        <v>0</v>
      </c>
      <c r="BC659" s="161"/>
      <c r="BD659" s="176">
        <f>IF(PMKAFAAPAYER[[#This Row],[ ]]="Payé",PMKAFAAPAYER[[#This Row],[30.04.2025]],0)</f>
        <v>0</v>
      </c>
      <c r="BE659" s="18">
        <f t="shared" si="159"/>
        <v>0</v>
      </c>
      <c r="BF659" s="162"/>
      <c r="BG659" s="166">
        <f>IF(PMKAFAAPAYER[[#This Row],[ ]]="Payé",PMKAFAAPAYER[[#This Row],[07.05.2025]],0)</f>
        <v>0</v>
      </c>
      <c r="BH659" s="161"/>
      <c r="BI659" s="166">
        <f>IF(PMKAFAAPAYER[[#This Row],[ ]]="Payé",PMKAFAAPAYER[[#This Row],[14.05.2025]],0)</f>
        <v>0</v>
      </c>
      <c r="BJ659" s="161"/>
      <c r="BK659" s="166">
        <f>IF(PMKAFAAPAYER[[#This Row],[ ]]="Payé",PMKAFAAPAYER[[#This Row],[21.05.2025]],0)</f>
        <v>0</v>
      </c>
      <c r="BL659" s="161"/>
      <c r="BM659" s="176">
        <f>IF(PMKAFAAPAYER[[#This Row],[ ]]="Payé",PMKAFAAPAYER[[#This Row],[28.05.2025]],0)</f>
        <v>0</v>
      </c>
      <c r="BN659" s="17">
        <f t="shared" si="160"/>
        <v>0</v>
      </c>
      <c r="BO659" s="162"/>
      <c r="BP659" s="166">
        <f>IF(PMKAFAAPAYER[[#This Row],[ ]]="Payé",PMKAFAAPAYER[[#This Row],[04.06.2025]],0)</f>
        <v>0</v>
      </c>
      <c r="BQ659" s="161"/>
      <c r="BR659" s="166">
        <f>IF(PMKAFAAPAYER[[#This Row],[ ]]="Payé",PMKAFAAPAYER[[#This Row],[11.06.2025]],0)</f>
        <v>0</v>
      </c>
      <c r="BS659" s="161"/>
      <c r="BT659" s="166">
        <f>IF(PMKAFAAPAYER[[#This Row],[ ]]="Payé",PMKAFAAPAYER[[#This Row],[18.06.2025]],0)</f>
        <v>0</v>
      </c>
      <c r="BU659" s="161"/>
      <c r="BV659" s="176">
        <f>IF(PMKAFAAPAYER[[#This Row],[ ]]="Payé",PMKAFAAPAYER[[#This Row],[25.06.2025]],0)</f>
        <v>0</v>
      </c>
      <c r="BW659" s="18">
        <f t="shared" si="161"/>
        <v>0</v>
      </c>
      <c r="BX659" s="162"/>
      <c r="BY659" s="166">
        <f>IF(PMKAFAAPAYER[[#This Row],[ ]]="Payé",PMKAFAAPAYER[[#This Row],[02.07.2025]],0)</f>
        <v>0</v>
      </c>
      <c r="BZ659" s="161"/>
      <c r="CA659" s="166">
        <f>IF(PMKAFAAPAYER[[#This Row],[ ]]="Payé",PMKAFAAPAYER[[#This Row],[09.07.2025]],0)</f>
        <v>0</v>
      </c>
      <c r="CB659" s="161"/>
      <c r="CC659" s="166">
        <f>IF(PMKAFAAPAYER[[#This Row],[ ]]="Payé",PMKAFAAPAYER[[#This Row],[16.07.2025]],0)</f>
        <v>0</v>
      </c>
      <c r="CD659" s="161"/>
      <c r="CE659" s="166">
        <f>IF(PMKAFAAPAYER[[#This Row],[ ]]="Payé",PMKAFAAPAYER[[#This Row],[23.07.2025]],0)</f>
        <v>0</v>
      </c>
      <c r="CF659" s="161"/>
      <c r="CG659" s="176">
        <f>IF(PMKAFAAPAYER[[#This Row],[ ]]="Payé",PMKAFAAPAYER[[#This Row],[30.07.2025]],0)</f>
        <v>0</v>
      </c>
      <c r="CH659" s="17">
        <f t="shared" si="162"/>
        <v>0</v>
      </c>
      <c r="CI659" s="162"/>
      <c r="CJ659" s="166">
        <f>IF(PMKAFAAPAYER[[#This Row],[ ]]="Payé",PMKAFAAPAYER[[#This Row],[06.08.2025]],0)</f>
        <v>0</v>
      </c>
      <c r="CK659" s="161"/>
      <c r="CL659" s="166">
        <f>IF(PMKAFAAPAYER[[#This Row],[ ]]="Payé",PMKAFAAPAYER[[#This Row],[13.08.2025]],0)</f>
        <v>0</v>
      </c>
      <c r="CM659" s="161"/>
      <c r="CN659" s="166">
        <f>IF(PMKAFAAPAYER[[#This Row],[ ]]="Payé",PMKAFAAPAYER[[#This Row],[20.08.2025]],0)</f>
        <v>0</v>
      </c>
      <c r="CO659" s="161"/>
      <c r="CP659" s="176">
        <f>IF(PMKAFAAPAYER[[#This Row],[ ]]="Payé",PMKAFAAPAYER[[#This Row],[27.08.2025]],0)</f>
        <v>0</v>
      </c>
      <c r="CQ659" s="18">
        <f t="shared" si="163"/>
        <v>0</v>
      </c>
      <c r="CR659" s="162"/>
      <c r="CS659" s="166">
        <f>IF(PMKAFAAPAYER[[#This Row],[ ]]="Payé",PMKAFAAPAYER[[#This Row],[03.09.2025]],0)</f>
        <v>0</v>
      </c>
      <c r="CT659" s="161"/>
      <c r="CU659" s="166">
        <f>IF(PMKAFAAPAYER[[#This Row],[ ]]="Payé",PMKAFAAPAYER[[#This Row],[10.09.2025]],0)</f>
        <v>0</v>
      </c>
      <c r="CV659" s="161"/>
      <c r="CW659" s="166">
        <f>IF(PMKAFAAPAYER[[#This Row],[ ]]="Payé",PMKAFAAPAYER[[#This Row],[17.09.2025]],0)</f>
        <v>0</v>
      </c>
      <c r="CX659" s="161"/>
      <c r="CY659" s="176">
        <f>IF(PMKAFAAPAYER[[#This Row],[ ]]="Payé",PMKAFAAPAYER[[#This Row],[24.09.2025]],0)</f>
        <v>0</v>
      </c>
      <c r="CZ659" s="17">
        <f t="shared" si="164"/>
        <v>0</v>
      </c>
      <c r="DA659" s="162"/>
      <c r="DB659" s="166">
        <f>IF(PMKAFAAPAYER[[#This Row],[ ]]="Payé",PMKAFAAPAYER[[#This Row],[01.10.2025]],0)</f>
        <v>0</v>
      </c>
      <c r="DC659" s="161"/>
      <c r="DD659" s="166">
        <f>IF(PMKAFAAPAYER[[#This Row],[ ]]="Payé",PMKAFAAPAYER[[#This Row],[08.10.2025]],0)</f>
        <v>0</v>
      </c>
      <c r="DE659" s="161"/>
      <c r="DF659" s="166">
        <f>IF(PMKAFAAPAYER[[#This Row],[ ]]="Payé",PMKAFAAPAYER[[#This Row],[15.10.2025]],0)</f>
        <v>0</v>
      </c>
      <c r="DG659" s="161"/>
      <c r="DH659" s="166">
        <f>IF(PMKAFAAPAYER[[#This Row],[ ]]="Payé",PMKAFAAPAYER[[#This Row],[22.10.2025]],0)</f>
        <v>0</v>
      </c>
      <c r="DI659" s="161"/>
      <c r="DJ659" s="176">
        <f>IF(PMKAFAAPAYER[[#This Row],[ ]]="Payé",PMKAFAAPAYER[[#This Row],[29.10.2025]],0)</f>
        <v>0</v>
      </c>
      <c r="DK659" s="18">
        <f t="shared" si="165"/>
        <v>0</v>
      </c>
      <c r="DL659" s="162"/>
      <c r="DM659" s="166">
        <f>IF(PMKAFAAPAYER[[#This Row],[ ]]="Payé",PMKAFAAPAYER[[#This Row],[05.11.2025]],0)</f>
        <v>0</v>
      </c>
      <c r="DN659" s="161"/>
      <c r="DO659" s="166">
        <f>IF(PMKAFAAPAYER[[#This Row],[ ]]="Payé",PMKAFAAPAYER[[#This Row],[12.11.2025]],0)</f>
        <v>0</v>
      </c>
      <c r="DP659" s="161"/>
      <c r="DQ659" s="166">
        <f>IF(PMKAFAAPAYER[[#This Row],[ ]]="Payé",PMKAFAAPAYER[[#This Row],[19.11.2025]],0)</f>
        <v>0</v>
      </c>
      <c r="DR659" s="161"/>
      <c r="DS659" s="176">
        <f>IF(PMKAFAAPAYER[[#This Row],[ ]]="Payé",PMKAFAAPAYER[[#This Row],[26.11.2025]],0)</f>
        <v>0</v>
      </c>
      <c r="DT659" s="17">
        <f t="shared" si="166"/>
        <v>0</v>
      </c>
      <c r="DU659" s="162"/>
      <c r="DV659" s="166">
        <f>IF(PMKAFAAPAYER[[#This Row],[ ]]="Payé",PMKAFAAPAYER[[#This Row],[03.12.2025]],0)</f>
        <v>0</v>
      </c>
      <c r="DW659" s="161"/>
      <c r="DX659" s="166">
        <f>IF(PMKAFAAPAYER[[#This Row],[ ]]="Payé",PMKAFAAPAYER[[#This Row],[10.12.2025]],0)</f>
        <v>0</v>
      </c>
      <c r="DY659" s="161"/>
      <c r="DZ659" s="166">
        <f>IF(PMKAFAAPAYER[[#This Row],[ ]]="Payé",PMKAFAAPAYER[[#This Row],[17.12.2025]],0)</f>
        <v>0</v>
      </c>
      <c r="EA659" s="161"/>
      <c r="EB659" s="166">
        <f>IF(PMKAFAAPAYER[[#This Row],[ ]]="Payé",PMKAFAAPAYER[[#This Row],[24.12.2025]],0)</f>
        <v>0</v>
      </c>
      <c r="EC659" s="161"/>
      <c r="ED659" s="176">
        <f>IF(PMKAFAAPAYER[[#This Row],[ ]]="Payé",PMKAFAAPAYER[[#This Row],[31.12.2025]],0)</f>
        <v>0</v>
      </c>
      <c r="EE659" s="18">
        <f t="shared" si="167"/>
        <v>0</v>
      </c>
      <c r="EF659" s="11">
        <f t="shared" si="168"/>
        <v>0</v>
      </c>
      <c r="EG659" s="16">
        <f>+PMKAFAAPAYER[[#This Row],[CHF]]-PMKAFAAPAYER[[#This Row],[T2025]]</f>
        <v>0</v>
      </c>
    </row>
    <row r="660" spans="1:137" x14ac:dyDescent="0.3">
      <c r="A660" s="9">
        <f t="shared" si="169"/>
        <v>655</v>
      </c>
      <c r="B660" s="250"/>
      <c r="C660" s="251"/>
      <c r="D660" s="252"/>
      <c r="E660" s="253"/>
      <c r="F660" s="265">
        <f t="shared" si="155"/>
        <v>0</v>
      </c>
      <c r="G660" s="254"/>
      <c r="H660" s="255"/>
      <c r="I660" s="256"/>
      <c r="J660" s="14"/>
      <c r="K660" s="14"/>
      <c r="L660" s="14"/>
      <c r="N660" s="15"/>
      <c r="P660" s="258"/>
      <c r="Q660" s="259"/>
      <c r="R660" s="260"/>
      <c r="S660" s="166">
        <f>IF(PMKAFAAPAYER[[#This Row],[ ]]="Payé",PMKAFAAPAYER[[#This Row],[02.01.2025]],0)</f>
        <v>0</v>
      </c>
      <c r="T660" s="234"/>
      <c r="U660" s="166">
        <f>IF(PMKAFAAPAYER[[#This Row],[ ]]="Payé",PMKAFAAPAYER[[#This Row],[09.01.2025]],0)</f>
        <v>0</v>
      </c>
      <c r="V660" s="234"/>
      <c r="W660" s="166">
        <f>IF(PMKAFAAPAYER[[#This Row],[ ]]="Payé",PMKAFAAPAYER[[#This Row],[16.01.2025]],0)</f>
        <v>0</v>
      </c>
      <c r="X660" s="234"/>
      <c r="Y660" s="166">
        <f>IF(PMKAFAAPAYER[[#This Row],[ ]]="Payé",PMKAFAAPAYER[[#This Row],[23.01.2025]],0)</f>
        <v>0</v>
      </c>
      <c r="Z660" s="234"/>
      <c r="AA660" s="176">
        <f>IF(PMKAFAAPAYER[[#This Row],[ ]]="Payé",PMKAFAAPAYER[[#This Row],[30.01.2025]],0)</f>
        <v>0</v>
      </c>
      <c r="AB660" s="32">
        <f t="shared" si="156"/>
        <v>0</v>
      </c>
      <c r="AC660" s="234"/>
      <c r="AD660" s="166">
        <f>IF(PMKAFAAPAYER[[#This Row],[ ]]="Payé",PMKAFAAPAYER[[#This Row],[06.02.2025]],0)</f>
        <v>0</v>
      </c>
      <c r="AE660" s="234"/>
      <c r="AF660" s="166">
        <f>IF(PMKAFAAPAYER[[#This Row],[ ]]="Payé",PMKAFAAPAYER[[#This Row],[13.02.2025]],0)</f>
        <v>0</v>
      </c>
      <c r="AG660" s="234"/>
      <c r="AH660" s="166">
        <f>IF(PMKAFAAPAYER[[#This Row],[ ]]="Payé",PMKAFAAPAYER[[#This Row],[20.02.2025]],0)</f>
        <v>0</v>
      </c>
      <c r="AI660" s="234"/>
      <c r="AJ660" s="176">
        <f>IF(PMKAFAAPAYER[[#This Row],[ ]]="Payé",PMKAFAAPAYER[[#This Row],[27.02.2025]],0)</f>
        <v>0</v>
      </c>
      <c r="AK660" s="47">
        <f t="shared" si="157"/>
        <v>0</v>
      </c>
      <c r="AL660" s="162"/>
      <c r="AM660" s="166">
        <f>IF(PMKAFAAPAYER[[#This Row],[ ]]="Payé",PMKAFAAPAYER[[#This Row],[05.03.2025]],0)</f>
        <v>0</v>
      </c>
      <c r="AN660" s="161"/>
      <c r="AO660" s="166">
        <f>IF(PMKAFAAPAYER[[#This Row],[ ]]="Payé",PMKAFAAPAYER[[#This Row],[12.03.2025]],0)</f>
        <v>0</v>
      </c>
      <c r="AP660" s="161"/>
      <c r="AQ660" s="166">
        <f>IF(PMKAFAAPAYER[[#This Row],[ ]]="Payé",PMKAFAAPAYER[[#This Row],[19.03.2025]],0)</f>
        <v>0</v>
      </c>
      <c r="AR660" s="161"/>
      <c r="AS660" s="176">
        <f>IF(PMKAFAAPAYER[[#This Row],[ ]]="Payé",PMKAFAAPAYER[[#This Row],[26.03.2025]],0)</f>
        <v>0</v>
      </c>
      <c r="AT660" s="17">
        <f t="shared" si="158"/>
        <v>0</v>
      </c>
      <c r="AU660" s="162"/>
      <c r="AV660" s="166">
        <f>IF(PMKAFAAPAYER[[#This Row],[ ]]="Payé",PMKAFAAPAYER[[#This Row],[02.04.2025]],0)</f>
        <v>0</v>
      </c>
      <c r="AW660" s="161"/>
      <c r="AX660" s="166">
        <f>IF(PMKAFAAPAYER[[#This Row],[ ]]="Payé",PMKAFAAPAYER[[#This Row],[09.04.2025]],0)</f>
        <v>0</v>
      </c>
      <c r="AY660" s="161"/>
      <c r="AZ660" s="166">
        <f>IF(PMKAFAAPAYER[[#This Row],[ ]]="Payé",PMKAFAAPAYER[[#This Row],[16.04.2025]],0)</f>
        <v>0</v>
      </c>
      <c r="BA660" s="161"/>
      <c r="BB660" s="166">
        <f>IF(PMKAFAAPAYER[[#This Row],[ ]]="Payé",PMKAFAAPAYER[[#This Row],[23.04.2025]],0)</f>
        <v>0</v>
      </c>
      <c r="BC660" s="161"/>
      <c r="BD660" s="176">
        <f>IF(PMKAFAAPAYER[[#This Row],[ ]]="Payé",PMKAFAAPAYER[[#This Row],[30.04.2025]],0)</f>
        <v>0</v>
      </c>
      <c r="BE660" s="18">
        <f t="shared" si="159"/>
        <v>0</v>
      </c>
      <c r="BF660" s="162"/>
      <c r="BG660" s="166">
        <f>IF(PMKAFAAPAYER[[#This Row],[ ]]="Payé",PMKAFAAPAYER[[#This Row],[07.05.2025]],0)</f>
        <v>0</v>
      </c>
      <c r="BH660" s="161"/>
      <c r="BI660" s="166">
        <f>IF(PMKAFAAPAYER[[#This Row],[ ]]="Payé",PMKAFAAPAYER[[#This Row],[14.05.2025]],0)</f>
        <v>0</v>
      </c>
      <c r="BJ660" s="161"/>
      <c r="BK660" s="166">
        <f>IF(PMKAFAAPAYER[[#This Row],[ ]]="Payé",PMKAFAAPAYER[[#This Row],[21.05.2025]],0)</f>
        <v>0</v>
      </c>
      <c r="BL660" s="161"/>
      <c r="BM660" s="176">
        <f>IF(PMKAFAAPAYER[[#This Row],[ ]]="Payé",PMKAFAAPAYER[[#This Row],[28.05.2025]],0)</f>
        <v>0</v>
      </c>
      <c r="BN660" s="17">
        <f t="shared" si="160"/>
        <v>0</v>
      </c>
      <c r="BO660" s="162"/>
      <c r="BP660" s="166">
        <f>IF(PMKAFAAPAYER[[#This Row],[ ]]="Payé",PMKAFAAPAYER[[#This Row],[04.06.2025]],0)</f>
        <v>0</v>
      </c>
      <c r="BQ660" s="161"/>
      <c r="BR660" s="166">
        <f>IF(PMKAFAAPAYER[[#This Row],[ ]]="Payé",PMKAFAAPAYER[[#This Row],[11.06.2025]],0)</f>
        <v>0</v>
      </c>
      <c r="BS660" s="161"/>
      <c r="BT660" s="166">
        <f>IF(PMKAFAAPAYER[[#This Row],[ ]]="Payé",PMKAFAAPAYER[[#This Row],[18.06.2025]],0)</f>
        <v>0</v>
      </c>
      <c r="BU660" s="161"/>
      <c r="BV660" s="176">
        <f>IF(PMKAFAAPAYER[[#This Row],[ ]]="Payé",PMKAFAAPAYER[[#This Row],[25.06.2025]],0)</f>
        <v>0</v>
      </c>
      <c r="BW660" s="18">
        <f t="shared" si="161"/>
        <v>0</v>
      </c>
      <c r="BX660" s="162"/>
      <c r="BY660" s="166">
        <f>IF(PMKAFAAPAYER[[#This Row],[ ]]="Payé",PMKAFAAPAYER[[#This Row],[02.07.2025]],0)</f>
        <v>0</v>
      </c>
      <c r="BZ660" s="161"/>
      <c r="CA660" s="166">
        <f>IF(PMKAFAAPAYER[[#This Row],[ ]]="Payé",PMKAFAAPAYER[[#This Row],[09.07.2025]],0)</f>
        <v>0</v>
      </c>
      <c r="CB660" s="161"/>
      <c r="CC660" s="166">
        <f>IF(PMKAFAAPAYER[[#This Row],[ ]]="Payé",PMKAFAAPAYER[[#This Row],[16.07.2025]],0)</f>
        <v>0</v>
      </c>
      <c r="CD660" s="161"/>
      <c r="CE660" s="166">
        <f>IF(PMKAFAAPAYER[[#This Row],[ ]]="Payé",PMKAFAAPAYER[[#This Row],[23.07.2025]],0)</f>
        <v>0</v>
      </c>
      <c r="CF660" s="161"/>
      <c r="CG660" s="176">
        <f>IF(PMKAFAAPAYER[[#This Row],[ ]]="Payé",PMKAFAAPAYER[[#This Row],[30.07.2025]],0)</f>
        <v>0</v>
      </c>
      <c r="CH660" s="17">
        <f t="shared" si="162"/>
        <v>0</v>
      </c>
      <c r="CI660" s="162"/>
      <c r="CJ660" s="166">
        <f>IF(PMKAFAAPAYER[[#This Row],[ ]]="Payé",PMKAFAAPAYER[[#This Row],[06.08.2025]],0)</f>
        <v>0</v>
      </c>
      <c r="CK660" s="161"/>
      <c r="CL660" s="166">
        <f>IF(PMKAFAAPAYER[[#This Row],[ ]]="Payé",PMKAFAAPAYER[[#This Row],[13.08.2025]],0)</f>
        <v>0</v>
      </c>
      <c r="CM660" s="161"/>
      <c r="CN660" s="166">
        <f>IF(PMKAFAAPAYER[[#This Row],[ ]]="Payé",PMKAFAAPAYER[[#This Row],[20.08.2025]],0)</f>
        <v>0</v>
      </c>
      <c r="CO660" s="161"/>
      <c r="CP660" s="176">
        <f>IF(PMKAFAAPAYER[[#This Row],[ ]]="Payé",PMKAFAAPAYER[[#This Row],[27.08.2025]],0)</f>
        <v>0</v>
      </c>
      <c r="CQ660" s="18">
        <f t="shared" si="163"/>
        <v>0</v>
      </c>
      <c r="CR660" s="162"/>
      <c r="CS660" s="166">
        <f>IF(PMKAFAAPAYER[[#This Row],[ ]]="Payé",PMKAFAAPAYER[[#This Row],[03.09.2025]],0)</f>
        <v>0</v>
      </c>
      <c r="CT660" s="161"/>
      <c r="CU660" s="166">
        <f>IF(PMKAFAAPAYER[[#This Row],[ ]]="Payé",PMKAFAAPAYER[[#This Row],[10.09.2025]],0)</f>
        <v>0</v>
      </c>
      <c r="CV660" s="161"/>
      <c r="CW660" s="166">
        <f>IF(PMKAFAAPAYER[[#This Row],[ ]]="Payé",PMKAFAAPAYER[[#This Row],[17.09.2025]],0)</f>
        <v>0</v>
      </c>
      <c r="CX660" s="161"/>
      <c r="CY660" s="176">
        <f>IF(PMKAFAAPAYER[[#This Row],[ ]]="Payé",PMKAFAAPAYER[[#This Row],[24.09.2025]],0)</f>
        <v>0</v>
      </c>
      <c r="CZ660" s="17">
        <f t="shared" si="164"/>
        <v>0</v>
      </c>
      <c r="DA660" s="162"/>
      <c r="DB660" s="166">
        <f>IF(PMKAFAAPAYER[[#This Row],[ ]]="Payé",PMKAFAAPAYER[[#This Row],[01.10.2025]],0)</f>
        <v>0</v>
      </c>
      <c r="DC660" s="161"/>
      <c r="DD660" s="166">
        <f>IF(PMKAFAAPAYER[[#This Row],[ ]]="Payé",PMKAFAAPAYER[[#This Row],[08.10.2025]],0)</f>
        <v>0</v>
      </c>
      <c r="DE660" s="161"/>
      <c r="DF660" s="166">
        <f>IF(PMKAFAAPAYER[[#This Row],[ ]]="Payé",PMKAFAAPAYER[[#This Row],[15.10.2025]],0)</f>
        <v>0</v>
      </c>
      <c r="DG660" s="161"/>
      <c r="DH660" s="166">
        <f>IF(PMKAFAAPAYER[[#This Row],[ ]]="Payé",PMKAFAAPAYER[[#This Row],[22.10.2025]],0)</f>
        <v>0</v>
      </c>
      <c r="DI660" s="161"/>
      <c r="DJ660" s="176">
        <f>IF(PMKAFAAPAYER[[#This Row],[ ]]="Payé",PMKAFAAPAYER[[#This Row],[29.10.2025]],0)</f>
        <v>0</v>
      </c>
      <c r="DK660" s="18">
        <f t="shared" si="165"/>
        <v>0</v>
      </c>
      <c r="DL660" s="162"/>
      <c r="DM660" s="166">
        <f>IF(PMKAFAAPAYER[[#This Row],[ ]]="Payé",PMKAFAAPAYER[[#This Row],[05.11.2025]],0)</f>
        <v>0</v>
      </c>
      <c r="DN660" s="161"/>
      <c r="DO660" s="166">
        <f>IF(PMKAFAAPAYER[[#This Row],[ ]]="Payé",PMKAFAAPAYER[[#This Row],[12.11.2025]],0)</f>
        <v>0</v>
      </c>
      <c r="DP660" s="161"/>
      <c r="DQ660" s="166">
        <f>IF(PMKAFAAPAYER[[#This Row],[ ]]="Payé",PMKAFAAPAYER[[#This Row],[19.11.2025]],0)</f>
        <v>0</v>
      </c>
      <c r="DR660" s="161"/>
      <c r="DS660" s="176">
        <f>IF(PMKAFAAPAYER[[#This Row],[ ]]="Payé",PMKAFAAPAYER[[#This Row],[26.11.2025]],0)</f>
        <v>0</v>
      </c>
      <c r="DT660" s="17">
        <f t="shared" si="166"/>
        <v>0</v>
      </c>
      <c r="DU660" s="162"/>
      <c r="DV660" s="166">
        <f>IF(PMKAFAAPAYER[[#This Row],[ ]]="Payé",PMKAFAAPAYER[[#This Row],[03.12.2025]],0)</f>
        <v>0</v>
      </c>
      <c r="DW660" s="161"/>
      <c r="DX660" s="166">
        <f>IF(PMKAFAAPAYER[[#This Row],[ ]]="Payé",PMKAFAAPAYER[[#This Row],[10.12.2025]],0)</f>
        <v>0</v>
      </c>
      <c r="DY660" s="161"/>
      <c r="DZ660" s="166">
        <f>IF(PMKAFAAPAYER[[#This Row],[ ]]="Payé",PMKAFAAPAYER[[#This Row],[17.12.2025]],0)</f>
        <v>0</v>
      </c>
      <c r="EA660" s="161"/>
      <c r="EB660" s="166">
        <f>IF(PMKAFAAPAYER[[#This Row],[ ]]="Payé",PMKAFAAPAYER[[#This Row],[24.12.2025]],0)</f>
        <v>0</v>
      </c>
      <c r="EC660" s="161"/>
      <c r="ED660" s="176">
        <f>IF(PMKAFAAPAYER[[#This Row],[ ]]="Payé",PMKAFAAPAYER[[#This Row],[31.12.2025]],0)</f>
        <v>0</v>
      </c>
      <c r="EE660" s="18">
        <f t="shared" si="167"/>
        <v>0</v>
      </c>
      <c r="EF660" s="11">
        <f t="shared" si="168"/>
        <v>0</v>
      </c>
      <c r="EG660" s="16">
        <f>+PMKAFAAPAYER[[#This Row],[CHF]]-PMKAFAAPAYER[[#This Row],[T2025]]</f>
        <v>0</v>
      </c>
    </row>
    <row r="661" spans="1:137" x14ac:dyDescent="0.3">
      <c r="A661" s="9">
        <f t="shared" si="169"/>
        <v>656</v>
      </c>
      <c r="B661" s="250"/>
      <c r="C661" s="251"/>
      <c r="D661" s="252"/>
      <c r="E661" s="253"/>
      <c r="F661" s="265">
        <f t="shared" si="155"/>
        <v>0</v>
      </c>
      <c r="G661" s="254"/>
      <c r="H661" s="255"/>
      <c r="I661" s="256"/>
      <c r="J661" s="14"/>
      <c r="K661" s="14"/>
      <c r="L661" s="14"/>
      <c r="N661" s="15"/>
      <c r="P661" s="258"/>
      <c r="Q661" s="259"/>
      <c r="R661" s="260"/>
      <c r="S661" s="166">
        <f>IF(PMKAFAAPAYER[[#This Row],[ ]]="Payé",PMKAFAAPAYER[[#This Row],[02.01.2025]],0)</f>
        <v>0</v>
      </c>
      <c r="T661" s="234"/>
      <c r="U661" s="166">
        <f>IF(PMKAFAAPAYER[[#This Row],[ ]]="Payé",PMKAFAAPAYER[[#This Row],[09.01.2025]],0)</f>
        <v>0</v>
      </c>
      <c r="V661" s="234"/>
      <c r="W661" s="166">
        <f>IF(PMKAFAAPAYER[[#This Row],[ ]]="Payé",PMKAFAAPAYER[[#This Row],[16.01.2025]],0)</f>
        <v>0</v>
      </c>
      <c r="X661" s="234"/>
      <c r="Y661" s="166">
        <f>IF(PMKAFAAPAYER[[#This Row],[ ]]="Payé",PMKAFAAPAYER[[#This Row],[23.01.2025]],0)</f>
        <v>0</v>
      </c>
      <c r="Z661" s="234"/>
      <c r="AA661" s="176">
        <f>IF(PMKAFAAPAYER[[#This Row],[ ]]="Payé",PMKAFAAPAYER[[#This Row],[30.01.2025]],0)</f>
        <v>0</v>
      </c>
      <c r="AB661" s="32">
        <f t="shared" si="156"/>
        <v>0</v>
      </c>
      <c r="AC661" s="234"/>
      <c r="AD661" s="166">
        <f>IF(PMKAFAAPAYER[[#This Row],[ ]]="Payé",PMKAFAAPAYER[[#This Row],[06.02.2025]],0)</f>
        <v>0</v>
      </c>
      <c r="AE661" s="234"/>
      <c r="AF661" s="166">
        <f>IF(PMKAFAAPAYER[[#This Row],[ ]]="Payé",PMKAFAAPAYER[[#This Row],[13.02.2025]],0)</f>
        <v>0</v>
      </c>
      <c r="AG661" s="234"/>
      <c r="AH661" s="166">
        <f>IF(PMKAFAAPAYER[[#This Row],[ ]]="Payé",PMKAFAAPAYER[[#This Row],[20.02.2025]],0)</f>
        <v>0</v>
      </c>
      <c r="AI661" s="234"/>
      <c r="AJ661" s="176">
        <f>IF(PMKAFAAPAYER[[#This Row],[ ]]="Payé",PMKAFAAPAYER[[#This Row],[27.02.2025]],0)</f>
        <v>0</v>
      </c>
      <c r="AK661" s="47">
        <f t="shared" si="157"/>
        <v>0</v>
      </c>
      <c r="AL661" s="162"/>
      <c r="AM661" s="166">
        <f>IF(PMKAFAAPAYER[[#This Row],[ ]]="Payé",PMKAFAAPAYER[[#This Row],[05.03.2025]],0)</f>
        <v>0</v>
      </c>
      <c r="AN661" s="161"/>
      <c r="AO661" s="166">
        <f>IF(PMKAFAAPAYER[[#This Row],[ ]]="Payé",PMKAFAAPAYER[[#This Row],[12.03.2025]],0)</f>
        <v>0</v>
      </c>
      <c r="AP661" s="161"/>
      <c r="AQ661" s="166">
        <f>IF(PMKAFAAPAYER[[#This Row],[ ]]="Payé",PMKAFAAPAYER[[#This Row],[19.03.2025]],0)</f>
        <v>0</v>
      </c>
      <c r="AR661" s="161"/>
      <c r="AS661" s="176">
        <f>IF(PMKAFAAPAYER[[#This Row],[ ]]="Payé",PMKAFAAPAYER[[#This Row],[26.03.2025]],0)</f>
        <v>0</v>
      </c>
      <c r="AT661" s="17">
        <f t="shared" si="158"/>
        <v>0</v>
      </c>
      <c r="AU661" s="162"/>
      <c r="AV661" s="166">
        <f>IF(PMKAFAAPAYER[[#This Row],[ ]]="Payé",PMKAFAAPAYER[[#This Row],[02.04.2025]],0)</f>
        <v>0</v>
      </c>
      <c r="AW661" s="161"/>
      <c r="AX661" s="166">
        <f>IF(PMKAFAAPAYER[[#This Row],[ ]]="Payé",PMKAFAAPAYER[[#This Row],[09.04.2025]],0)</f>
        <v>0</v>
      </c>
      <c r="AY661" s="161"/>
      <c r="AZ661" s="166">
        <f>IF(PMKAFAAPAYER[[#This Row],[ ]]="Payé",PMKAFAAPAYER[[#This Row],[16.04.2025]],0)</f>
        <v>0</v>
      </c>
      <c r="BA661" s="161"/>
      <c r="BB661" s="166">
        <f>IF(PMKAFAAPAYER[[#This Row],[ ]]="Payé",PMKAFAAPAYER[[#This Row],[23.04.2025]],0)</f>
        <v>0</v>
      </c>
      <c r="BC661" s="161"/>
      <c r="BD661" s="176">
        <f>IF(PMKAFAAPAYER[[#This Row],[ ]]="Payé",PMKAFAAPAYER[[#This Row],[30.04.2025]],0)</f>
        <v>0</v>
      </c>
      <c r="BE661" s="18">
        <f t="shared" si="159"/>
        <v>0</v>
      </c>
      <c r="BF661" s="162"/>
      <c r="BG661" s="166">
        <f>IF(PMKAFAAPAYER[[#This Row],[ ]]="Payé",PMKAFAAPAYER[[#This Row],[07.05.2025]],0)</f>
        <v>0</v>
      </c>
      <c r="BH661" s="161"/>
      <c r="BI661" s="166">
        <f>IF(PMKAFAAPAYER[[#This Row],[ ]]="Payé",PMKAFAAPAYER[[#This Row],[14.05.2025]],0)</f>
        <v>0</v>
      </c>
      <c r="BJ661" s="161"/>
      <c r="BK661" s="166">
        <f>IF(PMKAFAAPAYER[[#This Row],[ ]]="Payé",PMKAFAAPAYER[[#This Row],[21.05.2025]],0)</f>
        <v>0</v>
      </c>
      <c r="BL661" s="161"/>
      <c r="BM661" s="176">
        <f>IF(PMKAFAAPAYER[[#This Row],[ ]]="Payé",PMKAFAAPAYER[[#This Row],[28.05.2025]],0)</f>
        <v>0</v>
      </c>
      <c r="BN661" s="17">
        <f t="shared" si="160"/>
        <v>0</v>
      </c>
      <c r="BO661" s="162"/>
      <c r="BP661" s="166">
        <f>IF(PMKAFAAPAYER[[#This Row],[ ]]="Payé",PMKAFAAPAYER[[#This Row],[04.06.2025]],0)</f>
        <v>0</v>
      </c>
      <c r="BQ661" s="161"/>
      <c r="BR661" s="166">
        <f>IF(PMKAFAAPAYER[[#This Row],[ ]]="Payé",PMKAFAAPAYER[[#This Row],[11.06.2025]],0)</f>
        <v>0</v>
      </c>
      <c r="BS661" s="161"/>
      <c r="BT661" s="166">
        <f>IF(PMKAFAAPAYER[[#This Row],[ ]]="Payé",PMKAFAAPAYER[[#This Row],[18.06.2025]],0)</f>
        <v>0</v>
      </c>
      <c r="BU661" s="161"/>
      <c r="BV661" s="176">
        <f>IF(PMKAFAAPAYER[[#This Row],[ ]]="Payé",PMKAFAAPAYER[[#This Row],[25.06.2025]],0)</f>
        <v>0</v>
      </c>
      <c r="BW661" s="18">
        <f t="shared" si="161"/>
        <v>0</v>
      </c>
      <c r="BX661" s="162"/>
      <c r="BY661" s="166">
        <f>IF(PMKAFAAPAYER[[#This Row],[ ]]="Payé",PMKAFAAPAYER[[#This Row],[02.07.2025]],0)</f>
        <v>0</v>
      </c>
      <c r="BZ661" s="161"/>
      <c r="CA661" s="166">
        <f>IF(PMKAFAAPAYER[[#This Row],[ ]]="Payé",PMKAFAAPAYER[[#This Row],[09.07.2025]],0)</f>
        <v>0</v>
      </c>
      <c r="CB661" s="161"/>
      <c r="CC661" s="166">
        <f>IF(PMKAFAAPAYER[[#This Row],[ ]]="Payé",PMKAFAAPAYER[[#This Row],[16.07.2025]],0)</f>
        <v>0</v>
      </c>
      <c r="CD661" s="161"/>
      <c r="CE661" s="166">
        <f>IF(PMKAFAAPAYER[[#This Row],[ ]]="Payé",PMKAFAAPAYER[[#This Row],[23.07.2025]],0)</f>
        <v>0</v>
      </c>
      <c r="CF661" s="161"/>
      <c r="CG661" s="176">
        <f>IF(PMKAFAAPAYER[[#This Row],[ ]]="Payé",PMKAFAAPAYER[[#This Row],[30.07.2025]],0)</f>
        <v>0</v>
      </c>
      <c r="CH661" s="17">
        <f t="shared" si="162"/>
        <v>0</v>
      </c>
      <c r="CI661" s="162"/>
      <c r="CJ661" s="166">
        <f>IF(PMKAFAAPAYER[[#This Row],[ ]]="Payé",PMKAFAAPAYER[[#This Row],[06.08.2025]],0)</f>
        <v>0</v>
      </c>
      <c r="CK661" s="161"/>
      <c r="CL661" s="166">
        <f>IF(PMKAFAAPAYER[[#This Row],[ ]]="Payé",PMKAFAAPAYER[[#This Row],[13.08.2025]],0)</f>
        <v>0</v>
      </c>
      <c r="CM661" s="161"/>
      <c r="CN661" s="166">
        <f>IF(PMKAFAAPAYER[[#This Row],[ ]]="Payé",PMKAFAAPAYER[[#This Row],[20.08.2025]],0)</f>
        <v>0</v>
      </c>
      <c r="CO661" s="161"/>
      <c r="CP661" s="176">
        <f>IF(PMKAFAAPAYER[[#This Row],[ ]]="Payé",PMKAFAAPAYER[[#This Row],[27.08.2025]],0)</f>
        <v>0</v>
      </c>
      <c r="CQ661" s="18">
        <f t="shared" si="163"/>
        <v>0</v>
      </c>
      <c r="CR661" s="162"/>
      <c r="CS661" s="166">
        <f>IF(PMKAFAAPAYER[[#This Row],[ ]]="Payé",PMKAFAAPAYER[[#This Row],[03.09.2025]],0)</f>
        <v>0</v>
      </c>
      <c r="CT661" s="161"/>
      <c r="CU661" s="166">
        <f>IF(PMKAFAAPAYER[[#This Row],[ ]]="Payé",PMKAFAAPAYER[[#This Row],[10.09.2025]],0)</f>
        <v>0</v>
      </c>
      <c r="CV661" s="161"/>
      <c r="CW661" s="166">
        <f>IF(PMKAFAAPAYER[[#This Row],[ ]]="Payé",PMKAFAAPAYER[[#This Row],[17.09.2025]],0)</f>
        <v>0</v>
      </c>
      <c r="CX661" s="161"/>
      <c r="CY661" s="176">
        <f>IF(PMKAFAAPAYER[[#This Row],[ ]]="Payé",PMKAFAAPAYER[[#This Row],[24.09.2025]],0)</f>
        <v>0</v>
      </c>
      <c r="CZ661" s="17">
        <f t="shared" si="164"/>
        <v>0</v>
      </c>
      <c r="DA661" s="162"/>
      <c r="DB661" s="166">
        <f>IF(PMKAFAAPAYER[[#This Row],[ ]]="Payé",PMKAFAAPAYER[[#This Row],[01.10.2025]],0)</f>
        <v>0</v>
      </c>
      <c r="DC661" s="161"/>
      <c r="DD661" s="166">
        <f>IF(PMKAFAAPAYER[[#This Row],[ ]]="Payé",PMKAFAAPAYER[[#This Row],[08.10.2025]],0)</f>
        <v>0</v>
      </c>
      <c r="DE661" s="161"/>
      <c r="DF661" s="166">
        <f>IF(PMKAFAAPAYER[[#This Row],[ ]]="Payé",PMKAFAAPAYER[[#This Row],[15.10.2025]],0)</f>
        <v>0</v>
      </c>
      <c r="DG661" s="161"/>
      <c r="DH661" s="166">
        <f>IF(PMKAFAAPAYER[[#This Row],[ ]]="Payé",PMKAFAAPAYER[[#This Row],[22.10.2025]],0)</f>
        <v>0</v>
      </c>
      <c r="DI661" s="161"/>
      <c r="DJ661" s="176">
        <f>IF(PMKAFAAPAYER[[#This Row],[ ]]="Payé",PMKAFAAPAYER[[#This Row],[29.10.2025]],0)</f>
        <v>0</v>
      </c>
      <c r="DK661" s="18">
        <f t="shared" si="165"/>
        <v>0</v>
      </c>
      <c r="DL661" s="162"/>
      <c r="DM661" s="166">
        <f>IF(PMKAFAAPAYER[[#This Row],[ ]]="Payé",PMKAFAAPAYER[[#This Row],[05.11.2025]],0)</f>
        <v>0</v>
      </c>
      <c r="DN661" s="161"/>
      <c r="DO661" s="166">
        <f>IF(PMKAFAAPAYER[[#This Row],[ ]]="Payé",PMKAFAAPAYER[[#This Row],[12.11.2025]],0)</f>
        <v>0</v>
      </c>
      <c r="DP661" s="161"/>
      <c r="DQ661" s="166">
        <f>IF(PMKAFAAPAYER[[#This Row],[ ]]="Payé",PMKAFAAPAYER[[#This Row],[19.11.2025]],0)</f>
        <v>0</v>
      </c>
      <c r="DR661" s="161"/>
      <c r="DS661" s="176">
        <f>IF(PMKAFAAPAYER[[#This Row],[ ]]="Payé",PMKAFAAPAYER[[#This Row],[26.11.2025]],0)</f>
        <v>0</v>
      </c>
      <c r="DT661" s="17">
        <f t="shared" si="166"/>
        <v>0</v>
      </c>
      <c r="DU661" s="162"/>
      <c r="DV661" s="166">
        <f>IF(PMKAFAAPAYER[[#This Row],[ ]]="Payé",PMKAFAAPAYER[[#This Row],[03.12.2025]],0)</f>
        <v>0</v>
      </c>
      <c r="DW661" s="161"/>
      <c r="DX661" s="166">
        <f>IF(PMKAFAAPAYER[[#This Row],[ ]]="Payé",PMKAFAAPAYER[[#This Row],[10.12.2025]],0)</f>
        <v>0</v>
      </c>
      <c r="DY661" s="161"/>
      <c r="DZ661" s="166">
        <f>IF(PMKAFAAPAYER[[#This Row],[ ]]="Payé",PMKAFAAPAYER[[#This Row],[17.12.2025]],0)</f>
        <v>0</v>
      </c>
      <c r="EA661" s="161"/>
      <c r="EB661" s="166">
        <f>IF(PMKAFAAPAYER[[#This Row],[ ]]="Payé",PMKAFAAPAYER[[#This Row],[24.12.2025]],0)</f>
        <v>0</v>
      </c>
      <c r="EC661" s="161"/>
      <c r="ED661" s="176">
        <f>IF(PMKAFAAPAYER[[#This Row],[ ]]="Payé",PMKAFAAPAYER[[#This Row],[31.12.2025]],0)</f>
        <v>0</v>
      </c>
      <c r="EE661" s="18">
        <f t="shared" si="167"/>
        <v>0</v>
      </c>
      <c r="EF661" s="11">
        <f t="shared" si="168"/>
        <v>0</v>
      </c>
      <c r="EG661" s="16">
        <f>+PMKAFAAPAYER[[#This Row],[CHF]]-PMKAFAAPAYER[[#This Row],[T2025]]</f>
        <v>0</v>
      </c>
    </row>
    <row r="662" spans="1:137" x14ac:dyDescent="0.3">
      <c r="A662" s="9">
        <f t="shared" si="169"/>
        <v>657</v>
      </c>
      <c r="B662" s="250"/>
      <c r="C662" s="251"/>
      <c r="D662" s="252"/>
      <c r="E662" s="253"/>
      <c r="F662" s="265">
        <f t="shared" si="155"/>
        <v>0</v>
      </c>
      <c r="G662" s="254"/>
      <c r="H662" s="255"/>
      <c r="I662" s="256"/>
      <c r="J662" s="14"/>
      <c r="K662" s="14"/>
      <c r="L662" s="14"/>
      <c r="N662" s="15"/>
      <c r="P662" s="258"/>
      <c r="Q662" s="259"/>
      <c r="R662" s="260"/>
      <c r="S662" s="166">
        <f>IF(PMKAFAAPAYER[[#This Row],[ ]]="Payé",PMKAFAAPAYER[[#This Row],[02.01.2025]],0)</f>
        <v>0</v>
      </c>
      <c r="T662" s="234"/>
      <c r="U662" s="166">
        <f>IF(PMKAFAAPAYER[[#This Row],[ ]]="Payé",PMKAFAAPAYER[[#This Row],[09.01.2025]],0)</f>
        <v>0</v>
      </c>
      <c r="V662" s="234"/>
      <c r="W662" s="166">
        <f>IF(PMKAFAAPAYER[[#This Row],[ ]]="Payé",PMKAFAAPAYER[[#This Row],[16.01.2025]],0)</f>
        <v>0</v>
      </c>
      <c r="X662" s="234"/>
      <c r="Y662" s="166">
        <f>IF(PMKAFAAPAYER[[#This Row],[ ]]="Payé",PMKAFAAPAYER[[#This Row],[23.01.2025]],0)</f>
        <v>0</v>
      </c>
      <c r="Z662" s="234"/>
      <c r="AA662" s="176">
        <f>IF(PMKAFAAPAYER[[#This Row],[ ]]="Payé",PMKAFAAPAYER[[#This Row],[30.01.2025]],0)</f>
        <v>0</v>
      </c>
      <c r="AB662" s="32">
        <f t="shared" si="156"/>
        <v>0</v>
      </c>
      <c r="AC662" s="234"/>
      <c r="AD662" s="166">
        <f>IF(PMKAFAAPAYER[[#This Row],[ ]]="Payé",PMKAFAAPAYER[[#This Row],[06.02.2025]],0)</f>
        <v>0</v>
      </c>
      <c r="AE662" s="234"/>
      <c r="AF662" s="166">
        <f>IF(PMKAFAAPAYER[[#This Row],[ ]]="Payé",PMKAFAAPAYER[[#This Row],[13.02.2025]],0)</f>
        <v>0</v>
      </c>
      <c r="AG662" s="234"/>
      <c r="AH662" s="166">
        <f>IF(PMKAFAAPAYER[[#This Row],[ ]]="Payé",PMKAFAAPAYER[[#This Row],[20.02.2025]],0)</f>
        <v>0</v>
      </c>
      <c r="AI662" s="234"/>
      <c r="AJ662" s="176">
        <f>IF(PMKAFAAPAYER[[#This Row],[ ]]="Payé",PMKAFAAPAYER[[#This Row],[27.02.2025]],0)</f>
        <v>0</v>
      </c>
      <c r="AK662" s="47">
        <f t="shared" si="157"/>
        <v>0</v>
      </c>
      <c r="AL662" s="162"/>
      <c r="AM662" s="166">
        <f>IF(PMKAFAAPAYER[[#This Row],[ ]]="Payé",PMKAFAAPAYER[[#This Row],[05.03.2025]],0)</f>
        <v>0</v>
      </c>
      <c r="AN662" s="161"/>
      <c r="AO662" s="166">
        <f>IF(PMKAFAAPAYER[[#This Row],[ ]]="Payé",PMKAFAAPAYER[[#This Row],[12.03.2025]],0)</f>
        <v>0</v>
      </c>
      <c r="AP662" s="161"/>
      <c r="AQ662" s="166">
        <f>IF(PMKAFAAPAYER[[#This Row],[ ]]="Payé",PMKAFAAPAYER[[#This Row],[19.03.2025]],0)</f>
        <v>0</v>
      </c>
      <c r="AR662" s="161"/>
      <c r="AS662" s="176">
        <f>IF(PMKAFAAPAYER[[#This Row],[ ]]="Payé",PMKAFAAPAYER[[#This Row],[26.03.2025]],0)</f>
        <v>0</v>
      </c>
      <c r="AT662" s="17">
        <f t="shared" si="158"/>
        <v>0</v>
      </c>
      <c r="AU662" s="162"/>
      <c r="AV662" s="166">
        <f>IF(PMKAFAAPAYER[[#This Row],[ ]]="Payé",PMKAFAAPAYER[[#This Row],[02.04.2025]],0)</f>
        <v>0</v>
      </c>
      <c r="AW662" s="161"/>
      <c r="AX662" s="166">
        <f>IF(PMKAFAAPAYER[[#This Row],[ ]]="Payé",PMKAFAAPAYER[[#This Row],[09.04.2025]],0)</f>
        <v>0</v>
      </c>
      <c r="AY662" s="161"/>
      <c r="AZ662" s="166">
        <f>IF(PMKAFAAPAYER[[#This Row],[ ]]="Payé",PMKAFAAPAYER[[#This Row],[16.04.2025]],0)</f>
        <v>0</v>
      </c>
      <c r="BA662" s="161"/>
      <c r="BB662" s="166">
        <f>IF(PMKAFAAPAYER[[#This Row],[ ]]="Payé",PMKAFAAPAYER[[#This Row],[23.04.2025]],0)</f>
        <v>0</v>
      </c>
      <c r="BC662" s="161"/>
      <c r="BD662" s="176">
        <f>IF(PMKAFAAPAYER[[#This Row],[ ]]="Payé",PMKAFAAPAYER[[#This Row],[30.04.2025]],0)</f>
        <v>0</v>
      </c>
      <c r="BE662" s="18">
        <f t="shared" si="159"/>
        <v>0</v>
      </c>
      <c r="BF662" s="162"/>
      <c r="BG662" s="166">
        <f>IF(PMKAFAAPAYER[[#This Row],[ ]]="Payé",PMKAFAAPAYER[[#This Row],[07.05.2025]],0)</f>
        <v>0</v>
      </c>
      <c r="BH662" s="161"/>
      <c r="BI662" s="166">
        <f>IF(PMKAFAAPAYER[[#This Row],[ ]]="Payé",PMKAFAAPAYER[[#This Row],[14.05.2025]],0)</f>
        <v>0</v>
      </c>
      <c r="BJ662" s="161"/>
      <c r="BK662" s="166">
        <f>IF(PMKAFAAPAYER[[#This Row],[ ]]="Payé",PMKAFAAPAYER[[#This Row],[21.05.2025]],0)</f>
        <v>0</v>
      </c>
      <c r="BL662" s="161"/>
      <c r="BM662" s="176">
        <f>IF(PMKAFAAPAYER[[#This Row],[ ]]="Payé",PMKAFAAPAYER[[#This Row],[28.05.2025]],0)</f>
        <v>0</v>
      </c>
      <c r="BN662" s="17">
        <f t="shared" si="160"/>
        <v>0</v>
      </c>
      <c r="BO662" s="162"/>
      <c r="BP662" s="166">
        <f>IF(PMKAFAAPAYER[[#This Row],[ ]]="Payé",PMKAFAAPAYER[[#This Row],[04.06.2025]],0)</f>
        <v>0</v>
      </c>
      <c r="BQ662" s="161"/>
      <c r="BR662" s="166">
        <f>IF(PMKAFAAPAYER[[#This Row],[ ]]="Payé",PMKAFAAPAYER[[#This Row],[11.06.2025]],0)</f>
        <v>0</v>
      </c>
      <c r="BS662" s="161"/>
      <c r="BT662" s="166">
        <f>IF(PMKAFAAPAYER[[#This Row],[ ]]="Payé",PMKAFAAPAYER[[#This Row],[18.06.2025]],0)</f>
        <v>0</v>
      </c>
      <c r="BU662" s="161"/>
      <c r="BV662" s="176">
        <f>IF(PMKAFAAPAYER[[#This Row],[ ]]="Payé",PMKAFAAPAYER[[#This Row],[25.06.2025]],0)</f>
        <v>0</v>
      </c>
      <c r="BW662" s="18">
        <f t="shared" si="161"/>
        <v>0</v>
      </c>
      <c r="BX662" s="162"/>
      <c r="BY662" s="166">
        <f>IF(PMKAFAAPAYER[[#This Row],[ ]]="Payé",PMKAFAAPAYER[[#This Row],[02.07.2025]],0)</f>
        <v>0</v>
      </c>
      <c r="BZ662" s="161"/>
      <c r="CA662" s="166">
        <f>IF(PMKAFAAPAYER[[#This Row],[ ]]="Payé",PMKAFAAPAYER[[#This Row],[09.07.2025]],0)</f>
        <v>0</v>
      </c>
      <c r="CB662" s="161"/>
      <c r="CC662" s="166">
        <f>IF(PMKAFAAPAYER[[#This Row],[ ]]="Payé",PMKAFAAPAYER[[#This Row],[16.07.2025]],0)</f>
        <v>0</v>
      </c>
      <c r="CD662" s="161"/>
      <c r="CE662" s="166">
        <f>IF(PMKAFAAPAYER[[#This Row],[ ]]="Payé",PMKAFAAPAYER[[#This Row],[23.07.2025]],0)</f>
        <v>0</v>
      </c>
      <c r="CF662" s="161"/>
      <c r="CG662" s="176">
        <f>IF(PMKAFAAPAYER[[#This Row],[ ]]="Payé",PMKAFAAPAYER[[#This Row],[30.07.2025]],0)</f>
        <v>0</v>
      </c>
      <c r="CH662" s="17">
        <f t="shared" si="162"/>
        <v>0</v>
      </c>
      <c r="CI662" s="162"/>
      <c r="CJ662" s="166">
        <f>IF(PMKAFAAPAYER[[#This Row],[ ]]="Payé",PMKAFAAPAYER[[#This Row],[06.08.2025]],0)</f>
        <v>0</v>
      </c>
      <c r="CK662" s="161"/>
      <c r="CL662" s="166">
        <f>IF(PMKAFAAPAYER[[#This Row],[ ]]="Payé",PMKAFAAPAYER[[#This Row],[13.08.2025]],0)</f>
        <v>0</v>
      </c>
      <c r="CM662" s="161"/>
      <c r="CN662" s="166">
        <f>IF(PMKAFAAPAYER[[#This Row],[ ]]="Payé",PMKAFAAPAYER[[#This Row],[20.08.2025]],0)</f>
        <v>0</v>
      </c>
      <c r="CO662" s="161"/>
      <c r="CP662" s="176">
        <f>IF(PMKAFAAPAYER[[#This Row],[ ]]="Payé",PMKAFAAPAYER[[#This Row],[27.08.2025]],0)</f>
        <v>0</v>
      </c>
      <c r="CQ662" s="18">
        <f t="shared" si="163"/>
        <v>0</v>
      </c>
      <c r="CR662" s="162"/>
      <c r="CS662" s="166">
        <f>IF(PMKAFAAPAYER[[#This Row],[ ]]="Payé",PMKAFAAPAYER[[#This Row],[03.09.2025]],0)</f>
        <v>0</v>
      </c>
      <c r="CT662" s="161"/>
      <c r="CU662" s="166">
        <f>IF(PMKAFAAPAYER[[#This Row],[ ]]="Payé",PMKAFAAPAYER[[#This Row],[10.09.2025]],0)</f>
        <v>0</v>
      </c>
      <c r="CV662" s="161"/>
      <c r="CW662" s="166">
        <f>IF(PMKAFAAPAYER[[#This Row],[ ]]="Payé",PMKAFAAPAYER[[#This Row],[17.09.2025]],0)</f>
        <v>0</v>
      </c>
      <c r="CX662" s="161"/>
      <c r="CY662" s="176">
        <f>IF(PMKAFAAPAYER[[#This Row],[ ]]="Payé",PMKAFAAPAYER[[#This Row],[24.09.2025]],0)</f>
        <v>0</v>
      </c>
      <c r="CZ662" s="17">
        <f t="shared" si="164"/>
        <v>0</v>
      </c>
      <c r="DA662" s="162"/>
      <c r="DB662" s="166">
        <f>IF(PMKAFAAPAYER[[#This Row],[ ]]="Payé",PMKAFAAPAYER[[#This Row],[01.10.2025]],0)</f>
        <v>0</v>
      </c>
      <c r="DC662" s="161"/>
      <c r="DD662" s="166">
        <f>IF(PMKAFAAPAYER[[#This Row],[ ]]="Payé",PMKAFAAPAYER[[#This Row],[08.10.2025]],0)</f>
        <v>0</v>
      </c>
      <c r="DE662" s="161"/>
      <c r="DF662" s="166">
        <f>IF(PMKAFAAPAYER[[#This Row],[ ]]="Payé",PMKAFAAPAYER[[#This Row],[15.10.2025]],0)</f>
        <v>0</v>
      </c>
      <c r="DG662" s="161"/>
      <c r="DH662" s="166">
        <f>IF(PMKAFAAPAYER[[#This Row],[ ]]="Payé",PMKAFAAPAYER[[#This Row],[22.10.2025]],0)</f>
        <v>0</v>
      </c>
      <c r="DI662" s="161"/>
      <c r="DJ662" s="176">
        <f>IF(PMKAFAAPAYER[[#This Row],[ ]]="Payé",PMKAFAAPAYER[[#This Row],[29.10.2025]],0)</f>
        <v>0</v>
      </c>
      <c r="DK662" s="18">
        <f t="shared" si="165"/>
        <v>0</v>
      </c>
      <c r="DL662" s="162"/>
      <c r="DM662" s="166">
        <f>IF(PMKAFAAPAYER[[#This Row],[ ]]="Payé",PMKAFAAPAYER[[#This Row],[05.11.2025]],0)</f>
        <v>0</v>
      </c>
      <c r="DN662" s="161"/>
      <c r="DO662" s="166">
        <f>IF(PMKAFAAPAYER[[#This Row],[ ]]="Payé",PMKAFAAPAYER[[#This Row],[12.11.2025]],0)</f>
        <v>0</v>
      </c>
      <c r="DP662" s="161"/>
      <c r="DQ662" s="166">
        <f>IF(PMKAFAAPAYER[[#This Row],[ ]]="Payé",PMKAFAAPAYER[[#This Row],[19.11.2025]],0)</f>
        <v>0</v>
      </c>
      <c r="DR662" s="161"/>
      <c r="DS662" s="176">
        <f>IF(PMKAFAAPAYER[[#This Row],[ ]]="Payé",PMKAFAAPAYER[[#This Row],[26.11.2025]],0)</f>
        <v>0</v>
      </c>
      <c r="DT662" s="17">
        <f t="shared" si="166"/>
        <v>0</v>
      </c>
      <c r="DU662" s="162"/>
      <c r="DV662" s="166">
        <f>IF(PMKAFAAPAYER[[#This Row],[ ]]="Payé",PMKAFAAPAYER[[#This Row],[03.12.2025]],0)</f>
        <v>0</v>
      </c>
      <c r="DW662" s="161"/>
      <c r="DX662" s="166">
        <f>IF(PMKAFAAPAYER[[#This Row],[ ]]="Payé",PMKAFAAPAYER[[#This Row],[10.12.2025]],0)</f>
        <v>0</v>
      </c>
      <c r="DY662" s="161"/>
      <c r="DZ662" s="166">
        <f>IF(PMKAFAAPAYER[[#This Row],[ ]]="Payé",PMKAFAAPAYER[[#This Row],[17.12.2025]],0)</f>
        <v>0</v>
      </c>
      <c r="EA662" s="161"/>
      <c r="EB662" s="166">
        <f>IF(PMKAFAAPAYER[[#This Row],[ ]]="Payé",PMKAFAAPAYER[[#This Row],[24.12.2025]],0)</f>
        <v>0</v>
      </c>
      <c r="EC662" s="161"/>
      <c r="ED662" s="176">
        <f>IF(PMKAFAAPAYER[[#This Row],[ ]]="Payé",PMKAFAAPAYER[[#This Row],[31.12.2025]],0)</f>
        <v>0</v>
      </c>
      <c r="EE662" s="18">
        <f t="shared" si="167"/>
        <v>0</v>
      </c>
      <c r="EF662" s="11">
        <f t="shared" si="168"/>
        <v>0</v>
      </c>
      <c r="EG662" s="16">
        <f>+PMKAFAAPAYER[[#This Row],[CHF]]-PMKAFAAPAYER[[#This Row],[T2025]]</f>
        <v>0</v>
      </c>
    </row>
    <row r="663" spans="1:137" x14ac:dyDescent="0.3">
      <c r="A663" s="9">
        <f t="shared" si="169"/>
        <v>658</v>
      </c>
      <c r="B663" s="250"/>
      <c r="C663" s="251"/>
      <c r="D663" s="252"/>
      <c r="E663" s="253"/>
      <c r="F663" s="265">
        <f t="shared" si="155"/>
        <v>0</v>
      </c>
      <c r="G663" s="254"/>
      <c r="H663" s="255"/>
      <c r="I663" s="256"/>
      <c r="J663" s="14"/>
      <c r="K663" s="14"/>
      <c r="L663" s="14"/>
      <c r="N663" s="15"/>
      <c r="P663" s="258"/>
      <c r="Q663" s="259"/>
      <c r="R663" s="260"/>
      <c r="S663" s="166">
        <f>IF(PMKAFAAPAYER[[#This Row],[ ]]="Payé",PMKAFAAPAYER[[#This Row],[02.01.2025]],0)</f>
        <v>0</v>
      </c>
      <c r="T663" s="234"/>
      <c r="U663" s="166">
        <f>IF(PMKAFAAPAYER[[#This Row],[ ]]="Payé",PMKAFAAPAYER[[#This Row],[09.01.2025]],0)</f>
        <v>0</v>
      </c>
      <c r="V663" s="234"/>
      <c r="W663" s="166">
        <f>IF(PMKAFAAPAYER[[#This Row],[ ]]="Payé",PMKAFAAPAYER[[#This Row],[16.01.2025]],0)</f>
        <v>0</v>
      </c>
      <c r="X663" s="234"/>
      <c r="Y663" s="166">
        <f>IF(PMKAFAAPAYER[[#This Row],[ ]]="Payé",PMKAFAAPAYER[[#This Row],[23.01.2025]],0)</f>
        <v>0</v>
      </c>
      <c r="Z663" s="234"/>
      <c r="AA663" s="176">
        <f>IF(PMKAFAAPAYER[[#This Row],[ ]]="Payé",PMKAFAAPAYER[[#This Row],[30.01.2025]],0)</f>
        <v>0</v>
      </c>
      <c r="AB663" s="32">
        <f t="shared" si="156"/>
        <v>0</v>
      </c>
      <c r="AC663" s="234"/>
      <c r="AD663" s="166">
        <f>IF(PMKAFAAPAYER[[#This Row],[ ]]="Payé",PMKAFAAPAYER[[#This Row],[06.02.2025]],0)</f>
        <v>0</v>
      </c>
      <c r="AE663" s="234"/>
      <c r="AF663" s="166">
        <f>IF(PMKAFAAPAYER[[#This Row],[ ]]="Payé",PMKAFAAPAYER[[#This Row],[13.02.2025]],0)</f>
        <v>0</v>
      </c>
      <c r="AG663" s="234"/>
      <c r="AH663" s="166">
        <f>IF(PMKAFAAPAYER[[#This Row],[ ]]="Payé",PMKAFAAPAYER[[#This Row],[20.02.2025]],0)</f>
        <v>0</v>
      </c>
      <c r="AI663" s="234"/>
      <c r="AJ663" s="176">
        <f>IF(PMKAFAAPAYER[[#This Row],[ ]]="Payé",PMKAFAAPAYER[[#This Row],[27.02.2025]],0)</f>
        <v>0</v>
      </c>
      <c r="AK663" s="47">
        <f t="shared" si="157"/>
        <v>0</v>
      </c>
      <c r="AL663" s="162"/>
      <c r="AM663" s="166">
        <f>IF(PMKAFAAPAYER[[#This Row],[ ]]="Payé",PMKAFAAPAYER[[#This Row],[05.03.2025]],0)</f>
        <v>0</v>
      </c>
      <c r="AN663" s="161"/>
      <c r="AO663" s="166">
        <f>IF(PMKAFAAPAYER[[#This Row],[ ]]="Payé",PMKAFAAPAYER[[#This Row],[12.03.2025]],0)</f>
        <v>0</v>
      </c>
      <c r="AP663" s="161"/>
      <c r="AQ663" s="166">
        <f>IF(PMKAFAAPAYER[[#This Row],[ ]]="Payé",PMKAFAAPAYER[[#This Row],[19.03.2025]],0)</f>
        <v>0</v>
      </c>
      <c r="AR663" s="161"/>
      <c r="AS663" s="176">
        <f>IF(PMKAFAAPAYER[[#This Row],[ ]]="Payé",PMKAFAAPAYER[[#This Row],[26.03.2025]],0)</f>
        <v>0</v>
      </c>
      <c r="AT663" s="17">
        <f t="shared" si="158"/>
        <v>0</v>
      </c>
      <c r="AU663" s="162"/>
      <c r="AV663" s="166">
        <f>IF(PMKAFAAPAYER[[#This Row],[ ]]="Payé",PMKAFAAPAYER[[#This Row],[02.04.2025]],0)</f>
        <v>0</v>
      </c>
      <c r="AW663" s="161"/>
      <c r="AX663" s="166">
        <f>IF(PMKAFAAPAYER[[#This Row],[ ]]="Payé",PMKAFAAPAYER[[#This Row],[09.04.2025]],0)</f>
        <v>0</v>
      </c>
      <c r="AY663" s="161"/>
      <c r="AZ663" s="166">
        <f>IF(PMKAFAAPAYER[[#This Row],[ ]]="Payé",PMKAFAAPAYER[[#This Row],[16.04.2025]],0)</f>
        <v>0</v>
      </c>
      <c r="BA663" s="161"/>
      <c r="BB663" s="166">
        <f>IF(PMKAFAAPAYER[[#This Row],[ ]]="Payé",PMKAFAAPAYER[[#This Row],[23.04.2025]],0)</f>
        <v>0</v>
      </c>
      <c r="BC663" s="161"/>
      <c r="BD663" s="176">
        <f>IF(PMKAFAAPAYER[[#This Row],[ ]]="Payé",PMKAFAAPAYER[[#This Row],[30.04.2025]],0)</f>
        <v>0</v>
      </c>
      <c r="BE663" s="18">
        <f t="shared" si="159"/>
        <v>0</v>
      </c>
      <c r="BF663" s="162"/>
      <c r="BG663" s="166">
        <f>IF(PMKAFAAPAYER[[#This Row],[ ]]="Payé",PMKAFAAPAYER[[#This Row],[07.05.2025]],0)</f>
        <v>0</v>
      </c>
      <c r="BH663" s="161"/>
      <c r="BI663" s="166">
        <f>IF(PMKAFAAPAYER[[#This Row],[ ]]="Payé",PMKAFAAPAYER[[#This Row],[14.05.2025]],0)</f>
        <v>0</v>
      </c>
      <c r="BJ663" s="161"/>
      <c r="BK663" s="166">
        <f>IF(PMKAFAAPAYER[[#This Row],[ ]]="Payé",PMKAFAAPAYER[[#This Row],[21.05.2025]],0)</f>
        <v>0</v>
      </c>
      <c r="BL663" s="161"/>
      <c r="BM663" s="176">
        <f>IF(PMKAFAAPAYER[[#This Row],[ ]]="Payé",PMKAFAAPAYER[[#This Row],[28.05.2025]],0)</f>
        <v>0</v>
      </c>
      <c r="BN663" s="17">
        <f t="shared" si="160"/>
        <v>0</v>
      </c>
      <c r="BO663" s="162"/>
      <c r="BP663" s="166">
        <f>IF(PMKAFAAPAYER[[#This Row],[ ]]="Payé",PMKAFAAPAYER[[#This Row],[04.06.2025]],0)</f>
        <v>0</v>
      </c>
      <c r="BQ663" s="161"/>
      <c r="BR663" s="166">
        <f>IF(PMKAFAAPAYER[[#This Row],[ ]]="Payé",PMKAFAAPAYER[[#This Row],[11.06.2025]],0)</f>
        <v>0</v>
      </c>
      <c r="BS663" s="161"/>
      <c r="BT663" s="166">
        <f>IF(PMKAFAAPAYER[[#This Row],[ ]]="Payé",PMKAFAAPAYER[[#This Row],[18.06.2025]],0)</f>
        <v>0</v>
      </c>
      <c r="BU663" s="161"/>
      <c r="BV663" s="176">
        <f>IF(PMKAFAAPAYER[[#This Row],[ ]]="Payé",PMKAFAAPAYER[[#This Row],[25.06.2025]],0)</f>
        <v>0</v>
      </c>
      <c r="BW663" s="18">
        <f t="shared" si="161"/>
        <v>0</v>
      </c>
      <c r="BX663" s="162"/>
      <c r="BY663" s="166">
        <f>IF(PMKAFAAPAYER[[#This Row],[ ]]="Payé",PMKAFAAPAYER[[#This Row],[02.07.2025]],0)</f>
        <v>0</v>
      </c>
      <c r="BZ663" s="161"/>
      <c r="CA663" s="166">
        <f>IF(PMKAFAAPAYER[[#This Row],[ ]]="Payé",PMKAFAAPAYER[[#This Row],[09.07.2025]],0)</f>
        <v>0</v>
      </c>
      <c r="CB663" s="161"/>
      <c r="CC663" s="166">
        <f>IF(PMKAFAAPAYER[[#This Row],[ ]]="Payé",PMKAFAAPAYER[[#This Row],[16.07.2025]],0)</f>
        <v>0</v>
      </c>
      <c r="CD663" s="161"/>
      <c r="CE663" s="166">
        <f>IF(PMKAFAAPAYER[[#This Row],[ ]]="Payé",PMKAFAAPAYER[[#This Row],[23.07.2025]],0)</f>
        <v>0</v>
      </c>
      <c r="CF663" s="161"/>
      <c r="CG663" s="176">
        <f>IF(PMKAFAAPAYER[[#This Row],[ ]]="Payé",PMKAFAAPAYER[[#This Row],[30.07.2025]],0)</f>
        <v>0</v>
      </c>
      <c r="CH663" s="17">
        <f t="shared" si="162"/>
        <v>0</v>
      </c>
      <c r="CI663" s="162"/>
      <c r="CJ663" s="166">
        <f>IF(PMKAFAAPAYER[[#This Row],[ ]]="Payé",PMKAFAAPAYER[[#This Row],[06.08.2025]],0)</f>
        <v>0</v>
      </c>
      <c r="CK663" s="161"/>
      <c r="CL663" s="166">
        <f>IF(PMKAFAAPAYER[[#This Row],[ ]]="Payé",PMKAFAAPAYER[[#This Row],[13.08.2025]],0)</f>
        <v>0</v>
      </c>
      <c r="CM663" s="161"/>
      <c r="CN663" s="166">
        <f>IF(PMKAFAAPAYER[[#This Row],[ ]]="Payé",PMKAFAAPAYER[[#This Row],[20.08.2025]],0)</f>
        <v>0</v>
      </c>
      <c r="CO663" s="161"/>
      <c r="CP663" s="176">
        <f>IF(PMKAFAAPAYER[[#This Row],[ ]]="Payé",PMKAFAAPAYER[[#This Row],[27.08.2025]],0)</f>
        <v>0</v>
      </c>
      <c r="CQ663" s="18">
        <f t="shared" si="163"/>
        <v>0</v>
      </c>
      <c r="CR663" s="162"/>
      <c r="CS663" s="166">
        <f>IF(PMKAFAAPAYER[[#This Row],[ ]]="Payé",PMKAFAAPAYER[[#This Row],[03.09.2025]],0)</f>
        <v>0</v>
      </c>
      <c r="CT663" s="161"/>
      <c r="CU663" s="166">
        <f>IF(PMKAFAAPAYER[[#This Row],[ ]]="Payé",PMKAFAAPAYER[[#This Row],[10.09.2025]],0)</f>
        <v>0</v>
      </c>
      <c r="CV663" s="161"/>
      <c r="CW663" s="166">
        <f>IF(PMKAFAAPAYER[[#This Row],[ ]]="Payé",PMKAFAAPAYER[[#This Row],[17.09.2025]],0)</f>
        <v>0</v>
      </c>
      <c r="CX663" s="161"/>
      <c r="CY663" s="176">
        <f>IF(PMKAFAAPAYER[[#This Row],[ ]]="Payé",PMKAFAAPAYER[[#This Row],[24.09.2025]],0)</f>
        <v>0</v>
      </c>
      <c r="CZ663" s="17">
        <f t="shared" si="164"/>
        <v>0</v>
      </c>
      <c r="DA663" s="162"/>
      <c r="DB663" s="166">
        <f>IF(PMKAFAAPAYER[[#This Row],[ ]]="Payé",PMKAFAAPAYER[[#This Row],[01.10.2025]],0)</f>
        <v>0</v>
      </c>
      <c r="DC663" s="161"/>
      <c r="DD663" s="166">
        <f>IF(PMKAFAAPAYER[[#This Row],[ ]]="Payé",PMKAFAAPAYER[[#This Row],[08.10.2025]],0)</f>
        <v>0</v>
      </c>
      <c r="DE663" s="161"/>
      <c r="DF663" s="166">
        <f>IF(PMKAFAAPAYER[[#This Row],[ ]]="Payé",PMKAFAAPAYER[[#This Row],[15.10.2025]],0)</f>
        <v>0</v>
      </c>
      <c r="DG663" s="161"/>
      <c r="DH663" s="166">
        <f>IF(PMKAFAAPAYER[[#This Row],[ ]]="Payé",PMKAFAAPAYER[[#This Row],[22.10.2025]],0)</f>
        <v>0</v>
      </c>
      <c r="DI663" s="161"/>
      <c r="DJ663" s="176">
        <f>IF(PMKAFAAPAYER[[#This Row],[ ]]="Payé",PMKAFAAPAYER[[#This Row],[29.10.2025]],0)</f>
        <v>0</v>
      </c>
      <c r="DK663" s="18">
        <f t="shared" si="165"/>
        <v>0</v>
      </c>
      <c r="DL663" s="162"/>
      <c r="DM663" s="166">
        <f>IF(PMKAFAAPAYER[[#This Row],[ ]]="Payé",PMKAFAAPAYER[[#This Row],[05.11.2025]],0)</f>
        <v>0</v>
      </c>
      <c r="DN663" s="161"/>
      <c r="DO663" s="166">
        <f>IF(PMKAFAAPAYER[[#This Row],[ ]]="Payé",PMKAFAAPAYER[[#This Row],[12.11.2025]],0)</f>
        <v>0</v>
      </c>
      <c r="DP663" s="161"/>
      <c r="DQ663" s="166">
        <f>IF(PMKAFAAPAYER[[#This Row],[ ]]="Payé",PMKAFAAPAYER[[#This Row],[19.11.2025]],0)</f>
        <v>0</v>
      </c>
      <c r="DR663" s="161"/>
      <c r="DS663" s="176">
        <f>IF(PMKAFAAPAYER[[#This Row],[ ]]="Payé",PMKAFAAPAYER[[#This Row],[26.11.2025]],0)</f>
        <v>0</v>
      </c>
      <c r="DT663" s="17">
        <f t="shared" si="166"/>
        <v>0</v>
      </c>
      <c r="DU663" s="162"/>
      <c r="DV663" s="166">
        <f>IF(PMKAFAAPAYER[[#This Row],[ ]]="Payé",PMKAFAAPAYER[[#This Row],[03.12.2025]],0)</f>
        <v>0</v>
      </c>
      <c r="DW663" s="161"/>
      <c r="DX663" s="166">
        <f>IF(PMKAFAAPAYER[[#This Row],[ ]]="Payé",PMKAFAAPAYER[[#This Row],[10.12.2025]],0)</f>
        <v>0</v>
      </c>
      <c r="DY663" s="161"/>
      <c r="DZ663" s="166">
        <f>IF(PMKAFAAPAYER[[#This Row],[ ]]="Payé",PMKAFAAPAYER[[#This Row],[17.12.2025]],0)</f>
        <v>0</v>
      </c>
      <c r="EA663" s="161"/>
      <c r="EB663" s="166">
        <f>IF(PMKAFAAPAYER[[#This Row],[ ]]="Payé",PMKAFAAPAYER[[#This Row],[24.12.2025]],0)</f>
        <v>0</v>
      </c>
      <c r="EC663" s="161"/>
      <c r="ED663" s="176">
        <f>IF(PMKAFAAPAYER[[#This Row],[ ]]="Payé",PMKAFAAPAYER[[#This Row],[31.12.2025]],0)</f>
        <v>0</v>
      </c>
      <c r="EE663" s="18">
        <f t="shared" si="167"/>
        <v>0</v>
      </c>
      <c r="EF663" s="11">
        <f t="shared" si="168"/>
        <v>0</v>
      </c>
      <c r="EG663" s="16">
        <f>+PMKAFAAPAYER[[#This Row],[CHF]]-PMKAFAAPAYER[[#This Row],[T2025]]</f>
        <v>0</v>
      </c>
    </row>
    <row r="664" spans="1:137" x14ac:dyDescent="0.3">
      <c r="A664" s="9">
        <f t="shared" si="169"/>
        <v>659</v>
      </c>
      <c r="B664" s="250"/>
      <c r="C664" s="251"/>
      <c r="D664" s="252"/>
      <c r="E664" s="253"/>
      <c r="F664" s="265">
        <f t="shared" si="155"/>
        <v>0</v>
      </c>
      <c r="G664" s="254"/>
      <c r="H664" s="255"/>
      <c r="I664" s="256"/>
      <c r="J664" s="14"/>
      <c r="K664" s="14"/>
      <c r="L664" s="14"/>
      <c r="N664" s="15"/>
      <c r="P664" s="258"/>
      <c r="Q664" s="259"/>
      <c r="R664" s="260"/>
      <c r="S664" s="166">
        <f>IF(PMKAFAAPAYER[[#This Row],[ ]]="Payé",PMKAFAAPAYER[[#This Row],[02.01.2025]],0)</f>
        <v>0</v>
      </c>
      <c r="T664" s="234"/>
      <c r="U664" s="166">
        <f>IF(PMKAFAAPAYER[[#This Row],[ ]]="Payé",PMKAFAAPAYER[[#This Row],[09.01.2025]],0)</f>
        <v>0</v>
      </c>
      <c r="V664" s="234"/>
      <c r="W664" s="166">
        <f>IF(PMKAFAAPAYER[[#This Row],[ ]]="Payé",PMKAFAAPAYER[[#This Row],[16.01.2025]],0)</f>
        <v>0</v>
      </c>
      <c r="X664" s="234"/>
      <c r="Y664" s="166">
        <f>IF(PMKAFAAPAYER[[#This Row],[ ]]="Payé",PMKAFAAPAYER[[#This Row],[23.01.2025]],0)</f>
        <v>0</v>
      </c>
      <c r="Z664" s="234"/>
      <c r="AA664" s="176">
        <f>IF(PMKAFAAPAYER[[#This Row],[ ]]="Payé",PMKAFAAPAYER[[#This Row],[30.01.2025]],0)</f>
        <v>0</v>
      </c>
      <c r="AB664" s="32">
        <f t="shared" si="156"/>
        <v>0</v>
      </c>
      <c r="AC664" s="234"/>
      <c r="AD664" s="166">
        <f>IF(PMKAFAAPAYER[[#This Row],[ ]]="Payé",PMKAFAAPAYER[[#This Row],[06.02.2025]],0)</f>
        <v>0</v>
      </c>
      <c r="AE664" s="234"/>
      <c r="AF664" s="166">
        <f>IF(PMKAFAAPAYER[[#This Row],[ ]]="Payé",PMKAFAAPAYER[[#This Row],[13.02.2025]],0)</f>
        <v>0</v>
      </c>
      <c r="AG664" s="234"/>
      <c r="AH664" s="166">
        <f>IF(PMKAFAAPAYER[[#This Row],[ ]]="Payé",PMKAFAAPAYER[[#This Row],[20.02.2025]],0)</f>
        <v>0</v>
      </c>
      <c r="AI664" s="234"/>
      <c r="AJ664" s="176">
        <f>IF(PMKAFAAPAYER[[#This Row],[ ]]="Payé",PMKAFAAPAYER[[#This Row],[27.02.2025]],0)</f>
        <v>0</v>
      </c>
      <c r="AK664" s="47">
        <f t="shared" si="157"/>
        <v>0</v>
      </c>
      <c r="AL664" s="162"/>
      <c r="AM664" s="166">
        <f>IF(PMKAFAAPAYER[[#This Row],[ ]]="Payé",PMKAFAAPAYER[[#This Row],[05.03.2025]],0)</f>
        <v>0</v>
      </c>
      <c r="AN664" s="161"/>
      <c r="AO664" s="166">
        <f>IF(PMKAFAAPAYER[[#This Row],[ ]]="Payé",PMKAFAAPAYER[[#This Row],[12.03.2025]],0)</f>
        <v>0</v>
      </c>
      <c r="AP664" s="161"/>
      <c r="AQ664" s="166">
        <f>IF(PMKAFAAPAYER[[#This Row],[ ]]="Payé",PMKAFAAPAYER[[#This Row],[19.03.2025]],0)</f>
        <v>0</v>
      </c>
      <c r="AR664" s="161"/>
      <c r="AS664" s="176">
        <f>IF(PMKAFAAPAYER[[#This Row],[ ]]="Payé",PMKAFAAPAYER[[#This Row],[26.03.2025]],0)</f>
        <v>0</v>
      </c>
      <c r="AT664" s="17">
        <f t="shared" si="158"/>
        <v>0</v>
      </c>
      <c r="AU664" s="162"/>
      <c r="AV664" s="166">
        <f>IF(PMKAFAAPAYER[[#This Row],[ ]]="Payé",PMKAFAAPAYER[[#This Row],[02.04.2025]],0)</f>
        <v>0</v>
      </c>
      <c r="AW664" s="161"/>
      <c r="AX664" s="166">
        <f>IF(PMKAFAAPAYER[[#This Row],[ ]]="Payé",PMKAFAAPAYER[[#This Row],[09.04.2025]],0)</f>
        <v>0</v>
      </c>
      <c r="AY664" s="161"/>
      <c r="AZ664" s="166">
        <f>IF(PMKAFAAPAYER[[#This Row],[ ]]="Payé",PMKAFAAPAYER[[#This Row],[16.04.2025]],0)</f>
        <v>0</v>
      </c>
      <c r="BA664" s="161"/>
      <c r="BB664" s="166">
        <f>IF(PMKAFAAPAYER[[#This Row],[ ]]="Payé",PMKAFAAPAYER[[#This Row],[23.04.2025]],0)</f>
        <v>0</v>
      </c>
      <c r="BC664" s="161"/>
      <c r="BD664" s="176">
        <f>IF(PMKAFAAPAYER[[#This Row],[ ]]="Payé",PMKAFAAPAYER[[#This Row],[30.04.2025]],0)</f>
        <v>0</v>
      </c>
      <c r="BE664" s="18">
        <f t="shared" si="159"/>
        <v>0</v>
      </c>
      <c r="BF664" s="162"/>
      <c r="BG664" s="166">
        <f>IF(PMKAFAAPAYER[[#This Row],[ ]]="Payé",PMKAFAAPAYER[[#This Row],[07.05.2025]],0)</f>
        <v>0</v>
      </c>
      <c r="BH664" s="161"/>
      <c r="BI664" s="166">
        <f>IF(PMKAFAAPAYER[[#This Row],[ ]]="Payé",PMKAFAAPAYER[[#This Row],[14.05.2025]],0)</f>
        <v>0</v>
      </c>
      <c r="BJ664" s="161"/>
      <c r="BK664" s="166">
        <f>IF(PMKAFAAPAYER[[#This Row],[ ]]="Payé",PMKAFAAPAYER[[#This Row],[21.05.2025]],0)</f>
        <v>0</v>
      </c>
      <c r="BL664" s="161"/>
      <c r="BM664" s="176">
        <f>IF(PMKAFAAPAYER[[#This Row],[ ]]="Payé",PMKAFAAPAYER[[#This Row],[28.05.2025]],0)</f>
        <v>0</v>
      </c>
      <c r="BN664" s="17">
        <f t="shared" si="160"/>
        <v>0</v>
      </c>
      <c r="BO664" s="162"/>
      <c r="BP664" s="166">
        <f>IF(PMKAFAAPAYER[[#This Row],[ ]]="Payé",PMKAFAAPAYER[[#This Row],[04.06.2025]],0)</f>
        <v>0</v>
      </c>
      <c r="BQ664" s="161"/>
      <c r="BR664" s="166">
        <f>IF(PMKAFAAPAYER[[#This Row],[ ]]="Payé",PMKAFAAPAYER[[#This Row],[11.06.2025]],0)</f>
        <v>0</v>
      </c>
      <c r="BS664" s="161"/>
      <c r="BT664" s="166">
        <f>IF(PMKAFAAPAYER[[#This Row],[ ]]="Payé",PMKAFAAPAYER[[#This Row],[18.06.2025]],0)</f>
        <v>0</v>
      </c>
      <c r="BU664" s="161"/>
      <c r="BV664" s="176">
        <f>IF(PMKAFAAPAYER[[#This Row],[ ]]="Payé",PMKAFAAPAYER[[#This Row],[25.06.2025]],0)</f>
        <v>0</v>
      </c>
      <c r="BW664" s="18">
        <f t="shared" si="161"/>
        <v>0</v>
      </c>
      <c r="BX664" s="162"/>
      <c r="BY664" s="166">
        <f>IF(PMKAFAAPAYER[[#This Row],[ ]]="Payé",PMKAFAAPAYER[[#This Row],[02.07.2025]],0)</f>
        <v>0</v>
      </c>
      <c r="BZ664" s="161"/>
      <c r="CA664" s="166">
        <f>IF(PMKAFAAPAYER[[#This Row],[ ]]="Payé",PMKAFAAPAYER[[#This Row],[09.07.2025]],0)</f>
        <v>0</v>
      </c>
      <c r="CB664" s="161"/>
      <c r="CC664" s="166">
        <f>IF(PMKAFAAPAYER[[#This Row],[ ]]="Payé",PMKAFAAPAYER[[#This Row],[16.07.2025]],0)</f>
        <v>0</v>
      </c>
      <c r="CD664" s="161"/>
      <c r="CE664" s="166">
        <f>IF(PMKAFAAPAYER[[#This Row],[ ]]="Payé",PMKAFAAPAYER[[#This Row],[23.07.2025]],0)</f>
        <v>0</v>
      </c>
      <c r="CF664" s="161"/>
      <c r="CG664" s="176">
        <f>IF(PMKAFAAPAYER[[#This Row],[ ]]="Payé",PMKAFAAPAYER[[#This Row],[30.07.2025]],0)</f>
        <v>0</v>
      </c>
      <c r="CH664" s="17">
        <f t="shared" si="162"/>
        <v>0</v>
      </c>
      <c r="CI664" s="162"/>
      <c r="CJ664" s="166">
        <f>IF(PMKAFAAPAYER[[#This Row],[ ]]="Payé",PMKAFAAPAYER[[#This Row],[06.08.2025]],0)</f>
        <v>0</v>
      </c>
      <c r="CK664" s="161"/>
      <c r="CL664" s="166">
        <f>IF(PMKAFAAPAYER[[#This Row],[ ]]="Payé",PMKAFAAPAYER[[#This Row],[13.08.2025]],0)</f>
        <v>0</v>
      </c>
      <c r="CM664" s="161"/>
      <c r="CN664" s="166">
        <f>IF(PMKAFAAPAYER[[#This Row],[ ]]="Payé",PMKAFAAPAYER[[#This Row],[20.08.2025]],0)</f>
        <v>0</v>
      </c>
      <c r="CO664" s="161"/>
      <c r="CP664" s="176">
        <f>IF(PMKAFAAPAYER[[#This Row],[ ]]="Payé",PMKAFAAPAYER[[#This Row],[27.08.2025]],0)</f>
        <v>0</v>
      </c>
      <c r="CQ664" s="18">
        <f t="shared" si="163"/>
        <v>0</v>
      </c>
      <c r="CR664" s="162"/>
      <c r="CS664" s="166">
        <f>IF(PMKAFAAPAYER[[#This Row],[ ]]="Payé",PMKAFAAPAYER[[#This Row],[03.09.2025]],0)</f>
        <v>0</v>
      </c>
      <c r="CT664" s="161"/>
      <c r="CU664" s="166">
        <f>IF(PMKAFAAPAYER[[#This Row],[ ]]="Payé",PMKAFAAPAYER[[#This Row],[10.09.2025]],0)</f>
        <v>0</v>
      </c>
      <c r="CV664" s="161"/>
      <c r="CW664" s="166">
        <f>IF(PMKAFAAPAYER[[#This Row],[ ]]="Payé",PMKAFAAPAYER[[#This Row],[17.09.2025]],0)</f>
        <v>0</v>
      </c>
      <c r="CX664" s="161"/>
      <c r="CY664" s="176">
        <f>IF(PMKAFAAPAYER[[#This Row],[ ]]="Payé",PMKAFAAPAYER[[#This Row],[24.09.2025]],0)</f>
        <v>0</v>
      </c>
      <c r="CZ664" s="17">
        <f t="shared" si="164"/>
        <v>0</v>
      </c>
      <c r="DA664" s="162"/>
      <c r="DB664" s="166">
        <f>IF(PMKAFAAPAYER[[#This Row],[ ]]="Payé",PMKAFAAPAYER[[#This Row],[01.10.2025]],0)</f>
        <v>0</v>
      </c>
      <c r="DC664" s="161"/>
      <c r="DD664" s="166">
        <f>IF(PMKAFAAPAYER[[#This Row],[ ]]="Payé",PMKAFAAPAYER[[#This Row],[08.10.2025]],0)</f>
        <v>0</v>
      </c>
      <c r="DE664" s="161"/>
      <c r="DF664" s="166">
        <f>IF(PMKAFAAPAYER[[#This Row],[ ]]="Payé",PMKAFAAPAYER[[#This Row],[15.10.2025]],0)</f>
        <v>0</v>
      </c>
      <c r="DG664" s="161"/>
      <c r="DH664" s="166">
        <f>IF(PMKAFAAPAYER[[#This Row],[ ]]="Payé",PMKAFAAPAYER[[#This Row],[22.10.2025]],0)</f>
        <v>0</v>
      </c>
      <c r="DI664" s="161"/>
      <c r="DJ664" s="176">
        <f>IF(PMKAFAAPAYER[[#This Row],[ ]]="Payé",PMKAFAAPAYER[[#This Row],[29.10.2025]],0)</f>
        <v>0</v>
      </c>
      <c r="DK664" s="18">
        <f t="shared" si="165"/>
        <v>0</v>
      </c>
      <c r="DL664" s="162"/>
      <c r="DM664" s="166">
        <f>IF(PMKAFAAPAYER[[#This Row],[ ]]="Payé",PMKAFAAPAYER[[#This Row],[05.11.2025]],0)</f>
        <v>0</v>
      </c>
      <c r="DN664" s="161"/>
      <c r="DO664" s="166">
        <f>IF(PMKAFAAPAYER[[#This Row],[ ]]="Payé",PMKAFAAPAYER[[#This Row],[12.11.2025]],0)</f>
        <v>0</v>
      </c>
      <c r="DP664" s="161"/>
      <c r="DQ664" s="166">
        <f>IF(PMKAFAAPAYER[[#This Row],[ ]]="Payé",PMKAFAAPAYER[[#This Row],[19.11.2025]],0)</f>
        <v>0</v>
      </c>
      <c r="DR664" s="161"/>
      <c r="DS664" s="176">
        <f>IF(PMKAFAAPAYER[[#This Row],[ ]]="Payé",PMKAFAAPAYER[[#This Row],[26.11.2025]],0)</f>
        <v>0</v>
      </c>
      <c r="DT664" s="17">
        <f t="shared" si="166"/>
        <v>0</v>
      </c>
      <c r="DU664" s="162"/>
      <c r="DV664" s="166">
        <f>IF(PMKAFAAPAYER[[#This Row],[ ]]="Payé",PMKAFAAPAYER[[#This Row],[03.12.2025]],0)</f>
        <v>0</v>
      </c>
      <c r="DW664" s="161"/>
      <c r="DX664" s="166">
        <f>IF(PMKAFAAPAYER[[#This Row],[ ]]="Payé",PMKAFAAPAYER[[#This Row],[10.12.2025]],0)</f>
        <v>0</v>
      </c>
      <c r="DY664" s="161"/>
      <c r="DZ664" s="166">
        <f>IF(PMKAFAAPAYER[[#This Row],[ ]]="Payé",PMKAFAAPAYER[[#This Row],[17.12.2025]],0)</f>
        <v>0</v>
      </c>
      <c r="EA664" s="161"/>
      <c r="EB664" s="166">
        <f>IF(PMKAFAAPAYER[[#This Row],[ ]]="Payé",PMKAFAAPAYER[[#This Row],[24.12.2025]],0)</f>
        <v>0</v>
      </c>
      <c r="EC664" s="161"/>
      <c r="ED664" s="176">
        <f>IF(PMKAFAAPAYER[[#This Row],[ ]]="Payé",PMKAFAAPAYER[[#This Row],[31.12.2025]],0)</f>
        <v>0</v>
      </c>
      <c r="EE664" s="18">
        <f t="shared" si="167"/>
        <v>0</v>
      </c>
      <c r="EF664" s="11">
        <f t="shared" si="168"/>
        <v>0</v>
      </c>
      <c r="EG664" s="16">
        <f>+PMKAFAAPAYER[[#This Row],[CHF]]-PMKAFAAPAYER[[#This Row],[T2025]]</f>
        <v>0</v>
      </c>
    </row>
    <row r="665" spans="1:137" x14ac:dyDescent="0.3">
      <c r="A665" s="9">
        <f t="shared" si="169"/>
        <v>660</v>
      </c>
      <c r="B665" s="250"/>
      <c r="C665" s="251"/>
      <c r="D665" s="252"/>
      <c r="E665" s="253"/>
      <c r="F665" s="265">
        <f t="shared" si="155"/>
        <v>0</v>
      </c>
      <c r="G665" s="254"/>
      <c r="H665" s="255"/>
      <c r="I665" s="256"/>
      <c r="J665" s="14"/>
      <c r="K665" s="14"/>
      <c r="L665" s="14"/>
      <c r="N665" s="15"/>
      <c r="P665" s="258"/>
      <c r="Q665" s="259"/>
      <c r="R665" s="260"/>
      <c r="S665" s="166">
        <f>IF(PMKAFAAPAYER[[#This Row],[ ]]="Payé",PMKAFAAPAYER[[#This Row],[02.01.2025]],0)</f>
        <v>0</v>
      </c>
      <c r="T665" s="234"/>
      <c r="U665" s="166">
        <f>IF(PMKAFAAPAYER[[#This Row],[ ]]="Payé",PMKAFAAPAYER[[#This Row],[09.01.2025]],0)</f>
        <v>0</v>
      </c>
      <c r="V665" s="234"/>
      <c r="W665" s="166">
        <f>IF(PMKAFAAPAYER[[#This Row],[ ]]="Payé",PMKAFAAPAYER[[#This Row],[16.01.2025]],0)</f>
        <v>0</v>
      </c>
      <c r="X665" s="234"/>
      <c r="Y665" s="166">
        <f>IF(PMKAFAAPAYER[[#This Row],[ ]]="Payé",PMKAFAAPAYER[[#This Row],[23.01.2025]],0)</f>
        <v>0</v>
      </c>
      <c r="Z665" s="234"/>
      <c r="AA665" s="176">
        <f>IF(PMKAFAAPAYER[[#This Row],[ ]]="Payé",PMKAFAAPAYER[[#This Row],[30.01.2025]],0)</f>
        <v>0</v>
      </c>
      <c r="AB665" s="32">
        <f t="shared" si="156"/>
        <v>0</v>
      </c>
      <c r="AC665" s="234"/>
      <c r="AD665" s="166">
        <f>IF(PMKAFAAPAYER[[#This Row],[ ]]="Payé",PMKAFAAPAYER[[#This Row],[06.02.2025]],0)</f>
        <v>0</v>
      </c>
      <c r="AE665" s="234"/>
      <c r="AF665" s="166">
        <f>IF(PMKAFAAPAYER[[#This Row],[ ]]="Payé",PMKAFAAPAYER[[#This Row],[13.02.2025]],0)</f>
        <v>0</v>
      </c>
      <c r="AG665" s="234"/>
      <c r="AH665" s="166">
        <f>IF(PMKAFAAPAYER[[#This Row],[ ]]="Payé",PMKAFAAPAYER[[#This Row],[20.02.2025]],0)</f>
        <v>0</v>
      </c>
      <c r="AI665" s="234"/>
      <c r="AJ665" s="176">
        <f>IF(PMKAFAAPAYER[[#This Row],[ ]]="Payé",PMKAFAAPAYER[[#This Row],[27.02.2025]],0)</f>
        <v>0</v>
      </c>
      <c r="AK665" s="47">
        <f t="shared" si="157"/>
        <v>0</v>
      </c>
      <c r="AL665" s="162"/>
      <c r="AM665" s="166">
        <f>IF(PMKAFAAPAYER[[#This Row],[ ]]="Payé",PMKAFAAPAYER[[#This Row],[05.03.2025]],0)</f>
        <v>0</v>
      </c>
      <c r="AN665" s="161"/>
      <c r="AO665" s="166">
        <f>IF(PMKAFAAPAYER[[#This Row],[ ]]="Payé",PMKAFAAPAYER[[#This Row],[12.03.2025]],0)</f>
        <v>0</v>
      </c>
      <c r="AP665" s="161"/>
      <c r="AQ665" s="166">
        <f>IF(PMKAFAAPAYER[[#This Row],[ ]]="Payé",PMKAFAAPAYER[[#This Row],[19.03.2025]],0)</f>
        <v>0</v>
      </c>
      <c r="AR665" s="161"/>
      <c r="AS665" s="176">
        <f>IF(PMKAFAAPAYER[[#This Row],[ ]]="Payé",PMKAFAAPAYER[[#This Row],[26.03.2025]],0)</f>
        <v>0</v>
      </c>
      <c r="AT665" s="17">
        <f t="shared" si="158"/>
        <v>0</v>
      </c>
      <c r="AU665" s="162"/>
      <c r="AV665" s="166">
        <f>IF(PMKAFAAPAYER[[#This Row],[ ]]="Payé",PMKAFAAPAYER[[#This Row],[02.04.2025]],0)</f>
        <v>0</v>
      </c>
      <c r="AW665" s="161"/>
      <c r="AX665" s="166">
        <f>IF(PMKAFAAPAYER[[#This Row],[ ]]="Payé",PMKAFAAPAYER[[#This Row],[09.04.2025]],0)</f>
        <v>0</v>
      </c>
      <c r="AY665" s="161"/>
      <c r="AZ665" s="166">
        <f>IF(PMKAFAAPAYER[[#This Row],[ ]]="Payé",PMKAFAAPAYER[[#This Row],[16.04.2025]],0)</f>
        <v>0</v>
      </c>
      <c r="BA665" s="161"/>
      <c r="BB665" s="166">
        <f>IF(PMKAFAAPAYER[[#This Row],[ ]]="Payé",PMKAFAAPAYER[[#This Row],[23.04.2025]],0)</f>
        <v>0</v>
      </c>
      <c r="BC665" s="161"/>
      <c r="BD665" s="176">
        <f>IF(PMKAFAAPAYER[[#This Row],[ ]]="Payé",PMKAFAAPAYER[[#This Row],[30.04.2025]],0)</f>
        <v>0</v>
      </c>
      <c r="BE665" s="18">
        <f t="shared" si="159"/>
        <v>0</v>
      </c>
      <c r="BF665" s="162"/>
      <c r="BG665" s="166">
        <f>IF(PMKAFAAPAYER[[#This Row],[ ]]="Payé",PMKAFAAPAYER[[#This Row],[07.05.2025]],0)</f>
        <v>0</v>
      </c>
      <c r="BH665" s="161"/>
      <c r="BI665" s="166">
        <f>IF(PMKAFAAPAYER[[#This Row],[ ]]="Payé",PMKAFAAPAYER[[#This Row],[14.05.2025]],0)</f>
        <v>0</v>
      </c>
      <c r="BJ665" s="161"/>
      <c r="BK665" s="166">
        <f>IF(PMKAFAAPAYER[[#This Row],[ ]]="Payé",PMKAFAAPAYER[[#This Row],[21.05.2025]],0)</f>
        <v>0</v>
      </c>
      <c r="BL665" s="161"/>
      <c r="BM665" s="176">
        <f>IF(PMKAFAAPAYER[[#This Row],[ ]]="Payé",PMKAFAAPAYER[[#This Row],[28.05.2025]],0)</f>
        <v>0</v>
      </c>
      <c r="BN665" s="17">
        <f t="shared" si="160"/>
        <v>0</v>
      </c>
      <c r="BO665" s="162"/>
      <c r="BP665" s="166">
        <f>IF(PMKAFAAPAYER[[#This Row],[ ]]="Payé",PMKAFAAPAYER[[#This Row],[04.06.2025]],0)</f>
        <v>0</v>
      </c>
      <c r="BQ665" s="161"/>
      <c r="BR665" s="166">
        <f>IF(PMKAFAAPAYER[[#This Row],[ ]]="Payé",PMKAFAAPAYER[[#This Row],[11.06.2025]],0)</f>
        <v>0</v>
      </c>
      <c r="BS665" s="161"/>
      <c r="BT665" s="166">
        <f>IF(PMKAFAAPAYER[[#This Row],[ ]]="Payé",PMKAFAAPAYER[[#This Row],[18.06.2025]],0)</f>
        <v>0</v>
      </c>
      <c r="BU665" s="161"/>
      <c r="BV665" s="176">
        <f>IF(PMKAFAAPAYER[[#This Row],[ ]]="Payé",PMKAFAAPAYER[[#This Row],[25.06.2025]],0)</f>
        <v>0</v>
      </c>
      <c r="BW665" s="18">
        <f t="shared" si="161"/>
        <v>0</v>
      </c>
      <c r="BX665" s="162"/>
      <c r="BY665" s="166">
        <f>IF(PMKAFAAPAYER[[#This Row],[ ]]="Payé",PMKAFAAPAYER[[#This Row],[02.07.2025]],0)</f>
        <v>0</v>
      </c>
      <c r="BZ665" s="161"/>
      <c r="CA665" s="166">
        <f>IF(PMKAFAAPAYER[[#This Row],[ ]]="Payé",PMKAFAAPAYER[[#This Row],[09.07.2025]],0)</f>
        <v>0</v>
      </c>
      <c r="CB665" s="161"/>
      <c r="CC665" s="166">
        <f>IF(PMKAFAAPAYER[[#This Row],[ ]]="Payé",PMKAFAAPAYER[[#This Row],[16.07.2025]],0)</f>
        <v>0</v>
      </c>
      <c r="CD665" s="161"/>
      <c r="CE665" s="166">
        <f>IF(PMKAFAAPAYER[[#This Row],[ ]]="Payé",PMKAFAAPAYER[[#This Row],[23.07.2025]],0)</f>
        <v>0</v>
      </c>
      <c r="CF665" s="161"/>
      <c r="CG665" s="176">
        <f>IF(PMKAFAAPAYER[[#This Row],[ ]]="Payé",PMKAFAAPAYER[[#This Row],[30.07.2025]],0)</f>
        <v>0</v>
      </c>
      <c r="CH665" s="17">
        <f t="shared" si="162"/>
        <v>0</v>
      </c>
      <c r="CI665" s="162"/>
      <c r="CJ665" s="166">
        <f>IF(PMKAFAAPAYER[[#This Row],[ ]]="Payé",PMKAFAAPAYER[[#This Row],[06.08.2025]],0)</f>
        <v>0</v>
      </c>
      <c r="CK665" s="161"/>
      <c r="CL665" s="166">
        <f>IF(PMKAFAAPAYER[[#This Row],[ ]]="Payé",PMKAFAAPAYER[[#This Row],[13.08.2025]],0)</f>
        <v>0</v>
      </c>
      <c r="CM665" s="161"/>
      <c r="CN665" s="166">
        <f>IF(PMKAFAAPAYER[[#This Row],[ ]]="Payé",PMKAFAAPAYER[[#This Row],[20.08.2025]],0)</f>
        <v>0</v>
      </c>
      <c r="CO665" s="161"/>
      <c r="CP665" s="176">
        <f>IF(PMKAFAAPAYER[[#This Row],[ ]]="Payé",PMKAFAAPAYER[[#This Row],[27.08.2025]],0)</f>
        <v>0</v>
      </c>
      <c r="CQ665" s="18">
        <f t="shared" si="163"/>
        <v>0</v>
      </c>
      <c r="CR665" s="162"/>
      <c r="CS665" s="166">
        <f>IF(PMKAFAAPAYER[[#This Row],[ ]]="Payé",PMKAFAAPAYER[[#This Row],[03.09.2025]],0)</f>
        <v>0</v>
      </c>
      <c r="CT665" s="161"/>
      <c r="CU665" s="166">
        <f>IF(PMKAFAAPAYER[[#This Row],[ ]]="Payé",PMKAFAAPAYER[[#This Row],[10.09.2025]],0)</f>
        <v>0</v>
      </c>
      <c r="CV665" s="161"/>
      <c r="CW665" s="166">
        <f>IF(PMKAFAAPAYER[[#This Row],[ ]]="Payé",PMKAFAAPAYER[[#This Row],[17.09.2025]],0)</f>
        <v>0</v>
      </c>
      <c r="CX665" s="161"/>
      <c r="CY665" s="176">
        <f>IF(PMKAFAAPAYER[[#This Row],[ ]]="Payé",PMKAFAAPAYER[[#This Row],[24.09.2025]],0)</f>
        <v>0</v>
      </c>
      <c r="CZ665" s="17">
        <f t="shared" si="164"/>
        <v>0</v>
      </c>
      <c r="DA665" s="162"/>
      <c r="DB665" s="166">
        <f>IF(PMKAFAAPAYER[[#This Row],[ ]]="Payé",PMKAFAAPAYER[[#This Row],[01.10.2025]],0)</f>
        <v>0</v>
      </c>
      <c r="DC665" s="161"/>
      <c r="DD665" s="166">
        <f>IF(PMKAFAAPAYER[[#This Row],[ ]]="Payé",PMKAFAAPAYER[[#This Row],[08.10.2025]],0)</f>
        <v>0</v>
      </c>
      <c r="DE665" s="161"/>
      <c r="DF665" s="166">
        <f>IF(PMKAFAAPAYER[[#This Row],[ ]]="Payé",PMKAFAAPAYER[[#This Row],[15.10.2025]],0)</f>
        <v>0</v>
      </c>
      <c r="DG665" s="161"/>
      <c r="DH665" s="166">
        <f>IF(PMKAFAAPAYER[[#This Row],[ ]]="Payé",PMKAFAAPAYER[[#This Row],[22.10.2025]],0)</f>
        <v>0</v>
      </c>
      <c r="DI665" s="161"/>
      <c r="DJ665" s="176">
        <f>IF(PMKAFAAPAYER[[#This Row],[ ]]="Payé",PMKAFAAPAYER[[#This Row],[29.10.2025]],0)</f>
        <v>0</v>
      </c>
      <c r="DK665" s="18">
        <f t="shared" si="165"/>
        <v>0</v>
      </c>
      <c r="DL665" s="162"/>
      <c r="DM665" s="166">
        <f>IF(PMKAFAAPAYER[[#This Row],[ ]]="Payé",PMKAFAAPAYER[[#This Row],[05.11.2025]],0)</f>
        <v>0</v>
      </c>
      <c r="DN665" s="161"/>
      <c r="DO665" s="166">
        <f>IF(PMKAFAAPAYER[[#This Row],[ ]]="Payé",PMKAFAAPAYER[[#This Row],[12.11.2025]],0)</f>
        <v>0</v>
      </c>
      <c r="DP665" s="161"/>
      <c r="DQ665" s="166">
        <f>IF(PMKAFAAPAYER[[#This Row],[ ]]="Payé",PMKAFAAPAYER[[#This Row],[19.11.2025]],0)</f>
        <v>0</v>
      </c>
      <c r="DR665" s="161"/>
      <c r="DS665" s="176">
        <f>IF(PMKAFAAPAYER[[#This Row],[ ]]="Payé",PMKAFAAPAYER[[#This Row],[26.11.2025]],0)</f>
        <v>0</v>
      </c>
      <c r="DT665" s="17">
        <f t="shared" si="166"/>
        <v>0</v>
      </c>
      <c r="DU665" s="162"/>
      <c r="DV665" s="166">
        <f>IF(PMKAFAAPAYER[[#This Row],[ ]]="Payé",PMKAFAAPAYER[[#This Row],[03.12.2025]],0)</f>
        <v>0</v>
      </c>
      <c r="DW665" s="161"/>
      <c r="DX665" s="166">
        <f>IF(PMKAFAAPAYER[[#This Row],[ ]]="Payé",PMKAFAAPAYER[[#This Row],[10.12.2025]],0)</f>
        <v>0</v>
      </c>
      <c r="DY665" s="161"/>
      <c r="DZ665" s="166">
        <f>IF(PMKAFAAPAYER[[#This Row],[ ]]="Payé",PMKAFAAPAYER[[#This Row],[17.12.2025]],0)</f>
        <v>0</v>
      </c>
      <c r="EA665" s="161"/>
      <c r="EB665" s="166">
        <f>IF(PMKAFAAPAYER[[#This Row],[ ]]="Payé",PMKAFAAPAYER[[#This Row],[24.12.2025]],0)</f>
        <v>0</v>
      </c>
      <c r="EC665" s="161"/>
      <c r="ED665" s="176">
        <f>IF(PMKAFAAPAYER[[#This Row],[ ]]="Payé",PMKAFAAPAYER[[#This Row],[31.12.2025]],0)</f>
        <v>0</v>
      </c>
      <c r="EE665" s="18">
        <f t="shared" si="167"/>
        <v>0</v>
      </c>
      <c r="EF665" s="11">
        <f t="shared" si="168"/>
        <v>0</v>
      </c>
      <c r="EG665" s="16">
        <f>+PMKAFAAPAYER[[#This Row],[CHF]]-PMKAFAAPAYER[[#This Row],[T2025]]</f>
        <v>0</v>
      </c>
    </row>
    <row r="666" spans="1:137" x14ac:dyDescent="0.3">
      <c r="A666" s="9">
        <f t="shared" si="169"/>
        <v>661</v>
      </c>
      <c r="B666" s="250"/>
      <c r="C666" s="251"/>
      <c r="D666" s="252"/>
      <c r="E666" s="253"/>
      <c r="F666" s="265">
        <f t="shared" si="155"/>
        <v>0</v>
      </c>
      <c r="G666" s="254"/>
      <c r="H666" s="255"/>
      <c r="I666" s="256"/>
      <c r="J666" s="14"/>
      <c r="K666" s="14"/>
      <c r="L666" s="14"/>
      <c r="N666" s="15"/>
      <c r="P666" s="258"/>
      <c r="Q666" s="259"/>
      <c r="R666" s="260"/>
      <c r="S666" s="166">
        <f>IF(PMKAFAAPAYER[[#This Row],[ ]]="Payé",PMKAFAAPAYER[[#This Row],[02.01.2025]],0)</f>
        <v>0</v>
      </c>
      <c r="T666" s="234"/>
      <c r="U666" s="166">
        <f>IF(PMKAFAAPAYER[[#This Row],[ ]]="Payé",PMKAFAAPAYER[[#This Row],[09.01.2025]],0)</f>
        <v>0</v>
      </c>
      <c r="V666" s="234"/>
      <c r="W666" s="166">
        <f>IF(PMKAFAAPAYER[[#This Row],[ ]]="Payé",PMKAFAAPAYER[[#This Row],[16.01.2025]],0)</f>
        <v>0</v>
      </c>
      <c r="X666" s="234"/>
      <c r="Y666" s="166">
        <f>IF(PMKAFAAPAYER[[#This Row],[ ]]="Payé",PMKAFAAPAYER[[#This Row],[23.01.2025]],0)</f>
        <v>0</v>
      </c>
      <c r="Z666" s="234"/>
      <c r="AA666" s="176">
        <f>IF(PMKAFAAPAYER[[#This Row],[ ]]="Payé",PMKAFAAPAYER[[#This Row],[30.01.2025]],0)</f>
        <v>0</v>
      </c>
      <c r="AB666" s="32">
        <f t="shared" si="156"/>
        <v>0</v>
      </c>
      <c r="AC666" s="234"/>
      <c r="AD666" s="166">
        <f>IF(PMKAFAAPAYER[[#This Row],[ ]]="Payé",PMKAFAAPAYER[[#This Row],[06.02.2025]],0)</f>
        <v>0</v>
      </c>
      <c r="AE666" s="234"/>
      <c r="AF666" s="166">
        <f>IF(PMKAFAAPAYER[[#This Row],[ ]]="Payé",PMKAFAAPAYER[[#This Row],[13.02.2025]],0)</f>
        <v>0</v>
      </c>
      <c r="AG666" s="234"/>
      <c r="AH666" s="166">
        <f>IF(PMKAFAAPAYER[[#This Row],[ ]]="Payé",PMKAFAAPAYER[[#This Row],[20.02.2025]],0)</f>
        <v>0</v>
      </c>
      <c r="AI666" s="234"/>
      <c r="AJ666" s="176">
        <f>IF(PMKAFAAPAYER[[#This Row],[ ]]="Payé",PMKAFAAPAYER[[#This Row],[27.02.2025]],0)</f>
        <v>0</v>
      </c>
      <c r="AK666" s="47">
        <f t="shared" si="157"/>
        <v>0</v>
      </c>
      <c r="AL666" s="162"/>
      <c r="AM666" s="166">
        <f>IF(PMKAFAAPAYER[[#This Row],[ ]]="Payé",PMKAFAAPAYER[[#This Row],[05.03.2025]],0)</f>
        <v>0</v>
      </c>
      <c r="AN666" s="161"/>
      <c r="AO666" s="166">
        <f>IF(PMKAFAAPAYER[[#This Row],[ ]]="Payé",PMKAFAAPAYER[[#This Row],[12.03.2025]],0)</f>
        <v>0</v>
      </c>
      <c r="AP666" s="161"/>
      <c r="AQ666" s="166">
        <f>IF(PMKAFAAPAYER[[#This Row],[ ]]="Payé",PMKAFAAPAYER[[#This Row],[19.03.2025]],0)</f>
        <v>0</v>
      </c>
      <c r="AR666" s="161"/>
      <c r="AS666" s="176">
        <f>IF(PMKAFAAPAYER[[#This Row],[ ]]="Payé",PMKAFAAPAYER[[#This Row],[26.03.2025]],0)</f>
        <v>0</v>
      </c>
      <c r="AT666" s="17">
        <f t="shared" si="158"/>
        <v>0</v>
      </c>
      <c r="AU666" s="162"/>
      <c r="AV666" s="166">
        <f>IF(PMKAFAAPAYER[[#This Row],[ ]]="Payé",PMKAFAAPAYER[[#This Row],[02.04.2025]],0)</f>
        <v>0</v>
      </c>
      <c r="AW666" s="161"/>
      <c r="AX666" s="166">
        <f>IF(PMKAFAAPAYER[[#This Row],[ ]]="Payé",PMKAFAAPAYER[[#This Row],[09.04.2025]],0)</f>
        <v>0</v>
      </c>
      <c r="AY666" s="161"/>
      <c r="AZ666" s="166">
        <f>IF(PMKAFAAPAYER[[#This Row],[ ]]="Payé",PMKAFAAPAYER[[#This Row],[16.04.2025]],0)</f>
        <v>0</v>
      </c>
      <c r="BA666" s="161"/>
      <c r="BB666" s="166">
        <f>IF(PMKAFAAPAYER[[#This Row],[ ]]="Payé",PMKAFAAPAYER[[#This Row],[23.04.2025]],0)</f>
        <v>0</v>
      </c>
      <c r="BC666" s="161"/>
      <c r="BD666" s="176">
        <f>IF(PMKAFAAPAYER[[#This Row],[ ]]="Payé",PMKAFAAPAYER[[#This Row],[30.04.2025]],0)</f>
        <v>0</v>
      </c>
      <c r="BE666" s="18">
        <f t="shared" si="159"/>
        <v>0</v>
      </c>
      <c r="BF666" s="162"/>
      <c r="BG666" s="166">
        <f>IF(PMKAFAAPAYER[[#This Row],[ ]]="Payé",PMKAFAAPAYER[[#This Row],[07.05.2025]],0)</f>
        <v>0</v>
      </c>
      <c r="BH666" s="161"/>
      <c r="BI666" s="166">
        <f>IF(PMKAFAAPAYER[[#This Row],[ ]]="Payé",PMKAFAAPAYER[[#This Row],[14.05.2025]],0)</f>
        <v>0</v>
      </c>
      <c r="BJ666" s="161"/>
      <c r="BK666" s="166">
        <f>IF(PMKAFAAPAYER[[#This Row],[ ]]="Payé",PMKAFAAPAYER[[#This Row],[21.05.2025]],0)</f>
        <v>0</v>
      </c>
      <c r="BL666" s="161"/>
      <c r="BM666" s="176">
        <f>IF(PMKAFAAPAYER[[#This Row],[ ]]="Payé",PMKAFAAPAYER[[#This Row],[28.05.2025]],0)</f>
        <v>0</v>
      </c>
      <c r="BN666" s="17">
        <f t="shared" si="160"/>
        <v>0</v>
      </c>
      <c r="BO666" s="162"/>
      <c r="BP666" s="166">
        <f>IF(PMKAFAAPAYER[[#This Row],[ ]]="Payé",PMKAFAAPAYER[[#This Row],[04.06.2025]],0)</f>
        <v>0</v>
      </c>
      <c r="BQ666" s="161"/>
      <c r="BR666" s="166">
        <f>IF(PMKAFAAPAYER[[#This Row],[ ]]="Payé",PMKAFAAPAYER[[#This Row],[11.06.2025]],0)</f>
        <v>0</v>
      </c>
      <c r="BS666" s="161"/>
      <c r="BT666" s="166">
        <f>IF(PMKAFAAPAYER[[#This Row],[ ]]="Payé",PMKAFAAPAYER[[#This Row],[18.06.2025]],0)</f>
        <v>0</v>
      </c>
      <c r="BU666" s="161"/>
      <c r="BV666" s="176">
        <f>IF(PMKAFAAPAYER[[#This Row],[ ]]="Payé",PMKAFAAPAYER[[#This Row],[25.06.2025]],0)</f>
        <v>0</v>
      </c>
      <c r="BW666" s="18">
        <f t="shared" si="161"/>
        <v>0</v>
      </c>
      <c r="BX666" s="162"/>
      <c r="BY666" s="166">
        <f>IF(PMKAFAAPAYER[[#This Row],[ ]]="Payé",PMKAFAAPAYER[[#This Row],[02.07.2025]],0)</f>
        <v>0</v>
      </c>
      <c r="BZ666" s="161"/>
      <c r="CA666" s="166">
        <f>IF(PMKAFAAPAYER[[#This Row],[ ]]="Payé",PMKAFAAPAYER[[#This Row],[09.07.2025]],0)</f>
        <v>0</v>
      </c>
      <c r="CB666" s="161"/>
      <c r="CC666" s="166">
        <f>IF(PMKAFAAPAYER[[#This Row],[ ]]="Payé",PMKAFAAPAYER[[#This Row],[16.07.2025]],0)</f>
        <v>0</v>
      </c>
      <c r="CD666" s="161"/>
      <c r="CE666" s="166">
        <f>IF(PMKAFAAPAYER[[#This Row],[ ]]="Payé",PMKAFAAPAYER[[#This Row],[23.07.2025]],0)</f>
        <v>0</v>
      </c>
      <c r="CF666" s="161"/>
      <c r="CG666" s="176">
        <f>IF(PMKAFAAPAYER[[#This Row],[ ]]="Payé",PMKAFAAPAYER[[#This Row],[30.07.2025]],0)</f>
        <v>0</v>
      </c>
      <c r="CH666" s="17">
        <f t="shared" si="162"/>
        <v>0</v>
      </c>
      <c r="CI666" s="162"/>
      <c r="CJ666" s="166">
        <f>IF(PMKAFAAPAYER[[#This Row],[ ]]="Payé",PMKAFAAPAYER[[#This Row],[06.08.2025]],0)</f>
        <v>0</v>
      </c>
      <c r="CK666" s="161"/>
      <c r="CL666" s="166">
        <f>IF(PMKAFAAPAYER[[#This Row],[ ]]="Payé",PMKAFAAPAYER[[#This Row],[13.08.2025]],0)</f>
        <v>0</v>
      </c>
      <c r="CM666" s="161"/>
      <c r="CN666" s="166">
        <f>IF(PMKAFAAPAYER[[#This Row],[ ]]="Payé",PMKAFAAPAYER[[#This Row],[20.08.2025]],0)</f>
        <v>0</v>
      </c>
      <c r="CO666" s="161"/>
      <c r="CP666" s="176">
        <f>IF(PMKAFAAPAYER[[#This Row],[ ]]="Payé",PMKAFAAPAYER[[#This Row],[27.08.2025]],0)</f>
        <v>0</v>
      </c>
      <c r="CQ666" s="18">
        <f t="shared" si="163"/>
        <v>0</v>
      </c>
      <c r="CR666" s="162"/>
      <c r="CS666" s="166">
        <f>IF(PMKAFAAPAYER[[#This Row],[ ]]="Payé",PMKAFAAPAYER[[#This Row],[03.09.2025]],0)</f>
        <v>0</v>
      </c>
      <c r="CT666" s="161"/>
      <c r="CU666" s="166">
        <f>IF(PMKAFAAPAYER[[#This Row],[ ]]="Payé",PMKAFAAPAYER[[#This Row],[10.09.2025]],0)</f>
        <v>0</v>
      </c>
      <c r="CV666" s="161"/>
      <c r="CW666" s="166">
        <f>IF(PMKAFAAPAYER[[#This Row],[ ]]="Payé",PMKAFAAPAYER[[#This Row],[17.09.2025]],0)</f>
        <v>0</v>
      </c>
      <c r="CX666" s="161"/>
      <c r="CY666" s="176">
        <f>IF(PMKAFAAPAYER[[#This Row],[ ]]="Payé",PMKAFAAPAYER[[#This Row],[24.09.2025]],0)</f>
        <v>0</v>
      </c>
      <c r="CZ666" s="17">
        <f t="shared" si="164"/>
        <v>0</v>
      </c>
      <c r="DA666" s="162"/>
      <c r="DB666" s="166">
        <f>IF(PMKAFAAPAYER[[#This Row],[ ]]="Payé",PMKAFAAPAYER[[#This Row],[01.10.2025]],0)</f>
        <v>0</v>
      </c>
      <c r="DC666" s="161"/>
      <c r="DD666" s="166">
        <f>IF(PMKAFAAPAYER[[#This Row],[ ]]="Payé",PMKAFAAPAYER[[#This Row],[08.10.2025]],0)</f>
        <v>0</v>
      </c>
      <c r="DE666" s="161"/>
      <c r="DF666" s="166">
        <f>IF(PMKAFAAPAYER[[#This Row],[ ]]="Payé",PMKAFAAPAYER[[#This Row],[15.10.2025]],0)</f>
        <v>0</v>
      </c>
      <c r="DG666" s="161"/>
      <c r="DH666" s="166">
        <f>IF(PMKAFAAPAYER[[#This Row],[ ]]="Payé",PMKAFAAPAYER[[#This Row],[22.10.2025]],0)</f>
        <v>0</v>
      </c>
      <c r="DI666" s="161"/>
      <c r="DJ666" s="176">
        <f>IF(PMKAFAAPAYER[[#This Row],[ ]]="Payé",PMKAFAAPAYER[[#This Row],[29.10.2025]],0)</f>
        <v>0</v>
      </c>
      <c r="DK666" s="18">
        <f t="shared" si="165"/>
        <v>0</v>
      </c>
      <c r="DL666" s="162"/>
      <c r="DM666" s="166">
        <f>IF(PMKAFAAPAYER[[#This Row],[ ]]="Payé",PMKAFAAPAYER[[#This Row],[05.11.2025]],0)</f>
        <v>0</v>
      </c>
      <c r="DN666" s="161"/>
      <c r="DO666" s="166">
        <f>IF(PMKAFAAPAYER[[#This Row],[ ]]="Payé",PMKAFAAPAYER[[#This Row],[12.11.2025]],0)</f>
        <v>0</v>
      </c>
      <c r="DP666" s="161"/>
      <c r="DQ666" s="166">
        <f>IF(PMKAFAAPAYER[[#This Row],[ ]]="Payé",PMKAFAAPAYER[[#This Row],[19.11.2025]],0)</f>
        <v>0</v>
      </c>
      <c r="DR666" s="161"/>
      <c r="DS666" s="176">
        <f>IF(PMKAFAAPAYER[[#This Row],[ ]]="Payé",PMKAFAAPAYER[[#This Row],[26.11.2025]],0)</f>
        <v>0</v>
      </c>
      <c r="DT666" s="17">
        <f t="shared" si="166"/>
        <v>0</v>
      </c>
      <c r="DU666" s="162"/>
      <c r="DV666" s="166">
        <f>IF(PMKAFAAPAYER[[#This Row],[ ]]="Payé",PMKAFAAPAYER[[#This Row],[03.12.2025]],0)</f>
        <v>0</v>
      </c>
      <c r="DW666" s="161"/>
      <c r="DX666" s="166">
        <f>IF(PMKAFAAPAYER[[#This Row],[ ]]="Payé",PMKAFAAPAYER[[#This Row],[10.12.2025]],0)</f>
        <v>0</v>
      </c>
      <c r="DY666" s="161"/>
      <c r="DZ666" s="166">
        <f>IF(PMKAFAAPAYER[[#This Row],[ ]]="Payé",PMKAFAAPAYER[[#This Row],[17.12.2025]],0)</f>
        <v>0</v>
      </c>
      <c r="EA666" s="161"/>
      <c r="EB666" s="166">
        <f>IF(PMKAFAAPAYER[[#This Row],[ ]]="Payé",PMKAFAAPAYER[[#This Row],[24.12.2025]],0)</f>
        <v>0</v>
      </c>
      <c r="EC666" s="161"/>
      <c r="ED666" s="176">
        <f>IF(PMKAFAAPAYER[[#This Row],[ ]]="Payé",PMKAFAAPAYER[[#This Row],[31.12.2025]],0)</f>
        <v>0</v>
      </c>
      <c r="EE666" s="18">
        <f t="shared" si="167"/>
        <v>0</v>
      </c>
      <c r="EF666" s="11">
        <f t="shared" si="168"/>
        <v>0</v>
      </c>
      <c r="EG666" s="16">
        <f>+PMKAFAAPAYER[[#This Row],[CHF]]-PMKAFAAPAYER[[#This Row],[T2025]]</f>
        <v>0</v>
      </c>
    </row>
    <row r="667" spans="1:137" x14ac:dyDescent="0.3">
      <c r="A667" s="9">
        <f t="shared" si="169"/>
        <v>662</v>
      </c>
      <c r="B667" s="250"/>
      <c r="C667" s="251"/>
      <c r="D667" s="252"/>
      <c r="E667" s="253"/>
      <c r="F667" s="265">
        <f t="shared" si="155"/>
        <v>0</v>
      </c>
      <c r="G667" s="254"/>
      <c r="H667" s="255"/>
      <c r="I667" s="256"/>
      <c r="J667" s="14"/>
      <c r="K667" s="14"/>
      <c r="L667" s="14"/>
      <c r="N667" s="15"/>
      <c r="P667" s="258"/>
      <c r="Q667" s="259"/>
      <c r="R667" s="260"/>
      <c r="S667" s="166">
        <f>IF(PMKAFAAPAYER[[#This Row],[ ]]="Payé",PMKAFAAPAYER[[#This Row],[02.01.2025]],0)</f>
        <v>0</v>
      </c>
      <c r="T667" s="234"/>
      <c r="U667" s="166">
        <f>IF(PMKAFAAPAYER[[#This Row],[ ]]="Payé",PMKAFAAPAYER[[#This Row],[09.01.2025]],0)</f>
        <v>0</v>
      </c>
      <c r="V667" s="234"/>
      <c r="W667" s="166">
        <f>IF(PMKAFAAPAYER[[#This Row],[ ]]="Payé",PMKAFAAPAYER[[#This Row],[16.01.2025]],0)</f>
        <v>0</v>
      </c>
      <c r="X667" s="234"/>
      <c r="Y667" s="166">
        <f>IF(PMKAFAAPAYER[[#This Row],[ ]]="Payé",PMKAFAAPAYER[[#This Row],[23.01.2025]],0)</f>
        <v>0</v>
      </c>
      <c r="Z667" s="234"/>
      <c r="AA667" s="176">
        <f>IF(PMKAFAAPAYER[[#This Row],[ ]]="Payé",PMKAFAAPAYER[[#This Row],[30.01.2025]],0)</f>
        <v>0</v>
      </c>
      <c r="AB667" s="32">
        <f t="shared" si="156"/>
        <v>0</v>
      </c>
      <c r="AC667" s="234"/>
      <c r="AD667" s="166">
        <f>IF(PMKAFAAPAYER[[#This Row],[ ]]="Payé",PMKAFAAPAYER[[#This Row],[06.02.2025]],0)</f>
        <v>0</v>
      </c>
      <c r="AE667" s="234"/>
      <c r="AF667" s="166">
        <f>IF(PMKAFAAPAYER[[#This Row],[ ]]="Payé",PMKAFAAPAYER[[#This Row],[13.02.2025]],0)</f>
        <v>0</v>
      </c>
      <c r="AG667" s="234"/>
      <c r="AH667" s="166">
        <f>IF(PMKAFAAPAYER[[#This Row],[ ]]="Payé",PMKAFAAPAYER[[#This Row],[20.02.2025]],0)</f>
        <v>0</v>
      </c>
      <c r="AI667" s="234"/>
      <c r="AJ667" s="176">
        <f>IF(PMKAFAAPAYER[[#This Row],[ ]]="Payé",PMKAFAAPAYER[[#This Row],[27.02.2025]],0)</f>
        <v>0</v>
      </c>
      <c r="AK667" s="47">
        <f t="shared" si="157"/>
        <v>0</v>
      </c>
      <c r="AL667" s="162"/>
      <c r="AM667" s="166">
        <f>IF(PMKAFAAPAYER[[#This Row],[ ]]="Payé",PMKAFAAPAYER[[#This Row],[05.03.2025]],0)</f>
        <v>0</v>
      </c>
      <c r="AN667" s="161"/>
      <c r="AO667" s="166">
        <f>IF(PMKAFAAPAYER[[#This Row],[ ]]="Payé",PMKAFAAPAYER[[#This Row],[12.03.2025]],0)</f>
        <v>0</v>
      </c>
      <c r="AP667" s="161"/>
      <c r="AQ667" s="166">
        <f>IF(PMKAFAAPAYER[[#This Row],[ ]]="Payé",PMKAFAAPAYER[[#This Row],[19.03.2025]],0)</f>
        <v>0</v>
      </c>
      <c r="AR667" s="161"/>
      <c r="AS667" s="176">
        <f>IF(PMKAFAAPAYER[[#This Row],[ ]]="Payé",PMKAFAAPAYER[[#This Row],[26.03.2025]],0)</f>
        <v>0</v>
      </c>
      <c r="AT667" s="17">
        <f t="shared" si="158"/>
        <v>0</v>
      </c>
      <c r="AU667" s="162"/>
      <c r="AV667" s="166">
        <f>IF(PMKAFAAPAYER[[#This Row],[ ]]="Payé",PMKAFAAPAYER[[#This Row],[02.04.2025]],0)</f>
        <v>0</v>
      </c>
      <c r="AW667" s="161"/>
      <c r="AX667" s="166">
        <f>IF(PMKAFAAPAYER[[#This Row],[ ]]="Payé",PMKAFAAPAYER[[#This Row],[09.04.2025]],0)</f>
        <v>0</v>
      </c>
      <c r="AY667" s="161"/>
      <c r="AZ667" s="166">
        <f>IF(PMKAFAAPAYER[[#This Row],[ ]]="Payé",PMKAFAAPAYER[[#This Row],[16.04.2025]],0)</f>
        <v>0</v>
      </c>
      <c r="BA667" s="161"/>
      <c r="BB667" s="166">
        <f>IF(PMKAFAAPAYER[[#This Row],[ ]]="Payé",PMKAFAAPAYER[[#This Row],[23.04.2025]],0)</f>
        <v>0</v>
      </c>
      <c r="BC667" s="161"/>
      <c r="BD667" s="176">
        <f>IF(PMKAFAAPAYER[[#This Row],[ ]]="Payé",PMKAFAAPAYER[[#This Row],[30.04.2025]],0)</f>
        <v>0</v>
      </c>
      <c r="BE667" s="18">
        <f t="shared" si="159"/>
        <v>0</v>
      </c>
      <c r="BF667" s="162"/>
      <c r="BG667" s="166">
        <f>IF(PMKAFAAPAYER[[#This Row],[ ]]="Payé",PMKAFAAPAYER[[#This Row],[07.05.2025]],0)</f>
        <v>0</v>
      </c>
      <c r="BH667" s="161"/>
      <c r="BI667" s="166">
        <f>IF(PMKAFAAPAYER[[#This Row],[ ]]="Payé",PMKAFAAPAYER[[#This Row],[14.05.2025]],0)</f>
        <v>0</v>
      </c>
      <c r="BJ667" s="161"/>
      <c r="BK667" s="166">
        <f>IF(PMKAFAAPAYER[[#This Row],[ ]]="Payé",PMKAFAAPAYER[[#This Row],[21.05.2025]],0)</f>
        <v>0</v>
      </c>
      <c r="BL667" s="161"/>
      <c r="BM667" s="176">
        <f>IF(PMKAFAAPAYER[[#This Row],[ ]]="Payé",PMKAFAAPAYER[[#This Row],[28.05.2025]],0)</f>
        <v>0</v>
      </c>
      <c r="BN667" s="17">
        <f t="shared" si="160"/>
        <v>0</v>
      </c>
      <c r="BO667" s="162"/>
      <c r="BP667" s="166">
        <f>IF(PMKAFAAPAYER[[#This Row],[ ]]="Payé",PMKAFAAPAYER[[#This Row],[04.06.2025]],0)</f>
        <v>0</v>
      </c>
      <c r="BQ667" s="161"/>
      <c r="BR667" s="166">
        <f>IF(PMKAFAAPAYER[[#This Row],[ ]]="Payé",PMKAFAAPAYER[[#This Row],[11.06.2025]],0)</f>
        <v>0</v>
      </c>
      <c r="BS667" s="161"/>
      <c r="BT667" s="166">
        <f>IF(PMKAFAAPAYER[[#This Row],[ ]]="Payé",PMKAFAAPAYER[[#This Row],[18.06.2025]],0)</f>
        <v>0</v>
      </c>
      <c r="BU667" s="161"/>
      <c r="BV667" s="176">
        <f>IF(PMKAFAAPAYER[[#This Row],[ ]]="Payé",PMKAFAAPAYER[[#This Row],[25.06.2025]],0)</f>
        <v>0</v>
      </c>
      <c r="BW667" s="18">
        <f t="shared" si="161"/>
        <v>0</v>
      </c>
      <c r="BX667" s="162"/>
      <c r="BY667" s="166">
        <f>IF(PMKAFAAPAYER[[#This Row],[ ]]="Payé",PMKAFAAPAYER[[#This Row],[02.07.2025]],0)</f>
        <v>0</v>
      </c>
      <c r="BZ667" s="161"/>
      <c r="CA667" s="166">
        <f>IF(PMKAFAAPAYER[[#This Row],[ ]]="Payé",PMKAFAAPAYER[[#This Row],[09.07.2025]],0)</f>
        <v>0</v>
      </c>
      <c r="CB667" s="161"/>
      <c r="CC667" s="166">
        <f>IF(PMKAFAAPAYER[[#This Row],[ ]]="Payé",PMKAFAAPAYER[[#This Row],[16.07.2025]],0)</f>
        <v>0</v>
      </c>
      <c r="CD667" s="161"/>
      <c r="CE667" s="166">
        <f>IF(PMKAFAAPAYER[[#This Row],[ ]]="Payé",PMKAFAAPAYER[[#This Row],[23.07.2025]],0)</f>
        <v>0</v>
      </c>
      <c r="CF667" s="161"/>
      <c r="CG667" s="176">
        <f>IF(PMKAFAAPAYER[[#This Row],[ ]]="Payé",PMKAFAAPAYER[[#This Row],[30.07.2025]],0)</f>
        <v>0</v>
      </c>
      <c r="CH667" s="17">
        <f t="shared" si="162"/>
        <v>0</v>
      </c>
      <c r="CI667" s="162"/>
      <c r="CJ667" s="166">
        <f>IF(PMKAFAAPAYER[[#This Row],[ ]]="Payé",PMKAFAAPAYER[[#This Row],[06.08.2025]],0)</f>
        <v>0</v>
      </c>
      <c r="CK667" s="161"/>
      <c r="CL667" s="166">
        <f>IF(PMKAFAAPAYER[[#This Row],[ ]]="Payé",PMKAFAAPAYER[[#This Row],[13.08.2025]],0)</f>
        <v>0</v>
      </c>
      <c r="CM667" s="161"/>
      <c r="CN667" s="166">
        <f>IF(PMKAFAAPAYER[[#This Row],[ ]]="Payé",PMKAFAAPAYER[[#This Row],[20.08.2025]],0)</f>
        <v>0</v>
      </c>
      <c r="CO667" s="161"/>
      <c r="CP667" s="176">
        <f>IF(PMKAFAAPAYER[[#This Row],[ ]]="Payé",PMKAFAAPAYER[[#This Row],[27.08.2025]],0)</f>
        <v>0</v>
      </c>
      <c r="CQ667" s="18">
        <f t="shared" si="163"/>
        <v>0</v>
      </c>
      <c r="CR667" s="162"/>
      <c r="CS667" s="166">
        <f>IF(PMKAFAAPAYER[[#This Row],[ ]]="Payé",PMKAFAAPAYER[[#This Row],[03.09.2025]],0)</f>
        <v>0</v>
      </c>
      <c r="CT667" s="161"/>
      <c r="CU667" s="166">
        <f>IF(PMKAFAAPAYER[[#This Row],[ ]]="Payé",PMKAFAAPAYER[[#This Row],[10.09.2025]],0)</f>
        <v>0</v>
      </c>
      <c r="CV667" s="161"/>
      <c r="CW667" s="166">
        <f>IF(PMKAFAAPAYER[[#This Row],[ ]]="Payé",PMKAFAAPAYER[[#This Row],[17.09.2025]],0)</f>
        <v>0</v>
      </c>
      <c r="CX667" s="161"/>
      <c r="CY667" s="176">
        <f>IF(PMKAFAAPAYER[[#This Row],[ ]]="Payé",PMKAFAAPAYER[[#This Row],[24.09.2025]],0)</f>
        <v>0</v>
      </c>
      <c r="CZ667" s="17">
        <f t="shared" si="164"/>
        <v>0</v>
      </c>
      <c r="DA667" s="162"/>
      <c r="DB667" s="166">
        <f>IF(PMKAFAAPAYER[[#This Row],[ ]]="Payé",PMKAFAAPAYER[[#This Row],[01.10.2025]],0)</f>
        <v>0</v>
      </c>
      <c r="DC667" s="161"/>
      <c r="DD667" s="166">
        <f>IF(PMKAFAAPAYER[[#This Row],[ ]]="Payé",PMKAFAAPAYER[[#This Row],[08.10.2025]],0)</f>
        <v>0</v>
      </c>
      <c r="DE667" s="161"/>
      <c r="DF667" s="166">
        <f>IF(PMKAFAAPAYER[[#This Row],[ ]]="Payé",PMKAFAAPAYER[[#This Row],[15.10.2025]],0)</f>
        <v>0</v>
      </c>
      <c r="DG667" s="161"/>
      <c r="DH667" s="166">
        <f>IF(PMKAFAAPAYER[[#This Row],[ ]]="Payé",PMKAFAAPAYER[[#This Row],[22.10.2025]],0)</f>
        <v>0</v>
      </c>
      <c r="DI667" s="161"/>
      <c r="DJ667" s="176">
        <f>IF(PMKAFAAPAYER[[#This Row],[ ]]="Payé",PMKAFAAPAYER[[#This Row],[29.10.2025]],0)</f>
        <v>0</v>
      </c>
      <c r="DK667" s="18">
        <f t="shared" si="165"/>
        <v>0</v>
      </c>
      <c r="DL667" s="162"/>
      <c r="DM667" s="166">
        <f>IF(PMKAFAAPAYER[[#This Row],[ ]]="Payé",PMKAFAAPAYER[[#This Row],[05.11.2025]],0)</f>
        <v>0</v>
      </c>
      <c r="DN667" s="161"/>
      <c r="DO667" s="166">
        <f>IF(PMKAFAAPAYER[[#This Row],[ ]]="Payé",PMKAFAAPAYER[[#This Row],[12.11.2025]],0)</f>
        <v>0</v>
      </c>
      <c r="DP667" s="161"/>
      <c r="DQ667" s="166">
        <f>IF(PMKAFAAPAYER[[#This Row],[ ]]="Payé",PMKAFAAPAYER[[#This Row],[19.11.2025]],0)</f>
        <v>0</v>
      </c>
      <c r="DR667" s="161"/>
      <c r="DS667" s="176">
        <f>IF(PMKAFAAPAYER[[#This Row],[ ]]="Payé",PMKAFAAPAYER[[#This Row],[26.11.2025]],0)</f>
        <v>0</v>
      </c>
      <c r="DT667" s="17">
        <f t="shared" si="166"/>
        <v>0</v>
      </c>
      <c r="DU667" s="162"/>
      <c r="DV667" s="166">
        <f>IF(PMKAFAAPAYER[[#This Row],[ ]]="Payé",PMKAFAAPAYER[[#This Row],[03.12.2025]],0)</f>
        <v>0</v>
      </c>
      <c r="DW667" s="161"/>
      <c r="DX667" s="166">
        <f>IF(PMKAFAAPAYER[[#This Row],[ ]]="Payé",PMKAFAAPAYER[[#This Row],[10.12.2025]],0)</f>
        <v>0</v>
      </c>
      <c r="DY667" s="161"/>
      <c r="DZ667" s="166">
        <f>IF(PMKAFAAPAYER[[#This Row],[ ]]="Payé",PMKAFAAPAYER[[#This Row],[17.12.2025]],0)</f>
        <v>0</v>
      </c>
      <c r="EA667" s="161"/>
      <c r="EB667" s="166">
        <f>IF(PMKAFAAPAYER[[#This Row],[ ]]="Payé",PMKAFAAPAYER[[#This Row],[24.12.2025]],0)</f>
        <v>0</v>
      </c>
      <c r="EC667" s="161"/>
      <c r="ED667" s="176">
        <f>IF(PMKAFAAPAYER[[#This Row],[ ]]="Payé",PMKAFAAPAYER[[#This Row],[31.12.2025]],0)</f>
        <v>0</v>
      </c>
      <c r="EE667" s="18">
        <f t="shared" si="167"/>
        <v>0</v>
      </c>
      <c r="EF667" s="11">
        <f t="shared" si="168"/>
        <v>0</v>
      </c>
      <c r="EG667" s="16">
        <f>+PMKAFAAPAYER[[#This Row],[CHF]]-PMKAFAAPAYER[[#This Row],[T2025]]</f>
        <v>0</v>
      </c>
    </row>
    <row r="668" spans="1:137" x14ac:dyDescent="0.3">
      <c r="A668" s="9">
        <f t="shared" si="169"/>
        <v>663</v>
      </c>
      <c r="B668" s="250"/>
      <c r="C668" s="251"/>
      <c r="D668" s="252"/>
      <c r="E668" s="253"/>
      <c r="F668" s="265">
        <f t="shared" si="155"/>
        <v>0</v>
      </c>
      <c r="G668" s="254"/>
      <c r="H668" s="255"/>
      <c r="I668" s="256"/>
      <c r="J668" s="14"/>
      <c r="K668" s="14"/>
      <c r="L668" s="14"/>
      <c r="N668" s="15"/>
      <c r="P668" s="258"/>
      <c r="Q668" s="259"/>
      <c r="R668" s="260"/>
      <c r="S668" s="166">
        <f>IF(PMKAFAAPAYER[[#This Row],[ ]]="Payé",PMKAFAAPAYER[[#This Row],[02.01.2025]],0)</f>
        <v>0</v>
      </c>
      <c r="T668" s="234"/>
      <c r="U668" s="166">
        <f>IF(PMKAFAAPAYER[[#This Row],[ ]]="Payé",PMKAFAAPAYER[[#This Row],[09.01.2025]],0)</f>
        <v>0</v>
      </c>
      <c r="V668" s="234"/>
      <c r="W668" s="166">
        <f>IF(PMKAFAAPAYER[[#This Row],[ ]]="Payé",PMKAFAAPAYER[[#This Row],[16.01.2025]],0)</f>
        <v>0</v>
      </c>
      <c r="X668" s="234"/>
      <c r="Y668" s="166">
        <f>IF(PMKAFAAPAYER[[#This Row],[ ]]="Payé",PMKAFAAPAYER[[#This Row],[23.01.2025]],0)</f>
        <v>0</v>
      </c>
      <c r="Z668" s="234"/>
      <c r="AA668" s="176">
        <f>IF(PMKAFAAPAYER[[#This Row],[ ]]="Payé",PMKAFAAPAYER[[#This Row],[30.01.2025]],0)</f>
        <v>0</v>
      </c>
      <c r="AB668" s="32">
        <f t="shared" si="156"/>
        <v>0</v>
      </c>
      <c r="AC668" s="234"/>
      <c r="AD668" s="166">
        <f>IF(PMKAFAAPAYER[[#This Row],[ ]]="Payé",PMKAFAAPAYER[[#This Row],[06.02.2025]],0)</f>
        <v>0</v>
      </c>
      <c r="AE668" s="234"/>
      <c r="AF668" s="166">
        <f>IF(PMKAFAAPAYER[[#This Row],[ ]]="Payé",PMKAFAAPAYER[[#This Row],[13.02.2025]],0)</f>
        <v>0</v>
      </c>
      <c r="AG668" s="234"/>
      <c r="AH668" s="166">
        <f>IF(PMKAFAAPAYER[[#This Row],[ ]]="Payé",PMKAFAAPAYER[[#This Row],[20.02.2025]],0)</f>
        <v>0</v>
      </c>
      <c r="AI668" s="234"/>
      <c r="AJ668" s="176">
        <f>IF(PMKAFAAPAYER[[#This Row],[ ]]="Payé",PMKAFAAPAYER[[#This Row],[27.02.2025]],0)</f>
        <v>0</v>
      </c>
      <c r="AK668" s="47">
        <f t="shared" si="157"/>
        <v>0</v>
      </c>
      <c r="AL668" s="162"/>
      <c r="AM668" s="166">
        <f>IF(PMKAFAAPAYER[[#This Row],[ ]]="Payé",PMKAFAAPAYER[[#This Row],[05.03.2025]],0)</f>
        <v>0</v>
      </c>
      <c r="AN668" s="161"/>
      <c r="AO668" s="166">
        <f>IF(PMKAFAAPAYER[[#This Row],[ ]]="Payé",PMKAFAAPAYER[[#This Row],[12.03.2025]],0)</f>
        <v>0</v>
      </c>
      <c r="AP668" s="161"/>
      <c r="AQ668" s="166">
        <f>IF(PMKAFAAPAYER[[#This Row],[ ]]="Payé",PMKAFAAPAYER[[#This Row],[19.03.2025]],0)</f>
        <v>0</v>
      </c>
      <c r="AR668" s="161"/>
      <c r="AS668" s="176">
        <f>IF(PMKAFAAPAYER[[#This Row],[ ]]="Payé",PMKAFAAPAYER[[#This Row],[26.03.2025]],0)</f>
        <v>0</v>
      </c>
      <c r="AT668" s="17">
        <f t="shared" si="158"/>
        <v>0</v>
      </c>
      <c r="AU668" s="162"/>
      <c r="AV668" s="166">
        <f>IF(PMKAFAAPAYER[[#This Row],[ ]]="Payé",PMKAFAAPAYER[[#This Row],[02.04.2025]],0)</f>
        <v>0</v>
      </c>
      <c r="AW668" s="161"/>
      <c r="AX668" s="166">
        <f>IF(PMKAFAAPAYER[[#This Row],[ ]]="Payé",PMKAFAAPAYER[[#This Row],[09.04.2025]],0)</f>
        <v>0</v>
      </c>
      <c r="AY668" s="161"/>
      <c r="AZ668" s="166">
        <f>IF(PMKAFAAPAYER[[#This Row],[ ]]="Payé",PMKAFAAPAYER[[#This Row],[16.04.2025]],0)</f>
        <v>0</v>
      </c>
      <c r="BA668" s="161"/>
      <c r="BB668" s="166">
        <f>IF(PMKAFAAPAYER[[#This Row],[ ]]="Payé",PMKAFAAPAYER[[#This Row],[23.04.2025]],0)</f>
        <v>0</v>
      </c>
      <c r="BC668" s="161"/>
      <c r="BD668" s="176">
        <f>IF(PMKAFAAPAYER[[#This Row],[ ]]="Payé",PMKAFAAPAYER[[#This Row],[30.04.2025]],0)</f>
        <v>0</v>
      </c>
      <c r="BE668" s="18">
        <f t="shared" si="159"/>
        <v>0</v>
      </c>
      <c r="BF668" s="162"/>
      <c r="BG668" s="166">
        <f>IF(PMKAFAAPAYER[[#This Row],[ ]]="Payé",PMKAFAAPAYER[[#This Row],[07.05.2025]],0)</f>
        <v>0</v>
      </c>
      <c r="BH668" s="161"/>
      <c r="BI668" s="166">
        <f>IF(PMKAFAAPAYER[[#This Row],[ ]]="Payé",PMKAFAAPAYER[[#This Row],[14.05.2025]],0)</f>
        <v>0</v>
      </c>
      <c r="BJ668" s="161"/>
      <c r="BK668" s="166">
        <f>IF(PMKAFAAPAYER[[#This Row],[ ]]="Payé",PMKAFAAPAYER[[#This Row],[21.05.2025]],0)</f>
        <v>0</v>
      </c>
      <c r="BL668" s="161"/>
      <c r="BM668" s="176">
        <f>IF(PMKAFAAPAYER[[#This Row],[ ]]="Payé",PMKAFAAPAYER[[#This Row],[28.05.2025]],0)</f>
        <v>0</v>
      </c>
      <c r="BN668" s="17">
        <f t="shared" si="160"/>
        <v>0</v>
      </c>
      <c r="BO668" s="162"/>
      <c r="BP668" s="166">
        <f>IF(PMKAFAAPAYER[[#This Row],[ ]]="Payé",PMKAFAAPAYER[[#This Row],[04.06.2025]],0)</f>
        <v>0</v>
      </c>
      <c r="BQ668" s="161"/>
      <c r="BR668" s="166">
        <f>IF(PMKAFAAPAYER[[#This Row],[ ]]="Payé",PMKAFAAPAYER[[#This Row],[11.06.2025]],0)</f>
        <v>0</v>
      </c>
      <c r="BS668" s="161"/>
      <c r="BT668" s="166">
        <f>IF(PMKAFAAPAYER[[#This Row],[ ]]="Payé",PMKAFAAPAYER[[#This Row],[18.06.2025]],0)</f>
        <v>0</v>
      </c>
      <c r="BU668" s="161"/>
      <c r="BV668" s="176">
        <f>IF(PMKAFAAPAYER[[#This Row],[ ]]="Payé",PMKAFAAPAYER[[#This Row],[25.06.2025]],0)</f>
        <v>0</v>
      </c>
      <c r="BW668" s="18">
        <f t="shared" si="161"/>
        <v>0</v>
      </c>
      <c r="BX668" s="162"/>
      <c r="BY668" s="166">
        <f>IF(PMKAFAAPAYER[[#This Row],[ ]]="Payé",PMKAFAAPAYER[[#This Row],[02.07.2025]],0)</f>
        <v>0</v>
      </c>
      <c r="BZ668" s="161"/>
      <c r="CA668" s="166">
        <f>IF(PMKAFAAPAYER[[#This Row],[ ]]="Payé",PMKAFAAPAYER[[#This Row],[09.07.2025]],0)</f>
        <v>0</v>
      </c>
      <c r="CB668" s="161"/>
      <c r="CC668" s="166">
        <f>IF(PMKAFAAPAYER[[#This Row],[ ]]="Payé",PMKAFAAPAYER[[#This Row],[16.07.2025]],0)</f>
        <v>0</v>
      </c>
      <c r="CD668" s="161"/>
      <c r="CE668" s="166">
        <f>IF(PMKAFAAPAYER[[#This Row],[ ]]="Payé",PMKAFAAPAYER[[#This Row],[23.07.2025]],0)</f>
        <v>0</v>
      </c>
      <c r="CF668" s="161"/>
      <c r="CG668" s="176">
        <f>IF(PMKAFAAPAYER[[#This Row],[ ]]="Payé",PMKAFAAPAYER[[#This Row],[30.07.2025]],0)</f>
        <v>0</v>
      </c>
      <c r="CH668" s="17">
        <f t="shared" si="162"/>
        <v>0</v>
      </c>
      <c r="CI668" s="162"/>
      <c r="CJ668" s="166">
        <f>IF(PMKAFAAPAYER[[#This Row],[ ]]="Payé",PMKAFAAPAYER[[#This Row],[06.08.2025]],0)</f>
        <v>0</v>
      </c>
      <c r="CK668" s="161"/>
      <c r="CL668" s="166">
        <f>IF(PMKAFAAPAYER[[#This Row],[ ]]="Payé",PMKAFAAPAYER[[#This Row],[13.08.2025]],0)</f>
        <v>0</v>
      </c>
      <c r="CM668" s="161"/>
      <c r="CN668" s="166">
        <f>IF(PMKAFAAPAYER[[#This Row],[ ]]="Payé",PMKAFAAPAYER[[#This Row],[20.08.2025]],0)</f>
        <v>0</v>
      </c>
      <c r="CO668" s="161"/>
      <c r="CP668" s="176">
        <f>IF(PMKAFAAPAYER[[#This Row],[ ]]="Payé",PMKAFAAPAYER[[#This Row],[27.08.2025]],0)</f>
        <v>0</v>
      </c>
      <c r="CQ668" s="18">
        <f t="shared" si="163"/>
        <v>0</v>
      </c>
      <c r="CR668" s="162"/>
      <c r="CS668" s="166">
        <f>IF(PMKAFAAPAYER[[#This Row],[ ]]="Payé",PMKAFAAPAYER[[#This Row],[03.09.2025]],0)</f>
        <v>0</v>
      </c>
      <c r="CT668" s="161"/>
      <c r="CU668" s="166">
        <f>IF(PMKAFAAPAYER[[#This Row],[ ]]="Payé",PMKAFAAPAYER[[#This Row],[10.09.2025]],0)</f>
        <v>0</v>
      </c>
      <c r="CV668" s="161"/>
      <c r="CW668" s="166">
        <f>IF(PMKAFAAPAYER[[#This Row],[ ]]="Payé",PMKAFAAPAYER[[#This Row],[17.09.2025]],0)</f>
        <v>0</v>
      </c>
      <c r="CX668" s="161"/>
      <c r="CY668" s="176">
        <f>IF(PMKAFAAPAYER[[#This Row],[ ]]="Payé",PMKAFAAPAYER[[#This Row],[24.09.2025]],0)</f>
        <v>0</v>
      </c>
      <c r="CZ668" s="17">
        <f t="shared" si="164"/>
        <v>0</v>
      </c>
      <c r="DA668" s="162"/>
      <c r="DB668" s="166">
        <f>IF(PMKAFAAPAYER[[#This Row],[ ]]="Payé",PMKAFAAPAYER[[#This Row],[01.10.2025]],0)</f>
        <v>0</v>
      </c>
      <c r="DC668" s="161"/>
      <c r="DD668" s="166">
        <f>IF(PMKAFAAPAYER[[#This Row],[ ]]="Payé",PMKAFAAPAYER[[#This Row],[08.10.2025]],0)</f>
        <v>0</v>
      </c>
      <c r="DE668" s="161"/>
      <c r="DF668" s="166">
        <f>IF(PMKAFAAPAYER[[#This Row],[ ]]="Payé",PMKAFAAPAYER[[#This Row],[15.10.2025]],0)</f>
        <v>0</v>
      </c>
      <c r="DG668" s="161"/>
      <c r="DH668" s="166">
        <f>IF(PMKAFAAPAYER[[#This Row],[ ]]="Payé",PMKAFAAPAYER[[#This Row],[22.10.2025]],0)</f>
        <v>0</v>
      </c>
      <c r="DI668" s="161"/>
      <c r="DJ668" s="176">
        <f>IF(PMKAFAAPAYER[[#This Row],[ ]]="Payé",PMKAFAAPAYER[[#This Row],[29.10.2025]],0)</f>
        <v>0</v>
      </c>
      <c r="DK668" s="18">
        <f t="shared" si="165"/>
        <v>0</v>
      </c>
      <c r="DL668" s="162"/>
      <c r="DM668" s="166">
        <f>IF(PMKAFAAPAYER[[#This Row],[ ]]="Payé",PMKAFAAPAYER[[#This Row],[05.11.2025]],0)</f>
        <v>0</v>
      </c>
      <c r="DN668" s="161"/>
      <c r="DO668" s="166">
        <f>IF(PMKAFAAPAYER[[#This Row],[ ]]="Payé",PMKAFAAPAYER[[#This Row],[12.11.2025]],0)</f>
        <v>0</v>
      </c>
      <c r="DP668" s="161"/>
      <c r="DQ668" s="166">
        <f>IF(PMKAFAAPAYER[[#This Row],[ ]]="Payé",PMKAFAAPAYER[[#This Row],[19.11.2025]],0)</f>
        <v>0</v>
      </c>
      <c r="DR668" s="161"/>
      <c r="DS668" s="176">
        <f>IF(PMKAFAAPAYER[[#This Row],[ ]]="Payé",PMKAFAAPAYER[[#This Row],[26.11.2025]],0)</f>
        <v>0</v>
      </c>
      <c r="DT668" s="17">
        <f t="shared" si="166"/>
        <v>0</v>
      </c>
      <c r="DU668" s="162"/>
      <c r="DV668" s="166">
        <f>IF(PMKAFAAPAYER[[#This Row],[ ]]="Payé",PMKAFAAPAYER[[#This Row],[03.12.2025]],0)</f>
        <v>0</v>
      </c>
      <c r="DW668" s="161"/>
      <c r="DX668" s="166">
        <f>IF(PMKAFAAPAYER[[#This Row],[ ]]="Payé",PMKAFAAPAYER[[#This Row],[10.12.2025]],0)</f>
        <v>0</v>
      </c>
      <c r="DY668" s="161"/>
      <c r="DZ668" s="166">
        <f>IF(PMKAFAAPAYER[[#This Row],[ ]]="Payé",PMKAFAAPAYER[[#This Row],[17.12.2025]],0)</f>
        <v>0</v>
      </c>
      <c r="EA668" s="161"/>
      <c r="EB668" s="166">
        <f>IF(PMKAFAAPAYER[[#This Row],[ ]]="Payé",PMKAFAAPAYER[[#This Row],[24.12.2025]],0)</f>
        <v>0</v>
      </c>
      <c r="EC668" s="161"/>
      <c r="ED668" s="176">
        <f>IF(PMKAFAAPAYER[[#This Row],[ ]]="Payé",PMKAFAAPAYER[[#This Row],[31.12.2025]],0)</f>
        <v>0</v>
      </c>
      <c r="EE668" s="18">
        <f t="shared" si="167"/>
        <v>0</v>
      </c>
      <c r="EF668" s="11">
        <f t="shared" si="168"/>
        <v>0</v>
      </c>
      <c r="EG668" s="16">
        <f>+PMKAFAAPAYER[[#This Row],[CHF]]-PMKAFAAPAYER[[#This Row],[T2025]]</f>
        <v>0</v>
      </c>
    </row>
    <row r="669" spans="1:137" x14ac:dyDescent="0.3">
      <c r="A669" s="9">
        <f t="shared" si="169"/>
        <v>664</v>
      </c>
      <c r="B669" s="250"/>
      <c r="C669" s="251"/>
      <c r="D669" s="252"/>
      <c r="E669" s="253"/>
      <c r="F669" s="265">
        <f t="shared" si="155"/>
        <v>0</v>
      </c>
      <c r="G669" s="254"/>
      <c r="H669" s="255"/>
      <c r="I669" s="256"/>
      <c r="J669" s="14"/>
      <c r="K669" s="14"/>
      <c r="L669" s="14"/>
      <c r="N669" s="15"/>
      <c r="P669" s="258"/>
      <c r="Q669" s="259"/>
      <c r="R669" s="260"/>
      <c r="S669" s="166">
        <f>IF(PMKAFAAPAYER[[#This Row],[ ]]="Payé",PMKAFAAPAYER[[#This Row],[02.01.2025]],0)</f>
        <v>0</v>
      </c>
      <c r="T669" s="234"/>
      <c r="U669" s="166">
        <f>IF(PMKAFAAPAYER[[#This Row],[ ]]="Payé",PMKAFAAPAYER[[#This Row],[09.01.2025]],0)</f>
        <v>0</v>
      </c>
      <c r="V669" s="234"/>
      <c r="W669" s="166">
        <f>IF(PMKAFAAPAYER[[#This Row],[ ]]="Payé",PMKAFAAPAYER[[#This Row],[16.01.2025]],0)</f>
        <v>0</v>
      </c>
      <c r="X669" s="234"/>
      <c r="Y669" s="166">
        <f>IF(PMKAFAAPAYER[[#This Row],[ ]]="Payé",PMKAFAAPAYER[[#This Row],[23.01.2025]],0)</f>
        <v>0</v>
      </c>
      <c r="Z669" s="234"/>
      <c r="AA669" s="176">
        <f>IF(PMKAFAAPAYER[[#This Row],[ ]]="Payé",PMKAFAAPAYER[[#This Row],[30.01.2025]],0)</f>
        <v>0</v>
      </c>
      <c r="AB669" s="32">
        <f t="shared" si="156"/>
        <v>0</v>
      </c>
      <c r="AC669" s="234"/>
      <c r="AD669" s="166">
        <f>IF(PMKAFAAPAYER[[#This Row],[ ]]="Payé",PMKAFAAPAYER[[#This Row],[06.02.2025]],0)</f>
        <v>0</v>
      </c>
      <c r="AE669" s="234"/>
      <c r="AF669" s="166">
        <f>IF(PMKAFAAPAYER[[#This Row],[ ]]="Payé",PMKAFAAPAYER[[#This Row],[13.02.2025]],0)</f>
        <v>0</v>
      </c>
      <c r="AG669" s="234"/>
      <c r="AH669" s="166">
        <f>IF(PMKAFAAPAYER[[#This Row],[ ]]="Payé",PMKAFAAPAYER[[#This Row],[20.02.2025]],0)</f>
        <v>0</v>
      </c>
      <c r="AI669" s="234"/>
      <c r="AJ669" s="176">
        <f>IF(PMKAFAAPAYER[[#This Row],[ ]]="Payé",PMKAFAAPAYER[[#This Row],[27.02.2025]],0)</f>
        <v>0</v>
      </c>
      <c r="AK669" s="47">
        <f t="shared" si="157"/>
        <v>0</v>
      </c>
      <c r="AL669" s="162"/>
      <c r="AM669" s="166">
        <f>IF(PMKAFAAPAYER[[#This Row],[ ]]="Payé",PMKAFAAPAYER[[#This Row],[05.03.2025]],0)</f>
        <v>0</v>
      </c>
      <c r="AN669" s="161"/>
      <c r="AO669" s="166">
        <f>IF(PMKAFAAPAYER[[#This Row],[ ]]="Payé",PMKAFAAPAYER[[#This Row],[12.03.2025]],0)</f>
        <v>0</v>
      </c>
      <c r="AP669" s="161"/>
      <c r="AQ669" s="166">
        <f>IF(PMKAFAAPAYER[[#This Row],[ ]]="Payé",PMKAFAAPAYER[[#This Row],[19.03.2025]],0)</f>
        <v>0</v>
      </c>
      <c r="AR669" s="161"/>
      <c r="AS669" s="176">
        <f>IF(PMKAFAAPAYER[[#This Row],[ ]]="Payé",PMKAFAAPAYER[[#This Row],[26.03.2025]],0)</f>
        <v>0</v>
      </c>
      <c r="AT669" s="17">
        <f t="shared" si="158"/>
        <v>0</v>
      </c>
      <c r="AU669" s="162"/>
      <c r="AV669" s="166">
        <f>IF(PMKAFAAPAYER[[#This Row],[ ]]="Payé",PMKAFAAPAYER[[#This Row],[02.04.2025]],0)</f>
        <v>0</v>
      </c>
      <c r="AW669" s="161"/>
      <c r="AX669" s="166">
        <f>IF(PMKAFAAPAYER[[#This Row],[ ]]="Payé",PMKAFAAPAYER[[#This Row],[09.04.2025]],0)</f>
        <v>0</v>
      </c>
      <c r="AY669" s="161"/>
      <c r="AZ669" s="166">
        <f>IF(PMKAFAAPAYER[[#This Row],[ ]]="Payé",PMKAFAAPAYER[[#This Row],[16.04.2025]],0)</f>
        <v>0</v>
      </c>
      <c r="BA669" s="161"/>
      <c r="BB669" s="166">
        <f>IF(PMKAFAAPAYER[[#This Row],[ ]]="Payé",PMKAFAAPAYER[[#This Row],[23.04.2025]],0)</f>
        <v>0</v>
      </c>
      <c r="BC669" s="161"/>
      <c r="BD669" s="176">
        <f>IF(PMKAFAAPAYER[[#This Row],[ ]]="Payé",PMKAFAAPAYER[[#This Row],[30.04.2025]],0)</f>
        <v>0</v>
      </c>
      <c r="BE669" s="18">
        <f t="shared" si="159"/>
        <v>0</v>
      </c>
      <c r="BF669" s="162"/>
      <c r="BG669" s="166">
        <f>IF(PMKAFAAPAYER[[#This Row],[ ]]="Payé",PMKAFAAPAYER[[#This Row],[07.05.2025]],0)</f>
        <v>0</v>
      </c>
      <c r="BH669" s="161"/>
      <c r="BI669" s="166">
        <f>IF(PMKAFAAPAYER[[#This Row],[ ]]="Payé",PMKAFAAPAYER[[#This Row],[14.05.2025]],0)</f>
        <v>0</v>
      </c>
      <c r="BJ669" s="161"/>
      <c r="BK669" s="166">
        <f>IF(PMKAFAAPAYER[[#This Row],[ ]]="Payé",PMKAFAAPAYER[[#This Row],[21.05.2025]],0)</f>
        <v>0</v>
      </c>
      <c r="BL669" s="161"/>
      <c r="BM669" s="176">
        <f>IF(PMKAFAAPAYER[[#This Row],[ ]]="Payé",PMKAFAAPAYER[[#This Row],[28.05.2025]],0)</f>
        <v>0</v>
      </c>
      <c r="BN669" s="17">
        <f t="shared" si="160"/>
        <v>0</v>
      </c>
      <c r="BO669" s="162"/>
      <c r="BP669" s="166">
        <f>IF(PMKAFAAPAYER[[#This Row],[ ]]="Payé",PMKAFAAPAYER[[#This Row],[04.06.2025]],0)</f>
        <v>0</v>
      </c>
      <c r="BQ669" s="161"/>
      <c r="BR669" s="166">
        <f>IF(PMKAFAAPAYER[[#This Row],[ ]]="Payé",PMKAFAAPAYER[[#This Row],[11.06.2025]],0)</f>
        <v>0</v>
      </c>
      <c r="BS669" s="161"/>
      <c r="BT669" s="166">
        <f>IF(PMKAFAAPAYER[[#This Row],[ ]]="Payé",PMKAFAAPAYER[[#This Row],[18.06.2025]],0)</f>
        <v>0</v>
      </c>
      <c r="BU669" s="161"/>
      <c r="BV669" s="176">
        <f>IF(PMKAFAAPAYER[[#This Row],[ ]]="Payé",PMKAFAAPAYER[[#This Row],[25.06.2025]],0)</f>
        <v>0</v>
      </c>
      <c r="BW669" s="18">
        <f t="shared" si="161"/>
        <v>0</v>
      </c>
      <c r="BX669" s="162"/>
      <c r="BY669" s="166">
        <f>IF(PMKAFAAPAYER[[#This Row],[ ]]="Payé",PMKAFAAPAYER[[#This Row],[02.07.2025]],0)</f>
        <v>0</v>
      </c>
      <c r="BZ669" s="161"/>
      <c r="CA669" s="166">
        <f>IF(PMKAFAAPAYER[[#This Row],[ ]]="Payé",PMKAFAAPAYER[[#This Row],[09.07.2025]],0)</f>
        <v>0</v>
      </c>
      <c r="CB669" s="161"/>
      <c r="CC669" s="166">
        <f>IF(PMKAFAAPAYER[[#This Row],[ ]]="Payé",PMKAFAAPAYER[[#This Row],[16.07.2025]],0)</f>
        <v>0</v>
      </c>
      <c r="CD669" s="161"/>
      <c r="CE669" s="166">
        <f>IF(PMKAFAAPAYER[[#This Row],[ ]]="Payé",PMKAFAAPAYER[[#This Row],[23.07.2025]],0)</f>
        <v>0</v>
      </c>
      <c r="CF669" s="161"/>
      <c r="CG669" s="176">
        <f>IF(PMKAFAAPAYER[[#This Row],[ ]]="Payé",PMKAFAAPAYER[[#This Row],[30.07.2025]],0)</f>
        <v>0</v>
      </c>
      <c r="CH669" s="17">
        <f t="shared" si="162"/>
        <v>0</v>
      </c>
      <c r="CI669" s="162"/>
      <c r="CJ669" s="166">
        <f>IF(PMKAFAAPAYER[[#This Row],[ ]]="Payé",PMKAFAAPAYER[[#This Row],[06.08.2025]],0)</f>
        <v>0</v>
      </c>
      <c r="CK669" s="161"/>
      <c r="CL669" s="166">
        <f>IF(PMKAFAAPAYER[[#This Row],[ ]]="Payé",PMKAFAAPAYER[[#This Row],[13.08.2025]],0)</f>
        <v>0</v>
      </c>
      <c r="CM669" s="161"/>
      <c r="CN669" s="166">
        <f>IF(PMKAFAAPAYER[[#This Row],[ ]]="Payé",PMKAFAAPAYER[[#This Row],[20.08.2025]],0)</f>
        <v>0</v>
      </c>
      <c r="CO669" s="161"/>
      <c r="CP669" s="176">
        <f>IF(PMKAFAAPAYER[[#This Row],[ ]]="Payé",PMKAFAAPAYER[[#This Row],[27.08.2025]],0)</f>
        <v>0</v>
      </c>
      <c r="CQ669" s="18">
        <f t="shared" si="163"/>
        <v>0</v>
      </c>
      <c r="CR669" s="162"/>
      <c r="CS669" s="166">
        <f>IF(PMKAFAAPAYER[[#This Row],[ ]]="Payé",PMKAFAAPAYER[[#This Row],[03.09.2025]],0)</f>
        <v>0</v>
      </c>
      <c r="CT669" s="161"/>
      <c r="CU669" s="166">
        <f>IF(PMKAFAAPAYER[[#This Row],[ ]]="Payé",PMKAFAAPAYER[[#This Row],[10.09.2025]],0)</f>
        <v>0</v>
      </c>
      <c r="CV669" s="161"/>
      <c r="CW669" s="166">
        <f>IF(PMKAFAAPAYER[[#This Row],[ ]]="Payé",PMKAFAAPAYER[[#This Row],[17.09.2025]],0)</f>
        <v>0</v>
      </c>
      <c r="CX669" s="161"/>
      <c r="CY669" s="176">
        <f>IF(PMKAFAAPAYER[[#This Row],[ ]]="Payé",PMKAFAAPAYER[[#This Row],[24.09.2025]],0)</f>
        <v>0</v>
      </c>
      <c r="CZ669" s="17">
        <f t="shared" si="164"/>
        <v>0</v>
      </c>
      <c r="DA669" s="162"/>
      <c r="DB669" s="166">
        <f>IF(PMKAFAAPAYER[[#This Row],[ ]]="Payé",PMKAFAAPAYER[[#This Row],[01.10.2025]],0)</f>
        <v>0</v>
      </c>
      <c r="DC669" s="161"/>
      <c r="DD669" s="166">
        <f>IF(PMKAFAAPAYER[[#This Row],[ ]]="Payé",PMKAFAAPAYER[[#This Row],[08.10.2025]],0)</f>
        <v>0</v>
      </c>
      <c r="DE669" s="161"/>
      <c r="DF669" s="166">
        <f>IF(PMKAFAAPAYER[[#This Row],[ ]]="Payé",PMKAFAAPAYER[[#This Row],[15.10.2025]],0)</f>
        <v>0</v>
      </c>
      <c r="DG669" s="161"/>
      <c r="DH669" s="166">
        <f>IF(PMKAFAAPAYER[[#This Row],[ ]]="Payé",PMKAFAAPAYER[[#This Row],[22.10.2025]],0)</f>
        <v>0</v>
      </c>
      <c r="DI669" s="161"/>
      <c r="DJ669" s="176">
        <f>IF(PMKAFAAPAYER[[#This Row],[ ]]="Payé",PMKAFAAPAYER[[#This Row],[29.10.2025]],0)</f>
        <v>0</v>
      </c>
      <c r="DK669" s="18">
        <f t="shared" si="165"/>
        <v>0</v>
      </c>
      <c r="DL669" s="162"/>
      <c r="DM669" s="166">
        <f>IF(PMKAFAAPAYER[[#This Row],[ ]]="Payé",PMKAFAAPAYER[[#This Row],[05.11.2025]],0)</f>
        <v>0</v>
      </c>
      <c r="DN669" s="161"/>
      <c r="DO669" s="166">
        <f>IF(PMKAFAAPAYER[[#This Row],[ ]]="Payé",PMKAFAAPAYER[[#This Row],[12.11.2025]],0)</f>
        <v>0</v>
      </c>
      <c r="DP669" s="161"/>
      <c r="DQ669" s="166">
        <f>IF(PMKAFAAPAYER[[#This Row],[ ]]="Payé",PMKAFAAPAYER[[#This Row],[19.11.2025]],0)</f>
        <v>0</v>
      </c>
      <c r="DR669" s="161"/>
      <c r="DS669" s="176">
        <f>IF(PMKAFAAPAYER[[#This Row],[ ]]="Payé",PMKAFAAPAYER[[#This Row],[26.11.2025]],0)</f>
        <v>0</v>
      </c>
      <c r="DT669" s="17">
        <f t="shared" si="166"/>
        <v>0</v>
      </c>
      <c r="DU669" s="162"/>
      <c r="DV669" s="166">
        <f>IF(PMKAFAAPAYER[[#This Row],[ ]]="Payé",PMKAFAAPAYER[[#This Row],[03.12.2025]],0)</f>
        <v>0</v>
      </c>
      <c r="DW669" s="161"/>
      <c r="DX669" s="166">
        <f>IF(PMKAFAAPAYER[[#This Row],[ ]]="Payé",PMKAFAAPAYER[[#This Row],[10.12.2025]],0)</f>
        <v>0</v>
      </c>
      <c r="DY669" s="161"/>
      <c r="DZ669" s="166">
        <f>IF(PMKAFAAPAYER[[#This Row],[ ]]="Payé",PMKAFAAPAYER[[#This Row],[17.12.2025]],0)</f>
        <v>0</v>
      </c>
      <c r="EA669" s="161"/>
      <c r="EB669" s="166">
        <f>IF(PMKAFAAPAYER[[#This Row],[ ]]="Payé",PMKAFAAPAYER[[#This Row],[24.12.2025]],0)</f>
        <v>0</v>
      </c>
      <c r="EC669" s="161"/>
      <c r="ED669" s="176">
        <f>IF(PMKAFAAPAYER[[#This Row],[ ]]="Payé",PMKAFAAPAYER[[#This Row],[31.12.2025]],0)</f>
        <v>0</v>
      </c>
      <c r="EE669" s="18">
        <f t="shared" si="167"/>
        <v>0</v>
      </c>
      <c r="EF669" s="11">
        <f t="shared" si="168"/>
        <v>0</v>
      </c>
      <c r="EG669" s="16">
        <f>+PMKAFAAPAYER[[#This Row],[CHF]]-PMKAFAAPAYER[[#This Row],[T2025]]</f>
        <v>0</v>
      </c>
    </row>
    <row r="670" spans="1:137" x14ac:dyDescent="0.3">
      <c r="A670" s="9">
        <f t="shared" si="169"/>
        <v>665</v>
      </c>
      <c r="B670" s="250"/>
      <c r="C670" s="251"/>
      <c r="D670" s="252"/>
      <c r="E670" s="253"/>
      <c r="F670" s="265">
        <f t="shared" si="155"/>
        <v>0</v>
      </c>
      <c r="G670" s="254"/>
      <c r="H670" s="255"/>
      <c r="I670" s="256"/>
      <c r="J670" s="14"/>
      <c r="K670" s="14"/>
      <c r="L670" s="14"/>
      <c r="N670" s="15"/>
      <c r="P670" s="258"/>
      <c r="Q670" s="259"/>
      <c r="R670" s="260"/>
      <c r="S670" s="166">
        <f>IF(PMKAFAAPAYER[[#This Row],[ ]]="Payé",PMKAFAAPAYER[[#This Row],[02.01.2025]],0)</f>
        <v>0</v>
      </c>
      <c r="T670" s="234"/>
      <c r="U670" s="166">
        <f>IF(PMKAFAAPAYER[[#This Row],[ ]]="Payé",PMKAFAAPAYER[[#This Row],[09.01.2025]],0)</f>
        <v>0</v>
      </c>
      <c r="V670" s="234"/>
      <c r="W670" s="166">
        <f>IF(PMKAFAAPAYER[[#This Row],[ ]]="Payé",PMKAFAAPAYER[[#This Row],[16.01.2025]],0)</f>
        <v>0</v>
      </c>
      <c r="X670" s="234"/>
      <c r="Y670" s="166">
        <f>IF(PMKAFAAPAYER[[#This Row],[ ]]="Payé",PMKAFAAPAYER[[#This Row],[23.01.2025]],0)</f>
        <v>0</v>
      </c>
      <c r="Z670" s="234"/>
      <c r="AA670" s="176">
        <f>IF(PMKAFAAPAYER[[#This Row],[ ]]="Payé",PMKAFAAPAYER[[#This Row],[30.01.2025]],0)</f>
        <v>0</v>
      </c>
      <c r="AB670" s="32">
        <f t="shared" si="156"/>
        <v>0</v>
      </c>
      <c r="AC670" s="234"/>
      <c r="AD670" s="166">
        <f>IF(PMKAFAAPAYER[[#This Row],[ ]]="Payé",PMKAFAAPAYER[[#This Row],[06.02.2025]],0)</f>
        <v>0</v>
      </c>
      <c r="AE670" s="234"/>
      <c r="AF670" s="166">
        <f>IF(PMKAFAAPAYER[[#This Row],[ ]]="Payé",PMKAFAAPAYER[[#This Row],[13.02.2025]],0)</f>
        <v>0</v>
      </c>
      <c r="AG670" s="234"/>
      <c r="AH670" s="166">
        <f>IF(PMKAFAAPAYER[[#This Row],[ ]]="Payé",PMKAFAAPAYER[[#This Row],[20.02.2025]],0)</f>
        <v>0</v>
      </c>
      <c r="AI670" s="234"/>
      <c r="AJ670" s="176">
        <f>IF(PMKAFAAPAYER[[#This Row],[ ]]="Payé",PMKAFAAPAYER[[#This Row],[27.02.2025]],0)</f>
        <v>0</v>
      </c>
      <c r="AK670" s="47">
        <f t="shared" si="157"/>
        <v>0</v>
      </c>
      <c r="AL670" s="162"/>
      <c r="AM670" s="166">
        <f>IF(PMKAFAAPAYER[[#This Row],[ ]]="Payé",PMKAFAAPAYER[[#This Row],[05.03.2025]],0)</f>
        <v>0</v>
      </c>
      <c r="AN670" s="161"/>
      <c r="AO670" s="166">
        <f>IF(PMKAFAAPAYER[[#This Row],[ ]]="Payé",PMKAFAAPAYER[[#This Row],[12.03.2025]],0)</f>
        <v>0</v>
      </c>
      <c r="AP670" s="161"/>
      <c r="AQ670" s="166">
        <f>IF(PMKAFAAPAYER[[#This Row],[ ]]="Payé",PMKAFAAPAYER[[#This Row],[19.03.2025]],0)</f>
        <v>0</v>
      </c>
      <c r="AR670" s="161"/>
      <c r="AS670" s="176">
        <f>IF(PMKAFAAPAYER[[#This Row],[ ]]="Payé",PMKAFAAPAYER[[#This Row],[26.03.2025]],0)</f>
        <v>0</v>
      </c>
      <c r="AT670" s="17">
        <f t="shared" si="158"/>
        <v>0</v>
      </c>
      <c r="AU670" s="162"/>
      <c r="AV670" s="166">
        <f>IF(PMKAFAAPAYER[[#This Row],[ ]]="Payé",PMKAFAAPAYER[[#This Row],[02.04.2025]],0)</f>
        <v>0</v>
      </c>
      <c r="AW670" s="161"/>
      <c r="AX670" s="166">
        <f>IF(PMKAFAAPAYER[[#This Row],[ ]]="Payé",PMKAFAAPAYER[[#This Row],[09.04.2025]],0)</f>
        <v>0</v>
      </c>
      <c r="AY670" s="161"/>
      <c r="AZ670" s="166">
        <f>IF(PMKAFAAPAYER[[#This Row],[ ]]="Payé",PMKAFAAPAYER[[#This Row],[16.04.2025]],0)</f>
        <v>0</v>
      </c>
      <c r="BA670" s="161"/>
      <c r="BB670" s="166">
        <f>IF(PMKAFAAPAYER[[#This Row],[ ]]="Payé",PMKAFAAPAYER[[#This Row],[23.04.2025]],0)</f>
        <v>0</v>
      </c>
      <c r="BC670" s="161"/>
      <c r="BD670" s="176">
        <f>IF(PMKAFAAPAYER[[#This Row],[ ]]="Payé",PMKAFAAPAYER[[#This Row],[30.04.2025]],0)</f>
        <v>0</v>
      </c>
      <c r="BE670" s="18">
        <f t="shared" si="159"/>
        <v>0</v>
      </c>
      <c r="BF670" s="162"/>
      <c r="BG670" s="166">
        <f>IF(PMKAFAAPAYER[[#This Row],[ ]]="Payé",PMKAFAAPAYER[[#This Row],[07.05.2025]],0)</f>
        <v>0</v>
      </c>
      <c r="BH670" s="161"/>
      <c r="BI670" s="166">
        <f>IF(PMKAFAAPAYER[[#This Row],[ ]]="Payé",PMKAFAAPAYER[[#This Row],[14.05.2025]],0)</f>
        <v>0</v>
      </c>
      <c r="BJ670" s="161"/>
      <c r="BK670" s="166">
        <f>IF(PMKAFAAPAYER[[#This Row],[ ]]="Payé",PMKAFAAPAYER[[#This Row],[21.05.2025]],0)</f>
        <v>0</v>
      </c>
      <c r="BL670" s="161"/>
      <c r="BM670" s="176">
        <f>IF(PMKAFAAPAYER[[#This Row],[ ]]="Payé",PMKAFAAPAYER[[#This Row],[28.05.2025]],0)</f>
        <v>0</v>
      </c>
      <c r="BN670" s="17">
        <f t="shared" si="160"/>
        <v>0</v>
      </c>
      <c r="BO670" s="162"/>
      <c r="BP670" s="166">
        <f>IF(PMKAFAAPAYER[[#This Row],[ ]]="Payé",PMKAFAAPAYER[[#This Row],[04.06.2025]],0)</f>
        <v>0</v>
      </c>
      <c r="BQ670" s="161"/>
      <c r="BR670" s="166">
        <f>IF(PMKAFAAPAYER[[#This Row],[ ]]="Payé",PMKAFAAPAYER[[#This Row],[11.06.2025]],0)</f>
        <v>0</v>
      </c>
      <c r="BS670" s="161"/>
      <c r="BT670" s="166">
        <f>IF(PMKAFAAPAYER[[#This Row],[ ]]="Payé",PMKAFAAPAYER[[#This Row],[18.06.2025]],0)</f>
        <v>0</v>
      </c>
      <c r="BU670" s="161"/>
      <c r="BV670" s="176">
        <f>IF(PMKAFAAPAYER[[#This Row],[ ]]="Payé",PMKAFAAPAYER[[#This Row],[25.06.2025]],0)</f>
        <v>0</v>
      </c>
      <c r="BW670" s="18">
        <f t="shared" si="161"/>
        <v>0</v>
      </c>
      <c r="BX670" s="162"/>
      <c r="BY670" s="166">
        <f>IF(PMKAFAAPAYER[[#This Row],[ ]]="Payé",PMKAFAAPAYER[[#This Row],[02.07.2025]],0)</f>
        <v>0</v>
      </c>
      <c r="BZ670" s="161"/>
      <c r="CA670" s="166">
        <f>IF(PMKAFAAPAYER[[#This Row],[ ]]="Payé",PMKAFAAPAYER[[#This Row],[09.07.2025]],0)</f>
        <v>0</v>
      </c>
      <c r="CB670" s="161"/>
      <c r="CC670" s="166">
        <f>IF(PMKAFAAPAYER[[#This Row],[ ]]="Payé",PMKAFAAPAYER[[#This Row],[16.07.2025]],0)</f>
        <v>0</v>
      </c>
      <c r="CD670" s="161"/>
      <c r="CE670" s="166">
        <f>IF(PMKAFAAPAYER[[#This Row],[ ]]="Payé",PMKAFAAPAYER[[#This Row],[23.07.2025]],0)</f>
        <v>0</v>
      </c>
      <c r="CF670" s="161"/>
      <c r="CG670" s="176">
        <f>IF(PMKAFAAPAYER[[#This Row],[ ]]="Payé",PMKAFAAPAYER[[#This Row],[30.07.2025]],0)</f>
        <v>0</v>
      </c>
      <c r="CH670" s="17">
        <f t="shared" si="162"/>
        <v>0</v>
      </c>
      <c r="CI670" s="162"/>
      <c r="CJ670" s="166">
        <f>IF(PMKAFAAPAYER[[#This Row],[ ]]="Payé",PMKAFAAPAYER[[#This Row],[06.08.2025]],0)</f>
        <v>0</v>
      </c>
      <c r="CK670" s="161"/>
      <c r="CL670" s="166">
        <f>IF(PMKAFAAPAYER[[#This Row],[ ]]="Payé",PMKAFAAPAYER[[#This Row],[13.08.2025]],0)</f>
        <v>0</v>
      </c>
      <c r="CM670" s="161"/>
      <c r="CN670" s="166">
        <f>IF(PMKAFAAPAYER[[#This Row],[ ]]="Payé",PMKAFAAPAYER[[#This Row],[20.08.2025]],0)</f>
        <v>0</v>
      </c>
      <c r="CO670" s="161"/>
      <c r="CP670" s="176">
        <f>IF(PMKAFAAPAYER[[#This Row],[ ]]="Payé",PMKAFAAPAYER[[#This Row],[27.08.2025]],0)</f>
        <v>0</v>
      </c>
      <c r="CQ670" s="18">
        <f t="shared" si="163"/>
        <v>0</v>
      </c>
      <c r="CR670" s="162"/>
      <c r="CS670" s="166">
        <f>IF(PMKAFAAPAYER[[#This Row],[ ]]="Payé",PMKAFAAPAYER[[#This Row],[03.09.2025]],0)</f>
        <v>0</v>
      </c>
      <c r="CT670" s="161"/>
      <c r="CU670" s="166">
        <f>IF(PMKAFAAPAYER[[#This Row],[ ]]="Payé",PMKAFAAPAYER[[#This Row],[10.09.2025]],0)</f>
        <v>0</v>
      </c>
      <c r="CV670" s="161"/>
      <c r="CW670" s="166">
        <f>IF(PMKAFAAPAYER[[#This Row],[ ]]="Payé",PMKAFAAPAYER[[#This Row],[17.09.2025]],0)</f>
        <v>0</v>
      </c>
      <c r="CX670" s="161"/>
      <c r="CY670" s="176">
        <f>IF(PMKAFAAPAYER[[#This Row],[ ]]="Payé",PMKAFAAPAYER[[#This Row],[24.09.2025]],0)</f>
        <v>0</v>
      </c>
      <c r="CZ670" s="17">
        <f t="shared" si="164"/>
        <v>0</v>
      </c>
      <c r="DA670" s="162"/>
      <c r="DB670" s="166">
        <f>IF(PMKAFAAPAYER[[#This Row],[ ]]="Payé",PMKAFAAPAYER[[#This Row],[01.10.2025]],0)</f>
        <v>0</v>
      </c>
      <c r="DC670" s="161"/>
      <c r="DD670" s="166">
        <f>IF(PMKAFAAPAYER[[#This Row],[ ]]="Payé",PMKAFAAPAYER[[#This Row],[08.10.2025]],0)</f>
        <v>0</v>
      </c>
      <c r="DE670" s="161"/>
      <c r="DF670" s="166">
        <f>IF(PMKAFAAPAYER[[#This Row],[ ]]="Payé",PMKAFAAPAYER[[#This Row],[15.10.2025]],0)</f>
        <v>0</v>
      </c>
      <c r="DG670" s="161"/>
      <c r="DH670" s="166">
        <f>IF(PMKAFAAPAYER[[#This Row],[ ]]="Payé",PMKAFAAPAYER[[#This Row],[22.10.2025]],0)</f>
        <v>0</v>
      </c>
      <c r="DI670" s="161"/>
      <c r="DJ670" s="176">
        <f>IF(PMKAFAAPAYER[[#This Row],[ ]]="Payé",PMKAFAAPAYER[[#This Row],[29.10.2025]],0)</f>
        <v>0</v>
      </c>
      <c r="DK670" s="18">
        <f t="shared" si="165"/>
        <v>0</v>
      </c>
      <c r="DL670" s="162"/>
      <c r="DM670" s="166">
        <f>IF(PMKAFAAPAYER[[#This Row],[ ]]="Payé",PMKAFAAPAYER[[#This Row],[05.11.2025]],0)</f>
        <v>0</v>
      </c>
      <c r="DN670" s="161"/>
      <c r="DO670" s="166">
        <f>IF(PMKAFAAPAYER[[#This Row],[ ]]="Payé",PMKAFAAPAYER[[#This Row],[12.11.2025]],0)</f>
        <v>0</v>
      </c>
      <c r="DP670" s="161"/>
      <c r="DQ670" s="166">
        <f>IF(PMKAFAAPAYER[[#This Row],[ ]]="Payé",PMKAFAAPAYER[[#This Row],[19.11.2025]],0)</f>
        <v>0</v>
      </c>
      <c r="DR670" s="161"/>
      <c r="DS670" s="176">
        <f>IF(PMKAFAAPAYER[[#This Row],[ ]]="Payé",PMKAFAAPAYER[[#This Row],[26.11.2025]],0)</f>
        <v>0</v>
      </c>
      <c r="DT670" s="17">
        <f t="shared" si="166"/>
        <v>0</v>
      </c>
      <c r="DU670" s="162"/>
      <c r="DV670" s="166">
        <f>IF(PMKAFAAPAYER[[#This Row],[ ]]="Payé",PMKAFAAPAYER[[#This Row],[03.12.2025]],0)</f>
        <v>0</v>
      </c>
      <c r="DW670" s="161"/>
      <c r="DX670" s="166">
        <f>IF(PMKAFAAPAYER[[#This Row],[ ]]="Payé",PMKAFAAPAYER[[#This Row],[10.12.2025]],0)</f>
        <v>0</v>
      </c>
      <c r="DY670" s="161"/>
      <c r="DZ670" s="166">
        <f>IF(PMKAFAAPAYER[[#This Row],[ ]]="Payé",PMKAFAAPAYER[[#This Row],[17.12.2025]],0)</f>
        <v>0</v>
      </c>
      <c r="EA670" s="161"/>
      <c r="EB670" s="166">
        <f>IF(PMKAFAAPAYER[[#This Row],[ ]]="Payé",PMKAFAAPAYER[[#This Row],[24.12.2025]],0)</f>
        <v>0</v>
      </c>
      <c r="EC670" s="161"/>
      <c r="ED670" s="176">
        <f>IF(PMKAFAAPAYER[[#This Row],[ ]]="Payé",PMKAFAAPAYER[[#This Row],[31.12.2025]],0)</f>
        <v>0</v>
      </c>
      <c r="EE670" s="18">
        <f t="shared" si="167"/>
        <v>0</v>
      </c>
      <c r="EF670" s="11">
        <f t="shared" si="168"/>
        <v>0</v>
      </c>
      <c r="EG670" s="16">
        <f>+PMKAFAAPAYER[[#This Row],[CHF]]-PMKAFAAPAYER[[#This Row],[T2025]]</f>
        <v>0</v>
      </c>
    </row>
    <row r="671" spans="1:137" x14ac:dyDescent="0.3">
      <c r="A671" s="9">
        <f t="shared" si="169"/>
        <v>666</v>
      </c>
      <c r="B671" s="250"/>
      <c r="C671" s="251"/>
      <c r="D671" s="252"/>
      <c r="E671" s="253"/>
      <c r="F671" s="265">
        <f t="shared" si="155"/>
        <v>0</v>
      </c>
      <c r="G671" s="254"/>
      <c r="H671" s="255"/>
      <c r="I671" s="256"/>
      <c r="J671" s="14"/>
      <c r="K671" s="14"/>
      <c r="L671" s="14"/>
      <c r="N671" s="15"/>
      <c r="P671" s="258"/>
      <c r="Q671" s="259"/>
      <c r="R671" s="260"/>
      <c r="S671" s="166">
        <f>IF(PMKAFAAPAYER[[#This Row],[ ]]="Payé",PMKAFAAPAYER[[#This Row],[02.01.2025]],0)</f>
        <v>0</v>
      </c>
      <c r="T671" s="234"/>
      <c r="U671" s="166">
        <f>IF(PMKAFAAPAYER[[#This Row],[ ]]="Payé",PMKAFAAPAYER[[#This Row],[09.01.2025]],0)</f>
        <v>0</v>
      </c>
      <c r="V671" s="234"/>
      <c r="W671" s="166">
        <f>IF(PMKAFAAPAYER[[#This Row],[ ]]="Payé",PMKAFAAPAYER[[#This Row],[16.01.2025]],0)</f>
        <v>0</v>
      </c>
      <c r="X671" s="234"/>
      <c r="Y671" s="166">
        <f>IF(PMKAFAAPAYER[[#This Row],[ ]]="Payé",PMKAFAAPAYER[[#This Row],[23.01.2025]],0)</f>
        <v>0</v>
      </c>
      <c r="Z671" s="234"/>
      <c r="AA671" s="176">
        <f>IF(PMKAFAAPAYER[[#This Row],[ ]]="Payé",PMKAFAAPAYER[[#This Row],[30.01.2025]],0)</f>
        <v>0</v>
      </c>
      <c r="AB671" s="32">
        <f t="shared" si="156"/>
        <v>0</v>
      </c>
      <c r="AC671" s="234"/>
      <c r="AD671" s="166">
        <f>IF(PMKAFAAPAYER[[#This Row],[ ]]="Payé",PMKAFAAPAYER[[#This Row],[06.02.2025]],0)</f>
        <v>0</v>
      </c>
      <c r="AE671" s="234"/>
      <c r="AF671" s="166">
        <f>IF(PMKAFAAPAYER[[#This Row],[ ]]="Payé",PMKAFAAPAYER[[#This Row],[13.02.2025]],0)</f>
        <v>0</v>
      </c>
      <c r="AG671" s="234"/>
      <c r="AH671" s="166">
        <f>IF(PMKAFAAPAYER[[#This Row],[ ]]="Payé",PMKAFAAPAYER[[#This Row],[20.02.2025]],0)</f>
        <v>0</v>
      </c>
      <c r="AI671" s="234"/>
      <c r="AJ671" s="176">
        <f>IF(PMKAFAAPAYER[[#This Row],[ ]]="Payé",PMKAFAAPAYER[[#This Row],[27.02.2025]],0)</f>
        <v>0</v>
      </c>
      <c r="AK671" s="47">
        <f t="shared" si="157"/>
        <v>0</v>
      </c>
      <c r="AL671" s="162"/>
      <c r="AM671" s="166">
        <f>IF(PMKAFAAPAYER[[#This Row],[ ]]="Payé",PMKAFAAPAYER[[#This Row],[05.03.2025]],0)</f>
        <v>0</v>
      </c>
      <c r="AN671" s="161"/>
      <c r="AO671" s="166">
        <f>IF(PMKAFAAPAYER[[#This Row],[ ]]="Payé",PMKAFAAPAYER[[#This Row],[12.03.2025]],0)</f>
        <v>0</v>
      </c>
      <c r="AP671" s="161"/>
      <c r="AQ671" s="166">
        <f>IF(PMKAFAAPAYER[[#This Row],[ ]]="Payé",PMKAFAAPAYER[[#This Row],[19.03.2025]],0)</f>
        <v>0</v>
      </c>
      <c r="AR671" s="161"/>
      <c r="AS671" s="176">
        <f>IF(PMKAFAAPAYER[[#This Row],[ ]]="Payé",PMKAFAAPAYER[[#This Row],[26.03.2025]],0)</f>
        <v>0</v>
      </c>
      <c r="AT671" s="17">
        <f t="shared" si="158"/>
        <v>0</v>
      </c>
      <c r="AU671" s="162"/>
      <c r="AV671" s="166">
        <f>IF(PMKAFAAPAYER[[#This Row],[ ]]="Payé",PMKAFAAPAYER[[#This Row],[02.04.2025]],0)</f>
        <v>0</v>
      </c>
      <c r="AW671" s="161"/>
      <c r="AX671" s="166">
        <f>IF(PMKAFAAPAYER[[#This Row],[ ]]="Payé",PMKAFAAPAYER[[#This Row],[09.04.2025]],0)</f>
        <v>0</v>
      </c>
      <c r="AY671" s="161"/>
      <c r="AZ671" s="166">
        <f>IF(PMKAFAAPAYER[[#This Row],[ ]]="Payé",PMKAFAAPAYER[[#This Row],[16.04.2025]],0)</f>
        <v>0</v>
      </c>
      <c r="BA671" s="161"/>
      <c r="BB671" s="166">
        <f>IF(PMKAFAAPAYER[[#This Row],[ ]]="Payé",PMKAFAAPAYER[[#This Row],[23.04.2025]],0)</f>
        <v>0</v>
      </c>
      <c r="BC671" s="161"/>
      <c r="BD671" s="176">
        <f>IF(PMKAFAAPAYER[[#This Row],[ ]]="Payé",PMKAFAAPAYER[[#This Row],[30.04.2025]],0)</f>
        <v>0</v>
      </c>
      <c r="BE671" s="18">
        <f t="shared" si="159"/>
        <v>0</v>
      </c>
      <c r="BF671" s="162"/>
      <c r="BG671" s="166">
        <f>IF(PMKAFAAPAYER[[#This Row],[ ]]="Payé",PMKAFAAPAYER[[#This Row],[07.05.2025]],0)</f>
        <v>0</v>
      </c>
      <c r="BH671" s="161"/>
      <c r="BI671" s="166">
        <f>IF(PMKAFAAPAYER[[#This Row],[ ]]="Payé",PMKAFAAPAYER[[#This Row],[14.05.2025]],0)</f>
        <v>0</v>
      </c>
      <c r="BJ671" s="161"/>
      <c r="BK671" s="166">
        <f>IF(PMKAFAAPAYER[[#This Row],[ ]]="Payé",PMKAFAAPAYER[[#This Row],[21.05.2025]],0)</f>
        <v>0</v>
      </c>
      <c r="BL671" s="161"/>
      <c r="BM671" s="176">
        <f>IF(PMKAFAAPAYER[[#This Row],[ ]]="Payé",PMKAFAAPAYER[[#This Row],[28.05.2025]],0)</f>
        <v>0</v>
      </c>
      <c r="BN671" s="17">
        <f t="shared" si="160"/>
        <v>0</v>
      </c>
      <c r="BO671" s="162"/>
      <c r="BP671" s="166">
        <f>IF(PMKAFAAPAYER[[#This Row],[ ]]="Payé",PMKAFAAPAYER[[#This Row],[04.06.2025]],0)</f>
        <v>0</v>
      </c>
      <c r="BQ671" s="161"/>
      <c r="BR671" s="166">
        <f>IF(PMKAFAAPAYER[[#This Row],[ ]]="Payé",PMKAFAAPAYER[[#This Row],[11.06.2025]],0)</f>
        <v>0</v>
      </c>
      <c r="BS671" s="161"/>
      <c r="BT671" s="166">
        <f>IF(PMKAFAAPAYER[[#This Row],[ ]]="Payé",PMKAFAAPAYER[[#This Row],[18.06.2025]],0)</f>
        <v>0</v>
      </c>
      <c r="BU671" s="161"/>
      <c r="BV671" s="176">
        <f>IF(PMKAFAAPAYER[[#This Row],[ ]]="Payé",PMKAFAAPAYER[[#This Row],[25.06.2025]],0)</f>
        <v>0</v>
      </c>
      <c r="BW671" s="18">
        <f t="shared" si="161"/>
        <v>0</v>
      </c>
      <c r="BX671" s="162"/>
      <c r="BY671" s="166">
        <f>IF(PMKAFAAPAYER[[#This Row],[ ]]="Payé",PMKAFAAPAYER[[#This Row],[02.07.2025]],0)</f>
        <v>0</v>
      </c>
      <c r="BZ671" s="161"/>
      <c r="CA671" s="166">
        <f>IF(PMKAFAAPAYER[[#This Row],[ ]]="Payé",PMKAFAAPAYER[[#This Row],[09.07.2025]],0)</f>
        <v>0</v>
      </c>
      <c r="CB671" s="161"/>
      <c r="CC671" s="166">
        <f>IF(PMKAFAAPAYER[[#This Row],[ ]]="Payé",PMKAFAAPAYER[[#This Row],[16.07.2025]],0)</f>
        <v>0</v>
      </c>
      <c r="CD671" s="161"/>
      <c r="CE671" s="166">
        <f>IF(PMKAFAAPAYER[[#This Row],[ ]]="Payé",PMKAFAAPAYER[[#This Row],[23.07.2025]],0)</f>
        <v>0</v>
      </c>
      <c r="CF671" s="161"/>
      <c r="CG671" s="176">
        <f>IF(PMKAFAAPAYER[[#This Row],[ ]]="Payé",PMKAFAAPAYER[[#This Row],[30.07.2025]],0)</f>
        <v>0</v>
      </c>
      <c r="CH671" s="17">
        <f t="shared" si="162"/>
        <v>0</v>
      </c>
      <c r="CI671" s="162"/>
      <c r="CJ671" s="166">
        <f>IF(PMKAFAAPAYER[[#This Row],[ ]]="Payé",PMKAFAAPAYER[[#This Row],[06.08.2025]],0)</f>
        <v>0</v>
      </c>
      <c r="CK671" s="161"/>
      <c r="CL671" s="166">
        <f>IF(PMKAFAAPAYER[[#This Row],[ ]]="Payé",PMKAFAAPAYER[[#This Row],[13.08.2025]],0)</f>
        <v>0</v>
      </c>
      <c r="CM671" s="161"/>
      <c r="CN671" s="166">
        <f>IF(PMKAFAAPAYER[[#This Row],[ ]]="Payé",PMKAFAAPAYER[[#This Row],[20.08.2025]],0)</f>
        <v>0</v>
      </c>
      <c r="CO671" s="161"/>
      <c r="CP671" s="176">
        <f>IF(PMKAFAAPAYER[[#This Row],[ ]]="Payé",PMKAFAAPAYER[[#This Row],[27.08.2025]],0)</f>
        <v>0</v>
      </c>
      <c r="CQ671" s="18">
        <f t="shared" si="163"/>
        <v>0</v>
      </c>
      <c r="CR671" s="162"/>
      <c r="CS671" s="166">
        <f>IF(PMKAFAAPAYER[[#This Row],[ ]]="Payé",PMKAFAAPAYER[[#This Row],[03.09.2025]],0)</f>
        <v>0</v>
      </c>
      <c r="CT671" s="161"/>
      <c r="CU671" s="166">
        <f>IF(PMKAFAAPAYER[[#This Row],[ ]]="Payé",PMKAFAAPAYER[[#This Row],[10.09.2025]],0)</f>
        <v>0</v>
      </c>
      <c r="CV671" s="161"/>
      <c r="CW671" s="166">
        <f>IF(PMKAFAAPAYER[[#This Row],[ ]]="Payé",PMKAFAAPAYER[[#This Row],[17.09.2025]],0)</f>
        <v>0</v>
      </c>
      <c r="CX671" s="161"/>
      <c r="CY671" s="176">
        <f>IF(PMKAFAAPAYER[[#This Row],[ ]]="Payé",PMKAFAAPAYER[[#This Row],[24.09.2025]],0)</f>
        <v>0</v>
      </c>
      <c r="CZ671" s="17">
        <f t="shared" si="164"/>
        <v>0</v>
      </c>
      <c r="DA671" s="162"/>
      <c r="DB671" s="166">
        <f>IF(PMKAFAAPAYER[[#This Row],[ ]]="Payé",PMKAFAAPAYER[[#This Row],[01.10.2025]],0)</f>
        <v>0</v>
      </c>
      <c r="DC671" s="161"/>
      <c r="DD671" s="166">
        <f>IF(PMKAFAAPAYER[[#This Row],[ ]]="Payé",PMKAFAAPAYER[[#This Row],[08.10.2025]],0)</f>
        <v>0</v>
      </c>
      <c r="DE671" s="161"/>
      <c r="DF671" s="166">
        <f>IF(PMKAFAAPAYER[[#This Row],[ ]]="Payé",PMKAFAAPAYER[[#This Row],[15.10.2025]],0)</f>
        <v>0</v>
      </c>
      <c r="DG671" s="161"/>
      <c r="DH671" s="166">
        <f>IF(PMKAFAAPAYER[[#This Row],[ ]]="Payé",PMKAFAAPAYER[[#This Row],[22.10.2025]],0)</f>
        <v>0</v>
      </c>
      <c r="DI671" s="161"/>
      <c r="DJ671" s="176">
        <f>IF(PMKAFAAPAYER[[#This Row],[ ]]="Payé",PMKAFAAPAYER[[#This Row],[29.10.2025]],0)</f>
        <v>0</v>
      </c>
      <c r="DK671" s="18">
        <f t="shared" si="165"/>
        <v>0</v>
      </c>
      <c r="DL671" s="162"/>
      <c r="DM671" s="166">
        <f>IF(PMKAFAAPAYER[[#This Row],[ ]]="Payé",PMKAFAAPAYER[[#This Row],[05.11.2025]],0)</f>
        <v>0</v>
      </c>
      <c r="DN671" s="161"/>
      <c r="DO671" s="166">
        <f>IF(PMKAFAAPAYER[[#This Row],[ ]]="Payé",PMKAFAAPAYER[[#This Row],[12.11.2025]],0)</f>
        <v>0</v>
      </c>
      <c r="DP671" s="161"/>
      <c r="DQ671" s="166">
        <f>IF(PMKAFAAPAYER[[#This Row],[ ]]="Payé",PMKAFAAPAYER[[#This Row],[19.11.2025]],0)</f>
        <v>0</v>
      </c>
      <c r="DR671" s="161"/>
      <c r="DS671" s="176">
        <f>IF(PMKAFAAPAYER[[#This Row],[ ]]="Payé",PMKAFAAPAYER[[#This Row],[26.11.2025]],0)</f>
        <v>0</v>
      </c>
      <c r="DT671" s="17">
        <f t="shared" si="166"/>
        <v>0</v>
      </c>
      <c r="DU671" s="162"/>
      <c r="DV671" s="166">
        <f>IF(PMKAFAAPAYER[[#This Row],[ ]]="Payé",PMKAFAAPAYER[[#This Row],[03.12.2025]],0)</f>
        <v>0</v>
      </c>
      <c r="DW671" s="161"/>
      <c r="DX671" s="166">
        <f>IF(PMKAFAAPAYER[[#This Row],[ ]]="Payé",PMKAFAAPAYER[[#This Row],[10.12.2025]],0)</f>
        <v>0</v>
      </c>
      <c r="DY671" s="161"/>
      <c r="DZ671" s="166">
        <f>IF(PMKAFAAPAYER[[#This Row],[ ]]="Payé",PMKAFAAPAYER[[#This Row],[17.12.2025]],0)</f>
        <v>0</v>
      </c>
      <c r="EA671" s="161"/>
      <c r="EB671" s="166">
        <f>IF(PMKAFAAPAYER[[#This Row],[ ]]="Payé",PMKAFAAPAYER[[#This Row],[24.12.2025]],0)</f>
        <v>0</v>
      </c>
      <c r="EC671" s="161"/>
      <c r="ED671" s="176">
        <f>IF(PMKAFAAPAYER[[#This Row],[ ]]="Payé",PMKAFAAPAYER[[#This Row],[31.12.2025]],0)</f>
        <v>0</v>
      </c>
      <c r="EE671" s="18">
        <f t="shared" si="167"/>
        <v>0</v>
      </c>
      <c r="EF671" s="11">
        <f t="shared" si="168"/>
        <v>0</v>
      </c>
      <c r="EG671" s="16">
        <f>+PMKAFAAPAYER[[#This Row],[CHF]]-PMKAFAAPAYER[[#This Row],[T2025]]</f>
        <v>0</v>
      </c>
    </row>
    <row r="672" spans="1:137" x14ac:dyDescent="0.3">
      <c r="A672" s="9">
        <f t="shared" si="169"/>
        <v>667</v>
      </c>
      <c r="B672" s="250"/>
      <c r="C672" s="251"/>
      <c r="D672" s="252"/>
      <c r="E672" s="253"/>
      <c r="F672" s="265">
        <f t="shared" si="155"/>
        <v>0</v>
      </c>
      <c r="G672" s="254"/>
      <c r="H672" s="255"/>
      <c r="I672" s="256"/>
      <c r="J672" s="14"/>
      <c r="K672" s="14"/>
      <c r="L672" s="14"/>
      <c r="N672" s="15"/>
      <c r="P672" s="258"/>
      <c r="Q672" s="259"/>
      <c r="R672" s="260"/>
      <c r="S672" s="166">
        <f>IF(PMKAFAAPAYER[[#This Row],[ ]]="Payé",PMKAFAAPAYER[[#This Row],[02.01.2025]],0)</f>
        <v>0</v>
      </c>
      <c r="T672" s="234"/>
      <c r="U672" s="166">
        <f>IF(PMKAFAAPAYER[[#This Row],[ ]]="Payé",PMKAFAAPAYER[[#This Row],[09.01.2025]],0)</f>
        <v>0</v>
      </c>
      <c r="V672" s="234"/>
      <c r="W672" s="166">
        <f>IF(PMKAFAAPAYER[[#This Row],[ ]]="Payé",PMKAFAAPAYER[[#This Row],[16.01.2025]],0)</f>
        <v>0</v>
      </c>
      <c r="X672" s="234"/>
      <c r="Y672" s="166">
        <f>IF(PMKAFAAPAYER[[#This Row],[ ]]="Payé",PMKAFAAPAYER[[#This Row],[23.01.2025]],0)</f>
        <v>0</v>
      </c>
      <c r="Z672" s="234"/>
      <c r="AA672" s="176">
        <f>IF(PMKAFAAPAYER[[#This Row],[ ]]="Payé",PMKAFAAPAYER[[#This Row],[30.01.2025]],0)</f>
        <v>0</v>
      </c>
      <c r="AB672" s="32">
        <f t="shared" si="156"/>
        <v>0</v>
      </c>
      <c r="AC672" s="234"/>
      <c r="AD672" s="166">
        <f>IF(PMKAFAAPAYER[[#This Row],[ ]]="Payé",PMKAFAAPAYER[[#This Row],[06.02.2025]],0)</f>
        <v>0</v>
      </c>
      <c r="AE672" s="234"/>
      <c r="AF672" s="166">
        <f>IF(PMKAFAAPAYER[[#This Row],[ ]]="Payé",PMKAFAAPAYER[[#This Row],[13.02.2025]],0)</f>
        <v>0</v>
      </c>
      <c r="AG672" s="234"/>
      <c r="AH672" s="166">
        <f>IF(PMKAFAAPAYER[[#This Row],[ ]]="Payé",PMKAFAAPAYER[[#This Row],[20.02.2025]],0)</f>
        <v>0</v>
      </c>
      <c r="AI672" s="234"/>
      <c r="AJ672" s="176">
        <f>IF(PMKAFAAPAYER[[#This Row],[ ]]="Payé",PMKAFAAPAYER[[#This Row],[27.02.2025]],0)</f>
        <v>0</v>
      </c>
      <c r="AK672" s="47">
        <f t="shared" si="157"/>
        <v>0</v>
      </c>
      <c r="AL672" s="162"/>
      <c r="AM672" s="166">
        <f>IF(PMKAFAAPAYER[[#This Row],[ ]]="Payé",PMKAFAAPAYER[[#This Row],[05.03.2025]],0)</f>
        <v>0</v>
      </c>
      <c r="AN672" s="161"/>
      <c r="AO672" s="166">
        <f>IF(PMKAFAAPAYER[[#This Row],[ ]]="Payé",PMKAFAAPAYER[[#This Row],[12.03.2025]],0)</f>
        <v>0</v>
      </c>
      <c r="AP672" s="161"/>
      <c r="AQ672" s="166">
        <f>IF(PMKAFAAPAYER[[#This Row],[ ]]="Payé",PMKAFAAPAYER[[#This Row],[19.03.2025]],0)</f>
        <v>0</v>
      </c>
      <c r="AR672" s="161"/>
      <c r="AS672" s="176">
        <f>IF(PMKAFAAPAYER[[#This Row],[ ]]="Payé",PMKAFAAPAYER[[#This Row],[26.03.2025]],0)</f>
        <v>0</v>
      </c>
      <c r="AT672" s="17">
        <f t="shared" si="158"/>
        <v>0</v>
      </c>
      <c r="AU672" s="162"/>
      <c r="AV672" s="166">
        <f>IF(PMKAFAAPAYER[[#This Row],[ ]]="Payé",PMKAFAAPAYER[[#This Row],[02.04.2025]],0)</f>
        <v>0</v>
      </c>
      <c r="AW672" s="161"/>
      <c r="AX672" s="166">
        <f>IF(PMKAFAAPAYER[[#This Row],[ ]]="Payé",PMKAFAAPAYER[[#This Row],[09.04.2025]],0)</f>
        <v>0</v>
      </c>
      <c r="AY672" s="161"/>
      <c r="AZ672" s="166">
        <f>IF(PMKAFAAPAYER[[#This Row],[ ]]="Payé",PMKAFAAPAYER[[#This Row],[16.04.2025]],0)</f>
        <v>0</v>
      </c>
      <c r="BA672" s="161"/>
      <c r="BB672" s="166">
        <f>IF(PMKAFAAPAYER[[#This Row],[ ]]="Payé",PMKAFAAPAYER[[#This Row],[23.04.2025]],0)</f>
        <v>0</v>
      </c>
      <c r="BC672" s="161"/>
      <c r="BD672" s="176">
        <f>IF(PMKAFAAPAYER[[#This Row],[ ]]="Payé",PMKAFAAPAYER[[#This Row],[30.04.2025]],0)</f>
        <v>0</v>
      </c>
      <c r="BE672" s="18">
        <f t="shared" si="159"/>
        <v>0</v>
      </c>
      <c r="BF672" s="162"/>
      <c r="BG672" s="166">
        <f>IF(PMKAFAAPAYER[[#This Row],[ ]]="Payé",PMKAFAAPAYER[[#This Row],[07.05.2025]],0)</f>
        <v>0</v>
      </c>
      <c r="BH672" s="161"/>
      <c r="BI672" s="166">
        <f>IF(PMKAFAAPAYER[[#This Row],[ ]]="Payé",PMKAFAAPAYER[[#This Row],[14.05.2025]],0)</f>
        <v>0</v>
      </c>
      <c r="BJ672" s="161"/>
      <c r="BK672" s="166">
        <f>IF(PMKAFAAPAYER[[#This Row],[ ]]="Payé",PMKAFAAPAYER[[#This Row],[21.05.2025]],0)</f>
        <v>0</v>
      </c>
      <c r="BL672" s="161"/>
      <c r="BM672" s="176">
        <f>IF(PMKAFAAPAYER[[#This Row],[ ]]="Payé",PMKAFAAPAYER[[#This Row],[28.05.2025]],0)</f>
        <v>0</v>
      </c>
      <c r="BN672" s="17">
        <f t="shared" si="160"/>
        <v>0</v>
      </c>
      <c r="BO672" s="162"/>
      <c r="BP672" s="166">
        <f>IF(PMKAFAAPAYER[[#This Row],[ ]]="Payé",PMKAFAAPAYER[[#This Row],[04.06.2025]],0)</f>
        <v>0</v>
      </c>
      <c r="BQ672" s="161"/>
      <c r="BR672" s="166">
        <f>IF(PMKAFAAPAYER[[#This Row],[ ]]="Payé",PMKAFAAPAYER[[#This Row],[11.06.2025]],0)</f>
        <v>0</v>
      </c>
      <c r="BS672" s="161"/>
      <c r="BT672" s="166">
        <f>IF(PMKAFAAPAYER[[#This Row],[ ]]="Payé",PMKAFAAPAYER[[#This Row],[18.06.2025]],0)</f>
        <v>0</v>
      </c>
      <c r="BU672" s="161"/>
      <c r="BV672" s="176">
        <f>IF(PMKAFAAPAYER[[#This Row],[ ]]="Payé",PMKAFAAPAYER[[#This Row],[25.06.2025]],0)</f>
        <v>0</v>
      </c>
      <c r="BW672" s="18">
        <f t="shared" si="161"/>
        <v>0</v>
      </c>
      <c r="BX672" s="162"/>
      <c r="BY672" s="166">
        <f>IF(PMKAFAAPAYER[[#This Row],[ ]]="Payé",PMKAFAAPAYER[[#This Row],[02.07.2025]],0)</f>
        <v>0</v>
      </c>
      <c r="BZ672" s="161"/>
      <c r="CA672" s="166">
        <f>IF(PMKAFAAPAYER[[#This Row],[ ]]="Payé",PMKAFAAPAYER[[#This Row],[09.07.2025]],0)</f>
        <v>0</v>
      </c>
      <c r="CB672" s="161"/>
      <c r="CC672" s="166">
        <f>IF(PMKAFAAPAYER[[#This Row],[ ]]="Payé",PMKAFAAPAYER[[#This Row],[16.07.2025]],0)</f>
        <v>0</v>
      </c>
      <c r="CD672" s="161"/>
      <c r="CE672" s="166">
        <f>IF(PMKAFAAPAYER[[#This Row],[ ]]="Payé",PMKAFAAPAYER[[#This Row],[23.07.2025]],0)</f>
        <v>0</v>
      </c>
      <c r="CF672" s="161"/>
      <c r="CG672" s="176">
        <f>IF(PMKAFAAPAYER[[#This Row],[ ]]="Payé",PMKAFAAPAYER[[#This Row],[30.07.2025]],0)</f>
        <v>0</v>
      </c>
      <c r="CH672" s="17">
        <f t="shared" si="162"/>
        <v>0</v>
      </c>
      <c r="CI672" s="162"/>
      <c r="CJ672" s="166">
        <f>IF(PMKAFAAPAYER[[#This Row],[ ]]="Payé",PMKAFAAPAYER[[#This Row],[06.08.2025]],0)</f>
        <v>0</v>
      </c>
      <c r="CK672" s="161"/>
      <c r="CL672" s="166">
        <f>IF(PMKAFAAPAYER[[#This Row],[ ]]="Payé",PMKAFAAPAYER[[#This Row],[13.08.2025]],0)</f>
        <v>0</v>
      </c>
      <c r="CM672" s="161"/>
      <c r="CN672" s="166">
        <f>IF(PMKAFAAPAYER[[#This Row],[ ]]="Payé",PMKAFAAPAYER[[#This Row],[20.08.2025]],0)</f>
        <v>0</v>
      </c>
      <c r="CO672" s="161"/>
      <c r="CP672" s="176">
        <f>IF(PMKAFAAPAYER[[#This Row],[ ]]="Payé",PMKAFAAPAYER[[#This Row],[27.08.2025]],0)</f>
        <v>0</v>
      </c>
      <c r="CQ672" s="18">
        <f t="shared" si="163"/>
        <v>0</v>
      </c>
      <c r="CR672" s="162"/>
      <c r="CS672" s="166">
        <f>IF(PMKAFAAPAYER[[#This Row],[ ]]="Payé",PMKAFAAPAYER[[#This Row],[03.09.2025]],0)</f>
        <v>0</v>
      </c>
      <c r="CT672" s="161"/>
      <c r="CU672" s="166">
        <f>IF(PMKAFAAPAYER[[#This Row],[ ]]="Payé",PMKAFAAPAYER[[#This Row],[10.09.2025]],0)</f>
        <v>0</v>
      </c>
      <c r="CV672" s="161"/>
      <c r="CW672" s="166">
        <f>IF(PMKAFAAPAYER[[#This Row],[ ]]="Payé",PMKAFAAPAYER[[#This Row],[17.09.2025]],0)</f>
        <v>0</v>
      </c>
      <c r="CX672" s="161"/>
      <c r="CY672" s="176">
        <f>IF(PMKAFAAPAYER[[#This Row],[ ]]="Payé",PMKAFAAPAYER[[#This Row],[24.09.2025]],0)</f>
        <v>0</v>
      </c>
      <c r="CZ672" s="17">
        <f t="shared" si="164"/>
        <v>0</v>
      </c>
      <c r="DA672" s="162"/>
      <c r="DB672" s="166">
        <f>IF(PMKAFAAPAYER[[#This Row],[ ]]="Payé",PMKAFAAPAYER[[#This Row],[01.10.2025]],0)</f>
        <v>0</v>
      </c>
      <c r="DC672" s="161"/>
      <c r="DD672" s="166">
        <f>IF(PMKAFAAPAYER[[#This Row],[ ]]="Payé",PMKAFAAPAYER[[#This Row],[08.10.2025]],0)</f>
        <v>0</v>
      </c>
      <c r="DE672" s="161"/>
      <c r="DF672" s="166">
        <f>IF(PMKAFAAPAYER[[#This Row],[ ]]="Payé",PMKAFAAPAYER[[#This Row],[15.10.2025]],0)</f>
        <v>0</v>
      </c>
      <c r="DG672" s="161"/>
      <c r="DH672" s="166">
        <f>IF(PMKAFAAPAYER[[#This Row],[ ]]="Payé",PMKAFAAPAYER[[#This Row],[22.10.2025]],0)</f>
        <v>0</v>
      </c>
      <c r="DI672" s="161"/>
      <c r="DJ672" s="176">
        <f>IF(PMKAFAAPAYER[[#This Row],[ ]]="Payé",PMKAFAAPAYER[[#This Row],[29.10.2025]],0)</f>
        <v>0</v>
      </c>
      <c r="DK672" s="18">
        <f t="shared" si="165"/>
        <v>0</v>
      </c>
      <c r="DL672" s="162"/>
      <c r="DM672" s="166">
        <f>IF(PMKAFAAPAYER[[#This Row],[ ]]="Payé",PMKAFAAPAYER[[#This Row],[05.11.2025]],0)</f>
        <v>0</v>
      </c>
      <c r="DN672" s="161"/>
      <c r="DO672" s="166">
        <f>IF(PMKAFAAPAYER[[#This Row],[ ]]="Payé",PMKAFAAPAYER[[#This Row],[12.11.2025]],0)</f>
        <v>0</v>
      </c>
      <c r="DP672" s="161"/>
      <c r="DQ672" s="166">
        <f>IF(PMKAFAAPAYER[[#This Row],[ ]]="Payé",PMKAFAAPAYER[[#This Row],[19.11.2025]],0)</f>
        <v>0</v>
      </c>
      <c r="DR672" s="161"/>
      <c r="DS672" s="176">
        <f>IF(PMKAFAAPAYER[[#This Row],[ ]]="Payé",PMKAFAAPAYER[[#This Row],[26.11.2025]],0)</f>
        <v>0</v>
      </c>
      <c r="DT672" s="17">
        <f t="shared" si="166"/>
        <v>0</v>
      </c>
      <c r="DU672" s="162"/>
      <c r="DV672" s="166">
        <f>IF(PMKAFAAPAYER[[#This Row],[ ]]="Payé",PMKAFAAPAYER[[#This Row],[03.12.2025]],0)</f>
        <v>0</v>
      </c>
      <c r="DW672" s="161"/>
      <c r="DX672" s="166">
        <f>IF(PMKAFAAPAYER[[#This Row],[ ]]="Payé",PMKAFAAPAYER[[#This Row],[10.12.2025]],0)</f>
        <v>0</v>
      </c>
      <c r="DY672" s="161"/>
      <c r="DZ672" s="166">
        <f>IF(PMKAFAAPAYER[[#This Row],[ ]]="Payé",PMKAFAAPAYER[[#This Row],[17.12.2025]],0)</f>
        <v>0</v>
      </c>
      <c r="EA672" s="161"/>
      <c r="EB672" s="166">
        <f>IF(PMKAFAAPAYER[[#This Row],[ ]]="Payé",PMKAFAAPAYER[[#This Row],[24.12.2025]],0)</f>
        <v>0</v>
      </c>
      <c r="EC672" s="161"/>
      <c r="ED672" s="176">
        <f>IF(PMKAFAAPAYER[[#This Row],[ ]]="Payé",PMKAFAAPAYER[[#This Row],[31.12.2025]],0)</f>
        <v>0</v>
      </c>
      <c r="EE672" s="18">
        <f t="shared" si="167"/>
        <v>0</v>
      </c>
      <c r="EF672" s="11">
        <f t="shared" si="168"/>
        <v>0</v>
      </c>
      <c r="EG672" s="16">
        <f>+PMKAFAAPAYER[[#This Row],[CHF]]-PMKAFAAPAYER[[#This Row],[T2025]]</f>
        <v>0</v>
      </c>
    </row>
    <row r="673" spans="1:137" x14ac:dyDescent="0.3">
      <c r="A673" s="9">
        <f t="shared" si="169"/>
        <v>668</v>
      </c>
      <c r="B673" s="250"/>
      <c r="C673" s="251"/>
      <c r="D673" s="252"/>
      <c r="E673" s="253"/>
      <c r="F673" s="265">
        <f t="shared" si="155"/>
        <v>0</v>
      </c>
      <c r="G673" s="254"/>
      <c r="H673" s="255"/>
      <c r="I673" s="256"/>
      <c r="J673" s="14"/>
      <c r="K673" s="14"/>
      <c r="L673" s="14"/>
      <c r="N673" s="15"/>
      <c r="P673" s="258"/>
      <c r="Q673" s="259"/>
      <c r="R673" s="260"/>
      <c r="S673" s="166">
        <f>IF(PMKAFAAPAYER[[#This Row],[ ]]="Payé",PMKAFAAPAYER[[#This Row],[02.01.2025]],0)</f>
        <v>0</v>
      </c>
      <c r="T673" s="234"/>
      <c r="U673" s="166">
        <f>IF(PMKAFAAPAYER[[#This Row],[ ]]="Payé",PMKAFAAPAYER[[#This Row],[09.01.2025]],0)</f>
        <v>0</v>
      </c>
      <c r="V673" s="234"/>
      <c r="W673" s="166">
        <f>IF(PMKAFAAPAYER[[#This Row],[ ]]="Payé",PMKAFAAPAYER[[#This Row],[16.01.2025]],0)</f>
        <v>0</v>
      </c>
      <c r="X673" s="234"/>
      <c r="Y673" s="166">
        <f>IF(PMKAFAAPAYER[[#This Row],[ ]]="Payé",PMKAFAAPAYER[[#This Row],[23.01.2025]],0)</f>
        <v>0</v>
      </c>
      <c r="Z673" s="234"/>
      <c r="AA673" s="176">
        <f>IF(PMKAFAAPAYER[[#This Row],[ ]]="Payé",PMKAFAAPAYER[[#This Row],[30.01.2025]],0)</f>
        <v>0</v>
      </c>
      <c r="AB673" s="32">
        <f t="shared" si="156"/>
        <v>0</v>
      </c>
      <c r="AC673" s="234"/>
      <c r="AD673" s="166">
        <f>IF(PMKAFAAPAYER[[#This Row],[ ]]="Payé",PMKAFAAPAYER[[#This Row],[06.02.2025]],0)</f>
        <v>0</v>
      </c>
      <c r="AE673" s="234"/>
      <c r="AF673" s="166">
        <f>IF(PMKAFAAPAYER[[#This Row],[ ]]="Payé",PMKAFAAPAYER[[#This Row],[13.02.2025]],0)</f>
        <v>0</v>
      </c>
      <c r="AG673" s="234"/>
      <c r="AH673" s="166">
        <f>IF(PMKAFAAPAYER[[#This Row],[ ]]="Payé",PMKAFAAPAYER[[#This Row],[20.02.2025]],0)</f>
        <v>0</v>
      </c>
      <c r="AI673" s="234"/>
      <c r="AJ673" s="176">
        <f>IF(PMKAFAAPAYER[[#This Row],[ ]]="Payé",PMKAFAAPAYER[[#This Row],[27.02.2025]],0)</f>
        <v>0</v>
      </c>
      <c r="AK673" s="47">
        <f t="shared" si="157"/>
        <v>0</v>
      </c>
      <c r="AL673" s="162"/>
      <c r="AM673" s="166">
        <f>IF(PMKAFAAPAYER[[#This Row],[ ]]="Payé",PMKAFAAPAYER[[#This Row],[05.03.2025]],0)</f>
        <v>0</v>
      </c>
      <c r="AN673" s="161"/>
      <c r="AO673" s="166">
        <f>IF(PMKAFAAPAYER[[#This Row],[ ]]="Payé",PMKAFAAPAYER[[#This Row],[12.03.2025]],0)</f>
        <v>0</v>
      </c>
      <c r="AP673" s="161"/>
      <c r="AQ673" s="166">
        <f>IF(PMKAFAAPAYER[[#This Row],[ ]]="Payé",PMKAFAAPAYER[[#This Row],[19.03.2025]],0)</f>
        <v>0</v>
      </c>
      <c r="AR673" s="161"/>
      <c r="AS673" s="176">
        <f>IF(PMKAFAAPAYER[[#This Row],[ ]]="Payé",PMKAFAAPAYER[[#This Row],[26.03.2025]],0)</f>
        <v>0</v>
      </c>
      <c r="AT673" s="17">
        <f t="shared" si="158"/>
        <v>0</v>
      </c>
      <c r="AU673" s="162"/>
      <c r="AV673" s="166">
        <f>IF(PMKAFAAPAYER[[#This Row],[ ]]="Payé",PMKAFAAPAYER[[#This Row],[02.04.2025]],0)</f>
        <v>0</v>
      </c>
      <c r="AW673" s="161"/>
      <c r="AX673" s="166">
        <f>IF(PMKAFAAPAYER[[#This Row],[ ]]="Payé",PMKAFAAPAYER[[#This Row],[09.04.2025]],0)</f>
        <v>0</v>
      </c>
      <c r="AY673" s="161"/>
      <c r="AZ673" s="166">
        <f>IF(PMKAFAAPAYER[[#This Row],[ ]]="Payé",PMKAFAAPAYER[[#This Row],[16.04.2025]],0)</f>
        <v>0</v>
      </c>
      <c r="BA673" s="161"/>
      <c r="BB673" s="166">
        <f>IF(PMKAFAAPAYER[[#This Row],[ ]]="Payé",PMKAFAAPAYER[[#This Row],[23.04.2025]],0)</f>
        <v>0</v>
      </c>
      <c r="BC673" s="161"/>
      <c r="BD673" s="176">
        <f>IF(PMKAFAAPAYER[[#This Row],[ ]]="Payé",PMKAFAAPAYER[[#This Row],[30.04.2025]],0)</f>
        <v>0</v>
      </c>
      <c r="BE673" s="18">
        <f t="shared" si="159"/>
        <v>0</v>
      </c>
      <c r="BF673" s="162"/>
      <c r="BG673" s="166">
        <f>IF(PMKAFAAPAYER[[#This Row],[ ]]="Payé",PMKAFAAPAYER[[#This Row],[07.05.2025]],0)</f>
        <v>0</v>
      </c>
      <c r="BH673" s="161"/>
      <c r="BI673" s="166">
        <f>IF(PMKAFAAPAYER[[#This Row],[ ]]="Payé",PMKAFAAPAYER[[#This Row],[14.05.2025]],0)</f>
        <v>0</v>
      </c>
      <c r="BJ673" s="161"/>
      <c r="BK673" s="166">
        <f>IF(PMKAFAAPAYER[[#This Row],[ ]]="Payé",PMKAFAAPAYER[[#This Row],[21.05.2025]],0)</f>
        <v>0</v>
      </c>
      <c r="BL673" s="161"/>
      <c r="BM673" s="176">
        <f>IF(PMKAFAAPAYER[[#This Row],[ ]]="Payé",PMKAFAAPAYER[[#This Row],[28.05.2025]],0)</f>
        <v>0</v>
      </c>
      <c r="BN673" s="17">
        <f t="shared" si="160"/>
        <v>0</v>
      </c>
      <c r="BO673" s="162"/>
      <c r="BP673" s="166">
        <f>IF(PMKAFAAPAYER[[#This Row],[ ]]="Payé",PMKAFAAPAYER[[#This Row],[04.06.2025]],0)</f>
        <v>0</v>
      </c>
      <c r="BQ673" s="161"/>
      <c r="BR673" s="166">
        <f>IF(PMKAFAAPAYER[[#This Row],[ ]]="Payé",PMKAFAAPAYER[[#This Row],[11.06.2025]],0)</f>
        <v>0</v>
      </c>
      <c r="BS673" s="161"/>
      <c r="BT673" s="166">
        <f>IF(PMKAFAAPAYER[[#This Row],[ ]]="Payé",PMKAFAAPAYER[[#This Row],[18.06.2025]],0)</f>
        <v>0</v>
      </c>
      <c r="BU673" s="161"/>
      <c r="BV673" s="176">
        <f>IF(PMKAFAAPAYER[[#This Row],[ ]]="Payé",PMKAFAAPAYER[[#This Row],[25.06.2025]],0)</f>
        <v>0</v>
      </c>
      <c r="BW673" s="18">
        <f t="shared" si="161"/>
        <v>0</v>
      </c>
      <c r="BX673" s="162"/>
      <c r="BY673" s="166">
        <f>IF(PMKAFAAPAYER[[#This Row],[ ]]="Payé",PMKAFAAPAYER[[#This Row],[02.07.2025]],0)</f>
        <v>0</v>
      </c>
      <c r="BZ673" s="161"/>
      <c r="CA673" s="166">
        <f>IF(PMKAFAAPAYER[[#This Row],[ ]]="Payé",PMKAFAAPAYER[[#This Row],[09.07.2025]],0)</f>
        <v>0</v>
      </c>
      <c r="CB673" s="161"/>
      <c r="CC673" s="166">
        <f>IF(PMKAFAAPAYER[[#This Row],[ ]]="Payé",PMKAFAAPAYER[[#This Row],[16.07.2025]],0)</f>
        <v>0</v>
      </c>
      <c r="CD673" s="161"/>
      <c r="CE673" s="166">
        <f>IF(PMKAFAAPAYER[[#This Row],[ ]]="Payé",PMKAFAAPAYER[[#This Row],[23.07.2025]],0)</f>
        <v>0</v>
      </c>
      <c r="CF673" s="161"/>
      <c r="CG673" s="176">
        <f>IF(PMKAFAAPAYER[[#This Row],[ ]]="Payé",PMKAFAAPAYER[[#This Row],[30.07.2025]],0)</f>
        <v>0</v>
      </c>
      <c r="CH673" s="17">
        <f t="shared" si="162"/>
        <v>0</v>
      </c>
      <c r="CI673" s="162"/>
      <c r="CJ673" s="166">
        <f>IF(PMKAFAAPAYER[[#This Row],[ ]]="Payé",PMKAFAAPAYER[[#This Row],[06.08.2025]],0)</f>
        <v>0</v>
      </c>
      <c r="CK673" s="161"/>
      <c r="CL673" s="166">
        <f>IF(PMKAFAAPAYER[[#This Row],[ ]]="Payé",PMKAFAAPAYER[[#This Row],[13.08.2025]],0)</f>
        <v>0</v>
      </c>
      <c r="CM673" s="161"/>
      <c r="CN673" s="166">
        <f>IF(PMKAFAAPAYER[[#This Row],[ ]]="Payé",PMKAFAAPAYER[[#This Row],[20.08.2025]],0)</f>
        <v>0</v>
      </c>
      <c r="CO673" s="161"/>
      <c r="CP673" s="176">
        <f>IF(PMKAFAAPAYER[[#This Row],[ ]]="Payé",PMKAFAAPAYER[[#This Row],[27.08.2025]],0)</f>
        <v>0</v>
      </c>
      <c r="CQ673" s="18">
        <f t="shared" si="163"/>
        <v>0</v>
      </c>
      <c r="CR673" s="162"/>
      <c r="CS673" s="166">
        <f>IF(PMKAFAAPAYER[[#This Row],[ ]]="Payé",PMKAFAAPAYER[[#This Row],[03.09.2025]],0)</f>
        <v>0</v>
      </c>
      <c r="CT673" s="161"/>
      <c r="CU673" s="166">
        <f>IF(PMKAFAAPAYER[[#This Row],[ ]]="Payé",PMKAFAAPAYER[[#This Row],[10.09.2025]],0)</f>
        <v>0</v>
      </c>
      <c r="CV673" s="161"/>
      <c r="CW673" s="166">
        <f>IF(PMKAFAAPAYER[[#This Row],[ ]]="Payé",PMKAFAAPAYER[[#This Row],[17.09.2025]],0)</f>
        <v>0</v>
      </c>
      <c r="CX673" s="161"/>
      <c r="CY673" s="176">
        <f>IF(PMKAFAAPAYER[[#This Row],[ ]]="Payé",PMKAFAAPAYER[[#This Row],[24.09.2025]],0)</f>
        <v>0</v>
      </c>
      <c r="CZ673" s="17">
        <f t="shared" si="164"/>
        <v>0</v>
      </c>
      <c r="DA673" s="162"/>
      <c r="DB673" s="166">
        <f>IF(PMKAFAAPAYER[[#This Row],[ ]]="Payé",PMKAFAAPAYER[[#This Row],[01.10.2025]],0)</f>
        <v>0</v>
      </c>
      <c r="DC673" s="161"/>
      <c r="DD673" s="166">
        <f>IF(PMKAFAAPAYER[[#This Row],[ ]]="Payé",PMKAFAAPAYER[[#This Row],[08.10.2025]],0)</f>
        <v>0</v>
      </c>
      <c r="DE673" s="161"/>
      <c r="DF673" s="166">
        <f>IF(PMKAFAAPAYER[[#This Row],[ ]]="Payé",PMKAFAAPAYER[[#This Row],[15.10.2025]],0)</f>
        <v>0</v>
      </c>
      <c r="DG673" s="161"/>
      <c r="DH673" s="166">
        <f>IF(PMKAFAAPAYER[[#This Row],[ ]]="Payé",PMKAFAAPAYER[[#This Row],[22.10.2025]],0)</f>
        <v>0</v>
      </c>
      <c r="DI673" s="161"/>
      <c r="DJ673" s="176">
        <f>IF(PMKAFAAPAYER[[#This Row],[ ]]="Payé",PMKAFAAPAYER[[#This Row],[29.10.2025]],0)</f>
        <v>0</v>
      </c>
      <c r="DK673" s="18">
        <f t="shared" si="165"/>
        <v>0</v>
      </c>
      <c r="DL673" s="162"/>
      <c r="DM673" s="166">
        <f>IF(PMKAFAAPAYER[[#This Row],[ ]]="Payé",PMKAFAAPAYER[[#This Row],[05.11.2025]],0)</f>
        <v>0</v>
      </c>
      <c r="DN673" s="161"/>
      <c r="DO673" s="166">
        <f>IF(PMKAFAAPAYER[[#This Row],[ ]]="Payé",PMKAFAAPAYER[[#This Row],[12.11.2025]],0)</f>
        <v>0</v>
      </c>
      <c r="DP673" s="161"/>
      <c r="DQ673" s="166">
        <f>IF(PMKAFAAPAYER[[#This Row],[ ]]="Payé",PMKAFAAPAYER[[#This Row],[19.11.2025]],0)</f>
        <v>0</v>
      </c>
      <c r="DR673" s="161"/>
      <c r="DS673" s="176">
        <f>IF(PMKAFAAPAYER[[#This Row],[ ]]="Payé",PMKAFAAPAYER[[#This Row],[26.11.2025]],0)</f>
        <v>0</v>
      </c>
      <c r="DT673" s="17">
        <f t="shared" si="166"/>
        <v>0</v>
      </c>
      <c r="DU673" s="162"/>
      <c r="DV673" s="166">
        <f>IF(PMKAFAAPAYER[[#This Row],[ ]]="Payé",PMKAFAAPAYER[[#This Row],[03.12.2025]],0)</f>
        <v>0</v>
      </c>
      <c r="DW673" s="161"/>
      <c r="DX673" s="166">
        <f>IF(PMKAFAAPAYER[[#This Row],[ ]]="Payé",PMKAFAAPAYER[[#This Row],[10.12.2025]],0)</f>
        <v>0</v>
      </c>
      <c r="DY673" s="161"/>
      <c r="DZ673" s="166">
        <f>IF(PMKAFAAPAYER[[#This Row],[ ]]="Payé",PMKAFAAPAYER[[#This Row],[17.12.2025]],0)</f>
        <v>0</v>
      </c>
      <c r="EA673" s="161"/>
      <c r="EB673" s="166">
        <f>IF(PMKAFAAPAYER[[#This Row],[ ]]="Payé",PMKAFAAPAYER[[#This Row],[24.12.2025]],0)</f>
        <v>0</v>
      </c>
      <c r="EC673" s="161"/>
      <c r="ED673" s="176">
        <f>IF(PMKAFAAPAYER[[#This Row],[ ]]="Payé",PMKAFAAPAYER[[#This Row],[31.12.2025]],0)</f>
        <v>0</v>
      </c>
      <c r="EE673" s="18">
        <f t="shared" si="167"/>
        <v>0</v>
      </c>
      <c r="EF673" s="11">
        <f t="shared" si="168"/>
        <v>0</v>
      </c>
      <c r="EG673" s="16">
        <f>+PMKAFAAPAYER[[#This Row],[CHF]]-PMKAFAAPAYER[[#This Row],[T2025]]</f>
        <v>0</v>
      </c>
    </row>
    <row r="674" spans="1:137" x14ac:dyDescent="0.3">
      <c r="A674" s="9">
        <f t="shared" si="169"/>
        <v>669</v>
      </c>
      <c r="B674" s="250"/>
      <c r="C674" s="251"/>
      <c r="D674" s="252"/>
      <c r="E674" s="253"/>
      <c r="F674" s="265">
        <f t="shared" si="155"/>
        <v>0</v>
      </c>
      <c r="G674" s="254"/>
      <c r="H674" s="255"/>
      <c r="I674" s="256"/>
      <c r="J674" s="14"/>
      <c r="K674" s="14"/>
      <c r="L674" s="14"/>
      <c r="N674" s="15"/>
      <c r="P674" s="258"/>
      <c r="Q674" s="259"/>
      <c r="R674" s="260"/>
      <c r="S674" s="166">
        <f>IF(PMKAFAAPAYER[[#This Row],[ ]]="Payé",PMKAFAAPAYER[[#This Row],[02.01.2025]],0)</f>
        <v>0</v>
      </c>
      <c r="T674" s="234"/>
      <c r="U674" s="166">
        <f>IF(PMKAFAAPAYER[[#This Row],[ ]]="Payé",PMKAFAAPAYER[[#This Row],[09.01.2025]],0)</f>
        <v>0</v>
      </c>
      <c r="V674" s="234"/>
      <c r="W674" s="166">
        <f>IF(PMKAFAAPAYER[[#This Row],[ ]]="Payé",PMKAFAAPAYER[[#This Row],[16.01.2025]],0)</f>
        <v>0</v>
      </c>
      <c r="X674" s="234"/>
      <c r="Y674" s="166">
        <f>IF(PMKAFAAPAYER[[#This Row],[ ]]="Payé",PMKAFAAPAYER[[#This Row],[23.01.2025]],0)</f>
        <v>0</v>
      </c>
      <c r="Z674" s="234"/>
      <c r="AA674" s="176">
        <f>IF(PMKAFAAPAYER[[#This Row],[ ]]="Payé",PMKAFAAPAYER[[#This Row],[30.01.2025]],0)</f>
        <v>0</v>
      </c>
      <c r="AB674" s="32">
        <f t="shared" si="156"/>
        <v>0</v>
      </c>
      <c r="AC674" s="234"/>
      <c r="AD674" s="166">
        <f>IF(PMKAFAAPAYER[[#This Row],[ ]]="Payé",PMKAFAAPAYER[[#This Row],[06.02.2025]],0)</f>
        <v>0</v>
      </c>
      <c r="AE674" s="234"/>
      <c r="AF674" s="166">
        <f>IF(PMKAFAAPAYER[[#This Row],[ ]]="Payé",PMKAFAAPAYER[[#This Row],[13.02.2025]],0)</f>
        <v>0</v>
      </c>
      <c r="AG674" s="234"/>
      <c r="AH674" s="166">
        <f>IF(PMKAFAAPAYER[[#This Row],[ ]]="Payé",PMKAFAAPAYER[[#This Row],[20.02.2025]],0)</f>
        <v>0</v>
      </c>
      <c r="AI674" s="234"/>
      <c r="AJ674" s="176">
        <f>IF(PMKAFAAPAYER[[#This Row],[ ]]="Payé",PMKAFAAPAYER[[#This Row],[27.02.2025]],0)</f>
        <v>0</v>
      </c>
      <c r="AK674" s="47">
        <f t="shared" si="157"/>
        <v>0</v>
      </c>
      <c r="AL674" s="162"/>
      <c r="AM674" s="166">
        <f>IF(PMKAFAAPAYER[[#This Row],[ ]]="Payé",PMKAFAAPAYER[[#This Row],[05.03.2025]],0)</f>
        <v>0</v>
      </c>
      <c r="AN674" s="161"/>
      <c r="AO674" s="166">
        <f>IF(PMKAFAAPAYER[[#This Row],[ ]]="Payé",PMKAFAAPAYER[[#This Row],[12.03.2025]],0)</f>
        <v>0</v>
      </c>
      <c r="AP674" s="161"/>
      <c r="AQ674" s="166">
        <f>IF(PMKAFAAPAYER[[#This Row],[ ]]="Payé",PMKAFAAPAYER[[#This Row],[19.03.2025]],0)</f>
        <v>0</v>
      </c>
      <c r="AR674" s="161"/>
      <c r="AS674" s="176">
        <f>IF(PMKAFAAPAYER[[#This Row],[ ]]="Payé",PMKAFAAPAYER[[#This Row],[26.03.2025]],0)</f>
        <v>0</v>
      </c>
      <c r="AT674" s="17">
        <f t="shared" si="158"/>
        <v>0</v>
      </c>
      <c r="AU674" s="162"/>
      <c r="AV674" s="166">
        <f>IF(PMKAFAAPAYER[[#This Row],[ ]]="Payé",PMKAFAAPAYER[[#This Row],[02.04.2025]],0)</f>
        <v>0</v>
      </c>
      <c r="AW674" s="161"/>
      <c r="AX674" s="166">
        <f>IF(PMKAFAAPAYER[[#This Row],[ ]]="Payé",PMKAFAAPAYER[[#This Row],[09.04.2025]],0)</f>
        <v>0</v>
      </c>
      <c r="AY674" s="161"/>
      <c r="AZ674" s="166">
        <f>IF(PMKAFAAPAYER[[#This Row],[ ]]="Payé",PMKAFAAPAYER[[#This Row],[16.04.2025]],0)</f>
        <v>0</v>
      </c>
      <c r="BA674" s="161"/>
      <c r="BB674" s="166">
        <f>IF(PMKAFAAPAYER[[#This Row],[ ]]="Payé",PMKAFAAPAYER[[#This Row],[23.04.2025]],0)</f>
        <v>0</v>
      </c>
      <c r="BC674" s="161"/>
      <c r="BD674" s="176">
        <f>IF(PMKAFAAPAYER[[#This Row],[ ]]="Payé",PMKAFAAPAYER[[#This Row],[30.04.2025]],0)</f>
        <v>0</v>
      </c>
      <c r="BE674" s="18">
        <f t="shared" si="159"/>
        <v>0</v>
      </c>
      <c r="BF674" s="162"/>
      <c r="BG674" s="166">
        <f>IF(PMKAFAAPAYER[[#This Row],[ ]]="Payé",PMKAFAAPAYER[[#This Row],[07.05.2025]],0)</f>
        <v>0</v>
      </c>
      <c r="BH674" s="161"/>
      <c r="BI674" s="166">
        <f>IF(PMKAFAAPAYER[[#This Row],[ ]]="Payé",PMKAFAAPAYER[[#This Row],[14.05.2025]],0)</f>
        <v>0</v>
      </c>
      <c r="BJ674" s="161"/>
      <c r="BK674" s="166">
        <f>IF(PMKAFAAPAYER[[#This Row],[ ]]="Payé",PMKAFAAPAYER[[#This Row],[21.05.2025]],0)</f>
        <v>0</v>
      </c>
      <c r="BL674" s="161"/>
      <c r="BM674" s="176">
        <f>IF(PMKAFAAPAYER[[#This Row],[ ]]="Payé",PMKAFAAPAYER[[#This Row],[28.05.2025]],0)</f>
        <v>0</v>
      </c>
      <c r="BN674" s="17">
        <f t="shared" si="160"/>
        <v>0</v>
      </c>
      <c r="BO674" s="162"/>
      <c r="BP674" s="166">
        <f>IF(PMKAFAAPAYER[[#This Row],[ ]]="Payé",PMKAFAAPAYER[[#This Row],[04.06.2025]],0)</f>
        <v>0</v>
      </c>
      <c r="BQ674" s="161"/>
      <c r="BR674" s="166">
        <f>IF(PMKAFAAPAYER[[#This Row],[ ]]="Payé",PMKAFAAPAYER[[#This Row],[11.06.2025]],0)</f>
        <v>0</v>
      </c>
      <c r="BS674" s="161"/>
      <c r="BT674" s="166">
        <f>IF(PMKAFAAPAYER[[#This Row],[ ]]="Payé",PMKAFAAPAYER[[#This Row],[18.06.2025]],0)</f>
        <v>0</v>
      </c>
      <c r="BU674" s="161"/>
      <c r="BV674" s="176">
        <f>IF(PMKAFAAPAYER[[#This Row],[ ]]="Payé",PMKAFAAPAYER[[#This Row],[25.06.2025]],0)</f>
        <v>0</v>
      </c>
      <c r="BW674" s="18">
        <f t="shared" si="161"/>
        <v>0</v>
      </c>
      <c r="BX674" s="162"/>
      <c r="BY674" s="166">
        <f>IF(PMKAFAAPAYER[[#This Row],[ ]]="Payé",PMKAFAAPAYER[[#This Row],[02.07.2025]],0)</f>
        <v>0</v>
      </c>
      <c r="BZ674" s="161"/>
      <c r="CA674" s="166">
        <f>IF(PMKAFAAPAYER[[#This Row],[ ]]="Payé",PMKAFAAPAYER[[#This Row],[09.07.2025]],0)</f>
        <v>0</v>
      </c>
      <c r="CB674" s="161"/>
      <c r="CC674" s="166">
        <f>IF(PMKAFAAPAYER[[#This Row],[ ]]="Payé",PMKAFAAPAYER[[#This Row],[16.07.2025]],0)</f>
        <v>0</v>
      </c>
      <c r="CD674" s="161"/>
      <c r="CE674" s="166">
        <f>IF(PMKAFAAPAYER[[#This Row],[ ]]="Payé",PMKAFAAPAYER[[#This Row],[23.07.2025]],0)</f>
        <v>0</v>
      </c>
      <c r="CF674" s="161"/>
      <c r="CG674" s="176">
        <f>IF(PMKAFAAPAYER[[#This Row],[ ]]="Payé",PMKAFAAPAYER[[#This Row],[30.07.2025]],0)</f>
        <v>0</v>
      </c>
      <c r="CH674" s="17">
        <f t="shared" si="162"/>
        <v>0</v>
      </c>
      <c r="CI674" s="162"/>
      <c r="CJ674" s="166">
        <f>IF(PMKAFAAPAYER[[#This Row],[ ]]="Payé",PMKAFAAPAYER[[#This Row],[06.08.2025]],0)</f>
        <v>0</v>
      </c>
      <c r="CK674" s="161"/>
      <c r="CL674" s="166">
        <f>IF(PMKAFAAPAYER[[#This Row],[ ]]="Payé",PMKAFAAPAYER[[#This Row],[13.08.2025]],0)</f>
        <v>0</v>
      </c>
      <c r="CM674" s="161"/>
      <c r="CN674" s="166">
        <f>IF(PMKAFAAPAYER[[#This Row],[ ]]="Payé",PMKAFAAPAYER[[#This Row],[20.08.2025]],0)</f>
        <v>0</v>
      </c>
      <c r="CO674" s="161"/>
      <c r="CP674" s="176">
        <f>IF(PMKAFAAPAYER[[#This Row],[ ]]="Payé",PMKAFAAPAYER[[#This Row],[27.08.2025]],0)</f>
        <v>0</v>
      </c>
      <c r="CQ674" s="18">
        <f t="shared" si="163"/>
        <v>0</v>
      </c>
      <c r="CR674" s="162"/>
      <c r="CS674" s="166">
        <f>IF(PMKAFAAPAYER[[#This Row],[ ]]="Payé",PMKAFAAPAYER[[#This Row],[03.09.2025]],0)</f>
        <v>0</v>
      </c>
      <c r="CT674" s="161"/>
      <c r="CU674" s="166">
        <f>IF(PMKAFAAPAYER[[#This Row],[ ]]="Payé",PMKAFAAPAYER[[#This Row],[10.09.2025]],0)</f>
        <v>0</v>
      </c>
      <c r="CV674" s="161"/>
      <c r="CW674" s="166">
        <f>IF(PMKAFAAPAYER[[#This Row],[ ]]="Payé",PMKAFAAPAYER[[#This Row],[17.09.2025]],0)</f>
        <v>0</v>
      </c>
      <c r="CX674" s="161"/>
      <c r="CY674" s="176">
        <f>IF(PMKAFAAPAYER[[#This Row],[ ]]="Payé",PMKAFAAPAYER[[#This Row],[24.09.2025]],0)</f>
        <v>0</v>
      </c>
      <c r="CZ674" s="17">
        <f t="shared" si="164"/>
        <v>0</v>
      </c>
      <c r="DA674" s="162"/>
      <c r="DB674" s="166">
        <f>IF(PMKAFAAPAYER[[#This Row],[ ]]="Payé",PMKAFAAPAYER[[#This Row],[01.10.2025]],0)</f>
        <v>0</v>
      </c>
      <c r="DC674" s="161"/>
      <c r="DD674" s="166">
        <f>IF(PMKAFAAPAYER[[#This Row],[ ]]="Payé",PMKAFAAPAYER[[#This Row],[08.10.2025]],0)</f>
        <v>0</v>
      </c>
      <c r="DE674" s="161"/>
      <c r="DF674" s="166">
        <f>IF(PMKAFAAPAYER[[#This Row],[ ]]="Payé",PMKAFAAPAYER[[#This Row],[15.10.2025]],0)</f>
        <v>0</v>
      </c>
      <c r="DG674" s="161"/>
      <c r="DH674" s="166">
        <f>IF(PMKAFAAPAYER[[#This Row],[ ]]="Payé",PMKAFAAPAYER[[#This Row],[22.10.2025]],0)</f>
        <v>0</v>
      </c>
      <c r="DI674" s="161"/>
      <c r="DJ674" s="176">
        <f>IF(PMKAFAAPAYER[[#This Row],[ ]]="Payé",PMKAFAAPAYER[[#This Row],[29.10.2025]],0)</f>
        <v>0</v>
      </c>
      <c r="DK674" s="18">
        <f t="shared" si="165"/>
        <v>0</v>
      </c>
      <c r="DL674" s="162"/>
      <c r="DM674" s="166">
        <f>IF(PMKAFAAPAYER[[#This Row],[ ]]="Payé",PMKAFAAPAYER[[#This Row],[05.11.2025]],0)</f>
        <v>0</v>
      </c>
      <c r="DN674" s="161"/>
      <c r="DO674" s="166">
        <f>IF(PMKAFAAPAYER[[#This Row],[ ]]="Payé",PMKAFAAPAYER[[#This Row],[12.11.2025]],0)</f>
        <v>0</v>
      </c>
      <c r="DP674" s="161"/>
      <c r="DQ674" s="166">
        <f>IF(PMKAFAAPAYER[[#This Row],[ ]]="Payé",PMKAFAAPAYER[[#This Row],[19.11.2025]],0)</f>
        <v>0</v>
      </c>
      <c r="DR674" s="161"/>
      <c r="DS674" s="176">
        <f>IF(PMKAFAAPAYER[[#This Row],[ ]]="Payé",PMKAFAAPAYER[[#This Row],[26.11.2025]],0)</f>
        <v>0</v>
      </c>
      <c r="DT674" s="17">
        <f t="shared" si="166"/>
        <v>0</v>
      </c>
      <c r="DU674" s="162"/>
      <c r="DV674" s="166">
        <f>IF(PMKAFAAPAYER[[#This Row],[ ]]="Payé",PMKAFAAPAYER[[#This Row],[03.12.2025]],0)</f>
        <v>0</v>
      </c>
      <c r="DW674" s="161"/>
      <c r="DX674" s="166">
        <f>IF(PMKAFAAPAYER[[#This Row],[ ]]="Payé",PMKAFAAPAYER[[#This Row],[10.12.2025]],0)</f>
        <v>0</v>
      </c>
      <c r="DY674" s="161"/>
      <c r="DZ674" s="166">
        <f>IF(PMKAFAAPAYER[[#This Row],[ ]]="Payé",PMKAFAAPAYER[[#This Row],[17.12.2025]],0)</f>
        <v>0</v>
      </c>
      <c r="EA674" s="161"/>
      <c r="EB674" s="166">
        <f>IF(PMKAFAAPAYER[[#This Row],[ ]]="Payé",PMKAFAAPAYER[[#This Row],[24.12.2025]],0)</f>
        <v>0</v>
      </c>
      <c r="EC674" s="161"/>
      <c r="ED674" s="176">
        <f>IF(PMKAFAAPAYER[[#This Row],[ ]]="Payé",PMKAFAAPAYER[[#This Row],[31.12.2025]],0)</f>
        <v>0</v>
      </c>
      <c r="EE674" s="18">
        <f t="shared" si="167"/>
        <v>0</v>
      </c>
      <c r="EF674" s="11">
        <f t="shared" si="168"/>
        <v>0</v>
      </c>
      <c r="EG674" s="16">
        <f>+PMKAFAAPAYER[[#This Row],[CHF]]-PMKAFAAPAYER[[#This Row],[T2025]]</f>
        <v>0</v>
      </c>
    </row>
    <row r="675" spans="1:137" x14ac:dyDescent="0.3">
      <c r="A675" s="9">
        <f t="shared" si="169"/>
        <v>670</v>
      </c>
      <c r="B675" s="250"/>
      <c r="C675" s="251"/>
      <c r="D675" s="252"/>
      <c r="E675" s="253"/>
      <c r="F675" s="265">
        <f t="shared" si="155"/>
        <v>0</v>
      </c>
      <c r="G675" s="254"/>
      <c r="H675" s="255"/>
      <c r="I675" s="256"/>
      <c r="J675" s="14"/>
      <c r="K675" s="14"/>
      <c r="L675" s="14"/>
      <c r="N675" s="15"/>
      <c r="P675" s="258"/>
      <c r="Q675" s="259"/>
      <c r="R675" s="260"/>
      <c r="S675" s="166">
        <f>IF(PMKAFAAPAYER[[#This Row],[ ]]="Payé",PMKAFAAPAYER[[#This Row],[02.01.2025]],0)</f>
        <v>0</v>
      </c>
      <c r="T675" s="234"/>
      <c r="U675" s="166">
        <f>IF(PMKAFAAPAYER[[#This Row],[ ]]="Payé",PMKAFAAPAYER[[#This Row],[09.01.2025]],0)</f>
        <v>0</v>
      </c>
      <c r="V675" s="234"/>
      <c r="W675" s="166">
        <f>IF(PMKAFAAPAYER[[#This Row],[ ]]="Payé",PMKAFAAPAYER[[#This Row],[16.01.2025]],0)</f>
        <v>0</v>
      </c>
      <c r="X675" s="234"/>
      <c r="Y675" s="166">
        <f>IF(PMKAFAAPAYER[[#This Row],[ ]]="Payé",PMKAFAAPAYER[[#This Row],[23.01.2025]],0)</f>
        <v>0</v>
      </c>
      <c r="Z675" s="234"/>
      <c r="AA675" s="176">
        <f>IF(PMKAFAAPAYER[[#This Row],[ ]]="Payé",PMKAFAAPAYER[[#This Row],[30.01.2025]],0)</f>
        <v>0</v>
      </c>
      <c r="AB675" s="32">
        <f t="shared" si="156"/>
        <v>0</v>
      </c>
      <c r="AC675" s="234"/>
      <c r="AD675" s="166">
        <f>IF(PMKAFAAPAYER[[#This Row],[ ]]="Payé",PMKAFAAPAYER[[#This Row],[06.02.2025]],0)</f>
        <v>0</v>
      </c>
      <c r="AE675" s="234"/>
      <c r="AF675" s="166">
        <f>IF(PMKAFAAPAYER[[#This Row],[ ]]="Payé",PMKAFAAPAYER[[#This Row],[13.02.2025]],0)</f>
        <v>0</v>
      </c>
      <c r="AG675" s="234"/>
      <c r="AH675" s="166">
        <f>IF(PMKAFAAPAYER[[#This Row],[ ]]="Payé",PMKAFAAPAYER[[#This Row],[20.02.2025]],0)</f>
        <v>0</v>
      </c>
      <c r="AI675" s="234"/>
      <c r="AJ675" s="176">
        <f>IF(PMKAFAAPAYER[[#This Row],[ ]]="Payé",PMKAFAAPAYER[[#This Row],[27.02.2025]],0)</f>
        <v>0</v>
      </c>
      <c r="AK675" s="47">
        <f t="shared" si="157"/>
        <v>0</v>
      </c>
      <c r="AL675" s="162"/>
      <c r="AM675" s="166">
        <f>IF(PMKAFAAPAYER[[#This Row],[ ]]="Payé",PMKAFAAPAYER[[#This Row],[05.03.2025]],0)</f>
        <v>0</v>
      </c>
      <c r="AN675" s="161"/>
      <c r="AO675" s="166">
        <f>IF(PMKAFAAPAYER[[#This Row],[ ]]="Payé",PMKAFAAPAYER[[#This Row],[12.03.2025]],0)</f>
        <v>0</v>
      </c>
      <c r="AP675" s="161"/>
      <c r="AQ675" s="166">
        <f>IF(PMKAFAAPAYER[[#This Row],[ ]]="Payé",PMKAFAAPAYER[[#This Row],[19.03.2025]],0)</f>
        <v>0</v>
      </c>
      <c r="AR675" s="161"/>
      <c r="AS675" s="176">
        <f>IF(PMKAFAAPAYER[[#This Row],[ ]]="Payé",PMKAFAAPAYER[[#This Row],[26.03.2025]],0)</f>
        <v>0</v>
      </c>
      <c r="AT675" s="17">
        <f t="shared" si="158"/>
        <v>0</v>
      </c>
      <c r="AU675" s="162"/>
      <c r="AV675" s="166">
        <f>IF(PMKAFAAPAYER[[#This Row],[ ]]="Payé",PMKAFAAPAYER[[#This Row],[02.04.2025]],0)</f>
        <v>0</v>
      </c>
      <c r="AW675" s="161"/>
      <c r="AX675" s="166">
        <f>IF(PMKAFAAPAYER[[#This Row],[ ]]="Payé",PMKAFAAPAYER[[#This Row],[09.04.2025]],0)</f>
        <v>0</v>
      </c>
      <c r="AY675" s="161"/>
      <c r="AZ675" s="166">
        <f>IF(PMKAFAAPAYER[[#This Row],[ ]]="Payé",PMKAFAAPAYER[[#This Row],[16.04.2025]],0)</f>
        <v>0</v>
      </c>
      <c r="BA675" s="161"/>
      <c r="BB675" s="166">
        <f>IF(PMKAFAAPAYER[[#This Row],[ ]]="Payé",PMKAFAAPAYER[[#This Row],[23.04.2025]],0)</f>
        <v>0</v>
      </c>
      <c r="BC675" s="161"/>
      <c r="BD675" s="176">
        <f>IF(PMKAFAAPAYER[[#This Row],[ ]]="Payé",PMKAFAAPAYER[[#This Row],[30.04.2025]],0)</f>
        <v>0</v>
      </c>
      <c r="BE675" s="18">
        <f t="shared" si="159"/>
        <v>0</v>
      </c>
      <c r="BF675" s="162"/>
      <c r="BG675" s="166">
        <f>IF(PMKAFAAPAYER[[#This Row],[ ]]="Payé",PMKAFAAPAYER[[#This Row],[07.05.2025]],0)</f>
        <v>0</v>
      </c>
      <c r="BH675" s="161"/>
      <c r="BI675" s="166">
        <f>IF(PMKAFAAPAYER[[#This Row],[ ]]="Payé",PMKAFAAPAYER[[#This Row],[14.05.2025]],0)</f>
        <v>0</v>
      </c>
      <c r="BJ675" s="161"/>
      <c r="BK675" s="166">
        <f>IF(PMKAFAAPAYER[[#This Row],[ ]]="Payé",PMKAFAAPAYER[[#This Row],[21.05.2025]],0)</f>
        <v>0</v>
      </c>
      <c r="BL675" s="161"/>
      <c r="BM675" s="176">
        <f>IF(PMKAFAAPAYER[[#This Row],[ ]]="Payé",PMKAFAAPAYER[[#This Row],[28.05.2025]],0)</f>
        <v>0</v>
      </c>
      <c r="BN675" s="17">
        <f t="shared" si="160"/>
        <v>0</v>
      </c>
      <c r="BO675" s="162"/>
      <c r="BP675" s="166">
        <f>IF(PMKAFAAPAYER[[#This Row],[ ]]="Payé",PMKAFAAPAYER[[#This Row],[04.06.2025]],0)</f>
        <v>0</v>
      </c>
      <c r="BQ675" s="161"/>
      <c r="BR675" s="166">
        <f>IF(PMKAFAAPAYER[[#This Row],[ ]]="Payé",PMKAFAAPAYER[[#This Row],[11.06.2025]],0)</f>
        <v>0</v>
      </c>
      <c r="BS675" s="161"/>
      <c r="BT675" s="166">
        <f>IF(PMKAFAAPAYER[[#This Row],[ ]]="Payé",PMKAFAAPAYER[[#This Row],[18.06.2025]],0)</f>
        <v>0</v>
      </c>
      <c r="BU675" s="161"/>
      <c r="BV675" s="176">
        <f>IF(PMKAFAAPAYER[[#This Row],[ ]]="Payé",PMKAFAAPAYER[[#This Row],[25.06.2025]],0)</f>
        <v>0</v>
      </c>
      <c r="BW675" s="18">
        <f t="shared" si="161"/>
        <v>0</v>
      </c>
      <c r="BX675" s="162"/>
      <c r="BY675" s="166">
        <f>IF(PMKAFAAPAYER[[#This Row],[ ]]="Payé",PMKAFAAPAYER[[#This Row],[02.07.2025]],0)</f>
        <v>0</v>
      </c>
      <c r="BZ675" s="161"/>
      <c r="CA675" s="166">
        <f>IF(PMKAFAAPAYER[[#This Row],[ ]]="Payé",PMKAFAAPAYER[[#This Row],[09.07.2025]],0)</f>
        <v>0</v>
      </c>
      <c r="CB675" s="161"/>
      <c r="CC675" s="166">
        <f>IF(PMKAFAAPAYER[[#This Row],[ ]]="Payé",PMKAFAAPAYER[[#This Row],[16.07.2025]],0)</f>
        <v>0</v>
      </c>
      <c r="CD675" s="161"/>
      <c r="CE675" s="166">
        <f>IF(PMKAFAAPAYER[[#This Row],[ ]]="Payé",PMKAFAAPAYER[[#This Row],[23.07.2025]],0)</f>
        <v>0</v>
      </c>
      <c r="CF675" s="161"/>
      <c r="CG675" s="176">
        <f>IF(PMKAFAAPAYER[[#This Row],[ ]]="Payé",PMKAFAAPAYER[[#This Row],[30.07.2025]],0)</f>
        <v>0</v>
      </c>
      <c r="CH675" s="17">
        <f t="shared" si="162"/>
        <v>0</v>
      </c>
      <c r="CI675" s="162"/>
      <c r="CJ675" s="166">
        <f>IF(PMKAFAAPAYER[[#This Row],[ ]]="Payé",PMKAFAAPAYER[[#This Row],[06.08.2025]],0)</f>
        <v>0</v>
      </c>
      <c r="CK675" s="161"/>
      <c r="CL675" s="166">
        <f>IF(PMKAFAAPAYER[[#This Row],[ ]]="Payé",PMKAFAAPAYER[[#This Row],[13.08.2025]],0)</f>
        <v>0</v>
      </c>
      <c r="CM675" s="161"/>
      <c r="CN675" s="166">
        <f>IF(PMKAFAAPAYER[[#This Row],[ ]]="Payé",PMKAFAAPAYER[[#This Row],[20.08.2025]],0)</f>
        <v>0</v>
      </c>
      <c r="CO675" s="161"/>
      <c r="CP675" s="176">
        <f>IF(PMKAFAAPAYER[[#This Row],[ ]]="Payé",PMKAFAAPAYER[[#This Row],[27.08.2025]],0)</f>
        <v>0</v>
      </c>
      <c r="CQ675" s="18">
        <f t="shared" si="163"/>
        <v>0</v>
      </c>
      <c r="CR675" s="162"/>
      <c r="CS675" s="166">
        <f>IF(PMKAFAAPAYER[[#This Row],[ ]]="Payé",PMKAFAAPAYER[[#This Row],[03.09.2025]],0)</f>
        <v>0</v>
      </c>
      <c r="CT675" s="161"/>
      <c r="CU675" s="166">
        <f>IF(PMKAFAAPAYER[[#This Row],[ ]]="Payé",PMKAFAAPAYER[[#This Row],[10.09.2025]],0)</f>
        <v>0</v>
      </c>
      <c r="CV675" s="161"/>
      <c r="CW675" s="166">
        <f>IF(PMKAFAAPAYER[[#This Row],[ ]]="Payé",PMKAFAAPAYER[[#This Row],[17.09.2025]],0)</f>
        <v>0</v>
      </c>
      <c r="CX675" s="161"/>
      <c r="CY675" s="176">
        <f>IF(PMKAFAAPAYER[[#This Row],[ ]]="Payé",PMKAFAAPAYER[[#This Row],[24.09.2025]],0)</f>
        <v>0</v>
      </c>
      <c r="CZ675" s="17">
        <f t="shared" si="164"/>
        <v>0</v>
      </c>
      <c r="DA675" s="162"/>
      <c r="DB675" s="166">
        <f>IF(PMKAFAAPAYER[[#This Row],[ ]]="Payé",PMKAFAAPAYER[[#This Row],[01.10.2025]],0)</f>
        <v>0</v>
      </c>
      <c r="DC675" s="161"/>
      <c r="DD675" s="166">
        <f>IF(PMKAFAAPAYER[[#This Row],[ ]]="Payé",PMKAFAAPAYER[[#This Row],[08.10.2025]],0)</f>
        <v>0</v>
      </c>
      <c r="DE675" s="161"/>
      <c r="DF675" s="166">
        <f>IF(PMKAFAAPAYER[[#This Row],[ ]]="Payé",PMKAFAAPAYER[[#This Row],[15.10.2025]],0)</f>
        <v>0</v>
      </c>
      <c r="DG675" s="161"/>
      <c r="DH675" s="166">
        <f>IF(PMKAFAAPAYER[[#This Row],[ ]]="Payé",PMKAFAAPAYER[[#This Row],[22.10.2025]],0)</f>
        <v>0</v>
      </c>
      <c r="DI675" s="161"/>
      <c r="DJ675" s="176">
        <f>IF(PMKAFAAPAYER[[#This Row],[ ]]="Payé",PMKAFAAPAYER[[#This Row],[29.10.2025]],0)</f>
        <v>0</v>
      </c>
      <c r="DK675" s="18">
        <f t="shared" si="165"/>
        <v>0</v>
      </c>
      <c r="DL675" s="162"/>
      <c r="DM675" s="166">
        <f>IF(PMKAFAAPAYER[[#This Row],[ ]]="Payé",PMKAFAAPAYER[[#This Row],[05.11.2025]],0)</f>
        <v>0</v>
      </c>
      <c r="DN675" s="161"/>
      <c r="DO675" s="166">
        <f>IF(PMKAFAAPAYER[[#This Row],[ ]]="Payé",PMKAFAAPAYER[[#This Row],[12.11.2025]],0)</f>
        <v>0</v>
      </c>
      <c r="DP675" s="161"/>
      <c r="DQ675" s="166">
        <f>IF(PMKAFAAPAYER[[#This Row],[ ]]="Payé",PMKAFAAPAYER[[#This Row],[19.11.2025]],0)</f>
        <v>0</v>
      </c>
      <c r="DR675" s="161"/>
      <c r="DS675" s="176">
        <f>IF(PMKAFAAPAYER[[#This Row],[ ]]="Payé",PMKAFAAPAYER[[#This Row],[26.11.2025]],0)</f>
        <v>0</v>
      </c>
      <c r="DT675" s="17">
        <f t="shared" si="166"/>
        <v>0</v>
      </c>
      <c r="DU675" s="162"/>
      <c r="DV675" s="166">
        <f>IF(PMKAFAAPAYER[[#This Row],[ ]]="Payé",PMKAFAAPAYER[[#This Row],[03.12.2025]],0)</f>
        <v>0</v>
      </c>
      <c r="DW675" s="161"/>
      <c r="DX675" s="166">
        <f>IF(PMKAFAAPAYER[[#This Row],[ ]]="Payé",PMKAFAAPAYER[[#This Row],[10.12.2025]],0)</f>
        <v>0</v>
      </c>
      <c r="DY675" s="161"/>
      <c r="DZ675" s="166">
        <f>IF(PMKAFAAPAYER[[#This Row],[ ]]="Payé",PMKAFAAPAYER[[#This Row],[17.12.2025]],0)</f>
        <v>0</v>
      </c>
      <c r="EA675" s="161"/>
      <c r="EB675" s="166">
        <f>IF(PMKAFAAPAYER[[#This Row],[ ]]="Payé",PMKAFAAPAYER[[#This Row],[24.12.2025]],0)</f>
        <v>0</v>
      </c>
      <c r="EC675" s="161"/>
      <c r="ED675" s="176">
        <f>IF(PMKAFAAPAYER[[#This Row],[ ]]="Payé",PMKAFAAPAYER[[#This Row],[31.12.2025]],0)</f>
        <v>0</v>
      </c>
      <c r="EE675" s="18">
        <f t="shared" si="167"/>
        <v>0</v>
      </c>
      <c r="EF675" s="11">
        <f t="shared" si="168"/>
        <v>0</v>
      </c>
      <c r="EG675" s="16">
        <f>+PMKAFAAPAYER[[#This Row],[CHF]]-PMKAFAAPAYER[[#This Row],[T2025]]</f>
        <v>0</v>
      </c>
    </row>
    <row r="676" spans="1:137" x14ac:dyDescent="0.3">
      <c r="A676" s="9">
        <f t="shared" si="169"/>
        <v>671</v>
      </c>
      <c r="B676" s="250"/>
      <c r="C676" s="251"/>
      <c r="D676" s="252"/>
      <c r="E676" s="253"/>
      <c r="F676" s="265">
        <f t="shared" si="155"/>
        <v>0</v>
      </c>
      <c r="G676" s="254"/>
      <c r="H676" s="255"/>
      <c r="I676" s="256"/>
      <c r="J676" s="14"/>
      <c r="K676" s="14"/>
      <c r="L676" s="14"/>
      <c r="N676" s="15"/>
      <c r="P676" s="258"/>
      <c r="Q676" s="259"/>
      <c r="R676" s="260"/>
      <c r="S676" s="166">
        <f>IF(PMKAFAAPAYER[[#This Row],[ ]]="Payé",PMKAFAAPAYER[[#This Row],[02.01.2025]],0)</f>
        <v>0</v>
      </c>
      <c r="T676" s="234"/>
      <c r="U676" s="166">
        <f>IF(PMKAFAAPAYER[[#This Row],[ ]]="Payé",PMKAFAAPAYER[[#This Row],[09.01.2025]],0)</f>
        <v>0</v>
      </c>
      <c r="V676" s="234"/>
      <c r="W676" s="166">
        <f>IF(PMKAFAAPAYER[[#This Row],[ ]]="Payé",PMKAFAAPAYER[[#This Row],[16.01.2025]],0)</f>
        <v>0</v>
      </c>
      <c r="X676" s="234"/>
      <c r="Y676" s="166">
        <f>IF(PMKAFAAPAYER[[#This Row],[ ]]="Payé",PMKAFAAPAYER[[#This Row],[23.01.2025]],0)</f>
        <v>0</v>
      </c>
      <c r="Z676" s="234"/>
      <c r="AA676" s="176">
        <f>IF(PMKAFAAPAYER[[#This Row],[ ]]="Payé",PMKAFAAPAYER[[#This Row],[30.01.2025]],0)</f>
        <v>0</v>
      </c>
      <c r="AB676" s="32">
        <f t="shared" si="156"/>
        <v>0</v>
      </c>
      <c r="AC676" s="234"/>
      <c r="AD676" s="166">
        <f>IF(PMKAFAAPAYER[[#This Row],[ ]]="Payé",PMKAFAAPAYER[[#This Row],[06.02.2025]],0)</f>
        <v>0</v>
      </c>
      <c r="AE676" s="234"/>
      <c r="AF676" s="166">
        <f>IF(PMKAFAAPAYER[[#This Row],[ ]]="Payé",PMKAFAAPAYER[[#This Row],[13.02.2025]],0)</f>
        <v>0</v>
      </c>
      <c r="AG676" s="234"/>
      <c r="AH676" s="166">
        <f>IF(PMKAFAAPAYER[[#This Row],[ ]]="Payé",PMKAFAAPAYER[[#This Row],[20.02.2025]],0)</f>
        <v>0</v>
      </c>
      <c r="AI676" s="234"/>
      <c r="AJ676" s="176">
        <f>IF(PMKAFAAPAYER[[#This Row],[ ]]="Payé",PMKAFAAPAYER[[#This Row],[27.02.2025]],0)</f>
        <v>0</v>
      </c>
      <c r="AK676" s="47">
        <f t="shared" si="157"/>
        <v>0</v>
      </c>
      <c r="AL676" s="162"/>
      <c r="AM676" s="166">
        <f>IF(PMKAFAAPAYER[[#This Row],[ ]]="Payé",PMKAFAAPAYER[[#This Row],[05.03.2025]],0)</f>
        <v>0</v>
      </c>
      <c r="AN676" s="161"/>
      <c r="AO676" s="166">
        <f>IF(PMKAFAAPAYER[[#This Row],[ ]]="Payé",PMKAFAAPAYER[[#This Row],[12.03.2025]],0)</f>
        <v>0</v>
      </c>
      <c r="AP676" s="161"/>
      <c r="AQ676" s="166">
        <f>IF(PMKAFAAPAYER[[#This Row],[ ]]="Payé",PMKAFAAPAYER[[#This Row],[19.03.2025]],0)</f>
        <v>0</v>
      </c>
      <c r="AR676" s="161"/>
      <c r="AS676" s="176">
        <f>IF(PMKAFAAPAYER[[#This Row],[ ]]="Payé",PMKAFAAPAYER[[#This Row],[26.03.2025]],0)</f>
        <v>0</v>
      </c>
      <c r="AT676" s="17">
        <f t="shared" si="158"/>
        <v>0</v>
      </c>
      <c r="AU676" s="162"/>
      <c r="AV676" s="166">
        <f>IF(PMKAFAAPAYER[[#This Row],[ ]]="Payé",PMKAFAAPAYER[[#This Row],[02.04.2025]],0)</f>
        <v>0</v>
      </c>
      <c r="AW676" s="161"/>
      <c r="AX676" s="166">
        <f>IF(PMKAFAAPAYER[[#This Row],[ ]]="Payé",PMKAFAAPAYER[[#This Row],[09.04.2025]],0)</f>
        <v>0</v>
      </c>
      <c r="AY676" s="161"/>
      <c r="AZ676" s="166">
        <f>IF(PMKAFAAPAYER[[#This Row],[ ]]="Payé",PMKAFAAPAYER[[#This Row],[16.04.2025]],0)</f>
        <v>0</v>
      </c>
      <c r="BA676" s="161"/>
      <c r="BB676" s="166">
        <f>IF(PMKAFAAPAYER[[#This Row],[ ]]="Payé",PMKAFAAPAYER[[#This Row],[23.04.2025]],0)</f>
        <v>0</v>
      </c>
      <c r="BC676" s="161"/>
      <c r="BD676" s="176">
        <f>IF(PMKAFAAPAYER[[#This Row],[ ]]="Payé",PMKAFAAPAYER[[#This Row],[30.04.2025]],0)</f>
        <v>0</v>
      </c>
      <c r="BE676" s="18">
        <f t="shared" si="159"/>
        <v>0</v>
      </c>
      <c r="BF676" s="162"/>
      <c r="BG676" s="166">
        <f>IF(PMKAFAAPAYER[[#This Row],[ ]]="Payé",PMKAFAAPAYER[[#This Row],[07.05.2025]],0)</f>
        <v>0</v>
      </c>
      <c r="BH676" s="161"/>
      <c r="BI676" s="166">
        <f>IF(PMKAFAAPAYER[[#This Row],[ ]]="Payé",PMKAFAAPAYER[[#This Row],[14.05.2025]],0)</f>
        <v>0</v>
      </c>
      <c r="BJ676" s="161"/>
      <c r="BK676" s="166">
        <f>IF(PMKAFAAPAYER[[#This Row],[ ]]="Payé",PMKAFAAPAYER[[#This Row],[21.05.2025]],0)</f>
        <v>0</v>
      </c>
      <c r="BL676" s="161"/>
      <c r="BM676" s="176">
        <f>IF(PMKAFAAPAYER[[#This Row],[ ]]="Payé",PMKAFAAPAYER[[#This Row],[28.05.2025]],0)</f>
        <v>0</v>
      </c>
      <c r="BN676" s="17">
        <f t="shared" si="160"/>
        <v>0</v>
      </c>
      <c r="BO676" s="162"/>
      <c r="BP676" s="166">
        <f>IF(PMKAFAAPAYER[[#This Row],[ ]]="Payé",PMKAFAAPAYER[[#This Row],[04.06.2025]],0)</f>
        <v>0</v>
      </c>
      <c r="BQ676" s="161"/>
      <c r="BR676" s="166">
        <f>IF(PMKAFAAPAYER[[#This Row],[ ]]="Payé",PMKAFAAPAYER[[#This Row],[11.06.2025]],0)</f>
        <v>0</v>
      </c>
      <c r="BS676" s="161"/>
      <c r="BT676" s="166">
        <f>IF(PMKAFAAPAYER[[#This Row],[ ]]="Payé",PMKAFAAPAYER[[#This Row],[18.06.2025]],0)</f>
        <v>0</v>
      </c>
      <c r="BU676" s="161"/>
      <c r="BV676" s="176">
        <f>IF(PMKAFAAPAYER[[#This Row],[ ]]="Payé",PMKAFAAPAYER[[#This Row],[25.06.2025]],0)</f>
        <v>0</v>
      </c>
      <c r="BW676" s="18">
        <f t="shared" si="161"/>
        <v>0</v>
      </c>
      <c r="BX676" s="162"/>
      <c r="BY676" s="166">
        <f>IF(PMKAFAAPAYER[[#This Row],[ ]]="Payé",PMKAFAAPAYER[[#This Row],[02.07.2025]],0)</f>
        <v>0</v>
      </c>
      <c r="BZ676" s="161"/>
      <c r="CA676" s="166">
        <f>IF(PMKAFAAPAYER[[#This Row],[ ]]="Payé",PMKAFAAPAYER[[#This Row],[09.07.2025]],0)</f>
        <v>0</v>
      </c>
      <c r="CB676" s="161"/>
      <c r="CC676" s="166">
        <f>IF(PMKAFAAPAYER[[#This Row],[ ]]="Payé",PMKAFAAPAYER[[#This Row],[16.07.2025]],0)</f>
        <v>0</v>
      </c>
      <c r="CD676" s="161"/>
      <c r="CE676" s="166">
        <f>IF(PMKAFAAPAYER[[#This Row],[ ]]="Payé",PMKAFAAPAYER[[#This Row],[23.07.2025]],0)</f>
        <v>0</v>
      </c>
      <c r="CF676" s="161"/>
      <c r="CG676" s="176">
        <f>IF(PMKAFAAPAYER[[#This Row],[ ]]="Payé",PMKAFAAPAYER[[#This Row],[30.07.2025]],0)</f>
        <v>0</v>
      </c>
      <c r="CH676" s="17">
        <f t="shared" si="162"/>
        <v>0</v>
      </c>
      <c r="CI676" s="162"/>
      <c r="CJ676" s="166">
        <f>IF(PMKAFAAPAYER[[#This Row],[ ]]="Payé",PMKAFAAPAYER[[#This Row],[06.08.2025]],0)</f>
        <v>0</v>
      </c>
      <c r="CK676" s="161"/>
      <c r="CL676" s="166">
        <f>IF(PMKAFAAPAYER[[#This Row],[ ]]="Payé",PMKAFAAPAYER[[#This Row],[13.08.2025]],0)</f>
        <v>0</v>
      </c>
      <c r="CM676" s="161"/>
      <c r="CN676" s="166">
        <f>IF(PMKAFAAPAYER[[#This Row],[ ]]="Payé",PMKAFAAPAYER[[#This Row],[20.08.2025]],0)</f>
        <v>0</v>
      </c>
      <c r="CO676" s="161"/>
      <c r="CP676" s="176">
        <f>IF(PMKAFAAPAYER[[#This Row],[ ]]="Payé",PMKAFAAPAYER[[#This Row],[27.08.2025]],0)</f>
        <v>0</v>
      </c>
      <c r="CQ676" s="18">
        <f t="shared" si="163"/>
        <v>0</v>
      </c>
      <c r="CR676" s="162"/>
      <c r="CS676" s="166">
        <f>IF(PMKAFAAPAYER[[#This Row],[ ]]="Payé",PMKAFAAPAYER[[#This Row],[03.09.2025]],0)</f>
        <v>0</v>
      </c>
      <c r="CT676" s="161"/>
      <c r="CU676" s="166">
        <f>IF(PMKAFAAPAYER[[#This Row],[ ]]="Payé",PMKAFAAPAYER[[#This Row],[10.09.2025]],0)</f>
        <v>0</v>
      </c>
      <c r="CV676" s="161"/>
      <c r="CW676" s="166">
        <f>IF(PMKAFAAPAYER[[#This Row],[ ]]="Payé",PMKAFAAPAYER[[#This Row],[17.09.2025]],0)</f>
        <v>0</v>
      </c>
      <c r="CX676" s="161"/>
      <c r="CY676" s="176">
        <f>IF(PMKAFAAPAYER[[#This Row],[ ]]="Payé",PMKAFAAPAYER[[#This Row],[24.09.2025]],0)</f>
        <v>0</v>
      </c>
      <c r="CZ676" s="17">
        <f t="shared" si="164"/>
        <v>0</v>
      </c>
      <c r="DA676" s="162"/>
      <c r="DB676" s="166">
        <f>IF(PMKAFAAPAYER[[#This Row],[ ]]="Payé",PMKAFAAPAYER[[#This Row],[01.10.2025]],0)</f>
        <v>0</v>
      </c>
      <c r="DC676" s="161"/>
      <c r="DD676" s="166">
        <f>IF(PMKAFAAPAYER[[#This Row],[ ]]="Payé",PMKAFAAPAYER[[#This Row],[08.10.2025]],0)</f>
        <v>0</v>
      </c>
      <c r="DE676" s="161"/>
      <c r="DF676" s="166">
        <f>IF(PMKAFAAPAYER[[#This Row],[ ]]="Payé",PMKAFAAPAYER[[#This Row],[15.10.2025]],0)</f>
        <v>0</v>
      </c>
      <c r="DG676" s="161"/>
      <c r="DH676" s="166">
        <f>IF(PMKAFAAPAYER[[#This Row],[ ]]="Payé",PMKAFAAPAYER[[#This Row],[22.10.2025]],0)</f>
        <v>0</v>
      </c>
      <c r="DI676" s="161"/>
      <c r="DJ676" s="176">
        <f>IF(PMKAFAAPAYER[[#This Row],[ ]]="Payé",PMKAFAAPAYER[[#This Row],[29.10.2025]],0)</f>
        <v>0</v>
      </c>
      <c r="DK676" s="18">
        <f t="shared" si="165"/>
        <v>0</v>
      </c>
      <c r="DL676" s="162"/>
      <c r="DM676" s="166">
        <f>IF(PMKAFAAPAYER[[#This Row],[ ]]="Payé",PMKAFAAPAYER[[#This Row],[05.11.2025]],0)</f>
        <v>0</v>
      </c>
      <c r="DN676" s="161"/>
      <c r="DO676" s="166">
        <f>IF(PMKAFAAPAYER[[#This Row],[ ]]="Payé",PMKAFAAPAYER[[#This Row],[12.11.2025]],0)</f>
        <v>0</v>
      </c>
      <c r="DP676" s="161"/>
      <c r="DQ676" s="166">
        <f>IF(PMKAFAAPAYER[[#This Row],[ ]]="Payé",PMKAFAAPAYER[[#This Row],[19.11.2025]],0)</f>
        <v>0</v>
      </c>
      <c r="DR676" s="161"/>
      <c r="DS676" s="176">
        <f>IF(PMKAFAAPAYER[[#This Row],[ ]]="Payé",PMKAFAAPAYER[[#This Row],[26.11.2025]],0)</f>
        <v>0</v>
      </c>
      <c r="DT676" s="17">
        <f t="shared" si="166"/>
        <v>0</v>
      </c>
      <c r="DU676" s="162"/>
      <c r="DV676" s="166">
        <f>IF(PMKAFAAPAYER[[#This Row],[ ]]="Payé",PMKAFAAPAYER[[#This Row],[03.12.2025]],0)</f>
        <v>0</v>
      </c>
      <c r="DW676" s="161"/>
      <c r="DX676" s="166">
        <f>IF(PMKAFAAPAYER[[#This Row],[ ]]="Payé",PMKAFAAPAYER[[#This Row],[10.12.2025]],0)</f>
        <v>0</v>
      </c>
      <c r="DY676" s="161"/>
      <c r="DZ676" s="166">
        <f>IF(PMKAFAAPAYER[[#This Row],[ ]]="Payé",PMKAFAAPAYER[[#This Row],[17.12.2025]],0)</f>
        <v>0</v>
      </c>
      <c r="EA676" s="161"/>
      <c r="EB676" s="166">
        <f>IF(PMKAFAAPAYER[[#This Row],[ ]]="Payé",PMKAFAAPAYER[[#This Row],[24.12.2025]],0)</f>
        <v>0</v>
      </c>
      <c r="EC676" s="161"/>
      <c r="ED676" s="176">
        <f>IF(PMKAFAAPAYER[[#This Row],[ ]]="Payé",PMKAFAAPAYER[[#This Row],[31.12.2025]],0)</f>
        <v>0</v>
      </c>
      <c r="EE676" s="18">
        <f t="shared" si="167"/>
        <v>0</v>
      </c>
      <c r="EF676" s="11">
        <f t="shared" si="168"/>
        <v>0</v>
      </c>
      <c r="EG676" s="16">
        <f>+PMKAFAAPAYER[[#This Row],[CHF]]-PMKAFAAPAYER[[#This Row],[T2025]]</f>
        <v>0</v>
      </c>
    </row>
    <row r="677" spans="1:137" x14ac:dyDescent="0.3">
      <c r="A677" s="9">
        <f t="shared" si="169"/>
        <v>672</v>
      </c>
      <c r="B677" s="250"/>
      <c r="C677" s="251"/>
      <c r="D677" s="252"/>
      <c r="E677" s="253"/>
      <c r="F677" s="265">
        <f t="shared" si="155"/>
        <v>0</v>
      </c>
      <c r="G677" s="254"/>
      <c r="H677" s="255"/>
      <c r="I677" s="256"/>
      <c r="J677" s="14"/>
      <c r="K677" s="14"/>
      <c r="L677" s="14"/>
      <c r="N677" s="15"/>
      <c r="P677" s="258"/>
      <c r="Q677" s="259"/>
      <c r="R677" s="260"/>
      <c r="S677" s="166">
        <f>IF(PMKAFAAPAYER[[#This Row],[ ]]="Payé",PMKAFAAPAYER[[#This Row],[02.01.2025]],0)</f>
        <v>0</v>
      </c>
      <c r="T677" s="234"/>
      <c r="U677" s="166">
        <f>IF(PMKAFAAPAYER[[#This Row],[ ]]="Payé",PMKAFAAPAYER[[#This Row],[09.01.2025]],0)</f>
        <v>0</v>
      </c>
      <c r="V677" s="234"/>
      <c r="W677" s="166">
        <f>IF(PMKAFAAPAYER[[#This Row],[ ]]="Payé",PMKAFAAPAYER[[#This Row],[16.01.2025]],0)</f>
        <v>0</v>
      </c>
      <c r="X677" s="234"/>
      <c r="Y677" s="166">
        <f>IF(PMKAFAAPAYER[[#This Row],[ ]]="Payé",PMKAFAAPAYER[[#This Row],[23.01.2025]],0)</f>
        <v>0</v>
      </c>
      <c r="Z677" s="234"/>
      <c r="AA677" s="176">
        <f>IF(PMKAFAAPAYER[[#This Row],[ ]]="Payé",PMKAFAAPAYER[[#This Row],[30.01.2025]],0)</f>
        <v>0</v>
      </c>
      <c r="AB677" s="32">
        <f t="shared" si="156"/>
        <v>0</v>
      </c>
      <c r="AC677" s="234"/>
      <c r="AD677" s="166">
        <f>IF(PMKAFAAPAYER[[#This Row],[ ]]="Payé",PMKAFAAPAYER[[#This Row],[06.02.2025]],0)</f>
        <v>0</v>
      </c>
      <c r="AE677" s="234"/>
      <c r="AF677" s="166">
        <f>IF(PMKAFAAPAYER[[#This Row],[ ]]="Payé",PMKAFAAPAYER[[#This Row],[13.02.2025]],0)</f>
        <v>0</v>
      </c>
      <c r="AG677" s="234"/>
      <c r="AH677" s="166">
        <f>IF(PMKAFAAPAYER[[#This Row],[ ]]="Payé",PMKAFAAPAYER[[#This Row],[20.02.2025]],0)</f>
        <v>0</v>
      </c>
      <c r="AI677" s="234"/>
      <c r="AJ677" s="176">
        <f>IF(PMKAFAAPAYER[[#This Row],[ ]]="Payé",PMKAFAAPAYER[[#This Row],[27.02.2025]],0)</f>
        <v>0</v>
      </c>
      <c r="AK677" s="47">
        <f t="shared" si="157"/>
        <v>0</v>
      </c>
      <c r="AL677" s="162"/>
      <c r="AM677" s="166">
        <f>IF(PMKAFAAPAYER[[#This Row],[ ]]="Payé",PMKAFAAPAYER[[#This Row],[05.03.2025]],0)</f>
        <v>0</v>
      </c>
      <c r="AN677" s="161"/>
      <c r="AO677" s="166">
        <f>IF(PMKAFAAPAYER[[#This Row],[ ]]="Payé",PMKAFAAPAYER[[#This Row],[12.03.2025]],0)</f>
        <v>0</v>
      </c>
      <c r="AP677" s="161"/>
      <c r="AQ677" s="166">
        <f>IF(PMKAFAAPAYER[[#This Row],[ ]]="Payé",PMKAFAAPAYER[[#This Row],[19.03.2025]],0)</f>
        <v>0</v>
      </c>
      <c r="AR677" s="161"/>
      <c r="AS677" s="176">
        <f>IF(PMKAFAAPAYER[[#This Row],[ ]]="Payé",PMKAFAAPAYER[[#This Row],[26.03.2025]],0)</f>
        <v>0</v>
      </c>
      <c r="AT677" s="17">
        <f t="shared" si="158"/>
        <v>0</v>
      </c>
      <c r="AU677" s="162"/>
      <c r="AV677" s="166">
        <f>IF(PMKAFAAPAYER[[#This Row],[ ]]="Payé",PMKAFAAPAYER[[#This Row],[02.04.2025]],0)</f>
        <v>0</v>
      </c>
      <c r="AW677" s="161"/>
      <c r="AX677" s="166">
        <f>IF(PMKAFAAPAYER[[#This Row],[ ]]="Payé",PMKAFAAPAYER[[#This Row],[09.04.2025]],0)</f>
        <v>0</v>
      </c>
      <c r="AY677" s="161"/>
      <c r="AZ677" s="166">
        <f>IF(PMKAFAAPAYER[[#This Row],[ ]]="Payé",PMKAFAAPAYER[[#This Row],[16.04.2025]],0)</f>
        <v>0</v>
      </c>
      <c r="BA677" s="161"/>
      <c r="BB677" s="166">
        <f>IF(PMKAFAAPAYER[[#This Row],[ ]]="Payé",PMKAFAAPAYER[[#This Row],[23.04.2025]],0)</f>
        <v>0</v>
      </c>
      <c r="BC677" s="161"/>
      <c r="BD677" s="176">
        <f>IF(PMKAFAAPAYER[[#This Row],[ ]]="Payé",PMKAFAAPAYER[[#This Row],[30.04.2025]],0)</f>
        <v>0</v>
      </c>
      <c r="BE677" s="18">
        <f t="shared" si="159"/>
        <v>0</v>
      </c>
      <c r="BF677" s="162"/>
      <c r="BG677" s="166">
        <f>IF(PMKAFAAPAYER[[#This Row],[ ]]="Payé",PMKAFAAPAYER[[#This Row],[07.05.2025]],0)</f>
        <v>0</v>
      </c>
      <c r="BH677" s="161"/>
      <c r="BI677" s="166">
        <f>IF(PMKAFAAPAYER[[#This Row],[ ]]="Payé",PMKAFAAPAYER[[#This Row],[14.05.2025]],0)</f>
        <v>0</v>
      </c>
      <c r="BJ677" s="161"/>
      <c r="BK677" s="166">
        <f>IF(PMKAFAAPAYER[[#This Row],[ ]]="Payé",PMKAFAAPAYER[[#This Row],[21.05.2025]],0)</f>
        <v>0</v>
      </c>
      <c r="BL677" s="161"/>
      <c r="BM677" s="176">
        <f>IF(PMKAFAAPAYER[[#This Row],[ ]]="Payé",PMKAFAAPAYER[[#This Row],[28.05.2025]],0)</f>
        <v>0</v>
      </c>
      <c r="BN677" s="17">
        <f t="shared" si="160"/>
        <v>0</v>
      </c>
      <c r="BO677" s="162"/>
      <c r="BP677" s="166">
        <f>IF(PMKAFAAPAYER[[#This Row],[ ]]="Payé",PMKAFAAPAYER[[#This Row],[04.06.2025]],0)</f>
        <v>0</v>
      </c>
      <c r="BQ677" s="161"/>
      <c r="BR677" s="166">
        <f>IF(PMKAFAAPAYER[[#This Row],[ ]]="Payé",PMKAFAAPAYER[[#This Row],[11.06.2025]],0)</f>
        <v>0</v>
      </c>
      <c r="BS677" s="161"/>
      <c r="BT677" s="166">
        <f>IF(PMKAFAAPAYER[[#This Row],[ ]]="Payé",PMKAFAAPAYER[[#This Row],[18.06.2025]],0)</f>
        <v>0</v>
      </c>
      <c r="BU677" s="161"/>
      <c r="BV677" s="176">
        <f>IF(PMKAFAAPAYER[[#This Row],[ ]]="Payé",PMKAFAAPAYER[[#This Row],[25.06.2025]],0)</f>
        <v>0</v>
      </c>
      <c r="BW677" s="18">
        <f t="shared" si="161"/>
        <v>0</v>
      </c>
      <c r="BX677" s="162"/>
      <c r="BY677" s="166">
        <f>IF(PMKAFAAPAYER[[#This Row],[ ]]="Payé",PMKAFAAPAYER[[#This Row],[02.07.2025]],0)</f>
        <v>0</v>
      </c>
      <c r="BZ677" s="161"/>
      <c r="CA677" s="166">
        <f>IF(PMKAFAAPAYER[[#This Row],[ ]]="Payé",PMKAFAAPAYER[[#This Row],[09.07.2025]],0)</f>
        <v>0</v>
      </c>
      <c r="CB677" s="161"/>
      <c r="CC677" s="166">
        <f>IF(PMKAFAAPAYER[[#This Row],[ ]]="Payé",PMKAFAAPAYER[[#This Row],[16.07.2025]],0)</f>
        <v>0</v>
      </c>
      <c r="CD677" s="161"/>
      <c r="CE677" s="166">
        <f>IF(PMKAFAAPAYER[[#This Row],[ ]]="Payé",PMKAFAAPAYER[[#This Row],[23.07.2025]],0)</f>
        <v>0</v>
      </c>
      <c r="CF677" s="161"/>
      <c r="CG677" s="176">
        <f>IF(PMKAFAAPAYER[[#This Row],[ ]]="Payé",PMKAFAAPAYER[[#This Row],[30.07.2025]],0)</f>
        <v>0</v>
      </c>
      <c r="CH677" s="17">
        <f t="shared" si="162"/>
        <v>0</v>
      </c>
      <c r="CI677" s="162"/>
      <c r="CJ677" s="166">
        <f>IF(PMKAFAAPAYER[[#This Row],[ ]]="Payé",PMKAFAAPAYER[[#This Row],[06.08.2025]],0)</f>
        <v>0</v>
      </c>
      <c r="CK677" s="161"/>
      <c r="CL677" s="166">
        <f>IF(PMKAFAAPAYER[[#This Row],[ ]]="Payé",PMKAFAAPAYER[[#This Row],[13.08.2025]],0)</f>
        <v>0</v>
      </c>
      <c r="CM677" s="161"/>
      <c r="CN677" s="166">
        <f>IF(PMKAFAAPAYER[[#This Row],[ ]]="Payé",PMKAFAAPAYER[[#This Row],[20.08.2025]],0)</f>
        <v>0</v>
      </c>
      <c r="CO677" s="161"/>
      <c r="CP677" s="176">
        <f>IF(PMKAFAAPAYER[[#This Row],[ ]]="Payé",PMKAFAAPAYER[[#This Row],[27.08.2025]],0)</f>
        <v>0</v>
      </c>
      <c r="CQ677" s="18">
        <f t="shared" si="163"/>
        <v>0</v>
      </c>
      <c r="CR677" s="162"/>
      <c r="CS677" s="166">
        <f>IF(PMKAFAAPAYER[[#This Row],[ ]]="Payé",PMKAFAAPAYER[[#This Row],[03.09.2025]],0)</f>
        <v>0</v>
      </c>
      <c r="CT677" s="161"/>
      <c r="CU677" s="166">
        <f>IF(PMKAFAAPAYER[[#This Row],[ ]]="Payé",PMKAFAAPAYER[[#This Row],[10.09.2025]],0)</f>
        <v>0</v>
      </c>
      <c r="CV677" s="161"/>
      <c r="CW677" s="166">
        <f>IF(PMKAFAAPAYER[[#This Row],[ ]]="Payé",PMKAFAAPAYER[[#This Row],[17.09.2025]],0)</f>
        <v>0</v>
      </c>
      <c r="CX677" s="161"/>
      <c r="CY677" s="176">
        <f>IF(PMKAFAAPAYER[[#This Row],[ ]]="Payé",PMKAFAAPAYER[[#This Row],[24.09.2025]],0)</f>
        <v>0</v>
      </c>
      <c r="CZ677" s="17">
        <f t="shared" si="164"/>
        <v>0</v>
      </c>
      <c r="DA677" s="162"/>
      <c r="DB677" s="166">
        <f>IF(PMKAFAAPAYER[[#This Row],[ ]]="Payé",PMKAFAAPAYER[[#This Row],[01.10.2025]],0)</f>
        <v>0</v>
      </c>
      <c r="DC677" s="161"/>
      <c r="DD677" s="166">
        <f>IF(PMKAFAAPAYER[[#This Row],[ ]]="Payé",PMKAFAAPAYER[[#This Row],[08.10.2025]],0)</f>
        <v>0</v>
      </c>
      <c r="DE677" s="161"/>
      <c r="DF677" s="166">
        <f>IF(PMKAFAAPAYER[[#This Row],[ ]]="Payé",PMKAFAAPAYER[[#This Row],[15.10.2025]],0)</f>
        <v>0</v>
      </c>
      <c r="DG677" s="161"/>
      <c r="DH677" s="166">
        <f>IF(PMKAFAAPAYER[[#This Row],[ ]]="Payé",PMKAFAAPAYER[[#This Row],[22.10.2025]],0)</f>
        <v>0</v>
      </c>
      <c r="DI677" s="161"/>
      <c r="DJ677" s="176">
        <f>IF(PMKAFAAPAYER[[#This Row],[ ]]="Payé",PMKAFAAPAYER[[#This Row],[29.10.2025]],0)</f>
        <v>0</v>
      </c>
      <c r="DK677" s="18">
        <f t="shared" si="165"/>
        <v>0</v>
      </c>
      <c r="DL677" s="162"/>
      <c r="DM677" s="166">
        <f>IF(PMKAFAAPAYER[[#This Row],[ ]]="Payé",PMKAFAAPAYER[[#This Row],[05.11.2025]],0)</f>
        <v>0</v>
      </c>
      <c r="DN677" s="161"/>
      <c r="DO677" s="166">
        <f>IF(PMKAFAAPAYER[[#This Row],[ ]]="Payé",PMKAFAAPAYER[[#This Row],[12.11.2025]],0)</f>
        <v>0</v>
      </c>
      <c r="DP677" s="161"/>
      <c r="DQ677" s="166">
        <f>IF(PMKAFAAPAYER[[#This Row],[ ]]="Payé",PMKAFAAPAYER[[#This Row],[19.11.2025]],0)</f>
        <v>0</v>
      </c>
      <c r="DR677" s="161"/>
      <c r="DS677" s="176">
        <f>IF(PMKAFAAPAYER[[#This Row],[ ]]="Payé",PMKAFAAPAYER[[#This Row],[26.11.2025]],0)</f>
        <v>0</v>
      </c>
      <c r="DT677" s="17">
        <f t="shared" si="166"/>
        <v>0</v>
      </c>
      <c r="DU677" s="162"/>
      <c r="DV677" s="166">
        <f>IF(PMKAFAAPAYER[[#This Row],[ ]]="Payé",PMKAFAAPAYER[[#This Row],[03.12.2025]],0)</f>
        <v>0</v>
      </c>
      <c r="DW677" s="161"/>
      <c r="DX677" s="166">
        <f>IF(PMKAFAAPAYER[[#This Row],[ ]]="Payé",PMKAFAAPAYER[[#This Row],[10.12.2025]],0)</f>
        <v>0</v>
      </c>
      <c r="DY677" s="161"/>
      <c r="DZ677" s="166">
        <f>IF(PMKAFAAPAYER[[#This Row],[ ]]="Payé",PMKAFAAPAYER[[#This Row],[17.12.2025]],0)</f>
        <v>0</v>
      </c>
      <c r="EA677" s="161"/>
      <c r="EB677" s="166">
        <f>IF(PMKAFAAPAYER[[#This Row],[ ]]="Payé",PMKAFAAPAYER[[#This Row],[24.12.2025]],0)</f>
        <v>0</v>
      </c>
      <c r="EC677" s="161"/>
      <c r="ED677" s="176">
        <f>IF(PMKAFAAPAYER[[#This Row],[ ]]="Payé",PMKAFAAPAYER[[#This Row],[31.12.2025]],0)</f>
        <v>0</v>
      </c>
      <c r="EE677" s="18">
        <f t="shared" si="167"/>
        <v>0</v>
      </c>
      <c r="EF677" s="11">
        <f t="shared" si="168"/>
        <v>0</v>
      </c>
      <c r="EG677" s="16">
        <f>+PMKAFAAPAYER[[#This Row],[CHF]]-PMKAFAAPAYER[[#This Row],[T2025]]</f>
        <v>0</v>
      </c>
    </row>
    <row r="678" spans="1:137" x14ac:dyDescent="0.3">
      <c r="A678" s="9">
        <f t="shared" si="169"/>
        <v>673</v>
      </c>
      <c r="B678" s="250"/>
      <c r="C678" s="251"/>
      <c r="D678" s="252"/>
      <c r="E678" s="253"/>
      <c r="F678" s="265">
        <f t="shared" si="155"/>
        <v>0</v>
      </c>
      <c r="G678" s="254"/>
      <c r="H678" s="255"/>
      <c r="I678" s="256"/>
      <c r="J678" s="14"/>
      <c r="K678" s="14"/>
      <c r="L678" s="14"/>
      <c r="N678" s="15"/>
      <c r="P678" s="258"/>
      <c r="Q678" s="259"/>
      <c r="R678" s="260"/>
      <c r="S678" s="166">
        <f>IF(PMKAFAAPAYER[[#This Row],[ ]]="Payé",PMKAFAAPAYER[[#This Row],[02.01.2025]],0)</f>
        <v>0</v>
      </c>
      <c r="T678" s="234"/>
      <c r="U678" s="166">
        <f>IF(PMKAFAAPAYER[[#This Row],[ ]]="Payé",PMKAFAAPAYER[[#This Row],[09.01.2025]],0)</f>
        <v>0</v>
      </c>
      <c r="V678" s="234"/>
      <c r="W678" s="166">
        <f>IF(PMKAFAAPAYER[[#This Row],[ ]]="Payé",PMKAFAAPAYER[[#This Row],[16.01.2025]],0)</f>
        <v>0</v>
      </c>
      <c r="X678" s="234"/>
      <c r="Y678" s="166">
        <f>IF(PMKAFAAPAYER[[#This Row],[ ]]="Payé",PMKAFAAPAYER[[#This Row],[23.01.2025]],0)</f>
        <v>0</v>
      </c>
      <c r="Z678" s="234"/>
      <c r="AA678" s="176">
        <f>IF(PMKAFAAPAYER[[#This Row],[ ]]="Payé",PMKAFAAPAYER[[#This Row],[30.01.2025]],0)</f>
        <v>0</v>
      </c>
      <c r="AB678" s="32">
        <f t="shared" si="156"/>
        <v>0</v>
      </c>
      <c r="AC678" s="234"/>
      <c r="AD678" s="166">
        <f>IF(PMKAFAAPAYER[[#This Row],[ ]]="Payé",PMKAFAAPAYER[[#This Row],[06.02.2025]],0)</f>
        <v>0</v>
      </c>
      <c r="AE678" s="234"/>
      <c r="AF678" s="166">
        <f>IF(PMKAFAAPAYER[[#This Row],[ ]]="Payé",PMKAFAAPAYER[[#This Row],[13.02.2025]],0)</f>
        <v>0</v>
      </c>
      <c r="AG678" s="234"/>
      <c r="AH678" s="166">
        <f>IF(PMKAFAAPAYER[[#This Row],[ ]]="Payé",PMKAFAAPAYER[[#This Row],[20.02.2025]],0)</f>
        <v>0</v>
      </c>
      <c r="AI678" s="234"/>
      <c r="AJ678" s="176">
        <f>IF(PMKAFAAPAYER[[#This Row],[ ]]="Payé",PMKAFAAPAYER[[#This Row],[27.02.2025]],0)</f>
        <v>0</v>
      </c>
      <c r="AK678" s="47">
        <f t="shared" si="157"/>
        <v>0</v>
      </c>
      <c r="AL678" s="162"/>
      <c r="AM678" s="166">
        <f>IF(PMKAFAAPAYER[[#This Row],[ ]]="Payé",PMKAFAAPAYER[[#This Row],[05.03.2025]],0)</f>
        <v>0</v>
      </c>
      <c r="AN678" s="161"/>
      <c r="AO678" s="166">
        <f>IF(PMKAFAAPAYER[[#This Row],[ ]]="Payé",PMKAFAAPAYER[[#This Row],[12.03.2025]],0)</f>
        <v>0</v>
      </c>
      <c r="AP678" s="161"/>
      <c r="AQ678" s="166">
        <f>IF(PMKAFAAPAYER[[#This Row],[ ]]="Payé",PMKAFAAPAYER[[#This Row],[19.03.2025]],0)</f>
        <v>0</v>
      </c>
      <c r="AR678" s="161"/>
      <c r="AS678" s="176">
        <f>IF(PMKAFAAPAYER[[#This Row],[ ]]="Payé",PMKAFAAPAYER[[#This Row],[26.03.2025]],0)</f>
        <v>0</v>
      </c>
      <c r="AT678" s="17">
        <f t="shared" si="158"/>
        <v>0</v>
      </c>
      <c r="AU678" s="162"/>
      <c r="AV678" s="166">
        <f>IF(PMKAFAAPAYER[[#This Row],[ ]]="Payé",PMKAFAAPAYER[[#This Row],[02.04.2025]],0)</f>
        <v>0</v>
      </c>
      <c r="AW678" s="161"/>
      <c r="AX678" s="166">
        <f>IF(PMKAFAAPAYER[[#This Row],[ ]]="Payé",PMKAFAAPAYER[[#This Row],[09.04.2025]],0)</f>
        <v>0</v>
      </c>
      <c r="AY678" s="161"/>
      <c r="AZ678" s="166">
        <f>IF(PMKAFAAPAYER[[#This Row],[ ]]="Payé",PMKAFAAPAYER[[#This Row],[16.04.2025]],0)</f>
        <v>0</v>
      </c>
      <c r="BA678" s="161"/>
      <c r="BB678" s="166">
        <f>IF(PMKAFAAPAYER[[#This Row],[ ]]="Payé",PMKAFAAPAYER[[#This Row],[23.04.2025]],0)</f>
        <v>0</v>
      </c>
      <c r="BC678" s="161"/>
      <c r="BD678" s="176">
        <f>IF(PMKAFAAPAYER[[#This Row],[ ]]="Payé",PMKAFAAPAYER[[#This Row],[30.04.2025]],0)</f>
        <v>0</v>
      </c>
      <c r="BE678" s="18">
        <f t="shared" si="159"/>
        <v>0</v>
      </c>
      <c r="BF678" s="162"/>
      <c r="BG678" s="166">
        <f>IF(PMKAFAAPAYER[[#This Row],[ ]]="Payé",PMKAFAAPAYER[[#This Row],[07.05.2025]],0)</f>
        <v>0</v>
      </c>
      <c r="BH678" s="161"/>
      <c r="BI678" s="166">
        <f>IF(PMKAFAAPAYER[[#This Row],[ ]]="Payé",PMKAFAAPAYER[[#This Row],[14.05.2025]],0)</f>
        <v>0</v>
      </c>
      <c r="BJ678" s="161"/>
      <c r="BK678" s="166">
        <f>IF(PMKAFAAPAYER[[#This Row],[ ]]="Payé",PMKAFAAPAYER[[#This Row],[21.05.2025]],0)</f>
        <v>0</v>
      </c>
      <c r="BL678" s="161"/>
      <c r="BM678" s="176">
        <f>IF(PMKAFAAPAYER[[#This Row],[ ]]="Payé",PMKAFAAPAYER[[#This Row],[28.05.2025]],0)</f>
        <v>0</v>
      </c>
      <c r="BN678" s="17">
        <f t="shared" si="160"/>
        <v>0</v>
      </c>
      <c r="BO678" s="162"/>
      <c r="BP678" s="166">
        <f>IF(PMKAFAAPAYER[[#This Row],[ ]]="Payé",PMKAFAAPAYER[[#This Row],[04.06.2025]],0)</f>
        <v>0</v>
      </c>
      <c r="BQ678" s="161"/>
      <c r="BR678" s="166">
        <f>IF(PMKAFAAPAYER[[#This Row],[ ]]="Payé",PMKAFAAPAYER[[#This Row],[11.06.2025]],0)</f>
        <v>0</v>
      </c>
      <c r="BS678" s="161"/>
      <c r="BT678" s="166">
        <f>IF(PMKAFAAPAYER[[#This Row],[ ]]="Payé",PMKAFAAPAYER[[#This Row],[18.06.2025]],0)</f>
        <v>0</v>
      </c>
      <c r="BU678" s="161"/>
      <c r="BV678" s="176">
        <f>IF(PMKAFAAPAYER[[#This Row],[ ]]="Payé",PMKAFAAPAYER[[#This Row],[25.06.2025]],0)</f>
        <v>0</v>
      </c>
      <c r="BW678" s="18">
        <f t="shared" si="161"/>
        <v>0</v>
      </c>
      <c r="BX678" s="162"/>
      <c r="BY678" s="166">
        <f>IF(PMKAFAAPAYER[[#This Row],[ ]]="Payé",PMKAFAAPAYER[[#This Row],[02.07.2025]],0)</f>
        <v>0</v>
      </c>
      <c r="BZ678" s="161"/>
      <c r="CA678" s="166">
        <f>IF(PMKAFAAPAYER[[#This Row],[ ]]="Payé",PMKAFAAPAYER[[#This Row],[09.07.2025]],0)</f>
        <v>0</v>
      </c>
      <c r="CB678" s="161"/>
      <c r="CC678" s="166">
        <f>IF(PMKAFAAPAYER[[#This Row],[ ]]="Payé",PMKAFAAPAYER[[#This Row],[16.07.2025]],0)</f>
        <v>0</v>
      </c>
      <c r="CD678" s="161"/>
      <c r="CE678" s="166">
        <f>IF(PMKAFAAPAYER[[#This Row],[ ]]="Payé",PMKAFAAPAYER[[#This Row],[23.07.2025]],0)</f>
        <v>0</v>
      </c>
      <c r="CF678" s="161"/>
      <c r="CG678" s="176">
        <f>IF(PMKAFAAPAYER[[#This Row],[ ]]="Payé",PMKAFAAPAYER[[#This Row],[30.07.2025]],0)</f>
        <v>0</v>
      </c>
      <c r="CH678" s="17">
        <f t="shared" si="162"/>
        <v>0</v>
      </c>
      <c r="CI678" s="162"/>
      <c r="CJ678" s="166">
        <f>IF(PMKAFAAPAYER[[#This Row],[ ]]="Payé",PMKAFAAPAYER[[#This Row],[06.08.2025]],0)</f>
        <v>0</v>
      </c>
      <c r="CK678" s="161"/>
      <c r="CL678" s="166">
        <f>IF(PMKAFAAPAYER[[#This Row],[ ]]="Payé",PMKAFAAPAYER[[#This Row],[13.08.2025]],0)</f>
        <v>0</v>
      </c>
      <c r="CM678" s="161"/>
      <c r="CN678" s="166">
        <f>IF(PMKAFAAPAYER[[#This Row],[ ]]="Payé",PMKAFAAPAYER[[#This Row],[20.08.2025]],0)</f>
        <v>0</v>
      </c>
      <c r="CO678" s="161"/>
      <c r="CP678" s="176">
        <f>IF(PMKAFAAPAYER[[#This Row],[ ]]="Payé",PMKAFAAPAYER[[#This Row],[27.08.2025]],0)</f>
        <v>0</v>
      </c>
      <c r="CQ678" s="18">
        <f t="shared" si="163"/>
        <v>0</v>
      </c>
      <c r="CR678" s="162"/>
      <c r="CS678" s="166">
        <f>IF(PMKAFAAPAYER[[#This Row],[ ]]="Payé",PMKAFAAPAYER[[#This Row],[03.09.2025]],0)</f>
        <v>0</v>
      </c>
      <c r="CT678" s="161"/>
      <c r="CU678" s="166">
        <f>IF(PMKAFAAPAYER[[#This Row],[ ]]="Payé",PMKAFAAPAYER[[#This Row],[10.09.2025]],0)</f>
        <v>0</v>
      </c>
      <c r="CV678" s="161"/>
      <c r="CW678" s="166">
        <f>IF(PMKAFAAPAYER[[#This Row],[ ]]="Payé",PMKAFAAPAYER[[#This Row],[17.09.2025]],0)</f>
        <v>0</v>
      </c>
      <c r="CX678" s="161"/>
      <c r="CY678" s="176">
        <f>IF(PMKAFAAPAYER[[#This Row],[ ]]="Payé",PMKAFAAPAYER[[#This Row],[24.09.2025]],0)</f>
        <v>0</v>
      </c>
      <c r="CZ678" s="17">
        <f t="shared" si="164"/>
        <v>0</v>
      </c>
      <c r="DA678" s="162"/>
      <c r="DB678" s="166">
        <f>IF(PMKAFAAPAYER[[#This Row],[ ]]="Payé",PMKAFAAPAYER[[#This Row],[01.10.2025]],0)</f>
        <v>0</v>
      </c>
      <c r="DC678" s="161"/>
      <c r="DD678" s="166">
        <f>IF(PMKAFAAPAYER[[#This Row],[ ]]="Payé",PMKAFAAPAYER[[#This Row],[08.10.2025]],0)</f>
        <v>0</v>
      </c>
      <c r="DE678" s="161"/>
      <c r="DF678" s="166">
        <f>IF(PMKAFAAPAYER[[#This Row],[ ]]="Payé",PMKAFAAPAYER[[#This Row],[15.10.2025]],0)</f>
        <v>0</v>
      </c>
      <c r="DG678" s="161"/>
      <c r="DH678" s="166">
        <f>IF(PMKAFAAPAYER[[#This Row],[ ]]="Payé",PMKAFAAPAYER[[#This Row],[22.10.2025]],0)</f>
        <v>0</v>
      </c>
      <c r="DI678" s="161"/>
      <c r="DJ678" s="176">
        <f>IF(PMKAFAAPAYER[[#This Row],[ ]]="Payé",PMKAFAAPAYER[[#This Row],[29.10.2025]],0)</f>
        <v>0</v>
      </c>
      <c r="DK678" s="18">
        <f t="shared" si="165"/>
        <v>0</v>
      </c>
      <c r="DL678" s="162"/>
      <c r="DM678" s="166">
        <f>IF(PMKAFAAPAYER[[#This Row],[ ]]="Payé",PMKAFAAPAYER[[#This Row],[05.11.2025]],0)</f>
        <v>0</v>
      </c>
      <c r="DN678" s="161"/>
      <c r="DO678" s="166">
        <f>IF(PMKAFAAPAYER[[#This Row],[ ]]="Payé",PMKAFAAPAYER[[#This Row],[12.11.2025]],0)</f>
        <v>0</v>
      </c>
      <c r="DP678" s="161"/>
      <c r="DQ678" s="166">
        <f>IF(PMKAFAAPAYER[[#This Row],[ ]]="Payé",PMKAFAAPAYER[[#This Row],[19.11.2025]],0)</f>
        <v>0</v>
      </c>
      <c r="DR678" s="161"/>
      <c r="DS678" s="176">
        <f>IF(PMKAFAAPAYER[[#This Row],[ ]]="Payé",PMKAFAAPAYER[[#This Row],[26.11.2025]],0)</f>
        <v>0</v>
      </c>
      <c r="DT678" s="17">
        <f t="shared" si="166"/>
        <v>0</v>
      </c>
      <c r="DU678" s="162"/>
      <c r="DV678" s="166">
        <f>IF(PMKAFAAPAYER[[#This Row],[ ]]="Payé",PMKAFAAPAYER[[#This Row],[03.12.2025]],0)</f>
        <v>0</v>
      </c>
      <c r="DW678" s="161"/>
      <c r="DX678" s="166">
        <f>IF(PMKAFAAPAYER[[#This Row],[ ]]="Payé",PMKAFAAPAYER[[#This Row],[10.12.2025]],0)</f>
        <v>0</v>
      </c>
      <c r="DY678" s="161"/>
      <c r="DZ678" s="166">
        <f>IF(PMKAFAAPAYER[[#This Row],[ ]]="Payé",PMKAFAAPAYER[[#This Row],[17.12.2025]],0)</f>
        <v>0</v>
      </c>
      <c r="EA678" s="161"/>
      <c r="EB678" s="166">
        <f>IF(PMKAFAAPAYER[[#This Row],[ ]]="Payé",PMKAFAAPAYER[[#This Row],[24.12.2025]],0)</f>
        <v>0</v>
      </c>
      <c r="EC678" s="161"/>
      <c r="ED678" s="176">
        <f>IF(PMKAFAAPAYER[[#This Row],[ ]]="Payé",PMKAFAAPAYER[[#This Row],[31.12.2025]],0)</f>
        <v>0</v>
      </c>
      <c r="EE678" s="18">
        <f t="shared" si="167"/>
        <v>0</v>
      </c>
      <c r="EF678" s="11">
        <f t="shared" si="168"/>
        <v>0</v>
      </c>
      <c r="EG678" s="16">
        <f>+PMKAFAAPAYER[[#This Row],[CHF]]-PMKAFAAPAYER[[#This Row],[T2025]]</f>
        <v>0</v>
      </c>
    </row>
    <row r="679" spans="1:137" x14ac:dyDescent="0.3">
      <c r="A679" s="9">
        <f t="shared" si="169"/>
        <v>674</v>
      </c>
      <c r="B679" s="250"/>
      <c r="C679" s="251"/>
      <c r="D679" s="252"/>
      <c r="E679" s="253"/>
      <c r="F679" s="265">
        <f t="shared" si="155"/>
        <v>0</v>
      </c>
      <c r="G679" s="254"/>
      <c r="H679" s="255"/>
      <c r="I679" s="256"/>
      <c r="J679" s="14"/>
      <c r="K679" s="14"/>
      <c r="L679" s="14"/>
      <c r="N679" s="15"/>
      <c r="P679" s="258"/>
      <c r="Q679" s="259"/>
      <c r="R679" s="260"/>
      <c r="S679" s="166">
        <f>IF(PMKAFAAPAYER[[#This Row],[ ]]="Payé",PMKAFAAPAYER[[#This Row],[02.01.2025]],0)</f>
        <v>0</v>
      </c>
      <c r="T679" s="234"/>
      <c r="U679" s="166">
        <f>IF(PMKAFAAPAYER[[#This Row],[ ]]="Payé",PMKAFAAPAYER[[#This Row],[09.01.2025]],0)</f>
        <v>0</v>
      </c>
      <c r="V679" s="234"/>
      <c r="W679" s="166">
        <f>IF(PMKAFAAPAYER[[#This Row],[ ]]="Payé",PMKAFAAPAYER[[#This Row],[16.01.2025]],0)</f>
        <v>0</v>
      </c>
      <c r="X679" s="234"/>
      <c r="Y679" s="166">
        <f>IF(PMKAFAAPAYER[[#This Row],[ ]]="Payé",PMKAFAAPAYER[[#This Row],[23.01.2025]],0)</f>
        <v>0</v>
      </c>
      <c r="Z679" s="234"/>
      <c r="AA679" s="176">
        <f>IF(PMKAFAAPAYER[[#This Row],[ ]]="Payé",PMKAFAAPAYER[[#This Row],[30.01.2025]],0)</f>
        <v>0</v>
      </c>
      <c r="AB679" s="32">
        <f t="shared" si="156"/>
        <v>0</v>
      </c>
      <c r="AC679" s="234"/>
      <c r="AD679" s="166">
        <f>IF(PMKAFAAPAYER[[#This Row],[ ]]="Payé",PMKAFAAPAYER[[#This Row],[06.02.2025]],0)</f>
        <v>0</v>
      </c>
      <c r="AE679" s="234"/>
      <c r="AF679" s="166">
        <f>IF(PMKAFAAPAYER[[#This Row],[ ]]="Payé",PMKAFAAPAYER[[#This Row],[13.02.2025]],0)</f>
        <v>0</v>
      </c>
      <c r="AG679" s="234"/>
      <c r="AH679" s="166">
        <f>IF(PMKAFAAPAYER[[#This Row],[ ]]="Payé",PMKAFAAPAYER[[#This Row],[20.02.2025]],0)</f>
        <v>0</v>
      </c>
      <c r="AI679" s="234"/>
      <c r="AJ679" s="176">
        <f>IF(PMKAFAAPAYER[[#This Row],[ ]]="Payé",PMKAFAAPAYER[[#This Row],[27.02.2025]],0)</f>
        <v>0</v>
      </c>
      <c r="AK679" s="47">
        <f t="shared" si="157"/>
        <v>0</v>
      </c>
      <c r="AL679" s="162"/>
      <c r="AM679" s="166">
        <f>IF(PMKAFAAPAYER[[#This Row],[ ]]="Payé",PMKAFAAPAYER[[#This Row],[05.03.2025]],0)</f>
        <v>0</v>
      </c>
      <c r="AN679" s="161"/>
      <c r="AO679" s="166">
        <f>IF(PMKAFAAPAYER[[#This Row],[ ]]="Payé",PMKAFAAPAYER[[#This Row],[12.03.2025]],0)</f>
        <v>0</v>
      </c>
      <c r="AP679" s="161"/>
      <c r="AQ679" s="166">
        <f>IF(PMKAFAAPAYER[[#This Row],[ ]]="Payé",PMKAFAAPAYER[[#This Row],[19.03.2025]],0)</f>
        <v>0</v>
      </c>
      <c r="AR679" s="161"/>
      <c r="AS679" s="176">
        <f>IF(PMKAFAAPAYER[[#This Row],[ ]]="Payé",PMKAFAAPAYER[[#This Row],[26.03.2025]],0)</f>
        <v>0</v>
      </c>
      <c r="AT679" s="17">
        <f t="shared" si="158"/>
        <v>0</v>
      </c>
      <c r="AU679" s="162"/>
      <c r="AV679" s="166">
        <f>IF(PMKAFAAPAYER[[#This Row],[ ]]="Payé",PMKAFAAPAYER[[#This Row],[02.04.2025]],0)</f>
        <v>0</v>
      </c>
      <c r="AW679" s="161"/>
      <c r="AX679" s="166">
        <f>IF(PMKAFAAPAYER[[#This Row],[ ]]="Payé",PMKAFAAPAYER[[#This Row],[09.04.2025]],0)</f>
        <v>0</v>
      </c>
      <c r="AY679" s="161"/>
      <c r="AZ679" s="166">
        <f>IF(PMKAFAAPAYER[[#This Row],[ ]]="Payé",PMKAFAAPAYER[[#This Row],[16.04.2025]],0)</f>
        <v>0</v>
      </c>
      <c r="BA679" s="161"/>
      <c r="BB679" s="166">
        <f>IF(PMKAFAAPAYER[[#This Row],[ ]]="Payé",PMKAFAAPAYER[[#This Row],[23.04.2025]],0)</f>
        <v>0</v>
      </c>
      <c r="BC679" s="161"/>
      <c r="BD679" s="176">
        <f>IF(PMKAFAAPAYER[[#This Row],[ ]]="Payé",PMKAFAAPAYER[[#This Row],[30.04.2025]],0)</f>
        <v>0</v>
      </c>
      <c r="BE679" s="18">
        <f t="shared" si="159"/>
        <v>0</v>
      </c>
      <c r="BF679" s="162"/>
      <c r="BG679" s="166">
        <f>IF(PMKAFAAPAYER[[#This Row],[ ]]="Payé",PMKAFAAPAYER[[#This Row],[07.05.2025]],0)</f>
        <v>0</v>
      </c>
      <c r="BH679" s="161"/>
      <c r="BI679" s="166">
        <f>IF(PMKAFAAPAYER[[#This Row],[ ]]="Payé",PMKAFAAPAYER[[#This Row],[14.05.2025]],0)</f>
        <v>0</v>
      </c>
      <c r="BJ679" s="161"/>
      <c r="BK679" s="166">
        <f>IF(PMKAFAAPAYER[[#This Row],[ ]]="Payé",PMKAFAAPAYER[[#This Row],[21.05.2025]],0)</f>
        <v>0</v>
      </c>
      <c r="BL679" s="161"/>
      <c r="BM679" s="176">
        <f>IF(PMKAFAAPAYER[[#This Row],[ ]]="Payé",PMKAFAAPAYER[[#This Row],[28.05.2025]],0)</f>
        <v>0</v>
      </c>
      <c r="BN679" s="17">
        <f t="shared" si="160"/>
        <v>0</v>
      </c>
      <c r="BO679" s="162"/>
      <c r="BP679" s="166">
        <f>IF(PMKAFAAPAYER[[#This Row],[ ]]="Payé",PMKAFAAPAYER[[#This Row],[04.06.2025]],0)</f>
        <v>0</v>
      </c>
      <c r="BQ679" s="161"/>
      <c r="BR679" s="166">
        <f>IF(PMKAFAAPAYER[[#This Row],[ ]]="Payé",PMKAFAAPAYER[[#This Row],[11.06.2025]],0)</f>
        <v>0</v>
      </c>
      <c r="BS679" s="161"/>
      <c r="BT679" s="166">
        <f>IF(PMKAFAAPAYER[[#This Row],[ ]]="Payé",PMKAFAAPAYER[[#This Row],[18.06.2025]],0)</f>
        <v>0</v>
      </c>
      <c r="BU679" s="161"/>
      <c r="BV679" s="176">
        <f>IF(PMKAFAAPAYER[[#This Row],[ ]]="Payé",PMKAFAAPAYER[[#This Row],[25.06.2025]],0)</f>
        <v>0</v>
      </c>
      <c r="BW679" s="18">
        <f t="shared" si="161"/>
        <v>0</v>
      </c>
      <c r="BX679" s="162"/>
      <c r="BY679" s="166">
        <f>IF(PMKAFAAPAYER[[#This Row],[ ]]="Payé",PMKAFAAPAYER[[#This Row],[02.07.2025]],0)</f>
        <v>0</v>
      </c>
      <c r="BZ679" s="161"/>
      <c r="CA679" s="166">
        <f>IF(PMKAFAAPAYER[[#This Row],[ ]]="Payé",PMKAFAAPAYER[[#This Row],[09.07.2025]],0)</f>
        <v>0</v>
      </c>
      <c r="CB679" s="161"/>
      <c r="CC679" s="166">
        <f>IF(PMKAFAAPAYER[[#This Row],[ ]]="Payé",PMKAFAAPAYER[[#This Row],[16.07.2025]],0)</f>
        <v>0</v>
      </c>
      <c r="CD679" s="161"/>
      <c r="CE679" s="166">
        <f>IF(PMKAFAAPAYER[[#This Row],[ ]]="Payé",PMKAFAAPAYER[[#This Row],[23.07.2025]],0)</f>
        <v>0</v>
      </c>
      <c r="CF679" s="161"/>
      <c r="CG679" s="176">
        <f>IF(PMKAFAAPAYER[[#This Row],[ ]]="Payé",PMKAFAAPAYER[[#This Row],[30.07.2025]],0)</f>
        <v>0</v>
      </c>
      <c r="CH679" s="17">
        <f t="shared" si="162"/>
        <v>0</v>
      </c>
      <c r="CI679" s="162"/>
      <c r="CJ679" s="166">
        <f>IF(PMKAFAAPAYER[[#This Row],[ ]]="Payé",PMKAFAAPAYER[[#This Row],[06.08.2025]],0)</f>
        <v>0</v>
      </c>
      <c r="CK679" s="161"/>
      <c r="CL679" s="166">
        <f>IF(PMKAFAAPAYER[[#This Row],[ ]]="Payé",PMKAFAAPAYER[[#This Row],[13.08.2025]],0)</f>
        <v>0</v>
      </c>
      <c r="CM679" s="161"/>
      <c r="CN679" s="166">
        <f>IF(PMKAFAAPAYER[[#This Row],[ ]]="Payé",PMKAFAAPAYER[[#This Row],[20.08.2025]],0)</f>
        <v>0</v>
      </c>
      <c r="CO679" s="161"/>
      <c r="CP679" s="176">
        <f>IF(PMKAFAAPAYER[[#This Row],[ ]]="Payé",PMKAFAAPAYER[[#This Row],[27.08.2025]],0)</f>
        <v>0</v>
      </c>
      <c r="CQ679" s="18">
        <f t="shared" si="163"/>
        <v>0</v>
      </c>
      <c r="CR679" s="162"/>
      <c r="CS679" s="166">
        <f>IF(PMKAFAAPAYER[[#This Row],[ ]]="Payé",PMKAFAAPAYER[[#This Row],[03.09.2025]],0)</f>
        <v>0</v>
      </c>
      <c r="CT679" s="161"/>
      <c r="CU679" s="166">
        <f>IF(PMKAFAAPAYER[[#This Row],[ ]]="Payé",PMKAFAAPAYER[[#This Row],[10.09.2025]],0)</f>
        <v>0</v>
      </c>
      <c r="CV679" s="161"/>
      <c r="CW679" s="166">
        <f>IF(PMKAFAAPAYER[[#This Row],[ ]]="Payé",PMKAFAAPAYER[[#This Row],[17.09.2025]],0)</f>
        <v>0</v>
      </c>
      <c r="CX679" s="161"/>
      <c r="CY679" s="176">
        <f>IF(PMKAFAAPAYER[[#This Row],[ ]]="Payé",PMKAFAAPAYER[[#This Row],[24.09.2025]],0)</f>
        <v>0</v>
      </c>
      <c r="CZ679" s="17">
        <f t="shared" si="164"/>
        <v>0</v>
      </c>
      <c r="DA679" s="162"/>
      <c r="DB679" s="166">
        <f>IF(PMKAFAAPAYER[[#This Row],[ ]]="Payé",PMKAFAAPAYER[[#This Row],[01.10.2025]],0)</f>
        <v>0</v>
      </c>
      <c r="DC679" s="161"/>
      <c r="DD679" s="166">
        <f>IF(PMKAFAAPAYER[[#This Row],[ ]]="Payé",PMKAFAAPAYER[[#This Row],[08.10.2025]],0)</f>
        <v>0</v>
      </c>
      <c r="DE679" s="161"/>
      <c r="DF679" s="166">
        <f>IF(PMKAFAAPAYER[[#This Row],[ ]]="Payé",PMKAFAAPAYER[[#This Row],[15.10.2025]],0)</f>
        <v>0</v>
      </c>
      <c r="DG679" s="161"/>
      <c r="DH679" s="166">
        <f>IF(PMKAFAAPAYER[[#This Row],[ ]]="Payé",PMKAFAAPAYER[[#This Row],[22.10.2025]],0)</f>
        <v>0</v>
      </c>
      <c r="DI679" s="161"/>
      <c r="DJ679" s="176">
        <f>IF(PMKAFAAPAYER[[#This Row],[ ]]="Payé",PMKAFAAPAYER[[#This Row],[29.10.2025]],0)</f>
        <v>0</v>
      </c>
      <c r="DK679" s="18">
        <f t="shared" si="165"/>
        <v>0</v>
      </c>
      <c r="DL679" s="162"/>
      <c r="DM679" s="166">
        <f>IF(PMKAFAAPAYER[[#This Row],[ ]]="Payé",PMKAFAAPAYER[[#This Row],[05.11.2025]],0)</f>
        <v>0</v>
      </c>
      <c r="DN679" s="161"/>
      <c r="DO679" s="166">
        <f>IF(PMKAFAAPAYER[[#This Row],[ ]]="Payé",PMKAFAAPAYER[[#This Row],[12.11.2025]],0)</f>
        <v>0</v>
      </c>
      <c r="DP679" s="161"/>
      <c r="DQ679" s="166">
        <f>IF(PMKAFAAPAYER[[#This Row],[ ]]="Payé",PMKAFAAPAYER[[#This Row],[19.11.2025]],0)</f>
        <v>0</v>
      </c>
      <c r="DR679" s="161"/>
      <c r="DS679" s="176">
        <f>IF(PMKAFAAPAYER[[#This Row],[ ]]="Payé",PMKAFAAPAYER[[#This Row],[26.11.2025]],0)</f>
        <v>0</v>
      </c>
      <c r="DT679" s="17">
        <f t="shared" si="166"/>
        <v>0</v>
      </c>
      <c r="DU679" s="162"/>
      <c r="DV679" s="166">
        <f>IF(PMKAFAAPAYER[[#This Row],[ ]]="Payé",PMKAFAAPAYER[[#This Row],[03.12.2025]],0)</f>
        <v>0</v>
      </c>
      <c r="DW679" s="161"/>
      <c r="DX679" s="166">
        <f>IF(PMKAFAAPAYER[[#This Row],[ ]]="Payé",PMKAFAAPAYER[[#This Row],[10.12.2025]],0)</f>
        <v>0</v>
      </c>
      <c r="DY679" s="161"/>
      <c r="DZ679" s="166">
        <f>IF(PMKAFAAPAYER[[#This Row],[ ]]="Payé",PMKAFAAPAYER[[#This Row],[17.12.2025]],0)</f>
        <v>0</v>
      </c>
      <c r="EA679" s="161"/>
      <c r="EB679" s="166">
        <f>IF(PMKAFAAPAYER[[#This Row],[ ]]="Payé",PMKAFAAPAYER[[#This Row],[24.12.2025]],0)</f>
        <v>0</v>
      </c>
      <c r="EC679" s="161"/>
      <c r="ED679" s="176">
        <f>IF(PMKAFAAPAYER[[#This Row],[ ]]="Payé",PMKAFAAPAYER[[#This Row],[31.12.2025]],0)</f>
        <v>0</v>
      </c>
      <c r="EE679" s="18">
        <f t="shared" si="167"/>
        <v>0</v>
      </c>
      <c r="EF679" s="11">
        <f t="shared" si="168"/>
        <v>0</v>
      </c>
      <c r="EG679" s="16">
        <f>+PMKAFAAPAYER[[#This Row],[CHF]]-PMKAFAAPAYER[[#This Row],[T2025]]</f>
        <v>0</v>
      </c>
    </row>
    <row r="680" spans="1:137" x14ac:dyDescent="0.3">
      <c r="A680" s="9">
        <f t="shared" si="169"/>
        <v>675</v>
      </c>
      <c r="B680" s="250"/>
      <c r="C680" s="251"/>
      <c r="D680" s="252"/>
      <c r="E680" s="253"/>
      <c r="F680" s="265">
        <f t="shared" si="155"/>
        <v>0</v>
      </c>
      <c r="G680" s="254"/>
      <c r="H680" s="255"/>
      <c r="I680" s="256"/>
      <c r="J680" s="14"/>
      <c r="K680" s="14"/>
      <c r="L680" s="14"/>
      <c r="N680" s="15"/>
      <c r="P680" s="258"/>
      <c r="Q680" s="259"/>
      <c r="R680" s="260"/>
      <c r="S680" s="166">
        <f>IF(PMKAFAAPAYER[[#This Row],[ ]]="Payé",PMKAFAAPAYER[[#This Row],[02.01.2025]],0)</f>
        <v>0</v>
      </c>
      <c r="T680" s="234"/>
      <c r="U680" s="166">
        <f>IF(PMKAFAAPAYER[[#This Row],[ ]]="Payé",PMKAFAAPAYER[[#This Row],[09.01.2025]],0)</f>
        <v>0</v>
      </c>
      <c r="V680" s="234"/>
      <c r="W680" s="166">
        <f>IF(PMKAFAAPAYER[[#This Row],[ ]]="Payé",PMKAFAAPAYER[[#This Row],[16.01.2025]],0)</f>
        <v>0</v>
      </c>
      <c r="X680" s="234"/>
      <c r="Y680" s="166">
        <f>IF(PMKAFAAPAYER[[#This Row],[ ]]="Payé",PMKAFAAPAYER[[#This Row],[23.01.2025]],0)</f>
        <v>0</v>
      </c>
      <c r="Z680" s="234"/>
      <c r="AA680" s="176">
        <f>IF(PMKAFAAPAYER[[#This Row],[ ]]="Payé",PMKAFAAPAYER[[#This Row],[30.01.2025]],0)</f>
        <v>0</v>
      </c>
      <c r="AB680" s="32">
        <f t="shared" si="156"/>
        <v>0</v>
      </c>
      <c r="AC680" s="234"/>
      <c r="AD680" s="166">
        <f>IF(PMKAFAAPAYER[[#This Row],[ ]]="Payé",PMKAFAAPAYER[[#This Row],[06.02.2025]],0)</f>
        <v>0</v>
      </c>
      <c r="AE680" s="234"/>
      <c r="AF680" s="166">
        <f>IF(PMKAFAAPAYER[[#This Row],[ ]]="Payé",PMKAFAAPAYER[[#This Row],[13.02.2025]],0)</f>
        <v>0</v>
      </c>
      <c r="AG680" s="234"/>
      <c r="AH680" s="166">
        <f>IF(PMKAFAAPAYER[[#This Row],[ ]]="Payé",PMKAFAAPAYER[[#This Row],[20.02.2025]],0)</f>
        <v>0</v>
      </c>
      <c r="AI680" s="234"/>
      <c r="AJ680" s="176">
        <f>IF(PMKAFAAPAYER[[#This Row],[ ]]="Payé",PMKAFAAPAYER[[#This Row],[27.02.2025]],0)</f>
        <v>0</v>
      </c>
      <c r="AK680" s="47">
        <f t="shared" si="157"/>
        <v>0</v>
      </c>
      <c r="AL680" s="162"/>
      <c r="AM680" s="166">
        <f>IF(PMKAFAAPAYER[[#This Row],[ ]]="Payé",PMKAFAAPAYER[[#This Row],[05.03.2025]],0)</f>
        <v>0</v>
      </c>
      <c r="AN680" s="161"/>
      <c r="AO680" s="166">
        <f>IF(PMKAFAAPAYER[[#This Row],[ ]]="Payé",PMKAFAAPAYER[[#This Row],[12.03.2025]],0)</f>
        <v>0</v>
      </c>
      <c r="AP680" s="161"/>
      <c r="AQ680" s="166">
        <f>IF(PMKAFAAPAYER[[#This Row],[ ]]="Payé",PMKAFAAPAYER[[#This Row],[19.03.2025]],0)</f>
        <v>0</v>
      </c>
      <c r="AR680" s="161"/>
      <c r="AS680" s="176">
        <f>IF(PMKAFAAPAYER[[#This Row],[ ]]="Payé",PMKAFAAPAYER[[#This Row],[26.03.2025]],0)</f>
        <v>0</v>
      </c>
      <c r="AT680" s="17">
        <f t="shared" si="158"/>
        <v>0</v>
      </c>
      <c r="AU680" s="162"/>
      <c r="AV680" s="166">
        <f>IF(PMKAFAAPAYER[[#This Row],[ ]]="Payé",PMKAFAAPAYER[[#This Row],[02.04.2025]],0)</f>
        <v>0</v>
      </c>
      <c r="AW680" s="161"/>
      <c r="AX680" s="166">
        <f>IF(PMKAFAAPAYER[[#This Row],[ ]]="Payé",PMKAFAAPAYER[[#This Row],[09.04.2025]],0)</f>
        <v>0</v>
      </c>
      <c r="AY680" s="161"/>
      <c r="AZ680" s="166">
        <f>IF(PMKAFAAPAYER[[#This Row],[ ]]="Payé",PMKAFAAPAYER[[#This Row],[16.04.2025]],0)</f>
        <v>0</v>
      </c>
      <c r="BA680" s="161"/>
      <c r="BB680" s="166">
        <f>IF(PMKAFAAPAYER[[#This Row],[ ]]="Payé",PMKAFAAPAYER[[#This Row],[23.04.2025]],0)</f>
        <v>0</v>
      </c>
      <c r="BC680" s="161"/>
      <c r="BD680" s="176">
        <f>IF(PMKAFAAPAYER[[#This Row],[ ]]="Payé",PMKAFAAPAYER[[#This Row],[30.04.2025]],0)</f>
        <v>0</v>
      </c>
      <c r="BE680" s="18">
        <f t="shared" si="159"/>
        <v>0</v>
      </c>
      <c r="BF680" s="162"/>
      <c r="BG680" s="166">
        <f>IF(PMKAFAAPAYER[[#This Row],[ ]]="Payé",PMKAFAAPAYER[[#This Row],[07.05.2025]],0)</f>
        <v>0</v>
      </c>
      <c r="BH680" s="161"/>
      <c r="BI680" s="166">
        <f>IF(PMKAFAAPAYER[[#This Row],[ ]]="Payé",PMKAFAAPAYER[[#This Row],[14.05.2025]],0)</f>
        <v>0</v>
      </c>
      <c r="BJ680" s="161"/>
      <c r="BK680" s="166">
        <f>IF(PMKAFAAPAYER[[#This Row],[ ]]="Payé",PMKAFAAPAYER[[#This Row],[21.05.2025]],0)</f>
        <v>0</v>
      </c>
      <c r="BL680" s="161"/>
      <c r="BM680" s="176">
        <f>IF(PMKAFAAPAYER[[#This Row],[ ]]="Payé",PMKAFAAPAYER[[#This Row],[28.05.2025]],0)</f>
        <v>0</v>
      </c>
      <c r="BN680" s="17">
        <f t="shared" si="160"/>
        <v>0</v>
      </c>
      <c r="BO680" s="162"/>
      <c r="BP680" s="166">
        <f>IF(PMKAFAAPAYER[[#This Row],[ ]]="Payé",PMKAFAAPAYER[[#This Row],[04.06.2025]],0)</f>
        <v>0</v>
      </c>
      <c r="BQ680" s="161"/>
      <c r="BR680" s="166">
        <f>IF(PMKAFAAPAYER[[#This Row],[ ]]="Payé",PMKAFAAPAYER[[#This Row],[11.06.2025]],0)</f>
        <v>0</v>
      </c>
      <c r="BS680" s="161"/>
      <c r="BT680" s="166">
        <f>IF(PMKAFAAPAYER[[#This Row],[ ]]="Payé",PMKAFAAPAYER[[#This Row],[18.06.2025]],0)</f>
        <v>0</v>
      </c>
      <c r="BU680" s="161"/>
      <c r="BV680" s="176">
        <f>IF(PMKAFAAPAYER[[#This Row],[ ]]="Payé",PMKAFAAPAYER[[#This Row],[25.06.2025]],0)</f>
        <v>0</v>
      </c>
      <c r="BW680" s="18">
        <f t="shared" si="161"/>
        <v>0</v>
      </c>
      <c r="BX680" s="162"/>
      <c r="BY680" s="166">
        <f>IF(PMKAFAAPAYER[[#This Row],[ ]]="Payé",PMKAFAAPAYER[[#This Row],[02.07.2025]],0)</f>
        <v>0</v>
      </c>
      <c r="BZ680" s="161"/>
      <c r="CA680" s="166">
        <f>IF(PMKAFAAPAYER[[#This Row],[ ]]="Payé",PMKAFAAPAYER[[#This Row],[09.07.2025]],0)</f>
        <v>0</v>
      </c>
      <c r="CB680" s="161"/>
      <c r="CC680" s="166">
        <f>IF(PMKAFAAPAYER[[#This Row],[ ]]="Payé",PMKAFAAPAYER[[#This Row],[16.07.2025]],0)</f>
        <v>0</v>
      </c>
      <c r="CD680" s="161"/>
      <c r="CE680" s="166">
        <f>IF(PMKAFAAPAYER[[#This Row],[ ]]="Payé",PMKAFAAPAYER[[#This Row],[23.07.2025]],0)</f>
        <v>0</v>
      </c>
      <c r="CF680" s="161"/>
      <c r="CG680" s="176">
        <f>IF(PMKAFAAPAYER[[#This Row],[ ]]="Payé",PMKAFAAPAYER[[#This Row],[30.07.2025]],0)</f>
        <v>0</v>
      </c>
      <c r="CH680" s="17">
        <f t="shared" si="162"/>
        <v>0</v>
      </c>
      <c r="CI680" s="162"/>
      <c r="CJ680" s="166">
        <f>IF(PMKAFAAPAYER[[#This Row],[ ]]="Payé",PMKAFAAPAYER[[#This Row],[06.08.2025]],0)</f>
        <v>0</v>
      </c>
      <c r="CK680" s="161"/>
      <c r="CL680" s="166">
        <f>IF(PMKAFAAPAYER[[#This Row],[ ]]="Payé",PMKAFAAPAYER[[#This Row],[13.08.2025]],0)</f>
        <v>0</v>
      </c>
      <c r="CM680" s="161"/>
      <c r="CN680" s="166">
        <f>IF(PMKAFAAPAYER[[#This Row],[ ]]="Payé",PMKAFAAPAYER[[#This Row],[20.08.2025]],0)</f>
        <v>0</v>
      </c>
      <c r="CO680" s="161"/>
      <c r="CP680" s="176">
        <f>IF(PMKAFAAPAYER[[#This Row],[ ]]="Payé",PMKAFAAPAYER[[#This Row],[27.08.2025]],0)</f>
        <v>0</v>
      </c>
      <c r="CQ680" s="18">
        <f t="shared" si="163"/>
        <v>0</v>
      </c>
      <c r="CR680" s="162"/>
      <c r="CS680" s="166">
        <f>IF(PMKAFAAPAYER[[#This Row],[ ]]="Payé",PMKAFAAPAYER[[#This Row],[03.09.2025]],0)</f>
        <v>0</v>
      </c>
      <c r="CT680" s="161"/>
      <c r="CU680" s="166">
        <f>IF(PMKAFAAPAYER[[#This Row],[ ]]="Payé",PMKAFAAPAYER[[#This Row],[10.09.2025]],0)</f>
        <v>0</v>
      </c>
      <c r="CV680" s="161"/>
      <c r="CW680" s="166">
        <f>IF(PMKAFAAPAYER[[#This Row],[ ]]="Payé",PMKAFAAPAYER[[#This Row],[17.09.2025]],0)</f>
        <v>0</v>
      </c>
      <c r="CX680" s="161"/>
      <c r="CY680" s="176">
        <f>IF(PMKAFAAPAYER[[#This Row],[ ]]="Payé",PMKAFAAPAYER[[#This Row],[24.09.2025]],0)</f>
        <v>0</v>
      </c>
      <c r="CZ680" s="17">
        <f t="shared" si="164"/>
        <v>0</v>
      </c>
      <c r="DA680" s="162"/>
      <c r="DB680" s="166">
        <f>IF(PMKAFAAPAYER[[#This Row],[ ]]="Payé",PMKAFAAPAYER[[#This Row],[01.10.2025]],0)</f>
        <v>0</v>
      </c>
      <c r="DC680" s="161"/>
      <c r="DD680" s="166">
        <f>IF(PMKAFAAPAYER[[#This Row],[ ]]="Payé",PMKAFAAPAYER[[#This Row],[08.10.2025]],0)</f>
        <v>0</v>
      </c>
      <c r="DE680" s="161"/>
      <c r="DF680" s="166">
        <f>IF(PMKAFAAPAYER[[#This Row],[ ]]="Payé",PMKAFAAPAYER[[#This Row],[15.10.2025]],0)</f>
        <v>0</v>
      </c>
      <c r="DG680" s="161"/>
      <c r="DH680" s="166">
        <f>IF(PMKAFAAPAYER[[#This Row],[ ]]="Payé",PMKAFAAPAYER[[#This Row],[22.10.2025]],0)</f>
        <v>0</v>
      </c>
      <c r="DI680" s="161"/>
      <c r="DJ680" s="176">
        <f>IF(PMKAFAAPAYER[[#This Row],[ ]]="Payé",PMKAFAAPAYER[[#This Row],[29.10.2025]],0)</f>
        <v>0</v>
      </c>
      <c r="DK680" s="18">
        <f t="shared" si="165"/>
        <v>0</v>
      </c>
      <c r="DL680" s="162"/>
      <c r="DM680" s="166">
        <f>IF(PMKAFAAPAYER[[#This Row],[ ]]="Payé",PMKAFAAPAYER[[#This Row],[05.11.2025]],0)</f>
        <v>0</v>
      </c>
      <c r="DN680" s="161"/>
      <c r="DO680" s="166">
        <f>IF(PMKAFAAPAYER[[#This Row],[ ]]="Payé",PMKAFAAPAYER[[#This Row],[12.11.2025]],0)</f>
        <v>0</v>
      </c>
      <c r="DP680" s="161"/>
      <c r="DQ680" s="166">
        <f>IF(PMKAFAAPAYER[[#This Row],[ ]]="Payé",PMKAFAAPAYER[[#This Row],[19.11.2025]],0)</f>
        <v>0</v>
      </c>
      <c r="DR680" s="161"/>
      <c r="DS680" s="176">
        <f>IF(PMKAFAAPAYER[[#This Row],[ ]]="Payé",PMKAFAAPAYER[[#This Row],[26.11.2025]],0)</f>
        <v>0</v>
      </c>
      <c r="DT680" s="17">
        <f t="shared" si="166"/>
        <v>0</v>
      </c>
      <c r="DU680" s="162"/>
      <c r="DV680" s="166">
        <f>IF(PMKAFAAPAYER[[#This Row],[ ]]="Payé",PMKAFAAPAYER[[#This Row],[03.12.2025]],0)</f>
        <v>0</v>
      </c>
      <c r="DW680" s="161"/>
      <c r="DX680" s="166">
        <f>IF(PMKAFAAPAYER[[#This Row],[ ]]="Payé",PMKAFAAPAYER[[#This Row],[10.12.2025]],0)</f>
        <v>0</v>
      </c>
      <c r="DY680" s="161"/>
      <c r="DZ680" s="166">
        <f>IF(PMKAFAAPAYER[[#This Row],[ ]]="Payé",PMKAFAAPAYER[[#This Row],[17.12.2025]],0)</f>
        <v>0</v>
      </c>
      <c r="EA680" s="161"/>
      <c r="EB680" s="166">
        <f>IF(PMKAFAAPAYER[[#This Row],[ ]]="Payé",PMKAFAAPAYER[[#This Row],[24.12.2025]],0)</f>
        <v>0</v>
      </c>
      <c r="EC680" s="161"/>
      <c r="ED680" s="176">
        <f>IF(PMKAFAAPAYER[[#This Row],[ ]]="Payé",PMKAFAAPAYER[[#This Row],[31.12.2025]],0)</f>
        <v>0</v>
      </c>
      <c r="EE680" s="18">
        <f t="shared" si="167"/>
        <v>0</v>
      </c>
      <c r="EF680" s="11">
        <f t="shared" si="168"/>
        <v>0</v>
      </c>
      <c r="EG680" s="16">
        <f>+PMKAFAAPAYER[[#This Row],[CHF]]-PMKAFAAPAYER[[#This Row],[T2025]]</f>
        <v>0</v>
      </c>
    </row>
    <row r="681" spans="1:137" x14ac:dyDescent="0.3">
      <c r="A681" s="9">
        <f t="shared" si="169"/>
        <v>676</v>
      </c>
      <c r="B681" s="250"/>
      <c r="C681" s="251"/>
      <c r="D681" s="252"/>
      <c r="E681" s="253"/>
      <c r="F681" s="265">
        <f t="shared" si="155"/>
        <v>0</v>
      </c>
      <c r="G681" s="254"/>
      <c r="H681" s="255"/>
      <c r="I681" s="256"/>
      <c r="J681" s="14"/>
      <c r="K681" s="14"/>
      <c r="L681" s="14"/>
      <c r="N681" s="15"/>
      <c r="P681" s="258"/>
      <c r="Q681" s="259"/>
      <c r="R681" s="260"/>
      <c r="S681" s="166">
        <f>IF(PMKAFAAPAYER[[#This Row],[ ]]="Payé",PMKAFAAPAYER[[#This Row],[02.01.2025]],0)</f>
        <v>0</v>
      </c>
      <c r="T681" s="234"/>
      <c r="U681" s="166">
        <f>IF(PMKAFAAPAYER[[#This Row],[ ]]="Payé",PMKAFAAPAYER[[#This Row],[09.01.2025]],0)</f>
        <v>0</v>
      </c>
      <c r="V681" s="234"/>
      <c r="W681" s="166">
        <f>IF(PMKAFAAPAYER[[#This Row],[ ]]="Payé",PMKAFAAPAYER[[#This Row],[16.01.2025]],0)</f>
        <v>0</v>
      </c>
      <c r="X681" s="234"/>
      <c r="Y681" s="166">
        <f>IF(PMKAFAAPAYER[[#This Row],[ ]]="Payé",PMKAFAAPAYER[[#This Row],[23.01.2025]],0)</f>
        <v>0</v>
      </c>
      <c r="Z681" s="234"/>
      <c r="AA681" s="176">
        <f>IF(PMKAFAAPAYER[[#This Row],[ ]]="Payé",PMKAFAAPAYER[[#This Row],[30.01.2025]],0)</f>
        <v>0</v>
      </c>
      <c r="AB681" s="32">
        <f t="shared" si="156"/>
        <v>0</v>
      </c>
      <c r="AC681" s="234"/>
      <c r="AD681" s="166">
        <f>IF(PMKAFAAPAYER[[#This Row],[ ]]="Payé",PMKAFAAPAYER[[#This Row],[06.02.2025]],0)</f>
        <v>0</v>
      </c>
      <c r="AE681" s="234"/>
      <c r="AF681" s="166">
        <f>IF(PMKAFAAPAYER[[#This Row],[ ]]="Payé",PMKAFAAPAYER[[#This Row],[13.02.2025]],0)</f>
        <v>0</v>
      </c>
      <c r="AG681" s="234"/>
      <c r="AH681" s="166">
        <f>IF(PMKAFAAPAYER[[#This Row],[ ]]="Payé",PMKAFAAPAYER[[#This Row],[20.02.2025]],0)</f>
        <v>0</v>
      </c>
      <c r="AI681" s="234"/>
      <c r="AJ681" s="176">
        <f>IF(PMKAFAAPAYER[[#This Row],[ ]]="Payé",PMKAFAAPAYER[[#This Row],[27.02.2025]],0)</f>
        <v>0</v>
      </c>
      <c r="AK681" s="47">
        <f t="shared" si="157"/>
        <v>0</v>
      </c>
      <c r="AL681" s="162"/>
      <c r="AM681" s="166">
        <f>IF(PMKAFAAPAYER[[#This Row],[ ]]="Payé",PMKAFAAPAYER[[#This Row],[05.03.2025]],0)</f>
        <v>0</v>
      </c>
      <c r="AN681" s="161"/>
      <c r="AO681" s="166">
        <f>IF(PMKAFAAPAYER[[#This Row],[ ]]="Payé",PMKAFAAPAYER[[#This Row],[12.03.2025]],0)</f>
        <v>0</v>
      </c>
      <c r="AP681" s="161"/>
      <c r="AQ681" s="166">
        <f>IF(PMKAFAAPAYER[[#This Row],[ ]]="Payé",PMKAFAAPAYER[[#This Row],[19.03.2025]],0)</f>
        <v>0</v>
      </c>
      <c r="AR681" s="161"/>
      <c r="AS681" s="176">
        <f>IF(PMKAFAAPAYER[[#This Row],[ ]]="Payé",PMKAFAAPAYER[[#This Row],[26.03.2025]],0)</f>
        <v>0</v>
      </c>
      <c r="AT681" s="17">
        <f t="shared" si="158"/>
        <v>0</v>
      </c>
      <c r="AU681" s="162"/>
      <c r="AV681" s="166">
        <f>IF(PMKAFAAPAYER[[#This Row],[ ]]="Payé",PMKAFAAPAYER[[#This Row],[02.04.2025]],0)</f>
        <v>0</v>
      </c>
      <c r="AW681" s="161"/>
      <c r="AX681" s="166">
        <f>IF(PMKAFAAPAYER[[#This Row],[ ]]="Payé",PMKAFAAPAYER[[#This Row],[09.04.2025]],0)</f>
        <v>0</v>
      </c>
      <c r="AY681" s="161"/>
      <c r="AZ681" s="166">
        <f>IF(PMKAFAAPAYER[[#This Row],[ ]]="Payé",PMKAFAAPAYER[[#This Row],[16.04.2025]],0)</f>
        <v>0</v>
      </c>
      <c r="BA681" s="161"/>
      <c r="BB681" s="166">
        <f>IF(PMKAFAAPAYER[[#This Row],[ ]]="Payé",PMKAFAAPAYER[[#This Row],[23.04.2025]],0)</f>
        <v>0</v>
      </c>
      <c r="BC681" s="161"/>
      <c r="BD681" s="176">
        <f>IF(PMKAFAAPAYER[[#This Row],[ ]]="Payé",PMKAFAAPAYER[[#This Row],[30.04.2025]],0)</f>
        <v>0</v>
      </c>
      <c r="BE681" s="18">
        <f t="shared" si="159"/>
        <v>0</v>
      </c>
      <c r="BF681" s="162"/>
      <c r="BG681" s="166">
        <f>IF(PMKAFAAPAYER[[#This Row],[ ]]="Payé",PMKAFAAPAYER[[#This Row],[07.05.2025]],0)</f>
        <v>0</v>
      </c>
      <c r="BH681" s="161"/>
      <c r="BI681" s="166">
        <f>IF(PMKAFAAPAYER[[#This Row],[ ]]="Payé",PMKAFAAPAYER[[#This Row],[14.05.2025]],0)</f>
        <v>0</v>
      </c>
      <c r="BJ681" s="161"/>
      <c r="BK681" s="166">
        <f>IF(PMKAFAAPAYER[[#This Row],[ ]]="Payé",PMKAFAAPAYER[[#This Row],[21.05.2025]],0)</f>
        <v>0</v>
      </c>
      <c r="BL681" s="161"/>
      <c r="BM681" s="176">
        <f>IF(PMKAFAAPAYER[[#This Row],[ ]]="Payé",PMKAFAAPAYER[[#This Row],[28.05.2025]],0)</f>
        <v>0</v>
      </c>
      <c r="BN681" s="17">
        <f t="shared" si="160"/>
        <v>0</v>
      </c>
      <c r="BO681" s="162"/>
      <c r="BP681" s="166">
        <f>IF(PMKAFAAPAYER[[#This Row],[ ]]="Payé",PMKAFAAPAYER[[#This Row],[04.06.2025]],0)</f>
        <v>0</v>
      </c>
      <c r="BQ681" s="161"/>
      <c r="BR681" s="166">
        <f>IF(PMKAFAAPAYER[[#This Row],[ ]]="Payé",PMKAFAAPAYER[[#This Row],[11.06.2025]],0)</f>
        <v>0</v>
      </c>
      <c r="BS681" s="161"/>
      <c r="BT681" s="166">
        <f>IF(PMKAFAAPAYER[[#This Row],[ ]]="Payé",PMKAFAAPAYER[[#This Row],[18.06.2025]],0)</f>
        <v>0</v>
      </c>
      <c r="BU681" s="161"/>
      <c r="BV681" s="176">
        <f>IF(PMKAFAAPAYER[[#This Row],[ ]]="Payé",PMKAFAAPAYER[[#This Row],[25.06.2025]],0)</f>
        <v>0</v>
      </c>
      <c r="BW681" s="18">
        <f t="shared" si="161"/>
        <v>0</v>
      </c>
      <c r="BX681" s="162"/>
      <c r="BY681" s="166">
        <f>IF(PMKAFAAPAYER[[#This Row],[ ]]="Payé",PMKAFAAPAYER[[#This Row],[02.07.2025]],0)</f>
        <v>0</v>
      </c>
      <c r="BZ681" s="161"/>
      <c r="CA681" s="166">
        <f>IF(PMKAFAAPAYER[[#This Row],[ ]]="Payé",PMKAFAAPAYER[[#This Row],[09.07.2025]],0)</f>
        <v>0</v>
      </c>
      <c r="CB681" s="161"/>
      <c r="CC681" s="166">
        <f>IF(PMKAFAAPAYER[[#This Row],[ ]]="Payé",PMKAFAAPAYER[[#This Row],[16.07.2025]],0)</f>
        <v>0</v>
      </c>
      <c r="CD681" s="161"/>
      <c r="CE681" s="166">
        <f>IF(PMKAFAAPAYER[[#This Row],[ ]]="Payé",PMKAFAAPAYER[[#This Row],[23.07.2025]],0)</f>
        <v>0</v>
      </c>
      <c r="CF681" s="161"/>
      <c r="CG681" s="176">
        <f>IF(PMKAFAAPAYER[[#This Row],[ ]]="Payé",PMKAFAAPAYER[[#This Row],[30.07.2025]],0)</f>
        <v>0</v>
      </c>
      <c r="CH681" s="17">
        <f t="shared" si="162"/>
        <v>0</v>
      </c>
      <c r="CI681" s="162"/>
      <c r="CJ681" s="166">
        <f>IF(PMKAFAAPAYER[[#This Row],[ ]]="Payé",PMKAFAAPAYER[[#This Row],[06.08.2025]],0)</f>
        <v>0</v>
      </c>
      <c r="CK681" s="161"/>
      <c r="CL681" s="166">
        <f>IF(PMKAFAAPAYER[[#This Row],[ ]]="Payé",PMKAFAAPAYER[[#This Row],[13.08.2025]],0)</f>
        <v>0</v>
      </c>
      <c r="CM681" s="161"/>
      <c r="CN681" s="166">
        <f>IF(PMKAFAAPAYER[[#This Row],[ ]]="Payé",PMKAFAAPAYER[[#This Row],[20.08.2025]],0)</f>
        <v>0</v>
      </c>
      <c r="CO681" s="161"/>
      <c r="CP681" s="176">
        <f>IF(PMKAFAAPAYER[[#This Row],[ ]]="Payé",PMKAFAAPAYER[[#This Row],[27.08.2025]],0)</f>
        <v>0</v>
      </c>
      <c r="CQ681" s="18">
        <f t="shared" si="163"/>
        <v>0</v>
      </c>
      <c r="CR681" s="162"/>
      <c r="CS681" s="166">
        <f>IF(PMKAFAAPAYER[[#This Row],[ ]]="Payé",PMKAFAAPAYER[[#This Row],[03.09.2025]],0)</f>
        <v>0</v>
      </c>
      <c r="CT681" s="161"/>
      <c r="CU681" s="166">
        <f>IF(PMKAFAAPAYER[[#This Row],[ ]]="Payé",PMKAFAAPAYER[[#This Row],[10.09.2025]],0)</f>
        <v>0</v>
      </c>
      <c r="CV681" s="161"/>
      <c r="CW681" s="166">
        <f>IF(PMKAFAAPAYER[[#This Row],[ ]]="Payé",PMKAFAAPAYER[[#This Row],[17.09.2025]],0)</f>
        <v>0</v>
      </c>
      <c r="CX681" s="161"/>
      <c r="CY681" s="176">
        <f>IF(PMKAFAAPAYER[[#This Row],[ ]]="Payé",PMKAFAAPAYER[[#This Row],[24.09.2025]],0)</f>
        <v>0</v>
      </c>
      <c r="CZ681" s="17">
        <f t="shared" si="164"/>
        <v>0</v>
      </c>
      <c r="DA681" s="162"/>
      <c r="DB681" s="166">
        <f>IF(PMKAFAAPAYER[[#This Row],[ ]]="Payé",PMKAFAAPAYER[[#This Row],[01.10.2025]],0)</f>
        <v>0</v>
      </c>
      <c r="DC681" s="161"/>
      <c r="DD681" s="166">
        <f>IF(PMKAFAAPAYER[[#This Row],[ ]]="Payé",PMKAFAAPAYER[[#This Row],[08.10.2025]],0)</f>
        <v>0</v>
      </c>
      <c r="DE681" s="161"/>
      <c r="DF681" s="166">
        <f>IF(PMKAFAAPAYER[[#This Row],[ ]]="Payé",PMKAFAAPAYER[[#This Row],[15.10.2025]],0)</f>
        <v>0</v>
      </c>
      <c r="DG681" s="161"/>
      <c r="DH681" s="166">
        <f>IF(PMKAFAAPAYER[[#This Row],[ ]]="Payé",PMKAFAAPAYER[[#This Row],[22.10.2025]],0)</f>
        <v>0</v>
      </c>
      <c r="DI681" s="161"/>
      <c r="DJ681" s="176">
        <f>IF(PMKAFAAPAYER[[#This Row],[ ]]="Payé",PMKAFAAPAYER[[#This Row],[29.10.2025]],0)</f>
        <v>0</v>
      </c>
      <c r="DK681" s="18">
        <f t="shared" si="165"/>
        <v>0</v>
      </c>
      <c r="DL681" s="162"/>
      <c r="DM681" s="166">
        <f>IF(PMKAFAAPAYER[[#This Row],[ ]]="Payé",PMKAFAAPAYER[[#This Row],[05.11.2025]],0)</f>
        <v>0</v>
      </c>
      <c r="DN681" s="161"/>
      <c r="DO681" s="166">
        <f>IF(PMKAFAAPAYER[[#This Row],[ ]]="Payé",PMKAFAAPAYER[[#This Row],[12.11.2025]],0)</f>
        <v>0</v>
      </c>
      <c r="DP681" s="161"/>
      <c r="DQ681" s="166">
        <f>IF(PMKAFAAPAYER[[#This Row],[ ]]="Payé",PMKAFAAPAYER[[#This Row],[19.11.2025]],0)</f>
        <v>0</v>
      </c>
      <c r="DR681" s="161"/>
      <c r="DS681" s="176">
        <f>IF(PMKAFAAPAYER[[#This Row],[ ]]="Payé",PMKAFAAPAYER[[#This Row],[26.11.2025]],0)</f>
        <v>0</v>
      </c>
      <c r="DT681" s="17">
        <f t="shared" si="166"/>
        <v>0</v>
      </c>
      <c r="DU681" s="162"/>
      <c r="DV681" s="166">
        <f>IF(PMKAFAAPAYER[[#This Row],[ ]]="Payé",PMKAFAAPAYER[[#This Row],[03.12.2025]],0)</f>
        <v>0</v>
      </c>
      <c r="DW681" s="161"/>
      <c r="DX681" s="166">
        <f>IF(PMKAFAAPAYER[[#This Row],[ ]]="Payé",PMKAFAAPAYER[[#This Row],[10.12.2025]],0)</f>
        <v>0</v>
      </c>
      <c r="DY681" s="161"/>
      <c r="DZ681" s="166">
        <f>IF(PMKAFAAPAYER[[#This Row],[ ]]="Payé",PMKAFAAPAYER[[#This Row],[17.12.2025]],0)</f>
        <v>0</v>
      </c>
      <c r="EA681" s="161"/>
      <c r="EB681" s="166">
        <f>IF(PMKAFAAPAYER[[#This Row],[ ]]="Payé",PMKAFAAPAYER[[#This Row],[24.12.2025]],0)</f>
        <v>0</v>
      </c>
      <c r="EC681" s="161"/>
      <c r="ED681" s="176">
        <f>IF(PMKAFAAPAYER[[#This Row],[ ]]="Payé",PMKAFAAPAYER[[#This Row],[31.12.2025]],0)</f>
        <v>0</v>
      </c>
      <c r="EE681" s="18">
        <f t="shared" si="167"/>
        <v>0</v>
      </c>
      <c r="EF681" s="11">
        <f t="shared" si="168"/>
        <v>0</v>
      </c>
      <c r="EG681" s="16">
        <f>+PMKAFAAPAYER[[#This Row],[CHF]]-PMKAFAAPAYER[[#This Row],[T2025]]</f>
        <v>0</v>
      </c>
    </row>
    <row r="682" spans="1:137" x14ac:dyDescent="0.3">
      <c r="A682" s="9">
        <f t="shared" si="169"/>
        <v>677</v>
      </c>
      <c r="B682" s="250"/>
      <c r="C682" s="251"/>
      <c r="D682" s="252"/>
      <c r="E682" s="253"/>
      <c r="F682" s="265">
        <f t="shared" si="155"/>
        <v>0</v>
      </c>
      <c r="G682" s="254"/>
      <c r="H682" s="255"/>
      <c r="I682" s="256"/>
      <c r="J682" s="14"/>
      <c r="K682" s="14"/>
      <c r="L682" s="14"/>
      <c r="N682" s="15"/>
      <c r="P682" s="258"/>
      <c r="Q682" s="259"/>
      <c r="R682" s="260"/>
      <c r="S682" s="166">
        <f>IF(PMKAFAAPAYER[[#This Row],[ ]]="Payé",PMKAFAAPAYER[[#This Row],[02.01.2025]],0)</f>
        <v>0</v>
      </c>
      <c r="T682" s="234"/>
      <c r="U682" s="166">
        <f>IF(PMKAFAAPAYER[[#This Row],[ ]]="Payé",PMKAFAAPAYER[[#This Row],[09.01.2025]],0)</f>
        <v>0</v>
      </c>
      <c r="V682" s="234"/>
      <c r="W682" s="166">
        <f>IF(PMKAFAAPAYER[[#This Row],[ ]]="Payé",PMKAFAAPAYER[[#This Row],[16.01.2025]],0)</f>
        <v>0</v>
      </c>
      <c r="X682" s="234"/>
      <c r="Y682" s="166">
        <f>IF(PMKAFAAPAYER[[#This Row],[ ]]="Payé",PMKAFAAPAYER[[#This Row],[23.01.2025]],0)</f>
        <v>0</v>
      </c>
      <c r="Z682" s="234"/>
      <c r="AA682" s="176">
        <f>IF(PMKAFAAPAYER[[#This Row],[ ]]="Payé",PMKAFAAPAYER[[#This Row],[30.01.2025]],0)</f>
        <v>0</v>
      </c>
      <c r="AB682" s="32">
        <f t="shared" si="156"/>
        <v>0</v>
      </c>
      <c r="AC682" s="234"/>
      <c r="AD682" s="166">
        <f>IF(PMKAFAAPAYER[[#This Row],[ ]]="Payé",PMKAFAAPAYER[[#This Row],[06.02.2025]],0)</f>
        <v>0</v>
      </c>
      <c r="AE682" s="234"/>
      <c r="AF682" s="166">
        <f>IF(PMKAFAAPAYER[[#This Row],[ ]]="Payé",PMKAFAAPAYER[[#This Row],[13.02.2025]],0)</f>
        <v>0</v>
      </c>
      <c r="AG682" s="234"/>
      <c r="AH682" s="166">
        <f>IF(PMKAFAAPAYER[[#This Row],[ ]]="Payé",PMKAFAAPAYER[[#This Row],[20.02.2025]],0)</f>
        <v>0</v>
      </c>
      <c r="AI682" s="234"/>
      <c r="AJ682" s="176">
        <f>IF(PMKAFAAPAYER[[#This Row],[ ]]="Payé",PMKAFAAPAYER[[#This Row],[27.02.2025]],0)</f>
        <v>0</v>
      </c>
      <c r="AK682" s="47">
        <f t="shared" si="157"/>
        <v>0</v>
      </c>
      <c r="AL682" s="162"/>
      <c r="AM682" s="166">
        <f>IF(PMKAFAAPAYER[[#This Row],[ ]]="Payé",PMKAFAAPAYER[[#This Row],[05.03.2025]],0)</f>
        <v>0</v>
      </c>
      <c r="AN682" s="161"/>
      <c r="AO682" s="166">
        <f>IF(PMKAFAAPAYER[[#This Row],[ ]]="Payé",PMKAFAAPAYER[[#This Row],[12.03.2025]],0)</f>
        <v>0</v>
      </c>
      <c r="AP682" s="161"/>
      <c r="AQ682" s="166">
        <f>IF(PMKAFAAPAYER[[#This Row],[ ]]="Payé",PMKAFAAPAYER[[#This Row],[19.03.2025]],0)</f>
        <v>0</v>
      </c>
      <c r="AR682" s="161"/>
      <c r="AS682" s="176">
        <f>IF(PMKAFAAPAYER[[#This Row],[ ]]="Payé",PMKAFAAPAYER[[#This Row],[26.03.2025]],0)</f>
        <v>0</v>
      </c>
      <c r="AT682" s="17">
        <f t="shared" si="158"/>
        <v>0</v>
      </c>
      <c r="AU682" s="162"/>
      <c r="AV682" s="166">
        <f>IF(PMKAFAAPAYER[[#This Row],[ ]]="Payé",PMKAFAAPAYER[[#This Row],[02.04.2025]],0)</f>
        <v>0</v>
      </c>
      <c r="AW682" s="161"/>
      <c r="AX682" s="166">
        <f>IF(PMKAFAAPAYER[[#This Row],[ ]]="Payé",PMKAFAAPAYER[[#This Row],[09.04.2025]],0)</f>
        <v>0</v>
      </c>
      <c r="AY682" s="161"/>
      <c r="AZ682" s="166">
        <f>IF(PMKAFAAPAYER[[#This Row],[ ]]="Payé",PMKAFAAPAYER[[#This Row],[16.04.2025]],0)</f>
        <v>0</v>
      </c>
      <c r="BA682" s="161"/>
      <c r="BB682" s="166">
        <f>IF(PMKAFAAPAYER[[#This Row],[ ]]="Payé",PMKAFAAPAYER[[#This Row],[23.04.2025]],0)</f>
        <v>0</v>
      </c>
      <c r="BC682" s="161"/>
      <c r="BD682" s="176">
        <f>IF(PMKAFAAPAYER[[#This Row],[ ]]="Payé",PMKAFAAPAYER[[#This Row],[30.04.2025]],0)</f>
        <v>0</v>
      </c>
      <c r="BE682" s="18">
        <f t="shared" si="159"/>
        <v>0</v>
      </c>
      <c r="BF682" s="162"/>
      <c r="BG682" s="166">
        <f>IF(PMKAFAAPAYER[[#This Row],[ ]]="Payé",PMKAFAAPAYER[[#This Row],[07.05.2025]],0)</f>
        <v>0</v>
      </c>
      <c r="BH682" s="161"/>
      <c r="BI682" s="166">
        <f>IF(PMKAFAAPAYER[[#This Row],[ ]]="Payé",PMKAFAAPAYER[[#This Row],[14.05.2025]],0)</f>
        <v>0</v>
      </c>
      <c r="BJ682" s="161"/>
      <c r="BK682" s="166">
        <f>IF(PMKAFAAPAYER[[#This Row],[ ]]="Payé",PMKAFAAPAYER[[#This Row],[21.05.2025]],0)</f>
        <v>0</v>
      </c>
      <c r="BL682" s="161"/>
      <c r="BM682" s="176">
        <f>IF(PMKAFAAPAYER[[#This Row],[ ]]="Payé",PMKAFAAPAYER[[#This Row],[28.05.2025]],0)</f>
        <v>0</v>
      </c>
      <c r="BN682" s="17">
        <f t="shared" si="160"/>
        <v>0</v>
      </c>
      <c r="BO682" s="162"/>
      <c r="BP682" s="166">
        <f>IF(PMKAFAAPAYER[[#This Row],[ ]]="Payé",PMKAFAAPAYER[[#This Row],[04.06.2025]],0)</f>
        <v>0</v>
      </c>
      <c r="BQ682" s="161"/>
      <c r="BR682" s="166">
        <f>IF(PMKAFAAPAYER[[#This Row],[ ]]="Payé",PMKAFAAPAYER[[#This Row],[11.06.2025]],0)</f>
        <v>0</v>
      </c>
      <c r="BS682" s="161"/>
      <c r="BT682" s="166">
        <f>IF(PMKAFAAPAYER[[#This Row],[ ]]="Payé",PMKAFAAPAYER[[#This Row],[18.06.2025]],0)</f>
        <v>0</v>
      </c>
      <c r="BU682" s="161"/>
      <c r="BV682" s="176">
        <f>IF(PMKAFAAPAYER[[#This Row],[ ]]="Payé",PMKAFAAPAYER[[#This Row],[25.06.2025]],0)</f>
        <v>0</v>
      </c>
      <c r="BW682" s="18">
        <f t="shared" si="161"/>
        <v>0</v>
      </c>
      <c r="BX682" s="162"/>
      <c r="BY682" s="166">
        <f>IF(PMKAFAAPAYER[[#This Row],[ ]]="Payé",PMKAFAAPAYER[[#This Row],[02.07.2025]],0)</f>
        <v>0</v>
      </c>
      <c r="BZ682" s="161"/>
      <c r="CA682" s="166">
        <f>IF(PMKAFAAPAYER[[#This Row],[ ]]="Payé",PMKAFAAPAYER[[#This Row],[09.07.2025]],0)</f>
        <v>0</v>
      </c>
      <c r="CB682" s="161"/>
      <c r="CC682" s="166">
        <f>IF(PMKAFAAPAYER[[#This Row],[ ]]="Payé",PMKAFAAPAYER[[#This Row],[16.07.2025]],0)</f>
        <v>0</v>
      </c>
      <c r="CD682" s="161"/>
      <c r="CE682" s="166">
        <f>IF(PMKAFAAPAYER[[#This Row],[ ]]="Payé",PMKAFAAPAYER[[#This Row],[23.07.2025]],0)</f>
        <v>0</v>
      </c>
      <c r="CF682" s="161"/>
      <c r="CG682" s="176">
        <f>IF(PMKAFAAPAYER[[#This Row],[ ]]="Payé",PMKAFAAPAYER[[#This Row],[30.07.2025]],0)</f>
        <v>0</v>
      </c>
      <c r="CH682" s="17">
        <f t="shared" si="162"/>
        <v>0</v>
      </c>
      <c r="CI682" s="162"/>
      <c r="CJ682" s="166">
        <f>IF(PMKAFAAPAYER[[#This Row],[ ]]="Payé",PMKAFAAPAYER[[#This Row],[06.08.2025]],0)</f>
        <v>0</v>
      </c>
      <c r="CK682" s="161"/>
      <c r="CL682" s="166">
        <f>IF(PMKAFAAPAYER[[#This Row],[ ]]="Payé",PMKAFAAPAYER[[#This Row],[13.08.2025]],0)</f>
        <v>0</v>
      </c>
      <c r="CM682" s="161"/>
      <c r="CN682" s="166">
        <f>IF(PMKAFAAPAYER[[#This Row],[ ]]="Payé",PMKAFAAPAYER[[#This Row],[20.08.2025]],0)</f>
        <v>0</v>
      </c>
      <c r="CO682" s="161"/>
      <c r="CP682" s="176">
        <f>IF(PMKAFAAPAYER[[#This Row],[ ]]="Payé",PMKAFAAPAYER[[#This Row],[27.08.2025]],0)</f>
        <v>0</v>
      </c>
      <c r="CQ682" s="18">
        <f t="shared" si="163"/>
        <v>0</v>
      </c>
      <c r="CR682" s="162"/>
      <c r="CS682" s="166">
        <f>IF(PMKAFAAPAYER[[#This Row],[ ]]="Payé",PMKAFAAPAYER[[#This Row],[03.09.2025]],0)</f>
        <v>0</v>
      </c>
      <c r="CT682" s="161"/>
      <c r="CU682" s="166">
        <f>IF(PMKAFAAPAYER[[#This Row],[ ]]="Payé",PMKAFAAPAYER[[#This Row],[10.09.2025]],0)</f>
        <v>0</v>
      </c>
      <c r="CV682" s="161"/>
      <c r="CW682" s="166">
        <f>IF(PMKAFAAPAYER[[#This Row],[ ]]="Payé",PMKAFAAPAYER[[#This Row],[17.09.2025]],0)</f>
        <v>0</v>
      </c>
      <c r="CX682" s="161"/>
      <c r="CY682" s="176">
        <f>IF(PMKAFAAPAYER[[#This Row],[ ]]="Payé",PMKAFAAPAYER[[#This Row],[24.09.2025]],0)</f>
        <v>0</v>
      </c>
      <c r="CZ682" s="17">
        <f t="shared" si="164"/>
        <v>0</v>
      </c>
      <c r="DA682" s="162"/>
      <c r="DB682" s="166">
        <f>IF(PMKAFAAPAYER[[#This Row],[ ]]="Payé",PMKAFAAPAYER[[#This Row],[01.10.2025]],0)</f>
        <v>0</v>
      </c>
      <c r="DC682" s="161"/>
      <c r="DD682" s="166">
        <f>IF(PMKAFAAPAYER[[#This Row],[ ]]="Payé",PMKAFAAPAYER[[#This Row],[08.10.2025]],0)</f>
        <v>0</v>
      </c>
      <c r="DE682" s="161"/>
      <c r="DF682" s="166">
        <f>IF(PMKAFAAPAYER[[#This Row],[ ]]="Payé",PMKAFAAPAYER[[#This Row],[15.10.2025]],0)</f>
        <v>0</v>
      </c>
      <c r="DG682" s="161"/>
      <c r="DH682" s="166">
        <f>IF(PMKAFAAPAYER[[#This Row],[ ]]="Payé",PMKAFAAPAYER[[#This Row],[22.10.2025]],0)</f>
        <v>0</v>
      </c>
      <c r="DI682" s="161"/>
      <c r="DJ682" s="176">
        <f>IF(PMKAFAAPAYER[[#This Row],[ ]]="Payé",PMKAFAAPAYER[[#This Row],[29.10.2025]],0)</f>
        <v>0</v>
      </c>
      <c r="DK682" s="18">
        <f t="shared" si="165"/>
        <v>0</v>
      </c>
      <c r="DL682" s="162"/>
      <c r="DM682" s="166">
        <f>IF(PMKAFAAPAYER[[#This Row],[ ]]="Payé",PMKAFAAPAYER[[#This Row],[05.11.2025]],0)</f>
        <v>0</v>
      </c>
      <c r="DN682" s="161"/>
      <c r="DO682" s="166">
        <f>IF(PMKAFAAPAYER[[#This Row],[ ]]="Payé",PMKAFAAPAYER[[#This Row],[12.11.2025]],0)</f>
        <v>0</v>
      </c>
      <c r="DP682" s="161"/>
      <c r="DQ682" s="166">
        <f>IF(PMKAFAAPAYER[[#This Row],[ ]]="Payé",PMKAFAAPAYER[[#This Row],[19.11.2025]],0)</f>
        <v>0</v>
      </c>
      <c r="DR682" s="161"/>
      <c r="DS682" s="176">
        <f>IF(PMKAFAAPAYER[[#This Row],[ ]]="Payé",PMKAFAAPAYER[[#This Row],[26.11.2025]],0)</f>
        <v>0</v>
      </c>
      <c r="DT682" s="17">
        <f t="shared" si="166"/>
        <v>0</v>
      </c>
      <c r="DU682" s="162"/>
      <c r="DV682" s="166">
        <f>IF(PMKAFAAPAYER[[#This Row],[ ]]="Payé",PMKAFAAPAYER[[#This Row],[03.12.2025]],0)</f>
        <v>0</v>
      </c>
      <c r="DW682" s="161"/>
      <c r="DX682" s="166">
        <f>IF(PMKAFAAPAYER[[#This Row],[ ]]="Payé",PMKAFAAPAYER[[#This Row],[10.12.2025]],0)</f>
        <v>0</v>
      </c>
      <c r="DY682" s="161"/>
      <c r="DZ682" s="166">
        <f>IF(PMKAFAAPAYER[[#This Row],[ ]]="Payé",PMKAFAAPAYER[[#This Row],[17.12.2025]],0)</f>
        <v>0</v>
      </c>
      <c r="EA682" s="161"/>
      <c r="EB682" s="166">
        <f>IF(PMKAFAAPAYER[[#This Row],[ ]]="Payé",PMKAFAAPAYER[[#This Row],[24.12.2025]],0)</f>
        <v>0</v>
      </c>
      <c r="EC682" s="161"/>
      <c r="ED682" s="176">
        <f>IF(PMKAFAAPAYER[[#This Row],[ ]]="Payé",PMKAFAAPAYER[[#This Row],[31.12.2025]],0)</f>
        <v>0</v>
      </c>
      <c r="EE682" s="18">
        <f t="shared" si="167"/>
        <v>0</v>
      </c>
      <c r="EF682" s="11">
        <f t="shared" si="168"/>
        <v>0</v>
      </c>
      <c r="EG682" s="16">
        <f>+PMKAFAAPAYER[[#This Row],[CHF]]-PMKAFAAPAYER[[#This Row],[T2025]]</f>
        <v>0</v>
      </c>
    </row>
    <row r="683" spans="1:137" x14ac:dyDescent="0.3">
      <c r="A683" s="9">
        <f t="shared" si="169"/>
        <v>678</v>
      </c>
      <c r="B683" s="250"/>
      <c r="C683" s="251"/>
      <c r="D683" s="252"/>
      <c r="E683" s="253"/>
      <c r="F683" s="265">
        <f t="shared" si="155"/>
        <v>0</v>
      </c>
      <c r="G683" s="254"/>
      <c r="H683" s="255"/>
      <c r="I683" s="256"/>
      <c r="J683" s="14"/>
      <c r="K683" s="14"/>
      <c r="L683" s="14"/>
      <c r="N683" s="15"/>
      <c r="P683" s="258"/>
      <c r="Q683" s="259"/>
      <c r="R683" s="260"/>
      <c r="S683" s="166">
        <f>IF(PMKAFAAPAYER[[#This Row],[ ]]="Payé",PMKAFAAPAYER[[#This Row],[02.01.2025]],0)</f>
        <v>0</v>
      </c>
      <c r="T683" s="234"/>
      <c r="U683" s="166">
        <f>IF(PMKAFAAPAYER[[#This Row],[ ]]="Payé",PMKAFAAPAYER[[#This Row],[09.01.2025]],0)</f>
        <v>0</v>
      </c>
      <c r="V683" s="234"/>
      <c r="W683" s="166">
        <f>IF(PMKAFAAPAYER[[#This Row],[ ]]="Payé",PMKAFAAPAYER[[#This Row],[16.01.2025]],0)</f>
        <v>0</v>
      </c>
      <c r="X683" s="234"/>
      <c r="Y683" s="166">
        <f>IF(PMKAFAAPAYER[[#This Row],[ ]]="Payé",PMKAFAAPAYER[[#This Row],[23.01.2025]],0)</f>
        <v>0</v>
      </c>
      <c r="Z683" s="234"/>
      <c r="AA683" s="176">
        <f>IF(PMKAFAAPAYER[[#This Row],[ ]]="Payé",PMKAFAAPAYER[[#This Row],[30.01.2025]],0)</f>
        <v>0</v>
      </c>
      <c r="AB683" s="32">
        <f t="shared" si="156"/>
        <v>0</v>
      </c>
      <c r="AC683" s="234"/>
      <c r="AD683" s="166">
        <f>IF(PMKAFAAPAYER[[#This Row],[ ]]="Payé",PMKAFAAPAYER[[#This Row],[06.02.2025]],0)</f>
        <v>0</v>
      </c>
      <c r="AE683" s="234"/>
      <c r="AF683" s="166">
        <f>IF(PMKAFAAPAYER[[#This Row],[ ]]="Payé",PMKAFAAPAYER[[#This Row],[13.02.2025]],0)</f>
        <v>0</v>
      </c>
      <c r="AG683" s="234"/>
      <c r="AH683" s="166">
        <f>IF(PMKAFAAPAYER[[#This Row],[ ]]="Payé",PMKAFAAPAYER[[#This Row],[20.02.2025]],0)</f>
        <v>0</v>
      </c>
      <c r="AI683" s="234"/>
      <c r="AJ683" s="176">
        <f>IF(PMKAFAAPAYER[[#This Row],[ ]]="Payé",PMKAFAAPAYER[[#This Row],[27.02.2025]],0)</f>
        <v>0</v>
      </c>
      <c r="AK683" s="47">
        <f t="shared" si="157"/>
        <v>0</v>
      </c>
      <c r="AL683" s="162"/>
      <c r="AM683" s="166">
        <f>IF(PMKAFAAPAYER[[#This Row],[ ]]="Payé",PMKAFAAPAYER[[#This Row],[05.03.2025]],0)</f>
        <v>0</v>
      </c>
      <c r="AN683" s="161"/>
      <c r="AO683" s="166">
        <f>IF(PMKAFAAPAYER[[#This Row],[ ]]="Payé",PMKAFAAPAYER[[#This Row],[12.03.2025]],0)</f>
        <v>0</v>
      </c>
      <c r="AP683" s="161"/>
      <c r="AQ683" s="166">
        <f>IF(PMKAFAAPAYER[[#This Row],[ ]]="Payé",PMKAFAAPAYER[[#This Row],[19.03.2025]],0)</f>
        <v>0</v>
      </c>
      <c r="AR683" s="161"/>
      <c r="AS683" s="176">
        <f>IF(PMKAFAAPAYER[[#This Row],[ ]]="Payé",PMKAFAAPAYER[[#This Row],[26.03.2025]],0)</f>
        <v>0</v>
      </c>
      <c r="AT683" s="17">
        <f t="shared" si="158"/>
        <v>0</v>
      </c>
      <c r="AU683" s="162"/>
      <c r="AV683" s="166">
        <f>IF(PMKAFAAPAYER[[#This Row],[ ]]="Payé",PMKAFAAPAYER[[#This Row],[02.04.2025]],0)</f>
        <v>0</v>
      </c>
      <c r="AW683" s="161"/>
      <c r="AX683" s="166">
        <f>IF(PMKAFAAPAYER[[#This Row],[ ]]="Payé",PMKAFAAPAYER[[#This Row],[09.04.2025]],0)</f>
        <v>0</v>
      </c>
      <c r="AY683" s="161"/>
      <c r="AZ683" s="166">
        <f>IF(PMKAFAAPAYER[[#This Row],[ ]]="Payé",PMKAFAAPAYER[[#This Row],[16.04.2025]],0)</f>
        <v>0</v>
      </c>
      <c r="BA683" s="161"/>
      <c r="BB683" s="166">
        <f>IF(PMKAFAAPAYER[[#This Row],[ ]]="Payé",PMKAFAAPAYER[[#This Row],[23.04.2025]],0)</f>
        <v>0</v>
      </c>
      <c r="BC683" s="161"/>
      <c r="BD683" s="176">
        <f>IF(PMKAFAAPAYER[[#This Row],[ ]]="Payé",PMKAFAAPAYER[[#This Row],[30.04.2025]],0)</f>
        <v>0</v>
      </c>
      <c r="BE683" s="18">
        <f t="shared" si="159"/>
        <v>0</v>
      </c>
      <c r="BF683" s="162"/>
      <c r="BG683" s="166">
        <f>IF(PMKAFAAPAYER[[#This Row],[ ]]="Payé",PMKAFAAPAYER[[#This Row],[07.05.2025]],0)</f>
        <v>0</v>
      </c>
      <c r="BH683" s="161"/>
      <c r="BI683" s="166">
        <f>IF(PMKAFAAPAYER[[#This Row],[ ]]="Payé",PMKAFAAPAYER[[#This Row],[14.05.2025]],0)</f>
        <v>0</v>
      </c>
      <c r="BJ683" s="161"/>
      <c r="BK683" s="166">
        <f>IF(PMKAFAAPAYER[[#This Row],[ ]]="Payé",PMKAFAAPAYER[[#This Row],[21.05.2025]],0)</f>
        <v>0</v>
      </c>
      <c r="BL683" s="161"/>
      <c r="BM683" s="176">
        <f>IF(PMKAFAAPAYER[[#This Row],[ ]]="Payé",PMKAFAAPAYER[[#This Row],[28.05.2025]],0)</f>
        <v>0</v>
      </c>
      <c r="BN683" s="17">
        <f t="shared" si="160"/>
        <v>0</v>
      </c>
      <c r="BO683" s="162"/>
      <c r="BP683" s="166">
        <f>IF(PMKAFAAPAYER[[#This Row],[ ]]="Payé",PMKAFAAPAYER[[#This Row],[04.06.2025]],0)</f>
        <v>0</v>
      </c>
      <c r="BQ683" s="161"/>
      <c r="BR683" s="166">
        <f>IF(PMKAFAAPAYER[[#This Row],[ ]]="Payé",PMKAFAAPAYER[[#This Row],[11.06.2025]],0)</f>
        <v>0</v>
      </c>
      <c r="BS683" s="161"/>
      <c r="BT683" s="166">
        <f>IF(PMKAFAAPAYER[[#This Row],[ ]]="Payé",PMKAFAAPAYER[[#This Row],[18.06.2025]],0)</f>
        <v>0</v>
      </c>
      <c r="BU683" s="161"/>
      <c r="BV683" s="176">
        <f>IF(PMKAFAAPAYER[[#This Row],[ ]]="Payé",PMKAFAAPAYER[[#This Row],[25.06.2025]],0)</f>
        <v>0</v>
      </c>
      <c r="BW683" s="18">
        <f t="shared" si="161"/>
        <v>0</v>
      </c>
      <c r="BX683" s="162"/>
      <c r="BY683" s="166">
        <f>IF(PMKAFAAPAYER[[#This Row],[ ]]="Payé",PMKAFAAPAYER[[#This Row],[02.07.2025]],0)</f>
        <v>0</v>
      </c>
      <c r="BZ683" s="161"/>
      <c r="CA683" s="166">
        <f>IF(PMKAFAAPAYER[[#This Row],[ ]]="Payé",PMKAFAAPAYER[[#This Row],[09.07.2025]],0)</f>
        <v>0</v>
      </c>
      <c r="CB683" s="161"/>
      <c r="CC683" s="166">
        <f>IF(PMKAFAAPAYER[[#This Row],[ ]]="Payé",PMKAFAAPAYER[[#This Row],[16.07.2025]],0)</f>
        <v>0</v>
      </c>
      <c r="CD683" s="161"/>
      <c r="CE683" s="166">
        <f>IF(PMKAFAAPAYER[[#This Row],[ ]]="Payé",PMKAFAAPAYER[[#This Row],[23.07.2025]],0)</f>
        <v>0</v>
      </c>
      <c r="CF683" s="161"/>
      <c r="CG683" s="176">
        <f>IF(PMKAFAAPAYER[[#This Row],[ ]]="Payé",PMKAFAAPAYER[[#This Row],[30.07.2025]],0)</f>
        <v>0</v>
      </c>
      <c r="CH683" s="17">
        <f t="shared" si="162"/>
        <v>0</v>
      </c>
      <c r="CI683" s="162"/>
      <c r="CJ683" s="166">
        <f>IF(PMKAFAAPAYER[[#This Row],[ ]]="Payé",PMKAFAAPAYER[[#This Row],[06.08.2025]],0)</f>
        <v>0</v>
      </c>
      <c r="CK683" s="161"/>
      <c r="CL683" s="166">
        <f>IF(PMKAFAAPAYER[[#This Row],[ ]]="Payé",PMKAFAAPAYER[[#This Row],[13.08.2025]],0)</f>
        <v>0</v>
      </c>
      <c r="CM683" s="161"/>
      <c r="CN683" s="166">
        <f>IF(PMKAFAAPAYER[[#This Row],[ ]]="Payé",PMKAFAAPAYER[[#This Row],[20.08.2025]],0)</f>
        <v>0</v>
      </c>
      <c r="CO683" s="161"/>
      <c r="CP683" s="176">
        <f>IF(PMKAFAAPAYER[[#This Row],[ ]]="Payé",PMKAFAAPAYER[[#This Row],[27.08.2025]],0)</f>
        <v>0</v>
      </c>
      <c r="CQ683" s="18">
        <f t="shared" si="163"/>
        <v>0</v>
      </c>
      <c r="CR683" s="162"/>
      <c r="CS683" s="166">
        <f>IF(PMKAFAAPAYER[[#This Row],[ ]]="Payé",PMKAFAAPAYER[[#This Row],[03.09.2025]],0)</f>
        <v>0</v>
      </c>
      <c r="CT683" s="161"/>
      <c r="CU683" s="166">
        <f>IF(PMKAFAAPAYER[[#This Row],[ ]]="Payé",PMKAFAAPAYER[[#This Row],[10.09.2025]],0)</f>
        <v>0</v>
      </c>
      <c r="CV683" s="161"/>
      <c r="CW683" s="166">
        <f>IF(PMKAFAAPAYER[[#This Row],[ ]]="Payé",PMKAFAAPAYER[[#This Row],[17.09.2025]],0)</f>
        <v>0</v>
      </c>
      <c r="CX683" s="161"/>
      <c r="CY683" s="176">
        <f>IF(PMKAFAAPAYER[[#This Row],[ ]]="Payé",PMKAFAAPAYER[[#This Row],[24.09.2025]],0)</f>
        <v>0</v>
      </c>
      <c r="CZ683" s="17">
        <f t="shared" si="164"/>
        <v>0</v>
      </c>
      <c r="DA683" s="162"/>
      <c r="DB683" s="166">
        <f>IF(PMKAFAAPAYER[[#This Row],[ ]]="Payé",PMKAFAAPAYER[[#This Row],[01.10.2025]],0)</f>
        <v>0</v>
      </c>
      <c r="DC683" s="161"/>
      <c r="DD683" s="166">
        <f>IF(PMKAFAAPAYER[[#This Row],[ ]]="Payé",PMKAFAAPAYER[[#This Row],[08.10.2025]],0)</f>
        <v>0</v>
      </c>
      <c r="DE683" s="161"/>
      <c r="DF683" s="166">
        <f>IF(PMKAFAAPAYER[[#This Row],[ ]]="Payé",PMKAFAAPAYER[[#This Row],[15.10.2025]],0)</f>
        <v>0</v>
      </c>
      <c r="DG683" s="161"/>
      <c r="DH683" s="166">
        <f>IF(PMKAFAAPAYER[[#This Row],[ ]]="Payé",PMKAFAAPAYER[[#This Row],[22.10.2025]],0)</f>
        <v>0</v>
      </c>
      <c r="DI683" s="161"/>
      <c r="DJ683" s="176">
        <f>IF(PMKAFAAPAYER[[#This Row],[ ]]="Payé",PMKAFAAPAYER[[#This Row],[29.10.2025]],0)</f>
        <v>0</v>
      </c>
      <c r="DK683" s="18">
        <f t="shared" si="165"/>
        <v>0</v>
      </c>
      <c r="DL683" s="162"/>
      <c r="DM683" s="166">
        <f>IF(PMKAFAAPAYER[[#This Row],[ ]]="Payé",PMKAFAAPAYER[[#This Row],[05.11.2025]],0)</f>
        <v>0</v>
      </c>
      <c r="DN683" s="161"/>
      <c r="DO683" s="166">
        <f>IF(PMKAFAAPAYER[[#This Row],[ ]]="Payé",PMKAFAAPAYER[[#This Row],[12.11.2025]],0)</f>
        <v>0</v>
      </c>
      <c r="DP683" s="161"/>
      <c r="DQ683" s="166">
        <f>IF(PMKAFAAPAYER[[#This Row],[ ]]="Payé",PMKAFAAPAYER[[#This Row],[19.11.2025]],0)</f>
        <v>0</v>
      </c>
      <c r="DR683" s="161"/>
      <c r="DS683" s="176">
        <f>IF(PMKAFAAPAYER[[#This Row],[ ]]="Payé",PMKAFAAPAYER[[#This Row],[26.11.2025]],0)</f>
        <v>0</v>
      </c>
      <c r="DT683" s="17">
        <f t="shared" si="166"/>
        <v>0</v>
      </c>
      <c r="DU683" s="162"/>
      <c r="DV683" s="166">
        <f>IF(PMKAFAAPAYER[[#This Row],[ ]]="Payé",PMKAFAAPAYER[[#This Row],[03.12.2025]],0)</f>
        <v>0</v>
      </c>
      <c r="DW683" s="161"/>
      <c r="DX683" s="166">
        <f>IF(PMKAFAAPAYER[[#This Row],[ ]]="Payé",PMKAFAAPAYER[[#This Row],[10.12.2025]],0)</f>
        <v>0</v>
      </c>
      <c r="DY683" s="161"/>
      <c r="DZ683" s="166">
        <f>IF(PMKAFAAPAYER[[#This Row],[ ]]="Payé",PMKAFAAPAYER[[#This Row],[17.12.2025]],0)</f>
        <v>0</v>
      </c>
      <c r="EA683" s="161"/>
      <c r="EB683" s="166">
        <f>IF(PMKAFAAPAYER[[#This Row],[ ]]="Payé",PMKAFAAPAYER[[#This Row],[24.12.2025]],0)</f>
        <v>0</v>
      </c>
      <c r="EC683" s="161"/>
      <c r="ED683" s="176">
        <f>IF(PMKAFAAPAYER[[#This Row],[ ]]="Payé",PMKAFAAPAYER[[#This Row],[31.12.2025]],0)</f>
        <v>0</v>
      </c>
      <c r="EE683" s="18">
        <f t="shared" si="167"/>
        <v>0</v>
      </c>
      <c r="EF683" s="11">
        <f t="shared" si="168"/>
        <v>0</v>
      </c>
      <c r="EG683" s="16">
        <f>+PMKAFAAPAYER[[#This Row],[CHF]]-PMKAFAAPAYER[[#This Row],[T2025]]</f>
        <v>0</v>
      </c>
    </row>
    <row r="684" spans="1:137" x14ac:dyDescent="0.3">
      <c r="A684" s="9">
        <f t="shared" si="169"/>
        <v>679</v>
      </c>
      <c r="B684" s="250"/>
      <c r="C684" s="251"/>
      <c r="D684" s="252"/>
      <c r="E684" s="253"/>
      <c r="F684" s="265">
        <f t="shared" si="155"/>
        <v>0</v>
      </c>
      <c r="G684" s="254"/>
      <c r="H684" s="255"/>
      <c r="I684" s="256"/>
      <c r="J684" s="14"/>
      <c r="K684" s="14"/>
      <c r="L684" s="14"/>
      <c r="N684" s="15"/>
      <c r="P684" s="258"/>
      <c r="Q684" s="259"/>
      <c r="R684" s="260"/>
      <c r="S684" s="166">
        <f>IF(PMKAFAAPAYER[[#This Row],[ ]]="Payé",PMKAFAAPAYER[[#This Row],[02.01.2025]],0)</f>
        <v>0</v>
      </c>
      <c r="T684" s="234"/>
      <c r="U684" s="166">
        <f>IF(PMKAFAAPAYER[[#This Row],[ ]]="Payé",PMKAFAAPAYER[[#This Row],[09.01.2025]],0)</f>
        <v>0</v>
      </c>
      <c r="V684" s="234"/>
      <c r="W684" s="166">
        <f>IF(PMKAFAAPAYER[[#This Row],[ ]]="Payé",PMKAFAAPAYER[[#This Row],[16.01.2025]],0)</f>
        <v>0</v>
      </c>
      <c r="X684" s="234"/>
      <c r="Y684" s="166">
        <f>IF(PMKAFAAPAYER[[#This Row],[ ]]="Payé",PMKAFAAPAYER[[#This Row],[23.01.2025]],0)</f>
        <v>0</v>
      </c>
      <c r="Z684" s="234"/>
      <c r="AA684" s="176">
        <f>IF(PMKAFAAPAYER[[#This Row],[ ]]="Payé",PMKAFAAPAYER[[#This Row],[30.01.2025]],0)</f>
        <v>0</v>
      </c>
      <c r="AB684" s="32">
        <f t="shared" si="156"/>
        <v>0</v>
      </c>
      <c r="AC684" s="234"/>
      <c r="AD684" s="166">
        <f>IF(PMKAFAAPAYER[[#This Row],[ ]]="Payé",PMKAFAAPAYER[[#This Row],[06.02.2025]],0)</f>
        <v>0</v>
      </c>
      <c r="AE684" s="234"/>
      <c r="AF684" s="166">
        <f>IF(PMKAFAAPAYER[[#This Row],[ ]]="Payé",PMKAFAAPAYER[[#This Row],[13.02.2025]],0)</f>
        <v>0</v>
      </c>
      <c r="AG684" s="234"/>
      <c r="AH684" s="166">
        <f>IF(PMKAFAAPAYER[[#This Row],[ ]]="Payé",PMKAFAAPAYER[[#This Row],[20.02.2025]],0)</f>
        <v>0</v>
      </c>
      <c r="AI684" s="234"/>
      <c r="AJ684" s="176">
        <f>IF(PMKAFAAPAYER[[#This Row],[ ]]="Payé",PMKAFAAPAYER[[#This Row],[27.02.2025]],0)</f>
        <v>0</v>
      </c>
      <c r="AK684" s="47">
        <f t="shared" si="157"/>
        <v>0</v>
      </c>
      <c r="AL684" s="162"/>
      <c r="AM684" s="166">
        <f>IF(PMKAFAAPAYER[[#This Row],[ ]]="Payé",PMKAFAAPAYER[[#This Row],[05.03.2025]],0)</f>
        <v>0</v>
      </c>
      <c r="AN684" s="161"/>
      <c r="AO684" s="166">
        <f>IF(PMKAFAAPAYER[[#This Row],[ ]]="Payé",PMKAFAAPAYER[[#This Row],[12.03.2025]],0)</f>
        <v>0</v>
      </c>
      <c r="AP684" s="161"/>
      <c r="AQ684" s="166">
        <f>IF(PMKAFAAPAYER[[#This Row],[ ]]="Payé",PMKAFAAPAYER[[#This Row],[19.03.2025]],0)</f>
        <v>0</v>
      </c>
      <c r="AR684" s="161"/>
      <c r="AS684" s="176">
        <f>IF(PMKAFAAPAYER[[#This Row],[ ]]="Payé",PMKAFAAPAYER[[#This Row],[26.03.2025]],0)</f>
        <v>0</v>
      </c>
      <c r="AT684" s="17">
        <f t="shared" si="158"/>
        <v>0</v>
      </c>
      <c r="AU684" s="162"/>
      <c r="AV684" s="166">
        <f>IF(PMKAFAAPAYER[[#This Row],[ ]]="Payé",PMKAFAAPAYER[[#This Row],[02.04.2025]],0)</f>
        <v>0</v>
      </c>
      <c r="AW684" s="161"/>
      <c r="AX684" s="166">
        <f>IF(PMKAFAAPAYER[[#This Row],[ ]]="Payé",PMKAFAAPAYER[[#This Row],[09.04.2025]],0)</f>
        <v>0</v>
      </c>
      <c r="AY684" s="161"/>
      <c r="AZ684" s="166">
        <f>IF(PMKAFAAPAYER[[#This Row],[ ]]="Payé",PMKAFAAPAYER[[#This Row],[16.04.2025]],0)</f>
        <v>0</v>
      </c>
      <c r="BA684" s="161"/>
      <c r="BB684" s="166">
        <f>IF(PMKAFAAPAYER[[#This Row],[ ]]="Payé",PMKAFAAPAYER[[#This Row],[23.04.2025]],0)</f>
        <v>0</v>
      </c>
      <c r="BC684" s="161"/>
      <c r="BD684" s="176">
        <f>IF(PMKAFAAPAYER[[#This Row],[ ]]="Payé",PMKAFAAPAYER[[#This Row],[30.04.2025]],0)</f>
        <v>0</v>
      </c>
      <c r="BE684" s="18">
        <f t="shared" si="159"/>
        <v>0</v>
      </c>
      <c r="BF684" s="162"/>
      <c r="BG684" s="166">
        <f>IF(PMKAFAAPAYER[[#This Row],[ ]]="Payé",PMKAFAAPAYER[[#This Row],[07.05.2025]],0)</f>
        <v>0</v>
      </c>
      <c r="BH684" s="161"/>
      <c r="BI684" s="166">
        <f>IF(PMKAFAAPAYER[[#This Row],[ ]]="Payé",PMKAFAAPAYER[[#This Row],[14.05.2025]],0)</f>
        <v>0</v>
      </c>
      <c r="BJ684" s="161"/>
      <c r="BK684" s="166">
        <f>IF(PMKAFAAPAYER[[#This Row],[ ]]="Payé",PMKAFAAPAYER[[#This Row],[21.05.2025]],0)</f>
        <v>0</v>
      </c>
      <c r="BL684" s="161"/>
      <c r="BM684" s="176">
        <f>IF(PMKAFAAPAYER[[#This Row],[ ]]="Payé",PMKAFAAPAYER[[#This Row],[28.05.2025]],0)</f>
        <v>0</v>
      </c>
      <c r="BN684" s="17">
        <f t="shared" si="160"/>
        <v>0</v>
      </c>
      <c r="BO684" s="162"/>
      <c r="BP684" s="166">
        <f>IF(PMKAFAAPAYER[[#This Row],[ ]]="Payé",PMKAFAAPAYER[[#This Row],[04.06.2025]],0)</f>
        <v>0</v>
      </c>
      <c r="BQ684" s="161"/>
      <c r="BR684" s="166">
        <f>IF(PMKAFAAPAYER[[#This Row],[ ]]="Payé",PMKAFAAPAYER[[#This Row],[11.06.2025]],0)</f>
        <v>0</v>
      </c>
      <c r="BS684" s="161"/>
      <c r="BT684" s="166">
        <f>IF(PMKAFAAPAYER[[#This Row],[ ]]="Payé",PMKAFAAPAYER[[#This Row],[18.06.2025]],0)</f>
        <v>0</v>
      </c>
      <c r="BU684" s="161"/>
      <c r="BV684" s="176">
        <f>IF(PMKAFAAPAYER[[#This Row],[ ]]="Payé",PMKAFAAPAYER[[#This Row],[25.06.2025]],0)</f>
        <v>0</v>
      </c>
      <c r="BW684" s="18">
        <f t="shared" si="161"/>
        <v>0</v>
      </c>
      <c r="BX684" s="162"/>
      <c r="BY684" s="166">
        <f>IF(PMKAFAAPAYER[[#This Row],[ ]]="Payé",PMKAFAAPAYER[[#This Row],[02.07.2025]],0)</f>
        <v>0</v>
      </c>
      <c r="BZ684" s="161"/>
      <c r="CA684" s="166">
        <f>IF(PMKAFAAPAYER[[#This Row],[ ]]="Payé",PMKAFAAPAYER[[#This Row],[09.07.2025]],0)</f>
        <v>0</v>
      </c>
      <c r="CB684" s="161"/>
      <c r="CC684" s="166">
        <f>IF(PMKAFAAPAYER[[#This Row],[ ]]="Payé",PMKAFAAPAYER[[#This Row],[16.07.2025]],0)</f>
        <v>0</v>
      </c>
      <c r="CD684" s="161"/>
      <c r="CE684" s="166">
        <f>IF(PMKAFAAPAYER[[#This Row],[ ]]="Payé",PMKAFAAPAYER[[#This Row],[23.07.2025]],0)</f>
        <v>0</v>
      </c>
      <c r="CF684" s="161"/>
      <c r="CG684" s="176">
        <f>IF(PMKAFAAPAYER[[#This Row],[ ]]="Payé",PMKAFAAPAYER[[#This Row],[30.07.2025]],0)</f>
        <v>0</v>
      </c>
      <c r="CH684" s="17">
        <f t="shared" si="162"/>
        <v>0</v>
      </c>
      <c r="CI684" s="162"/>
      <c r="CJ684" s="166">
        <f>IF(PMKAFAAPAYER[[#This Row],[ ]]="Payé",PMKAFAAPAYER[[#This Row],[06.08.2025]],0)</f>
        <v>0</v>
      </c>
      <c r="CK684" s="161"/>
      <c r="CL684" s="166">
        <f>IF(PMKAFAAPAYER[[#This Row],[ ]]="Payé",PMKAFAAPAYER[[#This Row],[13.08.2025]],0)</f>
        <v>0</v>
      </c>
      <c r="CM684" s="161"/>
      <c r="CN684" s="166">
        <f>IF(PMKAFAAPAYER[[#This Row],[ ]]="Payé",PMKAFAAPAYER[[#This Row],[20.08.2025]],0)</f>
        <v>0</v>
      </c>
      <c r="CO684" s="161"/>
      <c r="CP684" s="176">
        <f>IF(PMKAFAAPAYER[[#This Row],[ ]]="Payé",PMKAFAAPAYER[[#This Row],[27.08.2025]],0)</f>
        <v>0</v>
      </c>
      <c r="CQ684" s="18">
        <f t="shared" si="163"/>
        <v>0</v>
      </c>
      <c r="CR684" s="162"/>
      <c r="CS684" s="166">
        <f>IF(PMKAFAAPAYER[[#This Row],[ ]]="Payé",PMKAFAAPAYER[[#This Row],[03.09.2025]],0)</f>
        <v>0</v>
      </c>
      <c r="CT684" s="161"/>
      <c r="CU684" s="166">
        <f>IF(PMKAFAAPAYER[[#This Row],[ ]]="Payé",PMKAFAAPAYER[[#This Row],[10.09.2025]],0)</f>
        <v>0</v>
      </c>
      <c r="CV684" s="161"/>
      <c r="CW684" s="166">
        <f>IF(PMKAFAAPAYER[[#This Row],[ ]]="Payé",PMKAFAAPAYER[[#This Row],[17.09.2025]],0)</f>
        <v>0</v>
      </c>
      <c r="CX684" s="161"/>
      <c r="CY684" s="176">
        <f>IF(PMKAFAAPAYER[[#This Row],[ ]]="Payé",PMKAFAAPAYER[[#This Row],[24.09.2025]],0)</f>
        <v>0</v>
      </c>
      <c r="CZ684" s="17">
        <f t="shared" si="164"/>
        <v>0</v>
      </c>
      <c r="DA684" s="162"/>
      <c r="DB684" s="166">
        <f>IF(PMKAFAAPAYER[[#This Row],[ ]]="Payé",PMKAFAAPAYER[[#This Row],[01.10.2025]],0)</f>
        <v>0</v>
      </c>
      <c r="DC684" s="161"/>
      <c r="DD684" s="166">
        <f>IF(PMKAFAAPAYER[[#This Row],[ ]]="Payé",PMKAFAAPAYER[[#This Row],[08.10.2025]],0)</f>
        <v>0</v>
      </c>
      <c r="DE684" s="161"/>
      <c r="DF684" s="166">
        <f>IF(PMKAFAAPAYER[[#This Row],[ ]]="Payé",PMKAFAAPAYER[[#This Row],[15.10.2025]],0)</f>
        <v>0</v>
      </c>
      <c r="DG684" s="161"/>
      <c r="DH684" s="166">
        <f>IF(PMKAFAAPAYER[[#This Row],[ ]]="Payé",PMKAFAAPAYER[[#This Row],[22.10.2025]],0)</f>
        <v>0</v>
      </c>
      <c r="DI684" s="161"/>
      <c r="DJ684" s="176">
        <f>IF(PMKAFAAPAYER[[#This Row],[ ]]="Payé",PMKAFAAPAYER[[#This Row],[29.10.2025]],0)</f>
        <v>0</v>
      </c>
      <c r="DK684" s="18">
        <f t="shared" si="165"/>
        <v>0</v>
      </c>
      <c r="DL684" s="162"/>
      <c r="DM684" s="166">
        <f>IF(PMKAFAAPAYER[[#This Row],[ ]]="Payé",PMKAFAAPAYER[[#This Row],[05.11.2025]],0)</f>
        <v>0</v>
      </c>
      <c r="DN684" s="161"/>
      <c r="DO684" s="166">
        <f>IF(PMKAFAAPAYER[[#This Row],[ ]]="Payé",PMKAFAAPAYER[[#This Row],[12.11.2025]],0)</f>
        <v>0</v>
      </c>
      <c r="DP684" s="161"/>
      <c r="DQ684" s="166">
        <f>IF(PMKAFAAPAYER[[#This Row],[ ]]="Payé",PMKAFAAPAYER[[#This Row],[19.11.2025]],0)</f>
        <v>0</v>
      </c>
      <c r="DR684" s="161"/>
      <c r="DS684" s="176">
        <f>IF(PMKAFAAPAYER[[#This Row],[ ]]="Payé",PMKAFAAPAYER[[#This Row],[26.11.2025]],0)</f>
        <v>0</v>
      </c>
      <c r="DT684" s="17">
        <f t="shared" si="166"/>
        <v>0</v>
      </c>
      <c r="DU684" s="162"/>
      <c r="DV684" s="166">
        <f>IF(PMKAFAAPAYER[[#This Row],[ ]]="Payé",PMKAFAAPAYER[[#This Row],[03.12.2025]],0)</f>
        <v>0</v>
      </c>
      <c r="DW684" s="161"/>
      <c r="DX684" s="166">
        <f>IF(PMKAFAAPAYER[[#This Row],[ ]]="Payé",PMKAFAAPAYER[[#This Row],[10.12.2025]],0)</f>
        <v>0</v>
      </c>
      <c r="DY684" s="161"/>
      <c r="DZ684" s="166">
        <f>IF(PMKAFAAPAYER[[#This Row],[ ]]="Payé",PMKAFAAPAYER[[#This Row],[17.12.2025]],0)</f>
        <v>0</v>
      </c>
      <c r="EA684" s="161"/>
      <c r="EB684" s="166">
        <f>IF(PMKAFAAPAYER[[#This Row],[ ]]="Payé",PMKAFAAPAYER[[#This Row],[24.12.2025]],0)</f>
        <v>0</v>
      </c>
      <c r="EC684" s="161"/>
      <c r="ED684" s="176">
        <f>IF(PMKAFAAPAYER[[#This Row],[ ]]="Payé",PMKAFAAPAYER[[#This Row],[31.12.2025]],0)</f>
        <v>0</v>
      </c>
      <c r="EE684" s="18">
        <f t="shared" si="167"/>
        <v>0</v>
      </c>
      <c r="EF684" s="11">
        <f t="shared" si="168"/>
        <v>0</v>
      </c>
      <c r="EG684" s="16">
        <f>+PMKAFAAPAYER[[#This Row],[CHF]]-PMKAFAAPAYER[[#This Row],[T2025]]</f>
        <v>0</v>
      </c>
    </row>
    <row r="685" spans="1:137" x14ac:dyDescent="0.3">
      <c r="A685" s="9">
        <f t="shared" si="169"/>
        <v>680</v>
      </c>
      <c r="B685" s="250"/>
      <c r="C685" s="251"/>
      <c r="D685" s="252"/>
      <c r="E685" s="253"/>
      <c r="F685" s="265">
        <f t="shared" ref="F685:F748" si="170">+D685+E685</f>
        <v>0</v>
      </c>
      <c r="G685" s="254"/>
      <c r="H685" s="255"/>
      <c r="I685" s="256"/>
      <c r="J685" s="14"/>
      <c r="K685" s="14"/>
      <c r="L685" s="14"/>
      <c r="N685" s="15"/>
      <c r="P685" s="258"/>
      <c r="Q685" s="259"/>
      <c r="R685" s="260"/>
      <c r="S685" s="166">
        <f>IF(PMKAFAAPAYER[[#This Row],[ ]]="Payé",PMKAFAAPAYER[[#This Row],[02.01.2025]],0)</f>
        <v>0</v>
      </c>
      <c r="T685" s="234"/>
      <c r="U685" s="166">
        <f>IF(PMKAFAAPAYER[[#This Row],[ ]]="Payé",PMKAFAAPAYER[[#This Row],[09.01.2025]],0)</f>
        <v>0</v>
      </c>
      <c r="V685" s="234"/>
      <c r="W685" s="166">
        <f>IF(PMKAFAAPAYER[[#This Row],[ ]]="Payé",PMKAFAAPAYER[[#This Row],[16.01.2025]],0)</f>
        <v>0</v>
      </c>
      <c r="X685" s="234"/>
      <c r="Y685" s="166">
        <f>IF(PMKAFAAPAYER[[#This Row],[ ]]="Payé",PMKAFAAPAYER[[#This Row],[23.01.2025]],0)</f>
        <v>0</v>
      </c>
      <c r="Z685" s="234"/>
      <c r="AA685" s="176">
        <f>IF(PMKAFAAPAYER[[#This Row],[ ]]="Payé",PMKAFAAPAYER[[#This Row],[30.01.2025]],0)</f>
        <v>0</v>
      </c>
      <c r="AB685" s="32">
        <f t="shared" si="156"/>
        <v>0</v>
      </c>
      <c r="AC685" s="234"/>
      <c r="AD685" s="166">
        <f>IF(PMKAFAAPAYER[[#This Row],[ ]]="Payé",PMKAFAAPAYER[[#This Row],[06.02.2025]],0)</f>
        <v>0</v>
      </c>
      <c r="AE685" s="234"/>
      <c r="AF685" s="166">
        <f>IF(PMKAFAAPAYER[[#This Row],[ ]]="Payé",PMKAFAAPAYER[[#This Row],[13.02.2025]],0)</f>
        <v>0</v>
      </c>
      <c r="AG685" s="234"/>
      <c r="AH685" s="166">
        <f>IF(PMKAFAAPAYER[[#This Row],[ ]]="Payé",PMKAFAAPAYER[[#This Row],[20.02.2025]],0)</f>
        <v>0</v>
      </c>
      <c r="AI685" s="234"/>
      <c r="AJ685" s="176">
        <f>IF(PMKAFAAPAYER[[#This Row],[ ]]="Payé",PMKAFAAPAYER[[#This Row],[27.02.2025]],0)</f>
        <v>0</v>
      </c>
      <c r="AK685" s="47">
        <f t="shared" si="157"/>
        <v>0</v>
      </c>
      <c r="AL685" s="162"/>
      <c r="AM685" s="166">
        <f>IF(PMKAFAAPAYER[[#This Row],[ ]]="Payé",PMKAFAAPAYER[[#This Row],[05.03.2025]],0)</f>
        <v>0</v>
      </c>
      <c r="AN685" s="161"/>
      <c r="AO685" s="166">
        <f>IF(PMKAFAAPAYER[[#This Row],[ ]]="Payé",PMKAFAAPAYER[[#This Row],[12.03.2025]],0)</f>
        <v>0</v>
      </c>
      <c r="AP685" s="161"/>
      <c r="AQ685" s="166">
        <f>IF(PMKAFAAPAYER[[#This Row],[ ]]="Payé",PMKAFAAPAYER[[#This Row],[19.03.2025]],0)</f>
        <v>0</v>
      </c>
      <c r="AR685" s="161"/>
      <c r="AS685" s="176">
        <f>IF(PMKAFAAPAYER[[#This Row],[ ]]="Payé",PMKAFAAPAYER[[#This Row],[26.03.2025]],0)</f>
        <v>0</v>
      </c>
      <c r="AT685" s="17">
        <f t="shared" si="158"/>
        <v>0</v>
      </c>
      <c r="AU685" s="162"/>
      <c r="AV685" s="166">
        <f>IF(PMKAFAAPAYER[[#This Row],[ ]]="Payé",PMKAFAAPAYER[[#This Row],[02.04.2025]],0)</f>
        <v>0</v>
      </c>
      <c r="AW685" s="161"/>
      <c r="AX685" s="166">
        <f>IF(PMKAFAAPAYER[[#This Row],[ ]]="Payé",PMKAFAAPAYER[[#This Row],[09.04.2025]],0)</f>
        <v>0</v>
      </c>
      <c r="AY685" s="161"/>
      <c r="AZ685" s="166">
        <f>IF(PMKAFAAPAYER[[#This Row],[ ]]="Payé",PMKAFAAPAYER[[#This Row],[16.04.2025]],0)</f>
        <v>0</v>
      </c>
      <c r="BA685" s="161"/>
      <c r="BB685" s="166">
        <f>IF(PMKAFAAPAYER[[#This Row],[ ]]="Payé",PMKAFAAPAYER[[#This Row],[23.04.2025]],0)</f>
        <v>0</v>
      </c>
      <c r="BC685" s="161"/>
      <c r="BD685" s="176">
        <f>IF(PMKAFAAPAYER[[#This Row],[ ]]="Payé",PMKAFAAPAYER[[#This Row],[30.04.2025]],0)</f>
        <v>0</v>
      </c>
      <c r="BE685" s="18">
        <f t="shared" si="159"/>
        <v>0</v>
      </c>
      <c r="BF685" s="162"/>
      <c r="BG685" s="166">
        <f>IF(PMKAFAAPAYER[[#This Row],[ ]]="Payé",PMKAFAAPAYER[[#This Row],[07.05.2025]],0)</f>
        <v>0</v>
      </c>
      <c r="BH685" s="161"/>
      <c r="BI685" s="166">
        <f>IF(PMKAFAAPAYER[[#This Row],[ ]]="Payé",PMKAFAAPAYER[[#This Row],[14.05.2025]],0)</f>
        <v>0</v>
      </c>
      <c r="BJ685" s="161"/>
      <c r="BK685" s="166">
        <f>IF(PMKAFAAPAYER[[#This Row],[ ]]="Payé",PMKAFAAPAYER[[#This Row],[21.05.2025]],0)</f>
        <v>0</v>
      </c>
      <c r="BL685" s="161"/>
      <c r="BM685" s="176">
        <f>IF(PMKAFAAPAYER[[#This Row],[ ]]="Payé",PMKAFAAPAYER[[#This Row],[28.05.2025]],0)</f>
        <v>0</v>
      </c>
      <c r="BN685" s="17">
        <f t="shared" si="160"/>
        <v>0</v>
      </c>
      <c r="BO685" s="162"/>
      <c r="BP685" s="166">
        <f>IF(PMKAFAAPAYER[[#This Row],[ ]]="Payé",PMKAFAAPAYER[[#This Row],[04.06.2025]],0)</f>
        <v>0</v>
      </c>
      <c r="BQ685" s="161"/>
      <c r="BR685" s="166">
        <f>IF(PMKAFAAPAYER[[#This Row],[ ]]="Payé",PMKAFAAPAYER[[#This Row],[11.06.2025]],0)</f>
        <v>0</v>
      </c>
      <c r="BS685" s="161"/>
      <c r="BT685" s="166">
        <f>IF(PMKAFAAPAYER[[#This Row],[ ]]="Payé",PMKAFAAPAYER[[#This Row],[18.06.2025]],0)</f>
        <v>0</v>
      </c>
      <c r="BU685" s="161"/>
      <c r="BV685" s="176">
        <f>IF(PMKAFAAPAYER[[#This Row],[ ]]="Payé",PMKAFAAPAYER[[#This Row],[25.06.2025]],0)</f>
        <v>0</v>
      </c>
      <c r="BW685" s="18">
        <f t="shared" si="161"/>
        <v>0</v>
      </c>
      <c r="BX685" s="162"/>
      <c r="BY685" s="166">
        <f>IF(PMKAFAAPAYER[[#This Row],[ ]]="Payé",PMKAFAAPAYER[[#This Row],[02.07.2025]],0)</f>
        <v>0</v>
      </c>
      <c r="BZ685" s="161"/>
      <c r="CA685" s="166">
        <f>IF(PMKAFAAPAYER[[#This Row],[ ]]="Payé",PMKAFAAPAYER[[#This Row],[09.07.2025]],0)</f>
        <v>0</v>
      </c>
      <c r="CB685" s="161"/>
      <c r="CC685" s="166">
        <f>IF(PMKAFAAPAYER[[#This Row],[ ]]="Payé",PMKAFAAPAYER[[#This Row],[16.07.2025]],0)</f>
        <v>0</v>
      </c>
      <c r="CD685" s="161"/>
      <c r="CE685" s="166">
        <f>IF(PMKAFAAPAYER[[#This Row],[ ]]="Payé",PMKAFAAPAYER[[#This Row],[23.07.2025]],0)</f>
        <v>0</v>
      </c>
      <c r="CF685" s="161"/>
      <c r="CG685" s="176">
        <f>IF(PMKAFAAPAYER[[#This Row],[ ]]="Payé",PMKAFAAPAYER[[#This Row],[30.07.2025]],0)</f>
        <v>0</v>
      </c>
      <c r="CH685" s="17">
        <f t="shared" si="162"/>
        <v>0</v>
      </c>
      <c r="CI685" s="162"/>
      <c r="CJ685" s="166">
        <f>IF(PMKAFAAPAYER[[#This Row],[ ]]="Payé",PMKAFAAPAYER[[#This Row],[06.08.2025]],0)</f>
        <v>0</v>
      </c>
      <c r="CK685" s="161"/>
      <c r="CL685" s="166">
        <f>IF(PMKAFAAPAYER[[#This Row],[ ]]="Payé",PMKAFAAPAYER[[#This Row],[13.08.2025]],0)</f>
        <v>0</v>
      </c>
      <c r="CM685" s="161"/>
      <c r="CN685" s="166">
        <f>IF(PMKAFAAPAYER[[#This Row],[ ]]="Payé",PMKAFAAPAYER[[#This Row],[20.08.2025]],0)</f>
        <v>0</v>
      </c>
      <c r="CO685" s="161"/>
      <c r="CP685" s="176">
        <f>IF(PMKAFAAPAYER[[#This Row],[ ]]="Payé",PMKAFAAPAYER[[#This Row],[27.08.2025]],0)</f>
        <v>0</v>
      </c>
      <c r="CQ685" s="18">
        <f t="shared" si="163"/>
        <v>0</v>
      </c>
      <c r="CR685" s="162"/>
      <c r="CS685" s="166">
        <f>IF(PMKAFAAPAYER[[#This Row],[ ]]="Payé",PMKAFAAPAYER[[#This Row],[03.09.2025]],0)</f>
        <v>0</v>
      </c>
      <c r="CT685" s="161"/>
      <c r="CU685" s="166">
        <f>IF(PMKAFAAPAYER[[#This Row],[ ]]="Payé",PMKAFAAPAYER[[#This Row],[10.09.2025]],0)</f>
        <v>0</v>
      </c>
      <c r="CV685" s="161"/>
      <c r="CW685" s="166">
        <f>IF(PMKAFAAPAYER[[#This Row],[ ]]="Payé",PMKAFAAPAYER[[#This Row],[17.09.2025]],0)</f>
        <v>0</v>
      </c>
      <c r="CX685" s="161"/>
      <c r="CY685" s="176">
        <f>IF(PMKAFAAPAYER[[#This Row],[ ]]="Payé",PMKAFAAPAYER[[#This Row],[24.09.2025]],0)</f>
        <v>0</v>
      </c>
      <c r="CZ685" s="17">
        <f t="shared" si="164"/>
        <v>0</v>
      </c>
      <c r="DA685" s="162"/>
      <c r="DB685" s="166">
        <f>IF(PMKAFAAPAYER[[#This Row],[ ]]="Payé",PMKAFAAPAYER[[#This Row],[01.10.2025]],0)</f>
        <v>0</v>
      </c>
      <c r="DC685" s="161"/>
      <c r="DD685" s="166">
        <f>IF(PMKAFAAPAYER[[#This Row],[ ]]="Payé",PMKAFAAPAYER[[#This Row],[08.10.2025]],0)</f>
        <v>0</v>
      </c>
      <c r="DE685" s="161"/>
      <c r="DF685" s="166">
        <f>IF(PMKAFAAPAYER[[#This Row],[ ]]="Payé",PMKAFAAPAYER[[#This Row],[15.10.2025]],0)</f>
        <v>0</v>
      </c>
      <c r="DG685" s="161"/>
      <c r="DH685" s="166">
        <f>IF(PMKAFAAPAYER[[#This Row],[ ]]="Payé",PMKAFAAPAYER[[#This Row],[22.10.2025]],0)</f>
        <v>0</v>
      </c>
      <c r="DI685" s="161"/>
      <c r="DJ685" s="176">
        <f>IF(PMKAFAAPAYER[[#This Row],[ ]]="Payé",PMKAFAAPAYER[[#This Row],[29.10.2025]],0)</f>
        <v>0</v>
      </c>
      <c r="DK685" s="18">
        <f t="shared" si="165"/>
        <v>0</v>
      </c>
      <c r="DL685" s="162"/>
      <c r="DM685" s="166">
        <f>IF(PMKAFAAPAYER[[#This Row],[ ]]="Payé",PMKAFAAPAYER[[#This Row],[05.11.2025]],0)</f>
        <v>0</v>
      </c>
      <c r="DN685" s="161"/>
      <c r="DO685" s="166">
        <f>IF(PMKAFAAPAYER[[#This Row],[ ]]="Payé",PMKAFAAPAYER[[#This Row],[12.11.2025]],0)</f>
        <v>0</v>
      </c>
      <c r="DP685" s="161"/>
      <c r="DQ685" s="166">
        <f>IF(PMKAFAAPAYER[[#This Row],[ ]]="Payé",PMKAFAAPAYER[[#This Row],[19.11.2025]],0)</f>
        <v>0</v>
      </c>
      <c r="DR685" s="161"/>
      <c r="DS685" s="176">
        <f>IF(PMKAFAAPAYER[[#This Row],[ ]]="Payé",PMKAFAAPAYER[[#This Row],[26.11.2025]],0)</f>
        <v>0</v>
      </c>
      <c r="DT685" s="17">
        <f t="shared" si="166"/>
        <v>0</v>
      </c>
      <c r="DU685" s="162"/>
      <c r="DV685" s="166">
        <f>IF(PMKAFAAPAYER[[#This Row],[ ]]="Payé",PMKAFAAPAYER[[#This Row],[03.12.2025]],0)</f>
        <v>0</v>
      </c>
      <c r="DW685" s="161"/>
      <c r="DX685" s="166">
        <f>IF(PMKAFAAPAYER[[#This Row],[ ]]="Payé",PMKAFAAPAYER[[#This Row],[10.12.2025]],0)</f>
        <v>0</v>
      </c>
      <c r="DY685" s="161"/>
      <c r="DZ685" s="166">
        <f>IF(PMKAFAAPAYER[[#This Row],[ ]]="Payé",PMKAFAAPAYER[[#This Row],[17.12.2025]],0)</f>
        <v>0</v>
      </c>
      <c r="EA685" s="161"/>
      <c r="EB685" s="166">
        <f>IF(PMKAFAAPAYER[[#This Row],[ ]]="Payé",PMKAFAAPAYER[[#This Row],[24.12.2025]],0)</f>
        <v>0</v>
      </c>
      <c r="EC685" s="161"/>
      <c r="ED685" s="176">
        <f>IF(PMKAFAAPAYER[[#This Row],[ ]]="Payé",PMKAFAAPAYER[[#This Row],[31.12.2025]],0)</f>
        <v>0</v>
      </c>
      <c r="EE685" s="18">
        <f t="shared" si="167"/>
        <v>0</v>
      </c>
      <c r="EF685" s="11">
        <f t="shared" si="168"/>
        <v>0</v>
      </c>
      <c r="EG685" s="16">
        <f>+PMKAFAAPAYER[[#This Row],[CHF]]-PMKAFAAPAYER[[#This Row],[T2025]]</f>
        <v>0</v>
      </c>
    </row>
    <row r="686" spans="1:137" x14ac:dyDescent="0.3">
      <c r="A686" s="9">
        <f t="shared" si="169"/>
        <v>681</v>
      </c>
      <c r="B686" s="250"/>
      <c r="C686" s="251"/>
      <c r="D686" s="252"/>
      <c r="E686" s="253"/>
      <c r="F686" s="265">
        <f t="shared" si="170"/>
        <v>0</v>
      </c>
      <c r="G686" s="254"/>
      <c r="H686" s="255"/>
      <c r="I686" s="256"/>
      <c r="J686" s="14"/>
      <c r="K686" s="14"/>
      <c r="L686" s="14"/>
      <c r="N686" s="15"/>
      <c r="P686" s="258"/>
      <c r="Q686" s="259"/>
      <c r="R686" s="260"/>
      <c r="S686" s="166">
        <f>IF(PMKAFAAPAYER[[#This Row],[ ]]="Payé",PMKAFAAPAYER[[#This Row],[02.01.2025]],0)</f>
        <v>0</v>
      </c>
      <c r="T686" s="234"/>
      <c r="U686" s="166">
        <f>IF(PMKAFAAPAYER[[#This Row],[ ]]="Payé",PMKAFAAPAYER[[#This Row],[09.01.2025]],0)</f>
        <v>0</v>
      </c>
      <c r="V686" s="234"/>
      <c r="W686" s="166">
        <f>IF(PMKAFAAPAYER[[#This Row],[ ]]="Payé",PMKAFAAPAYER[[#This Row],[16.01.2025]],0)</f>
        <v>0</v>
      </c>
      <c r="X686" s="234"/>
      <c r="Y686" s="166">
        <f>IF(PMKAFAAPAYER[[#This Row],[ ]]="Payé",PMKAFAAPAYER[[#This Row],[23.01.2025]],0)</f>
        <v>0</v>
      </c>
      <c r="Z686" s="234"/>
      <c r="AA686" s="176">
        <f>IF(PMKAFAAPAYER[[#This Row],[ ]]="Payé",PMKAFAAPAYER[[#This Row],[30.01.2025]],0)</f>
        <v>0</v>
      </c>
      <c r="AB686" s="32">
        <f t="shared" si="156"/>
        <v>0</v>
      </c>
      <c r="AC686" s="234"/>
      <c r="AD686" s="166">
        <f>IF(PMKAFAAPAYER[[#This Row],[ ]]="Payé",PMKAFAAPAYER[[#This Row],[06.02.2025]],0)</f>
        <v>0</v>
      </c>
      <c r="AE686" s="234"/>
      <c r="AF686" s="166">
        <f>IF(PMKAFAAPAYER[[#This Row],[ ]]="Payé",PMKAFAAPAYER[[#This Row],[13.02.2025]],0)</f>
        <v>0</v>
      </c>
      <c r="AG686" s="234"/>
      <c r="AH686" s="166">
        <f>IF(PMKAFAAPAYER[[#This Row],[ ]]="Payé",PMKAFAAPAYER[[#This Row],[20.02.2025]],0)</f>
        <v>0</v>
      </c>
      <c r="AI686" s="234"/>
      <c r="AJ686" s="176">
        <f>IF(PMKAFAAPAYER[[#This Row],[ ]]="Payé",PMKAFAAPAYER[[#This Row],[27.02.2025]],0)</f>
        <v>0</v>
      </c>
      <c r="AK686" s="47">
        <f t="shared" si="157"/>
        <v>0</v>
      </c>
      <c r="AL686" s="162"/>
      <c r="AM686" s="166">
        <f>IF(PMKAFAAPAYER[[#This Row],[ ]]="Payé",PMKAFAAPAYER[[#This Row],[05.03.2025]],0)</f>
        <v>0</v>
      </c>
      <c r="AN686" s="161"/>
      <c r="AO686" s="166">
        <f>IF(PMKAFAAPAYER[[#This Row],[ ]]="Payé",PMKAFAAPAYER[[#This Row],[12.03.2025]],0)</f>
        <v>0</v>
      </c>
      <c r="AP686" s="161"/>
      <c r="AQ686" s="166">
        <f>IF(PMKAFAAPAYER[[#This Row],[ ]]="Payé",PMKAFAAPAYER[[#This Row],[19.03.2025]],0)</f>
        <v>0</v>
      </c>
      <c r="AR686" s="161"/>
      <c r="AS686" s="176">
        <f>IF(PMKAFAAPAYER[[#This Row],[ ]]="Payé",PMKAFAAPAYER[[#This Row],[26.03.2025]],0)</f>
        <v>0</v>
      </c>
      <c r="AT686" s="17">
        <f t="shared" si="158"/>
        <v>0</v>
      </c>
      <c r="AU686" s="162"/>
      <c r="AV686" s="166">
        <f>IF(PMKAFAAPAYER[[#This Row],[ ]]="Payé",PMKAFAAPAYER[[#This Row],[02.04.2025]],0)</f>
        <v>0</v>
      </c>
      <c r="AW686" s="161"/>
      <c r="AX686" s="166">
        <f>IF(PMKAFAAPAYER[[#This Row],[ ]]="Payé",PMKAFAAPAYER[[#This Row],[09.04.2025]],0)</f>
        <v>0</v>
      </c>
      <c r="AY686" s="161"/>
      <c r="AZ686" s="166">
        <f>IF(PMKAFAAPAYER[[#This Row],[ ]]="Payé",PMKAFAAPAYER[[#This Row],[16.04.2025]],0)</f>
        <v>0</v>
      </c>
      <c r="BA686" s="161"/>
      <c r="BB686" s="166">
        <f>IF(PMKAFAAPAYER[[#This Row],[ ]]="Payé",PMKAFAAPAYER[[#This Row],[23.04.2025]],0)</f>
        <v>0</v>
      </c>
      <c r="BC686" s="161"/>
      <c r="BD686" s="176">
        <f>IF(PMKAFAAPAYER[[#This Row],[ ]]="Payé",PMKAFAAPAYER[[#This Row],[30.04.2025]],0)</f>
        <v>0</v>
      </c>
      <c r="BE686" s="18">
        <f t="shared" si="159"/>
        <v>0</v>
      </c>
      <c r="BF686" s="162"/>
      <c r="BG686" s="166">
        <f>IF(PMKAFAAPAYER[[#This Row],[ ]]="Payé",PMKAFAAPAYER[[#This Row],[07.05.2025]],0)</f>
        <v>0</v>
      </c>
      <c r="BH686" s="161"/>
      <c r="BI686" s="166">
        <f>IF(PMKAFAAPAYER[[#This Row],[ ]]="Payé",PMKAFAAPAYER[[#This Row],[14.05.2025]],0)</f>
        <v>0</v>
      </c>
      <c r="BJ686" s="161"/>
      <c r="BK686" s="166">
        <f>IF(PMKAFAAPAYER[[#This Row],[ ]]="Payé",PMKAFAAPAYER[[#This Row],[21.05.2025]],0)</f>
        <v>0</v>
      </c>
      <c r="BL686" s="161"/>
      <c r="BM686" s="176">
        <f>IF(PMKAFAAPAYER[[#This Row],[ ]]="Payé",PMKAFAAPAYER[[#This Row],[28.05.2025]],0)</f>
        <v>0</v>
      </c>
      <c r="BN686" s="17">
        <f t="shared" si="160"/>
        <v>0</v>
      </c>
      <c r="BO686" s="162"/>
      <c r="BP686" s="166">
        <f>IF(PMKAFAAPAYER[[#This Row],[ ]]="Payé",PMKAFAAPAYER[[#This Row],[04.06.2025]],0)</f>
        <v>0</v>
      </c>
      <c r="BQ686" s="161"/>
      <c r="BR686" s="166">
        <f>IF(PMKAFAAPAYER[[#This Row],[ ]]="Payé",PMKAFAAPAYER[[#This Row],[11.06.2025]],0)</f>
        <v>0</v>
      </c>
      <c r="BS686" s="161"/>
      <c r="BT686" s="166">
        <f>IF(PMKAFAAPAYER[[#This Row],[ ]]="Payé",PMKAFAAPAYER[[#This Row],[18.06.2025]],0)</f>
        <v>0</v>
      </c>
      <c r="BU686" s="161"/>
      <c r="BV686" s="176">
        <f>IF(PMKAFAAPAYER[[#This Row],[ ]]="Payé",PMKAFAAPAYER[[#This Row],[25.06.2025]],0)</f>
        <v>0</v>
      </c>
      <c r="BW686" s="18">
        <f t="shared" si="161"/>
        <v>0</v>
      </c>
      <c r="BX686" s="162"/>
      <c r="BY686" s="166">
        <f>IF(PMKAFAAPAYER[[#This Row],[ ]]="Payé",PMKAFAAPAYER[[#This Row],[02.07.2025]],0)</f>
        <v>0</v>
      </c>
      <c r="BZ686" s="161"/>
      <c r="CA686" s="166">
        <f>IF(PMKAFAAPAYER[[#This Row],[ ]]="Payé",PMKAFAAPAYER[[#This Row],[09.07.2025]],0)</f>
        <v>0</v>
      </c>
      <c r="CB686" s="161"/>
      <c r="CC686" s="166">
        <f>IF(PMKAFAAPAYER[[#This Row],[ ]]="Payé",PMKAFAAPAYER[[#This Row],[16.07.2025]],0)</f>
        <v>0</v>
      </c>
      <c r="CD686" s="161"/>
      <c r="CE686" s="166">
        <f>IF(PMKAFAAPAYER[[#This Row],[ ]]="Payé",PMKAFAAPAYER[[#This Row],[23.07.2025]],0)</f>
        <v>0</v>
      </c>
      <c r="CF686" s="161"/>
      <c r="CG686" s="176">
        <f>IF(PMKAFAAPAYER[[#This Row],[ ]]="Payé",PMKAFAAPAYER[[#This Row],[30.07.2025]],0)</f>
        <v>0</v>
      </c>
      <c r="CH686" s="17">
        <f t="shared" si="162"/>
        <v>0</v>
      </c>
      <c r="CI686" s="162"/>
      <c r="CJ686" s="166">
        <f>IF(PMKAFAAPAYER[[#This Row],[ ]]="Payé",PMKAFAAPAYER[[#This Row],[06.08.2025]],0)</f>
        <v>0</v>
      </c>
      <c r="CK686" s="161"/>
      <c r="CL686" s="166">
        <f>IF(PMKAFAAPAYER[[#This Row],[ ]]="Payé",PMKAFAAPAYER[[#This Row],[13.08.2025]],0)</f>
        <v>0</v>
      </c>
      <c r="CM686" s="161"/>
      <c r="CN686" s="166">
        <f>IF(PMKAFAAPAYER[[#This Row],[ ]]="Payé",PMKAFAAPAYER[[#This Row],[20.08.2025]],0)</f>
        <v>0</v>
      </c>
      <c r="CO686" s="161"/>
      <c r="CP686" s="176">
        <f>IF(PMKAFAAPAYER[[#This Row],[ ]]="Payé",PMKAFAAPAYER[[#This Row],[27.08.2025]],0)</f>
        <v>0</v>
      </c>
      <c r="CQ686" s="18">
        <f t="shared" si="163"/>
        <v>0</v>
      </c>
      <c r="CR686" s="162"/>
      <c r="CS686" s="166">
        <f>IF(PMKAFAAPAYER[[#This Row],[ ]]="Payé",PMKAFAAPAYER[[#This Row],[03.09.2025]],0)</f>
        <v>0</v>
      </c>
      <c r="CT686" s="161"/>
      <c r="CU686" s="166">
        <f>IF(PMKAFAAPAYER[[#This Row],[ ]]="Payé",PMKAFAAPAYER[[#This Row],[10.09.2025]],0)</f>
        <v>0</v>
      </c>
      <c r="CV686" s="161"/>
      <c r="CW686" s="166">
        <f>IF(PMKAFAAPAYER[[#This Row],[ ]]="Payé",PMKAFAAPAYER[[#This Row],[17.09.2025]],0)</f>
        <v>0</v>
      </c>
      <c r="CX686" s="161"/>
      <c r="CY686" s="176">
        <f>IF(PMKAFAAPAYER[[#This Row],[ ]]="Payé",PMKAFAAPAYER[[#This Row],[24.09.2025]],0)</f>
        <v>0</v>
      </c>
      <c r="CZ686" s="17">
        <f t="shared" si="164"/>
        <v>0</v>
      </c>
      <c r="DA686" s="162"/>
      <c r="DB686" s="166">
        <f>IF(PMKAFAAPAYER[[#This Row],[ ]]="Payé",PMKAFAAPAYER[[#This Row],[01.10.2025]],0)</f>
        <v>0</v>
      </c>
      <c r="DC686" s="161"/>
      <c r="DD686" s="166">
        <f>IF(PMKAFAAPAYER[[#This Row],[ ]]="Payé",PMKAFAAPAYER[[#This Row],[08.10.2025]],0)</f>
        <v>0</v>
      </c>
      <c r="DE686" s="161"/>
      <c r="DF686" s="166">
        <f>IF(PMKAFAAPAYER[[#This Row],[ ]]="Payé",PMKAFAAPAYER[[#This Row],[15.10.2025]],0)</f>
        <v>0</v>
      </c>
      <c r="DG686" s="161"/>
      <c r="DH686" s="166">
        <f>IF(PMKAFAAPAYER[[#This Row],[ ]]="Payé",PMKAFAAPAYER[[#This Row],[22.10.2025]],0)</f>
        <v>0</v>
      </c>
      <c r="DI686" s="161"/>
      <c r="DJ686" s="176">
        <f>IF(PMKAFAAPAYER[[#This Row],[ ]]="Payé",PMKAFAAPAYER[[#This Row],[29.10.2025]],0)</f>
        <v>0</v>
      </c>
      <c r="DK686" s="18">
        <f t="shared" si="165"/>
        <v>0</v>
      </c>
      <c r="DL686" s="162"/>
      <c r="DM686" s="166">
        <f>IF(PMKAFAAPAYER[[#This Row],[ ]]="Payé",PMKAFAAPAYER[[#This Row],[05.11.2025]],0)</f>
        <v>0</v>
      </c>
      <c r="DN686" s="161"/>
      <c r="DO686" s="166">
        <f>IF(PMKAFAAPAYER[[#This Row],[ ]]="Payé",PMKAFAAPAYER[[#This Row],[12.11.2025]],0)</f>
        <v>0</v>
      </c>
      <c r="DP686" s="161"/>
      <c r="DQ686" s="166">
        <f>IF(PMKAFAAPAYER[[#This Row],[ ]]="Payé",PMKAFAAPAYER[[#This Row],[19.11.2025]],0)</f>
        <v>0</v>
      </c>
      <c r="DR686" s="161"/>
      <c r="DS686" s="176">
        <f>IF(PMKAFAAPAYER[[#This Row],[ ]]="Payé",PMKAFAAPAYER[[#This Row],[26.11.2025]],0)</f>
        <v>0</v>
      </c>
      <c r="DT686" s="17">
        <f t="shared" si="166"/>
        <v>0</v>
      </c>
      <c r="DU686" s="162"/>
      <c r="DV686" s="166">
        <f>IF(PMKAFAAPAYER[[#This Row],[ ]]="Payé",PMKAFAAPAYER[[#This Row],[03.12.2025]],0)</f>
        <v>0</v>
      </c>
      <c r="DW686" s="161"/>
      <c r="DX686" s="166">
        <f>IF(PMKAFAAPAYER[[#This Row],[ ]]="Payé",PMKAFAAPAYER[[#This Row],[10.12.2025]],0)</f>
        <v>0</v>
      </c>
      <c r="DY686" s="161"/>
      <c r="DZ686" s="166">
        <f>IF(PMKAFAAPAYER[[#This Row],[ ]]="Payé",PMKAFAAPAYER[[#This Row],[17.12.2025]],0)</f>
        <v>0</v>
      </c>
      <c r="EA686" s="161"/>
      <c r="EB686" s="166">
        <f>IF(PMKAFAAPAYER[[#This Row],[ ]]="Payé",PMKAFAAPAYER[[#This Row],[24.12.2025]],0)</f>
        <v>0</v>
      </c>
      <c r="EC686" s="161"/>
      <c r="ED686" s="176">
        <f>IF(PMKAFAAPAYER[[#This Row],[ ]]="Payé",PMKAFAAPAYER[[#This Row],[31.12.2025]],0)</f>
        <v>0</v>
      </c>
      <c r="EE686" s="18">
        <f t="shared" si="167"/>
        <v>0</v>
      </c>
      <c r="EF686" s="11">
        <f t="shared" si="168"/>
        <v>0</v>
      </c>
      <c r="EG686" s="16">
        <f>+PMKAFAAPAYER[[#This Row],[CHF]]-PMKAFAAPAYER[[#This Row],[T2025]]</f>
        <v>0</v>
      </c>
    </row>
    <row r="687" spans="1:137" x14ac:dyDescent="0.3">
      <c r="A687" s="9">
        <f t="shared" si="169"/>
        <v>682</v>
      </c>
      <c r="B687" s="250"/>
      <c r="C687" s="251"/>
      <c r="D687" s="252"/>
      <c r="E687" s="253"/>
      <c r="F687" s="265">
        <f t="shared" si="170"/>
        <v>0</v>
      </c>
      <c r="G687" s="254"/>
      <c r="H687" s="255"/>
      <c r="I687" s="256"/>
      <c r="J687" s="14"/>
      <c r="K687" s="14"/>
      <c r="L687" s="14"/>
      <c r="N687" s="15"/>
      <c r="P687" s="258"/>
      <c r="Q687" s="259"/>
      <c r="R687" s="260"/>
      <c r="S687" s="166">
        <f>IF(PMKAFAAPAYER[[#This Row],[ ]]="Payé",PMKAFAAPAYER[[#This Row],[02.01.2025]],0)</f>
        <v>0</v>
      </c>
      <c r="T687" s="234"/>
      <c r="U687" s="166">
        <f>IF(PMKAFAAPAYER[[#This Row],[ ]]="Payé",PMKAFAAPAYER[[#This Row],[09.01.2025]],0)</f>
        <v>0</v>
      </c>
      <c r="V687" s="234"/>
      <c r="W687" s="166">
        <f>IF(PMKAFAAPAYER[[#This Row],[ ]]="Payé",PMKAFAAPAYER[[#This Row],[16.01.2025]],0)</f>
        <v>0</v>
      </c>
      <c r="X687" s="234"/>
      <c r="Y687" s="166">
        <f>IF(PMKAFAAPAYER[[#This Row],[ ]]="Payé",PMKAFAAPAYER[[#This Row],[23.01.2025]],0)</f>
        <v>0</v>
      </c>
      <c r="Z687" s="234"/>
      <c r="AA687" s="176">
        <f>IF(PMKAFAAPAYER[[#This Row],[ ]]="Payé",PMKAFAAPAYER[[#This Row],[30.01.2025]],0)</f>
        <v>0</v>
      </c>
      <c r="AB687" s="32">
        <f t="shared" si="156"/>
        <v>0</v>
      </c>
      <c r="AC687" s="234"/>
      <c r="AD687" s="166">
        <f>IF(PMKAFAAPAYER[[#This Row],[ ]]="Payé",PMKAFAAPAYER[[#This Row],[06.02.2025]],0)</f>
        <v>0</v>
      </c>
      <c r="AE687" s="234"/>
      <c r="AF687" s="166">
        <f>IF(PMKAFAAPAYER[[#This Row],[ ]]="Payé",PMKAFAAPAYER[[#This Row],[13.02.2025]],0)</f>
        <v>0</v>
      </c>
      <c r="AG687" s="234"/>
      <c r="AH687" s="166">
        <f>IF(PMKAFAAPAYER[[#This Row],[ ]]="Payé",PMKAFAAPAYER[[#This Row],[20.02.2025]],0)</f>
        <v>0</v>
      </c>
      <c r="AI687" s="234"/>
      <c r="AJ687" s="176">
        <f>IF(PMKAFAAPAYER[[#This Row],[ ]]="Payé",PMKAFAAPAYER[[#This Row],[27.02.2025]],0)</f>
        <v>0</v>
      </c>
      <c r="AK687" s="47">
        <f t="shared" si="157"/>
        <v>0</v>
      </c>
      <c r="AL687" s="162"/>
      <c r="AM687" s="166">
        <f>IF(PMKAFAAPAYER[[#This Row],[ ]]="Payé",PMKAFAAPAYER[[#This Row],[05.03.2025]],0)</f>
        <v>0</v>
      </c>
      <c r="AN687" s="161"/>
      <c r="AO687" s="166">
        <f>IF(PMKAFAAPAYER[[#This Row],[ ]]="Payé",PMKAFAAPAYER[[#This Row],[12.03.2025]],0)</f>
        <v>0</v>
      </c>
      <c r="AP687" s="161"/>
      <c r="AQ687" s="166">
        <f>IF(PMKAFAAPAYER[[#This Row],[ ]]="Payé",PMKAFAAPAYER[[#This Row],[19.03.2025]],0)</f>
        <v>0</v>
      </c>
      <c r="AR687" s="161"/>
      <c r="AS687" s="176">
        <f>IF(PMKAFAAPAYER[[#This Row],[ ]]="Payé",PMKAFAAPAYER[[#This Row],[26.03.2025]],0)</f>
        <v>0</v>
      </c>
      <c r="AT687" s="17">
        <f t="shared" si="158"/>
        <v>0</v>
      </c>
      <c r="AU687" s="162"/>
      <c r="AV687" s="166">
        <f>IF(PMKAFAAPAYER[[#This Row],[ ]]="Payé",PMKAFAAPAYER[[#This Row],[02.04.2025]],0)</f>
        <v>0</v>
      </c>
      <c r="AW687" s="161"/>
      <c r="AX687" s="166">
        <f>IF(PMKAFAAPAYER[[#This Row],[ ]]="Payé",PMKAFAAPAYER[[#This Row],[09.04.2025]],0)</f>
        <v>0</v>
      </c>
      <c r="AY687" s="161"/>
      <c r="AZ687" s="166">
        <f>IF(PMKAFAAPAYER[[#This Row],[ ]]="Payé",PMKAFAAPAYER[[#This Row],[16.04.2025]],0)</f>
        <v>0</v>
      </c>
      <c r="BA687" s="161"/>
      <c r="BB687" s="166">
        <f>IF(PMKAFAAPAYER[[#This Row],[ ]]="Payé",PMKAFAAPAYER[[#This Row],[23.04.2025]],0)</f>
        <v>0</v>
      </c>
      <c r="BC687" s="161"/>
      <c r="BD687" s="176">
        <f>IF(PMKAFAAPAYER[[#This Row],[ ]]="Payé",PMKAFAAPAYER[[#This Row],[30.04.2025]],0)</f>
        <v>0</v>
      </c>
      <c r="BE687" s="18">
        <f t="shared" si="159"/>
        <v>0</v>
      </c>
      <c r="BF687" s="162"/>
      <c r="BG687" s="166">
        <f>IF(PMKAFAAPAYER[[#This Row],[ ]]="Payé",PMKAFAAPAYER[[#This Row],[07.05.2025]],0)</f>
        <v>0</v>
      </c>
      <c r="BH687" s="161"/>
      <c r="BI687" s="166">
        <f>IF(PMKAFAAPAYER[[#This Row],[ ]]="Payé",PMKAFAAPAYER[[#This Row],[14.05.2025]],0)</f>
        <v>0</v>
      </c>
      <c r="BJ687" s="161"/>
      <c r="BK687" s="166">
        <f>IF(PMKAFAAPAYER[[#This Row],[ ]]="Payé",PMKAFAAPAYER[[#This Row],[21.05.2025]],0)</f>
        <v>0</v>
      </c>
      <c r="BL687" s="161"/>
      <c r="BM687" s="176">
        <f>IF(PMKAFAAPAYER[[#This Row],[ ]]="Payé",PMKAFAAPAYER[[#This Row],[28.05.2025]],0)</f>
        <v>0</v>
      </c>
      <c r="BN687" s="17">
        <f t="shared" si="160"/>
        <v>0</v>
      </c>
      <c r="BO687" s="162"/>
      <c r="BP687" s="166">
        <f>IF(PMKAFAAPAYER[[#This Row],[ ]]="Payé",PMKAFAAPAYER[[#This Row],[04.06.2025]],0)</f>
        <v>0</v>
      </c>
      <c r="BQ687" s="161"/>
      <c r="BR687" s="166">
        <f>IF(PMKAFAAPAYER[[#This Row],[ ]]="Payé",PMKAFAAPAYER[[#This Row],[11.06.2025]],0)</f>
        <v>0</v>
      </c>
      <c r="BS687" s="161"/>
      <c r="BT687" s="166">
        <f>IF(PMKAFAAPAYER[[#This Row],[ ]]="Payé",PMKAFAAPAYER[[#This Row],[18.06.2025]],0)</f>
        <v>0</v>
      </c>
      <c r="BU687" s="161"/>
      <c r="BV687" s="176">
        <f>IF(PMKAFAAPAYER[[#This Row],[ ]]="Payé",PMKAFAAPAYER[[#This Row],[25.06.2025]],0)</f>
        <v>0</v>
      </c>
      <c r="BW687" s="18">
        <f t="shared" si="161"/>
        <v>0</v>
      </c>
      <c r="BX687" s="162"/>
      <c r="BY687" s="166">
        <f>IF(PMKAFAAPAYER[[#This Row],[ ]]="Payé",PMKAFAAPAYER[[#This Row],[02.07.2025]],0)</f>
        <v>0</v>
      </c>
      <c r="BZ687" s="161"/>
      <c r="CA687" s="166">
        <f>IF(PMKAFAAPAYER[[#This Row],[ ]]="Payé",PMKAFAAPAYER[[#This Row],[09.07.2025]],0)</f>
        <v>0</v>
      </c>
      <c r="CB687" s="161"/>
      <c r="CC687" s="166">
        <f>IF(PMKAFAAPAYER[[#This Row],[ ]]="Payé",PMKAFAAPAYER[[#This Row],[16.07.2025]],0)</f>
        <v>0</v>
      </c>
      <c r="CD687" s="161"/>
      <c r="CE687" s="166">
        <f>IF(PMKAFAAPAYER[[#This Row],[ ]]="Payé",PMKAFAAPAYER[[#This Row],[23.07.2025]],0)</f>
        <v>0</v>
      </c>
      <c r="CF687" s="161"/>
      <c r="CG687" s="176">
        <f>IF(PMKAFAAPAYER[[#This Row],[ ]]="Payé",PMKAFAAPAYER[[#This Row],[30.07.2025]],0)</f>
        <v>0</v>
      </c>
      <c r="CH687" s="17">
        <f t="shared" si="162"/>
        <v>0</v>
      </c>
      <c r="CI687" s="162"/>
      <c r="CJ687" s="166">
        <f>IF(PMKAFAAPAYER[[#This Row],[ ]]="Payé",PMKAFAAPAYER[[#This Row],[06.08.2025]],0)</f>
        <v>0</v>
      </c>
      <c r="CK687" s="161"/>
      <c r="CL687" s="166">
        <f>IF(PMKAFAAPAYER[[#This Row],[ ]]="Payé",PMKAFAAPAYER[[#This Row],[13.08.2025]],0)</f>
        <v>0</v>
      </c>
      <c r="CM687" s="161"/>
      <c r="CN687" s="166">
        <f>IF(PMKAFAAPAYER[[#This Row],[ ]]="Payé",PMKAFAAPAYER[[#This Row],[20.08.2025]],0)</f>
        <v>0</v>
      </c>
      <c r="CO687" s="161"/>
      <c r="CP687" s="176">
        <f>IF(PMKAFAAPAYER[[#This Row],[ ]]="Payé",PMKAFAAPAYER[[#This Row],[27.08.2025]],0)</f>
        <v>0</v>
      </c>
      <c r="CQ687" s="18">
        <f t="shared" si="163"/>
        <v>0</v>
      </c>
      <c r="CR687" s="162"/>
      <c r="CS687" s="166">
        <f>IF(PMKAFAAPAYER[[#This Row],[ ]]="Payé",PMKAFAAPAYER[[#This Row],[03.09.2025]],0)</f>
        <v>0</v>
      </c>
      <c r="CT687" s="161"/>
      <c r="CU687" s="166">
        <f>IF(PMKAFAAPAYER[[#This Row],[ ]]="Payé",PMKAFAAPAYER[[#This Row],[10.09.2025]],0)</f>
        <v>0</v>
      </c>
      <c r="CV687" s="161"/>
      <c r="CW687" s="166">
        <f>IF(PMKAFAAPAYER[[#This Row],[ ]]="Payé",PMKAFAAPAYER[[#This Row],[17.09.2025]],0)</f>
        <v>0</v>
      </c>
      <c r="CX687" s="161"/>
      <c r="CY687" s="176">
        <f>IF(PMKAFAAPAYER[[#This Row],[ ]]="Payé",PMKAFAAPAYER[[#This Row],[24.09.2025]],0)</f>
        <v>0</v>
      </c>
      <c r="CZ687" s="17">
        <f t="shared" si="164"/>
        <v>0</v>
      </c>
      <c r="DA687" s="162"/>
      <c r="DB687" s="166">
        <f>IF(PMKAFAAPAYER[[#This Row],[ ]]="Payé",PMKAFAAPAYER[[#This Row],[01.10.2025]],0)</f>
        <v>0</v>
      </c>
      <c r="DC687" s="161"/>
      <c r="DD687" s="166">
        <f>IF(PMKAFAAPAYER[[#This Row],[ ]]="Payé",PMKAFAAPAYER[[#This Row],[08.10.2025]],0)</f>
        <v>0</v>
      </c>
      <c r="DE687" s="161"/>
      <c r="DF687" s="166">
        <f>IF(PMKAFAAPAYER[[#This Row],[ ]]="Payé",PMKAFAAPAYER[[#This Row],[15.10.2025]],0)</f>
        <v>0</v>
      </c>
      <c r="DG687" s="161"/>
      <c r="DH687" s="166">
        <f>IF(PMKAFAAPAYER[[#This Row],[ ]]="Payé",PMKAFAAPAYER[[#This Row],[22.10.2025]],0)</f>
        <v>0</v>
      </c>
      <c r="DI687" s="161"/>
      <c r="DJ687" s="176">
        <f>IF(PMKAFAAPAYER[[#This Row],[ ]]="Payé",PMKAFAAPAYER[[#This Row],[29.10.2025]],0)</f>
        <v>0</v>
      </c>
      <c r="DK687" s="18">
        <f t="shared" si="165"/>
        <v>0</v>
      </c>
      <c r="DL687" s="162"/>
      <c r="DM687" s="166">
        <f>IF(PMKAFAAPAYER[[#This Row],[ ]]="Payé",PMKAFAAPAYER[[#This Row],[05.11.2025]],0)</f>
        <v>0</v>
      </c>
      <c r="DN687" s="161"/>
      <c r="DO687" s="166">
        <f>IF(PMKAFAAPAYER[[#This Row],[ ]]="Payé",PMKAFAAPAYER[[#This Row],[12.11.2025]],0)</f>
        <v>0</v>
      </c>
      <c r="DP687" s="161"/>
      <c r="DQ687" s="166">
        <f>IF(PMKAFAAPAYER[[#This Row],[ ]]="Payé",PMKAFAAPAYER[[#This Row],[19.11.2025]],0)</f>
        <v>0</v>
      </c>
      <c r="DR687" s="161"/>
      <c r="DS687" s="176">
        <f>IF(PMKAFAAPAYER[[#This Row],[ ]]="Payé",PMKAFAAPAYER[[#This Row],[26.11.2025]],0)</f>
        <v>0</v>
      </c>
      <c r="DT687" s="17">
        <f t="shared" si="166"/>
        <v>0</v>
      </c>
      <c r="DU687" s="162"/>
      <c r="DV687" s="166">
        <f>IF(PMKAFAAPAYER[[#This Row],[ ]]="Payé",PMKAFAAPAYER[[#This Row],[03.12.2025]],0)</f>
        <v>0</v>
      </c>
      <c r="DW687" s="161"/>
      <c r="DX687" s="166">
        <f>IF(PMKAFAAPAYER[[#This Row],[ ]]="Payé",PMKAFAAPAYER[[#This Row],[10.12.2025]],0)</f>
        <v>0</v>
      </c>
      <c r="DY687" s="161"/>
      <c r="DZ687" s="166">
        <f>IF(PMKAFAAPAYER[[#This Row],[ ]]="Payé",PMKAFAAPAYER[[#This Row],[17.12.2025]],0)</f>
        <v>0</v>
      </c>
      <c r="EA687" s="161"/>
      <c r="EB687" s="166">
        <f>IF(PMKAFAAPAYER[[#This Row],[ ]]="Payé",PMKAFAAPAYER[[#This Row],[24.12.2025]],0)</f>
        <v>0</v>
      </c>
      <c r="EC687" s="161"/>
      <c r="ED687" s="176">
        <f>IF(PMKAFAAPAYER[[#This Row],[ ]]="Payé",PMKAFAAPAYER[[#This Row],[31.12.2025]],0)</f>
        <v>0</v>
      </c>
      <c r="EE687" s="18">
        <f t="shared" si="167"/>
        <v>0</v>
      </c>
      <c r="EF687" s="11">
        <f t="shared" si="168"/>
        <v>0</v>
      </c>
      <c r="EG687" s="16">
        <f>+PMKAFAAPAYER[[#This Row],[CHF]]-PMKAFAAPAYER[[#This Row],[T2025]]</f>
        <v>0</v>
      </c>
    </row>
    <row r="688" spans="1:137" x14ac:dyDescent="0.3">
      <c r="A688" s="9">
        <f t="shared" si="169"/>
        <v>683</v>
      </c>
      <c r="B688" s="250"/>
      <c r="C688" s="251"/>
      <c r="D688" s="252"/>
      <c r="E688" s="253"/>
      <c r="F688" s="265">
        <f t="shared" si="170"/>
        <v>0</v>
      </c>
      <c r="G688" s="254"/>
      <c r="H688" s="255"/>
      <c r="I688" s="256"/>
      <c r="J688" s="14"/>
      <c r="K688" s="14"/>
      <c r="L688" s="14"/>
      <c r="N688" s="15"/>
      <c r="P688" s="258"/>
      <c r="Q688" s="259"/>
      <c r="R688" s="260"/>
      <c r="S688" s="166">
        <f>IF(PMKAFAAPAYER[[#This Row],[ ]]="Payé",PMKAFAAPAYER[[#This Row],[02.01.2025]],0)</f>
        <v>0</v>
      </c>
      <c r="T688" s="234"/>
      <c r="U688" s="166">
        <f>IF(PMKAFAAPAYER[[#This Row],[ ]]="Payé",PMKAFAAPAYER[[#This Row],[09.01.2025]],0)</f>
        <v>0</v>
      </c>
      <c r="V688" s="234"/>
      <c r="W688" s="166">
        <f>IF(PMKAFAAPAYER[[#This Row],[ ]]="Payé",PMKAFAAPAYER[[#This Row],[16.01.2025]],0)</f>
        <v>0</v>
      </c>
      <c r="X688" s="234"/>
      <c r="Y688" s="166">
        <f>IF(PMKAFAAPAYER[[#This Row],[ ]]="Payé",PMKAFAAPAYER[[#This Row],[23.01.2025]],0)</f>
        <v>0</v>
      </c>
      <c r="Z688" s="234"/>
      <c r="AA688" s="176">
        <f>IF(PMKAFAAPAYER[[#This Row],[ ]]="Payé",PMKAFAAPAYER[[#This Row],[30.01.2025]],0)</f>
        <v>0</v>
      </c>
      <c r="AB688" s="32">
        <f t="shared" si="156"/>
        <v>0</v>
      </c>
      <c r="AC688" s="234"/>
      <c r="AD688" s="166">
        <f>IF(PMKAFAAPAYER[[#This Row],[ ]]="Payé",PMKAFAAPAYER[[#This Row],[06.02.2025]],0)</f>
        <v>0</v>
      </c>
      <c r="AE688" s="234"/>
      <c r="AF688" s="166">
        <f>IF(PMKAFAAPAYER[[#This Row],[ ]]="Payé",PMKAFAAPAYER[[#This Row],[13.02.2025]],0)</f>
        <v>0</v>
      </c>
      <c r="AG688" s="234"/>
      <c r="AH688" s="166">
        <f>IF(PMKAFAAPAYER[[#This Row],[ ]]="Payé",PMKAFAAPAYER[[#This Row],[20.02.2025]],0)</f>
        <v>0</v>
      </c>
      <c r="AI688" s="234"/>
      <c r="AJ688" s="176">
        <f>IF(PMKAFAAPAYER[[#This Row],[ ]]="Payé",PMKAFAAPAYER[[#This Row],[27.02.2025]],0)</f>
        <v>0</v>
      </c>
      <c r="AK688" s="47">
        <f t="shared" si="157"/>
        <v>0</v>
      </c>
      <c r="AL688" s="162"/>
      <c r="AM688" s="166">
        <f>IF(PMKAFAAPAYER[[#This Row],[ ]]="Payé",PMKAFAAPAYER[[#This Row],[05.03.2025]],0)</f>
        <v>0</v>
      </c>
      <c r="AN688" s="161"/>
      <c r="AO688" s="166">
        <f>IF(PMKAFAAPAYER[[#This Row],[ ]]="Payé",PMKAFAAPAYER[[#This Row],[12.03.2025]],0)</f>
        <v>0</v>
      </c>
      <c r="AP688" s="161"/>
      <c r="AQ688" s="166">
        <f>IF(PMKAFAAPAYER[[#This Row],[ ]]="Payé",PMKAFAAPAYER[[#This Row],[19.03.2025]],0)</f>
        <v>0</v>
      </c>
      <c r="AR688" s="161"/>
      <c r="AS688" s="176">
        <f>IF(PMKAFAAPAYER[[#This Row],[ ]]="Payé",PMKAFAAPAYER[[#This Row],[26.03.2025]],0)</f>
        <v>0</v>
      </c>
      <c r="AT688" s="17">
        <f t="shared" si="158"/>
        <v>0</v>
      </c>
      <c r="AU688" s="162"/>
      <c r="AV688" s="166">
        <f>IF(PMKAFAAPAYER[[#This Row],[ ]]="Payé",PMKAFAAPAYER[[#This Row],[02.04.2025]],0)</f>
        <v>0</v>
      </c>
      <c r="AW688" s="161"/>
      <c r="AX688" s="166">
        <f>IF(PMKAFAAPAYER[[#This Row],[ ]]="Payé",PMKAFAAPAYER[[#This Row],[09.04.2025]],0)</f>
        <v>0</v>
      </c>
      <c r="AY688" s="161"/>
      <c r="AZ688" s="166">
        <f>IF(PMKAFAAPAYER[[#This Row],[ ]]="Payé",PMKAFAAPAYER[[#This Row],[16.04.2025]],0)</f>
        <v>0</v>
      </c>
      <c r="BA688" s="161"/>
      <c r="BB688" s="166">
        <f>IF(PMKAFAAPAYER[[#This Row],[ ]]="Payé",PMKAFAAPAYER[[#This Row],[23.04.2025]],0)</f>
        <v>0</v>
      </c>
      <c r="BC688" s="161"/>
      <c r="BD688" s="176">
        <f>IF(PMKAFAAPAYER[[#This Row],[ ]]="Payé",PMKAFAAPAYER[[#This Row],[30.04.2025]],0)</f>
        <v>0</v>
      </c>
      <c r="BE688" s="18">
        <f t="shared" si="159"/>
        <v>0</v>
      </c>
      <c r="BF688" s="162"/>
      <c r="BG688" s="166">
        <f>IF(PMKAFAAPAYER[[#This Row],[ ]]="Payé",PMKAFAAPAYER[[#This Row],[07.05.2025]],0)</f>
        <v>0</v>
      </c>
      <c r="BH688" s="161"/>
      <c r="BI688" s="166">
        <f>IF(PMKAFAAPAYER[[#This Row],[ ]]="Payé",PMKAFAAPAYER[[#This Row],[14.05.2025]],0)</f>
        <v>0</v>
      </c>
      <c r="BJ688" s="161"/>
      <c r="BK688" s="166">
        <f>IF(PMKAFAAPAYER[[#This Row],[ ]]="Payé",PMKAFAAPAYER[[#This Row],[21.05.2025]],0)</f>
        <v>0</v>
      </c>
      <c r="BL688" s="161"/>
      <c r="BM688" s="176">
        <f>IF(PMKAFAAPAYER[[#This Row],[ ]]="Payé",PMKAFAAPAYER[[#This Row],[28.05.2025]],0)</f>
        <v>0</v>
      </c>
      <c r="BN688" s="17">
        <f t="shared" si="160"/>
        <v>0</v>
      </c>
      <c r="BO688" s="162"/>
      <c r="BP688" s="166">
        <f>IF(PMKAFAAPAYER[[#This Row],[ ]]="Payé",PMKAFAAPAYER[[#This Row],[04.06.2025]],0)</f>
        <v>0</v>
      </c>
      <c r="BQ688" s="161"/>
      <c r="BR688" s="166">
        <f>IF(PMKAFAAPAYER[[#This Row],[ ]]="Payé",PMKAFAAPAYER[[#This Row],[11.06.2025]],0)</f>
        <v>0</v>
      </c>
      <c r="BS688" s="161"/>
      <c r="BT688" s="166">
        <f>IF(PMKAFAAPAYER[[#This Row],[ ]]="Payé",PMKAFAAPAYER[[#This Row],[18.06.2025]],0)</f>
        <v>0</v>
      </c>
      <c r="BU688" s="161"/>
      <c r="BV688" s="176">
        <f>IF(PMKAFAAPAYER[[#This Row],[ ]]="Payé",PMKAFAAPAYER[[#This Row],[25.06.2025]],0)</f>
        <v>0</v>
      </c>
      <c r="BW688" s="18">
        <f t="shared" si="161"/>
        <v>0</v>
      </c>
      <c r="BX688" s="162"/>
      <c r="BY688" s="166">
        <f>IF(PMKAFAAPAYER[[#This Row],[ ]]="Payé",PMKAFAAPAYER[[#This Row],[02.07.2025]],0)</f>
        <v>0</v>
      </c>
      <c r="BZ688" s="161"/>
      <c r="CA688" s="166">
        <f>IF(PMKAFAAPAYER[[#This Row],[ ]]="Payé",PMKAFAAPAYER[[#This Row],[09.07.2025]],0)</f>
        <v>0</v>
      </c>
      <c r="CB688" s="161"/>
      <c r="CC688" s="166">
        <f>IF(PMKAFAAPAYER[[#This Row],[ ]]="Payé",PMKAFAAPAYER[[#This Row],[16.07.2025]],0)</f>
        <v>0</v>
      </c>
      <c r="CD688" s="161"/>
      <c r="CE688" s="166">
        <f>IF(PMKAFAAPAYER[[#This Row],[ ]]="Payé",PMKAFAAPAYER[[#This Row],[23.07.2025]],0)</f>
        <v>0</v>
      </c>
      <c r="CF688" s="161"/>
      <c r="CG688" s="176">
        <f>IF(PMKAFAAPAYER[[#This Row],[ ]]="Payé",PMKAFAAPAYER[[#This Row],[30.07.2025]],0)</f>
        <v>0</v>
      </c>
      <c r="CH688" s="17">
        <f t="shared" si="162"/>
        <v>0</v>
      </c>
      <c r="CI688" s="162"/>
      <c r="CJ688" s="166">
        <f>IF(PMKAFAAPAYER[[#This Row],[ ]]="Payé",PMKAFAAPAYER[[#This Row],[06.08.2025]],0)</f>
        <v>0</v>
      </c>
      <c r="CK688" s="161"/>
      <c r="CL688" s="166">
        <f>IF(PMKAFAAPAYER[[#This Row],[ ]]="Payé",PMKAFAAPAYER[[#This Row],[13.08.2025]],0)</f>
        <v>0</v>
      </c>
      <c r="CM688" s="161"/>
      <c r="CN688" s="166">
        <f>IF(PMKAFAAPAYER[[#This Row],[ ]]="Payé",PMKAFAAPAYER[[#This Row],[20.08.2025]],0)</f>
        <v>0</v>
      </c>
      <c r="CO688" s="161"/>
      <c r="CP688" s="176">
        <f>IF(PMKAFAAPAYER[[#This Row],[ ]]="Payé",PMKAFAAPAYER[[#This Row],[27.08.2025]],0)</f>
        <v>0</v>
      </c>
      <c r="CQ688" s="18">
        <f t="shared" si="163"/>
        <v>0</v>
      </c>
      <c r="CR688" s="162"/>
      <c r="CS688" s="166">
        <f>IF(PMKAFAAPAYER[[#This Row],[ ]]="Payé",PMKAFAAPAYER[[#This Row],[03.09.2025]],0)</f>
        <v>0</v>
      </c>
      <c r="CT688" s="161"/>
      <c r="CU688" s="166">
        <f>IF(PMKAFAAPAYER[[#This Row],[ ]]="Payé",PMKAFAAPAYER[[#This Row],[10.09.2025]],0)</f>
        <v>0</v>
      </c>
      <c r="CV688" s="161"/>
      <c r="CW688" s="166">
        <f>IF(PMKAFAAPAYER[[#This Row],[ ]]="Payé",PMKAFAAPAYER[[#This Row],[17.09.2025]],0)</f>
        <v>0</v>
      </c>
      <c r="CX688" s="161"/>
      <c r="CY688" s="176">
        <f>IF(PMKAFAAPAYER[[#This Row],[ ]]="Payé",PMKAFAAPAYER[[#This Row],[24.09.2025]],0)</f>
        <v>0</v>
      </c>
      <c r="CZ688" s="17">
        <f t="shared" si="164"/>
        <v>0</v>
      </c>
      <c r="DA688" s="162"/>
      <c r="DB688" s="166">
        <f>IF(PMKAFAAPAYER[[#This Row],[ ]]="Payé",PMKAFAAPAYER[[#This Row],[01.10.2025]],0)</f>
        <v>0</v>
      </c>
      <c r="DC688" s="161"/>
      <c r="DD688" s="166">
        <f>IF(PMKAFAAPAYER[[#This Row],[ ]]="Payé",PMKAFAAPAYER[[#This Row],[08.10.2025]],0)</f>
        <v>0</v>
      </c>
      <c r="DE688" s="161"/>
      <c r="DF688" s="166">
        <f>IF(PMKAFAAPAYER[[#This Row],[ ]]="Payé",PMKAFAAPAYER[[#This Row],[15.10.2025]],0)</f>
        <v>0</v>
      </c>
      <c r="DG688" s="161"/>
      <c r="DH688" s="166">
        <f>IF(PMKAFAAPAYER[[#This Row],[ ]]="Payé",PMKAFAAPAYER[[#This Row],[22.10.2025]],0)</f>
        <v>0</v>
      </c>
      <c r="DI688" s="161"/>
      <c r="DJ688" s="176">
        <f>IF(PMKAFAAPAYER[[#This Row],[ ]]="Payé",PMKAFAAPAYER[[#This Row],[29.10.2025]],0)</f>
        <v>0</v>
      </c>
      <c r="DK688" s="18">
        <f t="shared" si="165"/>
        <v>0</v>
      </c>
      <c r="DL688" s="162"/>
      <c r="DM688" s="166">
        <f>IF(PMKAFAAPAYER[[#This Row],[ ]]="Payé",PMKAFAAPAYER[[#This Row],[05.11.2025]],0)</f>
        <v>0</v>
      </c>
      <c r="DN688" s="161"/>
      <c r="DO688" s="166">
        <f>IF(PMKAFAAPAYER[[#This Row],[ ]]="Payé",PMKAFAAPAYER[[#This Row],[12.11.2025]],0)</f>
        <v>0</v>
      </c>
      <c r="DP688" s="161"/>
      <c r="DQ688" s="166">
        <f>IF(PMKAFAAPAYER[[#This Row],[ ]]="Payé",PMKAFAAPAYER[[#This Row],[19.11.2025]],0)</f>
        <v>0</v>
      </c>
      <c r="DR688" s="161"/>
      <c r="DS688" s="176">
        <f>IF(PMKAFAAPAYER[[#This Row],[ ]]="Payé",PMKAFAAPAYER[[#This Row],[26.11.2025]],0)</f>
        <v>0</v>
      </c>
      <c r="DT688" s="17">
        <f t="shared" si="166"/>
        <v>0</v>
      </c>
      <c r="DU688" s="162"/>
      <c r="DV688" s="166">
        <f>IF(PMKAFAAPAYER[[#This Row],[ ]]="Payé",PMKAFAAPAYER[[#This Row],[03.12.2025]],0)</f>
        <v>0</v>
      </c>
      <c r="DW688" s="161"/>
      <c r="DX688" s="166">
        <f>IF(PMKAFAAPAYER[[#This Row],[ ]]="Payé",PMKAFAAPAYER[[#This Row],[10.12.2025]],0)</f>
        <v>0</v>
      </c>
      <c r="DY688" s="161"/>
      <c r="DZ688" s="166">
        <f>IF(PMKAFAAPAYER[[#This Row],[ ]]="Payé",PMKAFAAPAYER[[#This Row],[17.12.2025]],0)</f>
        <v>0</v>
      </c>
      <c r="EA688" s="161"/>
      <c r="EB688" s="166">
        <f>IF(PMKAFAAPAYER[[#This Row],[ ]]="Payé",PMKAFAAPAYER[[#This Row],[24.12.2025]],0)</f>
        <v>0</v>
      </c>
      <c r="EC688" s="161"/>
      <c r="ED688" s="176">
        <f>IF(PMKAFAAPAYER[[#This Row],[ ]]="Payé",PMKAFAAPAYER[[#This Row],[31.12.2025]],0)</f>
        <v>0</v>
      </c>
      <c r="EE688" s="18">
        <f t="shared" si="167"/>
        <v>0</v>
      </c>
      <c r="EF688" s="11">
        <f t="shared" si="168"/>
        <v>0</v>
      </c>
      <c r="EG688" s="16">
        <f>+PMKAFAAPAYER[[#This Row],[CHF]]-PMKAFAAPAYER[[#This Row],[T2025]]</f>
        <v>0</v>
      </c>
    </row>
    <row r="689" spans="1:137" x14ac:dyDescent="0.3">
      <c r="A689" s="9">
        <f t="shared" si="169"/>
        <v>684</v>
      </c>
      <c r="B689" s="250"/>
      <c r="C689" s="251"/>
      <c r="D689" s="252"/>
      <c r="E689" s="253"/>
      <c r="F689" s="265">
        <f t="shared" si="170"/>
        <v>0</v>
      </c>
      <c r="G689" s="254"/>
      <c r="H689" s="255"/>
      <c r="I689" s="256"/>
      <c r="J689" s="14"/>
      <c r="K689" s="14"/>
      <c r="L689" s="14"/>
      <c r="N689" s="15"/>
      <c r="P689" s="258"/>
      <c r="Q689" s="259"/>
      <c r="R689" s="260"/>
      <c r="S689" s="166">
        <f>IF(PMKAFAAPAYER[[#This Row],[ ]]="Payé",PMKAFAAPAYER[[#This Row],[02.01.2025]],0)</f>
        <v>0</v>
      </c>
      <c r="T689" s="234"/>
      <c r="U689" s="166">
        <f>IF(PMKAFAAPAYER[[#This Row],[ ]]="Payé",PMKAFAAPAYER[[#This Row],[09.01.2025]],0)</f>
        <v>0</v>
      </c>
      <c r="V689" s="234"/>
      <c r="W689" s="166">
        <f>IF(PMKAFAAPAYER[[#This Row],[ ]]="Payé",PMKAFAAPAYER[[#This Row],[16.01.2025]],0)</f>
        <v>0</v>
      </c>
      <c r="X689" s="234"/>
      <c r="Y689" s="166">
        <f>IF(PMKAFAAPAYER[[#This Row],[ ]]="Payé",PMKAFAAPAYER[[#This Row],[23.01.2025]],0)</f>
        <v>0</v>
      </c>
      <c r="Z689" s="234"/>
      <c r="AA689" s="176">
        <f>IF(PMKAFAAPAYER[[#This Row],[ ]]="Payé",PMKAFAAPAYER[[#This Row],[30.01.2025]],0)</f>
        <v>0</v>
      </c>
      <c r="AB689" s="32">
        <f t="shared" si="156"/>
        <v>0</v>
      </c>
      <c r="AC689" s="234"/>
      <c r="AD689" s="166">
        <f>IF(PMKAFAAPAYER[[#This Row],[ ]]="Payé",PMKAFAAPAYER[[#This Row],[06.02.2025]],0)</f>
        <v>0</v>
      </c>
      <c r="AE689" s="234"/>
      <c r="AF689" s="166">
        <f>IF(PMKAFAAPAYER[[#This Row],[ ]]="Payé",PMKAFAAPAYER[[#This Row],[13.02.2025]],0)</f>
        <v>0</v>
      </c>
      <c r="AG689" s="234"/>
      <c r="AH689" s="166">
        <f>IF(PMKAFAAPAYER[[#This Row],[ ]]="Payé",PMKAFAAPAYER[[#This Row],[20.02.2025]],0)</f>
        <v>0</v>
      </c>
      <c r="AI689" s="234"/>
      <c r="AJ689" s="176">
        <f>IF(PMKAFAAPAYER[[#This Row],[ ]]="Payé",PMKAFAAPAYER[[#This Row],[27.02.2025]],0)</f>
        <v>0</v>
      </c>
      <c r="AK689" s="47">
        <f t="shared" si="157"/>
        <v>0</v>
      </c>
      <c r="AL689" s="162"/>
      <c r="AM689" s="166">
        <f>IF(PMKAFAAPAYER[[#This Row],[ ]]="Payé",PMKAFAAPAYER[[#This Row],[05.03.2025]],0)</f>
        <v>0</v>
      </c>
      <c r="AN689" s="161"/>
      <c r="AO689" s="166">
        <f>IF(PMKAFAAPAYER[[#This Row],[ ]]="Payé",PMKAFAAPAYER[[#This Row],[12.03.2025]],0)</f>
        <v>0</v>
      </c>
      <c r="AP689" s="161"/>
      <c r="AQ689" s="166">
        <f>IF(PMKAFAAPAYER[[#This Row],[ ]]="Payé",PMKAFAAPAYER[[#This Row],[19.03.2025]],0)</f>
        <v>0</v>
      </c>
      <c r="AR689" s="161"/>
      <c r="AS689" s="176">
        <f>IF(PMKAFAAPAYER[[#This Row],[ ]]="Payé",PMKAFAAPAYER[[#This Row],[26.03.2025]],0)</f>
        <v>0</v>
      </c>
      <c r="AT689" s="17">
        <f t="shared" si="158"/>
        <v>0</v>
      </c>
      <c r="AU689" s="162"/>
      <c r="AV689" s="166">
        <f>IF(PMKAFAAPAYER[[#This Row],[ ]]="Payé",PMKAFAAPAYER[[#This Row],[02.04.2025]],0)</f>
        <v>0</v>
      </c>
      <c r="AW689" s="161"/>
      <c r="AX689" s="166">
        <f>IF(PMKAFAAPAYER[[#This Row],[ ]]="Payé",PMKAFAAPAYER[[#This Row],[09.04.2025]],0)</f>
        <v>0</v>
      </c>
      <c r="AY689" s="161"/>
      <c r="AZ689" s="166">
        <f>IF(PMKAFAAPAYER[[#This Row],[ ]]="Payé",PMKAFAAPAYER[[#This Row],[16.04.2025]],0)</f>
        <v>0</v>
      </c>
      <c r="BA689" s="161"/>
      <c r="BB689" s="166">
        <f>IF(PMKAFAAPAYER[[#This Row],[ ]]="Payé",PMKAFAAPAYER[[#This Row],[23.04.2025]],0)</f>
        <v>0</v>
      </c>
      <c r="BC689" s="161"/>
      <c r="BD689" s="176">
        <f>IF(PMKAFAAPAYER[[#This Row],[ ]]="Payé",PMKAFAAPAYER[[#This Row],[30.04.2025]],0)</f>
        <v>0</v>
      </c>
      <c r="BE689" s="18">
        <f t="shared" si="159"/>
        <v>0</v>
      </c>
      <c r="BF689" s="162"/>
      <c r="BG689" s="166">
        <f>IF(PMKAFAAPAYER[[#This Row],[ ]]="Payé",PMKAFAAPAYER[[#This Row],[07.05.2025]],0)</f>
        <v>0</v>
      </c>
      <c r="BH689" s="161"/>
      <c r="BI689" s="166">
        <f>IF(PMKAFAAPAYER[[#This Row],[ ]]="Payé",PMKAFAAPAYER[[#This Row],[14.05.2025]],0)</f>
        <v>0</v>
      </c>
      <c r="BJ689" s="161"/>
      <c r="BK689" s="166">
        <f>IF(PMKAFAAPAYER[[#This Row],[ ]]="Payé",PMKAFAAPAYER[[#This Row],[21.05.2025]],0)</f>
        <v>0</v>
      </c>
      <c r="BL689" s="161"/>
      <c r="BM689" s="176">
        <f>IF(PMKAFAAPAYER[[#This Row],[ ]]="Payé",PMKAFAAPAYER[[#This Row],[28.05.2025]],0)</f>
        <v>0</v>
      </c>
      <c r="BN689" s="17">
        <f t="shared" si="160"/>
        <v>0</v>
      </c>
      <c r="BO689" s="162"/>
      <c r="BP689" s="166">
        <f>IF(PMKAFAAPAYER[[#This Row],[ ]]="Payé",PMKAFAAPAYER[[#This Row],[04.06.2025]],0)</f>
        <v>0</v>
      </c>
      <c r="BQ689" s="161"/>
      <c r="BR689" s="166">
        <f>IF(PMKAFAAPAYER[[#This Row],[ ]]="Payé",PMKAFAAPAYER[[#This Row],[11.06.2025]],0)</f>
        <v>0</v>
      </c>
      <c r="BS689" s="161"/>
      <c r="BT689" s="166">
        <f>IF(PMKAFAAPAYER[[#This Row],[ ]]="Payé",PMKAFAAPAYER[[#This Row],[18.06.2025]],0)</f>
        <v>0</v>
      </c>
      <c r="BU689" s="161"/>
      <c r="BV689" s="176">
        <f>IF(PMKAFAAPAYER[[#This Row],[ ]]="Payé",PMKAFAAPAYER[[#This Row],[25.06.2025]],0)</f>
        <v>0</v>
      </c>
      <c r="BW689" s="18">
        <f t="shared" si="161"/>
        <v>0</v>
      </c>
      <c r="BX689" s="162"/>
      <c r="BY689" s="166">
        <f>IF(PMKAFAAPAYER[[#This Row],[ ]]="Payé",PMKAFAAPAYER[[#This Row],[02.07.2025]],0)</f>
        <v>0</v>
      </c>
      <c r="BZ689" s="161"/>
      <c r="CA689" s="166">
        <f>IF(PMKAFAAPAYER[[#This Row],[ ]]="Payé",PMKAFAAPAYER[[#This Row],[09.07.2025]],0)</f>
        <v>0</v>
      </c>
      <c r="CB689" s="161"/>
      <c r="CC689" s="166">
        <f>IF(PMKAFAAPAYER[[#This Row],[ ]]="Payé",PMKAFAAPAYER[[#This Row],[16.07.2025]],0)</f>
        <v>0</v>
      </c>
      <c r="CD689" s="161"/>
      <c r="CE689" s="166">
        <f>IF(PMKAFAAPAYER[[#This Row],[ ]]="Payé",PMKAFAAPAYER[[#This Row],[23.07.2025]],0)</f>
        <v>0</v>
      </c>
      <c r="CF689" s="161"/>
      <c r="CG689" s="176">
        <f>IF(PMKAFAAPAYER[[#This Row],[ ]]="Payé",PMKAFAAPAYER[[#This Row],[30.07.2025]],0)</f>
        <v>0</v>
      </c>
      <c r="CH689" s="17">
        <f t="shared" si="162"/>
        <v>0</v>
      </c>
      <c r="CI689" s="162"/>
      <c r="CJ689" s="166">
        <f>IF(PMKAFAAPAYER[[#This Row],[ ]]="Payé",PMKAFAAPAYER[[#This Row],[06.08.2025]],0)</f>
        <v>0</v>
      </c>
      <c r="CK689" s="161"/>
      <c r="CL689" s="166">
        <f>IF(PMKAFAAPAYER[[#This Row],[ ]]="Payé",PMKAFAAPAYER[[#This Row],[13.08.2025]],0)</f>
        <v>0</v>
      </c>
      <c r="CM689" s="161"/>
      <c r="CN689" s="166">
        <f>IF(PMKAFAAPAYER[[#This Row],[ ]]="Payé",PMKAFAAPAYER[[#This Row],[20.08.2025]],0)</f>
        <v>0</v>
      </c>
      <c r="CO689" s="161"/>
      <c r="CP689" s="176">
        <f>IF(PMKAFAAPAYER[[#This Row],[ ]]="Payé",PMKAFAAPAYER[[#This Row],[27.08.2025]],0)</f>
        <v>0</v>
      </c>
      <c r="CQ689" s="18">
        <f t="shared" si="163"/>
        <v>0</v>
      </c>
      <c r="CR689" s="162"/>
      <c r="CS689" s="166">
        <f>IF(PMKAFAAPAYER[[#This Row],[ ]]="Payé",PMKAFAAPAYER[[#This Row],[03.09.2025]],0)</f>
        <v>0</v>
      </c>
      <c r="CT689" s="161"/>
      <c r="CU689" s="166">
        <f>IF(PMKAFAAPAYER[[#This Row],[ ]]="Payé",PMKAFAAPAYER[[#This Row],[10.09.2025]],0)</f>
        <v>0</v>
      </c>
      <c r="CV689" s="161"/>
      <c r="CW689" s="166">
        <f>IF(PMKAFAAPAYER[[#This Row],[ ]]="Payé",PMKAFAAPAYER[[#This Row],[17.09.2025]],0)</f>
        <v>0</v>
      </c>
      <c r="CX689" s="161"/>
      <c r="CY689" s="176">
        <f>IF(PMKAFAAPAYER[[#This Row],[ ]]="Payé",PMKAFAAPAYER[[#This Row],[24.09.2025]],0)</f>
        <v>0</v>
      </c>
      <c r="CZ689" s="17">
        <f t="shared" si="164"/>
        <v>0</v>
      </c>
      <c r="DA689" s="162"/>
      <c r="DB689" s="166">
        <f>IF(PMKAFAAPAYER[[#This Row],[ ]]="Payé",PMKAFAAPAYER[[#This Row],[01.10.2025]],0)</f>
        <v>0</v>
      </c>
      <c r="DC689" s="161"/>
      <c r="DD689" s="166">
        <f>IF(PMKAFAAPAYER[[#This Row],[ ]]="Payé",PMKAFAAPAYER[[#This Row],[08.10.2025]],0)</f>
        <v>0</v>
      </c>
      <c r="DE689" s="161"/>
      <c r="DF689" s="166">
        <f>IF(PMKAFAAPAYER[[#This Row],[ ]]="Payé",PMKAFAAPAYER[[#This Row],[15.10.2025]],0)</f>
        <v>0</v>
      </c>
      <c r="DG689" s="161"/>
      <c r="DH689" s="166">
        <f>IF(PMKAFAAPAYER[[#This Row],[ ]]="Payé",PMKAFAAPAYER[[#This Row],[22.10.2025]],0)</f>
        <v>0</v>
      </c>
      <c r="DI689" s="161"/>
      <c r="DJ689" s="176">
        <f>IF(PMKAFAAPAYER[[#This Row],[ ]]="Payé",PMKAFAAPAYER[[#This Row],[29.10.2025]],0)</f>
        <v>0</v>
      </c>
      <c r="DK689" s="18">
        <f t="shared" si="165"/>
        <v>0</v>
      </c>
      <c r="DL689" s="162"/>
      <c r="DM689" s="166">
        <f>IF(PMKAFAAPAYER[[#This Row],[ ]]="Payé",PMKAFAAPAYER[[#This Row],[05.11.2025]],0)</f>
        <v>0</v>
      </c>
      <c r="DN689" s="161"/>
      <c r="DO689" s="166">
        <f>IF(PMKAFAAPAYER[[#This Row],[ ]]="Payé",PMKAFAAPAYER[[#This Row],[12.11.2025]],0)</f>
        <v>0</v>
      </c>
      <c r="DP689" s="161"/>
      <c r="DQ689" s="166">
        <f>IF(PMKAFAAPAYER[[#This Row],[ ]]="Payé",PMKAFAAPAYER[[#This Row],[19.11.2025]],0)</f>
        <v>0</v>
      </c>
      <c r="DR689" s="161"/>
      <c r="DS689" s="176">
        <f>IF(PMKAFAAPAYER[[#This Row],[ ]]="Payé",PMKAFAAPAYER[[#This Row],[26.11.2025]],0)</f>
        <v>0</v>
      </c>
      <c r="DT689" s="17">
        <f t="shared" si="166"/>
        <v>0</v>
      </c>
      <c r="DU689" s="162"/>
      <c r="DV689" s="166">
        <f>IF(PMKAFAAPAYER[[#This Row],[ ]]="Payé",PMKAFAAPAYER[[#This Row],[03.12.2025]],0)</f>
        <v>0</v>
      </c>
      <c r="DW689" s="161"/>
      <c r="DX689" s="166">
        <f>IF(PMKAFAAPAYER[[#This Row],[ ]]="Payé",PMKAFAAPAYER[[#This Row],[10.12.2025]],0)</f>
        <v>0</v>
      </c>
      <c r="DY689" s="161"/>
      <c r="DZ689" s="166">
        <f>IF(PMKAFAAPAYER[[#This Row],[ ]]="Payé",PMKAFAAPAYER[[#This Row],[17.12.2025]],0)</f>
        <v>0</v>
      </c>
      <c r="EA689" s="161"/>
      <c r="EB689" s="166">
        <f>IF(PMKAFAAPAYER[[#This Row],[ ]]="Payé",PMKAFAAPAYER[[#This Row],[24.12.2025]],0)</f>
        <v>0</v>
      </c>
      <c r="EC689" s="161"/>
      <c r="ED689" s="176">
        <f>IF(PMKAFAAPAYER[[#This Row],[ ]]="Payé",PMKAFAAPAYER[[#This Row],[31.12.2025]],0)</f>
        <v>0</v>
      </c>
      <c r="EE689" s="18">
        <f t="shared" si="167"/>
        <v>0</v>
      </c>
      <c r="EF689" s="11">
        <f t="shared" si="168"/>
        <v>0</v>
      </c>
      <c r="EG689" s="16">
        <f>+PMKAFAAPAYER[[#This Row],[CHF]]-PMKAFAAPAYER[[#This Row],[T2025]]</f>
        <v>0</v>
      </c>
    </row>
    <row r="690" spans="1:137" x14ac:dyDescent="0.3">
      <c r="A690" s="9">
        <f t="shared" si="169"/>
        <v>685</v>
      </c>
      <c r="B690" s="250"/>
      <c r="C690" s="251"/>
      <c r="D690" s="252"/>
      <c r="E690" s="253"/>
      <c r="F690" s="265">
        <f t="shared" si="170"/>
        <v>0</v>
      </c>
      <c r="G690" s="254"/>
      <c r="H690" s="255"/>
      <c r="I690" s="256"/>
      <c r="J690" s="14"/>
      <c r="K690" s="14"/>
      <c r="L690" s="14"/>
      <c r="N690" s="15"/>
      <c r="P690" s="258"/>
      <c r="Q690" s="259"/>
      <c r="R690" s="260"/>
      <c r="S690" s="166">
        <f>IF(PMKAFAAPAYER[[#This Row],[ ]]="Payé",PMKAFAAPAYER[[#This Row],[02.01.2025]],0)</f>
        <v>0</v>
      </c>
      <c r="T690" s="234"/>
      <c r="U690" s="166">
        <f>IF(PMKAFAAPAYER[[#This Row],[ ]]="Payé",PMKAFAAPAYER[[#This Row],[09.01.2025]],0)</f>
        <v>0</v>
      </c>
      <c r="V690" s="234"/>
      <c r="W690" s="166">
        <f>IF(PMKAFAAPAYER[[#This Row],[ ]]="Payé",PMKAFAAPAYER[[#This Row],[16.01.2025]],0)</f>
        <v>0</v>
      </c>
      <c r="X690" s="234"/>
      <c r="Y690" s="166">
        <f>IF(PMKAFAAPAYER[[#This Row],[ ]]="Payé",PMKAFAAPAYER[[#This Row],[23.01.2025]],0)</f>
        <v>0</v>
      </c>
      <c r="Z690" s="234"/>
      <c r="AA690" s="176">
        <f>IF(PMKAFAAPAYER[[#This Row],[ ]]="Payé",PMKAFAAPAYER[[#This Row],[30.01.2025]],0)</f>
        <v>0</v>
      </c>
      <c r="AB690" s="32">
        <f t="shared" si="156"/>
        <v>0</v>
      </c>
      <c r="AC690" s="234"/>
      <c r="AD690" s="166">
        <f>IF(PMKAFAAPAYER[[#This Row],[ ]]="Payé",PMKAFAAPAYER[[#This Row],[06.02.2025]],0)</f>
        <v>0</v>
      </c>
      <c r="AE690" s="234"/>
      <c r="AF690" s="166">
        <f>IF(PMKAFAAPAYER[[#This Row],[ ]]="Payé",PMKAFAAPAYER[[#This Row],[13.02.2025]],0)</f>
        <v>0</v>
      </c>
      <c r="AG690" s="234"/>
      <c r="AH690" s="166">
        <f>IF(PMKAFAAPAYER[[#This Row],[ ]]="Payé",PMKAFAAPAYER[[#This Row],[20.02.2025]],0)</f>
        <v>0</v>
      </c>
      <c r="AI690" s="234"/>
      <c r="AJ690" s="176">
        <f>IF(PMKAFAAPAYER[[#This Row],[ ]]="Payé",PMKAFAAPAYER[[#This Row],[27.02.2025]],0)</f>
        <v>0</v>
      </c>
      <c r="AK690" s="47">
        <f t="shared" si="157"/>
        <v>0</v>
      </c>
      <c r="AL690" s="162"/>
      <c r="AM690" s="166">
        <f>IF(PMKAFAAPAYER[[#This Row],[ ]]="Payé",PMKAFAAPAYER[[#This Row],[05.03.2025]],0)</f>
        <v>0</v>
      </c>
      <c r="AN690" s="161"/>
      <c r="AO690" s="166">
        <f>IF(PMKAFAAPAYER[[#This Row],[ ]]="Payé",PMKAFAAPAYER[[#This Row],[12.03.2025]],0)</f>
        <v>0</v>
      </c>
      <c r="AP690" s="161"/>
      <c r="AQ690" s="166">
        <f>IF(PMKAFAAPAYER[[#This Row],[ ]]="Payé",PMKAFAAPAYER[[#This Row],[19.03.2025]],0)</f>
        <v>0</v>
      </c>
      <c r="AR690" s="161"/>
      <c r="AS690" s="176">
        <f>IF(PMKAFAAPAYER[[#This Row],[ ]]="Payé",PMKAFAAPAYER[[#This Row],[26.03.2025]],0)</f>
        <v>0</v>
      </c>
      <c r="AT690" s="17">
        <f t="shared" si="158"/>
        <v>0</v>
      </c>
      <c r="AU690" s="162"/>
      <c r="AV690" s="166">
        <f>IF(PMKAFAAPAYER[[#This Row],[ ]]="Payé",PMKAFAAPAYER[[#This Row],[02.04.2025]],0)</f>
        <v>0</v>
      </c>
      <c r="AW690" s="161"/>
      <c r="AX690" s="166">
        <f>IF(PMKAFAAPAYER[[#This Row],[ ]]="Payé",PMKAFAAPAYER[[#This Row],[09.04.2025]],0)</f>
        <v>0</v>
      </c>
      <c r="AY690" s="161"/>
      <c r="AZ690" s="166">
        <f>IF(PMKAFAAPAYER[[#This Row],[ ]]="Payé",PMKAFAAPAYER[[#This Row],[16.04.2025]],0)</f>
        <v>0</v>
      </c>
      <c r="BA690" s="161"/>
      <c r="BB690" s="166">
        <f>IF(PMKAFAAPAYER[[#This Row],[ ]]="Payé",PMKAFAAPAYER[[#This Row],[23.04.2025]],0)</f>
        <v>0</v>
      </c>
      <c r="BC690" s="161"/>
      <c r="BD690" s="176">
        <f>IF(PMKAFAAPAYER[[#This Row],[ ]]="Payé",PMKAFAAPAYER[[#This Row],[30.04.2025]],0)</f>
        <v>0</v>
      </c>
      <c r="BE690" s="18">
        <f t="shared" si="159"/>
        <v>0</v>
      </c>
      <c r="BF690" s="162"/>
      <c r="BG690" s="166">
        <f>IF(PMKAFAAPAYER[[#This Row],[ ]]="Payé",PMKAFAAPAYER[[#This Row],[07.05.2025]],0)</f>
        <v>0</v>
      </c>
      <c r="BH690" s="161"/>
      <c r="BI690" s="166">
        <f>IF(PMKAFAAPAYER[[#This Row],[ ]]="Payé",PMKAFAAPAYER[[#This Row],[14.05.2025]],0)</f>
        <v>0</v>
      </c>
      <c r="BJ690" s="161"/>
      <c r="BK690" s="166">
        <f>IF(PMKAFAAPAYER[[#This Row],[ ]]="Payé",PMKAFAAPAYER[[#This Row],[21.05.2025]],0)</f>
        <v>0</v>
      </c>
      <c r="BL690" s="161"/>
      <c r="BM690" s="176">
        <f>IF(PMKAFAAPAYER[[#This Row],[ ]]="Payé",PMKAFAAPAYER[[#This Row],[28.05.2025]],0)</f>
        <v>0</v>
      </c>
      <c r="BN690" s="17">
        <f t="shared" si="160"/>
        <v>0</v>
      </c>
      <c r="BO690" s="162"/>
      <c r="BP690" s="166">
        <f>IF(PMKAFAAPAYER[[#This Row],[ ]]="Payé",PMKAFAAPAYER[[#This Row],[04.06.2025]],0)</f>
        <v>0</v>
      </c>
      <c r="BQ690" s="161"/>
      <c r="BR690" s="166">
        <f>IF(PMKAFAAPAYER[[#This Row],[ ]]="Payé",PMKAFAAPAYER[[#This Row],[11.06.2025]],0)</f>
        <v>0</v>
      </c>
      <c r="BS690" s="161"/>
      <c r="BT690" s="166">
        <f>IF(PMKAFAAPAYER[[#This Row],[ ]]="Payé",PMKAFAAPAYER[[#This Row],[18.06.2025]],0)</f>
        <v>0</v>
      </c>
      <c r="BU690" s="161"/>
      <c r="BV690" s="176">
        <f>IF(PMKAFAAPAYER[[#This Row],[ ]]="Payé",PMKAFAAPAYER[[#This Row],[25.06.2025]],0)</f>
        <v>0</v>
      </c>
      <c r="BW690" s="18">
        <f t="shared" si="161"/>
        <v>0</v>
      </c>
      <c r="BX690" s="162"/>
      <c r="BY690" s="166">
        <f>IF(PMKAFAAPAYER[[#This Row],[ ]]="Payé",PMKAFAAPAYER[[#This Row],[02.07.2025]],0)</f>
        <v>0</v>
      </c>
      <c r="BZ690" s="161"/>
      <c r="CA690" s="166">
        <f>IF(PMKAFAAPAYER[[#This Row],[ ]]="Payé",PMKAFAAPAYER[[#This Row],[09.07.2025]],0)</f>
        <v>0</v>
      </c>
      <c r="CB690" s="161"/>
      <c r="CC690" s="166">
        <f>IF(PMKAFAAPAYER[[#This Row],[ ]]="Payé",PMKAFAAPAYER[[#This Row],[16.07.2025]],0)</f>
        <v>0</v>
      </c>
      <c r="CD690" s="161"/>
      <c r="CE690" s="166">
        <f>IF(PMKAFAAPAYER[[#This Row],[ ]]="Payé",PMKAFAAPAYER[[#This Row],[23.07.2025]],0)</f>
        <v>0</v>
      </c>
      <c r="CF690" s="161"/>
      <c r="CG690" s="176">
        <f>IF(PMKAFAAPAYER[[#This Row],[ ]]="Payé",PMKAFAAPAYER[[#This Row],[30.07.2025]],0)</f>
        <v>0</v>
      </c>
      <c r="CH690" s="17">
        <f t="shared" si="162"/>
        <v>0</v>
      </c>
      <c r="CI690" s="162"/>
      <c r="CJ690" s="166">
        <f>IF(PMKAFAAPAYER[[#This Row],[ ]]="Payé",PMKAFAAPAYER[[#This Row],[06.08.2025]],0)</f>
        <v>0</v>
      </c>
      <c r="CK690" s="161"/>
      <c r="CL690" s="166">
        <f>IF(PMKAFAAPAYER[[#This Row],[ ]]="Payé",PMKAFAAPAYER[[#This Row],[13.08.2025]],0)</f>
        <v>0</v>
      </c>
      <c r="CM690" s="161"/>
      <c r="CN690" s="166">
        <f>IF(PMKAFAAPAYER[[#This Row],[ ]]="Payé",PMKAFAAPAYER[[#This Row],[20.08.2025]],0)</f>
        <v>0</v>
      </c>
      <c r="CO690" s="161"/>
      <c r="CP690" s="176">
        <f>IF(PMKAFAAPAYER[[#This Row],[ ]]="Payé",PMKAFAAPAYER[[#This Row],[27.08.2025]],0)</f>
        <v>0</v>
      </c>
      <c r="CQ690" s="18">
        <f t="shared" si="163"/>
        <v>0</v>
      </c>
      <c r="CR690" s="162"/>
      <c r="CS690" s="166">
        <f>IF(PMKAFAAPAYER[[#This Row],[ ]]="Payé",PMKAFAAPAYER[[#This Row],[03.09.2025]],0)</f>
        <v>0</v>
      </c>
      <c r="CT690" s="161"/>
      <c r="CU690" s="166">
        <f>IF(PMKAFAAPAYER[[#This Row],[ ]]="Payé",PMKAFAAPAYER[[#This Row],[10.09.2025]],0)</f>
        <v>0</v>
      </c>
      <c r="CV690" s="161"/>
      <c r="CW690" s="166">
        <f>IF(PMKAFAAPAYER[[#This Row],[ ]]="Payé",PMKAFAAPAYER[[#This Row],[17.09.2025]],0)</f>
        <v>0</v>
      </c>
      <c r="CX690" s="161"/>
      <c r="CY690" s="176">
        <f>IF(PMKAFAAPAYER[[#This Row],[ ]]="Payé",PMKAFAAPAYER[[#This Row],[24.09.2025]],0)</f>
        <v>0</v>
      </c>
      <c r="CZ690" s="17">
        <f t="shared" si="164"/>
        <v>0</v>
      </c>
      <c r="DA690" s="162"/>
      <c r="DB690" s="166">
        <f>IF(PMKAFAAPAYER[[#This Row],[ ]]="Payé",PMKAFAAPAYER[[#This Row],[01.10.2025]],0)</f>
        <v>0</v>
      </c>
      <c r="DC690" s="161"/>
      <c r="DD690" s="166">
        <f>IF(PMKAFAAPAYER[[#This Row],[ ]]="Payé",PMKAFAAPAYER[[#This Row],[08.10.2025]],0)</f>
        <v>0</v>
      </c>
      <c r="DE690" s="161"/>
      <c r="DF690" s="166">
        <f>IF(PMKAFAAPAYER[[#This Row],[ ]]="Payé",PMKAFAAPAYER[[#This Row],[15.10.2025]],0)</f>
        <v>0</v>
      </c>
      <c r="DG690" s="161"/>
      <c r="DH690" s="166">
        <f>IF(PMKAFAAPAYER[[#This Row],[ ]]="Payé",PMKAFAAPAYER[[#This Row],[22.10.2025]],0)</f>
        <v>0</v>
      </c>
      <c r="DI690" s="161"/>
      <c r="DJ690" s="176">
        <f>IF(PMKAFAAPAYER[[#This Row],[ ]]="Payé",PMKAFAAPAYER[[#This Row],[29.10.2025]],0)</f>
        <v>0</v>
      </c>
      <c r="DK690" s="18">
        <f t="shared" si="165"/>
        <v>0</v>
      </c>
      <c r="DL690" s="162"/>
      <c r="DM690" s="166">
        <f>IF(PMKAFAAPAYER[[#This Row],[ ]]="Payé",PMKAFAAPAYER[[#This Row],[05.11.2025]],0)</f>
        <v>0</v>
      </c>
      <c r="DN690" s="161"/>
      <c r="DO690" s="166">
        <f>IF(PMKAFAAPAYER[[#This Row],[ ]]="Payé",PMKAFAAPAYER[[#This Row],[12.11.2025]],0)</f>
        <v>0</v>
      </c>
      <c r="DP690" s="161"/>
      <c r="DQ690" s="166">
        <f>IF(PMKAFAAPAYER[[#This Row],[ ]]="Payé",PMKAFAAPAYER[[#This Row],[19.11.2025]],0)</f>
        <v>0</v>
      </c>
      <c r="DR690" s="161"/>
      <c r="DS690" s="176">
        <f>IF(PMKAFAAPAYER[[#This Row],[ ]]="Payé",PMKAFAAPAYER[[#This Row],[26.11.2025]],0)</f>
        <v>0</v>
      </c>
      <c r="DT690" s="17">
        <f t="shared" si="166"/>
        <v>0</v>
      </c>
      <c r="DU690" s="162"/>
      <c r="DV690" s="166">
        <f>IF(PMKAFAAPAYER[[#This Row],[ ]]="Payé",PMKAFAAPAYER[[#This Row],[03.12.2025]],0)</f>
        <v>0</v>
      </c>
      <c r="DW690" s="161"/>
      <c r="DX690" s="166">
        <f>IF(PMKAFAAPAYER[[#This Row],[ ]]="Payé",PMKAFAAPAYER[[#This Row],[10.12.2025]],0)</f>
        <v>0</v>
      </c>
      <c r="DY690" s="161"/>
      <c r="DZ690" s="166">
        <f>IF(PMKAFAAPAYER[[#This Row],[ ]]="Payé",PMKAFAAPAYER[[#This Row],[17.12.2025]],0)</f>
        <v>0</v>
      </c>
      <c r="EA690" s="161"/>
      <c r="EB690" s="166">
        <f>IF(PMKAFAAPAYER[[#This Row],[ ]]="Payé",PMKAFAAPAYER[[#This Row],[24.12.2025]],0)</f>
        <v>0</v>
      </c>
      <c r="EC690" s="161"/>
      <c r="ED690" s="176">
        <f>IF(PMKAFAAPAYER[[#This Row],[ ]]="Payé",PMKAFAAPAYER[[#This Row],[31.12.2025]],0)</f>
        <v>0</v>
      </c>
      <c r="EE690" s="18">
        <f t="shared" si="167"/>
        <v>0</v>
      </c>
      <c r="EF690" s="11">
        <f t="shared" si="168"/>
        <v>0</v>
      </c>
      <c r="EG690" s="16">
        <f>+PMKAFAAPAYER[[#This Row],[CHF]]-PMKAFAAPAYER[[#This Row],[T2025]]</f>
        <v>0</v>
      </c>
    </row>
    <row r="691" spans="1:137" x14ac:dyDescent="0.3">
      <c r="A691" s="9">
        <f t="shared" si="169"/>
        <v>686</v>
      </c>
      <c r="B691" s="250"/>
      <c r="C691" s="251"/>
      <c r="D691" s="252"/>
      <c r="E691" s="253"/>
      <c r="F691" s="265">
        <f t="shared" si="170"/>
        <v>0</v>
      </c>
      <c r="G691" s="254"/>
      <c r="H691" s="255"/>
      <c r="I691" s="256"/>
      <c r="J691" s="14"/>
      <c r="K691" s="14"/>
      <c r="L691" s="14"/>
      <c r="N691" s="15"/>
      <c r="P691" s="258"/>
      <c r="Q691" s="259"/>
      <c r="R691" s="260"/>
      <c r="S691" s="166">
        <f>IF(PMKAFAAPAYER[[#This Row],[ ]]="Payé",PMKAFAAPAYER[[#This Row],[02.01.2025]],0)</f>
        <v>0</v>
      </c>
      <c r="T691" s="234"/>
      <c r="U691" s="166">
        <f>IF(PMKAFAAPAYER[[#This Row],[ ]]="Payé",PMKAFAAPAYER[[#This Row],[09.01.2025]],0)</f>
        <v>0</v>
      </c>
      <c r="V691" s="234"/>
      <c r="W691" s="166">
        <f>IF(PMKAFAAPAYER[[#This Row],[ ]]="Payé",PMKAFAAPAYER[[#This Row],[16.01.2025]],0)</f>
        <v>0</v>
      </c>
      <c r="X691" s="234"/>
      <c r="Y691" s="166">
        <f>IF(PMKAFAAPAYER[[#This Row],[ ]]="Payé",PMKAFAAPAYER[[#This Row],[23.01.2025]],0)</f>
        <v>0</v>
      </c>
      <c r="Z691" s="234"/>
      <c r="AA691" s="176">
        <f>IF(PMKAFAAPAYER[[#This Row],[ ]]="Payé",PMKAFAAPAYER[[#This Row],[30.01.2025]],0)</f>
        <v>0</v>
      </c>
      <c r="AB691" s="32">
        <f t="shared" si="156"/>
        <v>0</v>
      </c>
      <c r="AC691" s="234"/>
      <c r="AD691" s="166">
        <f>IF(PMKAFAAPAYER[[#This Row],[ ]]="Payé",PMKAFAAPAYER[[#This Row],[06.02.2025]],0)</f>
        <v>0</v>
      </c>
      <c r="AE691" s="234"/>
      <c r="AF691" s="166">
        <f>IF(PMKAFAAPAYER[[#This Row],[ ]]="Payé",PMKAFAAPAYER[[#This Row],[13.02.2025]],0)</f>
        <v>0</v>
      </c>
      <c r="AG691" s="234"/>
      <c r="AH691" s="166">
        <f>IF(PMKAFAAPAYER[[#This Row],[ ]]="Payé",PMKAFAAPAYER[[#This Row],[20.02.2025]],0)</f>
        <v>0</v>
      </c>
      <c r="AI691" s="234"/>
      <c r="AJ691" s="176">
        <f>IF(PMKAFAAPAYER[[#This Row],[ ]]="Payé",PMKAFAAPAYER[[#This Row],[27.02.2025]],0)</f>
        <v>0</v>
      </c>
      <c r="AK691" s="47">
        <f t="shared" si="157"/>
        <v>0</v>
      </c>
      <c r="AL691" s="162"/>
      <c r="AM691" s="166">
        <f>IF(PMKAFAAPAYER[[#This Row],[ ]]="Payé",PMKAFAAPAYER[[#This Row],[05.03.2025]],0)</f>
        <v>0</v>
      </c>
      <c r="AN691" s="161"/>
      <c r="AO691" s="166">
        <f>IF(PMKAFAAPAYER[[#This Row],[ ]]="Payé",PMKAFAAPAYER[[#This Row],[12.03.2025]],0)</f>
        <v>0</v>
      </c>
      <c r="AP691" s="161"/>
      <c r="AQ691" s="166">
        <f>IF(PMKAFAAPAYER[[#This Row],[ ]]="Payé",PMKAFAAPAYER[[#This Row],[19.03.2025]],0)</f>
        <v>0</v>
      </c>
      <c r="AR691" s="161"/>
      <c r="AS691" s="176">
        <f>IF(PMKAFAAPAYER[[#This Row],[ ]]="Payé",PMKAFAAPAYER[[#This Row],[26.03.2025]],0)</f>
        <v>0</v>
      </c>
      <c r="AT691" s="17">
        <f t="shared" si="158"/>
        <v>0</v>
      </c>
      <c r="AU691" s="162"/>
      <c r="AV691" s="166">
        <f>IF(PMKAFAAPAYER[[#This Row],[ ]]="Payé",PMKAFAAPAYER[[#This Row],[02.04.2025]],0)</f>
        <v>0</v>
      </c>
      <c r="AW691" s="161"/>
      <c r="AX691" s="166">
        <f>IF(PMKAFAAPAYER[[#This Row],[ ]]="Payé",PMKAFAAPAYER[[#This Row],[09.04.2025]],0)</f>
        <v>0</v>
      </c>
      <c r="AY691" s="161"/>
      <c r="AZ691" s="166">
        <f>IF(PMKAFAAPAYER[[#This Row],[ ]]="Payé",PMKAFAAPAYER[[#This Row],[16.04.2025]],0)</f>
        <v>0</v>
      </c>
      <c r="BA691" s="161"/>
      <c r="BB691" s="166">
        <f>IF(PMKAFAAPAYER[[#This Row],[ ]]="Payé",PMKAFAAPAYER[[#This Row],[23.04.2025]],0)</f>
        <v>0</v>
      </c>
      <c r="BC691" s="161"/>
      <c r="BD691" s="176">
        <f>IF(PMKAFAAPAYER[[#This Row],[ ]]="Payé",PMKAFAAPAYER[[#This Row],[30.04.2025]],0)</f>
        <v>0</v>
      </c>
      <c r="BE691" s="18">
        <f t="shared" si="159"/>
        <v>0</v>
      </c>
      <c r="BF691" s="162"/>
      <c r="BG691" s="166">
        <f>IF(PMKAFAAPAYER[[#This Row],[ ]]="Payé",PMKAFAAPAYER[[#This Row],[07.05.2025]],0)</f>
        <v>0</v>
      </c>
      <c r="BH691" s="161"/>
      <c r="BI691" s="166">
        <f>IF(PMKAFAAPAYER[[#This Row],[ ]]="Payé",PMKAFAAPAYER[[#This Row],[14.05.2025]],0)</f>
        <v>0</v>
      </c>
      <c r="BJ691" s="161"/>
      <c r="BK691" s="166">
        <f>IF(PMKAFAAPAYER[[#This Row],[ ]]="Payé",PMKAFAAPAYER[[#This Row],[21.05.2025]],0)</f>
        <v>0</v>
      </c>
      <c r="BL691" s="161"/>
      <c r="BM691" s="176">
        <f>IF(PMKAFAAPAYER[[#This Row],[ ]]="Payé",PMKAFAAPAYER[[#This Row],[28.05.2025]],0)</f>
        <v>0</v>
      </c>
      <c r="BN691" s="17">
        <f t="shared" si="160"/>
        <v>0</v>
      </c>
      <c r="BO691" s="162"/>
      <c r="BP691" s="166">
        <f>IF(PMKAFAAPAYER[[#This Row],[ ]]="Payé",PMKAFAAPAYER[[#This Row],[04.06.2025]],0)</f>
        <v>0</v>
      </c>
      <c r="BQ691" s="161"/>
      <c r="BR691" s="166">
        <f>IF(PMKAFAAPAYER[[#This Row],[ ]]="Payé",PMKAFAAPAYER[[#This Row],[11.06.2025]],0)</f>
        <v>0</v>
      </c>
      <c r="BS691" s="161"/>
      <c r="BT691" s="166">
        <f>IF(PMKAFAAPAYER[[#This Row],[ ]]="Payé",PMKAFAAPAYER[[#This Row],[18.06.2025]],0)</f>
        <v>0</v>
      </c>
      <c r="BU691" s="161"/>
      <c r="BV691" s="176">
        <f>IF(PMKAFAAPAYER[[#This Row],[ ]]="Payé",PMKAFAAPAYER[[#This Row],[25.06.2025]],0)</f>
        <v>0</v>
      </c>
      <c r="BW691" s="18">
        <f t="shared" si="161"/>
        <v>0</v>
      </c>
      <c r="BX691" s="162"/>
      <c r="BY691" s="166">
        <f>IF(PMKAFAAPAYER[[#This Row],[ ]]="Payé",PMKAFAAPAYER[[#This Row],[02.07.2025]],0)</f>
        <v>0</v>
      </c>
      <c r="BZ691" s="161"/>
      <c r="CA691" s="166">
        <f>IF(PMKAFAAPAYER[[#This Row],[ ]]="Payé",PMKAFAAPAYER[[#This Row],[09.07.2025]],0)</f>
        <v>0</v>
      </c>
      <c r="CB691" s="161"/>
      <c r="CC691" s="166">
        <f>IF(PMKAFAAPAYER[[#This Row],[ ]]="Payé",PMKAFAAPAYER[[#This Row],[16.07.2025]],0)</f>
        <v>0</v>
      </c>
      <c r="CD691" s="161"/>
      <c r="CE691" s="166">
        <f>IF(PMKAFAAPAYER[[#This Row],[ ]]="Payé",PMKAFAAPAYER[[#This Row],[23.07.2025]],0)</f>
        <v>0</v>
      </c>
      <c r="CF691" s="161"/>
      <c r="CG691" s="176">
        <f>IF(PMKAFAAPAYER[[#This Row],[ ]]="Payé",PMKAFAAPAYER[[#This Row],[30.07.2025]],0)</f>
        <v>0</v>
      </c>
      <c r="CH691" s="17">
        <f t="shared" si="162"/>
        <v>0</v>
      </c>
      <c r="CI691" s="162"/>
      <c r="CJ691" s="166">
        <f>IF(PMKAFAAPAYER[[#This Row],[ ]]="Payé",PMKAFAAPAYER[[#This Row],[06.08.2025]],0)</f>
        <v>0</v>
      </c>
      <c r="CK691" s="161"/>
      <c r="CL691" s="166">
        <f>IF(PMKAFAAPAYER[[#This Row],[ ]]="Payé",PMKAFAAPAYER[[#This Row],[13.08.2025]],0)</f>
        <v>0</v>
      </c>
      <c r="CM691" s="161"/>
      <c r="CN691" s="166">
        <f>IF(PMKAFAAPAYER[[#This Row],[ ]]="Payé",PMKAFAAPAYER[[#This Row],[20.08.2025]],0)</f>
        <v>0</v>
      </c>
      <c r="CO691" s="161"/>
      <c r="CP691" s="176">
        <f>IF(PMKAFAAPAYER[[#This Row],[ ]]="Payé",PMKAFAAPAYER[[#This Row],[27.08.2025]],0)</f>
        <v>0</v>
      </c>
      <c r="CQ691" s="18">
        <f t="shared" si="163"/>
        <v>0</v>
      </c>
      <c r="CR691" s="162"/>
      <c r="CS691" s="166">
        <f>IF(PMKAFAAPAYER[[#This Row],[ ]]="Payé",PMKAFAAPAYER[[#This Row],[03.09.2025]],0)</f>
        <v>0</v>
      </c>
      <c r="CT691" s="161"/>
      <c r="CU691" s="166">
        <f>IF(PMKAFAAPAYER[[#This Row],[ ]]="Payé",PMKAFAAPAYER[[#This Row],[10.09.2025]],0)</f>
        <v>0</v>
      </c>
      <c r="CV691" s="161"/>
      <c r="CW691" s="166">
        <f>IF(PMKAFAAPAYER[[#This Row],[ ]]="Payé",PMKAFAAPAYER[[#This Row],[17.09.2025]],0)</f>
        <v>0</v>
      </c>
      <c r="CX691" s="161"/>
      <c r="CY691" s="176">
        <f>IF(PMKAFAAPAYER[[#This Row],[ ]]="Payé",PMKAFAAPAYER[[#This Row],[24.09.2025]],0)</f>
        <v>0</v>
      </c>
      <c r="CZ691" s="17">
        <f t="shared" si="164"/>
        <v>0</v>
      </c>
      <c r="DA691" s="162"/>
      <c r="DB691" s="166">
        <f>IF(PMKAFAAPAYER[[#This Row],[ ]]="Payé",PMKAFAAPAYER[[#This Row],[01.10.2025]],0)</f>
        <v>0</v>
      </c>
      <c r="DC691" s="161"/>
      <c r="DD691" s="166">
        <f>IF(PMKAFAAPAYER[[#This Row],[ ]]="Payé",PMKAFAAPAYER[[#This Row],[08.10.2025]],0)</f>
        <v>0</v>
      </c>
      <c r="DE691" s="161"/>
      <c r="DF691" s="166">
        <f>IF(PMKAFAAPAYER[[#This Row],[ ]]="Payé",PMKAFAAPAYER[[#This Row],[15.10.2025]],0)</f>
        <v>0</v>
      </c>
      <c r="DG691" s="161"/>
      <c r="DH691" s="166">
        <f>IF(PMKAFAAPAYER[[#This Row],[ ]]="Payé",PMKAFAAPAYER[[#This Row],[22.10.2025]],0)</f>
        <v>0</v>
      </c>
      <c r="DI691" s="161"/>
      <c r="DJ691" s="176">
        <f>IF(PMKAFAAPAYER[[#This Row],[ ]]="Payé",PMKAFAAPAYER[[#This Row],[29.10.2025]],0)</f>
        <v>0</v>
      </c>
      <c r="DK691" s="18">
        <f t="shared" si="165"/>
        <v>0</v>
      </c>
      <c r="DL691" s="162"/>
      <c r="DM691" s="166">
        <f>IF(PMKAFAAPAYER[[#This Row],[ ]]="Payé",PMKAFAAPAYER[[#This Row],[05.11.2025]],0)</f>
        <v>0</v>
      </c>
      <c r="DN691" s="161"/>
      <c r="DO691" s="166">
        <f>IF(PMKAFAAPAYER[[#This Row],[ ]]="Payé",PMKAFAAPAYER[[#This Row],[12.11.2025]],0)</f>
        <v>0</v>
      </c>
      <c r="DP691" s="161"/>
      <c r="DQ691" s="166">
        <f>IF(PMKAFAAPAYER[[#This Row],[ ]]="Payé",PMKAFAAPAYER[[#This Row],[19.11.2025]],0)</f>
        <v>0</v>
      </c>
      <c r="DR691" s="161"/>
      <c r="DS691" s="176">
        <f>IF(PMKAFAAPAYER[[#This Row],[ ]]="Payé",PMKAFAAPAYER[[#This Row],[26.11.2025]],0)</f>
        <v>0</v>
      </c>
      <c r="DT691" s="17">
        <f t="shared" si="166"/>
        <v>0</v>
      </c>
      <c r="DU691" s="162"/>
      <c r="DV691" s="166">
        <f>IF(PMKAFAAPAYER[[#This Row],[ ]]="Payé",PMKAFAAPAYER[[#This Row],[03.12.2025]],0)</f>
        <v>0</v>
      </c>
      <c r="DW691" s="161"/>
      <c r="DX691" s="166">
        <f>IF(PMKAFAAPAYER[[#This Row],[ ]]="Payé",PMKAFAAPAYER[[#This Row],[10.12.2025]],0)</f>
        <v>0</v>
      </c>
      <c r="DY691" s="161"/>
      <c r="DZ691" s="166">
        <f>IF(PMKAFAAPAYER[[#This Row],[ ]]="Payé",PMKAFAAPAYER[[#This Row],[17.12.2025]],0)</f>
        <v>0</v>
      </c>
      <c r="EA691" s="161"/>
      <c r="EB691" s="166">
        <f>IF(PMKAFAAPAYER[[#This Row],[ ]]="Payé",PMKAFAAPAYER[[#This Row],[24.12.2025]],0)</f>
        <v>0</v>
      </c>
      <c r="EC691" s="161"/>
      <c r="ED691" s="176">
        <f>IF(PMKAFAAPAYER[[#This Row],[ ]]="Payé",PMKAFAAPAYER[[#This Row],[31.12.2025]],0)</f>
        <v>0</v>
      </c>
      <c r="EE691" s="18">
        <f t="shared" si="167"/>
        <v>0</v>
      </c>
      <c r="EF691" s="11">
        <f t="shared" si="168"/>
        <v>0</v>
      </c>
      <c r="EG691" s="16">
        <f>+PMKAFAAPAYER[[#This Row],[CHF]]-PMKAFAAPAYER[[#This Row],[T2025]]</f>
        <v>0</v>
      </c>
    </row>
    <row r="692" spans="1:137" x14ac:dyDescent="0.3">
      <c r="A692" s="9">
        <f t="shared" si="169"/>
        <v>687</v>
      </c>
      <c r="B692" s="250"/>
      <c r="C692" s="251"/>
      <c r="D692" s="252"/>
      <c r="E692" s="253"/>
      <c r="F692" s="265">
        <f t="shared" si="170"/>
        <v>0</v>
      </c>
      <c r="G692" s="254"/>
      <c r="H692" s="255"/>
      <c r="I692" s="256"/>
      <c r="J692" s="14"/>
      <c r="K692" s="14"/>
      <c r="L692" s="14"/>
      <c r="N692" s="15"/>
      <c r="P692" s="258"/>
      <c r="Q692" s="259"/>
      <c r="R692" s="260"/>
      <c r="S692" s="166">
        <f>IF(PMKAFAAPAYER[[#This Row],[ ]]="Payé",PMKAFAAPAYER[[#This Row],[02.01.2025]],0)</f>
        <v>0</v>
      </c>
      <c r="T692" s="234"/>
      <c r="U692" s="166">
        <f>IF(PMKAFAAPAYER[[#This Row],[ ]]="Payé",PMKAFAAPAYER[[#This Row],[09.01.2025]],0)</f>
        <v>0</v>
      </c>
      <c r="V692" s="234"/>
      <c r="W692" s="166">
        <f>IF(PMKAFAAPAYER[[#This Row],[ ]]="Payé",PMKAFAAPAYER[[#This Row],[16.01.2025]],0)</f>
        <v>0</v>
      </c>
      <c r="X692" s="234"/>
      <c r="Y692" s="166">
        <f>IF(PMKAFAAPAYER[[#This Row],[ ]]="Payé",PMKAFAAPAYER[[#This Row],[23.01.2025]],0)</f>
        <v>0</v>
      </c>
      <c r="Z692" s="234"/>
      <c r="AA692" s="176">
        <f>IF(PMKAFAAPAYER[[#This Row],[ ]]="Payé",PMKAFAAPAYER[[#This Row],[30.01.2025]],0)</f>
        <v>0</v>
      </c>
      <c r="AB692" s="32">
        <f t="shared" si="156"/>
        <v>0</v>
      </c>
      <c r="AC692" s="234"/>
      <c r="AD692" s="166">
        <f>IF(PMKAFAAPAYER[[#This Row],[ ]]="Payé",PMKAFAAPAYER[[#This Row],[06.02.2025]],0)</f>
        <v>0</v>
      </c>
      <c r="AE692" s="234"/>
      <c r="AF692" s="166">
        <f>IF(PMKAFAAPAYER[[#This Row],[ ]]="Payé",PMKAFAAPAYER[[#This Row],[13.02.2025]],0)</f>
        <v>0</v>
      </c>
      <c r="AG692" s="234"/>
      <c r="AH692" s="166">
        <f>IF(PMKAFAAPAYER[[#This Row],[ ]]="Payé",PMKAFAAPAYER[[#This Row],[20.02.2025]],0)</f>
        <v>0</v>
      </c>
      <c r="AI692" s="234"/>
      <c r="AJ692" s="176">
        <f>IF(PMKAFAAPAYER[[#This Row],[ ]]="Payé",PMKAFAAPAYER[[#This Row],[27.02.2025]],0)</f>
        <v>0</v>
      </c>
      <c r="AK692" s="47">
        <f t="shared" si="157"/>
        <v>0</v>
      </c>
      <c r="AL692" s="162"/>
      <c r="AM692" s="166">
        <f>IF(PMKAFAAPAYER[[#This Row],[ ]]="Payé",PMKAFAAPAYER[[#This Row],[05.03.2025]],0)</f>
        <v>0</v>
      </c>
      <c r="AN692" s="161"/>
      <c r="AO692" s="166">
        <f>IF(PMKAFAAPAYER[[#This Row],[ ]]="Payé",PMKAFAAPAYER[[#This Row],[12.03.2025]],0)</f>
        <v>0</v>
      </c>
      <c r="AP692" s="161"/>
      <c r="AQ692" s="166">
        <f>IF(PMKAFAAPAYER[[#This Row],[ ]]="Payé",PMKAFAAPAYER[[#This Row],[19.03.2025]],0)</f>
        <v>0</v>
      </c>
      <c r="AR692" s="161"/>
      <c r="AS692" s="176">
        <f>IF(PMKAFAAPAYER[[#This Row],[ ]]="Payé",PMKAFAAPAYER[[#This Row],[26.03.2025]],0)</f>
        <v>0</v>
      </c>
      <c r="AT692" s="17">
        <f t="shared" si="158"/>
        <v>0</v>
      </c>
      <c r="AU692" s="162"/>
      <c r="AV692" s="166">
        <f>IF(PMKAFAAPAYER[[#This Row],[ ]]="Payé",PMKAFAAPAYER[[#This Row],[02.04.2025]],0)</f>
        <v>0</v>
      </c>
      <c r="AW692" s="161"/>
      <c r="AX692" s="166">
        <f>IF(PMKAFAAPAYER[[#This Row],[ ]]="Payé",PMKAFAAPAYER[[#This Row],[09.04.2025]],0)</f>
        <v>0</v>
      </c>
      <c r="AY692" s="161"/>
      <c r="AZ692" s="166">
        <f>IF(PMKAFAAPAYER[[#This Row],[ ]]="Payé",PMKAFAAPAYER[[#This Row],[16.04.2025]],0)</f>
        <v>0</v>
      </c>
      <c r="BA692" s="161"/>
      <c r="BB692" s="166">
        <f>IF(PMKAFAAPAYER[[#This Row],[ ]]="Payé",PMKAFAAPAYER[[#This Row],[23.04.2025]],0)</f>
        <v>0</v>
      </c>
      <c r="BC692" s="161"/>
      <c r="BD692" s="176">
        <f>IF(PMKAFAAPAYER[[#This Row],[ ]]="Payé",PMKAFAAPAYER[[#This Row],[30.04.2025]],0)</f>
        <v>0</v>
      </c>
      <c r="BE692" s="18">
        <f t="shared" si="159"/>
        <v>0</v>
      </c>
      <c r="BF692" s="162"/>
      <c r="BG692" s="166">
        <f>IF(PMKAFAAPAYER[[#This Row],[ ]]="Payé",PMKAFAAPAYER[[#This Row],[07.05.2025]],0)</f>
        <v>0</v>
      </c>
      <c r="BH692" s="161"/>
      <c r="BI692" s="166">
        <f>IF(PMKAFAAPAYER[[#This Row],[ ]]="Payé",PMKAFAAPAYER[[#This Row],[14.05.2025]],0)</f>
        <v>0</v>
      </c>
      <c r="BJ692" s="161"/>
      <c r="BK692" s="166">
        <f>IF(PMKAFAAPAYER[[#This Row],[ ]]="Payé",PMKAFAAPAYER[[#This Row],[21.05.2025]],0)</f>
        <v>0</v>
      </c>
      <c r="BL692" s="161"/>
      <c r="BM692" s="176">
        <f>IF(PMKAFAAPAYER[[#This Row],[ ]]="Payé",PMKAFAAPAYER[[#This Row],[28.05.2025]],0)</f>
        <v>0</v>
      </c>
      <c r="BN692" s="17">
        <f t="shared" si="160"/>
        <v>0</v>
      </c>
      <c r="BO692" s="162"/>
      <c r="BP692" s="166">
        <f>IF(PMKAFAAPAYER[[#This Row],[ ]]="Payé",PMKAFAAPAYER[[#This Row],[04.06.2025]],0)</f>
        <v>0</v>
      </c>
      <c r="BQ692" s="161"/>
      <c r="BR692" s="166">
        <f>IF(PMKAFAAPAYER[[#This Row],[ ]]="Payé",PMKAFAAPAYER[[#This Row],[11.06.2025]],0)</f>
        <v>0</v>
      </c>
      <c r="BS692" s="161"/>
      <c r="BT692" s="166">
        <f>IF(PMKAFAAPAYER[[#This Row],[ ]]="Payé",PMKAFAAPAYER[[#This Row],[18.06.2025]],0)</f>
        <v>0</v>
      </c>
      <c r="BU692" s="161"/>
      <c r="BV692" s="176">
        <f>IF(PMKAFAAPAYER[[#This Row],[ ]]="Payé",PMKAFAAPAYER[[#This Row],[25.06.2025]],0)</f>
        <v>0</v>
      </c>
      <c r="BW692" s="18">
        <f t="shared" si="161"/>
        <v>0</v>
      </c>
      <c r="BX692" s="162"/>
      <c r="BY692" s="166">
        <f>IF(PMKAFAAPAYER[[#This Row],[ ]]="Payé",PMKAFAAPAYER[[#This Row],[02.07.2025]],0)</f>
        <v>0</v>
      </c>
      <c r="BZ692" s="161"/>
      <c r="CA692" s="166">
        <f>IF(PMKAFAAPAYER[[#This Row],[ ]]="Payé",PMKAFAAPAYER[[#This Row],[09.07.2025]],0)</f>
        <v>0</v>
      </c>
      <c r="CB692" s="161"/>
      <c r="CC692" s="166">
        <f>IF(PMKAFAAPAYER[[#This Row],[ ]]="Payé",PMKAFAAPAYER[[#This Row],[16.07.2025]],0)</f>
        <v>0</v>
      </c>
      <c r="CD692" s="161"/>
      <c r="CE692" s="166">
        <f>IF(PMKAFAAPAYER[[#This Row],[ ]]="Payé",PMKAFAAPAYER[[#This Row],[23.07.2025]],0)</f>
        <v>0</v>
      </c>
      <c r="CF692" s="161"/>
      <c r="CG692" s="176">
        <f>IF(PMKAFAAPAYER[[#This Row],[ ]]="Payé",PMKAFAAPAYER[[#This Row],[30.07.2025]],0)</f>
        <v>0</v>
      </c>
      <c r="CH692" s="17">
        <f t="shared" si="162"/>
        <v>0</v>
      </c>
      <c r="CI692" s="162"/>
      <c r="CJ692" s="166">
        <f>IF(PMKAFAAPAYER[[#This Row],[ ]]="Payé",PMKAFAAPAYER[[#This Row],[06.08.2025]],0)</f>
        <v>0</v>
      </c>
      <c r="CK692" s="161"/>
      <c r="CL692" s="166">
        <f>IF(PMKAFAAPAYER[[#This Row],[ ]]="Payé",PMKAFAAPAYER[[#This Row],[13.08.2025]],0)</f>
        <v>0</v>
      </c>
      <c r="CM692" s="161"/>
      <c r="CN692" s="166">
        <f>IF(PMKAFAAPAYER[[#This Row],[ ]]="Payé",PMKAFAAPAYER[[#This Row],[20.08.2025]],0)</f>
        <v>0</v>
      </c>
      <c r="CO692" s="161"/>
      <c r="CP692" s="176">
        <f>IF(PMKAFAAPAYER[[#This Row],[ ]]="Payé",PMKAFAAPAYER[[#This Row],[27.08.2025]],0)</f>
        <v>0</v>
      </c>
      <c r="CQ692" s="18">
        <f t="shared" si="163"/>
        <v>0</v>
      </c>
      <c r="CR692" s="162"/>
      <c r="CS692" s="166">
        <f>IF(PMKAFAAPAYER[[#This Row],[ ]]="Payé",PMKAFAAPAYER[[#This Row],[03.09.2025]],0)</f>
        <v>0</v>
      </c>
      <c r="CT692" s="161"/>
      <c r="CU692" s="166">
        <f>IF(PMKAFAAPAYER[[#This Row],[ ]]="Payé",PMKAFAAPAYER[[#This Row],[10.09.2025]],0)</f>
        <v>0</v>
      </c>
      <c r="CV692" s="161"/>
      <c r="CW692" s="166">
        <f>IF(PMKAFAAPAYER[[#This Row],[ ]]="Payé",PMKAFAAPAYER[[#This Row],[17.09.2025]],0)</f>
        <v>0</v>
      </c>
      <c r="CX692" s="161"/>
      <c r="CY692" s="176">
        <f>IF(PMKAFAAPAYER[[#This Row],[ ]]="Payé",PMKAFAAPAYER[[#This Row],[24.09.2025]],0)</f>
        <v>0</v>
      </c>
      <c r="CZ692" s="17">
        <f t="shared" si="164"/>
        <v>0</v>
      </c>
      <c r="DA692" s="162"/>
      <c r="DB692" s="166">
        <f>IF(PMKAFAAPAYER[[#This Row],[ ]]="Payé",PMKAFAAPAYER[[#This Row],[01.10.2025]],0)</f>
        <v>0</v>
      </c>
      <c r="DC692" s="161"/>
      <c r="DD692" s="166">
        <f>IF(PMKAFAAPAYER[[#This Row],[ ]]="Payé",PMKAFAAPAYER[[#This Row],[08.10.2025]],0)</f>
        <v>0</v>
      </c>
      <c r="DE692" s="161"/>
      <c r="DF692" s="166">
        <f>IF(PMKAFAAPAYER[[#This Row],[ ]]="Payé",PMKAFAAPAYER[[#This Row],[15.10.2025]],0)</f>
        <v>0</v>
      </c>
      <c r="DG692" s="161"/>
      <c r="DH692" s="166">
        <f>IF(PMKAFAAPAYER[[#This Row],[ ]]="Payé",PMKAFAAPAYER[[#This Row],[22.10.2025]],0)</f>
        <v>0</v>
      </c>
      <c r="DI692" s="161"/>
      <c r="DJ692" s="176">
        <f>IF(PMKAFAAPAYER[[#This Row],[ ]]="Payé",PMKAFAAPAYER[[#This Row],[29.10.2025]],0)</f>
        <v>0</v>
      </c>
      <c r="DK692" s="18">
        <f t="shared" si="165"/>
        <v>0</v>
      </c>
      <c r="DL692" s="162"/>
      <c r="DM692" s="166">
        <f>IF(PMKAFAAPAYER[[#This Row],[ ]]="Payé",PMKAFAAPAYER[[#This Row],[05.11.2025]],0)</f>
        <v>0</v>
      </c>
      <c r="DN692" s="161"/>
      <c r="DO692" s="166">
        <f>IF(PMKAFAAPAYER[[#This Row],[ ]]="Payé",PMKAFAAPAYER[[#This Row],[12.11.2025]],0)</f>
        <v>0</v>
      </c>
      <c r="DP692" s="161"/>
      <c r="DQ692" s="166">
        <f>IF(PMKAFAAPAYER[[#This Row],[ ]]="Payé",PMKAFAAPAYER[[#This Row],[19.11.2025]],0)</f>
        <v>0</v>
      </c>
      <c r="DR692" s="161"/>
      <c r="DS692" s="176">
        <f>IF(PMKAFAAPAYER[[#This Row],[ ]]="Payé",PMKAFAAPAYER[[#This Row],[26.11.2025]],0)</f>
        <v>0</v>
      </c>
      <c r="DT692" s="17">
        <f t="shared" si="166"/>
        <v>0</v>
      </c>
      <c r="DU692" s="162"/>
      <c r="DV692" s="166">
        <f>IF(PMKAFAAPAYER[[#This Row],[ ]]="Payé",PMKAFAAPAYER[[#This Row],[03.12.2025]],0)</f>
        <v>0</v>
      </c>
      <c r="DW692" s="161"/>
      <c r="DX692" s="166">
        <f>IF(PMKAFAAPAYER[[#This Row],[ ]]="Payé",PMKAFAAPAYER[[#This Row],[10.12.2025]],0)</f>
        <v>0</v>
      </c>
      <c r="DY692" s="161"/>
      <c r="DZ692" s="166">
        <f>IF(PMKAFAAPAYER[[#This Row],[ ]]="Payé",PMKAFAAPAYER[[#This Row],[17.12.2025]],0)</f>
        <v>0</v>
      </c>
      <c r="EA692" s="161"/>
      <c r="EB692" s="166">
        <f>IF(PMKAFAAPAYER[[#This Row],[ ]]="Payé",PMKAFAAPAYER[[#This Row],[24.12.2025]],0)</f>
        <v>0</v>
      </c>
      <c r="EC692" s="161"/>
      <c r="ED692" s="176">
        <f>IF(PMKAFAAPAYER[[#This Row],[ ]]="Payé",PMKAFAAPAYER[[#This Row],[31.12.2025]],0)</f>
        <v>0</v>
      </c>
      <c r="EE692" s="18">
        <f t="shared" si="167"/>
        <v>0</v>
      </c>
      <c r="EF692" s="11">
        <f t="shared" si="168"/>
        <v>0</v>
      </c>
      <c r="EG692" s="16">
        <f>+PMKAFAAPAYER[[#This Row],[CHF]]-PMKAFAAPAYER[[#This Row],[T2025]]</f>
        <v>0</v>
      </c>
    </row>
    <row r="693" spans="1:137" x14ac:dyDescent="0.3">
      <c r="A693" s="9">
        <f t="shared" si="169"/>
        <v>688</v>
      </c>
      <c r="B693" s="250"/>
      <c r="C693" s="251"/>
      <c r="D693" s="252"/>
      <c r="E693" s="253"/>
      <c r="F693" s="265">
        <f t="shared" si="170"/>
        <v>0</v>
      </c>
      <c r="G693" s="254"/>
      <c r="H693" s="255"/>
      <c r="I693" s="256"/>
      <c r="J693" s="14"/>
      <c r="K693" s="14"/>
      <c r="L693" s="14"/>
      <c r="N693" s="15"/>
      <c r="P693" s="258"/>
      <c r="Q693" s="259"/>
      <c r="R693" s="260"/>
      <c r="S693" s="166">
        <f>IF(PMKAFAAPAYER[[#This Row],[ ]]="Payé",PMKAFAAPAYER[[#This Row],[02.01.2025]],0)</f>
        <v>0</v>
      </c>
      <c r="T693" s="234"/>
      <c r="U693" s="166">
        <f>IF(PMKAFAAPAYER[[#This Row],[ ]]="Payé",PMKAFAAPAYER[[#This Row],[09.01.2025]],0)</f>
        <v>0</v>
      </c>
      <c r="V693" s="234"/>
      <c r="W693" s="166">
        <f>IF(PMKAFAAPAYER[[#This Row],[ ]]="Payé",PMKAFAAPAYER[[#This Row],[16.01.2025]],0)</f>
        <v>0</v>
      </c>
      <c r="X693" s="234"/>
      <c r="Y693" s="166">
        <f>IF(PMKAFAAPAYER[[#This Row],[ ]]="Payé",PMKAFAAPAYER[[#This Row],[23.01.2025]],0)</f>
        <v>0</v>
      </c>
      <c r="Z693" s="234"/>
      <c r="AA693" s="176">
        <f>IF(PMKAFAAPAYER[[#This Row],[ ]]="Payé",PMKAFAAPAYER[[#This Row],[30.01.2025]],0)</f>
        <v>0</v>
      </c>
      <c r="AB693" s="32">
        <f t="shared" si="156"/>
        <v>0</v>
      </c>
      <c r="AC693" s="234"/>
      <c r="AD693" s="166">
        <f>IF(PMKAFAAPAYER[[#This Row],[ ]]="Payé",PMKAFAAPAYER[[#This Row],[06.02.2025]],0)</f>
        <v>0</v>
      </c>
      <c r="AE693" s="234"/>
      <c r="AF693" s="166">
        <f>IF(PMKAFAAPAYER[[#This Row],[ ]]="Payé",PMKAFAAPAYER[[#This Row],[13.02.2025]],0)</f>
        <v>0</v>
      </c>
      <c r="AG693" s="234"/>
      <c r="AH693" s="166">
        <f>IF(PMKAFAAPAYER[[#This Row],[ ]]="Payé",PMKAFAAPAYER[[#This Row],[20.02.2025]],0)</f>
        <v>0</v>
      </c>
      <c r="AI693" s="234"/>
      <c r="AJ693" s="176">
        <f>IF(PMKAFAAPAYER[[#This Row],[ ]]="Payé",PMKAFAAPAYER[[#This Row],[27.02.2025]],0)</f>
        <v>0</v>
      </c>
      <c r="AK693" s="47">
        <f t="shared" si="157"/>
        <v>0</v>
      </c>
      <c r="AL693" s="162"/>
      <c r="AM693" s="166">
        <f>IF(PMKAFAAPAYER[[#This Row],[ ]]="Payé",PMKAFAAPAYER[[#This Row],[05.03.2025]],0)</f>
        <v>0</v>
      </c>
      <c r="AN693" s="161"/>
      <c r="AO693" s="166">
        <f>IF(PMKAFAAPAYER[[#This Row],[ ]]="Payé",PMKAFAAPAYER[[#This Row],[12.03.2025]],0)</f>
        <v>0</v>
      </c>
      <c r="AP693" s="161"/>
      <c r="AQ693" s="166">
        <f>IF(PMKAFAAPAYER[[#This Row],[ ]]="Payé",PMKAFAAPAYER[[#This Row],[19.03.2025]],0)</f>
        <v>0</v>
      </c>
      <c r="AR693" s="161"/>
      <c r="AS693" s="176">
        <f>IF(PMKAFAAPAYER[[#This Row],[ ]]="Payé",PMKAFAAPAYER[[#This Row],[26.03.2025]],0)</f>
        <v>0</v>
      </c>
      <c r="AT693" s="17">
        <f t="shared" si="158"/>
        <v>0</v>
      </c>
      <c r="AU693" s="162"/>
      <c r="AV693" s="166">
        <f>IF(PMKAFAAPAYER[[#This Row],[ ]]="Payé",PMKAFAAPAYER[[#This Row],[02.04.2025]],0)</f>
        <v>0</v>
      </c>
      <c r="AW693" s="161"/>
      <c r="AX693" s="166">
        <f>IF(PMKAFAAPAYER[[#This Row],[ ]]="Payé",PMKAFAAPAYER[[#This Row],[09.04.2025]],0)</f>
        <v>0</v>
      </c>
      <c r="AY693" s="161"/>
      <c r="AZ693" s="166">
        <f>IF(PMKAFAAPAYER[[#This Row],[ ]]="Payé",PMKAFAAPAYER[[#This Row],[16.04.2025]],0)</f>
        <v>0</v>
      </c>
      <c r="BA693" s="161"/>
      <c r="BB693" s="166">
        <f>IF(PMKAFAAPAYER[[#This Row],[ ]]="Payé",PMKAFAAPAYER[[#This Row],[23.04.2025]],0)</f>
        <v>0</v>
      </c>
      <c r="BC693" s="161"/>
      <c r="BD693" s="176">
        <f>IF(PMKAFAAPAYER[[#This Row],[ ]]="Payé",PMKAFAAPAYER[[#This Row],[30.04.2025]],0)</f>
        <v>0</v>
      </c>
      <c r="BE693" s="18">
        <f t="shared" si="159"/>
        <v>0</v>
      </c>
      <c r="BF693" s="162"/>
      <c r="BG693" s="166">
        <f>IF(PMKAFAAPAYER[[#This Row],[ ]]="Payé",PMKAFAAPAYER[[#This Row],[07.05.2025]],0)</f>
        <v>0</v>
      </c>
      <c r="BH693" s="161"/>
      <c r="BI693" s="166">
        <f>IF(PMKAFAAPAYER[[#This Row],[ ]]="Payé",PMKAFAAPAYER[[#This Row],[14.05.2025]],0)</f>
        <v>0</v>
      </c>
      <c r="BJ693" s="161"/>
      <c r="BK693" s="166">
        <f>IF(PMKAFAAPAYER[[#This Row],[ ]]="Payé",PMKAFAAPAYER[[#This Row],[21.05.2025]],0)</f>
        <v>0</v>
      </c>
      <c r="BL693" s="161"/>
      <c r="BM693" s="176">
        <f>IF(PMKAFAAPAYER[[#This Row],[ ]]="Payé",PMKAFAAPAYER[[#This Row],[28.05.2025]],0)</f>
        <v>0</v>
      </c>
      <c r="BN693" s="17">
        <f t="shared" si="160"/>
        <v>0</v>
      </c>
      <c r="BO693" s="162"/>
      <c r="BP693" s="166">
        <f>IF(PMKAFAAPAYER[[#This Row],[ ]]="Payé",PMKAFAAPAYER[[#This Row],[04.06.2025]],0)</f>
        <v>0</v>
      </c>
      <c r="BQ693" s="161"/>
      <c r="BR693" s="166">
        <f>IF(PMKAFAAPAYER[[#This Row],[ ]]="Payé",PMKAFAAPAYER[[#This Row],[11.06.2025]],0)</f>
        <v>0</v>
      </c>
      <c r="BS693" s="161"/>
      <c r="BT693" s="166">
        <f>IF(PMKAFAAPAYER[[#This Row],[ ]]="Payé",PMKAFAAPAYER[[#This Row],[18.06.2025]],0)</f>
        <v>0</v>
      </c>
      <c r="BU693" s="161"/>
      <c r="BV693" s="176">
        <f>IF(PMKAFAAPAYER[[#This Row],[ ]]="Payé",PMKAFAAPAYER[[#This Row],[25.06.2025]],0)</f>
        <v>0</v>
      </c>
      <c r="BW693" s="18">
        <f t="shared" si="161"/>
        <v>0</v>
      </c>
      <c r="BX693" s="162"/>
      <c r="BY693" s="166">
        <f>IF(PMKAFAAPAYER[[#This Row],[ ]]="Payé",PMKAFAAPAYER[[#This Row],[02.07.2025]],0)</f>
        <v>0</v>
      </c>
      <c r="BZ693" s="161"/>
      <c r="CA693" s="166">
        <f>IF(PMKAFAAPAYER[[#This Row],[ ]]="Payé",PMKAFAAPAYER[[#This Row],[09.07.2025]],0)</f>
        <v>0</v>
      </c>
      <c r="CB693" s="161"/>
      <c r="CC693" s="166">
        <f>IF(PMKAFAAPAYER[[#This Row],[ ]]="Payé",PMKAFAAPAYER[[#This Row],[16.07.2025]],0)</f>
        <v>0</v>
      </c>
      <c r="CD693" s="161"/>
      <c r="CE693" s="166">
        <f>IF(PMKAFAAPAYER[[#This Row],[ ]]="Payé",PMKAFAAPAYER[[#This Row],[23.07.2025]],0)</f>
        <v>0</v>
      </c>
      <c r="CF693" s="161"/>
      <c r="CG693" s="176">
        <f>IF(PMKAFAAPAYER[[#This Row],[ ]]="Payé",PMKAFAAPAYER[[#This Row],[30.07.2025]],0)</f>
        <v>0</v>
      </c>
      <c r="CH693" s="17">
        <f t="shared" si="162"/>
        <v>0</v>
      </c>
      <c r="CI693" s="162"/>
      <c r="CJ693" s="166">
        <f>IF(PMKAFAAPAYER[[#This Row],[ ]]="Payé",PMKAFAAPAYER[[#This Row],[06.08.2025]],0)</f>
        <v>0</v>
      </c>
      <c r="CK693" s="161"/>
      <c r="CL693" s="166">
        <f>IF(PMKAFAAPAYER[[#This Row],[ ]]="Payé",PMKAFAAPAYER[[#This Row],[13.08.2025]],0)</f>
        <v>0</v>
      </c>
      <c r="CM693" s="161"/>
      <c r="CN693" s="166">
        <f>IF(PMKAFAAPAYER[[#This Row],[ ]]="Payé",PMKAFAAPAYER[[#This Row],[20.08.2025]],0)</f>
        <v>0</v>
      </c>
      <c r="CO693" s="161"/>
      <c r="CP693" s="176">
        <f>IF(PMKAFAAPAYER[[#This Row],[ ]]="Payé",PMKAFAAPAYER[[#This Row],[27.08.2025]],0)</f>
        <v>0</v>
      </c>
      <c r="CQ693" s="18">
        <f t="shared" si="163"/>
        <v>0</v>
      </c>
      <c r="CR693" s="162"/>
      <c r="CS693" s="166">
        <f>IF(PMKAFAAPAYER[[#This Row],[ ]]="Payé",PMKAFAAPAYER[[#This Row],[03.09.2025]],0)</f>
        <v>0</v>
      </c>
      <c r="CT693" s="161"/>
      <c r="CU693" s="166">
        <f>IF(PMKAFAAPAYER[[#This Row],[ ]]="Payé",PMKAFAAPAYER[[#This Row],[10.09.2025]],0)</f>
        <v>0</v>
      </c>
      <c r="CV693" s="161"/>
      <c r="CW693" s="166">
        <f>IF(PMKAFAAPAYER[[#This Row],[ ]]="Payé",PMKAFAAPAYER[[#This Row],[17.09.2025]],0)</f>
        <v>0</v>
      </c>
      <c r="CX693" s="161"/>
      <c r="CY693" s="176">
        <f>IF(PMKAFAAPAYER[[#This Row],[ ]]="Payé",PMKAFAAPAYER[[#This Row],[24.09.2025]],0)</f>
        <v>0</v>
      </c>
      <c r="CZ693" s="17">
        <f t="shared" si="164"/>
        <v>0</v>
      </c>
      <c r="DA693" s="162"/>
      <c r="DB693" s="166">
        <f>IF(PMKAFAAPAYER[[#This Row],[ ]]="Payé",PMKAFAAPAYER[[#This Row],[01.10.2025]],0)</f>
        <v>0</v>
      </c>
      <c r="DC693" s="161"/>
      <c r="DD693" s="166">
        <f>IF(PMKAFAAPAYER[[#This Row],[ ]]="Payé",PMKAFAAPAYER[[#This Row],[08.10.2025]],0)</f>
        <v>0</v>
      </c>
      <c r="DE693" s="161"/>
      <c r="DF693" s="166">
        <f>IF(PMKAFAAPAYER[[#This Row],[ ]]="Payé",PMKAFAAPAYER[[#This Row],[15.10.2025]],0)</f>
        <v>0</v>
      </c>
      <c r="DG693" s="161"/>
      <c r="DH693" s="166">
        <f>IF(PMKAFAAPAYER[[#This Row],[ ]]="Payé",PMKAFAAPAYER[[#This Row],[22.10.2025]],0)</f>
        <v>0</v>
      </c>
      <c r="DI693" s="161"/>
      <c r="DJ693" s="176">
        <f>IF(PMKAFAAPAYER[[#This Row],[ ]]="Payé",PMKAFAAPAYER[[#This Row],[29.10.2025]],0)</f>
        <v>0</v>
      </c>
      <c r="DK693" s="18">
        <f t="shared" si="165"/>
        <v>0</v>
      </c>
      <c r="DL693" s="162"/>
      <c r="DM693" s="166">
        <f>IF(PMKAFAAPAYER[[#This Row],[ ]]="Payé",PMKAFAAPAYER[[#This Row],[05.11.2025]],0)</f>
        <v>0</v>
      </c>
      <c r="DN693" s="161"/>
      <c r="DO693" s="166">
        <f>IF(PMKAFAAPAYER[[#This Row],[ ]]="Payé",PMKAFAAPAYER[[#This Row],[12.11.2025]],0)</f>
        <v>0</v>
      </c>
      <c r="DP693" s="161"/>
      <c r="DQ693" s="166">
        <f>IF(PMKAFAAPAYER[[#This Row],[ ]]="Payé",PMKAFAAPAYER[[#This Row],[19.11.2025]],0)</f>
        <v>0</v>
      </c>
      <c r="DR693" s="161"/>
      <c r="DS693" s="176">
        <f>IF(PMKAFAAPAYER[[#This Row],[ ]]="Payé",PMKAFAAPAYER[[#This Row],[26.11.2025]],0)</f>
        <v>0</v>
      </c>
      <c r="DT693" s="17">
        <f t="shared" si="166"/>
        <v>0</v>
      </c>
      <c r="DU693" s="162"/>
      <c r="DV693" s="166">
        <f>IF(PMKAFAAPAYER[[#This Row],[ ]]="Payé",PMKAFAAPAYER[[#This Row],[03.12.2025]],0)</f>
        <v>0</v>
      </c>
      <c r="DW693" s="161"/>
      <c r="DX693" s="166">
        <f>IF(PMKAFAAPAYER[[#This Row],[ ]]="Payé",PMKAFAAPAYER[[#This Row],[10.12.2025]],0)</f>
        <v>0</v>
      </c>
      <c r="DY693" s="161"/>
      <c r="DZ693" s="166">
        <f>IF(PMKAFAAPAYER[[#This Row],[ ]]="Payé",PMKAFAAPAYER[[#This Row],[17.12.2025]],0)</f>
        <v>0</v>
      </c>
      <c r="EA693" s="161"/>
      <c r="EB693" s="166">
        <f>IF(PMKAFAAPAYER[[#This Row],[ ]]="Payé",PMKAFAAPAYER[[#This Row],[24.12.2025]],0)</f>
        <v>0</v>
      </c>
      <c r="EC693" s="161"/>
      <c r="ED693" s="176">
        <f>IF(PMKAFAAPAYER[[#This Row],[ ]]="Payé",PMKAFAAPAYER[[#This Row],[31.12.2025]],0)</f>
        <v>0</v>
      </c>
      <c r="EE693" s="18">
        <f t="shared" si="167"/>
        <v>0</v>
      </c>
      <c r="EF693" s="11">
        <f t="shared" si="168"/>
        <v>0</v>
      </c>
      <c r="EG693" s="16">
        <f>+PMKAFAAPAYER[[#This Row],[CHF]]-PMKAFAAPAYER[[#This Row],[T2025]]</f>
        <v>0</v>
      </c>
    </row>
    <row r="694" spans="1:137" x14ac:dyDescent="0.3">
      <c r="A694" s="9">
        <f t="shared" si="169"/>
        <v>689</v>
      </c>
      <c r="B694" s="250"/>
      <c r="C694" s="251"/>
      <c r="D694" s="252"/>
      <c r="E694" s="253"/>
      <c r="F694" s="265">
        <f t="shared" si="170"/>
        <v>0</v>
      </c>
      <c r="G694" s="254"/>
      <c r="H694" s="255"/>
      <c r="I694" s="256"/>
      <c r="J694" s="14"/>
      <c r="K694" s="14"/>
      <c r="L694" s="14"/>
      <c r="N694" s="15"/>
      <c r="P694" s="258"/>
      <c r="Q694" s="259"/>
      <c r="R694" s="260"/>
      <c r="S694" s="166">
        <f>IF(PMKAFAAPAYER[[#This Row],[ ]]="Payé",PMKAFAAPAYER[[#This Row],[02.01.2025]],0)</f>
        <v>0</v>
      </c>
      <c r="T694" s="234"/>
      <c r="U694" s="166">
        <f>IF(PMKAFAAPAYER[[#This Row],[ ]]="Payé",PMKAFAAPAYER[[#This Row],[09.01.2025]],0)</f>
        <v>0</v>
      </c>
      <c r="V694" s="234"/>
      <c r="W694" s="166">
        <f>IF(PMKAFAAPAYER[[#This Row],[ ]]="Payé",PMKAFAAPAYER[[#This Row],[16.01.2025]],0)</f>
        <v>0</v>
      </c>
      <c r="X694" s="234"/>
      <c r="Y694" s="166">
        <f>IF(PMKAFAAPAYER[[#This Row],[ ]]="Payé",PMKAFAAPAYER[[#This Row],[23.01.2025]],0)</f>
        <v>0</v>
      </c>
      <c r="Z694" s="234"/>
      <c r="AA694" s="176">
        <f>IF(PMKAFAAPAYER[[#This Row],[ ]]="Payé",PMKAFAAPAYER[[#This Row],[30.01.2025]],0)</f>
        <v>0</v>
      </c>
      <c r="AB694" s="32">
        <f t="shared" si="156"/>
        <v>0</v>
      </c>
      <c r="AC694" s="234"/>
      <c r="AD694" s="166">
        <f>IF(PMKAFAAPAYER[[#This Row],[ ]]="Payé",PMKAFAAPAYER[[#This Row],[06.02.2025]],0)</f>
        <v>0</v>
      </c>
      <c r="AE694" s="234"/>
      <c r="AF694" s="166">
        <f>IF(PMKAFAAPAYER[[#This Row],[ ]]="Payé",PMKAFAAPAYER[[#This Row],[13.02.2025]],0)</f>
        <v>0</v>
      </c>
      <c r="AG694" s="234"/>
      <c r="AH694" s="166">
        <f>IF(PMKAFAAPAYER[[#This Row],[ ]]="Payé",PMKAFAAPAYER[[#This Row],[20.02.2025]],0)</f>
        <v>0</v>
      </c>
      <c r="AI694" s="234"/>
      <c r="AJ694" s="176">
        <f>IF(PMKAFAAPAYER[[#This Row],[ ]]="Payé",PMKAFAAPAYER[[#This Row],[27.02.2025]],0)</f>
        <v>0</v>
      </c>
      <c r="AK694" s="47">
        <f t="shared" si="157"/>
        <v>0</v>
      </c>
      <c r="AL694" s="162"/>
      <c r="AM694" s="166">
        <f>IF(PMKAFAAPAYER[[#This Row],[ ]]="Payé",PMKAFAAPAYER[[#This Row],[05.03.2025]],0)</f>
        <v>0</v>
      </c>
      <c r="AN694" s="161"/>
      <c r="AO694" s="166">
        <f>IF(PMKAFAAPAYER[[#This Row],[ ]]="Payé",PMKAFAAPAYER[[#This Row],[12.03.2025]],0)</f>
        <v>0</v>
      </c>
      <c r="AP694" s="161"/>
      <c r="AQ694" s="166">
        <f>IF(PMKAFAAPAYER[[#This Row],[ ]]="Payé",PMKAFAAPAYER[[#This Row],[19.03.2025]],0)</f>
        <v>0</v>
      </c>
      <c r="AR694" s="161"/>
      <c r="AS694" s="176">
        <f>IF(PMKAFAAPAYER[[#This Row],[ ]]="Payé",PMKAFAAPAYER[[#This Row],[26.03.2025]],0)</f>
        <v>0</v>
      </c>
      <c r="AT694" s="17">
        <f t="shared" si="158"/>
        <v>0</v>
      </c>
      <c r="AU694" s="162"/>
      <c r="AV694" s="166">
        <f>IF(PMKAFAAPAYER[[#This Row],[ ]]="Payé",PMKAFAAPAYER[[#This Row],[02.04.2025]],0)</f>
        <v>0</v>
      </c>
      <c r="AW694" s="161"/>
      <c r="AX694" s="166">
        <f>IF(PMKAFAAPAYER[[#This Row],[ ]]="Payé",PMKAFAAPAYER[[#This Row],[09.04.2025]],0)</f>
        <v>0</v>
      </c>
      <c r="AY694" s="161"/>
      <c r="AZ694" s="166">
        <f>IF(PMKAFAAPAYER[[#This Row],[ ]]="Payé",PMKAFAAPAYER[[#This Row],[16.04.2025]],0)</f>
        <v>0</v>
      </c>
      <c r="BA694" s="161"/>
      <c r="BB694" s="166">
        <f>IF(PMKAFAAPAYER[[#This Row],[ ]]="Payé",PMKAFAAPAYER[[#This Row],[23.04.2025]],0)</f>
        <v>0</v>
      </c>
      <c r="BC694" s="161"/>
      <c r="BD694" s="176">
        <f>IF(PMKAFAAPAYER[[#This Row],[ ]]="Payé",PMKAFAAPAYER[[#This Row],[30.04.2025]],0)</f>
        <v>0</v>
      </c>
      <c r="BE694" s="18">
        <f t="shared" si="159"/>
        <v>0</v>
      </c>
      <c r="BF694" s="162"/>
      <c r="BG694" s="166">
        <f>IF(PMKAFAAPAYER[[#This Row],[ ]]="Payé",PMKAFAAPAYER[[#This Row],[07.05.2025]],0)</f>
        <v>0</v>
      </c>
      <c r="BH694" s="161"/>
      <c r="BI694" s="166">
        <f>IF(PMKAFAAPAYER[[#This Row],[ ]]="Payé",PMKAFAAPAYER[[#This Row],[14.05.2025]],0)</f>
        <v>0</v>
      </c>
      <c r="BJ694" s="161"/>
      <c r="BK694" s="166">
        <f>IF(PMKAFAAPAYER[[#This Row],[ ]]="Payé",PMKAFAAPAYER[[#This Row],[21.05.2025]],0)</f>
        <v>0</v>
      </c>
      <c r="BL694" s="161"/>
      <c r="BM694" s="176">
        <f>IF(PMKAFAAPAYER[[#This Row],[ ]]="Payé",PMKAFAAPAYER[[#This Row],[28.05.2025]],0)</f>
        <v>0</v>
      </c>
      <c r="BN694" s="17">
        <f t="shared" si="160"/>
        <v>0</v>
      </c>
      <c r="BO694" s="162"/>
      <c r="BP694" s="166">
        <f>IF(PMKAFAAPAYER[[#This Row],[ ]]="Payé",PMKAFAAPAYER[[#This Row],[04.06.2025]],0)</f>
        <v>0</v>
      </c>
      <c r="BQ694" s="161"/>
      <c r="BR694" s="166">
        <f>IF(PMKAFAAPAYER[[#This Row],[ ]]="Payé",PMKAFAAPAYER[[#This Row],[11.06.2025]],0)</f>
        <v>0</v>
      </c>
      <c r="BS694" s="161"/>
      <c r="BT694" s="166">
        <f>IF(PMKAFAAPAYER[[#This Row],[ ]]="Payé",PMKAFAAPAYER[[#This Row],[18.06.2025]],0)</f>
        <v>0</v>
      </c>
      <c r="BU694" s="161"/>
      <c r="BV694" s="176">
        <f>IF(PMKAFAAPAYER[[#This Row],[ ]]="Payé",PMKAFAAPAYER[[#This Row],[25.06.2025]],0)</f>
        <v>0</v>
      </c>
      <c r="BW694" s="18">
        <f t="shared" si="161"/>
        <v>0</v>
      </c>
      <c r="BX694" s="162"/>
      <c r="BY694" s="166">
        <f>IF(PMKAFAAPAYER[[#This Row],[ ]]="Payé",PMKAFAAPAYER[[#This Row],[02.07.2025]],0)</f>
        <v>0</v>
      </c>
      <c r="BZ694" s="161"/>
      <c r="CA694" s="166">
        <f>IF(PMKAFAAPAYER[[#This Row],[ ]]="Payé",PMKAFAAPAYER[[#This Row],[09.07.2025]],0)</f>
        <v>0</v>
      </c>
      <c r="CB694" s="161"/>
      <c r="CC694" s="166">
        <f>IF(PMKAFAAPAYER[[#This Row],[ ]]="Payé",PMKAFAAPAYER[[#This Row],[16.07.2025]],0)</f>
        <v>0</v>
      </c>
      <c r="CD694" s="161"/>
      <c r="CE694" s="166">
        <f>IF(PMKAFAAPAYER[[#This Row],[ ]]="Payé",PMKAFAAPAYER[[#This Row],[23.07.2025]],0)</f>
        <v>0</v>
      </c>
      <c r="CF694" s="161"/>
      <c r="CG694" s="176">
        <f>IF(PMKAFAAPAYER[[#This Row],[ ]]="Payé",PMKAFAAPAYER[[#This Row],[30.07.2025]],0)</f>
        <v>0</v>
      </c>
      <c r="CH694" s="17">
        <f t="shared" si="162"/>
        <v>0</v>
      </c>
      <c r="CI694" s="162"/>
      <c r="CJ694" s="166">
        <f>IF(PMKAFAAPAYER[[#This Row],[ ]]="Payé",PMKAFAAPAYER[[#This Row],[06.08.2025]],0)</f>
        <v>0</v>
      </c>
      <c r="CK694" s="161"/>
      <c r="CL694" s="166">
        <f>IF(PMKAFAAPAYER[[#This Row],[ ]]="Payé",PMKAFAAPAYER[[#This Row],[13.08.2025]],0)</f>
        <v>0</v>
      </c>
      <c r="CM694" s="161"/>
      <c r="CN694" s="166">
        <f>IF(PMKAFAAPAYER[[#This Row],[ ]]="Payé",PMKAFAAPAYER[[#This Row],[20.08.2025]],0)</f>
        <v>0</v>
      </c>
      <c r="CO694" s="161"/>
      <c r="CP694" s="176">
        <f>IF(PMKAFAAPAYER[[#This Row],[ ]]="Payé",PMKAFAAPAYER[[#This Row],[27.08.2025]],0)</f>
        <v>0</v>
      </c>
      <c r="CQ694" s="18">
        <f t="shared" si="163"/>
        <v>0</v>
      </c>
      <c r="CR694" s="162"/>
      <c r="CS694" s="166">
        <f>IF(PMKAFAAPAYER[[#This Row],[ ]]="Payé",PMKAFAAPAYER[[#This Row],[03.09.2025]],0)</f>
        <v>0</v>
      </c>
      <c r="CT694" s="161"/>
      <c r="CU694" s="166">
        <f>IF(PMKAFAAPAYER[[#This Row],[ ]]="Payé",PMKAFAAPAYER[[#This Row],[10.09.2025]],0)</f>
        <v>0</v>
      </c>
      <c r="CV694" s="161"/>
      <c r="CW694" s="166">
        <f>IF(PMKAFAAPAYER[[#This Row],[ ]]="Payé",PMKAFAAPAYER[[#This Row],[17.09.2025]],0)</f>
        <v>0</v>
      </c>
      <c r="CX694" s="161"/>
      <c r="CY694" s="176">
        <f>IF(PMKAFAAPAYER[[#This Row],[ ]]="Payé",PMKAFAAPAYER[[#This Row],[24.09.2025]],0)</f>
        <v>0</v>
      </c>
      <c r="CZ694" s="17">
        <f t="shared" si="164"/>
        <v>0</v>
      </c>
      <c r="DA694" s="162"/>
      <c r="DB694" s="166">
        <f>IF(PMKAFAAPAYER[[#This Row],[ ]]="Payé",PMKAFAAPAYER[[#This Row],[01.10.2025]],0)</f>
        <v>0</v>
      </c>
      <c r="DC694" s="161"/>
      <c r="DD694" s="166">
        <f>IF(PMKAFAAPAYER[[#This Row],[ ]]="Payé",PMKAFAAPAYER[[#This Row],[08.10.2025]],0)</f>
        <v>0</v>
      </c>
      <c r="DE694" s="161"/>
      <c r="DF694" s="166">
        <f>IF(PMKAFAAPAYER[[#This Row],[ ]]="Payé",PMKAFAAPAYER[[#This Row],[15.10.2025]],0)</f>
        <v>0</v>
      </c>
      <c r="DG694" s="161"/>
      <c r="DH694" s="166">
        <f>IF(PMKAFAAPAYER[[#This Row],[ ]]="Payé",PMKAFAAPAYER[[#This Row],[22.10.2025]],0)</f>
        <v>0</v>
      </c>
      <c r="DI694" s="161"/>
      <c r="DJ694" s="176">
        <f>IF(PMKAFAAPAYER[[#This Row],[ ]]="Payé",PMKAFAAPAYER[[#This Row],[29.10.2025]],0)</f>
        <v>0</v>
      </c>
      <c r="DK694" s="18">
        <f t="shared" si="165"/>
        <v>0</v>
      </c>
      <c r="DL694" s="162"/>
      <c r="DM694" s="166">
        <f>IF(PMKAFAAPAYER[[#This Row],[ ]]="Payé",PMKAFAAPAYER[[#This Row],[05.11.2025]],0)</f>
        <v>0</v>
      </c>
      <c r="DN694" s="161"/>
      <c r="DO694" s="166">
        <f>IF(PMKAFAAPAYER[[#This Row],[ ]]="Payé",PMKAFAAPAYER[[#This Row],[12.11.2025]],0)</f>
        <v>0</v>
      </c>
      <c r="DP694" s="161"/>
      <c r="DQ694" s="166">
        <f>IF(PMKAFAAPAYER[[#This Row],[ ]]="Payé",PMKAFAAPAYER[[#This Row],[19.11.2025]],0)</f>
        <v>0</v>
      </c>
      <c r="DR694" s="161"/>
      <c r="DS694" s="176">
        <f>IF(PMKAFAAPAYER[[#This Row],[ ]]="Payé",PMKAFAAPAYER[[#This Row],[26.11.2025]],0)</f>
        <v>0</v>
      </c>
      <c r="DT694" s="17">
        <f t="shared" si="166"/>
        <v>0</v>
      </c>
      <c r="DU694" s="162"/>
      <c r="DV694" s="166">
        <f>IF(PMKAFAAPAYER[[#This Row],[ ]]="Payé",PMKAFAAPAYER[[#This Row],[03.12.2025]],0)</f>
        <v>0</v>
      </c>
      <c r="DW694" s="161"/>
      <c r="DX694" s="166">
        <f>IF(PMKAFAAPAYER[[#This Row],[ ]]="Payé",PMKAFAAPAYER[[#This Row],[10.12.2025]],0)</f>
        <v>0</v>
      </c>
      <c r="DY694" s="161"/>
      <c r="DZ694" s="166">
        <f>IF(PMKAFAAPAYER[[#This Row],[ ]]="Payé",PMKAFAAPAYER[[#This Row],[17.12.2025]],0)</f>
        <v>0</v>
      </c>
      <c r="EA694" s="161"/>
      <c r="EB694" s="166">
        <f>IF(PMKAFAAPAYER[[#This Row],[ ]]="Payé",PMKAFAAPAYER[[#This Row],[24.12.2025]],0)</f>
        <v>0</v>
      </c>
      <c r="EC694" s="161"/>
      <c r="ED694" s="176">
        <f>IF(PMKAFAAPAYER[[#This Row],[ ]]="Payé",PMKAFAAPAYER[[#This Row],[31.12.2025]],0)</f>
        <v>0</v>
      </c>
      <c r="EE694" s="18">
        <f t="shared" si="167"/>
        <v>0</v>
      </c>
      <c r="EF694" s="11">
        <f t="shared" si="168"/>
        <v>0</v>
      </c>
      <c r="EG694" s="16">
        <f>+PMKAFAAPAYER[[#This Row],[CHF]]-PMKAFAAPAYER[[#This Row],[T2025]]</f>
        <v>0</v>
      </c>
    </row>
    <row r="695" spans="1:137" x14ac:dyDescent="0.3">
      <c r="A695" s="9">
        <f t="shared" si="169"/>
        <v>690</v>
      </c>
      <c r="B695" s="250"/>
      <c r="C695" s="251"/>
      <c r="D695" s="252"/>
      <c r="E695" s="253"/>
      <c r="F695" s="265">
        <f t="shared" si="170"/>
        <v>0</v>
      </c>
      <c r="G695" s="254"/>
      <c r="H695" s="255"/>
      <c r="I695" s="256"/>
      <c r="J695" s="14"/>
      <c r="K695" s="14"/>
      <c r="L695" s="14"/>
      <c r="N695" s="15"/>
      <c r="P695" s="258"/>
      <c r="Q695" s="259"/>
      <c r="R695" s="260"/>
      <c r="S695" s="166">
        <f>IF(PMKAFAAPAYER[[#This Row],[ ]]="Payé",PMKAFAAPAYER[[#This Row],[02.01.2025]],0)</f>
        <v>0</v>
      </c>
      <c r="T695" s="234"/>
      <c r="U695" s="166">
        <f>IF(PMKAFAAPAYER[[#This Row],[ ]]="Payé",PMKAFAAPAYER[[#This Row],[09.01.2025]],0)</f>
        <v>0</v>
      </c>
      <c r="V695" s="234"/>
      <c r="W695" s="166">
        <f>IF(PMKAFAAPAYER[[#This Row],[ ]]="Payé",PMKAFAAPAYER[[#This Row],[16.01.2025]],0)</f>
        <v>0</v>
      </c>
      <c r="X695" s="234"/>
      <c r="Y695" s="166">
        <f>IF(PMKAFAAPAYER[[#This Row],[ ]]="Payé",PMKAFAAPAYER[[#This Row],[23.01.2025]],0)</f>
        <v>0</v>
      </c>
      <c r="Z695" s="234"/>
      <c r="AA695" s="176">
        <f>IF(PMKAFAAPAYER[[#This Row],[ ]]="Payé",PMKAFAAPAYER[[#This Row],[30.01.2025]],0)</f>
        <v>0</v>
      </c>
      <c r="AB695" s="32">
        <f t="shared" si="156"/>
        <v>0</v>
      </c>
      <c r="AC695" s="234"/>
      <c r="AD695" s="166">
        <f>IF(PMKAFAAPAYER[[#This Row],[ ]]="Payé",PMKAFAAPAYER[[#This Row],[06.02.2025]],0)</f>
        <v>0</v>
      </c>
      <c r="AE695" s="234"/>
      <c r="AF695" s="166">
        <f>IF(PMKAFAAPAYER[[#This Row],[ ]]="Payé",PMKAFAAPAYER[[#This Row],[13.02.2025]],0)</f>
        <v>0</v>
      </c>
      <c r="AG695" s="234"/>
      <c r="AH695" s="166">
        <f>IF(PMKAFAAPAYER[[#This Row],[ ]]="Payé",PMKAFAAPAYER[[#This Row],[20.02.2025]],0)</f>
        <v>0</v>
      </c>
      <c r="AI695" s="234"/>
      <c r="AJ695" s="176">
        <f>IF(PMKAFAAPAYER[[#This Row],[ ]]="Payé",PMKAFAAPAYER[[#This Row],[27.02.2025]],0)</f>
        <v>0</v>
      </c>
      <c r="AK695" s="47">
        <f t="shared" si="157"/>
        <v>0</v>
      </c>
      <c r="AL695" s="162"/>
      <c r="AM695" s="166">
        <f>IF(PMKAFAAPAYER[[#This Row],[ ]]="Payé",PMKAFAAPAYER[[#This Row],[05.03.2025]],0)</f>
        <v>0</v>
      </c>
      <c r="AN695" s="161"/>
      <c r="AO695" s="166">
        <f>IF(PMKAFAAPAYER[[#This Row],[ ]]="Payé",PMKAFAAPAYER[[#This Row],[12.03.2025]],0)</f>
        <v>0</v>
      </c>
      <c r="AP695" s="161"/>
      <c r="AQ695" s="166">
        <f>IF(PMKAFAAPAYER[[#This Row],[ ]]="Payé",PMKAFAAPAYER[[#This Row],[19.03.2025]],0)</f>
        <v>0</v>
      </c>
      <c r="AR695" s="161"/>
      <c r="AS695" s="176">
        <f>IF(PMKAFAAPAYER[[#This Row],[ ]]="Payé",PMKAFAAPAYER[[#This Row],[26.03.2025]],0)</f>
        <v>0</v>
      </c>
      <c r="AT695" s="17">
        <f t="shared" si="158"/>
        <v>0</v>
      </c>
      <c r="AU695" s="162"/>
      <c r="AV695" s="166">
        <f>IF(PMKAFAAPAYER[[#This Row],[ ]]="Payé",PMKAFAAPAYER[[#This Row],[02.04.2025]],0)</f>
        <v>0</v>
      </c>
      <c r="AW695" s="161"/>
      <c r="AX695" s="166">
        <f>IF(PMKAFAAPAYER[[#This Row],[ ]]="Payé",PMKAFAAPAYER[[#This Row],[09.04.2025]],0)</f>
        <v>0</v>
      </c>
      <c r="AY695" s="161"/>
      <c r="AZ695" s="166">
        <f>IF(PMKAFAAPAYER[[#This Row],[ ]]="Payé",PMKAFAAPAYER[[#This Row],[16.04.2025]],0)</f>
        <v>0</v>
      </c>
      <c r="BA695" s="161"/>
      <c r="BB695" s="166">
        <f>IF(PMKAFAAPAYER[[#This Row],[ ]]="Payé",PMKAFAAPAYER[[#This Row],[23.04.2025]],0)</f>
        <v>0</v>
      </c>
      <c r="BC695" s="161"/>
      <c r="BD695" s="176">
        <f>IF(PMKAFAAPAYER[[#This Row],[ ]]="Payé",PMKAFAAPAYER[[#This Row],[30.04.2025]],0)</f>
        <v>0</v>
      </c>
      <c r="BE695" s="18">
        <f t="shared" si="159"/>
        <v>0</v>
      </c>
      <c r="BF695" s="162"/>
      <c r="BG695" s="166">
        <f>IF(PMKAFAAPAYER[[#This Row],[ ]]="Payé",PMKAFAAPAYER[[#This Row],[07.05.2025]],0)</f>
        <v>0</v>
      </c>
      <c r="BH695" s="161"/>
      <c r="BI695" s="166">
        <f>IF(PMKAFAAPAYER[[#This Row],[ ]]="Payé",PMKAFAAPAYER[[#This Row],[14.05.2025]],0)</f>
        <v>0</v>
      </c>
      <c r="BJ695" s="161"/>
      <c r="BK695" s="166">
        <f>IF(PMKAFAAPAYER[[#This Row],[ ]]="Payé",PMKAFAAPAYER[[#This Row],[21.05.2025]],0)</f>
        <v>0</v>
      </c>
      <c r="BL695" s="161"/>
      <c r="BM695" s="176">
        <f>IF(PMKAFAAPAYER[[#This Row],[ ]]="Payé",PMKAFAAPAYER[[#This Row],[28.05.2025]],0)</f>
        <v>0</v>
      </c>
      <c r="BN695" s="17">
        <f t="shared" si="160"/>
        <v>0</v>
      </c>
      <c r="BO695" s="162"/>
      <c r="BP695" s="166">
        <f>IF(PMKAFAAPAYER[[#This Row],[ ]]="Payé",PMKAFAAPAYER[[#This Row],[04.06.2025]],0)</f>
        <v>0</v>
      </c>
      <c r="BQ695" s="161"/>
      <c r="BR695" s="166">
        <f>IF(PMKAFAAPAYER[[#This Row],[ ]]="Payé",PMKAFAAPAYER[[#This Row],[11.06.2025]],0)</f>
        <v>0</v>
      </c>
      <c r="BS695" s="161"/>
      <c r="BT695" s="166">
        <f>IF(PMKAFAAPAYER[[#This Row],[ ]]="Payé",PMKAFAAPAYER[[#This Row],[18.06.2025]],0)</f>
        <v>0</v>
      </c>
      <c r="BU695" s="161"/>
      <c r="BV695" s="176">
        <f>IF(PMKAFAAPAYER[[#This Row],[ ]]="Payé",PMKAFAAPAYER[[#This Row],[25.06.2025]],0)</f>
        <v>0</v>
      </c>
      <c r="BW695" s="18">
        <f t="shared" si="161"/>
        <v>0</v>
      </c>
      <c r="BX695" s="162"/>
      <c r="BY695" s="166">
        <f>IF(PMKAFAAPAYER[[#This Row],[ ]]="Payé",PMKAFAAPAYER[[#This Row],[02.07.2025]],0)</f>
        <v>0</v>
      </c>
      <c r="BZ695" s="161"/>
      <c r="CA695" s="166">
        <f>IF(PMKAFAAPAYER[[#This Row],[ ]]="Payé",PMKAFAAPAYER[[#This Row],[09.07.2025]],0)</f>
        <v>0</v>
      </c>
      <c r="CB695" s="161"/>
      <c r="CC695" s="166">
        <f>IF(PMKAFAAPAYER[[#This Row],[ ]]="Payé",PMKAFAAPAYER[[#This Row],[16.07.2025]],0)</f>
        <v>0</v>
      </c>
      <c r="CD695" s="161"/>
      <c r="CE695" s="166">
        <f>IF(PMKAFAAPAYER[[#This Row],[ ]]="Payé",PMKAFAAPAYER[[#This Row],[23.07.2025]],0)</f>
        <v>0</v>
      </c>
      <c r="CF695" s="161"/>
      <c r="CG695" s="176">
        <f>IF(PMKAFAAPAYER[[#This Row],[ ]]="Payé",PMKAFAAPAYER[[#This Row],[30.07.2025]],0)</f>
        <v>0</v>
      </c>
      <c r="CH695" s="17">
        <f t="shared" si="162"/>
        <v>0</v>
      </c>
      <c r="CI695" s="162"/>
      <c r="CJ695" s="166">
        <f>IF(PMKAFAAPAYER[[#This Row],[ ]]="Payé",PMKAFAAPAYER[[#This Row],[06.08.2025]],0)</f>
        <v>0</v>
      </c>
      <c r="CK695" s="161"/>
      <c r="CL695" s="166">
        <f>IF(PMKAFAAPAYER[[#This Row],[ ]]="Payé",PMKAFAAPAYER[[#This Row],[13.08.2025]],0)</f>
        <v>0</v>
      </c>
      <c r="CM695" s="161"/>
      <c r="CN695" s="166">
        <f>IF(PMKAFAAPAYER[[#This Row],[ ]]="Payé",PMKAFAAPAYER[[#This Row],[20.08.2025]],0)</f>
        <v>0</v>
      </c>
      <c r="CO695" s="161"/>
      <c r="CP695" s="176">
        <f>IF(PMKAFAAPAYER[[#This Row],[ ]]="Payé",PMKAFAAPAYER[[#This Row],[27.08.2025]],0)</f>
        <v>0</v>
      </c>
      <c r="CQ695" s="18">
        <f t="shared" si="163"/>
        <v>0</v>
      </c>
      <c r="CR695" s="162"/>
      <c r="CS695" s="166">
        <f>IF(PMKAFAAPAYER[[#This Row],[ ]]="Payé",PMKAFAAPAYER[[#This Row],[03.09.2025]],0)</f>
        <v>0</v>
      </c>
      <c r="CT695" s="161"/>
      <c r="CU695" s="166">
        <f>IF(PMKAFAAPAYER[[#This Row],[ ]]="Payé",PMKAFAAPAYER[[#This Row],[10.09.2025]],0)</f>
        <v>0</v>
      </c>
      <c r="CV695" s="161"/>
      <c r="CW695" s="166">
        <f>IF(PMKAFAAPAYER[[#This Row],[ ]]="Payé",PMKAFAAPAYER[[#This Row],[17.09.2025]],0)</f>
        <v>0</v>
      </c>
      <c r="CX695" s="161"/>
      <c r="CY695" s="176">
        <f>IF(PMKAFAAPAYER[[#This Row],[ ]]="Payé",PMKAFAAPAYER[[#This Row],[24.09.2025]],0)</f>
        <v>0</v>
      </c>
      <c r="CZ695" s="17">
        <f t="shared" si="164"/>
        <v>0</v>
      </c>
      <c r="DA695" s="162"/>
      <c r="DB695" s="166">
        <f>IF(PMKAFAAPAYER[[#This Row],[ ]]="Payé",PMKAFAAPAYER[[#This Row],[01.10.2025]],0)</f>
        <v>0</v>
      </c>
      <c r="DC695" s="161"/>
      <c r="DD695" s="166">
        <f>IF(PMKAFAAPAYER[[#This Row],[ ]]="Payé",PMKAFAAPAYER[[#This Row],[08.10.2025]],0)</f>
        <v>0</v>
      </c>
      <c r="DE695" s="161"/>
      <c r="DF695" s="166">
        <f>IF(PMKAFAAPAYER[[#This Row],[ ]]="Payé",PMKAFAAPAYER[[#This Row],[15.10.2025]],0)</f>
        <v>0</v>
      </c>
      <c r="DG695" s="161"/>
      <c r="DH695" s="166">
        <f>IF(PMKAFAAPAYER[[#This Row],[ ]]="Payé",PMKAFAAPAYER[[#This Row],[22.10.2025]],0)</f>
        <v>0</v>
      </c>
      <c r="DI695" s="161"/>
      <c r="DJ695" s="176">
        <f>IF(PMKAFAAPAYER[[#This Row],[ ]]="Payé",PMKAFAAPAYER[[#This Row],[29.10.2025]],0)</f>
        <v>0</v>
      </c>
      <c r="DK695" s="18">
        <f t="shared" si="165"/>
        <v>0</v>
      </c>
      <c r="DL695" s="162"/>
      <c r="DM695" s="166">
        <f>IF(PMKAFAAPAYER[[#This Row],[ ]]="Payé",PMKAFAAPAYER[[#This Row],[05.11.2025]],0)</f>
        <v>0</v>
      </c>
      <c r="DN695" s="161"/>
      <c r="DO695" s="166">
        <f>IF(PMKAFAAPAYER[[#This Row],[ ]]="Payé",PMKAFAAPAYER[[#This Row],[12.11.2025]],0)</f>
        <v>0</v>
      </c>
      <c r="DP695" s="161"/>
      <c r="DQ695" s="166">
        <f>IF(PMKAFAAPAYER[[#This Row],[ ]]="Payé",PMKAFAAPAYER[[#This Row],[19.11.2025]],0)</f>
        <v>0</v>
      </c>
      <c r="DR695" s="161"/>
      <c r="DS695" s="176">
        <f>IF(PMKAFAAPAYER[[#This Row],[ ]]="Payé",PMKAFAAPAYER[[#This Row],[26.11.2025]],0)</f>
        <v>0</v>
      </c>
      <c r="DT695" s="17">
        <f t="shared" si="166"/>
        <v>0</v>
      </c>
      <c r="DU695" s="162"/>
      <c r="DV695" s="166">
        <f>IF(PMKAFAAPAYER[[#This Row],[ ]]="Payé",PMKAFAAPAYER[[#This Row],[03.12.2025]],0)</f>
        <v>0</v>
      </c>
      <c r="DW695" s="161"/>
      <c r="DX695" s="166">
        <f>IF(PMKAFAAPAYER[[#This Row],[ ]]="Payé",PMKAFAAPAYER[[#This Row],[10.12.2025]],0)</f>
        <v>0</v>
      </c>
      <c r="DY695" s="161"/>
      <c r="DZ695" s="166">
        <f>IF(PMKAFAAPAYER[[#This Row],[ ]]="Payé",PMKAFAAPAYER[[#This Row],[17.12.2025]],0)</f>
        <v>0</v>
      </c>
      <c r="EA695" s="161"/>
      <c r="EB695" s="166">
        <f>IF(PMKAFAAPAYER[[#This Row],[ ]]="Payé",PMKAFAAPAYER[[#This Row],[24.12.2025]],0)</f>
        <v>0</v>
      </c>
      <c r="EC695" s="161"/>
      <c r="ED695" s="176">
        <f>IF(PMKAFAAPAYER[[#This Row],[ ]]="Payé",PMKAFAAPAYER[[#This Row],[31.12.2025]],0)</f>
        <v>0</v>
      </c>
      <c r="EE695" s="18">
        <f t="shared" si="167"/>
        <v>0</v>
      </c>
      <c r="EF695" s="11">
        <f t="shared" si="168"/>
        <v>0</v>
      </c>
      <c r="EG695" s="16">
        <f>+PMKAFAAPAYER[[#This Row],[CHF]]-PMKAFAAPAYER[[#This Row],[T2025]]</f>
        <v>0</v>
      </c>
    </row>
    <row r="696" spans="1:137" x14ac:dyDescent="0.3">
      <c r="A696" s="9">
        <f t="shared" si="169"/>
        <v>691</v>
      </c>
      <c r="B696" s="250"/>
      <c r="C696" s="251"/>
      <c r="D696" s="252"/>
      <c r="E696" s="253"/>
      <c r="F696" s="265">
        <f t="shared" si="170"/>
        <v>0</v>
      </c>
      <c r="G696" s="254"/>
      <c r="H696" s="255"/>
      <c r="I696" s="256"/>
      <c r="J696" s="14"/>
      <c r="K696" s="14"/>
      <c r="L696" s="14"/>
      <c r="N696" s="15"/>
      <c r="P696" s="258"/>
      <c r="Q696" s="259"/>
      <c r="R696" s="260"/>
      <c r="S696" s="166">
        <f>IF(PMKAFAAPAYER[[#This Row],[ ]]="Payé",PMKAFAAPAYER[[#This Row],[02.01.2025]],0)</f>
        <v>0</v>
      </c>
      <c r="T696" s="234"/>
      <c r="U696" s="166">
        <f>IF(PMKAFAAPAYER[[#This Row],[ ]]="Payé",PMKAFAAPAYER[[#This Row],[09.01.2025]],0)</f>
        <v>0</v>
      </c>
      <c r="V696" s="234"/>
      <c r="W696" s="166">
        <f>IF(PMKAFAAPAYER[[#This Row],[ ]]="Payé",PMKAFAAPAYER[[#This Row],[16.01.2025]],0)</f>
        <v>0</v>
      </c>
      <c r="X696" s="234"/>
      <c r="Y696" s="166">
        <f>IF(PMKAFAAPAYER[[#This Row],[ ]]="Payé",PMKAFAAPAYER[[#This Row],[23.01.2025]],0)</f>
        <v>0</v>
      </c>
      <c r="Z696" s="234"/>
      <c r="AA696" s="176">
        <f>IF(PMKAFAAPAYER[[#This Row],[ ]]="Payé",PMKAFAAPAYER[[#This Row],[30.01.2025]],0)</f>
        <v>0</v>
      </c>
      <c r="AB696" s="32">
        <f t="shared" si="156"/>
        <v>0</v>
      </c>
      <c r="AC696" s="234"/>
      <c r="AD696" s="166">
        <f>IF(PMKAFAAPAYER[[#This Row],[ ]]="Payé",PMKAFAAPAYER[[#This Row],[06.02.2025]],0)</f>
        <v>0</v>
      </c>
      <c r="AE696" s="234"/>
      <c r="AF696" s="166">
        <f>IF(PMKAFAAPAYER[[#This Row],[ ]]="Payé",PMKAFAAPAYER[[#This Row],[13.02.2025]],0)</f>
        <v>0</v>
      </c>
      <c r="AG696" s="234"/>
      <c r="AH696" s="166">
        <f>IF(PMKAFAAPAYER[[#This Row],[ ]]="Payé",PMKAFAAPAYER[[#This Row],[20.02.2025]],0)</f>
        <v>0</v>
      </c>
      <c r="AI696" s="234"/>
      <c r="AJ696" s="176">
        <f>IF(PMKAFAAPAYER[[#This Row],[ ]]="Payé",PMKAFAAPAYER[[#This Row],[27.02.2025]],0)</f>
        <v>0</v>
      </c>
      <c r="AK696" s="47">
        <f t="shared" si="157"/>
        <v>0</v>
      </c>
      <c r="AL696" s="162"/>
      <c r="AM696" s="166">
        <f>IF(PMKAFAAPAYER[[#This Row],[ ]]="Payé",PMKAFAAPAYER[[#This Row],[05.03.2025]],0)</f>
        <v>0</v>
      </c>
      <c r="AN696" s="161"/>
      <c r="AO696" s="166">
        <f>IF(PMKAFAAPAYER[[#This Row],[ ]]="Payé",PMKAFAAPAYER[[#This Row],[12.03.2025]],0)</f>
        <v>0</v>
      </c>
      <c r="AP696" s="161"/>
      <c r="AQ696" s="166">
        <f>IF(PMKAFAAPAYER[[#This Row],[ ]]="Payé",PMKAFAAPAYER[[#This Row],[19.03.2025]],0)</f>
        <v>0</v>
      </c>
      <c r="AR696" s="161"/>
      <c r="AS696" s="176">
        <f>IF(PMKAFAAPAYER[[#This Row],[ ]]="Payé",PMKAFAAPAYER[[#This Row],[26.03.2025]],0)</f>
        <v>0</v>
      </c>
      <c r="AT696" s="17">
        <f t="shared" si="158"/>
        <v>0</v>
      </c>
      <c r="AU696" s="162"/>
      <c r="AV696" s="166">
        <f>IF(PMKAFAAPAYER[[#This Row],[ ]]="Payé",PMKAFAAPAYER[[#This Row],[02.04.2025]],0)</f>
        <v>0</v>
      </c>
      <c r="AW696" s="161"/>
      <c r="AX696" s="166">
        <f>IF(PMKAFAAPAYER[[#This Row],[ ]]="Payé",PMKAFAAPAYER[[#This Row],[09.04.2025]],0)</f>
        <v>0</v>
      </c>
      <c r="AY696" s="161"/>
      <c r="AZ696" s="166">
        <f>IF(PMKAFAAPAYER[[#This Row],[ ]]="Payé",PMKAFAAPAYER[[#This Row],[16.04.2025]],0)</f>
        <v>0</v>
      </c>
      <c r="BA696" s="161"/>
      <c r="BB696" s="166">
        <f>IF(PMKAFAAPAYER[[#This Row],[ ]]="Payé",PMKAFAAPAYER[[#This Row],[23.04.2025]],0)</f>
        <v>0</v>
      </c>
      <c r="BC696" s="161"/>
      <c r="BD696" s="176">
        <f>IF(PMKAFAAPAYER[[#This Row],[ ]]="Payé",PMKAFAAPAYER[[#This Row],[30.04.2025]],0)</f>
        <v>0</v>
      </c>
      <c r="BE696" s="18">
        <f t="shared" si="159"/>
        <v>0</v>
      </c>
      <c r="BF696" s="162"/>
      <c r="BG696" s="166">
        <f>IF(PMKAFAAPAYER[[#This Row],[ ]]="Payé",PMKAFAAPAYER[[#This Row],[07.05.2025]],0)</f>
        <v>0</v>
      </c>
      <c r="BH696" s="161"/>
      <c r="BI696" s="166">
        <f>IF(PMKAFAAPAYER[[#This Row],[ ]]="Payé",PMKAFAAPAYER[[#This Row],[14.05.2025]],0)</f>
        <v>0</v>
      </c>
      <c r="BJ696" s="161"/>
      <c r="BK696" s="166">
        <f>IF(PMKAFAAPAYER[[#This Row],[ ]]="Payé",PMKAFAAPAYER[[#This Row],[21.05.2025]],0)</f>
        <v>0</v>
      </c>
      <c r="BL696" s="161"/>
      <c r="BM696" s="176">
        <f>IF(PMKAFAAPAYER[[#This Row],[ ]]="Payé",PMKAFAAPAYER[[#This Row],[28.05.2025]],0)</f>
        <v>0</v>
      </c>
      <c r="BN696" s="17">
        <f t="shared" si="160"/>
        <v>0</v>
      </c>
      <c r="BO696" s="162"/>
      <c r="BP696" s="166">
        <f>IF(PMKAFAAPAYER[[#This Row],[ ]]="Payé",PMKAFAAPAYER[[#This Row],[04.06.2025]],0)</f>
        <v>0</v>
      </c>
      <c r="BQ696" s="161"/>
      <c r="BR696" s="166">
        <f>IF(PMKAFAAPAYER[[#This Row],[ ]]="Payé",PMKAFAAPAYER[[#This Row],[11.06.2025]],0)</f>
        <v>0</v>
      </c>
      <c r="BS696" s="161"/>
      <c r="BT696" s="166">
        <f>IF(PMKAFAAPAYER[[#This Row],[ ]]="Payé",PMKAFAAPAYER[[#This Row],[18.06.2025]],0)</f>
        <v>0</v>
      </c>
      <c r="BU696" s="161"/>
      <c r="BV696" s="176">
        <f>IF(PMKAFAAPAYER[[#This Row],[ ]]="Payé",PMKAFAAPAYER[[#This Row],[25.06.2025]],0)</f>
        <v>0</v>
      </c>
      <c r="BW696" s="18">
        <f t="shared" si="161"/>
        <v>0</v>
      </c>
      <c r="BX696" s="162"/>
      <c r="BY696" s="166">
        <f>IF(PMKAFAAPAYER[[#This Row],[ ]]="Payé",PMKAFAAPAYER[[#This Row],[02.07.2025]],0)</f>
        <v>0</v>
      </c>
      <c r="BZ696" s="161"/>
      <c r="CA696" s="166">
        <f>IF(PMKAFAAPAYER[[#This Row],[ ]]="Payé",PMKAFAAPAYER[[#This Row],[09.07.2025]],0)</f>
        <v>0</v>
      </c>
      <c r="CB696" s="161"/>
      <c r="CC696" s="166">
        <f>IF(PMKAFAAPAYER[[#This Row],[ ]]="Payé",PMKAFAAPAYER[[#This Row],[16.07.2025]],0)</f>
        <v>0</v>
      </c>
      <c r="CD696" s="161"/>
      <c r="CE696" s="166">
        <f>IF(PMKAFAAPAYER[[#This Row],[ ]]="Payé",PMKAFAAPAYER[[#This Row],[23.07.2025]],0)</f>
        <v>0</v>
      </c>
      <c r="CF696" s="161"/>
      <c r="CG696" s="176">
        <f>IF(PMKAFAAPAYER[[#This Row],[ ]]="Payé",PMKAFAAPAYER[[#This Row],[30.07.2025]],0)</f>
        <v>0</v>
      </c>
      <c r="CH696" s="17">
        <f t="shared" si="162"/>
        <v>0</v>
      </c>
      <c r="CI696" s="162"/>
      <c r="CJ696" s="166">
        <f>IF(PMKAFAAPAYER[[#This Row],[ ]]="Payé",PMKAFAAPAYER[[#This Row],[06.08.2025]],0)</f>
        <v>0</v>
      </c>
      <c r="CK696" s="161"/>
      <c r="CL696" s="166">
        <f>IF(PMKAFAAPAYER[[#This Row],[ ]]="Payé",PMKAFAAPAYER[[#This Row],[13.08.2025]],0)</f>
        <v>0</v>
      </c>
      <c r="CM696" s="161"/>
      <c r="CN696" s="166">
        <f>IF(PMKAFAAPAYER[[#This Row],[ ]]="Payé",PMKAFAAPAYER[[#This Row],[20.08.2025]],0)</f>
        <v>0</v>
      </c>
      <c r="CO696" s="161"/>
      <c r="CP696" s="176">
        <f>IF(PMKAFAAPAYER[[#This Row],[ ]]="Payé",PMKAFAAPAYER[[#This Row],[27.08.2025]],0)</f>
        <v>0</v>
      </c>
      <c r="CQ696" s="18">
        <f t="shared" si="163"/>
        <v>0</v>
      </c>
      <c r="CR696" s="162"/>
      <c r="CS696" s="166">
        <f>IF(PMKAFAAPAYER[[#This Row],[ ]]="Payé",PMKAFAAPAYER[[#This Row],[03.09.2025]],0)</f>
        <v>0</v>
      </c>
      <c r="CT696" s="161"/>
      <c r="CU696" s="166">
        <f>IF(PMKAFAAPAYER[[#This Row],[ ]]="Payé",PMKAFAAPAYER[[#This Row],[10.09.2025]],0)</f>
        <v>0</v>
      </c>
      <c r="CV696" s="161"/>
      <c r="CW696" s="166">
        <f>IF(PMKAFAAPAYER[[#This Row],[ ]]="Payé",PMKAFAAPAYER[[#This Row],[17.09.2025]],0)</f>
        <v>0</v>
      </c>
      <c r="CX696" s="161"/>
      <c r="CY696" s="176">
        <f>IF(PMKAFAAPAYER[[#This Row],[ ]]="Payé",PMKAFAAPAYER[[#This Row],[24.09.2025]],0)</f>
        <v>0</v>
      </c>
      <c r="CZ696" s="17">
        <f t="shared" si="164"/>
        <v>0</v>
      </c>
      <c r="DA696" s="162"/>
      <c r="DB696" s="166">
        <f>IF(PMKAFAAPAYER[[#This Row],[ ]]="Payé",PMKAFAAPAYER[[#This Row],[01.10.2025]],0)</f>
        <v>0</v>
      </c>
      <c r="DC696" s="161"/>
      <c r="DD696" s="166">
        <f>IF(PMKAFAAPAYER[[#This Row],[ ]]="Payé",PMKAFAAPAYER[[#This Row],[08.10.2025]],0)</f>
        <v>0</v>
      </c>
      <c r="DE696" s="161"/>
      <c r="DF696" s="166">
        <f>IF(PMKAFAAPAYER[[#This Row],[ ]]="Payé",PMKAFAAPAYER[[#This Row],[15.10.2025]],0)</f>
        <v>0</v>
      </c>
      <c r="DG696" s="161"/>
      <c r="DH696" s="166">
        <f>IF(PMKAFAAPAYER[[#This Row],[ ]]="Payé",PMKAFAAPAYER[[#This Row],[22.10.2025]],0)</f>
        <v>0</v>
      </c>
      <c r="DI696" s="161"/>
      <c r="DJ696" s="176">
        <f>IF(PMKAFAAPAYER[[#This Row],[ ]]="Payé",PMKAFAAPAYER[[#This Row],[29.10.2025]],0)</f>
        <v>0</v>
      </c>
      <c r="DK696" s="18">
        <f t="shared" si="165"/>
        <v>0</v>
      </c>
      <c r="DL696" s="162"/>
      <c r="DM696" s="166">
        <f>IF(PMKAFAAPAYER[[#This Row],[ ]]="Payé",PMKAFAAPAYER[[#This Row],[05.11.2025]],0)</f>
        <v>0</v>
      </c>
      <c r="DN696" s="161"/>
      <c r="DO696" s="166">
        <f>IF(PMKAFAAPAYER[[#This Row],[ ]]="Payé",PMKAFAAPAYER[[#This Row],[12.11.2025]],0)</f>
        <v>0</v>
      </c>
      <c r="DP696" s="161"/>
      <c r="DQ696" s="166">
        <f>IF(PMKAFAAPAYER[[#This Row],[ ]]="Payé",PMKAFAAPAYER[[#This Row],[19.11.2025]],0)</f>
        <v>0</v>
      </c>
      <c r="DR696" s="161"/>
      <c r="DS696" s="176">
        <f>IF(PMKAFAAPAYER[[#This Row],[ ]]="Payé",PMKAFAAPAYER[[#This Row],[26.11.2025]],0)</f>
        <v>0</v>
      </c>
      <c r="DT696" s="17">
        <f t="shared" si="166"/>
        <v>0</v>
      </c>
      <c r="DU696" s="162"/>
      <c r="DV696" s="166">
        <f>IF(PMKAFAAPAYER[[#This Row],[ ]]="Payé",PMKAFAAPAYER[[#This Row],[03.12.2025]],0)</f>
        <v>0</v>
      </c>
      <c r="DW696" s="161"/>
      <c r="DX696" s="166">
        <f>IF(PMKAFAAPAYER[[#This Row],[ ]]="Payé",PMKAFAAPAYER[[#This Row],[10.12.2025]],0)</f>
        <v>0</v>
      </c>
      <c r="DY696" s="161"/>
      <c r="DZ696" s="166">
        <f>IF(PMKAFAAPAYER[[#This Row],[ ]]="Payé",PMKAFAAPAYER[[#This Row],[17.12.2025]],0)</f>
        <v>0</v>
      </c>
      <c r="EA696" s="161"/>
      <c r="EB696" s="166">
        <f>IF(PMKAFAAPAYER[[#This Row],[ ]]="Payé",PMKAFAAPAYER[[#This Row],[24.12.2025]],0)</f>
        <v>0</v>
      </c>
      <c r="EC696" s="161"/>
      <c r="ED696" s="176">
        <f>IF(PMKAFAAPAYER[[#This Row],[ ]]="Payé",PMKAFAAPAYER[[#This Row],[31.12.2025]],0)</f>
        <v>0</v>
      </c>
      <c r="EE696" s="18">
        <f t="shared" si="167"/>
        <v>0</v>
      </c>
      <c r="EF696" s="11">
        <f t="shared" si="168"/>
        <v>0</v>
      </c>
      <c r="EG696" s="16">
        <f>+PMKAFAAPAYER[[#This Row],[CHF]]-PMKAFAAPAYER[[#This Row],[T2025]]</f>
        <v>0</v>
      </c>
    </row>
    <row r="697" spans="1:137" x14ac:dyDescent="0.3">
      <c r="A697" s="9">
        <f t="shared" si="169"/>
        <v>692</v>
      </c>
      <c r="B697" s="250"/>
      <c r="C697" s="251"/>
      <c r="D697" s="252"/>
      <c r="E697" s="253"/>
      <c r="F697" s="265">
        <f t="shared" si="170"/>
        <v>0</v>
      </c>
      <c r="G697" s="254"/>
      <c r="H697" s="255"/>
      <c r="I697" s="256"/>
      <c r="J697" s="14"/>
      <c r="K697" s="14"/>
      <c r="L697" s="14"/>
      <c r="N697" s="15"/>
      <c r="P697" s="258"/>
      <c r="Q697" s="259"/>
      <c r="R697" s="260"/>
      <c r="S697" s="166">
        <f>IF(PMKAFAAPAYER[[#This Row],[ ]]="Payé",PMKAFAAPAYER[[#This Row],[02.01.2025]],0)</f>
        <v>0</v>
      </c>
      <c r="T697" s="234"/>
      <c r="U697" s="166">
        <f>IF(PMKAFAAPAYER[[#This Row],[ ]]="Payé",PMKAFAAPAYER[[#This Row],[09.01.2025]],0)</f>
        <v>0</v>
      </c>
      <c r="V697" s="234"/>
      <c r="W697" s="166">
        <f>IF(PMKAFAAPAYER[[#This Row],[ ]]="Payé",PMKAFAAPAYER[[#This Row],[16.01.2025]],0)</f>
        <v>0</v>
      </c>
      <c r="X697" s="234"/>
      <c r="Y697" s="166">
        <f>IF(PMKAFAAPAYER[[#This Row],[ ]]="Payé",PMKAFAAPAYER[[#This Row],[23.01.2025]],0)</f>
        <v>0</v>
      </c>
      <c r="Z697" s="234"/>
      <c r="AA697" s="176">
        <f>IF(PMKAFAAPAYER[[#This Row],[ ]]="Payé",PMKAFAAPAYER[[#This Row],[30.01.2025]],0)</f>
        <v>0</v>
      </c>
      <c r="AB697" s="32">
        <f t="shared" si="156"/>
        <v>0</v>
      </c>
      <c r="AC697" s="234"/>
      <c r="AD697" s="166">
        <f>IF(PMKAFAAPAYER[[#This Row],[ ]]="Payé",PMKAFAAPAYER[[#This Row],[06.02.2025]],0)</f>
        <v>0</v>
      </c>
      <c r="AE697" s="234"/>
      <c r="AF697" s="166">
        <f>IF(PMKAFAAPAYER[[#This Row],[ ]]="Payé",PMKAFAAPAYER[[#This Row],[13.02.2025]],0)</f>
        <v>0</v>
      </c>
      <c r="AG697" s="234"/>
      <c r="AH697" s="166">
        <f>IF(PMKAFAAPAYER[[#This Row],[ ]]="Payé",PMKAFAAPAYER[[#This Row],[20.02.2025]],0)</f>
        <v>0</v>
      </c>
      <c r="AI697" s="234"/>
      <c r="AJ697" s="176">
        <f>IF(PMKAFAAPAYER[[#This Row],[ ]]="Payé",PMKAFAAPAYER[[#This Row],[27.02.2025]],0)</f>
        <v>0</v>
      </c>
      <c r="AK697" s="47">
        <f t="shared" si="157"/>
        <v>0</v>
      </c>
      <c r="AL697" s="162"/>
      <c r="AM697" s="166">
        <f>IF(PMKAFAAPAYER[[#This Row],[ ]]="Payé",PMKAFAAPAYER[[#This Row],[05.03.2025]],0)</f>
        <v>0</v>
      </c>
      <c r="AN697" s="161"/>
      <c r="AO697" s="166">
        <f>IF(PMKAFAAPAYER[[#This Row],[ ]]="Payé",PMKAFAAPAYER[[#This Row],[12.03.2025]],0)</f>
        <v>0</v>
      </c>
      <c r="AP697" s="161"/>
      <c r="AQ697" s="166">
        <f>IF(PMKAFAAPAYER[[#This Row],[ ]]="Payé",PMKAFAAPAYER[[#This Row],[19.03.2025]],0)</f>
        <v>0</v>
      </c>
      <c r="AR697" s="161"/>
      <c r="AS697" s="176">
        <f>IF(PMKAFAAPAYER[[#This Row],[ ]]="Payé",PMKAFAAPAYER[[#This Row],[26.03.2025]],0)</f>
        <v>0</v>
      </c>
      <c r="AT697" s="17">
        <f t="shared" si="158"/>
        <v>0</v>
      </c>
      <c r="AU697" s="162"/>
      <c r="AV697" s="166">
        <f>IF(PMKAFAAPAYER[[#This Row],[ ]]="Payé",PMKAFAAPAYER[[#This Row],[02.04.2025]],0)</f>
        <v>0</v>
      </c>
      <c r="AW697" s="161"/>
      <c r="AX697" s="166">
        <f>IF(PMKAFAAPAYER[[#This Row],[ ]]="Payé",PMKAFAAPAYER[[#This Row],[09.04.2025]],0)</f>
        <v>0</v>
      </c>
      <c r="AY697" s="161"/>
      <c r="AZ697" s="166">
        <f>IF(PMKAFAAPAYER[[#This Row],[ ]]="Payé",PMKAFAAPAYER[[#This Row],[16.04.2025]],0)</f>
        <v>0</v>
      </c>
      <c r="BA697" s="161"/>
      <c r="BB697" s="166">
        <f>IF(PMKAFAAPAYER[[#This Row],[ ]]="Payé",PMKAFAAPAYER[[#This Row],[23.04.2025]],0)</f>
        <v>0</v>
      </c>
      <c r="BC697" s="161"/>
      <c r="BD697" s="176">
        <f>IF(PMKAFAAPAYER[[#This Row],[ ]]="Payé",PMKAFAAPAYER[[#This Row],[30.04.2025]],0)</f>
        <v>0</v>
      </c>
      <c r="BE697" s="18">
        <f t="shared" si="159"/>
        <v>0</v>
      </c>
      <c r="BF697" s="162"/>
      <c r="BG697" s="166">
        <f>IF(PMKAFAAPAYER[[#This Row],[ ]]="Payé",PMKAFAAPAYER[[#This Row],[07.05.2025]],0)</f>
        <v>0</v>
      </c>
      <c r="BH697" s="161"/>
      <c r="BI697" s="166">
        <f>IF(PMKAFAAPAYER[[#This Row],[ ]]="Payé",PMKAFAAPAYER[[#This Row],[14.05.2025]],0)</f>
        <v>0</v>
      </c>
      <c r="BJ697" s="161"/>
      <c r="BK697" s="166">
        <f>IF(PMKAFAAPAYER[[#This Row],[ ]]="Payé",PMKAFAAPAYER[[#This Row],[21.05.2025]],0)</f>
        <v>0</v>
      </c>
      <c r="BL697" s="161"/>
      <c r="BM697" s="176">
        <f>IF(PMKAFAAPAYER[[#This Row],[ ]]="Payé",PMKAFAAPAYER[[#This Row],[28.05.2025]],0)</f>
        <v>0</v>
      </c>
      <c r="BN697" s="17">
        <f t="shared" si="160"/>
        <v>0</v>
      </c>
      <c r="BO697" s="162"/>
      <c r="BP697" s="166">
        <f>IF(PMKAFAAPAYER[[#This Row],[ ]]="Payé",PMKAFAAPAYER[[#This Row],[04.06.2025]],0)</f>
        <v>0</v>
      </c>
      <c r="BQ697" s="161"/>
      <c r="BR697" s="166">
        <f>IF(PMKAFAAPAYER[[#This Row],[ ]]="Payé",PMKAFAAPAYER[[#This Row],[11.06.2025]],0)</f>
        <v>0</v>
      </c>
      <c r="BS697" s="161"/>
      <c r="BT697" s="166">
        <f>IF(PMKAFAAPAYER[[#This Row],[ ]]="Payé",PMKAFAAPAYER[[#This Row],[18.06.2025]],0)</f>
        <v>0</v>
      </c>
      <c r="BU697" s="161"/>
      <c r="BV697" s="176">
        <f>IF(PMKAFAAPAYER[[#This Row],[ ]]="Payé",PMKAFAAPAYER[[#This Row],[25.06.2025]],0)</f>
        <v>0</v>
      </c>
      <c r="BW697" s="18">
        <f t="shared" si="161"/>
        <v>0</v>
      </c>
      <c r="BX697" s="162"/>
      <c r="BY697" s="166">
        <f>IF(PMKAFAAPAYER[[#This Row],[ ]]="Payé",PMKAFAAPAYER[[#This Row],[02.07.2025]],0)</f>
        <v>0</v>
      </c>
      <c r="BZ697" s="161"/>
      <c r="CA697" s="166">
        <f>IF(PMKAFAAPAYER[[#This Row],[ ]]="Payé",PMKAFAAPAYER[[#This Row],[09.07.2025]],0)</f>
        <v>0</v>
      </c>
      <c r="CB697" s="161"/>
      <c r="CC697" s="166">
        <f>IF(PMKAFAAPAYER[[#This Row],[ ]]="Payé",PMKAFAAPAYER[[#This Row],[16.07.2025]],0)</f>
        <v>0</v>
      </c>
      <c r="CD697" s="161"/>
      <c r="CE697" s="166">
        <f>IF(PMKAFAAPAYER[[#This Row],[ ]]="Payé",PMKAFAAPAYER[[#This Row],[23.07.2025]],0)</f>
        <v>0</v>
      </c>
      <c r="CF697" s="161"/>
      <c r="CG697" s="176">
        <f>IF(PMKAFAAPAYER[[#This Row],[ ]]="Payé",PMKAFAAPAYER[[#This Row],[30.07.2025]],0)</f>
        <v>0</v>
      </c>
      <c r="CH697" s="17">
        <f t="shared" si="162"/>
        <v>0</v>
      </c>
      <c r="CI697" s="162"/>
      <c r="CJ697" s="166">
        <f>IF(PMKAFAAPAYER[[#This Row],[ ]]="Payé",PMKAFAAPAYER[[#This Row],[06.08.2025]],0)</f>
        <v>0</v>
      </c>
      <c r="CK697" s="161"/>
      <c r="CL697" s="166">
        <f>IF(PMKAFAAPAYER[[#This Row],[ ]]="Payé",PMKAFAAPAYER[[#This Row],[13.08.2025]],0)</f>
        <v>0</v>
      </c>
      <c r="CM697" s="161"/>
      <c r="CN697" s="166">
        <f>IF(PMKAFAAPAYER[[#This Row],[ ]]="Payé",PMKAFAAPAYER[[#This Row],[20.08.2025]],0)</f>
        <v>0</v>
      </c>
      <c r="CO697" s="161"/>
      <c r="CP697" s="176">
        <f>IF(PMKAFAAPAYER[[#This Row],[ ]]="Payé",PMKAFAAPAYER[[#This Row],[27.08.2025]],0)</f>
        <v>0</v>
      </c>
      <c r="CQ697" s="18">
        <f t="shared" si="163"/>
        <v>0</v>
      </c>
      <c r="CR697" s="162"/>
      <c r="CS697" s="166">
        <f>IF(PMKAFAAPAYER[[#This Row],[ ]]="Payé",PMKAFAAPAYER[[#This Row],[03.09.2025]],0)</f>
        <v>0</v>
      </c>
      <c r="CT697" s="161"/>
      <c r="CU697" s="166">
        <f>IF(PMKAFAAPAYER[[#This Row],[ ]]="Payé",PMKAFAAPAYER[[#This Row],[10.09.2025]],0)</f>
        <v>0</v>
      </c>
      <c r="CV697" s="161"/>
      <c r="CW697" s="166">
        <f>IF(PMKAFAAPAYER[[#This Row],[ ]]="Payé",PMKAFAAPAYER[[#This Row],[17.09.2025]],0)</f>
        <v>0</v>
      </c>
      <c r="CX697" s="161"/>
      <c r="CY697" s="176">
        <f>IF(PMKAFAAPAYER[[#This Row],[ ]]="Payé",PMKAFAAPAYER[[#This Row],[24.09.2025]],0)</f>
        <v>0</v>
      </c>
      <c r="CZ697" s="17">
        <f t="shared" si="164"/>
        <v>0</v>
      </c>
      <c r="DA697" s="162"/>
      <c r="DB697" s="166">
        <f>IF(PMKAFAAPAYER[[#This Row],[ ]]="Payé",PMKAFAAPAYER[[#This Row],[01.10.2025]],0)</f>
        <v>0</v>
      </c>
      <c r="DC697" s="161"/>
      <c r="DD697" s="166">
        <f>IF(PMKAFAAPAYER[[#This Row],[ ]]="Payé",PMKAFAAPAYER[[#This Row],[08.10.2025]],0)</f>
        <v>0</v>
      </c>
      <c r="DE697" s="161"/>
      <c r="DF697" s="166">
        <f>IF(PMKAFAAPAYER[[#This Row],[ ]]="Payé",PMKAFAAPAYER[[#This Row],[15.10.2025]],0)</f>
        <v>0</v>
      </c>
      <c r="DG697" s="161"/>
      <c r="DH697" s="166">
        <f>IF(PMKAFAAPAYER[[#This Row],[ ]]="Payé",PMKAFAAPAYER[[#This Row],[22.10.2025]],0)</f>
        <v>0</v>
      </c>
      <c r="DI697" s="161"/>
      <c r="DJ697" s="176">
        <f>IF(PMKAFAAPAYER[[#This Row],[ ]]="Payé",PMKAFAAPAYER[[#This Row],[29.10.2025]],0)</f>
        <v>0</v>
      </c>
      <c r="DK697" s="18">
        <f t="shared" si="165"/>
        <v>0</v>
      </c>
      <c r="DL697" s="162"/>
      <c r="DM697" s="166">
        <f>IF(PMKAFAAPAYER[[#This Row],[ ]]="Payé",PMKAFAAPAYER[[#This Row],[05.11.2025]],0)</f>
        <v>0</v>
      </c>
      <c r="DN697" s="161"/>
      <c r="DO697" s="166">
        <f>IF(PMKAFAAPAYER[[#This Row],[ ]]="Payé",PMKAFAAPAYER[[#This Row],[12.11.2025]],0)</f>
        <v>0</v>
      </c>
      <c r="DP697" s="161"/>
      <c r="DQ697" s="166">
        <f>IF(PMKAFAAPAYER[[#This Row],[ ]]="Payé",PMKAFAAPAYER[[#This Row],[19.11.2025]],0)</f>
        <v>0</v>
      </c>
      <c r="DR697" s="161"/>
      <c r="DS697" s="176">
        <f>IF(PMKAFAAPAYER[[#This Row],[ ]]="Payé",PMKAFAAPAYER[[#This Row],[26.11.2025]],0)</f>
        <v>0</v>
      </c>
      <c r="DT697" s="17">
        <f t="shared" si="166"/>
        <v>0</v>
      </c>
      <c r="DU697" s="162"/>
      <c r="DV697" s="166">
        <f>IF(PMKAFAAPAYER[[#This Row],[ ]]="Payé",PMKAFAAPAYER[[#This Row],[03.12.2025]],0)</f>
        <v>0</v>
      </c>
      <c r="DW697" s="161"/>
      <c r="DX697" s="166">
        <f>IF(PMKAFAAPAYER[[#This Row],[ ]]="Payé",PMKAFAAPAYER[[#This Row],[10.12.2025]],0)</f>
        <v>0</v>
      </c>
      <c r="DY697" s="161"/>
      <c r="DZ697" s="166">
        <f>IF(PMKAFAAPAYER[[#This Row],[ ]]="Payé",PMKAFAAPAYER[[#This Row],[17.12.2025]],0)</f>
        <v>0</v>
      </c>
      <c r="EA697" s="161"/>
      <c r="EB697" s="166">
        <f>IF(PMKAFAAPAYER[[#This Row],[ ]]="Payé",PMKAFAAPAYER[[#This Row],[24.12.2025]],0)</f>
        <v>0</v>
      </c>
      <c r="EC697" s="161"/>
      <c r="ED697" s="176">
        <f>IF(PMKAFAAPAYER[[#This Row],[ ]]="Payé",PMKAFAAPAYER[[#This Row],[31.12.2025]],0)</f>
        <v>0</v>
      </c>
      <c r="EE697" s="18">
        <f t="shared" si="167"/>
        <v>0</v>
      </c>
      <c r="EF697" s="11">
        <f t="shared" si="168"/>
        <v>0</v>
      </c>
      <c r="EG697" s="16">
        <f>+PMKAFAAPAYER[[#This Row],[CHF]]-PMKAFAAPAYER[[#This Row],[T2025]]</f>
        <v>0</v>
      </c>
    </row>
    <row r="698" spans="1:137" x14ac:dyDescent="0.3">
      <c r="A698" s="9">
        <f t="shared" si="169"/>
        <v>693</v>
      </c>
      <c r="B698" s="250"/>
      <c r="C698" s="251"/>
      <c r="D698" s="252"/>
      <c r="E698" s="253"/>
      <c r="F698" s="265">
        <f t="shared" si="170"/>
        <v>0</v>
      </c>
      <c r="G698" s="254"/>
      <c r="H698" s="255"/>
      <c r="I698" s="256"/>
      <c r="J698" s="14"/>
      <c r="K698" s="14"/>
      <c r="L698" s="14"/>
      <c r="N698" s="15"/>
      <c r="P698" s="258"/>
      <c r="Q698" s="259"/>
      <c r="R698" s="260"/>
      <c r="S698" s="166">
        <f>IF(PMKAFAAPAYER[[#This Row],[ ]]="Payé",PMKAFAAPAYER[[#This Row],[02.01.2025]],0)</f>
        <v>0</v>
      </c>
      <c r="T698" s="234"/>
      <c r="U698" s="166">
        <f>IF(PMKAFAAPAYER[[#This Row],[ ]]="Payé",PMKAFAAPAYER[[#This Row],[09.01.2025]],0)</f>
        <v>0</v>
      </c>
      <c r="V698" s="234"/>
      <c r="W698" s="166">
        <f>IF(PMKAFAAPAYER[[#This Row],[ ]]="Payé",PMKAFAAPAYER[[#This Row],[16.01.2025]],0)</f>
        <v>0</v>
      </c>
      <c r="X698" s="234"/>
      <c r="Y698" s="166">
        <f>IF(PMKAFAAPAYER[[#This Row],[ ]]="Payé",PMKAFAAPAYER[[#This Row],[23.01.2025]],0)</f>
        <v>0</v>
      </c>
      <c r="Z698" s="234"/>
      <c r="AA698" s="176">
        <f>IF(PMKAFAAPAYER[[#This Row],[ ]]="Payé",PMKAFAAPAYER[[#This Row],[30.01.2025]],0)</f>
        <v>0</v>
      </c>
      <c r="AB698" s="32">
        <f t="shared" si="156"/>
        <v>0</v>
      </c>
      <c r="AC698" s="234"/>
      <c r="AD698" s="166">
        <f>IF(PMKAFAAPAYER[[#This Row],[ ]]="Payé",PMKAFAAPAYER[[#This Row],[06.02.2025]],0)</f>
        <v>0</v>
      </c>
      <c r="AE698" s="234"/>
      <c r="AF698" s="166">
        <f>IF(PMKAFAAPAYER[[#This Row],[ ]]="Payé",PMKAFAAPAYER[[#This Row],[13.02.2025]],0)</f>
        <v>0</v>
      </c>
      <c r="AG698" s="234"/>
      <c r="AH698" s="166">
        <f>IF(PMKAFAAPAYER[[#This Row],[ ]]="Payé",PMKAFAAPAYER[[#This Row],[20.02.2025]],0)</f>
        <v>0</v>
      </c>
      <c r="AI698" s="234"/>
      <c r="AJ698" s="176">
        <f>IF(PMKAFAAPAYER[[#This Row],[ ]]="Payé",PMKAFAAPAYER[[#This Row],[27.02.2025]],0)</f>
        <v>0</v>
      </c>
      <c r="AK698" s="47">
        <f t="shared" si="157"/>
        <v>0</v>
      </c>
      <c r="AL698" s="162"/>
      <c r="AM698" s="166">
        <f>IF(PMKAFAAPAYER[[#This Row],[ ]]="Payé",PMKAFAAPAYER[[#This Row],[05.03.2025]],0)</f>
        <v>0</v>
      </c>
      <c r="AN698" s="161"/>
      <c r="AO698" s="166">
        <f>IF(PMKAFAAPAYER[[#This Row],[ ]]="Payé",PMKAFAAPAYER[[#This Row],[12.03.2025]],0)</f>
        <v>0</v>
      </c>
      <c r="AP698" s="161"/>
      <c r="AQ698" s="166">
        <f>IF(PMKAFAAPAYER[[#This Row],[ ]]="Payé",PMKAFAAPAYER[[#This Row],[19.03.2025]],0)</f>
        <v>0</v>
      </c>
      <c r="AR698" s="161"/>
      <c r="AS698" s="176">
        <f>IF(PMKAFAAPAYER[[#This Row],[ ]]="Payé",PMKAFAAPAYER[[#This Row],[26.03.2025]],0)</f>
        <v>0</v>
      </c>
      <c r="AT698" s="17">
        <f t="shared" si="158"/>
        <v>0</v>
      </c>
      <c r="AU698" s="162"/>
      <c r="AV698" s="166">
        <f>IF(PMKAFAAPAYER[[#This Row],[ ]]="Payé",PMKAFAAPAYER[[#This Row],[02.04.2025]],0)</f>
        <v>0</v>
      </c>
      <c r="AW698" s="161"/>
      <c r="AX698" s="166">
        <f>IF(PMKAFAAPAYER[[#This Row],[ ]]="Payé",PMKAFAAPAYER[[#This Row],[09.04.2025]],0)</f>
        <v>0</v>
      </c>
      <c r="AY698" s="161"/>
      <c r="AZ698" s="166">
        <f>IF(PMKAFAAPAYER[[#This Row],[ ]]="Payé",PMKAFAAPAYER[[#This Row],[16.04.2025]],0)</f>
        <v>0</v>
      </c>
      <c r="BA698" s="161"/>
      <c r="BB698" s="166">
        <f>IF(PMKAFAAPAYER[[#This Row],[ ]]="Payé",PMKAFAAPAYER[[#This Row],[23.04.2025]],0)</f>
        <v>0</v>
      </c>
      <c r="BC698" s="161"/>
      <c r="BD698" s="176">
        <f>IF(PMKAFAAPAYER[[#This Row],[ ]]="Payé",PMKAFAAPAYER[[#This Row],[30.04.2025]],0)</f>
        <v>0</v>
      </c>
      <c r="BE698" s="18">
        <f t="shared" si="159"/>
        <v>0</v>
      </c>
      <c r="BF698" s="162"/>
      <c r="BG698" s="166">
        <f>IF(PMKAFAAPAYER[[#This Row],[ ]]="Payé",PMKAFAAPAYER[[#This Row],[07.05.2025]],0)</f>
        <v>0</v>
      </c>
      <c r="BH698" s="161"/>
      <c r="BI698" s="166">
        <f>IF(PMKAFAAPAYER[[#This Row],[ ]]="Payé",PMKAFAAPAYER[[#This Row],[14.05.2025]],0)</f>
        <v>0</v>
      </c>
      <c r="BJ698" s="161"/>
      <c r="BK698" s="166">
        <f>IF(PMKAFAAPAYER[[#This Row],[ ]]="Payé",PMKAFAAPAYER[[#This Row],[21.05.2025]],0)</f>
        <v>0</v>
      </c>
      <c r="BL698" s="161"/>
      <c r="BM698" s="176">
        <f>IF(PMKAFAAPAYER[[#This Row],[ ]]="Payé",PMKAFAAPAYER[[#This Row],[28.05.2025]],0)</f>
        <v>0</v>
      </c>
      <c r="BN698" s="17">
        <f t="shared" si="160"/>
        <v>0</v>
      </c>
      <c r="BO698" s="162"/>
      <c r="BP698" s="166">
        <f>IF(PMKAFAAPAYER[[#This Row],[ ]]="Payé",PMKAFAAPAYER[[#This Row],[04.06.2025]],0)</f>
        <v>0</v>
      </c>
      <c r="BQ698" s="161"/>
      <c r="BR698" s="166">
        <f>IF(PMKAFAAPAYER[[#This Row],[ ]]="Payé",PMKAFAAPAYER[[#This Row],[11.06.2025]],0)</f>
        <v>0</v>
      </c>
      <c r="BS698" s="161"/>
      <c r="BT698" s="166">
        <f>IF(PMKAFAAPAYER[[#This Row],[ ]]="Payé",PMKAFAAPAYER[[#This Row],[18.06.2025]],0)</f>
        <v>0</v>
      </c>
      <c r="BU698" s="161"/>
      <c r="BV698" s="176">
        <f>IF(PMKAFAAPAYER[[#This Row],[ ]]="Payé",PMKAFAAPAYER[[#This Row],[25.06.2025]],0)</f>
        <v>0</v>
      </c>
      <c r="BW698" s="18">
        <f t="shared" si="161"/>
        <v>0</v>
      </c>
      <c r="BX698" s="162"/>
      <c r="BY698" s="166">
        <f>IF(PMKAFAAPAYER[[#This Row],[ ]]="Payé",PMKAFAAPAYER[[#This Row],[02.07.2025]],0)</f>
        <v>0</v>
      </c>
      <c r="BZ698" s="161"/>
      <c r="CA698" s="166">
        <f>IF(PMKAFAAPAYER[[#This Row],[ ]]="Payé",PMKAFAAPAYER[[#This Row],[09.07.2025]],0)</f>
        <v>0</v>
      </c>
      <c r="CB698" s="161"/>
      <c r="CC698" s="166">
        <f>IF(PMKAFAAPAYER[[#This Row],[ ]]="Payé",PMKAFAAPAYER[[#This Row],[16.07.2025]],0)</f>
        <v>0</v>
      </c>
      <c r="CD698" s="161"/>
      <c r="CE698" s="166">
        <f>IF(PMKAFAAPAYER[[#This Row],[ ]]="Payé",PMKAFAAPAYER[[#This Row],[23.07.2025]],0)</f>
        <v>0</v>
      </c>
      <c r="CF698" s="161"/>
      <c r="CG698" s="176">
        <f>IF(PMKAFAAPAYER[[#This Row],[ ]]="Payé",PMKAFAAPAYER[[#This Row],[30.07.2025]],0)</f>
        <v>0</v>
      </c>
      <c r="CH698" s="17">
        <f t="shared" si="162"/>
        <v>0</v>
      </c>
      <c r="CI698" s="162"/>
      <c r="CJ698" s="166">
        <f>IF(PMKAFAAPAYER[[#This Row],[ ]]="Payé",PMKAFAAPAYER[[#This Row],[06.08.2025]],0)</f>
        <v>0</v>
      </c>
      <c r="CK698" s="161"/>
      <c r="CL698" s="166">
        <f>IF(PMKAFAAPAYER[[#This Row],[ ]]="Payé",PMKAFAAPAYER[[#This Row],[13.08.2025]],0)</f>
        <v>0</v>
      </c>
      <c r="CM698" s="161"/>
      <c r="CN698" s="166">
        <f>IF(PMKAFAAPAYER[[#This Row],[ ]]="Payé",PMKAFAAPAYER[[#This Row],[20.08.2025]],0)</f>
        <v>0</v>
      </c>
      <c r="CO698" s="161"/>
      <c r="CP698" s="176">
        <f>IF(PMKAFAAPAYER[[#This Row],[ ]]="Payé",PMKAFAAPAYER[[#This Row],[27.08.2025]],0)</f>
        <v>0</v>
      </c>
      <c r="CQ698" s="18">
        <f t="shared" si="163"/>
        <v>0</v>
      </c>
      <c r="CR698" s="162"/>
      <c r="CS698" s="166">
        <f>IF(PMKAFAAPAYER[[#This Row],[ ]]="Payé",PMKAFAAPAYER[[#This Row],[03.09.2025]],0)</f>
        <v>0</v>
      </c>
      <c r="CT698" s="161"/>
      <c r="CU698" s="166">
        <f>IF(PMKAFAAPAYER[[#This Row],[ ]]="Payé",PMKAFAAPAYER[[#This Row],[10.09.2025]],0)</f>
        <v>0</v>
      </c>
      <c r="CV698" s="161"/>
      <c r="CW698" s="166">
        <f>IF(PMKAFAAPAYER[[#This Row],[ ]]="Payé",PMKAFAAPAYER[[#This Row],[17.09.2025]],0)</f>
        <v>0</v>
      </c>
      <c r="CX698" s="161"/>
      <c r="CY698" s="176">
        <f>IF(PMKAFAAPAYER[[#This Row],[ ]]="Payé",PMKAFAAPAYER[[#This Row],[24.09.2025]],0)</f>
        <v>0</v>
      </c>
      <c r="CZ698" s="17">
        <f t="shared" si="164"/>
        <v>0</v>
      </c>
      <c r="DA698" s="162"/>
      <c r="DB698" s="166">
        <f>IF(PMKAFAAPAYER[[#This Row],[ ]]="Payé",PMKAFAAPAYER[[#This Row],[01.10.2025]],0)</f>
        <v>0</v>
      </c>
      <c r="DC698" s="161"/>
      <c r="DD698" s="166">
        <f>IF(PMKAFAAPAYER[[#This Row],[ ]]="Payé",PMKAFAAPAYER[[#This Row],[08.10.2025]],0)</f>
        <v>0</v>
      </c>
      <c r="DE698" s="161"/>
      <c r="DF698" s="166">
        <f>IF(PMKAFAAPAYER[[#This Row],[ ]]="Payé",PMKAFAAPAYER[[#This Row],[15.10.2025]],0)</f>
        <v>0</v>
      </c>
      <c r="DG698" s="161"/>
      <c r="DH698" s="166">
        <f>IF(PMKAFAAPAYER[[#This Row],[ ]]="Payé",PMKAFAAPAYER[[#This Row],[22.10.2025]],0)</f>
        <v>0</v>
      </c>
      <c r="DI698" s="161"/>
      <c r="DJ698" s="176">
        <f>IF(PMKAFAAPAYER[[#This Row],[ ]]="Payé",PMKAFAAPAYER[[#This Row],[29.10.2025]],0)</f>
        <v>0</v>
      </c>
      <c r="DK698" s="18">
        <f t="shared" si="165"/>
        <v>0</v>
      </c>
      <c r="DL698" s="162"/>
      <c r="DM698" s="166">
        <f>IF(PMKAFAAPAYER[[#This Row],[ ]]="Payé",PMKAFAAPAYER[[#This Row],[05.11.2025]],0)</f>
        <v>0</v>
      </c>
      <c r="DN698" s="161"/>
      <c r="DO698" s="166">
        <f>IF(PMKAFAAPAYER[[#This Row],[ ]]="Payé",PMKAFAAPAYER[[#This Row],[12.11.2025]],0)</f>
        <v>0</v>
      </c>
      <c r="DP698" s="161"/>
      <c r="DQ698" s="166">
        <f>IF(PMKAFAAPAYER[[#This Row],[ ]]="Payé",PMKAFAAPAYER[[#This Row],[19.11.2025]],0)</f>
        <v>0</v>
      </c>
      <c r="DR698" s="161"/>
      <c r="DS698" s="176">
        <f>IF(PMKAFAAPAYER[[#This Row],[ ]]="Payé",PMKAFAAPAYER[[#This Row],[26.11.2025]],0)</f>
        <v>0</v>
      </c>
      <c r="DT698" s="17">
        <f t="shared" si="166"/>
        <v>0</v>
      </c>
      <c r="DU698" s="162"/>
      <c r="DV698" s="166">
        <f>IF(PMKAFAAPAYER[[#This Row],[ ]]="Payé",PMKAFAAPAYER[[#This Row],[03.12.2025]],0)</f>
        <v>0</v>
      </c>
      <c r="DW698" s="161"/>
      <c r="DX698" s="166">
        <f>IF(PMKAFAAPAYER[[#This Row],[ ]]="Payé",PMKAFAAPAYER[[#This Row],[10.12.2025]],0)</f>
        <v>0</v>
      </c>
      <c r="DY698" s="161"/>
      <c r="DZ698" s="166">
        <f>IF(PMKAFAAPAYER[[#This Row],[ ]]="Payé",PMKAFAAPAYER[[#This Row],[17.12.2025]],0)</f>
        <v>0</v>
      </c>
      <c r="EA698" s="161"/>
      <c r="EB698" s="166">
        <f>IF(PMKAFAAPAYER[[#This Row],[ ]]="Payé",PMKAFAAPAYER[[#This Row],[24.12.2025]],0)</f>
        <v>0</v>
      </c>
      <c r="EC698" s="161"/>
      <c r="ED698" s="176">
        <f>IF(PMKAFAAPAYER[[#This Row],[ ]]="Payé",PMKAFAAPAYER[[#This Row],[31.12.2025]],0)</f>
        <v>0</v>
      </c>
      <c r="EE698" s="18">
        <f t="shared" si="167"/>
        <v>0</v>
      </c>
      <c r="EF698" s="11">
        <f t="shared" si="168"/>
        <v>0</v>
      </c>
      <c r="EG698" s="16">
        <f>+PMKAFAAPAYER[[#This Row],[CHF]]-PMKAFAAPAYER[[#This Row],[T2025]]</f>
        <v>0</v>
      </c>
    </row>
    <row r="699" spans="1:137" x14ac:dyDescent="0.3">
      <c r="A699" s="9">
        <f t="shared" si="169"/>
        <v>694</v>
      </c>
      <c r="B699" s="250"/>
      <c r="C699" s="251"/>
      <c r="D699" s="252"/>
      <c r="E699" s="253"/>
      <c r="F699" s="265">
        <f t="shared" si="170"/>
        <v>0</v>
      </c>
      <c r="G699" s="254"/>
      <c r="H699" s="255"/>
      <c r="I699" s="256"/>
      <c r="J699" s="14"/>
      <c r="K699" s="14"/>
      <c r="L699" s="14"/>
      <c r="N699" s="15"/>
      <c r="P699" s="258"/>
      <c r="Q699" s="259"/>
      <c r="R699" s="260"/>
      <c r="S699" s="166">
        <f>IF(PMKAFAAPAYER[[#This Row],[ ]]="Payé",PMKAFAAPAYER[[#This Row],[02.01.2025]],0)</f>
        <v>0</v>
      </c>
      <c r="T699" s="234"/>
      <c r="U699" s="166">
        <f>IF(PMKAFAAPAYER[[#This Row],[ ]]="Payé",PMKAFAAPAYER[[#This Row],[09.01.2025]],0)</f>
        <v>0</v>
      </c>
      <c r="V699" s="234"/>
      <c r="W699" s="166">
        <f>IF(PMKAFAAPAYER[[#This Row],[ ]]="Payé",PMKAFAAPAYER[[#This Row],[16.01.2025]],0)</f>
        <v>0</v>
      </c>
      <c r="X699" s="234"/>
      <c r="Y699" s="166">
        <f>IF(PMKAFAAPAYER[[#This Row],[ ]]="Payé",PMKAFAAPAYER[[#This Row],[23.01.2025]],0)</f>
        <v>0</v>
      </c>
      <c r="Z699" s="234"/>
      <c r="AA699" s="176">
        <f>IF(PMKAFAAPAYER[[#This Row],[ ]]="Payé",PMKAFAAPAYER[[#This Row],[30.01.2025]],0)</f>
        <v>0</v>
      </c>
      <c r="AB699" s="32">
        <f t="shared" si="156"/>
        <v>0</v>
      </c>
      <c r="AC699" s="234"/>
      <c r="AD699" s="166">
        <f>IF(PMKAFAAPAYER[[#This Row],[ ]]="Payé",PMKAFAAPAYER[[#This Row],[06.02.2025]],0)</f>
        <v>0</v>
      </c>
      <c r="AE699" s="234"/>
      <c r="AF699" s="166">
        <f>IF(PMKAFAAPAYER[[#This Row],[ ]]="Payé",PMKAFAAPAYER[[#This Row],[13.02.2025]],0)</f>
        <v>0</v>
      </c>
      <c r="AG699" s="234"/>
      <c r="AH699" s="166">
        <f>IF(PMKAFAAPAYER[[#This Row],[ ]]="Payé",PMKAFAAPAYER[[#This Row],[20.02.2025]],0)</f>
        <v>0</v>
      </c>
      <c r="AI699" s="234"/>
      <c r="AJ699" s="176">
        <f>IF(PMKAFAAPAYER[[#This Row],[ ]]="Payé",PMKAFAAPAYER[[#This Row],[27.02.2025]],0)</f>
        <v>0</v>
      </c>
      <c r="AK699" s="47">
        <f t="shared" si="157"/>
        <v>0</v>
      </c>
      <c r="AL699" s="162"/>
      <c r="AM699" s="166">
        <f>IF(PMKAFAAPAYER[[#This Row],[ ]]="Payé",PMKAFAAPAYER[[#This Row],[05.03.2025]],0)</f>
        <v>0</v>
      </c>
      <c r="AN699" s="161"/>
      <c r="AO699" s="166">
        <f>IF(PMKAFAAPAYER[[#This Row],[ ]]="Payé",PMKAFAAPAYER[[#This Row],[12.03.2025]],0)</f>
        <v>0</v>
      </c>
      <c r="AP699" s="161"/>
      <c r="AQ699" s="166">
        <f>IF(PMKAFAAPAYER[[#This Row],[ ]]="Payé",PMKAFAAPAYER[[#This Row],[19.03.2025]],0)</f>
        <v>0</v>
      </c>
      <c r="AR699" s="161"/>
      <c r="AS699" s="176">
        <f>IF(PMKAFAAPAYER[[#This Row],[ ]]="Payé",PMKAFAAPAYER[[#This Row],[26.03.2025]],0)</f>
        <v>0</v>
      </c>
      <c r="AT699" s="17">
        <f t="shared" si="158"/>
        <v>0</v>
      </c>
      <c r="AU699" s="162"/>
      <c r="AV699" s="166">
        <f>IF(PMKAFAAPAYER[[#This Row],[ ]]="Payé",PMKAFAAPAYER[[#This Row],[02.04.2025]],0)</f>
        <v>0</v>
      </c>
      <c r="AW699" s="161"/>
      <c r="AX699" s="166">
        <f>IF(PMKAFAAPAYER[[#This Row],[ ]]="Payé",PMKAFAAPAYER[[#This Row],[09.04.2025]],0)</f>
        <v>0</v>
      </c>
      <c r="AY699" s="161"/>
      <c r="AZ699" s="166">
        <f>IF(PMKAFAAPAYER[[#This Row],[ ]]="Payé",PMKAFAAPAYER[[#This Row],[16.04.2025]],0)</f>
        <v>0</v>
      </c>
      <c r="BA699" s="161"/>
      <c r="BB699" s="166">
        <f>IF(PMKAFAAPAYER[[#This Row],[ ]]="Payé",PMKAFAAPAYER[[#This Row],[23.04.2025]],0)</f>
        <v>0</v>
      </c>
      <c r="BC699" s="161"/>
      <c r="BD699" s="176">
        <f>IF(PMKAFAAPAYER[[#This Row],[ ]]="Payé",PMKAFAAPAYER[[#This Row],[30.04.2025]],0)</f>
        <v>0</v>
      </c>
      <c r="BE699" s="18">
        <f t="shared" si="159"/>
        <v>0</v>
      </c>
      <c r="BF699" s="162"/>
      <c r="BG699" s="166">
        <f>IF(PMKAFAAPAYER[[#This Row],[ ]]="Payé",PMKAFAAPAYER[[#This Row],[07.05.2025]],0)</f>
        <v>0</v>
      </c>
      <c r="BH699" s="161"/>
      <c r="BI699" s="166">
        <f>IF(PMKAFAAPAYER[[#This Row],[ ]]="Payé",PMKAFAAPAYER[[#This Row],[14.05.2025]],0)</f>
        <v>0</v>
      </c>
      <c r="BJ699" s="161"/>
      <c r="BK699" s="166">
        <f>IF(PMKAFAAPAYER[[#This Row],[ ]]="Payé",PMKAFAAPAYER[[#This Row],[21.05.2025]],0)</f>
        <v>0</v>
      </c>
      <c r="BL699" s="161"/>
      <c r="BM699" s="176">
        <f>IF(PMKAFAAPAYER[[#This Row],[ ]]="Payé",PMKAFAAPAYER[[#This Row],[28.05.2025]],0)</f>
        <v>0</v>
      </c>
      <c r="BN699" s="17">
        <f t="shared" si="160"/>
        <v>0</v>
      </c>
      <c r="BO699" s="162"/>
      <c r="BP699" s="166">
        <f>IF(PMKAFAAPAYER[[#This Row],[ ]]="Payé",PMKAFAAPAYER[[#This Row],[04.06.2025]],0)</f>
        <v>0</v>
      </c>
      <c r="BQ699" s="161"/>
      <c r="BR699" s="166">
        <f>IF(PMKAFAAPAYER[[#This Row],[ ]]="Payé",PMKAFAAPAYER[[#This Row],[11.06.2025]],0)</f>
        <v>0</v>
      </c>
      <c r="BS699" s="161"/>
      <c r="BT699" s="166">
        <f>IF(PMKAFAAPAYER[[#This Row],[ ]]="Payé",PMKAFAAPAYER[[#This Row],[18.06.2025]],0)</f>
        <v>0</v>
      </c>
      <c r="BU699" s="161"/>
      <c r="BV699" s="176">
        <f>IF(PMKAFAAPAYER[[#This Row],[ ]]="Payé",PMKAFAAPAYER[[#This Row],[25.06.2025]],0)</f>
        <v>0</v>
      </c>
      <c r="BW699" s="18">
        <f t="shared" si="161"/>
        <v>0</v>
      </c>
      <c r="BX699" s="162"/>
      <c r="BY699" s="166">
        <f>IF(PMKAFAAPAYER[[#This Row],[ ]]="Payé",PMKAFAAPAYER[[#This Row],[02.07.2025]],0)</f>
        <v>0</v>
      </c>
      <c r="BZ699" s="161"/>
      <c r="CA699" s="166">
        <f>IF(PMKAFAAPAYER[[#This Row],[ ]]="Payé",PMKAFAAPAYER[[#This Row],[09.07.2025]],0)</f>
        <v>0</v>
      </c>
      <c r="CB699" s="161"/>
      <c r="CC699" s="166">
        <f>IF(PMKAFAAPAYER[[#This Row],[ ]]="Payé",PMKAFAAPAYER[[#This Row],[16.07.2025]],0)</f>
        <v>0</v>
      </c>
      <c r="CD699" s="161"/>
      <c r="CE699" s="166">
        <f>IF(PMKAFAAPAYER[[#This Row],[ ]]="Payé",PMKAFAAPAYER[[#This Row],[23.07.2025]],0)</f>
        <v>0</v>
      </c>
      <c r="CF699" s="161"/>
      <c r="CG699" s="176">
        <f>IF(PMKAFAAPAYER[[#This Row],[ ]]="Payé",PMKAFAAPAYER[[#This Row],[30.07.2025]],0)</f>
        <v>0</v>
      </c>
      <c r="CH699" s="17">
        <f t="shared" si="162"/>
        <v>0</v>
      </c>
      <c r="CI699" s="162"/>
      <c r="CJ699" s="166">
        <f>IF(PMKAFAAPAYER[[#This Row],[ ]]="Payé",PMKAFAAPAYER[[#This Row],[06.08.2025]],0)</f>
        <v>0</v>
      </c>
      <c r="CK699" s="161"/>
      <c r="CL699" s="166">
        <f>IF(PMKAFAAPAYER[[#This Row],[ ]]="Payé",PMKAFAAPAYER[[#This Row],[13.08.2025]],0)</f>
        <v>0</v>
      </c>
      <c r="CM699" s="161"/>
      <c r="CN699" s="166">
        <f>IF(PMKAFAAPAYER[[#This Row],[ ]]="Payé",PMKAFAAPAYER[[#This Row],[20.08.2025]],0)</f>
        <v>0</v>
      </c>
      <c r="CO699" s="161"/>
      <c r="CP699" s="176">
        <f>IF(PMKAFAAPAYER[[#This Row],[ ]]="Payé",PMKAFAAPAYER[[#This Row],[27.08.2025]],0)</f>
        <v>0</v>
      </c>
      <c r="CQ699" s="18">
        <f t="shared" si="163"/>
        <v>0</v>
      </c>
      <c r="CR699" s="162"/>
      <c r="CS699" s="166">
        <f>IF(PMKAFAAPAYER[[#This Row],[ ]]="Payé",PMKAFAAPAYER[[#This Row],[03.09.2025]],0)</f>
        <v>0</v>
      </c>
      <c r="CT699" s="161"/>
      <c r="CU699" s="166">
        <f>IF(PMKAFAAPAYER[[#This Row],[ ]]="Payé",PMKAFAAPAYER[[#This Row],[10.09.2025]],0)</f>
        <v>0</v>
      </c>
      <c r="CV699" s="161"/>
      <c r="CW699" s="166">
        <f>IF(PMKAFAAPAYER[[#This Row],[ ]]="Payé",PMKAFAAPAYER[[#This Row],[17.09.2025]],0)</f>
        <v>0</v>
      </c>
      <c r="CX699" s="161"/>
      <c r="CY699" s="176">
        <f>IF(PMKAFAAPAYER[[#This Row],[ ]]="Payé",PMKAFAAPAYER[[#This Row],[24.09.2025]],0)</f>
        <v>0</v>
      </c>
      <c r="CZ699" s="17">
        <f t="shared" si="164"/>
        <v>0</v>
      </c>
      <c r="DA699" s="162"/>
      <c r="DB699" s="166">
        <f>IF(PMKAFAAPAYER[[#This Row],[ ]]="Payé",PMKAFAAPAYER[[#This Row],[01.10.2025]],0)</f>
        <v>0</v>
      </c>
      <c r="DC699" s="161"/>
      <c r="DD699" s="166">
        <f>IF(PMKAFAAPAYER[[#This Row],[ ]]="Payé",PMKAFAAPAYER[[#This Row],[08.10.2025]],0)</f>
        <v>0</v>
      </c>
      <c r="DE699" s="161"/>
      <c r="DF699" s="166">
        <f>IF(PMKAFAAPAYER[[#This Row],[ ]]="Payé",PMKAFAAPAYER[[#This Row],[15.10.2025]],0)</f>
        <v>0</v>
      </c>
      <c r="DG699" s="161"/>
      <c r="DH699" s="166">
        <f>IF(PMKAFAAPAYER[[#This Row],[ ]]="Payé",PMKAFAAPAYER[[#This Row],[22.10.2025]],0)</f>
        <v>0</v>
      </c>
      <c r="DI699" s="161"/>
      <c r="DJ699" s="176">
        <f>IF(PMKAFAAPAYER[[#This Row],[ ]]="Payé",PMKAFAAPAYER[[#This Row],[29.10.2025]],0)</f>
        <v>0</v>
      </c>
      <c r="DK699" s="18">
        <f t="shared" si="165"/>
        <v>0</v>
      </c>
      <c r="DL699" s="162"/>
      <c r="DM699" s="166">
        <f>IF(PMKAFAAPAYER[[#This Row],[ ]]="Payé",PMKAFAAPAYER[[#This Row],[05.11.2025]],0)</f>
        <v>0</v>
      </c>
      <c r="DN699" s="161"/>
      <c r="DO699" s="166">
        <f>IF(PMKAFAAPAYER[[#This Row],[ ]]="Payé",PMKAFAAPAYER[[#This Row],[12.11.2025]],0)</f>
        <v>0</v>
      </c>
      <c r="DP699" s="161"/>
      <c r="DQ699" s="166">
        <f>IF(PMKAFAAPAYER[[#This Row],[ ]]="Payé",PMKAFAAPAYER[[#This Row],[19.11.2025]],0)</f>
        <v>0</v>
      </c>
      <c r="DR699" s="161"/>
      <c r="DS699" s="176">
        <f>IF(PMKAFAAPAYER[[#This Row],[ ]]="Payé",PMKAFAAPAYER[[#This Row],[26.11.2025]],0)</f>
        <v>0</v>
      </c>
      <c r="DT699" s="17">
        <f t="shared" si="166"/>
        <v>0</v>
      </c>
      <c r="DU699" s="162"/>
      <c r="DV699" s="166">
        <f>IF(PMKAFAAPAYER[[#This Row],[ ]]="Payé",PMKAFAAPAYER[[#This Row],[03.12.2025]],0)</f>
        <v>0</v>
      </c>
      <c r="DW699" s="161"/>
      <c r="DX699" s="166">
        <f>IF(PMKAFAAPAYER[[#This Row],[ ]]="Payé",PMKAFAAPAYER[[#This Row],[10.12.2025]],0)</f>
        <v>0</v>
      </c>
      <c r="DY699" s="161"/>
      <c r="DZ699" s="166">
        <f>IF(PMKAFAAPAYER[[#This Row],[ ]]="Payé",PMKAFAAPAYER[[#This Row],[17.12.2025]],0)</f>
        <v>0</v>
      </c>
      <c r="EA699" s="161"/>
      <c r="EB699" s="166">
        <f>IF(PMKAFAAPAYER[[#This Row],[ ]]="Payé",PMKAFAAPAYER[[#This Row],[24.12.2025]],0)</f>
        <v>0</v>
      </c>
      <c r="EC699" s="161"/>
      <c r="ED699" s="176">
        <f>IF(PMKAFAAPAYER[[#This Row],[ ]]="Payé",PMKAFAAPAYER[[#This Row],[31.12.2025]],0)</f>
        <v>0</v>
      </c>
      <c r="EE699" s="18">
        <f t="shared" si="167"/>
        <v>0</v>
      </c>
      <c r="EF699" s="11">
        <f t="shared" si="168"/>
        <v>0</v>
      </c>
      <c r="EG699" s="16">
        <f>+PMKAFAAPAYER[[#This Row],[CHF]]-PMKAFAAPAYER[[#This Row],[T2025]]</f>
        <v>0</v>
      </c>
    </row>
    <row r="700" spans="1:137" x14ac:dyDescent="0.3">
      <c r="A700" s="9">
        <f t="shared" si="169"/>
        <v>695</v>
      </c>
      <c r="B700" s="250"/>
      <c r="C700" s="251"/>
      <c r="D700" s="252"/>
      <c r="E700" s="253"/>
      <c r="F700" s="265">
        <f t="shared" si="170"/>
        <v>0</v>
      </c>
      <c r="G700" s="254"/>
      <c r="H700" s="255"/>
      <c r="I700" s="256"/>
      <c r="J700" s="14"/>
      <c r="K700" s="14"/>
      <c r="L700" s="14"/>
      <c r="N700" s="15"/>
      <c r="P700" s="258"/>
      <c r="Q700" s="259"/>
      <c r="R700" s="260"/>
      <c r="S700" s="166">
        <f>IF(PMKAFAAPAYER[[#This Row],[ ]]="Payé",PMKAFAAPAYER[[#This Row],[02.01.2025]],0)</f>
        <v>0</v>
      </c>
      <c r="T700" s="234"/>
      <c r="U700" s="166">
        <f>IF(PMKAFAAPAYER[[#This Row],[ ]]="Payé",PMKAFAAPAYER[[#This Row],[09.01.2025]],0)</f>
        <v>0</v>
      </c>
      <c r="V700" s="234"/>
      <c r="W700" s="166">
        <f>IF(PMKAFAAPAYER[[#This Row],[ ]]="Payé",PMKAFAAPAYER[[#This Row],[16.01.2025]],0)</f>
        <v>0</v>
      </c>
      <c r="X700" s="234"/>
      <c r="Y700" s="166">
        <f>IF(PMKAFAAPAYER[[#This Row],[ ]]="Payé",PMKAFAAPAYER[[#This Row],[23.01.2025]],0)</f>
        <v>0</v>
      </c>
      <c r="Z700" s="234"/>
      <c r="AA700" s="176">
        <f>IF(PMKAFAAPAYER[[#This Row],[ ]]="Payé",PMKAFAAPAYER[[#This Row],[30.01.2025]],0)</f>
        <v>0</v>
      </c>
      <c r="AB700" s="32">
        <f t="shared" si="156"/>
        <v>0</v>
      </c>
      <c r="AC700" s="234"/>
      <c r="AD700" s="166">
        <f>IF(PMKAFAAPAYER[[#This Row],[ ]]="Payé",PMKAFAAPAYER[[#This Row],[06.02.2025]],0)</f>
        <v>0</v>
      </c>
      <c r="AE700" s="234"/>
      <c r="AF700" s="166">
        <f>IF(PMKAFAAPAYER[[#This Row],[ ]]="Payé",PMKAFAAPAYER[[#This Row],[13.02.2025]],0)</f>
        <v>0</v>
      </c>
      <c r="AG700" s="234"/>
      <c r="AH700" s="166">
        <f>IF(PMKAFAAPAYER[[#This Row],[ ]]="Payé",PMKAFAAPAYER[[#This Row],[20.02.2025]],0)</f>
        <v>0</v>
      </c>
      <c r="AI700" s="234"/>
      <c r="AJ700" s="176">
        <f>IF(PMKAFAAPAYER[[#This Row],[ ]]="Payé",PMKAFAAPAYER[[#This Row],[27.02.2025]],0)</f>
        <v>0</v>
      </c>
      <c r="AK700" s="47">
        <f t="shared" si="157"/>
        <v>0</v>
      </c>
      <c r="AL700" s="162"/>
      <c r="AM700" s="166">
        <f>IF(PMKAFAAPAYER[[#This Row],[ ]]="Payé",PMKAFAAPAYER[[#This Row],[05.03.2025]],0)</f>
        <v>0</v>
      </c>
      <c r="AN700" s="161"/>
      <c r="AO700" s="166">
        <f>IF(PMKAFAAPAYER[[#This Row],[ ]]="Payé",PMKAFAAPAYER[[#This Row],[12.03.2025]],0)</f>
        <v>0</v>
      </c>
      <c r="AP700" s="161"/>
      <c r="AQ700" s="166">
        <f>IF(PMKAFAAPAYER[[#This Row],[ ]]="Payé",PMKAFAAPAYER[[#This Row],[19.03.2025]],0)</f>
        <v>0</v>
      </c>
      <c r="AR700" s="161"/>
      <c r="AS700" s="176">
        <f>IF(PMKAFAAPAYER[[#This Row],[ ]]="Payé",PMKAFAAPAYER[[#This Row],[26.03.2025]],0)</f>
        <v>0</v>
      </c>
      <c r="AT700" s="17">
        <f t="shared" si="158"/>
        <v>0</v>
      </c>
      <c r="AU700" s="162"/>
      <c r="AV700" s="166">
        <f>IF(PMKAFAAPAYER[[#This Row],[ ]]="Payé",PMKAFAAPAYER[[#This Row],[02.04.2025]],0)</f>
        <v>0</v>
      </c>
      <c r="AW700" s="161"/>
      <c r="AX700" s="166">
        <f>IF(PMKAFAAPAYER[[#This Row],[ ]]="Payé",PMKAFAAPAYER[[#This Row],[09.04.2025]],0)</f>
        <v>0</v>
      </c>
      <c r="AY700" s="161"/>
      <c r="AZ700" s="166">
        <f>IF(PMKAFAAPAYER[[#This Row],[ ]]="Payé",PMKAFAAPAYER[[#This Row],[16.04.2025]],0)</f>
        <v>0</v>
      </c>
      <c r="BA700" s="161"/>
      <c r="BB700" s="166">
        <f>IF(PMKAFAAPAYER[[#This Row],[ ]]="Payé",PMKAFAAPAYER[[#This Row],[23.04.2025]],0)</f>
        <v>0</v>
      </c>
      <c r="BC700" s="161"/>
      <c r="BD700" s="176">
        <f>IF(PMKAFAAPAYER[[#This Row],[ ]]="Payé",PMKAFAAPAYER[[#This Row],[30.04.2025]],0)</f>
        <v>0</v>
      </c>
      <c r="BE700" s="18">
        <f t="shared" si="159"/>
        <v>0</v>
      </c>
      <c r="BF700" s="162"/>
      <c r="BG700" s="166">
        <f>IF(PMKAFAAPAYER[[#This Row],[ ]]="Payé",PMKAFAAPAYER[[#This Row],[07.05.2025]],0)</f>
        <v>0</v>
      </c>
      <c r="BH700" s="161"/>
      <c r="BI700" s="166">
        <f>IF(PMKAFAAPAYER[[#This Row],[ ]]="Payé",PMKAFAAPAYER[[#This Row],[14.05.2025]],0)</f>
        <v>0</v>
      </c>
      <c r="BJ700" s="161"/>
      <c r="BK700" s="166">
        <f>IF(PMKAFAAPAYER[[#This Row],[ ]]="Payé",PMKAFAAPAYER[[#This Row],[21.05.2025]],0)</f>
        <v>0</v>
      </c>
      <c r="BL700" s="161"/>
      <c r="BM700" s="176">
        <f>IF(PMKAFAAPAYER[[#This Row],[ ]]="Payé",PMKAFAAPAYER[[#This Row],[28.05.2025]],0)</f>
        <v>0</v>
      </c>
      <c r="BN700" s="17">
        <f t="shared" si="160"/>
        <v>0</v>
      </c>
      <c r="BO700" s="162"/>
      <c r="BP700" s="166">
        <f>IF(PMKAFAAPAYER[[#This Row],[ ]]="Payé",PMKAFAAPAYER[[#This Row],[04.06.2025]],0)</f>
        <v>0</v>
      </c>
      <c r="BQ700" s="161"/>
      <c r="BR700" s="166">
        <f>IF(PMKAFAAPAYER[[#This Row],[ ]]="Payé",PMKAFAAPAYER[[#This Row],[11.06.2025]],0)</f>
        <v>0</v>
      </c>
      <c r="BS700" s="161"/>
      <c r="BT700" s="166">
        <f>IF(PMKAFAAPAYER[[#This Row],[ ]]="Payé",PMKAFAAPAYER[[#This Row],[18.06.2025]],0)</f>
        <v>0</v>
      </c>
      <c r="BU700" s="161"/>
      <c r="BV700" s="176">
        <f>IF(PMKAFAAPAYER[[#This Row],[ ]]="Payé",PMKAFAAPAYER[[#This Row],[25.06.2025]],0)</f>
        <v>0</v>
      </c>
      <c r="BW700" s="18">
        <f t="shared" si="161"/>
        <v>0</v>
      </c>
      <c r="BX700" s="162"/>
      <c r="BY700" s="166">
        <f>IF(PMKAFAAPAYER[[#This Row],[ ]]="Payé",PMKAFAAPAYER[[#This Row],[02.07.2025]],0)</f>
        <v>0</v>
      </c>
      <c r="BZ700" s="161"/>
      <c r="CA700" s="166">
        <f>IF(PMKAFAAPAYER[[#This Row],[ ]]="Payé",PMKAFAAPAYER[[#This Row],[09.07.2025]],0)</f>
        <v>0</v>
      </c>
      <c r="CB700" s="161"/>
      <c r="CC700" s="166">
        <f>IF(PMKAFAAPAYER[[#This Row],[ ]]="Payé",PMKAFAAPAYER[[#This Row],[16.07.2025]],0)</f>
        <v>0</v>
      </c>
      <c r="CD700" s="161"/>
      <c r="CE700" s="166">
        <f>IF(PMKAFAAPAYER[[#This Row],[ ]]="Payé",PMKAFAAPAYER[[#This Row],[23.07.2025]],0)</f>
        <v>0</v>
      </c>
      <c r="CF700" s="161"/>
      <c r="CG700" s="176">
        <f>IF(PMKAFAAPAYER[[#This Row],[ ]]="Payé",PMKAFAAPAYER[[#This Row],[30.07.2025]],0)</f>
        <v>0</v>
      </c>
      <c r="CH700" s="17">
        <f t="shared" si="162"/>
        <v>0</v>
      </c>
      <c r="CI700" s="162"/>
      <c r="CJ700" s="166">
        <f>IF(PMKAFAAPAYER[[#This Row],[ ]]="Payé",PMKAFAAPAYER[[#This Row],[06.08.2025]],0)</f>
        <v>0</v>
      </c>
      <c r="CK700" s="161"/>
      <c r="CL700" s="166">
        <f>IF(PMKAFAAPAYER[[#This Row],[ ]]="Payé",PMKAFAAPAYER[[#This Row],[13.08.2025]],0)</f>
        <v>0</v>
      </c>
      <c r="CM700" s="161"/>
      <c r="CN700" s="166">
        <f>IF(PMKAFAAPAYER[[#This Row],[ ]]="Payé",PMKAFAAPAYER[[#This Row],[20.08.2025]],0)</f>
        <v>0</v>
      </c>
      <c r="CO700" s="161"/>
      <c r="CP700" s="176">
        <f>IF(PMKAFAAPAYER[[#This Row],[ ]]="Payé",PMKAFAAPAYER[[#This Row],[27.08.2025]],0)</f>
        <v>0</v>
      </c>
      <c r="CQ700" s="18">
        <f t="shared" si="163"/>
        <v>0</v>
      </c>
      <c r="CR700" s="162"/>
      <c r="CS700" s="166">
        <f>IF(PMKAFAAPAYER[[#This Row],[ ]]="Payé",PMKAFAAPAYER[[#This Row],[03.09.2025]],0)</f>
        <v>0</v>
      </c>
      <c r="CT700" s="161"/>
      <c r="CU700" s="166">
        <f>IF(PMKAFAAPAYER[[#This Row],[ ]]="Payé",PMKAFAAPAYER[[#This Row],[10.09.2025]],0)</f>
        <v>0</v>
      </c>
      <c r="CV700" s="161"/>
      <c r="CW700" s="166">
        <f>IF(PMKAFAAPAYER[[#This Row],[ ]]="Payé",PMKAFAAPAYER[[#This Row],[17.09.2025]],0)</f>
        <v>0</v>
      </c>
      <c r="CX700" s="161"/>
      <c r="CY700" s="176">
        <f>IF(PMKAFAAPAYER[[#This Row],[ ]]="Payé",PMKAFAAPAYER[[#This Row],[24.09.2025]],0)</f>
        <v>0</v>
      </c>
      <c r="CZ700" s="17">
        <f t="shared" si="164"/>
        <v>0</v>
      </c>
      <c r="DA700" s="162"/>
      <c r="DB700" s="166">
        <f>IF(PMKAFAAPAYER[[#This Row],[ ]]="Payé",PMKAFAAPAYER[[#This Row],[01.10.2025]],0)</f>
        <v>0</v>
      </c>
      <c r="DC700" s="161"/>
      <c r="DD700" s="166">
        <f>IF(PMKAFAAPAYER[[#This Row],[ ]]="Payé",PMKAFAAPAYER[[#This Row],[08.10.2025]],0)</f>
        <v>0</v>
      </c>
      <c r="DE700" s="161"/>
      <c r="DF700" s="166">
        <f>IF(PMKAFAAPAYER[[#This Row],[ ]]="Payé",PMKAFAAPAYER[[#This Row],[15.10.2025]],0)</f>
        <v>0</v>
      </c>
      <c r="DG700" s="161"/>
      <c r="DH700" s="166">
        <f>IF(PMKAFAAPAYER[[#This Row],[ ]]="Payé",PMKAFAAPAYER[[#This Row],[22.10.2025]],0)</f>
        <v>0</v>
      </c>
      <c r="DI700" s="161"/>
      <c r="DJ700" s="176">
        <f>IF(PMKAFAAPAYER[[#This Row],[ ]]="Payé",PMKAFAAPAYER[[#This Row],[29.10.2025]],0)</f>
        <v>0</v>
      </c>
      <c r="DK700" s="18">
        <f t="shared" si="165"/>
        <v>0</v>
      </c>
      <c r="DL700" s="162"/>
      <c r="DM700" s="166">
        <f>IF(PMKAFAAPAYER[[#This Row],[ ]]="Payé",PMKAFAAPAYER[[#This Row],[05.11.2025]],0)</f>
        <v>0</v>
      </c>
      <c r="DN700" s="161"/>
      <c r="DO700" s="166">
        <f>IF(PMKAFAAPAYER[[#This Row],[ ]]="Payé",PMKAFAAPAYER[[#This Row],[12.11.2025]],0)</f>
        <v>0</v>
      </c>
      <c r="DP700" s="161"/>
      <c r="DQ700" s="166">
        <f>IF(PMKAFAAPAYER[[#This Row],[ ]]="Payé",PMKAFAAPAYER[[#This Row],[19.11.2025]],0)</f>
        <v>0</v>
      </c>
      <c r="DR700" s="161"/>
      <c r="DS700" s="176">
        <f>IF(PMKAFAAPAYER[[#This Row],[ ]]="Payé",PMKAFAAPAYER[[#This Row],[26.11.2025]],0)</f>
        <v>0</v>
      </c>
      <c r="DT700" s="17">
        <f t="shared" si="166"/>
        <v>0</v>
      </c>
      <c r="DU700" s="162"/>
      <c r="DV700" s="166">
        <f>IF(PMKAFAAPAYER[[#This Row],[ ]]="Payé",PMKAFAAPAYER[[#This Row],[03.12.2025]],0)</f>
        <v>0</v>
      </c>
      <c r="DW700" s="161"/>
      <c r="DX700" s="166">
        <f>IF(PMKAFAAPAYER[[#This Row],[ ]]="Payé",PMKAFAAPAYER[[#This Row],[10.12.2025]],0)</f>
        <v>0</v>
      </c>
      <c r="DY700" s="161"/>
      <c r="DZ700" s="166">
        <f>IF(PMKAFAAPAYER[[#This Row],[ ]]="Payé",PMKAFAAPAYER[[#This Row],[17.12.2025]],0)</f>
        <v>0</v>
      </c>
      <c r="EA700" s="161"/>
      <c r="EB700" s="166">
        <f>IF(PMKAFAAPAYER[[#This Row],[ ]]="Payé",PMKAFAAPAYER[[#This Row],[24.12.2025]],0)</f>
        <v>0</v>
      </c>
      <c r="EC700" s="161"/>
      <c r="ED700" s="176">
        <f>IF(PMKAFAAPAYER[[#This Row],[ ]]="Payé",PMKAFAAPAYER[[#This Row],[31.12.2025]],0)</f>
        <v>0</v>
      </c>
      <c r="EE700" s="18">
        <f t="shared" si="167"/>
        <v>0</v>
      </c>
      <c r="EF700" s="11">
        <f t="shared" si="168"/>
        <v>0</v>
      </c>
      <c r="EG700" s="16">
        <f>+PMKAFAAPAYER[[#This Row],[CHF]]-PMKAFAAPAYER[[#This Row],[T2025]]</f>
        <v>0</v>
      </c>
    </row>
    <row r="701" spans="1:137" x14ac:dyDescent="0.3">
      <c r="A701" s="9">
        <f t="shared" si="169"/>
        <v>696</v>
      </c>
      <c r="B701" s="250"/>
      <c r="C701" s="251"/>
      <c r="D701" s="252"/>
      <c r="E701" s="253"/>
      <c r="F701" s="265">
        <f t="shared" si="170"/>
        <v>0</v>
      </c>
      <c r="G701" s="254"/>
      <c r="H701" s="255"/>
      <c r="I701" s="256"/>
      <c r="J701" s="14"/>
      <c r="K701" s="14"/>
      <c r="L701" s="14"/>
      <c r="N701" s="15"/>
      <c r="P701" s="258"/>
      <c r="Q701" s="259"/>
      <c r="R701" s="260"/>
      <c r="S701" s="166">
        <f>IF(PMKAFAAPAYER[[#This Row],[ ]]="Payé",PMKAFAAPAYER[[#This Row],[02.01.2025]],0)</f>
        <v>0</v>
      </c>
      <c r="T701" s="234"/>
      <c r="U701" s="166">
        <f>IF(PMKAFAAPAYER[[#This Row],[ ]]="Payé",PMKAFAAPAYER[[#This Row],[09.01.2025]],0)</f>
        <v>0</v>
      </c>
      <c r="V701" s="234"/>
      <c r="W701" s="166">
        <f>IF(PMKAFAAPAYER[[#This Row],[ ]]="Payé",PMKAFAAPAYER[[#This Row],[16.01.2025]],0)</f>
        <v>0</v>
      </c>
      <c r="X701" s="234"/>
      <c r="Y701" s="166">
        <f>IF(PMKAFAAPAYER[[#This Row],[ ]]="Payé",PMKAFAAPAYER[[#This Row],[23.01.2025]],0)</f>
        <v>0</v>
      </c>
      <c r="Z701" s="234"/>
      <c r="AA701" s="176">
        <f>IF(PMKAFAAPAYER[[#This Row],[ ]]="Payé",PMKAFAAPAYER[[#This Row],[30.01.2025]],0)</f>
        <v>0</v>
      </c>
      <c r="AB701" s="32">
        <f t="shared" si="156"/>
        <v>0</v>
      </c>
      <c r="AC701" s="234"/>
      <c r="AD701" s="166">
        <f>IF(PMKAFAAPAYER[[#This Row],[ ]]="Payé",PMKAFAAPAYER[[#This Row],[06.02.2025]],0)</f>
        <v>0</v>
      </c>
      <c r="AE701" s="234"/>
      <c r="AF701" s="166">
        <f>IF(PMKAFAAPAYER[[#This Row],[ ]]="Payé",PMKAFAAPAYER[[#This Row],[13.02.2025]],0)</f>
        <v>0</v>
      </c>
      <c r="AG701" s="234"/>
      <c r="AH701" s="166">
        <f>IF(PMKAFAAPAYER[[#This Row],[ ]]="Payé",PMKAFAAPAYER[[#This Row],[20.02.2025]],0)</f>
        <v>0</v>
      </c>
      <c r="AI701" s="234"/>
      <c r="AJ701" s="176">
        <f>IF(PMKAFAAPAYER[[#This Row],[ ]]="Payé",PMKAFAAPAYER[[#This Row],[27.02.2025]],0)</f>
        <v>0</v>
      </c>
      <c r="AK701" s="47">
        <f t="shared" si="157"/>
        <v>0</v>
      </c>
      <c r="AL701" s="162"/>
      <c r="AM701" s="166">
        <f>IF(PMKAFAAPAYER[[#This Row],[ ]]="Payé",PMKAFAAPAYER[[#This Row],[05.03.2025]],0)</f>
        <v>0</v>
      </c>
      <c r="AN701" s="161"/>
      <c r="AO701" s="166">
        <f>IF(PMKAFAAPAYER[[#This Row],[ ]]="Payé",PMKAFAAPAYER[[#This Row],[12.03.2025]],0)</f>
        <v>0</v>
      </c>
      <c r="AP701" s="161"/>
      <c r="AQ701" s="166">
        <f>IF(PMKAFAAPAYER[[#This Row],[ ]]="Payé",PMKAFAAPAYER[[#This Row],[19.03.2025]],0)</f>
        <v>0</v>
      </c>
      <c r="AR701" s="161"/>
      <c r="AS701" s="176">
        <f>IF(PMKAFAAPAYER[[#This Row],[ ]]="Payé",PMKAFAAPAYER[[#This Row],[26.03.2025]],0)</f>
        <v>0</v>
      </c>
      <c r="AT701" s="17">
        <f t="shared" si="158"/>
        <v>0</v>
      </c>
      <c r="AU701" s="162"/>
      <c r="AV701" s="166">
        <f>IF(PMKAFAAPAYER[[#This Row],[ ]]="Payé",PMKAFAAPAYER[[#This Row],[02.04.2025]],0)</f>
        <v>0</v>
      </c>
      <c r="AW701" s="161"/>
      <c r="AX701" s="166">
        <f>IF(PMKAFAAPAYER[[#This Row],[ ]]="Payé",PMKAFAAPAYER[[#This Row],[09.04.2025]],0)</f>
        <v>0</v>
      </c>
      <c r="AY701" s="161"/>
      <c r="AZ701" s="166">
        <f>IF(PMKAFAAPAYER[[#This Row],[ ]]="Payé",PMKAFAAPAYER[[#This Row],[16.04.2025]],0)</f>
        <v>0</v>
      </c>
      <c r="BA701" s="161"/>
      <c r="BB701" s="166">
        <f>IF(PMKAFAAPAYER[[#This Row],[ ]]="Payé",PMKAFAAPAYER[[#This Row],[23.04.2025]],0)</f>
        <v>0</v>
      </c>
      <c r="BC701" s="161"/>
      <c r="BD701" s="176">
        <f>IF(PMKAFAAPAYER[[#This Row],[ ]]="Payé",PMKAFAAPAYER[[#This Row],[30.04.2025]],0)</f>
        <v>0</v>
      </c>
      <c r="BE701" s="18">
        <f t="shared" si="159"/>
        <v>0</v>
      </c>
      <c r="BF701" s="162"/>
      <c r="BG701" s="166">
        <f>IF(PMKAFAAPAYER[[#This Row],[ ]]="Payé",PMKAFAAPAYER[[#This Row],[07.05.2025]],0)</f>
        <v>0</v>
      </c>
      <c r="BH701" s="161"/>
      <c r="BI701" s="166">
        <f>IF(PMKAFAAPAYER[[#This Row],[ ]]="Payé",PMKAFAAPAYER[[#This Row],[14.05.2025]],0)</f>
        <v>0</v>
      </c>
      <c r="BJ701" s="161"/>
      <c r="BK701" s="166">
        <f>IF(PMKAFAAPAYER[[#This Row],[ ]]="Payé",PMKAFAAPAYER[[#This Row],[21.05.2025]],0)</f>
        <v>0</v>
      </c>
      <c r="BL701" s="161"/>
      <c r="BM701" s="176">
        <f>IF(PMKAFAAPAYER[[#This Row],[ ]]="Payé",PMKAFAAPAYER[[#This Row],[28.05.2025]],0)</f>
        <v>0</v>
      </c>
      <c r="BN701" s="17">
        <f t="shared" si="160"/>
        <v>0</v>
      </c>
      <c r="BO701" s="162"/>
      <c r="BP701" s="166">
        <f>IF(PMKAFAAPAYER[[#This Row],[ ]]="Payé",PMKAFAAPAYER[[#This Row],[04.06.2025]],0)</f>
        <v>0</v>
      </c>
      <c r="BQ701" s="161"/>
      <c r="BR701" s="166">
        <f>IF(PMKAFAAPAYER[[#This Row],[ ]]="Payé",PMKAFAAPAYER[[#This Row],[11.06.2025]],0)</f>
        <v>0</v>
      </c>
      <c r="BS701" s="161"/>
      <c r="BT701" s="166">
        <f>IF(PMKAFAAPAYER[[#This Row],[ ]]="Payé",PMKAFAAPAYER[[#This Row],[18.06.2025]],0)</f>
        <v>0</v>
      </c>
      <c r="BU701" s="161"/>
      <c r="BV701" s="176">
        <f>IF(PMKAFAAPAYER[[#This Row],[ ]]="Payé",PMKAFAAPAYER[[#This Row],[25.06.2025]],0)</f>
        <v>0</v>
      </c>
      <c r="BW701" s="18">
        <f t="shared" si="161"/>
        <v>0</v>
      </c>
      <c r="BX701" s="162"/>
      <c r="BY701" s="166">
        <f>IF(PMKAFAAPAYER[[#This Row],[ ]]="Payé",PMKAFAAPAYER[[#This Row],[02.07.2025]],0)</f>
        <v>0</v>
      </c>
      <c r="BZ701" s="161"/>
      <c r="CA701" s="166">
        <f>IF(PMKAFAAPAYER[[#This Row],[ ]]="Payé",PMKAFAAPAYER[[#This Row],[09.07.2025]],0)</f>
        <v>0</v>
      </c>
      <c r="CB701" s="161"/>
      <c r="CC701" s="166">
        <f>IF(PMKAFAAPAYER[[#This Row],[ ]]="Payé",PMKAFAAPAYER[[#This Row],[16.07.2025]],0)</f>
        <v>0</v>
      </c>
      <c r="CD701" s="161"/>
      <c r="CE701" s="166">
        <f>IF(PMKAFAAPAYER[[#This Row],[ ]]="Payé",PMKAFAAPAYER[[#This Row],[23.07.2025]],0)</f>
        <v>0</v>
      </c>
      <c r="CF701" s="161"/>
      <c r="CG701" s="176">
        <f>IF(PMKAFAAPAYER[[#This Row],[ ]]="Payé",PMKAFAAPAYER[[#This Row],[30.07.2025]],0)</f>
        <v>0</v>
      </c>
      <c r="CH701" s="17">
        <f t="shared" si="162"/>
        <v>0</v>
      </c>
      <c r="CI701" s="162"/>
      <c r="CJ701" s="166">
        <f>IF(PMKAFAAPAYER[[#This Row],[ ]]="Payé",PMKAFAAPAYER[[#This Row],[06.08.2025]],0)</f>
        <v>0</v>
      </c>
      <c r="CK701" s="161"/>
      <c r="CL701" s="166">
        <f>IF(PMKAFAAPAYER[[#This Row],[ ]]="Payé",PMKAFAAPAYER[[#This Row],[13.08.2025]],0)</f>
        <v>0</v>
      </c>
      <c r="CM701" s="161"/>
      <c r="CN701" s="166">
        <f>IF(PMKAFAAPAYER[[#This Row],[ ]]="Payé",PMKAFAAPAYER[[#This Row],[20.08.2025]],0)</f>
        <v>0</v>
      </c>
      <c r="CO701" s="161"/>
      <c r="CP701" s="176">
        <f>IF(PMKAFAAPAYER[[#This Row],[ ]]="Payé",PMKAFAAPAYER[[#This Row],[27.08.2025]],0)</f>
        <v>0</v>
      </c>
      <c r="CQ701" s="18">
        <f t="shared" si="163"/>
        <v>0</v>
      </c>
      <c r="CR701" s="162"/>
      <c r="CS701" s="166">
        <f>IF(PMKAFAAPAYER[[#This Row],[ ]]="Payé",PMKAFAAPAYER[[#This Row],[03.09.2025]],0)</f>
        <v>0</v>
      </c>
      <c r="CT701" s="161"/>
      <c r="CU701" s="166">
        <f>IF(PMKAFAAPAYER[[#This Row],[ ]]="Payé",PMKAFAAPAYER[[#This Row],[10.09.2025]],0)</f>
        <v>0</v>
      </c>
      <c r="CV701" s="161"/>
      <c r="CW701" s="166">
        <f>IF(PMKAFAAPAYER[[#This Row],[ ]]="Payé",PMKAFAAPAYER[[#This Row],[17.09.2025]],0)</f>
        <v>0</v>
      </c>
      <c r="CX701" s="161"/>
      <c r="CY701" s="176">
        <f>IF(PMKAFAAPAYER[[#This Row],[ ]]="Payé",PMKAFAAPAYER[[#This Row],[24.09.2025]],0)</f>
        <v>0</v>
      </c>
      <c r="CZ701" s="17">
        <f t="shared" si="164"/>
        <v>0</v>
      </c>
      <c r="DA701" s="162"/>
      <c r="DB701" s="166">
        <f>IF(PMKAFAAPAYER[[#This Row],[ ]]="Payé",PMKAFAAPAYER[[#This Row],[01.10.2025]],0)</f>
        <v>0</v>
      </c>
      <c r="DC701" s="161"/>
      <c r="DD701" s="166">
        <f>IF(PMKAFAAPAYER[[#This Row],[ ]]="Payé",PMKAFAAPAYER[[#This Row],[08.10.2025]],0)</f>
        <v>0</v>
      </c>
      <c r="DE701" s="161"/>
      <c r="DF701" s="166">
        <f>IF(PMKAFAAPAYER[[#This Row],[ ]]="Payé",PMKAFAAPAYER[[#This Row],[15.10.2025]],0)</f>
        <v>0</v>
      </c>
      <c r="DG701" s="161"/>
      <c r="DH701" s="166">
        <f>IF(PMKAFAAPAYER[[#This Row],[ ]]="Payé",PMKAFAAPAYER[[#This Row],[22.10.2025]],0)</f>
        <v>0</v>
      </c>
      <c r="DI701" s="161"/>
      <c r="DJ701" s="176">
        <f>IF(PMKAFAAPAYER[[#This Row],[ ]]="Payé",PMKAFAAPAYER[[#This Row],[29.10.2025]],0)</f>
        <v>0</v>
      </c>
      <c r="DK701" s="18">
        <f t="shared" si="165"/>
        <v>0</v>
      </c>
      <c r="DL701" s="162"/>
      <c r="DM701" s="166">
        <f>IF(PMKAFAAPAYER[[#This Row],[ ]]="Payé",PMKAFAAPAYER[[#This Row],[05.11.2025]],0)</f>
        <v>0</v>
      </c>
      <c r="DN701" s="161"/>
      <c r="DO701" s="166">
        <f>IF(PMKAFAAPAYER[[#This Row],[ ]]="Payé",PMKAFAAPAYER[[#This Row],[12.11.2025]],0)</f>
        <v>0</v>
      </c>
      <c r="DP701" s="161"/>
      <c r="DQ701" s="166">
        <f>IF(PMKAFAAPAYER[[#This Row],[ ]]="Payé",PMKAFAAPAYER[[#This Row],[19.11.2025]],0)</f>
        <v>0</v>
      </c>
      <c r="DR701" s="161"/>
      <c r="DS701" s="176">
        <f>IF(PMKAFAAPAYER[[#This Row],[ ]]="Payé",PMKAFAAPAYER[[#This Row],[26.11.2025]],0)</f>
        <v>0</v>
      </c>
      <c r="DT701" s="17">
        <f t="shared" si="166"/>
        <v>0</v>
      </c>
      <c r="DU701" s="162"/>
      <c r="DV701" s="166">
        <f>IF(PMKAFAAPAYER[[#This Row],[ ]]="Payé",PMKAFAAPAYER[[#This Row],[03.12.2025]],0)</f>
        <v>0</v>
      </c>
      <c r="DW701" s="161"/>
      <c r="DX701" s="166">
        <f>IF(PMKAFAAPAYER[[#This Row],[ ]]="Payé",PMKAFAAPAYER[[#This Row],[10.12.2025]],0)</f>
        <v>0</v>
      </c>
      <c r="DY701" s="161"/>
      <c r="DZ701" s="166">
        <f>IF(PMKAFAAPAYER[[#This Row],[ ]]="Payé",PMKAFAAPAYER[[#This Row],[17.12.2025]],0)</f>
        <v>0</v>
      </c>
      <c r="EA701" s="161"/>
      <c r="EB701" s="166">
        <f>IF(PMKAFAAPAYER[[#This Row],[ ]]="Payé",PMKAFAAPAYER[[#This Row],[24.12.2025]],0)</f>
        <v>0</v>
      </c>
      <c r="EC701" s="161"/>
      <c r="ED701" s="176">
        <f>IF(PMKAFAAPAYER[[#This Row],[ ]]="Payé",PMKAFAAPAYER[[#This Row],[31.12.2025]],0)</f>
        <v>0</v>
      </c>
      <c r="EE701" s="18">
        <f t="shared" si="167"/>
        <v>0</v>
      </c>
      <c r="EF701" s="11">
        <f t="shared" si="168"/>
        <v>0</v>
      </c>
      <c r="EG701" s="16">
        <f>+PMKAFAAPAYER[[#This Row],[CHF]]-PMKAFAAPAYER[[#This Row],[T2025]]</f>
        <v>0</v>
      </c>
    </row>
    <row r="702" spans="1:137" x14ac:dyDescent="0.3">
      <c r="A702" s="9">
        <f t="shared" si="169"/>
        <v>697</v>
      </c>
      <c r="B702" s="250"/>
      <c r="C702" s="251"/>
      <c r="D702" s="252"/>
      <c r="E702" s="253"/>
      <c r="F702" s="265">
        <f t="shared" si="170"/>
        <v>0</v>
      </c>
      <c r="G702" s="254"/>
      <c r="H702" s="255"/>
      <c r="I702" s="256"/>
      <c r="J702" s="14"/>
      <c r="K702" s="14"/>
      <c r="L702" s="14"/>
      <c r="N702" s="15"/>
      <c r="P702" s="258"/>
      <c r="Q702" s="259"/>
      <c r="R702" s="260"/>
      <c r="S702" s="166">
        <f>IF(PMKAFAAPAYER[[#This Row],[ ]]="Payé",PMKAFAAPAYER[[#This Row],[02.01.2025]],0)</f>
        <v>0</v>
      </c>
      <c r="T702" s="234"/>
      <c r="U702" s="166">
        <f>IF(PMKAFAAPAYER[[#This Row],[ ]]="Payé",PMKAFAAPAYER[[#This Row],[09.01.2025]],0)</f>
        <v>0</v>
      </c>
      <c r="V702" s="234"/>
      <c r="W702" s="166">
        <f>IF(PMKAFAAPAYER[[#This Row],[ ]]="Payé",PMKAFAAPAYER[[#This Row],[16.01.2025]],0)</f>
        <v>0</v>
      </c>
      <c r="X702" s="234"/>
      <c r="Y702" s="166">
        <f>IF(PMKAFAAPAYER[[#This Row],[ ]]="Payé",PMKAFAAPAYER[[#This Row],[23.01.2025]],0)</f>
        <v>0</v>
      </c>
      <c r="Z702" s="234"/>
      <c r="AA702" s="176">
        <f>IF(PMKAFAAPAYER[[#This Row],[ ]]="Payé",PMKAFAAPAYER[[#This Row],[30.01.2025]],0)</f>
        <v>0</v>
      </c>
      <c r="AB702" s="32">
        <f t="shared" si="156"/>
        <v>0</v>
      </c>
      <c r="AC702" s="234"/>
      <c r="AD702" s="166">
        <f>IF(PMKAFAAPAYER[[#This Row],[ ]]="Payé",PMKAFAAPAYER[[#This Row],[06.02.2025]],0)</f>
        <v>0</v>
      </c>
      <c r="AE702" s="234"/>
      <c r="AF702" s="166">
        <f>IF(PMKAFAAPAYER[[#This Row],[ ]]="Payé",PMKAFAAPAYER[[#This Row],[13.02.2025]],0)</f>
        <v>0</v>
      </c>
      <c r="AG702" s="234"/>
      <c r="AH702" s="166">
        <f>IF(PMKAFAAPAYER[[#This Row],[ ]]="Payé",PMKAFAAPAYER[[#This Row],[20.02.2025]],0)</f>
        <v>0</v>
      </c>
      <c r="AI702" s="234"/>
      <c r="AJ702" s="176">
        <f>IF(PMKAFAAPAYER[[#This Row],[ ]]="Payé",PMKAFAAPAYER[[#This Row],[27.02.2025]],0)</f>
        <v>0</v>
      </c>
      <c r="AK702" s="47">
        <f t="shared" si="157"/>
        <v>0</v>
      </c>
      <c r="AL702" s="162"/>
      <c r="AM702" s="166">
        <f>IF(PMKAFAAPAYER[[#This Row],[ ]]="Payé",PMKAFAAPAYER[[#This Row],[05.03.2025]],0)</f>
        <v>0</v>
      </c>
      <c r="AN702" s="161"/>
      <c r="AO702" s="166">
        <f>IF(PMKAFAAPAYER[[#This Row],[ ]]="Payé",PMKAFAAPAYER[[#This Row],[12.03.2025]],0)</f>
        <v>0</v>
      </c>
      <c r="AP702" s="161"/>
      <c r="AQ702" s="166">
        <f>IF(PMKAFAAPAYER[[#This Row],[ ]]="Payé",PMKAFAAPAYER[[#This Row],[19.03.2025]],0)</f>
        <v>0</v>
      </c>
      <c r="AR702" s="161"/>
      <c r="AS702" s="176">
        <f>IF(PMKAFAAPAYER[[#This Row],[ ]]="Payé",PMKAFAAPAYER[[#This Row],[26.03.2025]],0)</f>
        <v>0</v>
      </c>
      <c r="AT702" s="17">
        <f t="shared" si="158"/>
        <v>0</v>
      </c>
      <c r="AU702" s="162"/>
      <c r="AV702" s="166">
        <f>IF(PMKAFAAPAYER[[#This Row],[ ]]="Payé",PMKAFAAPAYER[[#This Row],[02.04.2025]],0)</f>
        <v>0</v>
      </c>
      <c r="AW702" s="161"/>
      <c r="AX702" s="166">
        <f>IF(PMKAFAAPAYER[[#This Row],[ ]]="Payé",PMKAFAAPAYER[[#This Row],[09.04.2025]],0)</f>
        <v>0</v>
      </c>
      <c r="AY702" s="161"/>
      <c r="AZ702" s="166">
        <f>IF(PMKAFAAPAYER[[#This Row],[ ]]="Payé",PMKAFAAPAYER[[#This Row],[16.04.2025]],0)</f>
        <v>0</v>
      </c>
      <c r="BA702" s="161"/>
      <c r="BB702" s="166">
        <f>IF(PMKAFAAPAYER[[#This Row],[ ]]="Payé",PMKAFAAPAYER[[#This Row],[23.04.2025]],0)</f>
        <v>0</v>
      </c>
      <c r="BC702" s="161"/>
      <c r="BD702" s="176">
        <f>IF(PMKAFAAPAYER[[#This Row],[ ]]="Payé",PMKAFAAPAYER[[#This Row],[30.04.2025]],0)</f>
        <v>0</v>
      </c>
      <c r="BE702" s="18">
        <f t="shared" si="159"/>
        <v>0</v>
      </c>
      <c r="BF702" s="162"/>
      <c r="BG702" s="166">
        <f>IF(PMKAFAAPAYER[[#This Row],[ ]]="Payé",PMKAFAAPAYER[[#This Row],[07.05.2025]],0)</f>
        <v>0</v>
      </c>
      <c r="BH702" s="161"/>
      <c r="BI702" s="166">
        <f>IF(PMKAFAAPAYER[[#This Row],[ ]]="Payé",PMKAFAAPAYER[[#This Row],[14.05.2025]],0)</f>
        <v>0</v>
      </c>
      <c r="BJ702" s="161"/>
      <c r="BK702" s="166">
        <f>IF(PMKAFAAPAYER[[#This Row],[ ]]="Payé",PMKAFAAPAYER[[#This Row],[21.05.2025]],0)</f>
        <v>0</v>
      </c>
      <c r="BL702" s="161"/>
      <c r="BM702" s="176">
        <f>IF(PMKAFAAPAYER[[#This Row],[ ]]="Payé",PMKAFAAPAYER[[#This Row],[28.05.2025]],0)</f>
        <v>0</v>
      </c>
      <c r="BN702" s="17">
        <f t="shared" si="160"/>
        <v>0</v>
      </c>
      <c r="BO702" s="162"/>
      <c r="BP702" s="166">
        <f>IF(PMKAFAAPAYER[[#This Row],[ ]]="Payé",PMKAFAAPAYER[[#This Row],[04.06.2025]],0)</f>
        <v>0</v>
      </c>
      <c r="BQ702" s="161"/>
      <c r="BR702" s="166">
        <f>IF(PMKAFAAPAYER[[#This Row],[ ]]="Payé",PMKAFAAPAYER[[#This Row],[11.06.2025]],0)</f>
        <v>0</v>
      </c>
      <c r="BS702" s="161"/>
      <c r="BT702" s="166">
        <f>IF(PMKAFAAPAYER[[#This Row],[ ]]="Payé",PMKAFAAPAYER[[#This Row],[18.06.2025]],0)</f>
        <v>0</v>
      </c>
      <c r="BU702" s="161"/>
      <c r="BV702" s="176">
        <f>IF(PMKAFAAPAYER[[#This Row],[ ]]="Payé",PMKAFAAPAYER[[#This Row],[25.06.2025]],0)</f>
        <v>0</v>
      </c>
      <c r="BW702" s="18">
        <f t="shared" si="161"/>
        <v>0</v>
      </c>
      <c r="BX702" s="162"/>
      <c r="BY702" s="166">
        <f>IF(PMKAFAAPAYER[[#This Row],[ ]]="Payé",PMKAFAAPAYER[[#This Row],[02.07.2025]],0)</f>
        <v>0</v>
      </c>
      <c r="BZ702" s="161"/>
      <c r="CA702" s="166">
        <f>IF(PMKAFAAPAYER[[#This Row],[ ]]="Payé",PMKAFAAPAYER[[#This Row],[09.07.2025]],0)</f>
        <v>0</v>
      </c>
      <c r="CB702" s="161"/>
      <c r="CC702" s="166">
        <f>IF(PMKAFAAPAYER[[#This Row],[ ]]="Payé",PMKAFAAPAYER[[#This Row],[16.07.2025]],0)</f>
        <v>0</v>
      </c>
      <c r="CD702" s="161"/>
      <c r="CE702" s="166">
        <f>IF(PMKAFAAPAYER[[#This Row],[ ]]="Payé",PMKAFAAPAYER[[#This Row],[23.07.2025]],0)</f>
        <v>0</v>
      </c>
      <c r="CF702" s="161"/>
      <c r="CG702" s="176">
        <f>IF(PMKAFAAPAYER[[#This Row],[ ]]="Payé",PMKAFAAPAYER[[#This Row],[30.07.2025]],0)</f>
        <v>0</v>
      </c>
      <c r="CH702" s="17">
        <f t="shared" si="162"/>
        <v>0</v>
      </c>
      <c r="CI702" s="162"/>
      <c r="CJ702" s="166">
        <f>IF(PMKAFAAPAYER[[#This Row],[ ]]="Payé",PMKAFAAPAYER[[#This Row],[06.08.2025]],0)</f>
        <v>0</v>
      </c>
      <c r="CK702" s="161"/>
      <c r="CL702" s="166">
        <f>IF(PMKAFAAPAYER[[#This Row],[ ]]="Payé",PMKAFAAPAYER[[#This Row],[13.08.2025]],0)</f>
        <v>0</v>
      </c>
      <c r="CM702" s="161"/>
      <c r="CN702" s="166">
        <f>IF(PMKAFAAPAYER[[#This Row],[ ]]="Payé",PMKAFAAPAYER[[#This Row],[20.08.2025]],0)</f>
        <v>0</v>
      </c>
      <c r="CO702" s="161"/>
      <c r="CP702" s="176">
        <f>IF(PMKAFAAPAYER[[#This Row],[ ]]="Payé",PMKAFAAPAYER[[#This Row],[27.08.2025]],0)</f>
        <v>0</v>
      </c>
      <c r="CQ702" s="18">
        <f t="shared" si="163"/>
        <v>0</v>
      </c>
      <c r="CR702" s="162"/>
      <c r="CS702" s="166">
        <f>IF(PMKAFAAPAYER[[#This Row],[ ]]="Payé",PMKAFAAPAYER[[#This Row],[03.09.2025]],0)</f>
        <v>0</v>
      </c>
      <c r="CT702" s="161"/>
      <c r="CU702" s="166">
        <f>IF(PMKAFAAPAYER[[#This Row],[ ]]="Payé",PMKAFAAPAYER[[#This Row],[10.09.2025]],0)</f>
        <v>0</v>
      </c>
      <c r="CV702" s="161"/>
      <c r="CW702" s="166">
        <f>IF(PMKAFAAPAYER[[#This Row],[ ]]="Payé",PMKAFAAPAYER[[#This Row],[17.09.2025]],0)</f>
        <v>0</v>
      </c>
      <c r="CX702" s="161"/>
      <c r="CY702" s="176">
        <f>IF(PMKAFAAPAYER[[#This Row],[ ]]="Payé",PMKAFAAPAYER[[#This Row],[24.09.2025]],0)</f>
        <v>0</v>
      </c>
      <c r="CZ702" s="17">
        <f t="shared" si="164"/>
        <v>0</v>
      </c>
      <c r="DA702" s="162"/>
      <c r="DB702" s="166">
        <f>IF(PMKAFAAPAYER[[#This Row],[ ]]="Payé",PMKAFAAPAYER[[#This Row],[01.10.2025]],0)</f>
        <v>0</v>
      </c>
      <c r="DC702" s="161"/>
      <c r="DD702" s="166">
        <f>IF(PMKAFAAPAYER[[#This Row],[ ]]="Payé",PMKAFAAPAYER[[#This Row],[08.10.2025]],0)</f>
        <v>0</v>
      </c>
      <c r="DE702" s="161"/>
      <c r="DF702" s="166">
        <f>IF(PMKAFAAPAYER[[#This Row],[ ]]="Payé",PMKAFAAPAYER[[#This Row],[15.10.2025]],0)</f>
        <v>0</v>
      </c>
      <c r="DG702" s="161"/>
      <c r="DH702" s="166">
        <f>IF(PMKAFAAPAYER[[#This Row],[ ]]="Payé",PMKAFAAPAYER[[#This Row],[22.10.2025]],0)</f>
        <v>0</v>
      </c>
      <c r="DI702" s="161"/>
      <c r="DJ702" s="176">
        <f>IF(PMKAFAAPAYER[[#This Row],[ ]]="Payé",PMKAFAAPAYER[[#This Row],[29.10.2025]],0)</f>
        <v>0</v>
      </c>
      <c r="DK702" s="18">
        <f t="shared" si="165"/>
        <v>0</v>
      </c>
      <c r="DL702" s="162"/>
      <c r="DM702" s="166">
        <f>IF(PMKAFAAPAYER[[#This Row],[ ]]="Payé",PMKAFAAPAYER[[#This Row],[05.11.2025]],0)</f>
        <v>0</v>
      </c>
      <c r="DN702" s="161"/>
      <c r="DO702" s="166">
        <f>IF(PMKAFAAPAYER[[#This Row],[ ]]="Payé",PMKAFAAPAYER[[#This Row],[12.11.2025]],0)</f>
        <v>0</v>
      </c>
      <c r="DP702" s="161"/>
      <c r="DQ702" s="166">
        <f>IF(PMKAFAAPAYER[[#This Row],[ ]]="Payé",PMKAFAAPAYER[[#This Row],[19.11.2025]],0)</f>
        <v>0</v>
      </c>
      <c r="DR702" s="161"/>
      <c r="DS702" s="176">
        <f>IF(PMKAFAAPAYER[[#This Row],[ ]]="Payé",PMKAFAAPAYER[[#This Row],[26.11.2025]],0)</f>
        <v>0</v>
      </c>
      <c r="DT702" s="17">
        <f t="shared" si="166"/>
        <v>0</v>
      </c>
      <c r="DU702" s="162"/>
      <c r="DV702" s="166">
        <f>IF(PMKAFAAPAYER[[#This Row],[ ]]="Payé",PMKAFAAPAYER[[#This Row],[03.12.2025]],0)</f>
        <v>0</v>
      </c>
      <c r="DW702" s="161"/>
      <c r="DX702" s="166">
        <f>IF(PMKAFAAPAYER[[#This Row],[ ]]="Payé",PMKAFAAPAYER[[#This Row],[10.12.2025]],0)</f>
        <v>0</v>
      </c>
      <c r="DY702" s="161"/>
      <c r="DZ702" s="166">
        <f>IF(PMKAFAAPAYER[[#This Row],[ ]]="Payé",PMKAFAAPAYER[[#This Row],[17.12.2025]],0)</f>
        <v>0</v>
      </c>
      <c r="EA702" s="161"/>
      <c r="EB702" s="166">
        <f>IF(PMKAFAAPAYER[[#This Row],[ ]]="Payé",PMKAFAAPAYER[[#This Row],[24.12.2025]],0)</f>
        <v>0</v>
      </c>
      <c r="EC702" s="161"/>
      <c r="ED702" s="176">
        <f>IF(PMKAFAAPAYER[[#This Row],[ ]]="Payé",PMKAFAAPAYER[[#This Row],[31.12.2025]],0)</f>
        <v>0</v>
      </c>
      <c r="EE702" s="18">
        <f t="shared" si="167"/>
        <v>0</v>
      </c>
      <c r="EF702" s="11">
        <f t="shared" si="168"/>
        <v>0</v>
      </c>
      <c r="EG702" s="16">
        <f>+PMKAFAAPAYER[[#This Row],[CHF]]-PMKAFAAPAYER[[#This Row],[T2025]]</f>
        <v>0</v>
      </c>
    </row>
    <row r="703" spans="1:137" x14ac:dyDescent="0.3">
      <c r="A703" s="9">
        <f t="shared" si="169"/>
        <v>698</v>
      </c>
      <c r="B703" s="250"/>
      <c r="C703" s="251"/>
      <c r="D703" s="252"/>
      <c r="E703" s="253"/>
      <c r="F703" s="265">
        <f t="shared" si="170"/>
        <v>0</v>
      </c>
      <c r="G703" s="254"/>
      <c r="H703" s="255"/>
      <c r="I703" s="256"/>
      <c r="J703" s="14"/>
      <c r="K703" s="14"/>
      <c r="L703" s="14"/>
      <c r="N703" s="15"/>
      <c r="P703" s="258"/>
      <c r="Q703" s="259"/>
      <c r="R703" s="260"/>
      <c r="S703" s="166">
        <f>IF(PMKAFAAPAYER[[#This Row],[ ]]="Payé",PMKAFAAPAYER[[#This Row],[02.01.2025]],0)</f>
        <v>0</v>
      </c>
      <c r="T703" s="234"/>
      <c r="U703" s="166">
        <f>IF(PMKAFAAPAYER[[#This Row],[ ]]="Payé",PMKAFAAPAYER[[#This Row],[09.01.2025]],0)</f>
        <v>0</v>
      </c>
      <c r="V703" s="234"/>
      <c r="W703" s="166">
        <f>IF(PMKAFAAPAYER[[#This Row],[ ]]="Payé",PMKAFAAPAYER[[#This Row],[16.01.2025]],0)</f>
        <v>0</v>
      </c>
      <c r="X703" s="234"/>
      <c r="Y703" s="166">
        <f>IF(PMKAFAAPAYER[[#This Row],[ ]]="Payé",PMKAFAAPAYER[[#This Row],[23.01.2025]],0)</f>
        <v>0</v>
      </c>
      <c r="Z703" s="234"/>
      <c r="AA703" s="176">
        <f>IF(PMKAFAAPAYER[[#This Row],[ ]]="Payé",PMKAFAAPAYER[[#This Row],[30.01.2025]],0)</f>
        <v>0</v>
      </c>
      <c r="AB703" s="32">
        <f t="shared" si="156"/>
        <v>0</v>
      </c>
      <c r="AC703" s="234"/>
      <c r="AD703" s="166">
        <f>IF(PMKAFAAPAYER[[#This Row],[ ]]="Payé",PMKAFAAPAYER[[#This Row],[06.02.2025]],0)</f>
        <v>0</v>
      </c>
      <c r="AE703" s="234"/>
      <c r="AF703" s="166">
        <f>IF(PMKAFAAPAYER[[#This Row],[ ]]="Payé",PMKAFAAPAYER[[#This Row],[13.02.2025]],0)</f>
        <v>0</v>
      </c>
      <c r="AG703" s="234"/>
      <c r="AH703" s="166">
        <f>IF(PMKAFAAPAYER[[#This Row],[ ]]="Payé",PMKAFAAPAYER[[#This Row],[20.02.2025]],0)</f>
        <v>0</v>
      </c>
      <c r="AI703" s="234"/>
      <c r="AJ703" s="176">
        <f>IF(PMKAFAAPAYER[[#This Row],[ ]]="Payé",PMKAFAAPAYER[[#This Row],[27.02.2025]],0)</f>
        <v>0</v>
      </c>
      <c r="AK703" s="47">
        <f t="shared" si="157"/>
        <v>0</v>
      </c>
      <c r="AL703" s="162"/>
      <c r="AM703" s="166">
        <f>IF(PMKAFAAPAYER[[#This Row],[ ]]="Payé",PMKAFAAPAYER[[#This Row],[05.03.2025]],0)</f>
        <v>0</v>
      </c>
      <c r="AN703" s="161"/>
      <c r="AO703" s="166">
        <f>IF(PMKAFAAPAYER[[#This Row],[ ]]="Payé",PMKAFAAPAYER[[#This Row],[12.03.2025]],0)</f>
        <v>0</v>
      </c>
      <c r="AP703" s="161"/>
      <c r="AQ703" s="166">
        <f>IF(PMKAFAAPAYER[[#This Row],[ ]]="Payé",PMKAFAAPAYER[[#This Row],[19.03.2025]],0)</f>
        <v>0</v>
      </c>
      <c r="AR703" s="161"/>
      <c r="AS703" s="176">
        <f>IF(PMKAFAAPAYER[[#This Row],[ ]]="Payé",PMKAFAAPAYER[[#This Row],[26.03.2025]],0)</f>
        <v>0</v>
      </c>
      <c r="AT703" s="17">
        <f t="shared" si="158"/>
        <v>0</v>
      </c>
      <c r="AU703" s="162"/>
      <c r="AV703" s="166">
        <f>IF(PMKAFAAPAYER[[#This Row],[ ]]="Payé",PMKAFAAPAYER[[#This Row],[02.04.2025]],0)</f>
        <v>0</v>
      </c>
      <c r="AW703" s="161"/>
      <c r="AX703" s="166">
        <f>IF(PMKAFAAPAYER[[#This Row],[ ]]="Payé",PMKAFAAPAYER[[#This Row],[09.04.2025]],0)</f>
        <v>0</v>
      </c>
      <c r="AY703" s="161"/>
      <c r="AZ703" s="166">
        <f>IF(PMKAFAAPAYER[[#This Row],[ ]]="Payé",PMKAFAAPAYER[[#This Row],[16.04.2025]],0)</f>
        <v>0</v>
      </c>
      <c r="BA703" s="161"/>
      <c r="BB703" s="166">
        <f>IF(PMKAFAAPAYER[[#This Row],[ ]]="Payé",PMKAFAAPAYER[[#This Row],[23.04.2025]],0)</f>
        <v>0</v>
      </c>
      <c r="BC703" s="161"/>
      <c r="BD703" s="176">
        <f>IF(PMKAFAAPAYER[[#This Row],[ ]]="Payé",PMKAFAAPAYER[[#This Row],[30.04.2025]],0)</f>
        <v>0</v>
      </c>
      <c r="BE703" s="18">
        <f t="shared" si="159"/>
        <v>0</v>
      </c>
      <c r="BF703" s="162"/>
      <c r="BG703" s="166">
        <f>IF(PMKAFAAPAYER[[#This Row],[ ]]="Payé",PMKAFAAPAYER[[#This Row],[07.05.2025]],0)</f>
        <v>0</v>
      </c>
      <c r="BH703" s="161"/>
      <c r="BI703" s="166">
        <f>IF(PMKAFAAPAYER[[#This Row],[ ]]="Payé",PMKAFAAPAYER[[#This Row],[14.05.2025]],0)</f>
        <v>0</v>
      </c>
      <c r="BJ703" s="161"/>
      <c r="BK703" s="166">
        <f>IF(PMKAFAAPAYER[[#This Row],[ ]]="Payé",PMKAFAAPAYER[[#This Row],[21.05.2025]],0)</f>
        <v>0</v>
      </c>
      <c r="BL703" s="161"/>
      <c r="BM703" s="176">
        <f>IF(PMKAFAAPAYER[[#This Row],[ ]]="Payé",PMKAFAAPAYER[[#This Row],[28.05.2025]],0)</f>
        <v>0</v>
      </c>
      <c r="BN703" s="17">
        <f t="shared" si="160"/>
        <v>0</v>
      </c>
      <c r="BO703" s="162"/>
      <c r="BP703" s="166">
        <f>IF(PMKAFAAPAYER[[#This Row],[ ]]="Payé",PMKAFAAPAYER[[#This Row],[04.06.2025]],0)</f>
        <v>0</v>
      </c>
      <c r="BQ703" s="161"/>
      <c r="BR703" s="166">
        <f>IF(PMKAFAAPAYER[[#This Row],[ ]]="Payé",PMKAFAAPAYER[[#This Row],[11.06.2025]],0)</f>
        <v>0</v>
      </c>
      <c r="BS703" s="161"/>
      <c r="BT703" s="166">
        <f>IF(PMKAFAAPAYER[[#This Row],[ ]]="Payé",PMKAFAAPAYER[[#This Row],[18.06.2025]],0)</f>
        <v>0</v>
      </c>
      <c r="BU703" s="161"/>
      <c r="BV703" s="176">
        <f>IF(PMKAFAAPAYER[[#This Row],[ ]]="Payé",PMKAFAAPAYER[[#This Row],[25.06.2025]],0)</f>
        <v>0</v>
      </c>
      <c r="BW703" s="18">
        <f t="shared" si="161"/>
        <v>0</v>
      </c>
      <c r="BX703" s="162"/>
      <c r="BY703" s="166">
        <f>IF(PMKAFAAPAYER[[#This Row],[ ]]="Payé",PMKAFAAPAYER[[#This Row],[02.07.2025]],0)</f>
        <v>0</v>
      </c>
      <c r="BZ703" s="161"/>
      <c r="CA703" s="166">
        <f>IF(PMKAFAAPAYER[[#This Row],[ ]]="Payé",PMKAFAAPAYER[[#This Row],[09.07.2025]],0)</f>
        <v>0</v>
      </c>
      <c r="CB703" s="161"/>
      <c r="CC703" s="166">
        <f>IF(PMKAFAAPAYER[[#This Row],[ ]]="Payé",PMKAFAAPAYER[[#This Row],[16.07.2025]],0)</f>
        <v>0</v>
      </c>
      <c r="CD703" s="161"/>
      <c r="CE703" s="166">
        <f>IF(PMKAFAAPAYER[[#This Row],[ ]]="Payé",PMKAFAAPAYER[[#This Row],[23.07.2025]],0)</f>
        <v>0</v>
      </c>
      <c r="CF703" s="161"/>
      <c r="CG703" s="176">
        <f>IF(PMKAFAAPAYER[[#This Row],[ ]]="Payé",PMKAFAAPAYER[[#This Row],[30.07.2025]],0)</f>
        <v>0</v>
      </c>
      <c r="CH703" s="17">
        <f t="shared" si="162"/>
        <v>0</v>
      </c>
      <c r="CI703" s="162"/>
      <c r="CJ703" s="166">
        <f>IF(PMKAFAAPAYER[[#This Row],[ ]]="Payé",PMKAFAAPAYER[[#This Row],[06.08.2025]],0)</f>
        <v>0</v>
      </c>
      <c r="CK703" s="161"/>
      <c r="CL703" s="166">
        <f>IF(PMKAFAAPAYER[[#This Row],[ ]]="Payé",PMKAFAAPAYER[[#This Row],[13.08.2025]],0)</f>
        <v>0</v>
      </c>
      <c r="CM703" s="161"/>
      <c r="CN703" s="166">
        <f>IF(PMKAFAAPAYER[[#This Row],[ ]]="Payé",PMKAFAAPAYER[[#This Row],[20.08.2025]],0)</f>
        <v>0</v>
      </c>
      <c r="CO703" s="161"/>
      <c r="CP703" s="176">
        <f>IF(PMKAFAAPAYER[[#This Row],[ ]]="Payé",PMKAFAAPAYER[[#This Row],[27.08.2025]],0)</f>
        <v>0</v>
      </c>
      <c r="CQ703" s="18">
        <f t="shared" si="163"/>
        <v>0</v>
      </c>
      <c r="CR703" s="162"/>
      <c r="CS703" s="166">
        <f>IF(PMKAFAAPAYER[[#This Row],[ ]]="Payé",PMKAFAAPAYER[[#This Row],[03.09.2025]],0)</f>
        <v>0</v>
      </c>
      <c r="CT703" s="161"/>
      <c r="CU703" s="166">
        <f>IF(PMKAFAAPAYER[[#This Row],[ ]]="Payé",PMKAFAAPAYER[[#This Row],[10.09.2025]],0)</f>
        <v>0</v>
      </c>
      <c r="CV703" s="161"/>
      <c r="CW703" s="166">
        <f>IF(PMKAFAAPAYER[[#This Row],[ ]]="Payé",PMKAFAAPAYER[[#This Row],[17.09.2025]],0)</f>
        <v>0</v>
      </c>
      <c r="CX703" s="161"/>
      <c r="CY703" s="176">
        <f>IF(PMKAFAAPAYER[[#This Row],[ ]]="Payé",PMKAFAAPAYER[[#This Row],[24.09.2025]],0)</f>
        <v>0</v>
      </c>
      <c r="CZ703" s="17">
        <f t="shared" si="164"/>
        <v>0</v>
      </c>
      <c r="DA703" s="162"/>
      <c r="DB703" s="166">
        <f>IF(PMKAFAAPAYER[[#This Row],[ ]]="Payé",PMKAFAAPAYER[[#This Row],[01.10.2025]],0)</f>
        <v>0</v>
      </c>
      <c r="DC703" s="161"/>
      <c r="DD703" s="166">
        <f>IF(PMKAFAAPAYER[[#This Row],[ ]]="Payé",PMKAFAAPAYER[[#This Row],[08.10.2025]],0)</f>
        <v>0</v>
      </c>
      <c r="DE703" s="161"/>
      <c r="DF703" s="166">
        <f>IF(PMKAFAAPAYER[[#This Row],[ ]]="Payé",PMKAFAAPAYER[[#This Row],[15.10.2025]],0)</f>
        <v>0</v>
      </c>
      <c r="DG703" s="161"/>
      <c r="DH703" s="166">
        <f>IF(PMKAFAAPAYER[[#This Row],[ ]]="Payé",PMKAFAAPAYER[[#This Row],[22.10.2025]],0)</f>
        <v>0</v>
      </c>
      <c r="DI703" s="161"/>
      <c r="DJ703" s="176">
        <f>IF(PMKAFAAPAYER[[#This Row],[ ]]="Payé",PMKAFAAPAYER[[#This Row],[29.10.2025]],0)</f>
        <v>0</v>
      </c>
      <c r="DK703" s="18">
        <f t="shared" si="165"/>
        <v>0</v>
      </c>
      <c r="DL703" s="162"/>
      <c r="DM703" s="166">
        <f>IF(PMKAFAAPAYER[[#This Row],[ ]]="Payé",PMKAFAAPAYER[[#This Row],[05.11.2025]],0)</f>
        <v>0</v>
      </c>
      <c r="DN703" s="161"/>
      <c r="DO703" s="166">
        <f>IF(PMKAFAAPAYER[[#This Row],[ ]]="Payé",PMKAFAAPAYER[[#This Row],[12.11.2025]],0)</f>
        <v>0</v>
      </c>
      <c r="DP703" s="161"/>
      <c r="DQ703" s="166">
        <f>IF(PMKAFAAPAYER[[#This Row],[ ]]="Payé",PMKAFAAPAYER[[#This Row],[19.11.2025]],0)</f>
        <v>0</v>
      </c>
      <c r="DR703" s="161"/>
      <c r="DS703" s="176">
        <f>IF(PMKAFAAPAYER[[#This Row],[ ]]="Payé",PMKAFAAPAYER[[#This Row],[26.11.2025]],0)</f>
        <v>0</v>
      </c>
      <c r="DT703" s="17">
        <f t="shared" si="166"/>
        <v>0</v>
      </c>
      <c r="DU703" s="162"/>
      <c r="DV703" s="166">
        <f>IF(PMKAFAAPAYER[[#This Row],[ ]]="Payé",PMKAFAAPAYER[[#This Row],[03.12.2025]],0)</f>
        <v>0</v>
      </c>
      <c r="DW703" s="161"/>
      <c r="DX703" s="166">
        <f>IF(PMKAFAAPAYER[[#This Row],[ ]]="Payé",PMKAFAAPAYER[[#This Row],[10.12.2025]],0)</f>
        <v>0</v>
      </c>
      <c r="DY703" s="161"/>
      <c r="DZ703" s="166">
        <f>IF(PMKAFAAPAYER[[#This Row],[ ]]="Payé",PMKAFAAPAYER[[#This Row],[17.12.2025]],0)</f>
        <v>0</v>
      </c>
      <c r="EA703" s="161"/>
      <c r="EB703" s="166">
        <f>IF(PMKAFAAPAYER[[#This Row],[ ]]="Payé",PMKAFAAPAYER[[#This Row],[24.12.2025]],0)</f>
        <v>0</v>
      </c>
      <c r="EC703" s="161"/>
      <c r="ED703" s="176">
        <f>IF(PMKAFAAPAYER[[#This Row],[ ]]="Payé",PMKAFAAPAYER[[#This Row],[31.12.2025]],0)</f>
        <v>0</v>
      </c>
      <c r="EE703" s="18">
        <f t="shared" si="167"/>
        <v>0</v>
      </c>
      <c r="EF703" s="11">
        <f t="shared" si="168"/>
        <v>0</v>
      </c>
      <c r="EG703" s="16">
        <f>+PMKAFAAPAYER[[#This Row],[CHF]]-PMKAFAAPAYER[[#This Row],[T2025]]</f>
        <v>0</v>
      </c>
    </row>
    <row r="704" spans="1:137" x14ac:dyDescent="0.3">
      <c r="A704" s="9">
        <f t="shared" si="169"/>
        <v>699</v>
      </c>
      <c r="B704" s="250"/>
      <c r="C704" s="251"/>
      <c r="D704" s="252"/>
      <c r="E704" s="253"/>
      <c r="F704" s="265">
        <f t="shared" si="170"/>
        <v>0</v>
      </c>
      <c r="G704" s="254"/>
      <c r="H704" s="255"/>
      <c r="I704" s="256"/>
      <c r="J704" s="14"/>
      <c r="K704" s="14"/>
      <c r="L704" s="14"/>
      <c r="N704" s="15"/>
      <c r="P704" s="258"/>
      <c r="Q704" s="259"/>
      <c r="R704" s="260"/>
      <c r="S704" s="166">
        <f>IF(PMKAFAAPAYER[[#This Row],[ ]]="Payé",PMKAFAAPAYER[[#This Row],[02.01.2025]],0)</f>
        <v>0</v>
      </c>
      <c r="T704" s="234"/>
      <c r="U704" s="166">
        <f>IF(PMKAFAAPAYER[[#This Row],[ ]]="Payé",PMKAFAAPAYER[[#This Row],[09.01.2025]],0)</f>
        <v>0</v>
      </c>
      <c r="V704" s="234"/>
      <c r="W704" s="166">
        <f>IF(PMKAFAAPAYER[[#This Row],[ ]]="Payé",PMKAFAAPAYER[[#This Row],[16.01.2025]],0)</f>
        <v>0</v>
      </c>
      <c r="X704" s="234"/>
      <c r="Y704" s="166">
        <f>IF(PMKAFAAPAYER[[#This Row],[ ]]="Payé",PMKAFAAPAYER[[#This Row],[23.01.2025]],0)</f>
        <v>0</v>
      </c>
      <c r="Z704" s="234"/>
      <c r="AA704" s="176">
        <f>IF(PMKAFAAPAYER[[#This Row],[ ]]="Payé",PMKAFAAPAYER[[#This Row],[30.01.2025]],0)</f>
        <v>0</v>
      </c>
      <c r="AB704" s="32">
        <f t="shared" si="156"/>
        <v>0</v>
      </c>
      <c r="AC704" s="234"/>
      <c r="AD704" s="166">
        <f>IF(PMKAFAAPAYER[[#This Row],[ ]]="Payé",PMKAFAAPAYER[[#This Row],[06.02.2025]],0)</f>
        <v>0</v>
      </c>
      <c r="AE704" s="234"/>
      <c r="AF704" s="166">
        <f>IF(PMKAFAAPAYER[[#This Row],[ ]]="Payé",PMKAFAAPAYER[[#This Row],[13.02.2025]],0)</f>
        <v>0</v>
      </c>
      <c r="AG704" s="234"/>
      <c r="AH704" s="166">
        <f>IF(PMKAFAAPAYER[[#This Row],[ ]]="Payé",PMKAFAAPAYER[[#This Row],[20.02.2025]],0)</f>
        <v>0</v>
      </c>
      <c r="AI704" s="234"/>
      <c r="AJ704" s="176">
        <f>IF(PMKAFAAPAYER[[#This Row],[ ]]="Payé",PMKAFAAPAYER[[#This Row],[27.02.2025]],0)</f>
        <v>0</v>
      </c>
      <c r="AK704" s="47">
        <f t="shared" si="157"/>
        <v>0</v>
      </c>
      <c r="AL704" s="162"/>
      <c r="AM704" s="166">
        <f>IF(PMKAFAAPAYER[[#This Row],[ ]]="Payé",PMKAFAAPAYER[[#This Row],[05.03.2025]],0)</f>
        <v>0</v>
      </c>
      <c r="AN704" s="161"/>
      <c r="AO704" s="166">
        <f>IF(PMKAFAAPAYER[[#This Row],[ ]]="Payé",PMKAFAAPAYER[[#This Row],[12.03.2025]],0)</f>
        <v>0</v>
      </c>
      <c r="AP704" s="161"/>
      <c r="AQ704" s="166">
        <f>IF(PMKAFAAPAYER[[#This Row],[ ]]="Payé",PMKAFAAPAYER[[#This Row],[19.03.2025]],0)</f>
        <v>0</v>
      </c>
      <c r="AR704" s="161"/>
      <c r="AS704" s="176">
        <f>IF(PMKAFAAPAYER[[#This Row],[ ]]="Payé",PMKAFAAPAYER[[#This Row],[26.03.2025]],0)</f>
        <v>0</v>
      </c>
      <c r="AT704" s="17">
        <f t="shared" si="158"/>
        <v>0</v>
      </c>
      <c r="AU704" s="162"/>
      <c r="AV704" s="166">
        <f>IF(PMKAFAAPAYER[[#This Row],[ ]]="Payé",PMKAFAAPAYER[[#This Row],[02.04.2025]],0)</f>
        <v>0</v>
      </c>
      <c r="AW704" s="161"/>
      <c r="AX704" s="166">
        <f>IF(PMKAFAAPAYER[[#This Row],[ ]]="Payé",PMKAFAAPAYER[[#This Row],[09.04.2025]],0)</f>
        <v>0</v>
      </c>
      <c r="AY704" s="161"/>
      <c r="AZ704" s="166">
        <f>IF(PMKAFAAPAYER[[#This Row],[ ]]="Payé",PMKAFAAPAYER[[#This Row],[16.04.2025]],0)</f>
        <v>0</v>
      </c>
      <c r="BA704" s="161"/>
      <c r="BB704" s="166">
        <f>IF(PMKAFAAPAYER[[#This Row],[ ]]="Payé",PMKAFAAPAYER[[#This Row],[23.04.2025]],0)</f>
        <v>0</v>
      </c>
      <c r="BC704" s="161"/>
      <c r="BD704" s="176">
        <f>IF(PMKAFAAPAYER[[#This Row],[ ]]="Payé",PMKAFAAPAYER[[#This Row],[30.04.2025]],0)</f>
        <v>0</v>
      </c>
      <c r="BE704" s="18">
        <f t="shared" si="159"/>
        <v>0</v>
      </c>
      <c r="BF704" s="162"/>
      <c r="BG704" s="166">
        <f>IF(PMKAFAAPAYER[[#This Row],[ ]]="Payé",PMKAFAAPAYER[[#This Row],[07.05.2025]],0)</f>
        <v>0</v>
      </c>
      <c r="BH704" s="161"/>
      <c r="BI704" s="166">
        <f>IF(PMKAFAAPAYER[[#This Row],[ ]]="Payé",PMKAFAAPAYER[[#This Row],[14.05.2025]],0)</f>
        <v>0</v>
      </c>
      <c r="BJ704" s="161"/>
      <c r="BK704" s="166">
        <f>IF(PMKAFAAPAYER[[#This Row],[ ]]="Payé",PMKAFAAPAYER[[#This Row],[21.05.2025]],0)</f>
        <v>0</v>
      </c>
      <c r="BL704" s="161"/>
      <c r="BM704" s="176">
        <f>IF(PMKAFAAPAYER[[#This Row],[ ]]="Payé",PMKAFAAPAYER[[#This Row],[28.05.2025]],0)</f>
        <v>0</v>
      </c>
      <c r="BN704" s="17">
        <f t="shared" si="160"/>
        <v>0</v>
      </c>
      <c r="BO704" s="162"/>
      <c r="BP704" s="166">
        <f>IF(PMKAFAAPAYER[[#This Row],[ ]]="Payé",PMKAFAAPAYER[[#This Row],[04.06.2025]],0)</f>
        <v>0</v>
      </c>
      <c r="BQ704" s="161"/>
      <c r="BR704" s="166">
        <f>IF(PMKAFAAPAYER[[#This Row],[ ]]="Payé",PMKAFAAPAYER[[#This Row],[11.06.2025]],0)</f>
        <v>0</v>
      </c>
      <c r="BS704" s="161"/>
      <c r="BT704" s="166">
        <f>IF(PMKAFAAPAYER[[#This Row],[ ]]="Payé",PMKAFAAPAYER[[#This Row],[18.06.2025]],0)</f>
        <v>0</v>
      </c>
      <c r="BU704" s="161"/>
      <c r="BV704" s="176">
        <f>IF(PMKAFAAPAYER[[#This Row],[ ]]="Payé",PMKAFAAPAYER[[#This Row],[25.06.2025]],0)</f>
        <v>0</v>
      </c>
      <c r="BW704" s="18">
        <f t="shared" si="161"/>
        <v>0</v>
      </c>
      <c r="BX704" s="162"/>
      <c r="BY704" s="166">
        <f>IF(PMKAFAAPAYER[[#This Row],[ ]]="Payé",PMKAFAAPAYER[[#This Row],[02.07.2025]],0)</f>
        <v>0</v>
      </c>
      <c r="BZ704" s="161"/>
      <c r="CA704" s="166">
        <f>IF(PMKAFAAPAYER[[#This Row],[ ]]="Payé",PMKAFAAPAYER[[#This Row],[09.07.2025]],0)</f>
        <v>0</v>
      </c>
      <c r="CB704" s="161"/>
      <c r="CC704" s="166">
        <f>IF(PMKAFAAPAYER[[#This Row],[ ]]="Payé",PMKAFAAPAYER[[#This Row],[16.07.2025]],0)</f>
        <v>0</v>
      </c>
      <c r="CD704" s="161"/>
      <c r="CE704" s="166">
        <f>IF(PMKAFAAPAYER[[#This Row],[ ]]="Payé",PMKAFAAPAYER[[#This Row],[23.07.2025]],0)</f>
        <v>0</v>
      </c>
      <c r="CF704" s="161"/>
      <c r="CG704" s="176">
        <f>IF(PMKAFAAPAYER[[#This Row],[ ]]="Payé",PMKAFAAPAYER[[#This Row],[30.07.2025]],0)</f>
        <v>0</v>
      </c>
      <c r="CH704" s="17">
        <f t="shared" si="162"/>
        <v>0</v>
      </c>
      <c r="CI704" s="162"/>
      <c r="CJ704" s="166">
        <f>IF(PMKAFAAPAYER[[#This Row],[ ]]="Payé",PMKAFAAPAYER[[#This Row],[06.08.2025]],0)</f>
        <v>0</v>
      </c>
      <c r="CK704" s="161"/>
      <c r="CL704" s="166">
        <f>IF(PMKAFAAPAYER[[#This Row],[ ]]="Payé",PMKAFAAPAYER[[#This Row],[13.08.2025]],0)</f>
        <v>0</v>
      </c>
      <c r="CM704" s="161"/>
      <c r="CN704" s="166">
        <f>IF(PMKAFAAPAYER[[#This Row],[ ]]="Payé",PMKAFAAPAYER[[#This Row],[20.08.2025]],0)</f>
        <v>0</v>
      </c>
      <c r="CO704" s="161"/>
      <c r="CP704" s="176">
        <f>IF(PMKAFAAPAYER[[#This Row],[ ]]="Payé",PMKAFAAPAYER[[#This Row],[27.08.2025]],0)</f>
        <v>0</v>
      </c>
      <c r="CQ704" s="18">
        <f t="shared" si="163"/>
        <v>0</v>
      </c>
      <c r="CR704" s="162"/>
      <c r="CS704" s="166">
        <f>IF(PMKAFAAPAYER[[#This Row],[ ]]="Payé",PMKAFAAPAYER[[#This Row],[03.09.2025]],0)</f>
        <v>0</v>
      </c>
      <c r="CT704" s="161"/>
      <c r="CU704" s="166">
        <f>IF(PMKAFAAPAYER[[#This Row],[ ]]="Payé",PMKAFAAPAYER[[#This Row],[10.09.2025]],0)</f>
        <v>0</v>
      </c>
      <c r="CV704" s="161"/>
      <c r="CW704" s="166">
        <f>IF(PMKAFAAPAYER[[#This Row],[ ]]="Payé",PMKAFAAPAYER[[#This Row],[17.09.2025]],0)</f>
        <v>0</v>
      </c>
      <c r="CX704" s="161"/>
      <c r="CY704" s="176">
        <f>IF(PMKAFAAPAYER[[#This Row],[ ]]="Payé",PMKAFAAPAYER[[#This Row],[24.09.2025]],0)</f>
        <v>0</v>
      </c>
      <c r="CZ704" s="17">
        <f t="shared" si="164"/>
        <v>0</v>
      </c>
      <c r="DA704" s="162"/>
      <c r="DB704" s="166">
        <f>IF(PMKAFAAPAYER[[#This Row],[ ]]="Payé",PMKAFAAPAYER[[#This Row],[01.10.2025]],0)</f>
        <v>0</v>
      </c>
      <c r="DC704" s="161"/>
      <c r="DD704" s="166">
        <f>IF(PMKAFAAPAYER[[#This Row],[ ]]="Payé",PMKAFAAPAYER[[#This Row],[08.10.2025]],0)</f>
        <v>0</v>
      </c>
      <c r="DE704" s="161"/>
      <c r="DF704" s="166">
        <f>IF(PMKAFAAPAYER[[#This Row],[ ]]="Payé",PMKAFAAPAYER[[#This Row],[15.10.2025]],0)</f>
        <v>0</v>
      </c>
      <c r="DG704" s="161"/>
      <c r="DH704" s="166">
        <f>IF(PMKAFAAPAYER[[#This Row],[ ]]="Payé",PMKAFAAPAYER[[#This Row],[22.10.2025]],0)</f>
        <v>0</v>
      </c>
      <c r="DI704" s="161"/>
      <c r="DJ704" s="176">
        <f>IF(PMKAFAAPAYER[[#This Row],[ ]]="Payé",PMKAFAAPAYER[[#This Row],[29.10.2025]],0)</f>
        <v>0</v>
      </c>
      <c r="DK704" s="18">
        <f t="shared" si="165"/>
        <v>0</v>
      </c>
      <c r="DL704" s="162"/>
      <c r="DM704" s="166">
        <f>IF(PMKAFAAPAYER[[#This Row],[ ]]="Payé",PMKAFAAPAYER[[#This Row],[05.11.2025]],0)</f>
        <v>0</v>
      </c>
      <c r="DN704" s="161"/>
      <c r="DO704" s="166">
        <f>IF(PMKAFAAPAYER[[#This Row],[ ]]="Payé",PMKAFAAPAYER[[#This Row],[12.11.2025]],0)</f>
        <v>0</v>
      </c>
      <c r="DP704" s="161"/>
      <c r="DQ704" s="166">
        <f>IF(PMKAFAAPAYER[[#This Row],[ ]]="Payé",PMKAFAAPAYER[[#This Row],[19.11.2025]],0)</f>
        <v>0</v>
      </c>
      <c r="DR704" s="161"/>
      <c r="DS704" s="176">
        <f>IF(PMKAFAAPAYER[[#This Row],[ ]]="Payé",PMKAFAAPAYER[[#This Row],[26.11.2025]],0)</f>
        <v>0</v>
      </c>
      <c r="DT704" s="17">
        <f t="shared" si="166"/>
        <v>0</v>
      </c>
      <c r="DU704" s="162"/>
      <c r="DV704" s="166">
        <f>IF(PMKAFAAPAYER[[#This Row],[ ]]="Payé",PMKAFAAPAYER[[#This Row],[03.12.2025]],0)</f>
        <v>0</v>
      </c>
      <c r="DW704" s="161"/>
      <c r="DX704" s="166">
        <f>IF(PMKAFAAPAYER[[#This Row],[ ]]="Payé",PMKAFAAPAYER[[#This Row],[10.12.2025]],0)</f>
        <v>0</v>
      </c>
      <c r="DY704" s="161"/>
      <c r="DZ704" s="166">
        <f>IF(PMKAFAAPAYER[[#This Row],[ ]]="Payé",PMKAFAAPAYER[[#This Row],[17.12.2025]],0)</f>
        <v>0</v>
      </c>
      <c r="EA704" s="161"/>
      <c r="EB704" s="166">
        <f>IF(PMKAFAAPAYER[[#This Row],[ ]]="Payé",PMKAFAAPAYER[[#This Row],[24.12.2025]],0)</f>
        <v>0</v>
      </c>
      <c r="EC704" s="161"/>
      <c r="ED704" s="176">
        <f>IF(PMKAFAAPAYER[[#This Row],[ ]]="Payé",PMKAFAAPAYER[[#This Row],[31.12.2025]],0)</f>
        <v>0</v>
      </c>
      <c r="EE704" s="18">
        <f t="shared" si="167"/>
        <v>0</v>
      </c>
      <c r="EF704" s="11">
        <f t="shared" si="168"/>
        <v>0</v>
      </c>
      <c r="EG704" s="16">
        <f>+PMKAFAAPAYER[[#This Row],[CHF]]-PMKAFAAPAYER[[#This Row],[T2025]]</f>
        <v>0</v>
      </c>
    </row>
    <row r="705" spans="1:137" x14ac:dyDescent="0.3">
      <c r="A705" s="9">
        <f t="shared" si="169"/>
        <v>700</v>
      </c>
      <c r="B705" s="250"/>
      <c r="C705" s="251"/>
      <c r="D705" s="252"/>
      <c r="E705" s="253"/>
      <c r="F705" s="265">
        <f t="shared" si="170"/>
        <v>0</v>
      </c>
      <c r="G705" s="254"/>
      <c r="H705" s="255"/>
      <c r="I705" s="256"/>
      <c r="J705" s="14"/>
      <c r="K705" s="14"/>
      <c r="L705" s="14"/>
      <c r="N705" s="15"/>
      <c r="P705" s="258"/>
      <c r="Q705" s="259"/>
      <c r="R705" s="260"/>
      <c r="S705" s="166">
        <f>IF(PMKAFAAPAYER[[#This Row],[ ]]="Payé",PMKAFAAPAYER[[#This Row],[02.01.2025]],0)</f>
        <v>0</v>
      </c>
      <c r="T705" s="234"/>
      <c r="U705" s="166">
        <f>IF(PMKAFAAPAYER[[#This Row],[ ]]="Payé",PMKAFAAPAYER[[#This Row],[09.01.2025]],0)</f>
        <v>0</v>
      </c>
      <c r="V705" s="234"/>
      <c r="W705" s="166">
        <f>IF(PMKAFAAPAYER[[#This Row],[ ]]="Payé",PMKAFAAPAYER[[#This Row],[16.01.2025]],0)</f>
        <v>0</v>
      </c>
      <c r="X705" s="234"/>
      <c r="Y705" s="166">
        <f>IF(PMKAFAAPAYER[[#This Row],[ ]]="Payé",PMKAFAAPAYER[[#This Row],[23.01.2025]],0)</f>
        <v>0</v>
      </c>
      <c r="Z705" s="234"/>
      <c r="AA705" s="176">
        <f>IF(PMKAFAAPAYER[[#This Row],[ ]]="Payé",PMKAFAAPAYER[[#This Row],[30.01.2025]],0)</f>
        <v>0</v>
      </c>
      <c r="AB705" s="32">
        <f t="shared" si="156"/>
        <v>0</v>
      </c>
      <c r="AC705" s="234"/>
      <c r="AD705" s="166">
        <f>IF(PMKAFAAPAYER[[#This Row],[ ]]="Payé",PMKAFAAPAYER[[#This Row],[06.02.2025]],0)</f>
        <v>0</v>
      </c>
      <c r="AE705" s="234"/>
      <c r="AF705" s="166">
        <f>IF(PMKAFAAPAYER[[#This Row],[ ]]="Payé",PMKAFAAPAYER[[#This Row],[13.02.2025]],0)</f>
        <v>0</v>
      </c>
      <c r="AG705" s="234"/>
      <c r="AH705" s="166">
        <f>IF(PMKAFAAPAYER[[#This Row],[ ]]="Payé",PMKAFAAPAYER[[#This Row],[20.02.2025]],0)</f>
        <v>0</v>
      </c>
      <c r="AI705" s="234"/>
      <c r="AJ705" s="176">
        <f>IF(PMKAFAAPAYER[[#This Row],[ ]]="Payé",PMKAFAAPAYER[[#This Row],[27.02.2025]],0)</f>
        <v>0</v>
      </c>
      <c r="AK705" s="47">
        <f t="shared" si="157"/>
        <v>0</v>
      </c>
      <c r="AL705" s="162"/>
      <c r="AM705" s="166">
        <f>IF(PMKAFAAPAYER[[#This Row],[ ]]="Payé",PMKAFAAPAYER[[#This Row],[05.03.2025]],0)</f>
        <v>0</v>
      </c>
      <c r="AN705" s="161"/>
      <c r="AO705" s="166">
        <f>IF(PMKAFAAPAYER[[#This Row],[ ]]="Payé",PMKAFAAPAYER[[#This Row],[12.03.2025]],0)</f>
        <v>0</v>
      </c>
      <c r="AP705" s="161"/>
      <c r="AQ705" s="166">
        <f>IF(PMKAFAAPAYER[[#This Row],[ ]]="Payé",PMKAFAAPAYER[[#This Row],[19.03.2025]],0)</f>
        <v>0</v>
      </c>
      <c r="AR705" s="161"/>
      <c r="AS705" s="176">
        <f>IF(PMKAFAAPAYER[[#This Row],[ ]]="Payé",PMKAFAAPAYER[[#This Row],[26.03.2025]],0)</f>
        <v>0</v>
      </c>
      <c r="AT705" s="17">
        <f t="shared" si="158"/>
        <v>0</v>
      </c>
      <c r="AU705" s="162"/>
      <c r="AV705" s="166">
        <f>IF(PMKAFAAPAYER[[#This Row],[ ]]="Payé",PMKAFAAPAYER[[#This Row],[02.04.2025]],0)</f>
        <v>0</v>
      </c>
      <c r="AW705" s="161"/>
      <c r="AX705" s="166">
        <f>IF(PMKAFAAPAYER[[#This Row],[ ]]="Payé",PMKAFAAPAYER[[#This Row],[09.04.2025]],0)</f>
        <v>0</v>
      </c>
      <c r="AY705" s="161"/>
      <c r="AZ705" s="166">
        <f>IF(PMKAFAAPAYER[[#This Row],[ ]]="Payé",PMKAFAAPAYER[[#This Row],[16.04.2025]],0)</f>
        <v>0</v>
      </c>
      <c r="BA705" s="161"/>
      <c r="BB705" s="166">
        <f>IF(PMKAFAAPAYER[[#This Row],[ ]]="Payé",PMKAFAAPAYER[[#This Row],[23.04.2025]],0)</f>
        <v>0</v>
      </c>
      <c r="BC705" s="161"/>
      <c r="BD705" s="176">
        <f>IF(PMKAFAAPAYER[[#This Row],[ ]]="Payé",PMKAFAAPAYER[[#This Row],[30.04.2025]],0)</f>
        <v>0</v>
      </c>
      <c r="BE705" s="18">
        <f t="shared" si="159"/>
        <v>0</v>
      </c>
      <c r="BF705" s="162"/>
      <c r="BG705" s="166">
        <f>IF(PMKAFAAPAYER[[#This Row],[ ]]="Payé",PMKAFAAPAYER[[#This Row],[07.05.2025]],0)</f>
        <v>0</v>
      </c>
      <c r="BH705" s="161"/>
      <c r="BI705" s="166">
        <f>IF(PMKAFAAPAYER[[#This Row],[ ]]="Payé",PMKAFAAPAYER[[#This Row],[14.05.2025]],0)</f>
        <v>0</v>
      </c>
      <c r="BJ705" s="161"/>
      <c r="BK705" s="166">
        <f>IF(PMKAFAAPAYER[[#This Row],[ ]]="Payé",PMKAFAAPAYER[[#This Row],[21.05.2025]],0)</f>
        <v>0</v>
      </c>
      <c r="BL705" s="161"/>
      <c r="BM705" s="176">
        <f>IF(PMKAFAAPAYER[[#This Row],[ ]]="Payé",PMKAFAAPAYER[[#This Row],[28.05.2025]],0)</f>
        <v>0</v>
      </c>
      <c r="BN705" s="17">
        <f t="shared" si="160"/>
        <v>0</v>
      </c>
      <c r="BO705" s="162"/>
      <c r="BP705" s="166">
        <f>IF(PMKAFAAPAYER[[#This Row],[ ]]="Payé",PMKAFAAPAYER[[#This Row],[04.06.2025]],0)</f>
        <v>0</v>
      </c>
      <c r="BQ705" s="161"/>
      <c r="BR705" s="166">
        <f>IF(PMKAFAAPAYER[[#This Row],[ ]]="Payé",PMKAFAAPAYER[[#This Row],[11.06.2025]],0)</f>
        <v>0</v>
      </c>
      <c r="BS705" s="161"/>
      <c r="BT705" s="166">
        <f>IF(PMKAFAAPAYER[[#This Row],[ ]]="Payé",PMKAFAAPAYER[[#This Row],[18.06.2025]],0)</f>
        <v>0</v>
      </c>
      <c r="BU705" s="161"/>
      <c r="BV705" s="176">
        <f>IF(PMKAFAAPAYER[[#This Row],[ ]]="Payé",PMKAFAAPAYER[[#This Row],[25.06.2025]],0)</f>
        <v>0</v>
      </c>
      <c r="BW705" s="18">
        <f t="shared" si="161"/>
        <v>0</v>
      </c>
      <c r="BX705" s="162"/>
      <c r="BY705" s="166">
        <f>IF(PMKAFAAPAYER[[#This Row],[ ]]="Payé",PMKAFAAPAYER[[#This Row],[02.07.2025]],0)</f>
        <v>0</v>
      </c>
      <c r="BZ705" s="161"/>
      <c r="CA705" s="166">
        <f>IF(PMKAFAAPAYER[[#This Row],[ ]]="Payé",PMKAFAAPAYER[[#This Row],[09.07.2025]],0)</f>
        <v>0</v>
      </c>
      <c r="CB705" s="161"/>
      <c r="CC705" s="166">
        <f>IF(PMKAFAAPAYER[[#This Row],[ ]]="Payé",PMKAFAAPAYER[[#This Row],[16.07.2025]],0)</f>
        <v>0</v>
      </c>
      <c r="CD705" s="161"/>
      <c r="CE705" s="166">
        <f>IF(PMKAFAAPAYER[[#This Row],[ ]]="Payé",PMKAFAAPAYER[[#This Row],[23.07.2025]],0)</f>
        <v>0</v>
      </c>
      <c r="CF705" s="161"/>
      <c r="CG705" s="176">
        <f>IF(PMKAFAAPAYER[[#This Row],[ ]]="Payé",PMKAFAAPAYER[[#This Row],[30.07.2025]],0)</f>
        <v>0</v>
      </c>
      <c r="CH705" s="17">
        <f t="shared" si="162"/>
        <v>0</v>
      </c>
      <c r="CI705" s="162"/>
      <c r="CJ705" s="166">
        <f>IF(PMKAFAAPAYER[[#This Row],[ ]]="Payé",PMKAFAAPAYER[[#This Row],[06.08.2025]],0)</f>
        <v>0</v>
      </c>
      <c r="CK705" s="161"/>
      <c r="CL705" s="166">
        <f>IF(PMKAFAAPAYER[[#This Row],[ ]]="Payé",PMKAFAAPAYER[[#This Row],[13.08.2025]],0)</f>
        <v>0</v>
      </c>
      <c r="CM705" s="161"/>
      <c r="CN705" s="166">
        <f>IF(PMKAFAAPAYER[[#This Row],[ ]]="Payé",PMKAFAAPAYER[[#This Row],[20.08.2025]],0)</f>
        <v>0</v>
      </c>
      <c r="CO705" s="161"/>
      <c r="CP705" s="176">
        <f>IF(PMKAFAAPAYER[[#This Row],[ ]]="Payé",PMKAFAAPAYER[[#This Row],[27.08.2025]],0)</f>
        <v>0</v>
      </c>
      <c r="CQ705" s="18">
        <f t="shared" si="163"/>
        <v>0</v>
      </c>
      <c r="CR705" s="162"/>
      <c r="CS705" s="166">
        <f>IF(PMKAFAAPAYER[[#This Row],[ ]]="Payé",PMKAFAAPAYER[[#This Row],[03.09.2025]],0)</f>
        <v>0</v>
      </c>
      <c r="CT705" s="161"/>
      <c r="CU705" s="166">
        <f>IF(PMKAFAAPAYER[[#This Row],[ ]]="Payé",PMKAFAAPAYER[[#This Row],[10.09.2025]],0)</f>
        <v>0</v>
      </c>
      <c r="CV705" s="161"/>
      <c r="CW705" s="166">
        <f>IF(PMKAFAAPAYER[[#This Row],[ ]]="Payé",PMKAFAAPAYER[[#This Row],[17.09.2025]],0)</f>
        <v>0</v>
      </c>
      <c r="CX705" s="161"/>
      <c r="CY705" s="176">
        <f>IF(PMKAFAAPAYER[[#This Row],[ ]]="Payé",PMKAFAAPAYER[[#This Row],[24.09.2025]],0)</f>
        <v>0</v>
      </c>
      <c r="CZ705" s="17">
        <f t="shared" si="164"/>
        <v>0</v>
      </c>
      <c r="DA705" s="162"/>
      <c r="DB705" s="166">
        <f>IF(PMKAFAAPAYER[[#This Row],[ ]]="Payé",PMKAFAAPAYER[[#This Row],[01.10.2025]],0)</f>
        <v>0</v>
      </c>
      <c r="DC705" s="161"/>
      <c r="DD705" s="166">
        <f>IF(PMKAFAAPAYER[[#This Row],[ ]]="Payé",PMKAFAAPAYER[[#This Row],[08.10.2025]],0)</f>
        <v>0</v>
      </c>
      <c r="DE705" s="161"/>
      <c r="DF705" s="166">
        <f>IF(PMKAFAAPAYER[[#This Row],[ ]]="Payé",PMKAFAAPAYER[[#This Row],[15.10.2025]],0)</f>
        <v>0</v>
      </c>
      <c r="DG705" s="161"/>
      <c r="DH705" s="166">
        <f>IF(PMKAFAAPAYER[[#This Row],[ ]]="Payé",PMKAFAAPAYER[[#This Row],[22.10.2025]],0)</f>
        <v>0</v>
      </c>
      <c r="DI705" s="161"/>
      <c r="DJ705" s="176">
        <f>IF(PMKAFAAPAYER[[#This Row],[ ]]="Payé",PMKAFAAPAYER[[#This Row],[29.10.2025]],0)</f>
        <v>0</v>
      </c>
      <c r="DK705" s="18">
        <f t="shared" si="165"/>
        <v>0</v>
      </c>
      <c r="DL705" s="162"/>
      <c r="DM705" s="166">
        <f>IF(PMKAFAAPAYER[[#This Row],[ ]]="Payé",PMKAFAAPAYER[[#This Row],[05.11.2025]],0)</f>
        <v>0</v>
      </c>
      <c r="DN705" s="161"/>
      <c r="DO705" s="166">
        <f>IF(PMKAFAAPAYER[[#This Row],[ ]]="Payé",PMKAFAAPAYER[[#This Row],[12.11.2025]],0)</f>
        <v>0</v>
      </c>
      <c r="DP705" s="161"/>
      <c r="DQ705" s="166">
        <f>IF(PMKAFAAPAYER[[#This Row],[ ]]="Payé",PMKAFAAPAYER[[#This Row],[19.11.2025]],0)</f>
        <v>0</v>
      </c>
      <c r="DR705" s="161"/>
      <c r="DS705" s="176">
        <f>IF(PMKAFAAPAYER[[#This Row],[ ]]="Payé",PMKAFAAPAYER[[#This Row],[26.11.2025]],0)</f>
        <v>0</v>
      </c>
      <c r="DT705" s="17">
        <f t="shared" si="166"/>
        <v>0</v>
      </c>
      <c r="DU705" s="162"/>
      <c r="DV705" s="166">
        <f>IF(PMKAFAAPAYER[[#This Row],[ ]]="Payé",PMKAFAAPAYER[[#This Row],[03.12.2025]],0)</f>
        <v>0</v>
      </c>
      <c r="DW705" s="161"/>
      <c r="DX705" s="166">
        <f>IF(PMKAFAAPAYER[[#This Row],[ ]]="Payé",PMKAFAAPAYER[[#This Row],[10.12.2025]],0)</f>
        <v>0</v>
      </c>
      <c r="DY705" s="161"/>
      <c r="DZ705" s="166">
        <f>IF(PMKAFAAPAYER[[#This Row],[ ]]="Payé",PMKAFAAPAYER[[#This Row],[17.12.2025]],0)</f>
        <v>0</v>
      </c>
      <c r="EA705" s="161"/>
      <c r="EB705" s="166">
        <f>IF(PMKAFAAPAYER[[#This Row],[ ]]="Payé",PMKAFAAPAYER[[#This Row],[24.12.2025]],0)</f>
        <v>0</v>
      </c>
      <c r="EC705" s="161"/>
      <c r="ED705" s="176">
        <f>IF(PMKAFAAPAYER[[#This Row],[ ]]="Payé",PMKAFAAPAYER[[#This Row],[31.12.2025]],0)</f>
        <v>0</v>
      </c>
      <c r="EE705" s="18">
        <f t="shared" si="167"/>
        <v>0</v>
      </c>
      <c r="EF705" s="11">
        <f t="shared" si="168"/>
        <v>0</v>
      </c>
      <c r="EG705" s="16">
        <f>+PMKAFAAPAYER[[#This Row],[CHF]]-PMKAFAAPAYER[[#This Row],[T2025]]</f>
        <v>0</v>
      </c>
    </row>
    <row r="706" spans="1:137" x14ac:dyDescent="0.3">
      <c r="A706" s="9">
        <f t="shared" si="169"/>
        <v>701</v>
      </c>
      <c r="B706" s="250"/>
      <c r="C706" s="251"/>
      <c r="D706" s="252"/>
      <c r="E706" s="253"/>
      <c r="F706" s="265">
        <f t="shared" si="170"/>
        <v>0</v>
      </c>
      <c r="G706" s="254"/>
      <c r="H706" s="255"/>
      <c r="I706" s="256"/>
      <c r="J706" s="14"/>
      <c r="K706" s="14"/>
      <c r="L706" s="14"/>
      <c r="N706" s="15"/>
      <c r="P706" s="258"/>
      <c r="Q706" s="259"/>
      <c r="R706" s="260"/>
      <c r="S706" s="166">
        <f>IF(PMKAFAAPAYER[[#This Row],[ ]]="Payé",PMKAFAAPAYER[[#This Row],[02.01.2025]],0)</f>
        <v>0</v>
      </c>
      <c r="T706" s="234"/>
      <c r="U706" s="166">
        <f>IF(PMKAFAAPAYER[[#This Row],[ ]]="Payé",PMKAFAAPAYER[[#This Row],[09.01.2025]],0)</f>
        <v>0</v>
      </c>
      <c r="V706" s="234"/>
      <c r="W706" s="166">
        <f>IF(PMKAFAAPAYER[[#This Row],[ ]]="Payé",PMKAFAAPAYER[[#This Row],[16.01.2025]],0)</f>
        <v>0</v>
      </c>
      <c r="X706" s="234"/>
      <c r="Y706" s="166">
        <f>IF(PMKAFAAPAYER[[#This Row],[ ]]="Payé",PMKAFAAPAYER[[#This Row],[23.01.2025]],0)</f>
        <v>0</v>
      </c>
      <c r="Z706" s="234"/>
      <c r="AA706" s="176">
        <f>IF(PMKAFAAPAYER[[#This Row],[ ]]="Payé",PMKAFAAPAYER[[#This Row],[30.01.2025]],0)</f>
        <v>0</v>
      </c>
      <c r="AB706" s="32">
        <f t="shared" si="156"/>
        <v>0</v>
      </c>
      <c r="AC706" s="234"/>
      <c r="AD706" s="166">
        <f>IF(PMKAFAAPAYER[[#This Row],[ ]]="Payé",PMKAFAAPAYER[[#This Row],[06.02.2025]],0)</f>
        <v>0</v>
      </c>
      <c r="AE706" s="234"/>
      <c r="AF706" s="166">
        <f>IF(PMKAFAAPAYER[[#This Row],[ ]]="Payé",PMKAFAAPAYER[[#This Row],[13.02.2025]],0)</f>
        <v>0</v>
      </c>
      <c r="AG706" s="234"/>
      <c r="AH706" s="166">
        <f>IF(PMKAFAAPAYER[[#This Row],[ ]]="Payé",PMKAFAAPAYER[[#This Row],[20.02.2025]],0)</f>
        <v>0</v>
      </c>
      <c r="AI706" s="234"/>
      <c r="AJ706" s="176">
        <f>IF(PMKAFAAPAYER[[#This Row],[ ]]="Payé",PMKAFAAPAYER[[#This Row],[27.02.2025]],0)</f>
        <v>0</v>
      </c>
      <c r="AK706" s="47">
        <f t="shared" si="157"/>
        <v>0</v>
      </c>
      <c r="AL706" s="162"/>
      <c r="AM706" s="166">
        <f>IF(PMKAFAAPAYER[[#This Row],[ ]]="Payé",PMKAFAAPAYER[[#This Row],[05.03.2025]],0)</f>
        <v>0</v>
      </c>
      <c r="AN706" s="161"/>
      <c r="AO706" s="166">
        <f>IF(PMKAFAAPAYER[[#This Row],[ ]]="Payé",PMKAFAAPAYER[[#This Row],[12.03.2025]],0)</f>
        <v>0</v>
      </c>
      <c r="AP706" s="161"/>
      <c r="AQ706" s="166">
        <f>IF(PMKAFAAPAYER[[#This Row],[ ]]="Payé",PMKAFAAPAYER[[#This Row],[19.03.2025]],0)</f>
        <v>0</v>
      </c>
      <c r="AR706" s="161"/>
      <c r="AS706" s="176">
        <f>IF(PMKAFAAPAYER[[#This Row],[ ]]="Payé",PMKAFAAPAYER[[#This Row],[26.03.2025]],0)</f>
        <v>0</v>
      </c>
      <c r="AT706" s="17">
        <f t="shared" si="158"/>
        <v>0</v>
      </c>
      <c r="AU706" s="162"/>
      <c r="AV706" s="166">
        <f>IF(PMKAFAAPAYER[[#This Row],[ ]]="Payé",PMKAFAAPAYER[[#This Row],[02.04.2025]],0)</f>
        <v>0</v>
      </c>
      <c r="AW706" s="161"/>
      <c r="AX706" s="166">
        <f>IF(PMKAFAAPAYER[[#This Row],[ ]]="Payé",PMKAFAAPAYER[[#This Row],[09.04.2025]],0)</f>
        <v>0</v>
      </c>
      <c r="AY706" s="161"/>
      <c r="AZ706" s="166">
        <f>IF(PMKAFAAPAYER[[#This Row],[ ]]="Payé",PMKAFAAPAYER[[#This Row],[16.04.2025]],0)</f>
        <v>0</v>
      </c>
      <c r="BA706" s="161"/>
      <c r="BB706" s="166">
        <f>IF(PMKAFAAPAYER[[#This Row],[ ]]="Payé",PMKAFAAPAYER[[#This Row],[23.04.2025]],0)</f>
        <v>0</v>
      </c>
      <c r="BC706" s="161"/>
      <c r="BD706" s="176">
        <f>IF(PMKAFAAPAYER[[#This Row],[ ]]="Payé",PMKAFAAPAYER[[#This Row],[30.04.2025]],0)</f>
        <v>0</v>
      </c>
      <c r="BE706" s="18">
        <f t="shared" si="159"/>
        <v>0</v>
      </c>
      <c r="BF706" s="162"/>
      <c r="BG706" s="166">
        <f>IF(PMKAFAAPAYER[[#This Row],[ ]]="Payé",PMKAFAAPAYER[[#This Row],[07.05.2025]],0)</f>
        <v>0</v>
      </c>
      <c r="BH706" s="161"/>
      <c r="BI706" s="166">
        <f>IF(PMKAFAAPAYER[[#This Row],[ ]]="Payé",PMKAFAAPAYER[[#This Row],[14.05.2025]],0)</f>
        <v>0</v>
      </c>
      <c r="BJ706" s="161"/>
      <c r="BK706" s="166">
        <f>IF(PMKAFAAPAYER[[#This Row],[ ]]="Payé",PMKAFAAPAYER[[#This Row],[21.05.2025]],0)</f>
        <v>0</v>
      </c>
      <c r="BL706" s="161"/>
      <c r="BM706" s="176">
        <f>IF(PMKAFAAPAYER[[#This Row],[ ]]="Payé",PMKAFAAPAYER[[#This Row],[28.05.2025]],0)</f>
        <v>0</v>
      </c>
      <c r="BN706" s="17">
        <f t="shared" si="160"/>
        <v>0</v>
      </c>
      <c r="BO706" s="162"/>
      <c r="BP706" s="166">
        <f>IF(PMKAFAAPAYER[[#This Row],[ ]]="Payé",PMKAFAAPAYER[[#This Row],[04.06.2025]],0)</f>
        <v>0</v>
      </c>
      <c r="BQ706" s="161"/>
      <c r="BR706" s="166">
        <f>IF(PMKAFAAPAYER[[#This Row],[ ]]="Payé",PMKAFAAPAYER[[#This Row],[11.06.2025]],0)</f>
        <v>0</v>
      </c>
      <c r="BS706" s="161"/>
      <c r="BT706" s="166">
        <f>IF(PMKAFAAPAYER[[#This Row],[ ]]="Payé",PMKAFAAPAYER[[#This Row],[18.06.2025]],0)</f>
        <v>0</v>
      </c>
      <c r="BU706" s="161"/>
      <c r="BV706" s="176">
        <f>IF(PMKAFAAPAYER[[#This Row],[ ]]="Payé",PMKAFAAPAYER[[#This Row],[25.06.2025]],0)</f>
        <v>0</v>
      </c>
      <c r="BW706" s="18">
        <f t="shared" si="161"/>
        <v>0</v>
      </c>
      <c r="BX706" s="162"/>
      <c r="BY706" s="166">
        <f>IF(PMKAFAAPAYER[[#This Row],[ ]]="Payé",PMKAFAAPAYER[[#This Row],[02.07.2025]],0)</f>
        <v>0</v>
      </c>
      <c r="BZ706" s="161"/>
      <c r="CA706" s="166">
        <f>IF(PMKAFAAPAYER[[#This Row],[ ]]="Payé",PMKAFAAPAYER[[#This Row],[09.07.2025]],0)</f>
        <v>0</v>
      </c>
      <c r="CB706" s="161"/>
      <c r="CC706" s="166">
        <f>IF(PMKAFAAPAYER[[#This Row],[ ]]="Payé",PMKAFAAPAYER[[#This Row],[16.07.2025]],0)</f>
        <v>0</v>
      </c>
      <c r="CD706" s="161"/>
      <c r="CE706" s="166">
        <f>IF(PMKAFAAPAYER[[#This Row],[ ]]="Payé",PMKAFAAPAYER[[#This Row],[23.07.2025]],0)</f>
        <v>0</v>
      </c>
      <c r="CF706" s="161"/>
      <c r="CG706" s="176">
        <f>IF(PMKAFAAPAYER[[#This Row],[ ]]="Payé",PMKAFAAPAYER[[#This Row],[30.07.2025]],0)</f>
        <v>0</v>
      </c>
      <c r="CH706" s="17">
        <f t="shared" si="162"/>
        <v>0</v>
      </c>
      <c r="CI706" s="162"/>
      <c r="CJ706" s="166">
        <f>IF(PMKAFAAPAYER[[#This Row],[ ]]="Payé",PMKAFAAPAYER[[#This Row],[06.08.2025]],0)</f>
        <v>0</v>
      </c>
      <c r="CK706" s="161"/>
      <c r="CL706" s="166">
        <f>IF(PMKAFAAPAYER[[#This Row],[ ]]="Payé",PMKAFAAPAYER[[#This Row],[13.08.2025]],0)</f>
        <v>0</v>
      </c>
      <c r="CM706" s="161"/>
      <c r="CN706" s="166">
        <f>IF(PMKAFAAPAYER[[#This Row],[ ]]="Payé",PMKAFAAPAYER[[#This Row],[20.08.2025]],0)</f>
        <v>0</v>
      </c>
      <c r="CO706" s="161"/>
      <c r="CP706" s="176">
        <f>IF(PMKAFAAPAYER[[#This Row],[ ]]="Payé",PMKAFAAPAYER[[#This Row],[27.08.2025]],0)</f>
        <v>0</v>
      </c>
      <c r="CQ706" s="18">
        <f t="shared" si="163"/>
        <v>0</v>
      </c>
      <c r="CR706" s="162"/>
      <c r="CS706" s="166">
        <f>IF(PMKAFAAPAYER[[#This Row],[ ]]="Payé",PMKAFAAPAYER[[#This Row],[03.09.2025]],0)</f>
        <v>0</v>
      </c>
      <c r="CT706" s="161"/>
      <c r="CU706" s="166">
        <f>IF(PMKAFAAPAYER[[#This Row],[ ]]="Payé",PMKAFAAPAYER[[#This Row],[10.09.2025]],0)</f>
        <v>0</v>
      </c>
      <c r="CV706" s="161"/>
      <c r="CW706" s="166">
        <f>IF(PMKAFAAPAYER[[#This Row],[ ]]="Payé",PMKAFAAPAYER[[#This Row],[17.09.2025]],0)</f>
        <v>0</v>
      </c>
      <c r="CX706" s="161"/>
      <c r="CY706" s="176">
        <f>IF(PMKAFAAPAYER[[#This Row],[ ]]="Payé",PMKAFAAPAYER[[#This Row],[24.09.2025]],0)</f>
        <v>0</v>
      </c>
      <c r="CZ706" s="17">
        <f t="shared" si="164"/>
        <v>0</v>
      </c>
      <c r="DA706" s="162"/>
      <c r="DB706" s="166">
        <f>IF(PMKAFAAPAYER[[#This Row],[ ]]="Payé",PMKAFAAPAYER[[#This Row],[01.10.2025]],0)</f>
        <v>0</v>
      </c>
      <c r="DC706" s="161"/>
      <c r="DD706" s="166">
        <f>IF(PMKAFAAPAYER[[#This Row],[ ]]="Payé",PMKAFAAPAYER[[#This Row],[08.10.2025]],0)</f>
        <v>0</v>
      </c>
      <c r="DE706" s="161"/>
      <c r="DF706" s="166">
        <f>IF(PMKAFAAPAYER[[#This Row],[ ]]="Payé",PMKAFAAPAYER[[#This Row],[15.10.2025]],0)</f>
        <v>0</v>
      </c>
      <c r="DG706" s="161"/>
      <c r="DH706" s="166">
        <f>IF(PMKAFAAPAYER[[#This Row],[ ]]="Payé",PMKAFAAPAYER[[#This Row],[22.10.2025]],0)</f>
        <v>0</v>
      </c>
      <c r="DI706" s="161"/>
      <c r="DJ706" s="176">
        <f>IF(PMKAFAAPAYER[[#This Row],[ ]]="Payé",PMKAFAAPAYER[[#This Row],[29.10.2025]],0)</f>
        <v>0</v>
      </c>
      <c r="DK706" s="18">
        <f t="shared" si="165"/>
        <v>0</v>
      </c>
      <c r="DL706" s="162"/>
      <c r="DM706" s="166">
        <f>IF(PMKAFAAPAYER[[#This Row],[ ]]="Payé",PMKAFAAPAYER[[#This Row],[05.11.2025]],0)</f>
        <v>0</v>
      </c>
      <c r="DN706" s="161"/>
      <c r="DO706" s="166">
        <f>IF(PMKAFAAPAYER[[#This Row],[ ]]="Payé",PMKAFAAPAYER[[#This Row],[12.11.2025]],0)</f>
        <v>0</v>
      </c>
      <c r="DP706" s="161"/>
      <c r="DQ706" s="166">
        <f>IF(PMKAFAAPAYER[[#This Row],[ ]]="Payé",PMKAFAAPAYER[[#This Row],[19.11.2025]],0)</f>
        <v>0</v>
      </c>
      <c r="DR706" s="161"/>
      <c r="DS706" s="176">
        <f>IF(PMKAFAAPAYER[[#This Row],[ ]]="Payé",PMKAFAAPAYER[[#This Row],[26.11.2025]],0)</f>
        <v>0</v>
      </c>
      <c r="DT706" s="17">
        <f t="shared" si="166"/>
        <v>0</v>
      </c>
      <c r="DU706" s="162"/>
      <c r="DV706" s="166">
        <f>IF(PMKAFAAPAYER[[#This Row],[ ]]="Payé",PMKAFAAPAYER[[#This Row],[03.12.2025]],0)</f>
        <v>0</v>
      </c>
      <c r="DW706" s="161"/>
      <c r="DX706" s="166">
        <f>IF(PMKAFAAPAYER[[#This Row],[ ]]="Payé",PMKAFAAPAYER[[#This Row],[10.12.2025]],0)</f>
        <v>0</v>
      </c>
      <c r="DY706" s="161"/>
      <c r="DZ706" s="166">
        <f>IF(PMKAFAAPAYER[[#This Row],[ ]]="Payé",PMKAFAAPAYER[[#This Row],[17.12.2025]],0)</f>
        <v>0</v>
      </c>
      <c r="EA706" s="161"/>
      <c r="EB706" s="166">
        <f>IF(PMKAFAAPAYER[[#This Row],[ ]]="Payé",PMKAFAAPAYER[[#This Row],[24.12.2025]],0)</f>
        <v>0</v>
      </c>
      <c r="EC706" s="161"/>
      <c r="ED706" s="176">
        <f>IF(PMKAFAAPAYER[[#This Row],[ ]]="Payé",PMKAFAAPAYER[[#This Row],[31.12.2025]],0)</f>
        <v>0</v>
      </c>
      <c r="EE706" s="18">
        <f t="shared" si="167"/>
        <v>0</v>
      </c>
      <c r="EF706" s="11">
        <f t="shared" si="168"/>
        <v>0</v>
      </c>
      <c r="EG706" s="16">
        <f>+PMKAFAAPAYER[[#This Row],[CHF]]-PMKAFAAPAYER[[#This Row],[T2025]]</f>
        <v>0</v>
      </c>
    </row>
    <row r="707" spans="1:137" x14ac:dyDescent="0.3">
      <c r="A707" s="9">
        <f t="shared" si="169"/>
        <v>702</v>
      </c>
      <c r="B707" s="250"/>
      <c r="C707" s="251"/>
      <c r="D707" s="252"/>
      <c r="E707" s="253"/>
      <c r="F707" s="265">
        <f t="shared" si="170"/>
        <v>0</v>
      </c>
      <c r="G707" s="254"/>
      <c r="H707" s="255"/>
      <c r="I707" s="256"/>
      <c r="J707" s="14"/>
      <c r="K707" s="14"/>
      <c r="L707" s="14"/>
      <c r="N707" s="15"/>
      <c r="P707" s="258"/>
      <c r="Q707" s="259"/>
      <c r="R707" s="260"/>
      <c r="S707" s="166">
        <f>IF(PMKAFAAPAYER[[#This Row],[ ]]="Payé",PMKAFAAPAYER[[#This Row],[02.01.2025]],0)</f>
        <v>0</v>
      </c>
      <c r="T707" s="234"/>
      <c r="U707" s="166">
        <f>IF(PMKAFAAPAYER[[#This Row],[ ]]="Payé",PMKAFAAPAYER[[#This Row],[09.01.2025]],0)</f>
        <v>0</v>
      </c>
      <c r="V707" s="234"/>
      <c r="W707" s="166">
        <f>IF(PMKAFAAPAYER[[#This Row],[ ]]="Payé",PMKAFAAPAYER[[#This Row],[16.01.2025]],0)</f>
        <v>0</v>
      </c>
      <c r="X707" s="234"/>
      <c r="Y707" s="166">
        <f>IF(PMKAFAAPAYER[[#This Row],[ ]]="Payé",PMKAFAAPAYER[[#This Row],[23.01.2025]],0)</f>
        <v>0</v>
      </c>
      <c r="Z707" s="234"/>
      <c r="AA707" s="176">
        <f>IF(PMKAFAAPAYER[[#This Row],[ ]]="Payé",PMKAFAAPAYER[[#This Row],[30.01.2025]],0)</f>
        <v>0</v>
      </c>
      <c r="AB707" s="32">
        <f t="shared" si="156"/>
        <v>0</v>
      </c>
      <c r="AC707" s="234"/>
      <c r="AD707" s="166">
        <f>IF(PMKAFAAPAYER[[#This Row],[ ]]="Payé",PMKAFAAPAYER[[#This Row],[06.02.2025]],0)</f>
        <v>0</v>
      </c>
      <c r="AE707" s="234"/>
      <c r="AF707" s="166">
        <f>IF(PMKAFAAPAYER[[#This Row],[ ]]="Payé",PMKAFAAPAYER[[#This Row],[13.02.2025]],0)</f>
        <v>0</v>
      </c>
      <c r="AG707" s="234"/>
      <c r="AH707" s="166">
        <f>IF(PMKAFAAPAYER[[#This Row],[ ]]="Payé",PMKAFAAPAYER[[#This Row],[20.02.2025]],0)</f>
        <v>0</v>
      </c>
      <c r="AI707" s="234"/>
      <c r="AJ707" s="176">
        <f>IF(PMKAFAAPAYER[[#This Row],[ ]]="Payé",PMKAFAAPAYER[[#This Row],[27.02.2025]],0)</f>
        <v>0</v>
      </c>
      <c r="AK707" s="47">
        <f t="shared" si="157"/>
        <v>0</v>
      </c>
      <c r="AL707" s="162"/>
      <c r="AM707" s="166">
        <f>IF(PMKAFAAPAYER[[#This Row],[ ]]="Payé",PMKAFAAPAYER[[#This Row],[05.03.2025]],0)</f>
        <v>0</v>
      </c>
      <c r="AN707" s="161"/>
      <c r="AO707" s="166">
        <f>IF(PMKAFAAPAYER[[#This Row],[ ]]="Payé",PMKAFAAPAYER[[#This Row],[12.03.2025]],0)</f>
        <v>0</v>
      </c>
      <c r="AP707" s="161"/>
      <c r="AQ707" s="166">
        <f>IF(PMKAFAAPAYER[[#This Row],[ ]]="Payé",PMKAFAAPAYER[[#This Row],[19.03.2025]],0)</f>
        <v>0</v>
      </c>
      <c r="AR707" s="161"/>
      <c r="AS707" s="176">
        <f>IF(PMKAFAAPAYER[[#This Row],[ ]]="Payé",PMKAFAAPAYER[[#This Row],[26.03.2025]],0)</f>
        <v>0</v>
      </c>
      <c r="AT707" s="17">
        <f t="shared" si="158"/>
        <v>0</v>
      </c>
      <c r="AU707" s="162"/>
      <c r="AV707" s="166">
        <f>IF(PMKAFAAPAYER[[#This Row],[ ]]="Payé",PMKAFAAPAYER[[#This Row],[02.04.2025]],0)</f>
        <v>0</v>
      </c>
      <c r="AW707" s="161"/>
      <c r="AX707" s="166">
        <f>IF(PMKAFAAPAYER[[#This Row],[ ]]="Payé",PMKAFAAPAYER[[#This Row],[09.04.2025]],0)</f>
        <v>0</v>
      </c>
      <c r="AY707" s="161"/>
      <c r="AZ707" s="166">
        <f>IF(PMKAFAAPAYER[[#This Row],[ ]]="Payé",PMKAFAAPAYER[[#This Row],[16.04.2025]],0)</f>
        <v>0</v>
      </c>
      <c r="BA707" s="161"/>
      <c r="BB707" s="166">
        <f>IF(PMKAFAAPAYER[[#This Row],[ ]]="Payé",PMKAFAAPAYER[[#This Row],[23.04.2025]],0)</f>
        <v>0</v>
      </c>
      <c r="BC707" s="161"/>
      <c r="BD707" s="176">
        <f>IF(PMKAFAAPAYER[[#This Row],[ ]]="Payé",PMKAFAAPAYER[[#This Row],[30.04.2025]],0)</f>
        <v>0</v>
      </c>
      <c r="BE707" s="18">
        <f t="shared" si="159"/>
        <v>0</v>
      </c>
      <c r="BF707" s="162"/>
      <c r="BG707" s="166">
        <f>IF(PMKAFAAPAYER[[#This Row],[ ]]="Payé",PMKAFAAPAYER[[#This Row],[07.05.2025]],0)</f>
        <v>0</v>
      </c>
      <c r="BH707" s="161"/>
      <c r="BI707" s="166">
        <f>IF(PMKAFAAPAYER[[#This Row],[ ]]="Payé",PMKAFAAPAYER[[#This Row],[14.05.2025]],0)</f>
        <v>0</v>
      </c>
      <c r="BJ707" s="161"/>
      <c r="BK707" s="166">
        <f>IF(PMKAFAAPAYER[[#This Row],[ ]]="Payé",PMKAFAAPAYER[[#This Row],[21.05.2025]],0)</f>
        <v>0</v>
      </c>
      <c r="BL707" s="161"/>
      <c r="BM707" s="176">
        <f>IF(PMKAFAAPAYER[[#This Row],[ ]]="Payé",PMKAFAAPAYER[[#This Row],[28.05.2025]],0)</f>
        <v>0</v>
      </c>
      <c r="BN707" s="17">
        <f t="shared" si="160"/>
        <v>0</v>
      </c>
      <c r="BO707" s="162"/>
      <c r="BP707" s="166">
        <f>IF(PMKAFAAPAYER[[#This Row],[ ]]="Payé",PMKAFAAPAYER[[#This Row],[04.06.2025]],0)</f>
        <v>0</v>
      </c>
      <c r="BQ707" s="161"/>
      <c r="BR707" s="166">
        <f>IF(PMKAFAAPAYER[[#This Row],[ ]]="Payé",PMKAFAAPAYER[[#This Row],[11.06.2025]],0)</f>
        <v>0</v>
      </c>
      <c r="BS707" s="161"/>
      <c r="BT707" s="166">
        <f>IF(PMKAFAAPAYER[[#This Row],[ ]]="Payé",PMKAFAAPAYER[[#This Row],[18.06.2025]],0)</f>
        <v>0</v>
      </c>
      <c r="BU707" s="161"/>
      <c r="BV707" s="176">
        <f>IF(PMKAFAAPAYER[[#This Row],[ ]]="Payé",PMKAFAAPAYER[[#This Row],[25.06.2025]],0)</f>
        <v>0</v>
      </c>
      <c r="BW707" s="18">
        <f t="shared" si="161"/>
        <v>0</v>
      </c>
      <c r="BX707" s="162"/>
      <c r="BY707" s="166">
        <f>IF(PMKAFAAPAYER[[#This Row],[ ]]="Payé",PMKAFAAPAYER[[#This Row],[02.07.2025]],0)</f>
        <v>0</v>
      </c>
      <c r="BZ707" s="161"/>
      <c r="CA707" s="166">
        <f>IF(PMKAFAAPAYER[[#This Row],[ ]]="Payé",PMKAFAAPAYER[[#This Row],[09.07.2025]],0)</f>
        <v>0</v>
      </c>
      <c r="CB707" s="161"/>
      <c r="CC707" s="166">
        <f>IF(PMKAFAAPAYER[[#This Row],[ ]]="Payé",PMKAFAAPAYER[[#This Row],[16.07.2025]],0)</f>
        <v>0</v>
      </c>
      <c r="CD707" s="161"/>
      <c r="CE707" s="166">
        <f>IF(PMKAFAAPAYER[[#This Row],[ ]]="Payé",PMKAFAAPAYER[[#This Row],[23.07.2025]],0)</f>
        <v>0</v>
      </c>
      <c r="CF707" s="161"/>
      <c r="CG707" s="176">
        <f>IF(PMKAFAAPAYER[[#This Row],[ ]]="Payé",PMKAFAAPAYER[[#This Row],[30.07.2025]],0)</f>
        <v>0</v>
      </c>
      <c r="CH707" s="17">
        <f t="shared" si="162"/>
        <v>0</v>
      </c>
      <c r="CI707" s="162"/>
      <c r="CJ707" s="166">
        <f>IF(PMKAFAAPAYER[[#This Row],[ ]]="Payé",PMKAFAAPAYER[[#This Row],[06.08.2025]],0)</f>
        <v>0</v>
      </c>
      <c r="CK707" s="161"/>
      <c r="CL707" s="166">
        <f>IF(PMKAFAAPAYER[[#This Row],[ ]]="Payé",PMKAFAAPAYER[[#This Row],[13.08.2025]],0)</f>
        <v>0</v>
      </c>
      <c r="CM707" s="161"/>
      <c r="CN707" s="166">
        <f>IF(PMKAFAAPAYER[[#This Row],[ ]]="Payé",PMKAFAAPAYER[[#This Row],[20.08.2025]],0)</f>
        <v>0</v>
      </c>
      <c r="CO707" s="161"/>
      <c r="CP707" s="176">
        <f>IF(PMKAFAAPAYER[[#This Row],[ ]]="Payé",PMKAFAAPAYER[[#This Row],[27.08.2025]],0)</f>
        <v>0</v>
      </c>
      <c r="CQ707" s="18">
        <f t="shared" si="163"/>
        <v>0</v>
      </c>
      <c r="CR707" s="162"/>
      <c r="CS707" s="166">
        <f>IF(PMKAFAAPAYER[[#This Row],[ ]]="Payé",PMKAFAAPAYER[[#This Row],[03.09.2025]],0)</f>
        <v>0</v>
      </c>
      <c r="CT707" s="161"/>
      <c r="CU707" s="166">
        <f>IF(PMKAFAAPAYER[[#This Row],[ ]]="Payé",PMKAFAAPAYER[[#This Row],[10.09.2025]],0)</f>
        <v>0</v>
      </c>
      <c r="CV707" s="161"/>
      <c r="CW707" s="166">
        <f>IF(PMKAFAAPAYER[[#This Row],[ ]]="Payé",PMKAFAAPAYER[[#This Row],[17.09.2025]],0)</f>
        <v>0</v>
      </c>
      <c r="CX707" s="161"/>
      <c r="CY707" s="176">
        <f>IF(PMKAFAAPAYER[[#This Row],[ ]]="Payé",PMKAFAAPAYER[[#This Row],[24.09.2025]],0)</f>
        <v>0</v>
      </c>
      <c r="CZ707" s="17">
        <f t="shared" si="164"/>
        <v>0</v>
      </c>
      <c r="DA707" s="162"/>
      <c r="DB707" s="166">
        <f>IF(PMKAFAAPAYER[[#This Row],[ ]]="Payé",PMKAFAAPAYER[[#This Row],[01.10.2025]],0)</f>
        <v>0</v>
      </c>
      <c r="DC707" s="161"/>
      <c r="DD707" s="166">
        <f>IF(PMKAFAAPAYER[[#This Row],[ ]]="Payé",PMKAFAAPAYER[[#This Row],[08.10.2025]],0)</f>
        <v>0</v>
      </c>
      <c r="DE707" s="161"/>
      <c r="DF707" s="166">
        <f>IF(PMKAFAAPAYER[[#This Row],[ ]]="Payé",PMKAFAAPAYER[[#This Row],[15.10.2025]],0)</f>
        <v>0</v>
      </c>
      <c r="DG707" s="161"/>
      <c r="DH707" s="166">
        <f>IF(PMKAFAAPAYER[[#This Row],[ ]]="Payé",PMKAFAAPAYER[[#This Row],[22.10.2025]],0)</f>
        <v>0</v>
      </c>
      <c r="DI707" s="161"/>
      <c r="DJ707" s="176">
        <f>IF(PMKAFAAPAYER[[#This Row],[ ]]="Payé",PMKAFAAPAYER[[#This Row],[29.10.2025]],0)</f>
        <v>0</v>
      </c>
      <c r="DK707" s="18">
        <f t="shared" si="165"/>
        <v>0</v>
      </c>
      <c r="DL707" s="162"/>
      <c r="DM707" s="166">
        <f>IF(PMKAFAAPAYER[[#This Row],[ ]]="Payé",PMKAFAAPAYER[[#This Row],[05.11.2025]],0)</f>
        <v>0</v>
      </c>
      <c r="DN707" s="161"/>
      <c r="DO707" s="166">
        <f>IF(PMKAFAAPAYER[[#This Row],[ ]]="Payé",PMKAFAAPAYER[[#This Row],[12.11.2025]],0)</f>
        <v>0</v>
      </c>
      <c r="DP707" s="161"/>
      <c r="DQ707" s="166">
        <f>IF(PMKAFAAPAYER[[#This Row],[ ]]="Payé",PMKAFAAPAYER[[#This Row],[19.11.2025]],0)</f>
        <v>0</v>
      </c>
      <c r="DR707" s="161"/>
      <c r="DS707" s="176">
        <f>IF(PMKAFAAPAYER[[#This Row],[ ]]="Payé",PMKAFAAPAYER[[#This Row],[26.11.2025]],0)</f>
        <v>0</v>
      </c>
      <c r="DT707" s="17">
        <f t="shared" si="166"/>
        <v>0</v>
      </c>
      <c r="DU707" s="162"/>
      <c r="DV707" s="166">
        <f>IF(PMKAFAAPAYER[[#This Row],[ ]]="Payé",PMKAFAAPAYER[[#This Row],[03.12.2025]],0)</f>
        <v>0</v>
      </c>
      <c r="DW707" s="161"/>
      <c r="DX707" s="166">
        <f>IF(PMKAFAAPAYER[[#This Row],[ ]]="Payé",PMKAFAAPAYER[[#This Row],[10.12.2025]],0)</f>
        <v>0</v>
      </c>
      <c r="DY707" s="161"/>
      <c r="DZ707" s="166">
        <f>IF(PMKAFAAPAYER[[#This Row],[ ]]="Payé",PMKAFAAPAYER[[#This Row],[17.12.2025]],0)</f>
        <v>0</v>
      </c>
      <c r="EA707" s="161"/>
      <c r="EB707" s="166">
        <f>IF(PMKAFAAPAYER[[#This Row],[ ]]="Payé",PMKAFAAPAYER[[#This Row],[24.12.2025]],0)</f>
        <v>0</v>
      </c>
      <c r="EC707" s="161"/>
      <c r="ED707" s="176">
        <f>IF(PMKAFAAPAYER[[#This Row],[ ]]="Payé",PMKAFAAPAYER[[#This Row],[31.12.2025]],0)</f>
        <v>0</v>
      </c>
      <c r="EE707" s="18">
        <f t="shared" si="167"/>
        <v>0</v>
      </c>
      <c r="EF707" s="11">
        <f t="shared" si="168"/>
        <v>0</v>
      </c>
      <c r="EG707" s="16">
        <f>+PMKAFAAPAYER[[#This Row],[CHF]]-PMKAFAAPAYER[[#This Row],[T2025]]</f>
        <v>0</v>
      </c>
    </row>
    <row r="708" spans="1:137" x14ac:dyDescent="0.3">
      <c r="A708" s="9">
        <f t="shared" si="169"/>
        <v>703</v>
      </c>
      <c r="B708" s="250"/>
      <c r="C708" s="251"/>
      <c r="D708" s="252"/>
      <c r="E708" s="253"/>
      <c r="F708" s="265">
        <f t="shared" si="170"/>
        <v>0</v>
      </c>
      <c r="G708" s="254"/>
      <c r="H708" s="255"/>
      <c r="I708" s="256"/>
      <c r="J708" s="14"/>
      <c r="K708" s="14"/>
      <c r="L708" s="14"/>
      <c r="N708" s="15"/>
      <c r="P708" s="258"/>
      <c r="Q708" s="259"/>
      <c r="R708" s="260"/>
      <c r="S708" s="166">
        <f>IF(PMKAFAAPAYER[[#This Row],[ ]]="Payé",PMKAFAAPAYER[[#This Row],[02.01.2025]],0)</f>
        <v>0</v>
      </c>
      <c r="T708" s="234"/>
      <c r="U708" s="166">
        <f>IF(PMKAFAAPAYER[[#This Row],[ ]]="Payé",PMKAFAAPAYER[[#This Row],[09.01.2025]],0)</f>
        <v>0</v>
      </c>
      <c r="V708" s="234"/>
      <c r="W708" s="166">
        <f>IF(PMKAFAAPAYER[[#This Row],[ ]]="Payé",PMKAFAAPAYER[[#This Row],[16.01.2025]],0)</f>
        <v>0</v>
      </c>
      <c r="X708" s="234"/>
      <c r="Y708" s="166">
        <f>IF(PMKAFAAPAYER[[#This Row],[ ]]="Payé",PMKAFAAPAYER[[#This Row],[23.01.2025]],0)</f>
        <v>0</v>
      </c>
      <c r="Z708" s="234"/>
      <c r="AA708" s="176">
        <f>IF(PMKAFAAPAYER[[#This Row],[ ]]="Payé",PMKAFAAPAYER[[#This Row],[30.01.2025]],0)</f>
        <v>0</v>
      </c>
      <c r="AB708" s="32">
        <f t="shared" si="156"/>
        <v>0</v>
      </c>
      <c r="AC708" s="234"/>
      <c r="AD708" s="166">
        <f>IF(PMKAFAAPAYER[[#This Row],[ ]]="Payé",PMKAFAAPAYER[[#This Row],[06.02.2025]],0)</f>
        <v>0</v>
      </c>
      <c r="AE708" s="234"/>
      <c r="AF708" s="166">
        <f>IF(PMKAFAAPAYER[[#This Row],[ ]]="Payé",PMKAFAAPAYER[[#This Row],[13.02.2025]],0)</f>
        <v>0</v>
      </c>
      <c r="AG708" s="234"/>
      <c r="AH708" s="166">
        <f>IF(PMKAFAAPAYER[[#This Row],[ ]]="Payé",PMKAFAAPAYER[[#This Row],[20.02.2025]],0)</f>
        <v>0</v>
      </c>
      <c r="AI708" s="234"/>
      <c r="AJ708" s="176">
        <f>IF(PMKAFAAPAYER[[#This Row],[ ]]="Payé",PMKAFAAPAYER[[#This Row],[27.02.2025]],0)</f>
        <v>0</v>
      </c>
      <c r="AK708" s="47">
        <f t="shared" si="157"/>
        <v>0</v>
      </c>
      <c r="AL708" s="162"/>
      <c r="AM708" s="166">
        <f>IF(PMKAFAAPAYER[[#This Row],[ ]]="Payé",PMKAFAAPAYER[[#This Row],[05.03.2025]],0)</f>
        <v>0</v>
      </c>
      <c r="AN708" s="161"/>
      <c r="AO708" s="166">
        <f>IF(PMKAFAAPAYER[[#This Row],[ ]]="Payé",PMKAFAAPAYER[[#This Row],[12.03.2025]],0)</f>
        <v>0</v>
      </c>
      <c r="AP708" s="161"/>
      <c r="AQ708" s="166">
        <f>IF(PMKAFAAPAYER[[#This Row],[ ]]="Payé",PMKAFAAPAYER[[#This Row],[19.03.2025]],0)</f>
        <v>0</v>
      </c>
      <c r="AR708" s="161"/>
      <c r="AS708" s="176">
        <f>IF(PMKAFAAPAYER[[#This Row],[ ]]="Payé",PMKAFAAPAYER[[#This Row],[26.03.2025]],0)</f>
        <v>0</v>
      </c>
      <c r="AT708" s="17">
        <f t="shared" si="158"/>
        <v>0</v>
      </c>
      <c r="AU708" s="162"/>
      <c r="AV708" s="166">
        <f>IF(PMKAFAAPAYER[[#This Row],[ ]]="Payé",PMKAFAAPAYER[[#This Row],[02.04.2025]],0)</f>
        <v>0</v>
      </c>
      <c r="AW708" s="161"/>
      <c r="AX708" s="166">
        <f>IF(PMKAFAAPAYER[[#This Row],[ ]]="Payé",PMKAFAAPAYER[[#This Row],[09.04.2025]],0)</f>
        <v>0</v>
      </c>
      <c r="AY708" s="161"/>
      <c r="AZ708" s="166">
        <f>IF(PMKAFAAPAYER[[#This Row],[ ]]="Payé",PMKAFAAPAYER[[#This Row],[16.04.2025]],0)</f>
        <v>0</v>
      </c>
      <c r="BA708" s="161"/>
      <c r="BB708" s="166">
        <f>IF(PMKAFAAPAYER[[#This Row],[ ]]="Payé",PMKAFAAPAYER[[#This Row],[23.04.2025]],0)</f>
        <v>0</v>
      </c>
      <c r="BC708" s="161"/>
      <c r="BD708" s="176">
        <f>IF(PMKAFAAPAYER[[#This Row],[ ]]="Payé",PMKAFAAPAYER[[#This Row],[30.04.2025]],0)</f>
        <v>0</v>
      </c>
      <c r="BE708" s="18">
        <f t="shared" si="159"/>
        <v>0</v>
      </c>
      <c r="BF708" s="162"/>
      <c r="BG708" s="166">
        <f>IF(PMKAFAAPAYER[[#This Row],[ ]]="Payé",PMKAFAAPAYER[[#This Row],[07.05.2025]],0)</f>
        <v>0</v>
      </c>
      <c r="BH708" s="161"/>
      <c r="BI708" s="166">
        <f>IF(PMKAFAAPAYER[[#This Row],[ ]]="Payé",PMKAFAAPAYER[[#This Row],[14.05.2025]],0)</f>
        <v>0</v>
      </c>
      <c r="BJ708" s="161"/>
      <c r="BK708" s="166">
        <f>IF(PMKAFAAPAYER[[#This Row],[ ]]="Payé",PMKAFAAPAYER[[#This Row],[21.05.2025]],0)</f>
        <v>0</v>
      </c>
      <c r="BL708" s="161"/>
      <c r="BM708" s="176">
        <f>IF(PMKAFAAPAYER[[#This Row],[ ]]="Payé",PMKAFAAPAYER[[#This Row],[28.05.2025]],0)</f>
        <v>0</v>
      </c>
      <c r="BN708" s="17">
        <f t="shared" si="160"/>
        <v>0</v>
      </c>
      <c r="BO708" s="162"/>
      <c r="BP708" s="166">
        <f>IF(PMKAFAAPAYER[[#This Row],[ ]]="Payé",PMKAFAAPAYER[[#This Row],[04.06.2025]],0)</f>
        <v>0</v>
      </c>
      <c r="BQ708" s="161"/>
      <c r="BR708" s="166">
        <f>IF(PMKAFAAPAYER[[#This Row],[ ]]="Payé",PMKAFAAPAYER[[#This Row],[11.06.2025]],0)</f>
        <v>0</v>
      </c>
      <c r="BS708" s="161"/>
      <c r="BT708" s="166">
        <f>IF(PMKAFAAPAYER[[#This Row],[ ]]="Payé",PMKAFAAPAYER[[#This Row],[18.06.2025]],0)</f>
        <v>0</v>
      </c>
      <c r="BU708" s="161"/>
      <c r="BV708" s="176">
        <f>IF(PMKAFAAPAYER[[#This Row],[ ]]="Payé",PMKAFAAPAYER[[#This Row],[25.06.2025]],0)</f>
        <v>0</v>
      </c>
      <c r="BW708" s="18">
        <f t="shared" si="161"/>
        <v>0</v>
      </c>
      <c r="BX708" s="162"/>
      <c r="BY708" s="166">
        <f>IF(PMKAFAAPAYER[[#This Row],[ ]]="Payé",PMKAFAAPAYER[[#This Row],[02.07.2025]],0)</f>
        <v>0</v>
      </c>
      <c r="BZ708" s="161"/>
      <c r="CA708" s="166">
        <f>IF(PMKAFAAPAYER[[#This Row],[ ]]="Payé",PMKAFAAPAYER[[#This Row],[09.07.2025]],0)</f>
        <v>0</v>
      </c>
      <c r="CB708" s="161"/>
      <c r="CC708" s="166">
        <f>IF(PMKAFAAPAYER[[#This Row],[ ]]="Payé",PMKAFAAPAYER[[#This Row],[16.07.2025]],0)</f>
        <v>0</v>
      </c>
      <c r="CD708" s="161"/>
      <c r="CE708" s="166">
        <f>IF(PMKAFAAPAYER[[#This Row],[ ]]="Payé",PMKAFAAPAYER[[#This Row],[23.07.2025]],0)</f>
        <v>0</v>
      </c>
      <c r="CF708" s="161"/>
      <c r="CG708" s="176">
        <f>IF(PMKAFAAPAYER[[#This Row],[ ]]="Payé",PMKAFAAPAYER[[#This Row],[30.07.2025]],0)</f>
        <v>0</v>
      </c>
      <c r="CH708" s="17">
        <f t="shared" si="162"/>
        <v>0</v>
      </c>
      <c r="CI708" s="162"/>
      <c r="CJ708" s="166">
        <f>IF(PMKAFAAPAYER[[#This Row],[ ]]="Payé",PMKAFAAPAYER[[#This Row],[06.08.2025]],0)</f>
        <v>0</v>
      </c>
      <c r="CK708" s="161"/>
      <c r="CL708" s="166">
        <f>IF(PMKAFAAPAYER[[#This Row],[ ]]="Payé",PMKAFAAPAYER[[#This Row],[13.08.2025]],0)</f>
        <v>0</v>
      </c>
      <c r="CM708" s="161"/>
      <c r="CN708" s="166">
        <f>IF(PMKAFAAPAYER[[#This Row],[ ]]="Payé",PMKAFAAPAYER[[#This Row],[20.08.2025]],0)</f>
        <v>0</v>
      </c>
      <c r="CO708" s="161"/>
      <c r="CP708" s="176">
        <f>IF(PMKAFAAPAYER[[#This Row],[ ]]="Payé",PMKAFAAPAYER[[#This Row],[27.08.2025]],0)</f>
        <v>0</v>
      </c>
      <c r="CQ708" s="18">
        <f t="shared" si="163"/>
        <v>0</v>
      </c>
      <c r="CR708" s="162"/>
      <c r="CS708" s="166">
        <f>IF(PMKAFAAPAYER[[#This Row],[ ]]="Payé",PMKAFAAPAYER[[#This Row],[03.09.2025]],0)</f>
        <v>0</v>
      </c>
      <c r="CT708" s="161"/>
      <c r="CU708" s="166">
        <f>IF(PMKAFAAPAYER[[#This Row],[ ]]="Payé",PMKAFAAPAYER[[#This Row],[10.09.2025]],0)</f>
        <v>0</v>
      </c>
      <c r="CV708" s="161"/>
      <c r="CW708" s="166">
        <f>IF(PMKAFAAPAYER[[#This Row],[ ]]="Payé",PMKAFAAPAYER[[#This Row],[17.09.2025]],0)</f>
        <v>0</v>
      </c>
      <c r="CX708" s="161"/>
      <c r="CY708" s="176">
        <f>IF(PMKAFAAPAYER[[#This Row],[ ]]="Payé",PMKAFAAPAYER[[#This Row],[24.09.2025]],0)</f>
        <v>0</v>
      </c>
      <c r="CZ708" s="17">
        <f t="shared" si="164"/>
        <v>0</v>
      </c>
      <c r="DA708" s="162"/>
      <c r="DB708" s="166">
        <f>IF(PMKAFAAPAYER[[#This Row],[ ]]="Payé",PMKAFAAPAYER[[#This Row],[01.10.2025]],0)</f>
        <v>0</v>
      </c>
      <c r="DC708" s="161"/>
      <c r="DD708" s="166">
        <f>IF(PMKAFAAPAYER[[#This Row],[ ]]="Payé",PMKAFAAPAYER[[#This Row],[08.10.2025]],0)</f>
        <v>0</v>
      </c>
      <c r="DE708" s="161"/>
      <c r="DF708" s="166">
        <f>IF(PMKAFAAPAYER[[#This Row],[ ]]="Payé",PMKAFAAPAYER[[#This Row],[15.10.2025]],0)</f>
        <v>0</v>
      </c>
      <c r="DG708" s="161"/>
      <c r="DH708" s="166">
        <f>IF(PMKAFAAPAYER[[#This Row],[ ]]="Payé",PMKAFAAPAYER[[#This Row],[22.10.2025]],0)</f>
        <v>0</v>
      </c>
      <c r="DI708" s="161"/>
      <c r="DJ708" s="176">
        <f>IF(PMKAFAAPAYER[[#This Row],[ ]]="Payé",PMKAFAAPAYER[[#This Row],[29.10.2025]],0)</f>
        <v>0</v>
      </c>
      <c r="DK708" s="18">
        <f t="shared" si="165"/>
        <v>0</v>
      </c>
      <c r="DL708" s="162"/>
      <c r="DM708" s="166">
        <f>IF(PMKAFAAPAYER[[#This Row],[ ]]="Payé",PMKAFAAPAYER[[#This Row],[05.11.2025]],0)</f>
        <v>0</v>
      </c>
      <c r="DN708" s="161"/>
      <c r="DO708" s="166">
        <f>IF(PMKAFAAPAYER[[#This Row],[ ]]="Payé",PMKAFAAPAYER[[#This Row],[12.11.2025]],0)</f>
        <v>0</v>
      </c>
      <c r="DP708" s="161"/>
      <c r="DQ708" s="166">
        <f>IF(PMKAFAAPAYER[[#This Row],[ ]]="Payé",PMKAFAAPAYER[[#This Row],[19.11.2025]],0)</f>
        <v>0</v>
      </c>
      <c r="DR708" s="161"/>
      <c r="DS708" s="176">
        <f>IF(PMKAFAAPAYER[[#This Row],[ ]]="Payé",PMKAFAAPAYER[[#This Row],[26.11.2025]],0)</f>
        <v>0</v>
      </c>
      <c r="DT708" s="17">
        <f t="shared" si="166"/>
        <v>0</v>
      </c>
      <c r="DU708" s="162"/>
      <c r="DV708" s="166">
        <f>IF(PMKAFAAPAYER[[#This Row],[ ]]="Payé",PMKAFAAPAYER[[#This Row],[03.12.2025]],0)</f>
        <v>0</v>
      </c>
      <c r="DW708" s="161"/>
      <c r="DX708" s="166">
        <f>IF(PMKAFAAPAYER[[#This Row],[ ]]="Payé",PMKAFAAPAYER[[#This Row],[10.12.2025]],0)</f>
        <v>0</v>
      </c>
      <c r="DY708" s="161"/>
      <c r="DZ708" s="166">
        <f>IF(PMKAFAAPAYER[[#This Row],[ ]]="Payé",PMKAFAAPAYER[[#This Row],[17.12.2025]],0)</f>
        <v>0</v>
      </c>
      <c r="EA708" s="161"/>
      <c r="EB708" s="166">
        <f>IF(PMKAFAAPAYER[[#This Row],[ ]]="Payé",PMKAFAAPAYER[[#This Row],[24.12.2025]],0)</f>
        <v>0</v>
      </c>
      <c r="EC708" s="161"/>
      <c r="ED708" s="176">
        <f>IF(PMKAFAAPAYER[[#This Row],[ ]]="Payé",PMKAFAAPAYER[[#This Row],[31.12.2025]],0)</f>
        <v>0</v>
      </c>
      <c r="EE708" s="18">
        <f t="shared" si="167"/>
        <v>0</v>
      </c>
      <c r="EF708" s="11">
        <f t="shared" si="168"/>
        <v>0</v>
      </c>
      <c r="EG708" s="16">
        <f>+PMKAFAAPAYER[[#This Row],[CHF]]-PMKAFAAPAYER[[#This Row],[T2025]]</f>
        <v>0</v>
      </c>
    </row>
    <row r="709" spans="1:137" x14ac:dyDescent="0.3">
      <c r="A709" s="9">
        <f t="shared" si="169"/>
        <v>704</v>
      </c>
      <c r="B709" s="250"/>
      <c r="C709" s="251"/>
      <c r="D709" s="252"/>
      <c r="E709" s="253"/>
      <c r="F709" s="265">
        <f t="shared" si="170"/>
        <v>0</v>
      </c>
      <c r="G709" s="254"/>
      <c r="H709" s="255"/>
      <c r="I709" s="256"/>
      <c r="J709" s="14"/>
      <c r="K709" s="14"/>
      <c r="L709" s="14"/>
      <c r="N709" s="15"/>
      <c r="P709" s="258"/>
      <c r="Q709" s="259"/>
      <c r="R709" s="260"/>
      <c r="S709" s="166">
        <f>IF(PMKAFAAPAYER[[#This Row],[ ]]="Payé",PMKAFAAPAYER[[#This Row],[02.01.2025]],0)</f>
        <v>0</v>
      </c>
      <c r="T709" s="234"/>
      <c r="U709" s="166">
        <f>IF(PMKAFAAPAYER[[#This Row],[ ]]="Payé",PMKAFAAPAYER[[#This Row],[09.01.2025]],0)</f>
        <v>0</v>
      </c>
      <c r="V709" s="234"/>
      <c r="W709" s="166">
        <f>IF(PMKAFAAPAYER[[#This Row],[ ]]="Payé",PMKAFAAPAYER[[#This Row],[16.01.2025]],0)</f>
        <v>0</v>
      </c>
      <c r="X709" s="234"/>
      <c r="Y709" s="166">
        <f>IF(PMKAFAAPAYER[[#This Row],[ ]]="Payé",PMKAFAAPAYER[[#This Row],[23.01.2025]],0)</f>
        <v>0</v>
      </c>
      <c r="Z709" s="234"/>
      <c r="AA709" s="176">
        <f>IF(PMKAFAAPAYER[[#This Row],[ ]]="Payé",PMKAFAAPAYER[[#This Row],[30.01.2025]],0)</f>
        <v>0</v>
      </c>
      <c r="AB709" s="32">
        <f t="shared" si="156"/>
        <v>0</v>
      </c>
      <c r="AC709" s="234"/>
      <c r="AD709" s="166">
        <f>IF(PMKAFAAPAYER[[#This Row],[ ]]="Payé",PMKAFAAPAYER[[#This Row],[06.02.2025]],0)</f>
        <v>0</v>
      </c>
      <c r="AE709" s="234"/>
      <c r="AF709" s="166">
        <f>IF(PMKAFAAPAYER[[#This Row],[ ]]="Payé",PMKAFAAPAYER[[#This Row],[13.02.2025]],0)</f>
        <v>0</v>
      </c>
      <c r="AG709" s="234"/>
      <c r="AH709" s="166">
        <f>IF(PMKAFAAPAYER[[#This Row],[ ]]="Payé",PMKAFAAPAYER[[#This Row],[20.02.2025]],0)</f>
        <v>0</v>
      </c>
      <c r="AI709" s="234"/>
      <c r="AJ709" s="176">
        <f>IF(PMKAFAAPAYER[[#This Row],[ ]]="Payé",PMKAFAAPAYER[[#This Row],[27.02.2025]],0)</f>
        <v>0</v>
      </c>
      <c r="AK709" s="47">
        <f t="shared" si="157"/>
        <v>0</v>
      </c>
      <c r="AL709" s="162"/>
      <c r="AM709" s="166">
        <f>IF(PMKAFAAPAYER[[#This Row],[ ]]="Payé",PMKAFAAPAYER[[#This Row],[05.03.2025]],0)</f>
        <v>0</v>
      </c>
      <c r="AN709" s="161"/>
      <c r="AO709" s="166">
        <f>IF(PMKAFAAPAYER[[#This Row],[ ]]="Payé",PMKAFAAPAYER[[#This Row],[12.03.2025]],0)</f>
        <v>0</v>
      </c>
      <c r="AP709" s="161"/>
      <c r="AQ709" s="166">
        <f>IF(PMKAFAAPAYER[[#This Row],[ ]]="Payé",PMKAFAAPAYER[[#This Row],[19.03.2025]],0)</f>
        <v>0</v>
      </c>
      <c r="AR709" s="161"/>
      <c r="AS709" s="176">
        <f>IF(PMKAFAAPAYER[[#This Row],[ ]]="Payé",PMKAFAAPAYER[[#This Row],[26.03.2025]],0)</f>
        <v>0</v>
      </c>
      <c r="AT709" s="17">
        <f t="shared" si="158"/>
        <v>0</v>
      </c>
      <c r="AU709" s="162"/>
      <c r="AV709" s="166">
        <f>IF(PMKAFAAPAYER[[#This Row],[ ]]="Payé",PMKAFAAPAYER[[#This Row],[02.04.2025]],0)</f>
        <v>0</v>
      </c>
      <c r="AW709" s="161"/>
      <c r="AX709" s="166">
        <f>IF(PMKAFAAPAYER[[#This Row],[ ]]="Payé",PMKAFAAPAYER[[#This Row],[09.04.2025]],0)</f>
        <v>0</v>
      </c>
      <c r="AY709" s="161"/>
      <c r="AZ709" s="166">
        <f>IF(PMKAFAAPAYER[[#This Row],[ ]]="Payé",PMKAFAAPAYER[[#This Row],[16.04.2025]],0)</f>
        <v>0</v>
      </c>
      <c r="BA709" s="161"/>
      <c r="BB709" s="166">
        <f>IF(PMKAFAAPAYER[[#This Row],[ ]]="Payé",PMKAFAAPAYER[[#This Row],[23.04.2025]],0)</f>
        <v>0</v>
      </c>
      <c r="BC709" s="161"/>
      <c r="BD709" s="176">
        <f>IF(PMKAFAAPAYER[[#This Row],[ ]]="Payé",PMKAFAAPAYER[[#This Row],[30.04.2025]],0)</f>
        <v>0</v>
      </c>
      <c r="BE709" s="18">
        <f t="shared" si="159"/>
        <v>0</v>
      </c>
      <c r="BF709" s="162"/>
      <c r="BG709" s="166">
        <f>IF(PMKAFAAPAYER[[#This Row],[ ]]="Payé",PMKAFAAPAYER[[#This Row],[07.05.2025]],0)</f>
        <v>0</v>
      </c>
      <c r="BH709" s="161"/>
      <c r="BI709" s="166">
        <f>IF(PMKAFAAPAYER[[#This Row],[ ]]="Payé",PMKAFAAPAYER[[#This Row],[14.05.2025]],0)</f>
        <v>0</v>
      </c>
      <c r="BJ709" s="161"/>
      <c r="BK709" s="166">
        <f>IF(PMKAFAAPAYER[[#This Row],[ ]]="Payé",PMKAFAAPAYER[[#This Row],[21.05.2025]],0)</f>
        <v>0</v>
      </c>
      <c r="BL709" s="161"/>
      <c r="BM709" s="176">
        <f>IF(PMKAFAAPAYER[[#This Row],[ ]]="Payé",PMKAFAAPAYER[[#This Row],[28.05.2025]],0)</f>
        <v>0</v>
      </c>
      <c r="BN709" s="17">
        <f t="shared" si="160"/>
        <v>0</v>
      </c>
      <c r="BO709" s="162"/>
      <c r="BP709" s="166">
        <f>IF(PMKAFAAPAYER[[#This Row],[ ]]="Payé",PMKAFAAPAYER[[#This Row],[04.06.2025]],0)</f>
        <v>0</v>
      </c>
      <c r="BQ709" s="161"/>
      <c r="BR709" s="166">
        <f>IF(PMKAFAAPAYER[[#This Row],[ ]]="Payé",PMKAFAAPAYER[[#This Row],[11.06.2025]],0)</f>
        <v>0</v>
      </c>
      <c r="BS709" s="161"/>
      <c r="BT709" s="166">
        <f>IF(PMKAFAAPAYER[[#This Row],[ ]]="Payé",PMKAFAAPAYER[[#This Row],[18.06.2025]],0)</f>
        <v>0</v>
      </c>
      <c r="BU709" s="161"/>
      <c r="BV709" s="176">
        <f>IF(PMKAFAAPAYER[[#This Row],[ ]]="Payé",PMKAFAAPAYER[[#This Row],[25.06.2025]],0)</f>
        <v>0</v>
      </c>
      <c r="BW709" s="18">
        <f t="shared" si="161"/>
        <v>0</v>
      </c>
      <c r="BX709" s="162"/>
      <c r="BY709" s="166">
        <f>IF(PMKAFAAPAYER[[#This Row],[ ]]="Payé",PMKAFAAPAYER[[#This Row],[02.07.2025]],0)</f>
        <v>0</v>
      </c>
      <c r="BZ709" s="161"/>
      <c r="CA709" s="166">
        <f>IF(PMKAFAAPAYER[[#This Row],[ ]]="Payé",PMKAFAAPAYER[[#This Row],[09.07.2025]],0)</f>
        <v>0</v>
      </c>
      <c r="CB709" s="161"/>
      <c r="CC709" s="166">
        <f>IF(PMKAFAAPAYER[[#This Row],[ ]]="Payé",PMKAFAAPAYER[[#This Row],[16.07.2025]],0)</f>
        <v>0</v>
      </c>
      <c r="CD709" s="161"/>
      <c r="CE709" s="166">
        <f>IF(PMKAFAAPAYER[[#This Row],[ ]]="Payé",PMKAFAAPAYER[[#This Row],[23.07.2025]],0)</f>
        <v>0</v>
      </c>
      <c r="CF709" s="161"/>
      <c r="CG709" s="176">
        <f>IF(PMKAFAAPAYER[[#This Row],[ ]]="Payé",PMKAFAAPAYER[[#This Row],[30.07.2025]],0)</f>
        <v>0</v>
      </c>
      <c r="CH709" s="17">
        <f t="shared" si="162"/>
        <v>0</v>
      </c>
      <c r="CI709" s="162"/>
      <c r="CJ709" s="166">
        <f>IF(PMKAFAAPAYER[[#This Row],[ ]]="Payé",PMKAFAAPAYER[[#This Row],[06.08.2025]],0)</f>
        <v>0</v>
      </c>
      <c r="CK709" s="161"/>
      <c r="CL709" s="166">
        <f>IF(PMKAFAAPAYER[[#This Row],[ ]]="Payé",PMKAFAAPAYER[[#This Row],[13.08.2025]],0)</f>
        <v>0</v>
      </c>
      <c r="CM709" s="161"/>
      <c r="CN709" s="166">
        <f>IF(PMKAFAAPAYER[[#This Row],[ ]]="Payé",PMKAFAAPAYER[[#This Row],[20.08.2025]],0)</f>
        <v>0</v>
      </c>
      <c r="CO709" s="161"/>
      <c r="CP709" s="176">
        <f>IF(PMKAFAAPAYER[[#This Row],[ ]]="Payé",PMKAFAAPAYER[[#This Row],[27.08.2025]],0)</f>
        <v>0</v>
      </c>
      <c r="CQ709" s="18">
        <f t="shared" si="163"/>
        <v>0</v>
      </c>
      <c r="CR709" s="162"/>
      <c r="CS709" s="166">
        <f>IF(PMKAFAAPAYER[[#This Row],[ ]]="Payé",PMKAFAAPAYER[[#This Row],[03.09.2025]],0)</f>
        <v>0</v>
      </c>
      <c r="CT709" s="161"/>
      <c r="CU709" s="166">
        <f>IF(PMKAFAAPAYER[[#This Row],[ ]]="Payé",PMKAFAAPAYER[[#This Row],[10.09.2025]],0)</f>
        <v>0</v>
      </c>
      <c r="CV709" s="161"/>
      <c r="CW709" s="166">
        <f>IF(PMKAFAAPAYER[[#This Row],[ ]]="Payé",PMKAFAAPAYER[[#This Row],[17.09.2025]],0)</f>
        <v>0</v>
      </c>
      <c r="CX709" s="161"/>
      <c r="CY709" s="176">
        <f>IF(PMKAFAAPAYER[[#This Row],[ ]]="Payé",PMKAFAAPAYER[[#This Row],[24.09.2025]],0)</f>
        <v>0</v>
      </c>
      <c r="CZ709" s="17">
        <f t="shared" si="164"/>
        <v>0</v>
      </c>
      <c r="DA709" s="162"/>
      <c r="DB709" s="166">
        <f>IF(PMKAFAAPAYER[[#This Row],[ ]]="Payé",PMKAFAAPAYER[[#This Row],[01.10.2025]],0)</f>
        <v>0</v>
      </c>
      <c r="DC709" s="161"/>
      <c r="DD709" s="166">
        <f>IF(PMKAFAAPAYER[[#This Row],[ ]]="Payé",PMKAFAAPAYER[[#This Row],[08.10.2025]],0)</f>
        <v>0</v>
      </c>
      <c r="DE709" s="161"/>
      <c r="DF709" s="166">
        <f>IF(PMKAFAAPAYER[[#This Row],[ ]]="Payé",PMKAFAAPAYER[[#This Row],[15.10.2025]],0)</f>
        <v>0</v>
      </c>
      <c r="DG709" s="161"/>
      <c r="DH709" s="166">
        <f>IF(PMKAFAAPAYER[[#This Row],[ ]]="Payé",PMKAFAAPAYER[[#This Row],[22.10.2025]],0)</f>
        <v>0</v>
      </c>
      <c r="DI709" s="161"/>
      <c r="DJ709" s="176">
        <f>IF(PMKAFAAPAYER[[#This Row],[ ]]="Payé",PMKAFAAPAYER[[#This Row],[29.10.2025]],0)</f>
        <v>0</v>
      </c>
      <c r="DK709" s="18">
        <f t="shared" si="165"/>
        <v>0</v>
      </c>
      <c r="DL709" s="162"/>
      <c r="DM709" s="166">
        <f>IF(PMKAFAAPAYER[[#This Row],[ ]]="Payé",PMKAFAAPAYER[[#This Row],[05.11.2025]],0)</f>
        <v>0</v>
      </c>
      <c r="DN709" s="161"/>
      <c r="DO709" s="166">
        <f>IF(PMKAFAAPAYER[[#This Row],[ ]]="Payé",PMKAFAAPAYER[[#This Row],[12.11.2025]],0)</f>
        <v>0</v>
      </c>
      <c r="DP709" s="161"/>
      <c r="DQ709" s="166">
        <f>IF(PMKAFAAPAYER[[#This Row],[ ]]="Payé",PMKAFAAPAYER[[#This Row],[19.11.2025]],0)</f>
        <v>0</v>
      </c>
      <c r="DR709" s="161"/>
      <c r="DS709" s="176">
        <f>IF(PMKAFAAPAYER[[#This Row],[ ]]="Payé",PMKAFAAPAYER[[#This Row],[26.11.2025]],0)</f>
        <v>0</v>
      </c>
      <c r="DT709" s="17">
        <f t="shared" si="166"/>
        <v>0</v>
      </c>
      <c r="DU709" s="162"/>
      <c r="DV709" s="166">
        <f>IF(PMKAFAAPAYER[[#This Row],[ ]]="Payé",PMKAFAAPAYER[[#This Row],[03.12.2025]],0)</f>
        <v>0</v>
      </c>
      <c r="DW709" s="161"/>
      <c r="DX709" s="166">
        <f>IF(PMKAFAAPAYER[[#This Row],[ ]]="Payé",PMKAFAAPAYER[[#This Row],[10.12.2025]],0)</f>
        <v>0</v>
      </c>
      <c r="DY709" s="161"/>
      <c r="DZ709" s="166">
        <f>IF(PMKAFAAPAYER[[#This Row],[ ]]="Payé",PMKAFAAPAYER[[#This Row],[17.12.2025]],0)</f>
        <v>0</v>
      </c>
      <c r="EA709" s="161"/>
      <c r="EB709" s="166">
        <f>IF(PMKAFAAPAYER[[#This Row],[ ]]="Payé",PMKAFAAPAYER[[#This Row],[24.12.2025]],0)</f>
        <v>0</v>
      </c>
      <c r="EC709" s="161"/>
      <c r="ED709" s="176">
        <f>IF(PMKAFAAPAYER[[#This Row],[ ]]="Payé",PMKAFAAPAYER[[#This Row],[31.12.2025]],0)</f>
        <v>0</v>
      </c>
      <c r="EE709" s="18">
        <f t="shared" si="167"/>
        <v>0</v>
      </c>
      <c r="EF709" s="11">
        <f t="shared" si="168"/>
        <v>0</v>
      </c>
      <c r="EG709" s="16">
        <f>+PMKAFAAPAYER[[#This Row],[CHF]]-PMKAFAAPAYER[[#This Row],[T2025]]</f>
        <v>0</v>
      </c>
    </row>
    <row r="710" spans="1:137" x14ac:dyDescent="0.3">
      <c r="A710" s="9">
        <f t="shared" si="169"/>
        <v>705</v>
      </c>
      <c r="B710" s="250"/>
      <c r="C710" s="251"/>
      <c r="D710" s="252"/>
      <c r="E710" s="253"/>
      <c r="F710" s="265">
        <f t="shared" si="170"/>
        <v>0</v>
      </c>
      <c r="G710" s="254"/>
      <c r="H710" s="255"/>
      <c r="I710" s="256"/>
      <c r="J710" s="14"/>
      <c r="K710" s="14"/>
      <c r="L710" s="14"/>
      <c r="N710" s="15"/>
      <c r="P710" s="258"/>
      <c r="Q710" s="259"/>
      <c r="R710" s="260"/>
      <c r="S710" s="166">
        <f>IF(PMKAFAAPAYER[[#This Row],[ ]]="Payé",PMKAFAAPAYER[[#This Row],[02.01.2025]],0)</f>
        <v>0</v>
      </c>
      <c r="T710" s="234"/>
      <c r="U710" s="166">
        <f>IF(PMKAFAAPAYER[[#This Row],[ ]]="Payé",PMKAFAAPAYER[[#This Row],[09.01.2025]],0)</f>
        <v>0</v>
      </c>
      <c r="V710" s="234"/>
      <c r="W710" s="166">
        <f>IF(PMKAFAAPAYER[[#This Row],[ ]]="Payé",PMKAFAAPAYER[[#This Row],[16.01.2025]],0)</f>
        <v>0</v>
      </c>
      <c r="X710" s="234"/>
      <c r="Y710" s="166">
        <f>IF(PMKAFAAPAYER[[#This Row],[ ]]="Payé",PMKAFAAPAYER[[#This Row],[23.01.2025]],0)</f>
        <v>0</v>
      </c>
      <c r="Z710" s="234"/>
      <c r="AA710" s="176">
        <f>IF(PMKAFAAPAYER[[#This Row],[ ]]="Payé",PMKAFAAPAYER[[#This Row],[30.01.2025]],0)</f>
        <v>0</v>
      </c>
      <c r="AB710" s="32">
        <f t="shared" ref="AB710:AB773" si="171">SUM(R710,T710,V710,X710,Z710)</f>
        <v>0</v>
      </c>
      <c r="AC710" s="234"/>
      <c r="AD710" s="166">
        <f>IF(PMKAFAAPAYER[[#This Row],[ ]]="Payé",PMKAFAAPAYER[[#This Row],[06.02.2025]],0)</f>
        <v>0</v>
      </c>
      <c r="AE710" s="234"/>
      <c r="AF710" s="166">
        <f>IF(PMKAFAAPAYER[[#This Row],[ ]]="Payé",PMKAFAAPAYER[[#This Row],[13.02.2025]],0)</f>
        <v>0</v>
      </c>
      <c r="AG710" s="234"/>
      <c r="AH710" s="166">
        <f>IF(PMKAFAAPAYER[[#This Row],[ ]]="Payé",PMKAFAAPAYER[[#This Row],[20.02.2025]],0)</f>
        <v>0</v>
      </c>
      <c r="AI710" s="234"/>
      <c r="AJ710" s="176">
        <f>IF(PMKAFAAPAYER[[#This Row],[ ]]="Payé",PMKAFAAPAYER[[#This Row],[27.02.2025]],0)</f>
        <v>0</v>
      </c>
      <c r="AK710" s="47">
        <f t="shared" ref="AK710:AK773" si="172">SUM(AC710,AE710,AG710,AI710)</f>
        <v>0</v>
      </c>
      <c r="AL710" s="162"/>
      <c r="AM710" s="166">
        <f>IF(PMKAFAAPAYER[[#This Row],[ ]]="Payé",PMKAFAAPAYER[[#This Row],[05.03.2025]],0)</f>
        <v>0</v>
      </c>
      <c r="AN710" s="161"/>
      <c r="AO710" s="166">
        <f>IF(PMKAFAAPAYER[[#This Row],[ ]]="Payé",PMKAFAAPAYER[[#This Row],[12.03.2025]],0)</f>
        <v>0</v>
      </c>
      <c r="AP710" s="161"/>
      <c r="AQ710" s="166">
        <f>IF(PMKAFAAPAYER[[#This Row],[ ]]="Payé",PMKAFAAPAYER[[#This Row],[19.03.2025]],0)</f>
        <v>0</v>
      </c>
      <c r="AR710" s="161"/>
      <c r="AS710" s="176">
        <f>IF(PMKAFAAPAYER[[#This Row],[ ]]="Payé",PMKAFAAPAYER[[#This Row],[26.03.2025]],0)</f>
        <v>0</v>
      </c>
      <c r="AT710" s="17">
        <f t="shared" ref="AT710:AT773" si="173">SUM(AL710,AN710,AP710,AR710)</f>
        <v>0</v>
      </c>
      <c r="AU710" s="162"/>
      <c r="AV710" s="166">
        <f>IF(PMKAFAAPAYER[[#This Row],[ ]]="Payé",PMKAFAAPAYER[[#This Row],[02.04.2025]],0)</f>
        <v>0</v>
      </c>
      <c r="AW710" s="161"/>
      <c r="AX710" s="166">
        <f>IF(PMKAFAAPAYER[[#This Row],[ ]]="Payé",PMKAFAAPAYER[[#This Row],[09.04.2025]],0)</f>
        <v>0</v>
      </c>
      <c r="AY710" s="161"/>
      <c r="AZ710" s="166">
        <f>IF(PMKAFAAPAYER[[#This Row],[ ]]="Payé",PMKAFAAPAYER[[#This Row],[16.04.2025]],0)</f>
        <v>0</v>
      </c>
      <c r="BA710" s="161"/>
      <c r="BB710" s="166">
        <f>IF(PMKAFAAPAYER[[#This Row],[ ]]="Payé",PMKAFAAPAYER[[#This Row],[23.04.2025]],0)</f>
        <v>0</v>
      </c>
      <c r="BC710" s="161"/>
      <c r="BD710" s="176">
        <f>IF(PMKAFAAPAYER[[#This Row],[ ]]="Payé",PMKAFAAPAYER[[#This Row],[30.04.2025]],0)</f>
        <v>0</v>
      </c>
      <c r="BE710" s="18">
        <f t="shared" ref="BE710:BE773" si="174">SUM(AU710,AW710,AY710,BA710,BC710)</f>
        <v>0</v>
      </c>
      <c r="BF710" s="162"/>
      <c r="BG710" s="166">
        <f>IF(PMKAFAAPAYER[[#This Row],[ ]]="Payé",PMKAFAAPAYER[[#This Row],[07.05.2025]],0)</f>
        <v>0</v>
      </c>
      <c r="BH710" s="161"/>
      <c r="BI710" s="166">
        <f>IF(PMKAFAAPAYER[[#This Row],[ ]]="Payé",PMKAFAAPAYER[[#This Row],[14.05.2025]],0)</f>
        <v>0</v>
      </c>
      <c r="BJ710" s="161"/>
      <c r="BK710" s="166">
        <f>IF(PMKAFAAPAYER[[#This Row],[ ]]="Payé",PMKAFAAPAYER[[#This Row],[21.05.2025]],0)</f>
        <v>0</v>
      </c>
      <c r="BL710" s="161"/>
      <c r="BM710" s="176">
        <f>IF(PMKAFAAPAYER[[#This Row],[ ]]="Payé",PMKAFAAPAYER[[#This Row],[28.05.2025]],0)</f>
        <v>0</v>
      </c>
      <c r="BN710" s="17">
        <f t="shared" ref="BN710:BN773" si="175">SUM(BF710,BH710,BJ710,BL710)</f>
        <v>0</v>
      </c>
      <c r="BO710" s="162"/>
      <c r="BP710" s="166">
        <f>IF(PMKAFAAPAYER[[#This Row],[ ]]="Payé",PMKAFAAPAYER[[#This Row],[04.06.2025]],0)</f>
        <v>0</v>
      </c>
      <c r="BQ710" s="161"/>
      <c r="BR710" s="166">
        <f>IF(PMKAFAAPAYER[[#This Row],[ ]]="Payé",PMKAFAAPAYER[[#This Row],[11.06.2025]],0)</f>
        <v>0</v>
      </c>
      <c r="BS710" s="161"/>
      <c r="BT710" s="166">
        <f>IF(PMKAFAAPAYER[[#This Row],[ ]]="Payé",PMKAFAAPAYER[[#This Row],[18.06.2025]],0)</f>
        <v>0</v>
      </c>
      <c r="BU710" s="161"/>
      <c r="BV710" s="176">
        <f>IF(PMKAFAAPAYER[[#This Row],[ ]]="Payé",PMKAFAAPAYER[[#This Row],[25.06.2025]],0)</f>
        <v>0</v>
      </c>
      <c r="BW710" s="18">
        <f t="shared" ref="BW710:BW773" si="176">SUM(BO710,BQ710,BS710,BU710)</f>
        <v>0</v>
      </c>
      <c r="BX710" s="162"/>
      <c r="BY710" s="166">
        <f>IF(PMKAFAAPAYER[[#This Row],[ ]]="Payé",PMKAFAAPAYER[[#This Row],[02.07.2025]],0)</f>
        <v>0</v>
      </c>
      <c r="BZ710" s="161"/>
      <c r="CA710" s="166">
        <f>IF(PMKAFAAPAYER[[#This Row],[ ]]="Payé",PMKAFAAPAYER[[#This Row],[09.07.2025]],0)</f>
        <v>0</v>
      </c>
      <c r="CB710" s="161"/>
      <c r="CC710" s="166">
        <f>IF(PMKAFAAPAYER[[#This Row],[ ]]="Payé",PMKAFAAPAYER[[#This Row],[16.07.2025]],0)</f>
        <v>0</v>
      </c>
      <c r="CD710" s="161"/>
      <c r="CE710" s="166">
        <f>IF(PMKAFAAPAYER[[#This Row],[ ]]="Payé",PMKAFAAPAYER[[#This Row],[23.07.2025]],0)</f>
        <v>0</v>
      </c>
      <c r="CF710" s="161"/>
      <c r="CG710" s="176">
        <f>IF(PMKAFAAPAYER[[#This Row],[ ]]="Payé",PMKAFAAPAYER[[#This Row],[30.07.2025]],0)</f>
        <v>0</v>
      </c>
      <c r="CH710" s="17">
        <f t="shared" ref="CH710:CH773" si="177">SUM(BX710,BZ710,CB710,CD710,CF710)</f>
        <v>0</v>
      </c>
      <c r="CI710" s="162"/>
      <c r="CJ710" s="166">
        <f>IF(PMKAFAAPAYER[[#This Row],[ ]]="Payé",PMKAFAAPAYER[[#This Row],[06.08.2025]],0)</f>
        <v>0</v>
      </c>
      <c r="CK710" s="161"/>
      <c r="CL710" s="166">
        <f>IF(PMKAFAAPAYER[[#This Row],[ ]]="Payé",PMKAFAAPAYER[[#This Row],[13.08.2025]],0)</f>
        <v>0</v>
      </c>
      <c r="CM710" s="161"/>
      <c r="CN710" s="166">
        <f>IF(PMKAFAAPAYER[[#This Row],[ ]]="Payé",PMKAFAAPAYER[[#This Row],[20.08.2025]],0)</f>
        <v>0</v>
      </c>
      <c r="CO710" s="161"/>
      <c r="CP710" s="176">
        <f>IF(PMKAFAAPAYER[[#This Row],[ ]]="Payé",PMKAFAAPAYER[[#This Row],[27.08.2025]],0)</f>
        <v>0</v>
      </c>
      <c r="CQ710" s="18">
        <f t="shared" ref="CQ710:CQ773" si="178">SUM(CI710,CK710,CM710,CO710)</f>
        <v>0</v>
      </c>
      <c r="CR710" s="162"/>
      <c r="CS710" s="166">
        <f>IF(PMKAFAAPAYER[[#This Row],[ ]]="Payé",PMKAFAAPAYER[[#This Row],[03.09.2025]],0)</f>
        <v>0</v>
      </c>
      <c r="CT710" s="161"/>
      <c r="CU710" s="166">
        <f>IF(PMKAFAAPAYER[[#This Row],[ ]]="Payé",PMKAFAAPAYER[[#This Row],[10.09.2025]],0)</f>
        <v>0</v>
      </c>
      <c r="CV710" s="161"/>
      <c r="CW710" s="166">
        <f>IF(PMKAFAAPAYER[[#This Row],[ ]]="Payé",PMKAFAAPAYER[[#This Row],[17.09.2025]],0)</f>
        <v>0</v>
      </c>
      <c r="CX710" s="161"/>
      <c r="CY710" s="176">
        <f>IF(PMKAFAAPAYER[[#This Row],[ ]]="Payé",PMKAFAAPAYER[[#This Row],[24.09.2025]],0)</f>
        <v>0</v>
      </c>
      <c r="CZ710" s="17">
        <f t="shared" ref="CZ710:CZ773" si="179">SUM(CR710,CT710,CV710,CX710)</f>
        <v>0</v>
      </c>
      <c r="DA710" s="162"/>
      <c r="DB710" s="166">
        <f>IF(PMKAFAAPAYER[[#This Row],[ ]]="Payé",PMKAFAAPAYER[[#This Row],[01.10.2025]],0)</f>
        <v>0</v>
      </c>
      <c r="DC710" s="161"/>
      <c r="DD710" s="166">
        <f>IF(PMKAFAAPAYER[[#This Row],[ ]]="Payé",PMKAFAAPAYER[[#This Row],[08.10.2025]],0)</f>
        <v>0</v>
      </c>
      <c r="DE710" s="161"/>
      <c r="DF710" s="166">
        <f>IF(PMKAFAAPAYER[[#This Row],[ ]]="Payé",PMKAFAAPAYER[[#This Row],[15.10.2025]],0)</f>
        <v>0</v>
      </c>
      <c r="DG710" s="161"/>
      <c r="DH710" s="166">
        <f>IF(PMKAFAAPAYER[[#This Row],[ ]]="Payé",PMKAFAAPAYER[[#This Row],[22.10.2025]],0)</f>
        <v>0</v>
      </c>
      <c r="DI710" s="161"/>
      <c r="DJ710" s="176">
        <f>IF(PMKAFAAPAYER[[#This Row],[ ]]="Payé",PMKAFAAPAYER[[#This Row],[29.10.2025]],0)</f>
        <v>0</v>
      </c>
      <c r="DK710" s="18">
        <f t="shared" ref="DK710:DK773" si="180">SUM(DA710,DC710,DE710,DG710,DI710)</f>
        <v>0</v>
      </c>
      <c r="DL710" s="162"/>
      <c r="DM710" s="166">
        <f>IF(PMKAFAAPAYER[[#This Row],[ ]]="Payé",PMKAFAAPAYER[[#This Row],[05.11.2025]],0)</f>
        <v>0</v>
      </c>
      <c r="DN710" s="161"/>
      <c r="DO710" s="166">
        <f>IF(PMKAFAAPAYER[[#This Row],[ ]]="Payé",PMKAFAAPAYER[[#This Row],[12.11.2025]],0)</f>
        <v>0</v>
      </c>
      <c r="DP710" s="161"/>
      <c r="DQ710" s="166">
        <f>IF(PMKAFAAPAYER[[#This Row],[ ]]="Payé",PMKAFAAPAYER[[#This Row],[19.11.2025]],0)</f>
        <v>0</v>
      </c>
      <c r="DR710" s="161"/>
      <c r="DS710" s="176">
        <f>IF(PMKAFAAPAYER[[#This Row],[ ]]="Payé",PMKAFAAPAYER[[#This Row],[26.11.2025]],0)</f>
        <v>0</v>
      </c>
      <c r="DT710" s="17">
        <f t="shared" ref="DT710:DT773" si="181">SUM(DL710,DN710,DP710,DR710)</f>
        <v>0</v>
      </c>
      <c r="DU710" s="162"/>
      <c r="DV710" s="166">
        <f>IF(PMKAFAAPAYER[[#This Row],[ ]]="Payé",PMKAFAAPAYER[[#This Row],[03.12.2025]],0)</f>
        <v>0</v>
      </c>
      <c r="DW710" s="161"/>
      <c r="DX710" s="166">
        <f>IF(PMKAFAAPAYER[[#This Row],[ ]]="Payé",PMKAFAAPAYER[[#This Row],[10.12.2025]],0)</f>
        <v>0</v>
      </c>
      <c r="DY710" s="161"/>
      <c r="DZ710" s="166">
        <f>IF(PMKAFAAPAYER[[#This Row],[ ]]="Payé",PMKAFAAPAYER[[#This Row],[17.12.2025]],0)</f>
        <v>0</v>
      </c>
      <c r="EA710" s="161"/>
      <c r="EB710" s="166">
        <f>IF(PMKAFAAPAYER[[#This Row],[ ]]="Payé",PMKAFAAPAYER[[#This Row],[24.12.2025]],0)</f>
        <v>0</v>
      </c>
      <c r="EC710" s="161"/>
      <c r="ED710" s="176">
        <f>IF(PMKAFAAPAYER[[#This Row],[ ]]="Payé",PMKAFAAPAYER[[#This Row],[31.12.2025]],0)</f>
        <v>0</v>
      </c>
      <c r="EE710" s="18">
        <f t="shared" ref="EE710:EE773" si="182">SUM(DU710,DW710,DY710,EA710,EC710)</f>
        <v>0</v>
      </c>
      <c r="EF710" s="11">
        <f t="shared" ref="EF710:EF773" si="183">SUM(AB710,AK710,AT710,BE710,BN710,BW710,CH710,CQ710,CZ710,DK710,DT710,EE710)</f>
        <v>0</v>
      </c>
      <c r="EG710" s="16">
        <f>+PMKAFAAPAYER[[#This Row],[CHF]]-PMKAFAAPAYER[[#This Row],[T2025]]</f>
        <v>0</v>
      </c>
    </row>
    <row r="711" spans="1:137" x14ac:dyDescent="0.3">
      <c r="A711" s="9">
        <f t="shared" ref="A711:A774" si="184">+A710+1</f>
        <v>706</v>
      </c>
      <c r="B711" s="250"/>
      <c r="C711" s="251"/>
      <c r="D711" s="252"/>
      <c r="E711" s="253"/>
      <c r="F711" s="265">
        <f t="shared" si="170"/>
        <v>0</v>
      </c>
      <c r="G711" s="254"/>
      <c r="H711" s="255"/>
      <c r="I711" s="256"/>
      <c r="J711" s="14"/>
      <c r="K711" s="14"/>
      <c r="L711" s="14"/>
      <c r="N711" s="15"/>
      <c r="P711" s="258"/>
      <c r="Q711" s="259"/>
      <c r="R711" s="260"/>
      <c r="S711" s="166">
        <f>IF(PMKAFAAPAYER[[#This Row],[ ]]="Payé",PMKAFAAPAYER[[#This Row],[02.01.2025]],0)</f>
        <v>0</v>
      </c>
      <c r="T711" s="234"/>
      <c r="U711" s="166">
        <f>IF(PMKAFAAPAYER[[#This Row],[ ]]="Payé",PMKAFAAPAYER[[#This Row],[09.01.2025]],0)</f>
        <v>0</v>
      </c>
      <c r="V711" s="234"/>
      <c r="W711" s="166">
        <f>IF(PMKAFAAPAYER[[#This Row],[ ]]="Payé",PMKAFAAPAYER[[#This Row],[16.01.2025]],0)</f>
        <v>0</v>
      </c>
      <c r="X711" s="234"/>
      <c r="Y711" s="166">
        <f>IF(PMKAFAAPAYER[[#This Row],[ ]]="Payé",PMKAFAAPAYER[[#This Row],[23.01.2025]],0)</f>
        <v>0</v>
      </c>
      <c r="Z711" s="234"/>
      <c r="AA711" s="176">
        <f>IF(PMKAFAAPAYER[[#This Row],[ ]]="Payé",PMKAFAAPAYER[[#This Row],[30.01.2025]],0)</f>
        <v>0</v>
      </c>
      <c r="AB711" s="32">
        <f t="shared" si="171"/>
        <v>0</v>
      </c>
      <c r="AC711" s="234"/>
      <c r="AD711" s="166">
        <f>IF(PMKAFAAPAYER[[#This Row],[ ]]="Payé",PMKAFAAPAYER[[#This Row],[06.02.2025]],0)</f>
        <v>0</v>
      </c>
      <c r="AE711" s="234"/>
      <c r="AF711" s="166">
        <f>IF(PMKAFAAPAYER[[#This Row],[ ]]="Payé",PMKAFAAPAYER[[#This Row],[13.02.2025]],0)</f>
        <v>0</v>
      </c>
      <c r="AG711" s="234"/>
      <c r="AH711" s="166">
        <f>IF(PMKAFAAPAYER[[#This Row],[ ]]="Payé",PMKAFAAPAYER[[#This Row],[20.02.2025]],0)</f>
        <v>0</v>
      </c>
      <c r="AI711" s="234"/>
      <c r="AJ711" s="176">
        <f>IF(PMKAFAAPAYER[[#This Row],[ ]]="Payé",PMKAFAAPAYER[[#This Row],[27.02.2025]],0)</f>
        <v>0</v>
      </c>
      <c r="AK711" s="47">
        <f t="shared" si="172"/>
        <v>0</v>
      </c>
      <c r="AL711" s="162"/>
      <c r="AM711" s="166">
        <f>IF(PMKAFAAPAYER[[#This Row],[ ]]="Payé",PMKAFAAPAYER[[#This Row],[05.03.2025]],0)</f>
        <v>0</v>
      </c>
      <c r="AN711" s="161"/>
      <c r="AO711" s="166">
        <f>IF(PMKAFAAPAYER[[#This Row],[ ]]="Payé",PMKAFAAPAYER[[#This Row],[12.03.2025]],0)</f>
        <v>0</v>
      </c>
      <c r="AP711" s="161"/>
      <c r="AQ711" s="166">
        <f>IF(PMKAFAAPAYER[[#This Row],[ ]]="Payé",PMKAFAAPAYER[[#This Row],[19.03.2025]],0)</f>
        <v>0</v>
      </c>
      <c r="AR711" s="161"/>
      <c r="AS711" s="176">
        <f>IF(PMKAFAAPAYER[[#This Row],[ ]]="Payé",PMKAFAAPAYER[[#This Row],[26.03.2025]],0)</f>
        <v>0</v>
      </c>
      <c r="AT711" s="17">
        <f t="shared" si="173"/>
        <v>0</v>
      </c>
      <c r="AU711" s="162"/>
      <c r="AV711" s="166">
        <f>IF(PMKAFAAPAYER[[#This Row],[ ]]="Payé",PMKAFAAPAYER[[#This Row],[02.04.2025]],0)</f>
        <v>0</v>
      </c>
      <c r="AW711" s="161"/>
      <c r="AX711" s="166">
        <f>IF(PMKAFAAPAYER[[#This Row],[ ]]="Payé",PMKAFAAPAYER[[#This Row],[09.04.2025]],0)</f>
        <v>0</v>
      </c>
      <c r="AY711" s="161"/>
      <c r="AZ711" s="166">
        <f>IF(PMKAFAAPAYER[[#This Row],[ ]]="Payé",PMKAFAAPAYER[[#This Row],[16.04.2025]],0)</f>
        <v>0</v>
      </c>
      <c r="BA711" s="161"/>
      <c r="BB711" s="166">
        <f>IF(PMKAFAAPAYER[[#This Row],[ ]]="Payé",PMKAFAAPAYER[[#This Row],[23.04.2025]],0)</f>
        <v>0</v>
      </c>
      <c r="BC711" s="161"/>
      <c r="BD711" s="176">
        <f>IF(PMKAFAAPAYER[[#This Row],[ ]]="Payé",PMKAFAAPAYER[[#This Row],[30.04.2025]],0)</f>
        <v>0</v>
      </c>
      <c r="BE711" s="18">
        <f t="shared" si="174"/>
        <v>0</v>
      </c>
      <c r="BF711" s="162"/>
      <c r="BG711" s="166">
        <f>IF(PMKAFAAPAYER[[#This Row],[ ]]="Payé",PMKAFAAPAYER[[#This Row],[07.05.2025]],0)</f>
        <v>0</v>
      </c>
      <c r="BH711" s="161"/>
      <c r="BI711" s="166">
        <f>IF(PMKAFAAPAYER[[#This Row],[ ]]="Payé",PMKAFAAPAYER[[#This Row],[14.05.2025]],0)</f>
        <v>0</v>
      </c>
      <c r="BJ711" s="161"/>
      <c r="BK711" s="166">
        <f>IF(PMKAFAAPAYER[[#This Row],[ ]]="Payé",PMKAFAAPAYER[[#This Row],[21.05.2025]],0)</f>
        <v>0</v>
      </c>
      <c r="BL711" s="161"/>
      <c r="BM711" s="176">
        <f>IF(PMKAFAAPAYER[[#This Row],[ ]]="Payé",PMKAFAAPAYER[[#This Row],[28.05.2025]],0)</f>
        <v>0</v>
      </c>
      <c r="BN711" s="17">
        <f t="shared" si="175"/>
        <v>0</v>
      </c>
      <c r="BO711" s="162"/>
      <c r="BP711" s="166">
        <f>IF(PMKAFAAPAYER[[#This Row],[ ]]="Payé",PMKAFAAPAYER[[#This Row],[04.06.2025]],0)</f>
        <v>0</v>
      </c>
      <c r="BQ711" s="161"/>
      <c r="BR711" s="166">
        <f>IF(PMKAFAAPAYER[[#This Row],[ ]]="Payé",PMKAFAAPAYER[[#This Row],[11.06.2025]],0)</f>
        <v>0</v>
      </c>
      <c r="BS711" s="161"/>
      <c r="BT711" s="166">
        <f>IF(PMKAFAAPAYER[[#This Row],[ ]]="Payé",PMKAFAAPAYER[[#This Row],[18.06.2025]],0)</f>
        <v>0</v>
      </c>
      <c r="BU711" s="161"/>
      <c r="BV711" s="176">
        <f>IF(PMKAFAAPAYER[[#This Row],[ ]]="Payé",PMKAFAAPAYER[[#This Row],[25.06.2025]],0)</f>
        <v>0</v>
      </c>
      <c r="BW711" s="18">
        <f t="shared" si="176"/>
        <v>0</v>
      </c>
      <c r="BX711" s="162"/>
      <c r="BY711" s="166">
        <f>IF(PMKAFAAPAYER[[#This Row],[ ]]="Payé",PMKAFAAPAYER[[#This Row],[02.07.2025]],0)</f>
        <v>0</v>
      </c>
      <c r="BZ711" s="161"/>
      <c r="CA711" s="166">
        <f>IF(PMKAFAAPAYER[[#This Row],[ ]]="Payé",PMKAFAAPAYER[[#This Row],[09.07.2025]],0)</f>
        <v>0</v>
      </c>
      <c r="CB711" s="161"/>
      <c r="CC711" s="166">
        <f>IF(PMKAFAAPAYER[[#This Row],[ ]]="Payé",PMKAFAAPAYER[[#This Row],[16.07.2025]],0)</f>
        <v>0</v>
      </c>
      <c r="CD711" s="161"/>
      <c r="CE711" s="166">
        <f>IF(PMKAFAAPAYER[[#This Row],[ ]]="Payé",PMKAFAAPAYER[[#This Row],[23.07.2025]],0)</f>
        <v>0</v>
      </c>
      <c r="CF711" s="161"/>
      <c r="CG711" s="176">
        <f>IF(PMKAFAAPAYER[[#This Row],[ ]]="Payé",PMKAFAAPAYER[[#This Row],[30.07.2025]],0)</f>
        <v>0</v>
      </c>
      <c r="CH711" s="17">
        <f t="shared" si="177"/>
        <v>0</v>
      </c>
      <c r="CI711" s="162"/>
      <c r="CJ711" s="166">
        <f>IF(PMKAFAAPAYER[[#This Row],[ ]]="Payé",PMKAFAAPAYER[[#This Row],[06.08.2025]],0)</f>
        <v>0</v>
      </c>
      <c r="CK711" s="161"/>
      <c r="CL711" s="166">
        <f>IF(PMKAFAAPAYER[[#This Row],[ ]]="Payé",PMKAFAAPAYER[[#This Row],[13.08.2025]],0)</f>
        <v>0</v>
      </c>
      <c r="CM711" s="161"/>
      <c r="CN711" s="166">
        <f>IF(PMKAFAAPAYER[[#This Row],[ ]]="Payé",PMKAFAAPAYER[[#This Row],[20.08.2025]],0)</f>
        <v>0</v>
      </c>
      <c r="CO711" s="161"/>
      <c r="CP711" s="176">
        <f>IF(PMKAFAAPAYER[[#This Row],[ ]]="Payé",PMKAFAAPAYER[[#This Row],[27.08.2025]],0)</f>
        <v>0</v>
      </c>
      <c r="CQ711" s="18">
        <f t="shared" si="178"/>
        <v>0</v>
      </c>
      <c r="CR711" s="162"/>
      <c r="CS711" s="166">
        <f>IF(PMKAFAAPAYER[[#This Row],[ ]]="Payé",PMKAFAAPAYER[[#This Row],[03.09.2025]],0)</f>
        <v>0</v>
      </c>
      <c r="CT711" s="161"/>
      <c r="CU711" s="166">
        <f>IF(PMKAFAAPAYER[[#This Row],[ ]]="Payé",PMKAFAAPAYER[[#This Row],[10.09.2025]],0)</f>
        <v>0</v>
      </c>
      <c r="CV711" s="161"/>
      <c r="CW711" s="166">
        <f>IF(PMKAFAAPAYER[[#This Row],[ ]]="Payé",PMKAFAAPAYER[[#This Row],[17.09.2025]],0)</f>
        <v>0</v>
      </c>
      <c r="CX711" s="161"/>
      <c r="CY711" s="176">
        <f>IF(PMKAFAAPAYER[[#This Row],[ ]]="Payé",PMKAFAAPAYER[[#This Row],[24.09.2025]],0)</f>
        <v>0</v>
      </c>
      <c r="CZ711" s="17">
        <f t="shared" si="179"/>
        <v>0</v>
      </c>
      <c r="DA711" s="162"/>
      <c r="DB711" s="166">
        <f>IF(PMKAFAAPAYER[[#This Row],[ ]]="Payé",PMKAFAAPAYER[[#This Row],[01.10.2025]],0)</f>
        <v>0</v>
      </c>
      <c r="DC711" s="161"/>
      <c r="DD711" s="166">
        <f>IF(PMKAFAAPAYER[[#This Row],[ ]]="Payé",PMKAFAAPAYER[[#This Row],[08.10.2025]],0)</f>
        <v>0</v>
      </c>
      <c r="DE711" s="161"/>
      <c r="DF711" s="166">
        <f>IF(PMKAFAAPAYER[[#This Row],[ ]]="Payé",PMKAFAAPAYER[[#This Row],[15.10.2025]],0)</f>
        <v>0</v>
      </c>
      <c r="DG711" s="161"/>
      <c r="DH711" s="166">
        <f>IF(PMKAFAAPAYER[[#This Row],[ ]]="Payé",PMKAFAAPAYER[[#This Row],[22.10.2025]],0)</f>
        <v>0</v>
      </c>
      <c r="DI711" s="161"/>
      <c r="DJ711" s="176">
        <f>IF(PMKAFAAPAYER[[#This Row],[ ]]="Payé",PMKAFAAPAYER[[#This Row],[29.10.2025]],0)</f>
        <v>0</v>
      </c>
      <c r="DK711" s="18">
        <f t="shared" si="180"/>
        <v>0</v>
      </c>
      <c r="DL711" s="162"/>
      <c r="DM711" s="166">
        <f>IF(PMKAFAAPAYER[[#This Row],[ ]]="Payé",PMKAFAAPAYER[[#This Row],[05.11.2025]],0)</f>
        <v>0</v>
      </c>
      <c r="DN711" s="161"/>
      <c r="DO711" s="166">
        <f>IF(PMKAFAAPAYER[[#This Row],[ ]]="Payé",PMKAFAAPAYER[[#This Row],[12.11.2025]],0)</f>
        <v>0</v>
      </c>
      <c r="DP711" s="161"/>
      <c r="DQ711" s="166">
        <f>IF(PMKAFAAPAYER[[#This Row],[ ]]="Payé",PMKAFAAPAYER[[#This Row],[19.11.2025]],0)</f>
        <v>0</v>
      </c>
      <c r="DR711" s="161"/>
      <c r="DS711" s="176">
        <f>IF(PMKAFAAPAYER[[#This Row],[ ]]="Payé",PMKAFAAPAYER[[#This Row],[26.11.2025]],0)</f>
        <v>0</v>
      </c>
      <c r="DT711" s="17">
        <f t="shared" si="181"/>
        <v>0</v>
      </c>
      <c r="DU711" s="162"/>
      <c r="DV711" s="166">
        <f>IF(PMKAFAAPAYER[[#This Row],[ ]]="Payé",PMKAFAAPAYER[[#This Row],[03.12.2025]],0)</f>
        <v>0</v>
      </c>
      <c r="DW711" s="161"/>
      <c r="DX711" s="166">
        <f>IF(PMKAFAAPAYER[[#This Row],[ ]]="Payé",PMKAFAAPAYER[[#This Row],[10.12.2025]],0)</f>
        <v>0</v>
      </c>
      <c r="DY711" s="161"/>
      <c r="DZ711" s="166">
        <f>IF(PMKAFAAPAYER[[#This Row],[ ]]="Payé",PMKAFAAPAYER[[#This Row],[17.12.2025]],0)</f>
        <v>0</v>
      </c>
      <c r="EA711" s="161"/>
      <c r="EB711" s="166">
        <f>IF(PMKAFAAPAYER[[#This Row],[ ]]="Payé",PMKAFAAPAYER[[#This Row],[24.12.2025]],0)</f>
        <v>0</v>
      </c>
      <c r="EC711" s="161"/>
      <c r="ED711" s="176">
        <f>IF(PMKAFAAPAYER[[#This Row],[ ]]="Payé",PMKAFAAPAYER[[#This Row],[31.12.2025]],0)</f>
        <v>0</v>
      </c>
      <c r="EE711" s="18">
        <f t="shared" si="182"/>
        <v>0</v>
      </c>
      <c r="EF711" s="11">
        <f t="shared" si="183"/>
        <v>0</v>
      </c>
      <c r="EG711" s="16">
        <f>+PMKAFAAPAYER[[#This Row],[CHF]]-PMKAFAAPAYER[[#This Row],[T2025]]</f>
        <v>0</v>
      </c>
    </row>
    <row r="712" spans="1:137" x14ac:dyDescent="0.3">
      <c r="A712" s="9">
        <f t="shared" si="184"/>
        <v>707</v>
      </c>
      <c r="B712" s="250"/>
      <c r="C712" s="251"/>
      <c r="D712" s="252"/>
      <c r="E712" s="253"/>
      <c r="F712" s="265">
        <f t="shared" si="170"/>
        <v>0</v>
      </c>
      <c r="G712" s="254"/>
      <c r="H712" s="255"/>
      <c r="I712" s="256"/>
      <c r="J712" s="14"/>
      <c r="K712" s="14"/>
      <c r="L712" s="14"/>
      <c r="N712" s="15"/>
      <c r="P712" s="258"/>
      <c r="Q712" s="259"/>
      <c r="R712" s="260"/>
      <c r="S712" s="166">
        <f>IF(PMKAFAAPAYER[[#This Row],[ ]]="Payé",PMKAFAAPAYER[[#This Row],[02.01.2025]],0)</f>
        <v>0</v>
      </c>
      <c r="T712" s="234"/>
      <c r="U712" s="166">
        <f>IF(PMKAFAAPAYER[[#This Row],[ ]]="Payé",PMKAFAAPAYER[[#This Row],[09.01.2025]],0)</f>
        <v>0</v>
      </c>
      <c r="V712" s="234"/>
      <c r="W712" s="166">
        <f>IF(PMKAFAAPAYER[[#This Row],[ ]]="Payé",PMKAFAAPAYER[[#This Row],[16.01.2025]],0)</f>
        <v>0</v>
      </c>
      <c r="X712" s="234"/>
      <c r="Y712" s="166">
        <f>IF(PMKAFAAPAYER[[#This Row],[ ]]="Payé",PMKAFAAPAYER[[#This Row],[23.01.2025]],0)</f>
        <v>0</v>
      </c>
      <c r="Z712" s="234"/>
      <c r="AA712" s="176">
        <f>IF(PMKAFAAPAYER[[#This Row],[ ]]="Payé",PMKAFAAPAYER[[#This Row],[30.01.2025]],0)</f>
        <v>0</v>
      </c>
      <c r="AB712" s="32">
        <f t="shared" si="171"/>
        <v>0</v>
      </c>
      <c r="AC712" s="234"/>
      <c r="AD712" s="166">
        <f>IF(PMKAFAAPAYER[[#This Row],[ ]]="Payé",PMKAFAAPAYER[[#This Row],[06.02.2025]],0)</f>
        <v>0</v>
      </c>
      <c r="AE712" s="234"/>
      <c r="AF712" s="166">
        <f>IF(PMKAFAAPAYER[[#This Row],[ ]]="Payé",PMKAFAAPAYER[[#This Row],[13.02.2025]],0)</f>
        <v>0</v>
      </c>
      <c r="AG712" s="234"/>
      <c r="AH712" s="166">
        <f>IF(PMKAFAAPAYER[[#This Row],[ ]]="Payé",PMKAFAAPAYER[[#This Row],[20.02.2025]],0)</f>
        <v>0</v>
      </c>
      <c r="AI712" s="234"/>
      <c r="AJ712" s="176">
        <f>IF(PMKAFAAPAYER[[#This Row],[ ]]="Payé",PMKAFAAPAYER[[#This Row],[27.02.2025]],0)</f>
        <v>0</v>
      </c>
      <c r="AK712" s="47">
        <f t="shared" si="172"/>
        <v>0</v>
      </c>
      <c r="AL712" s="162"/>
      <c r="AM712" s="166">
        <f>IF(PMKAFAAPAYER[[#This Row],[ ]]="Payé",PMKAFAAPAYER[[#This Row],[05.03.2025]],0)</f>
        <v>0</v>
      </c>
      <c r="AN712" s="161"/>
      <c r="AO712" s="166">
        <f>IF(PMKAFAAPAYER[[#This Row],[ ]]="Payé",PMKAFAAPAYER[[#This Row],[12.03.2025]],0)</f>
        <v>0</v>
      </c>
      <c r="AP712" s="161"/>
      <c r="AQ712" s="166">
        <f>IF(PMKAFAAPAYER[[#This Row],[ ]]="Payé",PMKAFAAPAYER[[#This Row],[19.03.2025]],0)</f>
        <v>0</v>
      </c>
      <c r="AR712" s="161"/>
      <c r="AS712" s="176">
        <f>IF(PMKAFAAPAYER[[#This Row],[ ]]="Payé",PMKAFAAPAYER[[#This Row],[26.03.2025]],0)</f>
        <v>0</v>
      </c>
      <c r="AT712" s="17">
        <f t="shared" si="173"/>
        <v>0</v>
      </c>
      <c r="AU712" s="162"/>
      <c r="AV712" s="166">
        <f>IF(PMKAFAAPAYER[[#This Row],[ ]]="Payé",PMKAFAAPAYER[[#This Row],[02.04.2025]],0)</f>
        <v>0</v>
      </c>
      <c r="AW712" s="161"/>
      <c r="AX712" s="166">
        <f>IF(PMKAFAAPAYER[[#This Row],[ ]]="Payé",PMKAFAAPAYER[[#This Row],[09.04.2025]],0)</f>
        <v>0</v>
      </c>
      <c r="AY712" s="161"/>
      <c r="AZ712" s="166">
        <f>IF(PMKAFAAPAYER[[#This Row],[ ]]="Payé",PMKAFAAPAYER[[#This Row],[16.04.2025]],0)</f>
        <v>0</v>
      </c>
      <c r="BA712" s="161"/>
      <c r="BB712" s="166">
        <f>IF(PMKAFAAPAYER[[#This Row],[ ]]="Payé",PMKAFAAPAYER[[#This Row],[23.04.2025]],0)</f>
        <v>0</v>
      </c>
      <c r="BC712" s="161"/>
      <c r="BD712" s="176">
        <f>IF(PMKAFAAPAYER[[#This Row],[ ]]="Payé",PMKAFAAPAYER[[#This Row],[30.04.2025]],0)</f>
        <v>0</v>
      </c>
      <c r="BE712" s="18">
        <f t="shared" si="174"/>
        <v>0</v>
      </c>
      <c r="BF712" s="162"/>
      <c r="BG712" s="166">
        <f>IF(PMKAFAAPAYER[[#This Row],[ ]]="Payé",PMKAFAAPAYER[[#This Row],[07.05.2025]],0)</f>
        <v>0</v>
      </c>
      <c r="BH712" s="161"/>
      <c r="BI712" s="166">
        <f>IF(PMKAFAAPAYER[[#This Row],[ ]]="Payé",PMKAFAAPAYER[[#This Row],[14.05.2025]],0)</f>
        <v>0</v>
      </c>
      <c r="BJ712" s="161"/>
      <c r="BK712" s="166">
        <f>IF(PMKAFAAPAYER[[#This Row],[ ]]="Payé",PMKAFAAPAYER[[#This Row],[21.05.2025]],0)</f>
        <v>0</v>
      </c>
      <c r="BL712" s="161"/>
      <c r="BM712" s="176">
        <f>IF(PMKAFAAPAYER[[#This Row],[ ]]="Payé",PMKAFAAPAYER[[#This Row],[28.05.2025]],0)</f>
        <v>0</v>
      </c>
      <c r="BN712" s="17">
        <f t="shared" si="175"/>
        <v>0</v>
      </c>
      <c r="BO712" s="162"/>
      <c r="BP712" s="166">
        <f>IF(PMKAFAAPAYER[[#This Row],[ ]]="Payé",PMKAFAAPAYER[[#This Row],[04.06.2025]],0)</f>
        <v>0</v>
      </c>
      <c r="BQ712" s="161"/>
      <c r="BR712" s="166">
        <f>IF(PMKAFAAPAYER[[#This Row],[ ]]="Payé",PMKAFAAPAYER[[#This Row],[11.06.2025]],0)</f>
        <v>0</v>
      </c>
      <c r="BS712" s="161"/>
      <c r="BT712" s="166">
        <f>IF(PMKAFAAPAYER[[#This Row],[ ]]="Payé",PMKAFAAPAYER[[#This Row],[18.06.2025]],0)</f>
        <v>0</v>
      </c>
      <c r="BU712" s="161"/>
      <c r="BV712" s="176">
        <f>IF(PMKAFAAPAYER[[#This Row],[ ]]="Payé",PMKAFAAPAYER[[#This Row],[25.06.2025]],0)</f>
        <v>0</v>
      </c>
      <c r="BW712" s="18">
        <f t="shared" si="176"/>
        <v>0</v>
      </c>
      <c r="BX712" s="162"/>
      <c r="BY712" s="166">
        <f>IF(PMKAFAAPAYER[[#This Row],[ ]]="Payé",PMKAFAAPAYER[[#This Row],[02.07.2025]],0)</f>
        <v>0</v>
      </c>
      <c r="BZ712" s="161"/>
      <c r="CA712" s="166">
        <f>IF(PMKAFAAPAYER[[#This Row],[ ]]="Payé",PMKAFAAPAYER[[#This Row],[09.07.2025]],0)</f>
        <v>0</v>
      </c>
      <c r="CB712" s="161"/>
      <c r="CC712" s="166">
        <f>IF(PMKAFAAPAYER[[#This Row],[ ]]="Payé",PMKAFAAPAYER[[#This Row],[16.07.2025]],0)</f>
        <v>0</v>
      </c>
      <c r="CD712" s="161"/>
      <c r="CE712" s="166">
        <f>IF(PMKAFAAPAYER[[#This Row],[ ]]="Payé",PMKAFAAPAYER[[#This Row],[23.07.2025]],0)</f>
        <v>0</v>
      </c>
      <c r="CF712" s="161"/>
      <c r="CG712" s="176">
        <f>IF(PMKAFAAPAYER[[#This Row],[ ]]="Payé",PMKAFAAPAYER[[#This Row],[30.07.2025]],0)</f>
        <v>0</v>
      </c>
      <c r="CH712" s="17">
        <f t="shared" si="177"/>
        <v>0</v>
      </c>
      <c r="CI712" s="162"/>
      <c r="CJ712" s="166">
        <f>IF(PMKAFAAPAYER[[#This Row],[ ]]="Payé",PMKAFAAPAYER[[#This Row],[06.08.2025]],0)</f>
        <v>0</v>
      </c>
      <c r="CK712" s="161"/>
      <c r="CL712" s="166">
        <f>IF(PMKAFAAPAYER[[#This Row],[ ]]="Payé",PMKAFAAPAYER[[#This Row],[13.08.2025]],0)</f>
        <v>0</v>
      </c>
      <c r="CM712" s="161"/>
      <c r="CN712" s="166">
        <f>IF(PMKAFAAPAYER[[#This Row],[ ]]="Payé",PMKAFAAPAYER[[#This Row],[20.08.2025]],0)</f>
        <v>0</v>
      </c>
      <c r="CO712" s="161"/>
      <c r="CP712" s="176">
        <f>IF(PMKAFAAPAYER[[#This Row],[ ]]="Payé",PMKAFAAPAYER[[#This Row],[27.08.2025]],0)</f>
        <v>0</v>
      </c>
      <c r="CQ712" s="18">
        <f t="shared" si="178"/>
        <v>0</v>
      </c>
      <c r="CR712" s="162"/>
      <c r="CS712" s="166">
        <f>IF(PMKAFAAPAYER[[#This Row],[ ]]="Payé",PMKAFAAPAYER[[#This Row],[03.09.2025]],0)</f>
        <v>0</v>
      </c>
      <c r="CT712" s="161"/>
      <c r="CU712" s="166">
        <f>IF(PMKAFAAPAYER[[#This Row],[ ]]="Payé",PMKAFAAPAYER[[#This Row],[10.09.2025]],0)</f>
        <v>0</v>
      </c>
      <c r="CV712" s="161"/>
      <c r="CW712" s="166">
        <f>IF(PMKAFAAPAYER[[#This Row],[ ]]="Payé",PMKAFAAPAYER[[#This Row],[17.09.2025]],0)</f>
        <v>0</v>
      </c>
      <c r="CX712" s="161"/>
      <c r="CY712" s="176">
        <f>IF(PMKAFAAPAYER[[#This Row],[ ]]="Payé",PMKAFAAPAYER[[#This Row],[24.09.2025]],0)</f>
        <v>0</v>
      </c>
      <c r="CZ712" s="17">
        <f t="shared" si="179"/>
        <v>0</v>
      </c>
      <c r="DA712" s="162"/>
      <c r="DB712" s="166">
        <f>IF(PMKAFAAPAYER[[#This Row],[ ]]="Payé",PMKAFAAPAYER[[#This Row],[01.10.2025]],0)</f>
        <v>0</v>
      </c>
      <c r="DC712" s="161"/>
      <c r="DD712" s="166">
        <f>IF(PMKAFAAPAYER[[#This Row],[ ]]="Payé",PMKAFAAPAYER[[#This Row],[08.10.2025]],0)</f>
        <v>0</v>
      </c>
      <c r="DE712" s="161"/>
      <c r="DF712" s="166">
        <f>IF(PMKAFAAPAYER[[#This Row],[ ]]="Payé",PMKAFAAPAYER[[#This Row],[15.10.2025]],0)</f>
        <v>0</v>
      </c>
      <c r="DG712" s="161"/>
      <c r="DH712" s="166">
        <f>IF(PMKAFAAPAYER[[#This Row],[ ]]="Payé",PMKAFAAPAYER[[#This Row],[22.10.2025]],0)</f>
        <v>0</v>
      </c>
      <c r="DI712" s="161"/>
      <c r="DJ712" s="176">
        <f>IF(PMKAFAAPAYER[[#This Row],[ ]]="Payé",PMKAFAAPAYER[[#This Row],[29.10.2025]],0)</f>
        <v>0</v>
      </c>
      <c r="DK712" s="18">
        <f t="shared" si="180"/>
        <v>0</v>
      </c>
      <c r="DL712" s="162"/>
      <c r="DM712" s="166">
        <f>IF(PMKAFAAPAYER[[#This Row],[ ]]="Payé",PMKAFAAPAYER[[#This Row],[05.11.2025]],0)</f>
        <v>0</v>
      </c>
      <c r="DN712" s="161"/>
      <c r="DO712" s="166">
        <f>IF(PMKAFAAPAYER[[#This Row],[ ]]="Payé",PMKAFAAPAYER[[#This Row],[12.11.2025]],0)</f>
        <v>0</v>
      </c>
      <c r="DP712" s="161"/>
      <c r="DQ712" s="166">
        <f>IF(PMKAFAAPAYER[[#This Row],[ ]]="Payé",PMKAFAAPAYER[[#This Row],[19.11.2025]],0)</f>
        <v>0</v>
      </c>
      <c r="DR712" s="161"/>
      <c r="DS712" s="176">
        <f>IF(PMKAFAAPAYER[[#This Row],[ ]]="Payé",PMKAFAAPAYER[[#This Row],[26.11.2025]],0)</f>
        <v>0</v>
      </c>
      <c r="DT712" s="17">
        <f t="shared" si="181"/>
        <v>0</v>
      </c>
      <c r="DU712" s="162"/>
      <c r="DV712" s="166">
        <f>IF(PMKAFAAPAYER[[#This Row],[ ]]="Payé",PMKAFAAPAYER[[#This Row],[03.12.2025]],0)</f>
        <v>0</v>
      </c>
      <c r="DW712" s="161"/>
      <c r="DX712" s="166">
        <f>IF(PMKAFAAPAYER[[#This Row],[ ]]="Payé",PMKAFAAPAYER[[#This Row],[10.12.2025]],0)</f>
        <v>0</v>
      </c>
      <c r="DY712" s="161"/>
      <c r="DZ712" s="166">
        <f>IF(PMKAFAAPAYER[[#This Row],[ ]]="Payé",PMKAFAAPAYER[[#This Row],[17.12.2025]],0)</f>
        <v>0</v>
      </c>
      <c r="EA712" s="161"/>
      <c r="EB712" s="166">
        <f>IF(PMKAFAAPAYER[[#This Row],[ ]]="Payé",PMKAFAAPAYER[[#This Row],[24.12.2025]],0)</f>
        <v>0</v>
      </c>
      <c r="EC712" s="161"/>
      <c r="ED712" s="176">
        <f>IF(PMKAFAAPAYER[[#This Row],[ ]]="Payé",PMKAFAAPAYER[[#This Row],[31.12.2025]],0)</f>
        <v>0</v>
      </c>
      <c r="EE712" s="18">
        <f t="shared" si="182"/>
        <v>0</v>
      </c>
      <c r="EF712" s="11">
        <f t="shared" si="183"/>
        <v>0</v>
      </c>
      <c r="EG712" s="16">
        <f>+PMKAFAAPAYER[[#This Row],[CHF]]-PMKAFAAPAYER[[#This Row],[T2025]]</f>
        <v>0</v>
      </c>
    </row>
    <row r="713" spans="1:137" x14ac:dyDescent="0.3">
      <c r="A713" s="9">
        <f t="shared" si="184"/>
        <v>708</v>
      </c>
      <c r="B713" s="250"/>
      <c r="C713" s="251"/>
      <c r="D713" s="252"/>
      <c r="E713" s="253"/>
      <c r="F713" s="265">
        <f t="shared" si="170"/>
        <v>0</v>
      </c>
      <c r="G713" s="254"/>
      <c r="H713" s="255"/>
      <c r="I713" s="256"/>
      <c r="J713" s="14"/>
      <c r="K713" s="14"/>
      <c r="L713" s="14"/>
      <c r="N713" s="15"/>
      <c r="P713" s="258"/>
      <c r="Q713" s="259"/>
      <c r="R713" s="260"/>
      <c r="S713" s="166">
        <f>IF(PMKAFAAPAYER[[#This Row],[ ]]="Payé",PMKAFAAPAYER[[#This Row],[02.01.2025]],0)</f>
        <v>0</v>
      </c>
      <c r="T713" s="234"/>
      <c r="U713" s="166">
        <f>IF(PMKAFAAPAYER[[#This Row],[ ]]="Payé",PMKAFAAPAYER[[#This Row],[09.01.2025]],0)</f>
        <v>0</v>
      </c>
      <c r="V713" s="234"/>
      <c r="W713" s="166">
        <f>IF(PMKAFAAPAYER[[#This Row],[ ]]="Payé",PMKAFAAPAYER[[#This Row],[16.01.2025]],0)</f>
        <v>0</v>
      </c>
      <c r="X713" s="234"/>
      <c r="Y713" s="166">
        <f>IF(PMKAFAAPAYER[[#This Row],[ ]]="Payé",PMKAFAAPAYER[[#This Row],[23.01.2025]],0)</f>
        <v>0</v>
      </c>
      <c r="Z713" s="234"/>
      <c r="AA713" s="176">
        <f>IF(PMKAFAAPAYER[[#This Row],[ ]]="Payé",PMKAFAAPAYER[[#This Row],[30.01.2025]],0)</f>
        <v>0</v>
      </c>
      <c r="AB713" s="32">
        <f t="shared" si="171"/>
        <v>0</v>
      </c>
      <c r="AC713" s="234"/>
      <c r="AD713" s="166">
        <f>IF(PMKAFAAPAYER[[#This Row],[ ]]="Payé",PMKAFAAPAYER[[#This Row],[06.02.2025]],0)</f>
        <v>0</v>
      </c>
      <c r="AE713" s="234"/>
      <c r="AF713" s="166">
        <f>IF(PMKAFAAPAYER[[#This Row],[ ]]="Payé",PMKAFAAPAYER[[#This Row],[13.02.2025]],0)</f>
        <v>0</v>
      </c>
      <c r="AG713" s="234"/>
      <c r="AH713" s="166">
        <f>IF(PMKAFAAPAYER[[#This Row],[ ]]="Payé",PMKAFAAPAYER[[#This Row],[20.02.2025]],0)</f>
        <v>0</v>
      </c>
      <c r="AI713" s="234"/>
      <c r="AJ713" s="176">
        <f>IF(PMKAFAAPAYER[[#This Row],[ ]]="Payé",PMKAFAAPAYER[[#This Row],[27.02.2025]],0)</f>
        <v>0</v>
      </c>
      <c r="AK713" s="47">
        <f t="shared" si="172"/>
        <v>0</v>
      </c>
      <c r="AL713" s="162"/>
      <c r="AM713" s="166">
        <f>IF(PMKAFAAPAYER[[#This Row],[ ]]="Payé",PMKAFAAPAYER[[#This Row],[05.03.2025]],0)</f>
        <v>0</v>
      </c>
      <c r="AN713" s="161"/>
      <c r="AO713" s="166">
        <f>IF(PMKAFAAPAYER[[#This Row],[ ]]="Payé",PMKAFAAPAYER[[#This Row],[12.03.2025]],0)</f>
        <v>0</v>
      </c>
      <c r="AP713" s="161"/>
      <c r="AQ713" s="166">
        <f>IF(PMKAFAAPAYER[[#This Row],[ ]]="Payé",PMKAFAAPAYER[[#This Row],[19.03.2025]],0)</f>
        <v>0</v>
      </c>
      <c r="AR713" s="161"/>
      <c r="AS713" s="176">
        <f>IF(PMKAFAAPAYER[[#This Row],[ ]]="Payé",PMKAFAAPAYER[[#This Row],[26.03.2025]],0)</f>
        <v>0</v>
      </c>
      <c r="AT713" s="17">
        <f t="shared" si="173"/>
        <v>0</v>
      </c>
      <c r="AU713" s="162"/>
      <c r="AV713" s="166">
        <f>IF(PMKAFAAPAYER[[#This Row],[ ]]="Payé",PMKAFAAPAYER[[#This Row],[02.04.2025]],0)</f>
        <v>0</v>
      </c>
      <c r="AW713" s="161"/>
      <c r="AX713" s="166">
        <f>IF(PMKAFAAPAYER[[#This Row],[ ]]="Payé",PMKAFAAPAYER[[#This Row],[09.04.2025]],0)</f>
        <v>0</v>
      </c>
      <c r="AY713" s="161"/>
      <c r="AZ713" s="166">
        <f>IF(PMKAFAAPAYER[[#This Row],[ ]]="Payé",PMKAFAAPAYER[[#This Row],[16.04.2025]],0)</f>
        <v>0</v>
      </c>
      <c r="BA713" s="161"/>
      <c r="BB713" s="166">
        <f>IF(PMKAFAAPAYER[[#This Row],[ ]]="Payé",PMKAFAAPAYER[[#This Row],[23.04.2025]],0)</f>
        <v>0</v>
      </c>
      <c r="BC713" s="161"/>
      <c r="BD713" s="176">
        <f>IF(PMKAFAAPAYER[[#This Row],[ ]]="Payé",PMKAFAAPAYER[[#This Row],[30.04.2025]],0)</f>
        <v>0</v>
      </c>
      <c r="BE713" s="18">
        <f t="shared" si="174"/>
        <v>0</v>
      </c>
      <c r="BF713" s="162"/>
      <c r="BG713" s="166">
        <f>IF(PMKAFAAPAYER[[#This Row],[ ]]="Payé",PMKAFAAPAYER[[#This Row],[07.05.2025]],0)</f>
        <v>0</v>
      </c>
      <c r="BH713" s="161"/>
      <c r="BI713" s="166">
        <f>IF(PMKAFAAPAYER[[#This Row],[ ]]="Payé",PMKAFAAPAYER[[#This Row],[14.05.2025]],0)</f>
        <v>0</v>
      </c>
      <c r="BJ713" s="161"/>
      <c r="BK713" s="166">
        <f>IF(PMKAFAAPAYER[[#This Row],[ ]]="Payé",PMKAFAAPAYER[[#This Row],[21.05.2025]],0)</f>
        <v>0</v>
      </c>
      <c r="BL713" s="161"/>
      <c r="BM713" s="176">
        <f>IF(PMKAFAAPAYER[[#This Row],[ ]]="Payé",PMKAFAAPAYER[[#This Row],[28.05.2025]],0)</f>
        <v>0</v>
      </c>
      <c r="BN713" s="17">
        <f t="shared" si="175"/>
        <v>0</v>
      </c>
      <c r="BO713" s="162"/>
      <c r="BP713" s="166">
        <f>IF(PMKAFAAPAYER[[#This Row],[ ]]="Payé",PMKAFAAPAYER[[#This Row],[04.06.2025]],0)</f>
        <v>0</v>
      </c>
      <c r="BQ713" s="161"/>
      <c r="BR713" s="166">
        <f>IF(PMKAFAAPAYER[[#This Row],[ ]]="Payé",PMKAFAAPAYER[[#This Row],[11.06.2025]],0)</f>
        <v>0</v>
      </c>
      <c r="BS713" s="161"/>
      <c r="BT713" s="166">
        <f>IF(PMKAFAAPAYER[[#This Row],[ ]]="Payé",PMKAFAAPAYER[[#This Row],[18.06.2025]],0)</f>
        <v>0</v>
      </c>
      <c r="BU713" s="161"/>
      <c r="BV713" s="176">
        <f>IF(PMKAFAAPAYER[[#This Row],[ ]]="Payé",PMKAFAAPAYER[[#This Row],[25.06.2025]],0)</f>
        <v>0</v>
      </c>
      <c r="BW713" s="18">
        <f t="shared" si="176"/>
        <v>0</v>
      </c>
      <c r="BX713" s="162"/>
      <c r="BY713" s="166">
        <f>IF(PMKAFAAPAYER[[#This Row],[ ]]="Payé",PMKAFAAPAYER[[#This Row],[02.07.2025]],0)</f>
        <v>0</v>
      </c>
      <c r="BZ713" s="161"/>
      <c r="CA713" s="166">
        <f>IF(PMKAFAAPAYER[[#This Row],[ ]]="Payé",PMKAFAAPAYER[[#This Row],[09.07.2025]],0)</f>
        <v>0</v>
      </c>
      <c r="CB713" s="161"/>
      <c r="CC713" s="166">
        <f>IF(PMKAFAAPAYER[[#This Row],[ ]]="Payé",PMKAFAAPAYER[[#This Row],[16.07.2025]],0)</f>
        <v>0</v>
      </c>
      <c r="CD713" s="161"/>
      <c r="CE713" s="166">
        <f>IF(PMKAFAAPAYER[[#This Row],[ ]]="Payé",PMKAFAAPAYER[[#This Row],[23.07.2025]],0)</f>
        <v>0</v>
      </c>
      <c r="CF713" s="161"/>
      <c r="CG713" s="176">
        <f>IF(PMKAFAAPAYER[[#This Row],[ ]]="Payé",PMKAFAAPAYER[[#This Row],[30.07.2025]],0)</f>
        <v>0</v>
      </c>
      <c r="CH713" s="17">
        <f t="shared" si="177"/>
        <v>0</v>
      </c>
      <c r="CI713" s="162"/>
      <c r="CJ713" s="166">
        <f>IF(PMKAFAAPAYER[[#This Row],[ ]]="Payé",PMKAFAAPAYER[[#This Row],[06.08.2025]],0)</f>
        <v>0</v>
      </c>
      <c r="CK713" s="161"/>
      <c r="CL713" s="166">
        <f>IF(PMKAFAAPAYER[[#This Row],[ ]]="Payé",PMKAFAAPAYER[[#This Row],[13.08.2025]],0)</f>
        <v>0</v>
      </c>
      <c r="CM713" s="161"/>
      <c r="CN713" s="166">
        <f>IF(PMKAFAAPAYER[[#This Row],[ ]]="Payé",PMKAFAAPAYER[[#This Row],[20.08.2025]],0)</f>
        <v>0</v>
      </c>
      <c r="CO713" s="161"/>
      <c r="CP713" s="176">
        <f>IF(PMKAFAAPAYER[[#This Row],[ ]]="Payé",PMKAFAAPAYER[[#This Row],[27.08.2025]],0)</f>
        <v>0</v>
      </c>
      <c r="CQ713" s="18">
        <f t="shared" si="178"/>
        <v>0</v>
      </c>
      <c r="CR713" s="162"/>
      <c r="CS713" s="166">
        <f>IF(PMKAFAAPAYER[[#This Row],[ ]]="Payé",PMKAFAAPAYER[[#This Row],[03.09.2025]],0)</f>
        <v>0</v>
      </c>
      <c r="CT713" s="161"/>
      <c r="CU713" s="166">
        <f>IF(PMKAFAAPAYER[[#This Row],[ ]]="Payé",PMKAFAAPAYER[[#This Row],[10.09.2025]],0)</f>
        <v>0</v>
      </c>
      <c r="CV713" s="161"/>
      <c r="CW713" s="166">
        <f>IF(PMKAFAAPAYER[[#This Row],[ ]]="Payé",PMKAFAAPAYER[[#This Row],[17.09.2025]],0)</f>
        <v>0</v>
      </c>
      <c r="CX713" s="161"/>
      <c r="CY713" s="176">
        <f>IF(PMKAFAAPAYER[[#This Row],[ ]]="Payé",PMKAFAAPAYER[[#This Row],[24.09.2025]],0)</f>
        <v>0</v>
      </c>
      <c r="CZ713" s="17">
        <f t="shared" si="179"/>
        <v>0</v>
      </c>
      <c r="DA713" s="162"/>
      <c r="DB713" s="166">
        <f>IF(PMKAFAAPAYER[[#This Row],[ ]]="Payé",PMKAFAAPAYER[[#This Row],[01.10.2025]],0)</f>
        <v>0</v>
      </c>
      <c r="DC713" s="161"/>
      <c r="DD713" s="166">
        <f>IF(PMKAFAAPAYER[[#This Row],[ ]]="Payé",PMKAFAAPAYER[[#This Row],[08.10.2025]],0)</f>
        <v>0</v>
      </c>
      <c r="DE713" s="161"/>
      <c r="DF713" s="166">
        <f>IF(PMKAFAAPAYER[[#This Row],[ ]]="Payé",PMKAFAAPAYER[[#This Row],[15.10.2025]],0)</f>
        <v>0</v>
      </c>
      <c r="DG713" s="161"/>
      <c r="DH713" s="166">
        <f>IF(PMKAFAAPAYER[[#This Row],[ ]]="Payé",PMKAFAAPAYER[[#This Row],[22.10.2025]],0)</f>
        <v>0</v>
      </c>
      <c r="DI713" s="161"/>
      <c r="DJ713" s="176">
        <f>IF(PMKAFAAPAYER[[#This Row],[ ]]="Payé",PMKAFAAPAYER[[#This Row],[29.10.2025]],0)</f>
        <v>0</v>
      </c>
      <c r="DK713" s="18">
        <f t="shared" si="180"/>
        <v>0</v>
      </c>
      <c r="DL713" s="162"/>
      <c r="DM713" s="166">
        <f>IF(PMKAFAAPAYER[[#This Row],[ ]]="Payé",PMKAFAAPAYER[[#This Row],[05.11.2025]],0)</f>
        <v>0</v>
      </c>
      <c r="DN713" s="161"/>
      <c r="DO713" s="166">
        <f>IF(PMKAFAAPAYER[[#This Row],[ ]]="Payé",PMKAFAAPAYER[[#This Row],[12.11.2025]],0)</f>
        <v>0</v>
      </c>
      <c r="DP713" s="161"/>
      <c r="DQ713" s="166">
        <f>IF(PMKAFAAPAYER[[#This Row],[ ]]="Payé",PMKAFAAPAYER[[#This Row],[19.11.2025]],0)</f>
        <v>0</v>
      </c>
      <c r="DR713" s="161"/>
      <c r="DS713" s="176">
        <f>IF(PMKAFAAPAYER[[#This Row],[ ]]="Payé",PMKAFAAPAYER[[#This Row],[26.11.2025]],0)</f>
        <v>0</v>
      </c>
      <c r="DT713" s="17">
        <f t="shared" si="181"/>
        <v>0</v>
      </c>
      <c r="DU713" s="162"/>
      <c r="DV713" s="166">
        <f>IF(PMKAFAAPAYER[[#This Row],[ ]]="Payé",PMKAFAAPAYER[[#This Row],[03.12.2025]],0)</f>
        <v>0</v>
      </c>
      <c r="DW713" s="161"/>
      <c r="DX713" s="166">
        <f>IF(PMKAFAAPAYER[[#This Row],[ ]]="Payé",PMKAFAAPAYER[[#This Row],[10.12.2025]],0)</f>
        <v>0</v>
      </c>
      <c r="DY713" s="161"/>
      <c r="DZ713" s="166">
        <f>IF(PMKAFAAPAYER[[#This Row],[ ]]="Payé",PMKAFAAPAYER[[#This Row],[17.12.2025]],0)</f>
        <v>0</v>
      </c>
      <c r="EA713" s="161"/>
      <c r="EB713" s="166">
        <f>IF(PMKAFAAPAYER[[#This Row],[ ]]="Payé",PMKAFAAPAYER[[#This Row],[24.12.2025]],0)</f>
        <v>0</v>
      </c>
      <c r="EC713" s="161"/>
      <c r="ED713" s="176">
        <f>IF(PMKAFAAPAYER[[#This Row],[ ]]="Payé",PMKAFAAPAYER[[#This Row],[31.12.2025]],0)</f>
        <v>0</v>
      </c>
      <c r="EE713" s="18">
        <f t="shared" si="182"/>
        <v>0</v>
      </c>
      <c r="EF713" s="11">
        <f t="shared" si="183"/>
        <v>0</v>
      </c>
      <c r="EG713" s="16">
        <f>+PMKAFAAPAYER[[#This Row],[CHF]]-PMKAFAAPAYER[[#This Row],[T2025]]</f>
        <v>0</v>
      </c>
    </row>
    <row r="714" spans="1:137" x14ac:dyDescent="0.3">
      <c r="A714" s="9">
        <f t="shared" si="184"/>
        <v>709</v>
      </c>
      <c r="B714" s="250"/>
      <c r="C714" s="251"/>
      <c r="D714" s="252"/>
      <c r="E714" s="253"/>
      <c r="F714" s="265">
        <f t="shared" si="170"/>
        <v>0</v>
      </c>
      <c r="G714" s="254"/>
      <c r="H714" s="255"/>
      <c r="I714" s="256"/>
      <c r="J714" s="14"/>
      <c r="K714" s="14"/>
      <c r="L714" s="14"/>
      <c r="N714" s="15"/>
      <c r="P714" s="258"/>
      <c r="Q714" s="259"/>
      <c r="R714" s="260"/>
      <c r="S714" s="166">
        <f>IF(PMKAFAAPAYER[[#This Row],[ ]]="Payé",PMKAFAAPAYER[[#This Row],[02.01.2025]],0)</f>
        <v>0</v>
      </c>
      <c r="T714" s="234"/>
      <c r="U714" s="166">
        <f>IF(PMKAFAAPAYER[[#This Row],[ ]]="Payé",PMKAFAAPAYER[[#This Row],[09.01.2025]],0)</f>
        <v>0</v>
      </c>
      <c r="V714" s="234"/>
      <c r="W714" s="166">
        <f>IF(PMKAFAAPAYER[[#This Row],[ ]]="Payé",PMKAFAAPAYER[[#This Row],[16.01.2025]],0)</f>
        <v>0</v>
      </c>
      <c r="X714" s="234"/>
      <c r="Y714" s="166">
        <f>IF(PMKAFAAPAYER[[#This Row],[ ]]="Payé",PMKAFAAPAYER[[#This Row],[23.01.2025]],0)</f>
        <v>0</v>
      </c>
      <c r="Z714" s="234"/>
      <c r="AA714" s="176">
        <f>IF(PMKAFAAPAYER[[#This Row],[ ]]="Payé",PMKAFAAPAYER[[#This Row],[30.01.2025]],0)</f>
        <v>0</v>
      </c>
      <c r="AB714" s="32">
        <f t="shared" si="171"/>
        <v>0</v>
      </c>
      <c r="AC714" s="234"/>
      <c r="AD714" s="166">
        <f>IF(PMKAFAAPAYER[[#This Row],[ ]]="Payé",PMKAFAAPAYER[[#This Row],[06.02.2025]],0)</f>
        <v>0</v>
      </c>
      <c r="AE714" s="234"/>
      <c r="AF714" s="166">
        <f>IF(PMKAFAAPAYER[[#This Row],[ ]]="Payé",PMKAFAAPAYER[[#This Row],[13.02.2025]],0)</f>
        <v>0</v>
      </c>
      <c r="AG714" s="234"/>
      <c r="AH714" s="166">
        <f>IF(PMKAFAAPAYER[[#This Row],[ ]]="Payé",PMKAFAAPAYER[[#This Row],[20.02.2025]],0)</f>
        <v>0</v>
      </c>
      <c r="AI714" s="234"/>
      <c r="AJ714" s="176">
        <f>IF(PMKAFAAPAYER[[#This Row],[ ]]="Payé",PMKAFAAPAYER[[#This Row],[27.02.2025]],0)</f>
        <v>0</v>
      </c>
      <c r="AK714" s="47">
        <f t="shared" si="172"/>
        <v>0</v>
      </c>
      <c r="AL714" s="162"/>
      <c r="AM714" s="166">
        <f>IF(PMKAFAAPAYER[[#This Row],[ ]]="Payé",PMKAFAAPAYER[[#This Row],[05.03.2025]],0)</f>
        <v>0</v>
      </c>
      <c r="AN714" s="161"/>
      <c r="AO714" s="166">
        <f>IF(PMKAFAAPAYER[[#This Row],[ ]]="Payé",PMKAFAAPAYER[[#This Row],[12.03.2025]],0)</f>
        <v>0</v>
      </c>
      <c r="AP714" s="161"/>
      <c r="AQ714" s="166">
        <f>IF(PMKAFAAPAYER[[#This Row],[ ]]="Payé",PMKAFAAPAYER[[#This Row],[19.03.2025]],0)</f>
        <v>0</v>
      </c>
      <c r="AR714" s="161"/>
      <c r="AS714" s="176">
        <f>IF(PMKAFAAPAYER[[#This Row],[ ]]="Payé",PMKAFAAPAYER[[#This Row],[26.03.2025]],0)</f>
        <v>0</v>
      </c>
      <c r="AT714" s="17">
        <f t="shared" si="173"/>
        <v>0</v>
      </c>
      <c r="AU714" s="162"/>
      <c r="AV714" s="166">
        <f>IF(PMKAFAAPAYER[[#This Row],[ ]]="Payé",PMKAFAAPAYER[[#This Row],[02.04.2025]],0)</f>
        <v>0</v>
      </c>
      <c r="AW714" s="161"/>
      <c r="AX714" s="166">
        <f>IF(PMKAFAAPAYER[[#This Row],[ ]]="Payé",PMKAFAAPAYER[[#This Row],[09.04.2025]],0)</f>
        <v>0</v>
      </c>
      <c r="AY714" s="161"/>
      <c r="AZ714" s="166">
        <f>IF(PMKAFAAPAYER[[#This Row],[ ]]="Payé",PMKAFAAPAYER[[#This Row],[16.04.2025]],0)</f>
        <v>0</v>
      </c>
      <c r="BA714" s="161"/>
      <c r="BB714" s="166">
        <f>IF(PMKAFAAPAYER[[#This Row],[ ]]="Payé",PMKAFAAPAYER[[#This Row],[23.04.2025]],0)</f>
        <v>0</v>
      </c>
      <c r="BC714" s="161"/>
      <c r="BD714" s="176">
        <f>IF(PMKAFAAPAYER[[#This Row],[ ]]="Payé",PMKAFAAPAYER[[#This Row],[30.04.2025]],0)</f>
        <v>0</v>
      </c>
      <c r="BE714" s="18">
        <f t="shared" si="174"/>
        <v>0</v>
      </c>
      <c r="BF714" s="162"/>
      <c r="BG714" s="166">
        <f>IF(PMKAFAAPAYER[[#This Row],[ ]]="Payé",PMKAFAAPAYER[[#This Row],[07.05.2025]],0)</f>
        <v>0</v>
      </c>
      <c r="BH714" s="161"/>
      <c r="BI714" s="166">
        <f>IF(PMKAFAAPAYER[[#This Row],[ ]]="Payé",PMKAFAAPAYER[[#This Row],[14.05.2025]],0)</f>
        <v>0</v>
      </c>
      <c r="BJ714" s="161"/>
      <c r="BK714" s="166">
        <f>IF(PMKAFAAPAYER[[#This Row],[ ]]="Payé",PMKAFAAPAYER[[#This Row],[21.05.2025]],0)</f>
        <v>0</v>
      </c>
      <c r="BL714" s="161"/>
      <c r="BM714" s="176">
        <f>IF(PMKAFAAPAYER[[#This Row],[ ]]="Payé",PMKAFAAPAYER[[#This Row],[28.05.2025]],0)</f>
        <v>0</v>
      </c>
      <c r="BN714" s="17">
        <f t="shared" si="175"/>
        <v>0</v>
      </c>
      <c r="BO714" s="162"/>
      <c r="BP714" s="166">
        <f>IF(PMKAFAAPAYER[[#This Row],[ ]]="Payé",PMKAFAAPAYER[[#This Row],[04.06.2025]],0)</f>
        <v>0</v>
      </c>
      <c r="BQ714" s="161"/>
      <c r="BR714" s="166">
        <f>IF(PMKAFAAPAYER[[#This Row],[ ]]="Payé",PMKAFAAPAYER[[#This Row],[11.06.2025]],0)</f>
        <v>0</v>
      </c>
      <c r="BS714" s="161"/>
      <c r="BT714" s="166">
        <f>IF(PMKAFAAPAYER[[#This Row],[ ]]="Payé",PMKAFAAPAYER[[#This Row],[18.06.2025]],0)</f>
        <v>0</v>
      </c>
      <c r="BU714" s="161"/>
      <c r="BV714" s="176">
        <f>IF(PMKAFAAPAYER[[#This Row],[ ]]="Payé",PMKAFAAPAYER[[#This Row],[25.06.2025]],0)</f>
        <v>0</v>
      </c>
      <c r="BW714" s="18">
        <f t="shared" si="176"/>
        <v>0</v>
      </c>
      <c r="BX714" s="162"/>
      <c r="BY714" s="166">
        <f>IF(PMKAFAAPAYER[[#This Row],[ ]]="Payé",PMKAFAAPAYER[[#This Row],[02.07.2025]],0)</f>
        <v>0</v>
      </c>
      <c r="BZ714" s="161"/>
      <c r="CA714" s="166">
        <f>IF(PMKAFAAPAYER[[#This Row],[ ]]="Payé",PMKAFAAPAYER[[#This Row],[09.07.2025]],0)</f>
        <v>0</v>
      </c>
      <c r="CB714" s="161"/>
      <c r="CC714" s="166">
        <f>IF(PMKAFAAPAYER[[#This Row],[ ]]="Payé",PMKAFAAPAYER[[#This Row],[16.07.2025]],0)</f>
        <v>0</v>
      </c>
      <c r="CD714" s="161"/>
      <c r="CE714" s="166">
        <f>IF(PMKAFAAPAYER[[#This Row],[ ]]="Payé",PMKAFAAPAYER[[#This Row],[23.07.2025]],0)</f>
        <v>0</v>
      </c>
      <c r="CF714" s="161"/>
      <c r="CG714" s="176">
        <f>IF(PMKAFAAPAYER[[#This Row],[ ]]="Payé",PMKAFAAPAYER[[#This Row],[30.07.2025]],0)</f>
        <v>0</v>
      </c>
      <c r="CH714" s="17">
        <f t="shared" si="177"/>
        <v>0</v>
      </c>
      <c r="CI714" s="162"/>
      <c r="CJ714" s="166">
        <f>IF(PMKAFAAPAYER[[#This Row],[ ]]="Payé",PMKAFAAPAYER[[#This Row],[06.08.2025]],0)</f>
        <v>0</v>
      </c>
      <c r="CK714" s="161"/>
      <c r="CL714" s="166">
        <f>IF(PMKAFAAPAYER[[#This Row],[ ]]="Payé",PMKAFAAPAYER[[#This Row],[13.08.2025]],0)</f>
        <v>0</v>
      </c>
      <c r="CM714" s="161"/>
      <c r="CN714" s="166">
        <f>IF(PMKAFAAPAYER[[#This Row],[ ]]="Payé",PMKAFAAPAYER[[#This Row],[20.08.2025]],0)</f>
        <v>0</v>
      </c>
      <c r="CO714" s="161"/>
      <c r="CP714" s="176">
        <f>IF(PMKAFAAPAYER[[#This Row],[ ]]="Payé",PMKAFAAPAYER[[#This Row],[27.08.2025]],0)</f>
        <v>0</v>
      </c>
      <c r="CQ714" s="18">
        <f t="shared" si="178"/>
        <v>0</v>
      </c>
      <c r="CR714" s="162"/>
      <c r="CS714" s="166">
        <f>IF(PMKAFAAPAYER[[#This Row],[ ]]="Payé",PMKAFAAPAYER[[#This Row],[03.09.2025]],0)</f>
        <v>0</v>
      </c>
      <c r="CT714" s="161"/>
      <c r="CU714" s="166">
        <f>IF(PMKAFAAPAYER[[#This Row],[ ]]="Payé",PMKAFAAPAYER[[#This Row],[10.09.2025]],0)</f>
        <v>0</v>
      </c>
      <c r="CV714" s="161"/>
      <c r="CW714" s="166">
        <f>IF(PMKAFAAPAYER[[#This Row],[ ]]="Payé",PMKAFAAPAYER[[#This Row],[17.09.2025]],0)</f>
        <v>0</v>
      </c>
      <c r="CX714" s="161"/>
      <c r="CY714" s="176">
        <f>IF(PMKAFAAPAYER[[#This Row],[ ]]="Payé",PMKAFAAPAYER[[#This Row],[24.09.2025]],0)</f>
        <v>0</v>
      </c>
      <c r="CZ714" s="17">
        <f t="shared" si="179"/>
        <v>0</v>
      </c>
      <c r="DA714" s="162"/>
      <c r="DB714" s="166">
        <f>IF(PMKAFAAPAYER[[#This Row],[ ]]="Payé",PMKAFAAPAYER[[#This Row],[01.10.2025]],0)</f>
        <v>0</v>
      </c>
      <c r="DC714" s="161"/>
      <c r="DD714" s="166">
        <f>IF(PMKAFAAPAYER[[#This Row],[ ]]="Payé",PMKAFAAPAYER[[#This Row],[08.10.2025]],0)</f>
        <v>0</v>
      </c>
      <c r="DE714" s="161"/>
      <c r="DF714" s="166">
        <f>IF(PMKAFAAPAYER[[#This Row],[ ]]="Payé",PMKAFAAPAYER[[#This Row],[15.10.2025]],0)</f>
        <v>0</v>
      </c>
      <c r="DG714" s="161"/>
      <c r="DH714" s="166">
        <f>IF(PMKAFAAPAYER[[#This Row],[ ]]="Payé",PMKAFAAPAYER[[#This Row],[22.10.2025]],0)</f>
        <v>0</v>
      </c>
      <c r="DI714" s="161"/>
      <c r="DJ714" s="176">
        <f>IF(PMKAFAAPAYER[[#This Row],[ ]]="Payé",PMKAFAAPAYER[[#This Row],[29.10.2025]],0)</f>
        <v>0</v>
      </c>
      <c r="DK714" s="18">
        <f t="shared" si="180"/>
        <v>0</v>
      </c>
      <c r="DL714" s="162"/>
      <c r="DM714" s="166">
        <f>IF(PMKAFAAPAYER[[#This Row],[ ]]="Payé",PMKAFAAPAYER[[#This Row],[05.11.2025]],0)</f>
        <v>0</v>
      </c>
      <c r="DN714" s="161"/>
      <c r="DO714" s="166">
        <f>IF(PMKAFAAPAYER[[#This Row],[ ]]="Payé",PMKAFAAPAYER[[#This Row],[12.11.2025]],0)</f>
        <v>0</v>
      </c>
      <c r="DP714" s="161"/>
      <c r="DQ714" s="166">
        <f>IF(PMKAFAAPAYER[[#This Row],[ ]]="Payé",PMKAFAAPAYER[[#This Row],[19.11.2025]],0)</f>
        <v>0</v>
      </c>
      <c r="DR714" s="161"/>
      <c r="DS714" s="176">
        <f>IF(PMKAFAAPAYER[[#This Row],[ ]]="Payé",PMKAFAAPAYER[[#This Row],[26.11.2025]],0)</f>
        <v>0</v>
      </c>
      <c r="DT714" s="17">
        <f t="shared" si="181"/>
        <v>0</v>
      </c>
      <c r="DU714" s="162"/>
      <c r="DV714" s="166">
        <f>IF(PMKAFAAPAYER[[#This Row],[ ]]="Payé",PMKAFAAPAYER[[#This Row],[03.12.2025]],0)</f>
        <v>0</v>
      </c>
      <c r="DW714" s="161"/>
      <c r="DX714" s="166">
        <f>IF(PMKAFAAPAYER[[#This Row],[ ]]="Payé",PMKAFAAPAYER[[#This Row],[10.12.2025]],0)</f>
        <v>0</v>
      </c>
      <c r="DY714" s="161"/>
      <c r="DZ714" s="166">
        <f>IF(PMKAFAAPAYER[[#This Row],[ ]]="Payé",PMKAFAAPAYER[[#This Row],[17.12.2025]],0)</f>
        <v>0</v>
      </c>
      <c r="EA714" s="161"/>
      <c r="EB714" s="166">
        <f>IF(PMKAFAAPAYER[[#This Row],[ ]]="Payé",PMKAFAAPAYER[[#This Row],[24.12.2025]],0)</f>
        <v>0</v>
      </c>
      <c r="EC714" s="161"/>
      <c r="ED714" s="176">
        <f>IF(PMKAFAAPAYER[[#This Row],[ ]]="Payé",PMKAFAAPAYER[[#This Row],[31.12.2025]],0)</f>
        <v>0</v>
      </c>
      <c r="EE714" s="18">
        <f t="shared" si="182"/>
        <v>0</v>
      </c>
      <c r="EF714" s="11">
        <f t="shared" si="183"/>
        <v>0</v>
      </c>
      <c r="EG714" s="16">
        <f>+PMKAFAAPAYER[[#This Row],[CHF]]-PMKAFAAPAYER[[#This Row],[T2025]]</f>
        <v>0</v>
      </c>
    </row>
    <row r="715" spans="1:137" x14ac:dyDescent="0.3">
      <c r="A715" s="9">
        <f t="shared" si="184"/>
        <v>710</v>
      </c>
      <c r="B715" s="250"/>
      <c r="C715" s="251"/>
      <c r="D715" s="252"/>
      <c r="E715" s="253"/>
      <c r="F715" s="265">
        <f t="shared" si="170"/>
        <v>0</v>
      </c>
      <c r="G715" s="254"/>
      <c r="H715" s="255"/>
      <c r="I715" s="256"/>
      <c r="J715" s="14"/>
      <c r="K715" s="14"/>
      <c r="L715" s="14"/>
      <c r="N715" s="15"/>
      <c r="P715" s="258"/>
      <c r="Q715" s="259"/>
      <c r="R715" s="260"/>
      <c r="S715" s="166">
        <f>IF(PMKAFAAPAYER[[#This Row],[ ]]="Payé",PMKAFAAPAYER[[#This Row],[02.01.2025]],0)</f>
        <v>0</v>
      </c>
      <c r="T715" s="234"/>
      <c r="U715" s="166">
        <f>IF(PMKAFAAPAYER[[#This Row],[ ]]="Payé",PMKAFAAPAYER[[#This Row],[09.01.2025]],0)</f>
        <v>0</v>
      </c>
      <c r="V715" s="234"/>
      <c r="W715" s="166">
        <f>IF(PMKAFAAPAYER[[#This Row],[ ]]="Payé",PMKAFAAPAYER[[#This Row],[16.01.2025]],0)</f>
        <v>0</v>
      </c>
      <c r="X715" s="234"/>
      <c r="Y715" s="166">
        <f>IF(PMKAFAAPAYER[[#This Row],[ ]]="Payé",PMKAFAAPAYER[[#This Row],[23.01.2025]],0)</f>
        <v>0</v>
      </c>
      <c r="Z715" s="234"/>
      <c r="AA715" s="176">
        <f>IF(PMKAFAAPAYER[[#This Row],[ ]]="Payé",PMKAFAAPAYER[[#This Row],[30.01.2025]],0)</f>
        <v>0</v>
      </c>
      <c r="AB715" s="32">
        <f t="shared" si="171"/>
        <v>0</v>
      </c>
      <c r="AC715" s="234"/>
      <c r="AD715" s="166">
        <f>IF(PMKAFAAPAYER[[#This Row],[ ]]="Payé",PMKAFAAPAYER[[#This Row],[06.02.2025]],0)</f>
        <v>0</v>
      </c>
      <c r="AE715" s="234"/>
      <c r="AF715" s="166">
        <f>IF(PMKAFAAPAYER[[#This Row],[ ]]="Payé",PMKAFAAPAYER[[#This Row],[13.02.2025]],0)</f>
        <v>0</v>
      </c>
      <c r="AG715" s="234"/>
      <c r="AH715" s="166">
        <f>IF(PMKAFAAPAYER[[#This Row],[ ]]="Payé",PMKAFAAPAYER[[#This Row],[20.02.2025]],0)</f>
        <v>0</v>
      </c>
      <c r="AI715" s="234"/>
      <c r="AJ715" s="176">
        <f>IF(PMKAFAAPAYER[[#This Row],[ ]]="Payé",PMKAFAAPAYER[[#This Row],[27.02.2025]],0)</f>
        <v>0</v>
      </c>
      <c r="AK715" s="47">
        <f t="shared" si="172"/>
        <v>0</v>
      </c>
      <c r="AL715" s="162"/>
      <c r="AM715" s="166">
        <f>IF(PMKAFAAPAYER[[#This Row],[ ]]="Payé",PMKAFAAPAYER[[#This Row],[05.03.2025]],0)</f>
        <v>0</v>
      </c>
      <c r="AN715" s="161"/>
      <c r="AO715" s="166">
        <f>IF(PMKAFAAPAYER[[#This Row],[ ]]="Payé",PMKAFAAPAYER[[#This Row],[12.03.2025]],0)</f>
        <v>0</v>
      </c>
      <c r="AP715" s="161"/>
      <c r="AQ715" s="166">
        <f>IF(PMKAFAAPAYER[[#This Row],[ ]]="Payé",PMKAFAAPAYER[[#This Row],[19.03.2025]],0)</f>
        <v>0</v>
      </c>
      <c r="AR715" s="161"/>
      <c r="AS715" s="176">
        <f>IF(PMKAFAAPAYER[[#This Row],[ ]]="Payé",PMKAFAAPAYER[[#This Row],[26.03.2025]],0)</f>
        <v>0</v>
      </c>
      <c r="AT715" s="17">
        <f t="shared" si="173"/>
        <v>0</v>
      </c>
      <c r="AU715" s="162"/>
      <c r="AV715" s="166">
        <f>IF(PMKAFAAPAYER[[#This Row],[ ]]="Payé",PMKAFAAPAYER[[#This Row],[02.04.2025]],0)</f>
        <v>0</v>
      </c>
      <c r="AW715" s="161"/>
      <c r="AX715" s="166">
        <f>IF(PMKAFAAPAYER[[#This Row],[ ]]="Payé",PMKAFAAPAYER[[#This Row],[09.04.2025]],0)</f>
        <v>0</v>
      </c>
      <c r="AY715" s="161"/>
      <c r="AZ715" s="166">
        <f>IF(PMKAFAAPAYER[[#This Row],[ ]]="Payé",PMKAFAAPAYER[[#This Row],[16.04.2025]],0)</f>
        <v>0</v>
      </c>
      <c r="BA715" s="161"/>
      <c r="BB715" s="166">
        <f>IF(PMKAFAAPAYER[[#This Row],[ ]]="Payé",PMKAFAAPAYER[[#This Row],[23.04.2025]],0)</f>
        <v>0</v>
      </c>
      <c r="BC715" s="161"/>
      <c r="BD715" s="176">
        <f>IF(PMKAFAAPAYER[[#This Row],[ ]]="Payé",PMKAFAAPAYER[[#This Row],[30.04.2025]],0)</f>
        <v>0</v>
      </c>
      <c r="BE715" s="18">
        <f t="shared" si="174"/>
        <v>0</v>
      </c>
      <c r="BF715" s="162"/>
      <c r="BG715" s="166">
        <f>IF(PMKAFAAPAYER[[#This Row],[ ]]="Payé",PMKAFAAPAYER[[#This Row],[07.05.2025]],0)</f>
        <v>0</v>
      </c>
      <c r="BH715" s="161"/>
      <c r="BI715" s="166">
        <f>IF(PMKAFAAPAYER[[#This Row],[ ]]="Payé",PMKAFAAPAYER[[#This Row],[14.05.2025]],0)</f>
        <v>0</v>
      </c>
      <c r="BJ715" s="161"/>
      <c r="BK715" s="166">
        <f>IF(PMKAFAAPAYER[[#This Row],[ ]]="Payé",PMKAFAAPAYER[[#This Row],[21.05.2025]],0)</f>
        <v>0</v>
      </c>
      <c r="BL715" s="161"/>
      <c r="BM715" s="176">
        <f>IF(PMKAFAAPAYER[[#This Row],[ ]]="Payé",PMKAFAAPAYER[[#This Row],[28.05.2025]],0)</f>
        <v>0</v>
      </c>
      <c r="BN715" s="17">
        <f t="shared" si="175"/>
        <v>0</v>
      </c>
      <c r="BO715" s="162"/>
      <c r="BP715" s="166">
        <f>IF(PMKAFAAPAYER[[#This Row],[ ]]="Payé",PMKAFAAPAYER[[#This Row],[04.06.2025]],0)</f>
        <v>0</v>
      </c>
      <c r="BQ715" s="161"/>
      <c r="BR715" s="166">
        <f>IF(PMKAFAAPAYER[[#This Row],[ ]]="Payé",PMKAFAAPAYER[[#This Row],[11.06.2025]],0)</f>
        <v>0</v>
      </c>
      <c r="BS715" s="161"/>
      <c r="BT715" s="166">
        <f>IF(PMKAFAAPAYER[[#This Row],[ ]]="Payé",PMKAFAAPAYER[[#This Row],[18.06.2025]],0)</f>
        <v>0</v>
      </c>
      <c r="BU715" s="161"/>
      <c r="BV715" s="176">
        <f>IF(PMKAFAAPAYER[[#This Row],[ ]]="Payé",PMKAFAAPAYER[[#This Row],[25.06.2025]],0)</f>
        <v>0</v>
      </c>
      <c r="BW715" s="18">
        <f t="shared" si="176"/>
        <v>0</v>
      </c>
      <c r="BX715" s="162"/>
      <c r="BY715" s="166">
        <f>IF(PMKAFAAPAYER[[#This Row],[ ]]="Payé",PMKAFAAPAYER[[#This Row],[02.07.2025]],0)</f>
        <v>0</v>
      </c>
      <c r="BZ715" s="161"/>
      <c r="CA715" s="166">
        <f>IF(PMKAFAAPAYER[[#This Row],[ ]]="Payé",PMKAFAAPAYER[[#This Row],[09.07.2025]],0)</f>
        <v>0</v>
      </c>
      <c r="CB715" s="161"/>
      <c r="CC715" s="166">
        <f>IF(PMKAFAAPAYER[[#This Row],[ ]]="Payé",PMKAFAAPAYER[[#This Row],[16.07.2025]],0)</f>
        <v>0</v>
      </c>
      <c r="CD715" s="161"/>
      <c r="CE715" s="166">
        <f>IF(PMKAFAAPAYER[[#This Row],[ ]]="Payé",PMKAFAAPAYER[[#This Row],[23.07.2025]],0)</f>
        <v>0</v>
      </c>
      <c r="CF715" s="161"/>
      <c r="CG715" s="176">
        <f>IF(PMKAFAAPAYER[[#This Row],[ ]]="Payé",PMKAFAAPAYER[[#This Row],[30.07.2025]],0)</f>
        <v>0</v>
      </c>
      <c r="CH715" s="17">
        <f t="shared" si="177"/>
        <v>0</v>
      </c>
      <c r="CI715" s="162"/>
      <c r="CJ715" s="166">
        <f>IF(PMKAFAAPAYER[[#This Row],[ ]]="Payé",PMKAFAAPAYER[[#This Row],[06.08.2025]],0)</f>
        <v>0</v>
      </c>
      <c r="CK715" s="161"/>
      <c r="CL715" s="166">
        <f>IF(PMKAFAAPAYER[[#This Row],[ ]]="Payé",PMKAFAAPAYER[[#This Row],[13.08.2025]],0)</f>
        <v>0</v>
      </c>
      <c r="CM715" s="161"/>
      <c r="CN715" s="166">
        <f>IF(PMKAFAAPAYER[[#This Row],[ ]]="Payé",PMKAFAAPAYER[[#This Row],[20.08.2025]],0)</f>
        <v>0</v>
      </c>
      <c r="CO715" s="161"/>
      <c r="CP715" s="176">
        <f>IF(PMKAFAAPAYER[[#This Row],[ ]]="Payé",PMKAFAAPAYER[[#This Row],[27.08.2025]],0)</f>
        <v>0</v>
      </c>
      <c r="CQ715" s="18">
        <f t="shared" si="178"/>
        <v>0</v>
      </c>
      <c r="CR715" s="162"/>
      <c r="CS715" s="166">
        <f>IF(PMKAFAAPAYER[[#This Row],[ ]]="Payé",PMKAFAAPAYER[[#This Row],[03.09.2025]],0)</f>
        <v>0</v>
      </c>
      <c r="CT715" s="161"/>
      <c r="CU715" s="166">
        <f>IF(PMKAFAAPAYER[[#This Row],[ ]]="Payé",PMKAFAAPAYER[[#This Row],[10.09.2025]],0)</f>
        <v>0</v>
      </c>
      <c r="CV715" s="161"/>
      <c r="CW715" s="166">
        <f>IF(PMKAFAAPAYER[[#This Row],[ ]]="Payé",PMKAFAAPAYER[[#This Row],[17.09.2025]],0)</f>
        <v>0</v>
      </c>
      <c r="CX715" s="161"/>
      <c r="CY715" s="176">
        <f>IF(PMKAFAAPAYER[[#This Row],[ ]]="Payé",PMKAFAAPAYER[[#This Row],[24.09.2025]],0)</f>
        <v>0</v>
      </c>
      <c r="CZ715" s="17">
        <f t="shared" si="179"/>
        <v>0</v>
      </c>
      <c r="DA715" s="162"/>
      <c r="DB715" s="166">
        <f>IF(PMKAFAAPAYER[[#This Row],[ ]]="Payé",PMKAFAAPAYER[[#This Row],[01.10.2025]],0)</f>
        <v>0</v>
      </c>
      <c r="DC715" s="161"/>
      <c r="DD715" s="166">
        <f>IF(PMKAFAAPAYER[[#This Row],[ ]]="Payé",PMKAFAAPAYER[[#This Row],[08.10.2025]],0)</f>
        <v>0</v>
      </c>
      <c r="DE715" s="161"/>
      <c r="DF715" s="166">
        <f>IF(PMKAFAAPAYER[[#This Row],[ ]]="Payé",PMKAFAAPAYER[[#This Row],[15.10.2025]],0)</f>
        <v>0</v>
      </c>
      <c r="DG715" s="161"/>
      <c r="DH715" s="166">
        <f>IF(PMKAFAAPAYER[[#This Row],[ ]]="Payé",PMKAFAAPAYER[[#This Row],[22.10.2025]],0)</f>
        <v>0</v>
      </c>
      <c r="DI715" s="161"/>
      <c r="DJ715" s="176">
        <f>IF(PMKAFAAPAYER[[#This Row],[ ]]="Payé",PMKAFAAPAYER[[#This Row],[29.10.2025]],0)</f>
        <v>0</v>
      </c>
      <c r="DK715" s="18">
        <f t="shared" si="180"/>
        <v>0</v>
      </c>
      <c r="DL715" s="162"/>
      <c r="DM715" s="166">
        <f>IF(PMKAFAAPAYER[[#This Row],[ ]]="Payé",PMKAFAAPAYER[[#This Row],[05.11.2025]],0)</f>
        <v>0</v>
      </c>
      <c r="DN715" s="161"/>
      <c r="DO715" s="166">
        <f>IF(PMKAFAAPAYER[[#This Row],[ ]]="Payé",PMKAFAAPAYER[[#This Row],[12.11.2025]],0)</f>
        <v>0</v>
      </c>
      <c r="DP715" s="161"/>
      <c r="DQ715" s="166">
        <f>IF(PMKAFAAPAYER[[#This Row],[ ]]="Payé",PMKAFAAPAYER[[#This Row],[19.11.2025]],0)</f>
        <v>0</v>
      </c>
      <c r="DR715" s="161"/>
      <c r="DS715" s="176">
        <f>IF(PMKAFAAPAYER[[#This Row],[ ]]="Payé",PMKAFAAPAYER[[#This Row],[26.11.2025]],0)</f>
        <v>0</v>
      </c>
      <c r="DT715" s="17">
        <f t="shared" si="181"/>
        <v>0</v>
      </c>
      <c r="DU715" s="162"/>
      <c r="DV715" s="166">
        <f>IF(PMKAFAAPAYER[[#This Row],[ ]]="Payé",PMKAFAAPAYER[[#This Row],[03.12.2025]],0)</f>
        <v>0</v>
      </c>
      <c r="DW715" s="161"/>
      <c r="DX715" s="166">
        <f>IF(PMKAFAAPAYER[[#This Row],[ ]]="Payé",PMKAFAAPAYER[[#This Row],[10.12.2025]],0)</f>
        <v>0</v>
      </c>
      <c r="DY715" s="161"/>
      <c r="DZ715" s="166">
        <f>IF(PMKAFAAPAYER[[#This Row],[ ]]="Payé",PMKAFAAPAYER[[#This Row],[17.12.2025]],0)</f>
        <v>0</v>
      </c>
      <c r="EA715" s="161"/>
      <c r="EB715" s="166">
        <f>IF(PMKAFAAPAYER[[#This Row],[ ]]="Payé",PMKAFAAPAYER[[#This Row],[24.12.2025]],0)</f>
        <v>0</v>
      </c>
      <c r="EC715" s="161"/>
      <c r="ED715" s="176">
        <f>IF(PMKAFAAPAYER[[#This Row],[ ]]="Payé",PMKAFAAPAYER[[#This Row],[31.12.2025]],0)</f>
        <v>0</v>
      </c>
      <c r="EE715" s="18">
        <f t="shared" si="182"/>
        <v>0</v>
      </c>
      <c r="EF715" s="11">
        <f t="shared" si="183"/>
        <v>0</v>
      </c>
      <c r="EG715" s="16">
        <f>+PMKAFAAPAYER[[#This Row],[CHF]]-PMKAFAAPAYER[[#This Row],[T2025]]</f>
        <v>0</v>
      </c>
    </row>
    <row r="716" spans="1:137" x14ac:dyDescent="0.3">
      <c r="A716" s="9">
        <f t="shared" si="184"/>
        <v>711</v>
      </c>
      <c r="B716" s="250"/>
      <c r="C716" s="251"/>
      <c r="D716" s="252"/>
      <c r="E716" s="253"/>
      <c r="F716" s="265">
        <f t="shared" si="170"/>
        <v>0</v>
      </c>
      <c r="G716" s="254"/>
      <c r="H716" s="255"/>
      <c r="I716" s="256"/>
      <c r="J716" s="14"/>
      <c r="K716" s="14"/>
      <c r="L716" s="14"/>
      <c r="N716" s="15"/>
      <c r="P716" s="258"/>
      <c r="Q716" s="259"/>
      <c r="R716" s="260"/>
      <c r="S716" s="166">
        <f>IF(PMKAFAAPAYER[[#This Row],[ ]]="Payé",PMKAFAAPAYER[[#This Row],[02.01.2025]],0)</f>
        <v>0</v>
      </c>
      <c r="T716" s="234"/>
      <c r="U716" s="166">
        <f>IF(PMKAFAAPAYER[[#This Row],[ ]]="Payé",PMKAFAAPAYER[[#This Row],[09.01.2025]],0)</f>
        <v>0</v>
      </c>
      <c r="V716" s="234"/>
      <c r="W716" s="166">
        <f>IF(PMKAFAAPAYER[[#This Row],[ ]]="Payé",PMKAFAAPAYER[[#This Row],[16.01.2025]],0)</f>
        <v>0</v>
      </c>
      <c r="X716" s="234"/>
      <c r="Y716" s="166">
        <f>IF(PMKAFAAPAYER[[#This Row],[ ]]="Payé",PMKAFAAPAYER[[#This Row],[23.01.2025]],0)</f>
        <v>0</v>
      </c>
      <c r="Z716" s="234"/>
      <c r="AA716" s="176">
        <f>IF(PMKAFAAPAYER[[#This Row],[ ]]="Payé",PMKAFAAPAYER[[#This Row],[30.01.2025]],0)</f>
        <v>0</v>
      </c>
      <c r="AB716" s="32">
        <f t="shared" si="171"/>
        <v>0</v>
      </c>
      <c r="AC716" s="234"/>
      <c r="AD716" s="166">
        <f>IF(PMKAFAAPAYER[[#This Row],[ ]]="Payé",PMKAFAAPAYER[[#This Row],[06.02.2025]],0)</f>
        <v>0</v>
      </c>
      <c r="AE716" s="234"/>
      <c r="AF716" s="166">
        <f>IF(PMKAFAAPAYER[[#This Row],[ ]]="Payé",PMKAFAAPAYER[[#This Row],[13.02.2025]],0)</f>
        <v>0</v>
      </c>
      <c r="AG716" s="234"/>
      <c r="AH716" s="166">
        <f>IF(PMKAFAAPAYER[[#This Row],[ ]]="Payé",PMKAFAAPAYER[[#This Row],[20.02.2025]],0)</f>
        <v>0</v>
      </c>
      <c r="AI716" s="234"/>
      <c r="AJ716" s="176">
        <f>IF(PMKAFAAPAYER[[#This Row],[ ]]="Payé",PMKAFAAPAYER[[#This Row],[27.02.2025]],0)</f>
        <v>0</v>
      </c>
      <c r="AK716" s="47">
        <f t="shared" si="172"/>
        <v>0</v>
      </c>
      <c r="AL716" s="162"/>
      <c r="AM716" s="166">
        <f>IF(PMKAFAAPAYER[[#This Row],[ ]]="Payé",PMKAFAAPAYER[[#This Row],[05.03.2025]],0)</f>
        <v>0</v>
      </c>
      <c r="AN716" s="161"/>
      <c r="AO716" s="166">
        <f>IF(PMKAFAAPAYER[[#This Row],[ ]]="Payé",PMKAFAAPAYER[[#This Row],[12.03.2025]],0)</f>
        <v>0</v>
      </c>
      <c r="AP716" s="161"/>
      <c r="AQ716" s="166">
        <f>IF(PMKAFAAPAYER[[#This Row],[ ]]="Payé",PMKAFAAPAYER[[#This Row],[19.03.2025]],0)</f>
        <v>0</v>
      </c>
      <c r="AR716" s="161"/>
      <c r="AS716" s="176">
        <f>IF(PMKAFAAPAYER[[#This Row],[ ]]="Payé",PMKAFAAPAYER[[#This Row],[26.03.2025]],0)</f>
        <v>0</v>
      </c>
      <c r="AT716" s="17">
        <f t="shared" si="173"/>
        <v>0</v>
      </c>
      <c r="AU716" s="162"/>
      <c r="AV716" s="166">
        <f>IF(PMKAFAAPAYER[[#This Row],[ ]]="Payé",PMKAFAAPAYER[[#This Row],[02.04.2025]],0)</f>
        <v>0</v>
      </c>
      <c r="AW716" s="161"/>
      <c r="AX716" s="166">
        <f>IF(PMKAFAAPAYER[[#This Row],[ ]]="Payé",PMKAFAAPAYER[[#This Row],[09.04.2025]],0)</f>
        <v>0</v>
      </c>
      <c r="AY716" s="161"/>
      <c r="AZ716" s="166">
        <f>IF(PMKAFAAPAYER[[#This Row],[ ]]="Payé",PMKAFAAPAYER[[#This Row],[16.04.2025]],0)</f>
        <v>0</v>
      </c>
      <c r="BA716" s="161"/>
      <c r="BB716" s="166">
        <f>IF(PMKAFAAPAYER[[#This Row],[ ]]="Payé",PMKAFAAPAYER[[#This Row],[23.04.2025]],0)</f>
        <v>0</v>
      </c>
      <c r="BC716" s="161"/>
      <c r="BD716" s="176">
        <f>IF(PMKAFAAPAYER[[#This Row],[ ]]="Payé",PMKAFAAPAYER[[#This Row],[30.04.2025]],0)</f>
        <v>0</v>
      </c>
      <c r="BE716" s="18">
        <f t="shared" si="174"/>
        <v>0</v>
      </c>
      <c r="BF716" s="162"/>
      <c r="BG716" s="166">
        <f>IF(PMKAFAAPAYER[[#This Row],[ ]]="Payé",PMKAFAAPAYER[[#This Row],[07.05.2025]],0)</f>
        <v>0</v>
      </c>
      <c r="BH716" s="161"/>
      <c r="BI716" s="166">
        <f>IF(PMKAFAAPAYER[[#This Row],[ ]]="Payé",PMKAFAAPAYER[[#This Row],[14.05.2025]],0)</f>
        <v>0</v>
      </c>
      <c r="BJ716" s="161"/>
      <c r="BK716" s="166">
        <f>IF(PMKAFAAPAYER[[#This Row],[ ]]="Payé",PMKAFAAPAYER[[#This Row],[21.05.2025]],0)</f>
        <v>0</v>
      </c>
      <c r="BL716" s="161"/>
      <c r="BM716" s="176">
        <f>IF(PMKAFAAPAYER[[#This Row],[ ]]="Payé",PMKAFAAPAYER[[#This Row],[28.05.2025]],0)</f>
        <v>0</v>
      </c>
      <c r="BN716" s="17">
        <f t="shared" si="175"/>
        <v>0</v>
      </c>
      <c r="BO716" s="162"/>
      <c r="BP716" s="166">
        <f>IF(PMKAFAAPAYER[[#This Row],[ ]]="Payé",PMKAFAAPAYER[[#This Row],[04.06.2025]],0)</f>
        <v>0</v>
      </c>
      <c r="BQ716" s="161"/>
      <c r="BR716" s="166">
        <f>IF(PMKAFAAPAYER[[#This Row],[ ]]="Payé",PMKAFAAPAYER[[#This Row],[11.06.2025]],0)</f>
        <v>0</v>
      </c>
      <c r="BS716" s="161"/>
      <c r="BT716" s="166">
        <f>IF(PMKAFAAPAYER[[#This Row],[ ]]="Payé",PMKAFAAPAYER[[#This Row],[18.06.2025]],0)</f>
        <v>0</v>
      </c>
      <c r="BU716" s="161"/>
      <c r="BV716" s="176">
        <f>IF(PMKAFAAPAYER[[#This Row],[ ]]="Payé",PMKAFAAPAYER[[#This Row],[25.06.2025]],0)</f>
        <v>0</v>
      </c>
      <c r="BW716" s="18">
        <f t="shared" si="176"/>
        <v>0</v>
      </c>
      <c r="BX716" s="162"/>
      <c r="BY716" s="166">
        <f>IF(PMKAFAAPAYER[[#This Row],[ ]]="Payé",PMKAFAAPAYER[[#This Row],[02.07.2025]],0)</f>
        <v>0</v>
      </c>
      <c r="BZ716" s="161"/>
      <c r="CA716" s="166">
        <f>IF(PMKAFAAPAYER[[#This Row],[ ]]="Payé",PMKAFAAPAYER[[#This Row],[09.07.2025]],0)</f>
        <v>0</v>
      </c>
      <c r="CB716" s="161"/>
      <c r="CC716" s="166">
        <f>IF(PMKAFAAPAYER[[#This Row],[ ]]="Payé",PMKAFAAPAYER[[#This Row],[16.07.2025]],0)</f>
        <v>0</v>
      </c>
      <c r="CD716" s="161"/>
      <c r="CE716" s="166">
        <f>IF(PMKAFAAPAYER[[#This Row],[ ]]="Payé",PMKAFAAPAYER[[#This Row],[23.07.2025]],0)</f>
        <v>0</v>
      </c>
      <c r="CF716" s="161"/>
      <c r="CG716" s="176">
        <f>IF(PMKAFAAPAYER[[#This Row],[ ]]="Payé",PMKAFAAPAYER[[#This Row],[30.07.2025]],0)</f>
        <v>0</v>
      </c>
      <c r="CH716" s="17">
        <f t="shared" si="177"/>
        <v>0</v>
      </c>
      <c r="CI716" s="162"/>
      <c r="CJ716" s="166">
        <f>IF(PMKAFAAPAYER[[#This Row],[ ]]="Payé",PMKAFAAPAYER[[#This Row],[06.08.2025]],0)</f>
        <v>0</v>
      </c>
      <c r="CK716" s="161"/>
      <c r="CL716" s="166">
        <f>IF(PMKAFAAPAYER[[#This Row],[ ]]="Payé",PMKAFAAPAYER[[#This Row],[13.08.2025]],0)</f>
        <v>0</v>
      </c>
      <c r="CM716" s="161"/>
      <c r="CN716" s="166">
        <f>IF(PMKAFAAPAYER[[#This Row],[ ]]="Payé",PMKAFAAPAYER[[#This Row],[20.08.2025]],0)</f>
        <v>0</v>
      </c>
      <c r="CO716" s="161"/>
      <c r="CP716" s="176">
        <f>IF(PMKAFAAPAYER[[#This Row],[ ]]="Payé",PMKAFAAPAYER[[#This Row],[27.08.2025]],0)</f>
        <v>0</v>
      </c>
      <c r="CQ716" s="18">
        <f t="shared" si="178"/>
        <v>0</v>
      </c>
      <c r="CR716" s="162"/>
      <c r="CS716" s="166">
        <f>IF(PMKAFAAPAYER[[#This Row],[ ]]="Payé",PMKAFAAPAYER[[#This Row],[03.09.2025]],0)</f>
        <v>0</v>
      </c>
      <c r="CT716" s="161"/>
      <c r="CU716" s="166">
        <f>IF(PMKAFAAPAYER[[#This Row],[ ]]="Payé",PMKAFAAPAYER[[#This Row],[10.09.2025]],0)</f>
        <v>0</v>
      </c>
      <c r="CV716" s="161"/>
      <c r="CW716" s="166">
        <f>IF(PMKAFAAPAYER[[#This Row],[ ]]="Payé",PMKAFAAPAYER[[#This Row],[17.09.2025]],0)</f>
        <v>0</v>
      </c>
      <c r="CX716" s="161"/>
      <c r="CY716" s="176">
        <f>IF(PMKAFAAPAYER[[#This Row],[ ]]="Payé",PMKAFAAPAYER[[#This Row],[24.09.2025]],0)</f>
        <v>0</v>
      </c>
      <c r="CZ716" s="17">
        <f t="shared" si="179"/>
        <v>0</v>
      </c>
      <c r="DA716" s="162"/>
      <c r="DB716" s="166">
        <f>IF(PMKAFAAPAYER[[#This Row],[ ]]="Payé",PMKAFAAPAYER[[#This Row],[01.10.2025]],0)</f>
        <v>0</v>
      </c>
      <c r="DC716" s="161"/>
      <c r="DD716" s="166">
        <f>IF(PMKAFAAPAYER[[#This Row],[ ]]="Payé",PMKAFAAPAYER[[#This Row],[08.10.2025]],0)</f>
        <v>0</v>
      </c>
      <c r="DE716" s="161"/>
      <c r="DF716" s="166">
        <f>IF(PMKAFAAPAYER[[#This Row],[ ]]="Payé",PMKAFAAPAYER[[#This Row],[15.10.2025]],0)</f>
        <v>0</v>
      </c>
      <c r="DG716" s="161"/>
      <c r="DH716" s="166">
        <f>IF(PMKAFAAPAYER[[#This Row],[ ]]="Payé",PMKAFAAPAYER[[#This Row],[22.10.2025]],0)</f>
        <v>0</v>
      </c>
      <c r="DI716" s="161"/>
      <c r="DJ716" s="176">
        <f>IF(PMKAFAAPAYER[[#This Row],[ ]]="Payé",PMKAFAAPAYER[[#This Row],[29.10.2025]],0)</f>
        <v>0</v>
      </c>
      <c r="DK716" s="18">
        <f t="shared" si="180"/>
        <v>0</v>
      </c>
      <c r="DL716" s="162"/>
      <c r="DM716" s="166">
        <f>IF(PMKAFAAPAYER[[#This Row],[ ]]="Payé",PMKAFAAPAYER[[#This Row],[05.11.2025]],0)</f>
        <v>0</v>
      </c>
      <c r="DN716" s="161"/>
      <c r="DO716" s="166">
        <f>IF(PMKAFAAPAYER[[#This Row],[ ]]="Payé",PMKAFAAPAYER[[#This Row],[12.11.2025]],0)</f>
        <v>0</v>
      </c>
      <c r="DP716" s="161"/>
      <c r="DQ716" s="166">
        <f>IF(PMKAFAAPAYER[[#This Row],[ ]]="Payé",PMKAFAAPAYER[[#This Row],[19.11.2025]],0)</f>
        <v>0</v>
      </c>
      <c r="DR716" s="161"/>
      <c r="DS716" s="176">
        <f>IF(PMKAFAAPAYER[[#This Row],[ ]]="Payé",PMKAFAAPAYER[[#This Row],[26.11.2025]],0)</f>
        <v>0</v>
      </c>
      <c r="DT716" s="17">
        <f t="shared" si="181"/>
        <v>0</v>
      </c>
      <c r="DU716" s="162"/>
      <c r="DV716" s="166">
        <f>IF(PMKAFAAPAYER[[#This Row],[ ]]="Payé",PMKAFAAPAYER[[#This Row],[03.12.2025]],0)</f>
        <v>0</v>
      </c>
      <c r="DW716" s="161"/>
      <c r="DX716" s="166">
        <f>IF(PMKAFAAPAYER[[#This Row],[ ]]="Payé",PMKAFAAPAYER[[#This Row],[10.12.2025]],0)</f>
        <v>0</v>
      </c>
      <c r="DY716" s="161"/>
      <c r="DZ716" s="166">
        <f>IF(PMKAFAAPAYER[[#This Row],[ ]]="Payé",PMKAFAAPAYER[[#This Row],[17.12.2025]],0)</f>
        <v>0</v>
      </c>
      <c r="EA716" s="161"/>
      <c r="EB716" s="166">
        <f>IF(PMKAFAAPAYER[[#This Row],[ ]]="Payé",PMKAFAAPAYER[[#This Row],[24.12.2025]],0)</f>
        <v>0</v>
      </c>
      <c r="EC716" s="161"/>
      <c r="ED716" s="176">
        <f>IF(PMKAFAAPAYER[[#This Row],[ ]]="Payé",PMKAFAAPAYER[[#This Row],[31.12.2025]],0)</f>
        <v>0</v>
      </c>
      <c r="EE716" s="18">
        <f t="shared" si="182"/>
        <v>0</v>
      </c>
      <c r="EF716" s="11">
        <f t="shared" si="183"/>
        <v>0</v>
      </c>
      <c r="EG716" s="16">
        <f>+PMKAFAAPAYER[[#This Row],[CHF]]-PMKAFAAPAYER[[#This Row],[T2025]]</f>
        <v>0</v>
      </c>
    </row>
    <row r="717" spans="1:137" x14ac:dyDescent="0.3">
      <c r="A717" s="9">
        <f t="shared" si="184"/>
        <v>712</v>
      </c>
      <c r="B717" s="250"/>
      <c r="C717" s="251"/>
      <c r="D717" s="252"/>
      <c r="E717" s="253"/>
      <c r="F717" s="265">
        <f t="shared" si="170"/>
        <v>0</v>
      </c>
      <c r="G717" s="254"/>
      <c r="H717" s="255"/>
      <c r="I717" s="256"/>
      <c r="J717" s="14"/>
      <c r="K717" s="14"/>
      <c r="L717" s="14"/>
      <c r="N717" s="15"/>
      <c r="P717" s="258"/>
      <c r="Q717" s="259"/>
      <c r="R717" s="260"/>
      <c r="S717" s="166">
        <f>IF(PMKAFAAPAYER[[#This Row],[ ]]="Payé",PMKAFAAPAYER[[#This Row],[02.01.2025]],0)</f>
        <v>0</v>
      </c>
      <c r="T717" s="234"/>
      <c r="U717" s="166">
        <f>IF(PMKAFAAPAYER[[#This Row],[ ]]="Payé",PMKAFAAPAYER[[#This Row],[09.01.2025]],0)</f>
        <v>0</v>
      </c>
      <c r="V717" s="234"/>
      <c r="W717" s="166">
        <f>IF(PMKAFAAPAYER[[#This Row],[ ]]="Payé",PMKAFAAPAYER[[#This Row],[16.01.2025]],0)</f>
        <v>0</v>
      </c>
      <c r="X717" s="234"/>
      <c r="Y717" s="166">
        <f>IF(PMKAFAAPAYER[[#This Row],[ ]]="Payé",PMKAFAAPAYER[[#This Row],[23.01.2025]],0)</f>
        <v>0</v>
      </c>
      <c r="Z717" s="234"/>
      <c r="AA717" s="176">
        <f>IF(PMKAFAAPAYER[[#This Row],[ ]]="Payé",PMKAFAAPAYER[[#This Row],[30.01.2025]],0)</f>
        <v>0</v>
      </c>
      <c r="AB717" s="32">
        <f t="shared" si="171"/>
        <v>0</v>
      </c>
      <c r="AC717" s="234"/>
      <c r="AD717" s="166">
        <f>IF(PMKAFAAPAYER[[#This Row],[ ]]="Payé",PMKAFAAPAYER[[#This Row],[06.02.2025]],0)</f>
        <v>0</v>
      </c>
      <c r="AE717" s="234"/>
      <c r="AF717" s="166">
        <f>IF(PMKAFAAPAYER[[#This Row],[ ]]="Payé",PMKAFAAPAYER[[#This Row],[13.02.2025]],0)</f>
        <v>0</v>
      </c>
      <c r="AG717" s="234"/>
      <c r="AH717" s="166">
        <f>IF(PMKAFAAPAYER[[#This Row],[ ]]="Payé",PMKAFAAPAYER[[#This Row],[20.02.2025]],0)</f>
        <v>0</v>
      </c>
      <c r="AI717" s="234"/>
      <c r="AJ717" s="176">
        <f>IF(PMKAFAAPAYER[[#This Row],[ ]]="Payé",PMKAFAAPAYER[[#This Row],[27.02.2025]],0)</f>
        <v>0</v>
      </c>
      <c r="AK717" s="47">
        <f t="shared" si="172"/>
        <v>0</v>
      </c>
      <c r="AL717" s="162"/>
      <c r="AM717" s="166">
        <f>IF(PMKAFAAPAYER[[#This Row],[ ]]="Payé",PMKAFAAPAYER[[#This Row],[05.03.2025]],0)</f>
        <v>0</v>
      </c>
      <c r="AN717" s="161"/>
      <c r="AO717" s="166">
        <f>IF(PMKAFAAPAYER[[#This Row],[ ]]="Payé",PMKAFAAPAYER[[#This Row],[12.03.2025]],0)</f>
        <v>0</v>
      </c>
      <c r="AP717" s="161"/>
      <c r="AQ717" s="166">
        <f>IF(PMKAFAAPAYER[[#This Row],[ ]]="Payé",PMKAFAAPAYER[[#This Row],[19.03.2025]],0)</f>
        <v>0</v>
      </c>
      <c r="AR717" s="161"/>
      <c r="AS717" s="176">
        <f>IF(PMKAFAAPAYER[[#This Row],[ ]]="Payé",PMKAFAAPAYER[[#This Row],[26.03.2025]],0)</f>
        <v>0</v>
      </c>
      <c r="AT717" s="17">
        <f t="shared" si="173"/>
        <v>0</v>
      </c>
      <c r="AU717" s="162"/>
      <c r="AV717" s="166">
        <f>IF(PMKAFAAPAYER[[#This Row],[ ]]="Payé",PMKAFAAPAYER[[#This Row],[02.04.2025]],0)</f>
        <v>0</v>
      </c>
      <c r="AW717" s="161"/>
      <c r="AX717" s="166">
        <f>IF(PMKAFAAPAYER[[#This Row],[ ]]="Payé",PMKAFAAPAYER[[#This Row],[09.04.2025]],0)</f>
        <v>0</v>
      </c>
      <c r="AY717" s="161"/>
      <c r="AZ717" s="166">
        <f>IF(PMKAFAAPAYER[[#This Row],[ ]]="Payé",PMKAFAAPAYER[[#This Row],[16.04.2025]],0)</f>
        <v>0</v>
      </c>
      <c r="BA717" s="161"/>
      <c r="BB717" s="166">
        <f>IF(PMKAFAAPAYER[[#This Row],[ ]]="Payé",PMKAFAAPAYER[[#This Row],[23.04.2025]],0)</f>
        <v>0</v>
      </c>
      <c r="BC717" s="161"/>
      <c r="BD717" s="176">
        <f>IF(PMKAFAAPAYER[[#This Row],[ ]]="Payé",PMKAFAAPAYER[[#This Row],[30.04.2025]],0)</f>
        <v>0</v>
      </c>
      <c r="BE717" s="18">
        <f t="shared" si="174"/>
        <v>0</v>
      </c>
      <c r="BF717" s="162"/>
      <c r="BG717" s="166">
        <f>IF(PMKAFAAPAYER[[#This Row],[ ]]="Payé",PMKAFAAPAYER[[#This Row],[07.05.2025]],0)</f>
        <v>0</v>
      </c>
      <c r="BH717" s="161"/>
      <c r="BI717" s="166">
        <f>IF(PMKAFAAPAYER[[#This Row],[ ]]="Payé",PMKAFAAPAYER[[#This Row],[14.05.2025]],0)</f>
        <v>0</v>
      </c>
      <c r="BJ717" s="161"/>
      <c r="BK717" s="166">
        <f>IF(PMKAFAAPAYER[[#This Row],[ ]]="Payé",PMKAFAAPAYER[[#This Row],[21.05.2025]],0)</f>
        <v>0</v>
      </c>
      <c r="BL717" s="161"/>
      <c r="BM717" s="176">
        <f>IF(PMKAFAAPAYER[[#This Row],[ ]]="Payé",PMKAFAAPAYER[[#This Row],[28.05.2025]],0)</f>
        <v>0</v>
      </c>
      <c r="BN717" s="17">
        <f t="shared" si="175"/>
        <v>0</v>
      </c>
      <c r="BO717" s="162"/>
      <c r="BP717" s="166">
        <f>IF(PMKAFAAPAYER[[#This Row],[ ]]="Payé",PMKAFAAPAYER[[#This Row],[04.06.2025]],0)</f>
        <v>0</v>
      </c>
      <c r="BQ717" s="161"/>
      <c r="BR717" s="166">
        <f>IF(PMKAFAAPAYER[[#This Row],[ ]]="Payé",PMKAFAAPAYER[[#This Row],[11.06.2025]],0)</f>
        <v>0</v>
      </c>
      <c r="BS717" s="161"/>
      <c r="BT717" s="166">
        <f>IF(PMKAFAAPAYER[[#This Row],[ ]]="Payé",PMKAFAAPAYER[[#This Row],[18.06.2025]],0)</f>
        <v>0</v>
      </c>
      <c r="BU717" s="161"/>
      <c r="BV717" s="176">
        <f>IF(PMKAFAAPAYER[[#This Row],[ ]]="Payé",PMKAFAAPAYER[[#This Row],[25.06.2025]],0)</f>
        <v>0</v>
      </c>
      <c r="BW717" s="18">
        <f t="shared" si="176"/>
        <v>0</v>
      </c>
      <c r="BX717" s="162"/>
      <c r="BY717" s="166">
        <f>IF(PMKAFAAPAYER[[#This Row],[ ]]="Payé",PMKAFAAPAYER[[#This Row],[02.07.2025]],0)</f>
        <v>0</v>
      </c>
      <c r="BZ717" s="161"/>
      <c r="CA717" s="166">
        <f>IF(PMKAFAAPAYER[[#This Row],[ ]]="Payé",PMKAFAAPAYER[[#This Row],[09.07.2025]],0)</f>
        <v>0</v>
      </c>
      <c r="CB717" s="161"/>
      <c r="CC717" s="166">
        <f>IF(PMKAFAAPAYER[[#This Row],[ ]]="Payé",PMKAFAAPAYER[[#This Row],[16.07.2025]],0)</f>
        <v>0</v>
      </c>
      <c r="CD717" s="161"/>
      <c r="CE717" s="166">
        <f>IF(PMKAFAAPAYER[[#This Row],[ ]]="Payé",PMKAFAAPAYER[[#This Row],[23.07.2025]],0)</f>
        <v>0</v>
      </c>
      <c r="CF717" s="161"/>
      <c r="CG717" s="176">
        <f>IF(PMKAFAAPAYER[[#This Row],[ ]]="Payé",PMKAFAAPAYER[[#This Row],[30.07.2025]],0)</f>
        <v>0</v>
      </c>
      <c r="CH717" s="17">
        <f t="shared" si="177"/>
        <v>0</v>
      </c>
      <c r="CI717" s="162"/>
      <c r="CJ717" s="166">
        <f>IF(PMKAFAAPAYER[[#This Row],[ ]]="Payé",PMKAFAAPAYER[[#This Row],[06.08.2025]],0)</f>
        <v>0</v>
      </c>
      <c r="CK717" s="161"/>
      <c r="CL717" s="166">
        <f>IF(PMKAFAAPAYER[[#This Row],[ ]]="Payé",PMKAFAAPAYER[[#This Row],[13.08.2025]],0)</f>
        <v>0</v>
      </c>
      <c r="CM717" s="161"/>
      <c r="CN717" s="166">
        <f>IF(PMKAFAAPAYER[[#This Row],[ ]]="Payé",PMKAFAAPAYER[[#This Row],[20.08.2025]],0)</f>
        <v>0</v>
      </c>
      <c r="CO717" s="161"/>
      <c r="CP717" s="176">
        <f>IF(PMKAFAAPAYER[[#This Row],[ ]]="Payé",PMKAFAAPAYER[[#This Row],[27.08.2025]],0)</f>
        <v>0</v>
      </c>
      <c r="CQ717" s="18">
        <f t="shared" si="178"/>
        <v>0</v>
      </c>
      <c r="CR717" s="162"/>
      <c r="CS717" s="166">
        <f>IF(PMKAFAAPAYER[[#This Row],[ ]]="Payé",PMKAFAAPAYER[[#This Row],[03.09.2025]],0)</f>
        <v>0</v>
      </c>
      <c r="CT717" s="161"/>
      <c r="CU717" s="166">
        <f>IF(PMKAFAAPAYER[[#This Row],[ ]]="Payé",PMKAFAAPAYER[[#This Row],[10.09.2025]],0)</f>
        <v>0</v>
      </c>
      <c r="CV717" s="161"/>
      <c r="CW717" s="166">
        <f>IF(PMKAFAAPAYER[[#This Row],[ ]]="Payé",PMKAFAAPAYER[[#This Row],[17.09.2025]],0)</f>
        <v>0</v>
      </c>
      <c r="CX717" s="161"/>
      <c r="CY717" s="176">
        <f>IF(PMKAFAAPAYER[[#This Row],[ ]]="Payé",PMKAFAAPAYER[[#This Row],[24.09.2025]],0)</f>
        <v>0</v>
      </c>
      <c r="CZ717" s="17">
        <f t="shared" si="179"/>
        <v>0</v>
      </c>
      <c r="DA717" s="162"/>
      <c r="DB717" s="166">
        <f>IF(PMKAFAAPAYER[[#This Row],[ ]]="Payé",PMKAFAAPAYER[[#This Row],[01.10.2025]],0)</f>
        <v>0</v>
      </c>
      <c r="DC717" s="161"/>
      <c r="DD717" s="166">
        <f>IF(PMKAFAAPAYER[[#This Row],[ ]]="Payé",PMKAFAAPAYER[[#This Row],[08.10.2025]],0)</f>
        <v>0</v>
      </c>
      <c r="DE717" s="161"/>
      <c r="DF717" s="166">
        <f>IF(PMKAFAAPAYER[[#This Row],[ ]]="Payé",PMKAFAAPAYER[[#This Row],[15.10.2025]],0)</f>
        <v>0</v>
      </c>
      <c r="DG717" s="161"/>
      <c r="DH717" s="166">
        <f>IF(PMKAFAAPAYER[[#This Row],[ ]]="Payé",PMKAFAAPAYER[[#This Row],[22.10.2025]],0)</f>
        <v>0</v>
      </c>
      <c r="DI717" s="161"/>
      <c r="DJ717" s="176">
        <f>IF(PMKAFAAPAYER[[#This Row],[ ]]="Payé",PMKAFAAPAYER[[#This Row],[29.10.2025]],0)</f>
        <v>0</v>
      </c>
      <c r="DK717" s="18">
        <f t="shared" si="180"/>
        <v>0</v>
      </c>
      <c r="DL717" s="162"/>
      <c r="DM717" s="166">
        <f>IF(PMKAFAAPAYER[[#This Row],[ ]]="Payé",PMKAFAAPAYER[[#This Row],[05.11.2025]],0)</f>
        <v>0</v>
      </c>
      <c r="DN717" s="161"/>
      <c r="DO717" s="166">
        <f>IF(PMKAFAAPAYER[[#This Row],[ ]]="Payé",PMKAFAAPAYER[[#This Row],[12.11.2025]],0)</f>
        <v>0</v>
      </c>
      <c r="DP717" s="161"/>
      <c r="DQ717" s="166">
        <f>IF(PMKAFAAPAYER[[#This Row],[ ]]="Payé",PMKAFAAPAYER[[#This Row],[19.11.2025]],0)</f>
        <v>0</v>
      </c>
      <c r="DR717" s="161"/>
      <c r="DS717" s="176">
        <f>IF(PMKAFAAPAYER[[#This Row],[ ]]="Payé",PMKAFAAPAYER[[#This Row],[26.11.2025]],0)</f>
        <v>0</v>
      </c>
      <c r="DT717" s="17">
        <f t="shared" si="181"/>
        <v>0</v>
      </c>
      <c r="DU717" s="162"/>
      <c r="DV717" s="166">
        <f>IF(PMKAFAAPAYER[[#This Row],[ ]]="Payé",PMKAFAAPAYER[[#This Row],[03.12.2025]],0)</f>
        <v>0</v>
      </c>
      <c r="DW717" s="161"/>
      <c r="DX717" s="166">
        <f>IF(PMKAFAAPAYER[[#This Row],[ ]]="Payé",PMKAFAAPAYER[[#This Row],[10.12.2025]],0)</f>
        <v>0</v>
      </c>
      <c r="DY717" s="161"/>
      <c r="DZ717" s="166">
        <f>IF(PMKAFAAPAYER[[#This Row],[ ]]="Payé",PMKAFAAPAYER[[#This Row],[17.12.2025]],0)</f>
        <v>0</v>
      </c>
      <c r="EA717" s="161"/>
      <c r="EB717" s="166">
        <f>IF(PMKAFAAPAYER[[#This Row],[ ]]="Payé",PMKAFAAPAYER[[#This Row],[24.12.2025]],0)</f>
        <v>0</v>
      </c>
      <c r="EC717" s="161"/>
      <c r="ED717" s="176">
        <f>IF(PMKAFAAPAYER[[#This Row],[ ]]="Payé",PMKAFAAPAYER[[#This Row],[31.12.2025]],0)</f>
        <v>0</v>
      </c>
      <c r="EE717" s="18">
        <f t="shared" si="182"/>
        <v>0</v>
      </c>
      <c r="EF717" s="11">
        <f t="shared" si="183"/>
        <v>0</v>
      </c>
      <c r="EG717" s="16">
        <f>+PMKAFAAPAYER[[#This Row],[CHF]]-PMKAFAAPAYER[[#This Row],[T2025]]</f>
        <v>0</v>
      </c>
    </row>
    <row r="718" spans="1:137" x14ac:dyDescent="0.3">
      <c r="A718" s="9">
        <f t="shared" si="184"/>
        <v>713</v>
      </c>
      <c r="B718" s="250"/>
      <c r="C718" s="251"/>
      <c r="D718" s="252"/>
      <c r="E718" s="253"/>
      <c r="F718" s="265">
        <f t="shared" si="170"/>
        <v>0</v>
      </c>
      <c r="G718" s="254"/>
      <c r="H718" s="255"/>
      <c r="I718" s="256"/>
      <c r="J718" s="14"/>
      <c r="K718" s="14"/>
      <c r="L718" s="14"/>
      <c r="N718" s="15"/>
      <c r="P718" s="258"/>
      <c r="Q718" s="259"/>
      <c r="R718" s="260"/>
      <c r="S718" s="166">
        <f>IF(PMKAFAAPAYER[[#This Row],[ ]]="Payé",PMKAFAAPAYER[[#This Row],[02.01.2025]],0)</f>
        <v>0</v>
      </c>
      <c r="T718" s="234"/>
      <c r="U718" s="166">
        <f>IF(PMKAFAAPAYER[[#This Row],[ ]]="Payé",PMKAFAAPAYER[[#This Row],[09.01.2025]],0)</f>
        <v>0</v>
      </c>
      <c r="V718" s="234"/>
      <c r="W718" s="166">
        <f>IF(PMKAFAAPAYER[[#This Row],[ ]]="Payé",PMKAFAAPAYER[[#This Row],[16.01.2025]],0)</f>
        <v>0</v>
      </c>
      <c r="X718" s="234"/>
      <c r="Y718" s="166">
        <f>IF(PMKAFAAPAYER[[#This Row],[ ]]="Payé",PMKAFAAPAYER[[#This Row],[23.01.2025]],0)</f>
        <v>0</v>
      </c>
      <c r="Z718" s="234"/>
      <c r="AA718" s="176">
        <f>IF(PMKAFAAPAYER[[#This Row],[ ]]="Payé",PMKAFAAPAYER[[#This Row],[30.01.2025]],0)</f>
        <v>0</v>
      </c>
      <c r="AB718" s="32">
        <f t="shared" si="171"/>
        <v>0</v>
      </c>
      <c r="AC718" s="234"/>
      <c r="AD718" s="166">
        <f>IF(PMKAFAAPAYER[[#This Row],[ ]]="Payé",PMKAFAAPAYER[[#This Row],[06.02.2025]],0)</f>
        <v>0</v>
      </c>
      <c r="AE718" s="234"/>
      <c r="AF718" s="166">
        <f>IF(PMKAFAAPAYER[[#This Row],[ ]]="Payé",PMKAFAAPAYER[[#This Row],[13.02.2025]],0)</f>
        <v>0</v>
      </c>
      <c r="AG718" s="234"/>
      <c r="AH718" s="166">
        <f>IF(PMKAFAAPAYER[[#This Row],[ ]]="Payé",PMKAFAAPAYER[[#This Row],[20.02.2025]],0)</f>
        <v>0</v>
      </c>
      <c r="AI718" s="234"/>
      <c r="AJ718" s="176">
        <f>IF(PMKAFAAPAYER[[#This Row],[ ]]="Payé",PMKAFAAPAYER[[#This Row],[27.02.2025]],0)</f>
        <v>0</v>
      </c>
      <c r="AK718" s="47">
        <f t="shared" si="172"/>
        <v>0</v>
      </c>
      <c r="AL718" s="162"/>
      <c r="AM718" s="166">
        <f>IF(PMKAFAAPAYER[[#This Row],[ ]]="Payé",PMKAFAAPAYER[[#This Row],[05.03.2025]],0)</f>
        <v>0</v>
      </c>
      <c r="AN718" s="161"/>
      <c r="AO718" s="166">
        <f>IF(PMKAFAAPAYER[[#This Row],[ ]]="Payé",PMKAFAAPAYER[[#This Row],[12.03.2025]],0)</f>
        <v>0</v>
      </c>
      <c r="AP718" s="161"/>
      <c r="AQ718" s="166">
        <f>IF(PMKAFAAPAYER[[#This Row],[ ]]="Payé",PMKAFAAPAYER[[#This Row],[19.03.2025]],0)</f>
        <v>0</v>
      </c>
      <c r="AR718" s="161"/>
      <c r="AS718" s="176">
        <f>IF(PMKAFAAPAYER[[#This Row],[ ]]="Payé",PMKAFAAPAYER[[#This Row],[26.03.2025]],0)</f>
        <v>0</v>
      </c>
      <c r="AT718" s="17">
        <f t="shared" si="173"/>
        <v>0</v>
      </c>
      <c r="AU718" s="162"/>
      <c r="AV718" s="166">
        <f>IF(PMKAFAAPAYER[[#This Row],[ ]]="Payé",PMKAFAAPAYER[[#This Row],[02.04.2025]],0)</f>
        <v>0</v>
      </c>
      <c r="AW718" s="161"/>
      <c r="AX718" s="166">
        <f>IF(PMKAFAAPAYER[[#This Row],[ ]]="Payé",PMKAFAAPAYER[[#This Row],[09.04.2025]],0)</f>
        <v>0</v>
      </c>
      <c r="AY718" s="161"/>
      <c r="AZ718" s="166">
        <f>IF(PMKAFAAPAYER[[#This Row],[ ]]="Payé",PMKAFAAPAYER[[#This Row],[16.04.2025]],0)</f>
        <v>0</v>
      </c>
      <c r="BA718" s="161"/>
      <c r="BB718" s="166">
        <f>IF(PMKAFAAPAYER[[#This Row],[ ]]="Payé",PMKAFAAPAYER[[#This Row],[23.04.2025]],0)</f>
        <v>0</v>
      </c>
      <c r="BC718" s="161"/>
      <c r="BD718" s="176">
        <f>IF(PMKAFAAPAYER[[#This Row],[ ]]="Payé",PMKAFAAPAYER[[#This Row],[30.04.2025]],0)</f>
        <v>0</v>
      </c>
      <c r="BE718" s="18">
        <f t="shared" si="174"/>
        <v>0</v>
      </c>
      <c r="BF718" s="162"/>
      <c r="BG718" s="166">
        <f>IF(PMKAFAAPAYER[[#This Row],[ ]]="Payé",PMKAFAAPAYER[[#This Row],[07.05.2025]],0)</f>
        <v>0</v>
      </c>
      <c r="BH718" s="161"/>
      <c r="BI718" s="166">
        <f>IF(PMKAFAAPAYER[[#This Row],[ ]]="Payé",PMKAFAAPAYER[[#This Row],[14.05.2025]],0)</f>
        <v>0</v>
      </c>
      <c r="BJ718" s="161"/>
      <c r="BK718" s="166">
        <f>IF(PMKAFAAPAYER[[#This Row],[ ]]="Payé",PMKAFAAPAYER[[#This Row],[21.05.2025]],0)</f>
        <v>0</v>
      </c>
      <c r="BL718" s="161"/>
      <c r="BM718" s="176">
        <f>IF(PMKAFAAPAYER[[#This Row],[ ]]="Payé",PMKAFAAPAYER[[#This Row],[28.05.2025]],0)</f>
        <v>0</v>
      </c>
      <c r="BN718" s="17">
        <f t="shared" si="175"/>
        <v>0</v>
      </c>
      <c r="BO718" s="162"/>
      <c r="BP718" s="166">
        <f>IF(PMKAFAAPAYER[[#This Row],[ ]]="Payé",PMKAFAAPAYER[[#This Row],[04.06.2025]],0)</f>
        <v>0</v>
      </c>
      <c r="BQ718" s="161"/>
      <c r="BR718" s="166">
        <f>IF(PMKAFAAPAYER[[#This Row],[ ]]="Payé",PMKAFAAPAYER[[#This Row],[11.06.2025]],0)</f>
        <v>0</v>
      </c>
      <c r="BS718" s="161"/>
      <c r="BT718" s="166">
        <f>IF(PMKAFAAPAYER[[#This Row],[ ]]="Payé",PMKAFAAPAYER[[#This Row],[18.06.2025]],0)</f>
        <v>0</v>
      </c>
      <c r="BU718" s="161"/>
      <c r="BV718" s="176">
        <f>IF(PMKAFAAPAYER[[#This Row],[ ]]="Payé",PMKAFAAPAYER[[#This Row],[25.06.2025]],0)</f>
        <v>0</v>
      </c>
      <c r="BW718" s="18">
        <f t="shared" si="176"/>
        <v>0</v>
      </c>
      <c r="BX718" s="162"/>
      <c r="BY718" s="166">
        <f>IF(PMKAFAAPAYER[[#This Row],[ ]]="Payé",PMKAFAAPAYER[[#This Row],[02.07.2025]],0)</f>
        <v>0</v>
      </c>
      <c r="BZ718" s="161"/>
      <c r="CA718" s="166">
        <f>IF(PMKAFAAPAYER[[#This Row],[ ]]="Payé",PMKAFAAPAYER[[#This Row],[09.07.2025]],0)</f>
        <v>0</v>
      </c>
      <c r="CB718" s="161"/>
      <c r="CC718" s="166">
        <f>IF(PMKAFAAPAYER[[#This Row],[ ]]="Payé",PMKAFAAPAYER[[#This Row],[16.07.2025]],0)</f>
        <v>0</v>
      </c>
      <c r="CD718" s="161"/>
      <c r="CE718" s="166">
        <f>IF(PMKAFAAPAYER[[#This Row],[ ]]="Payé",PMKAFAAPAYER[[#This Row],[23.07.2025]],0)</f>
        <v>0</v>
      </c>
      <c r="CF718" s="161"/>
      <c r="CG718" s="176">
        <f>IF(PMKAFAAPAYER[[#This Row],[ ]]="Payé",PMKAFAAPAYER[[#This Row],[30.07.2025]],0)</f>
        <v>0</v>
      </c>
      <c r="CH718" s="17">
        <f t="shared" si="177"/>
        <v>0</v>
      </c>
      <c r="CI718" s="162"/>
      <c r="CJ718" s="166">
        <f>IF(PMKAFAAPAYER[[#This Row],[ ]]="Payé",PMKAFAAPAYER[[#This Row],[06.08.2025]],0)</f>
        <v>0</v>
      </c>
      <c r="CK718" s="161"/>
      <c r="CL718" s="166">
        <f>IF(PMKAFAAPAYER[[#This Row],[ ]]="Payé",PMKAFAAPAYER[[#This Row],[13.08.2025]],0)</f>
        <v>0</v>
      </c>
      <c r="CM718" s="161"/>
      <c r="CN718" s="166">
        <f>IF(PMKAFAAPAYER[[#This Row],[ ]]="Payé",PMKAFAAPAYER[[#This Row],[20.08.2025]],0)</f>
        <v>0</v>
      </c>
      <c r="CO718" s="161"/>
      <c r="CP718" s="176">
        <f>IF(PMKAFAAPAYER[[#This Row],[ ]]="Payé",PMKAFAAPAYER[[#This Row],[27.08.2025]],0)</f>
        <v>0</v>
      </c>
      <c r="CQ718" s="18">
        <f t="shared" si="178"/>
        <v>0</v>
      </c>
      <c r="CR718" s="162"/>
      <c r="CS718" s="166">
        <f>IF(PMKAFAAPAYER[[#This Row],[ ]]="Payé",PMKAFAAPAYER[[#This Row],[03.09.2025]],0)</f>
        <v>0</v>
      </c>
      <c r="CT718" s="161"/>
      <c r="CU718" s="166">
        <f>IF(PMKAFAAPAYER[[#This Row],[ ]]="Payé",PMKAFAAPAYER[[#This Row],[10.09.2025]],0)</f>
        <v>0</v>
      </c>
      <c r="CV718" s="161"/>
      <c r="CW718" s="166">
        <f>IF(PMKAFAAPAYER[[#This Row],[ ]]="Payé",PMKAFAAPAYER[[#This Row],[17.09.2025]],0)</f>
        <v>0</v>
      </c>
      <c r="CX718" s="161"/>
      <c r="CY718" s="176">
        <f>IF(PMKAFAAPAYER[[#This Row],[ ]]="Payé",PMKAFAAPAYER[[#This Row],[24.09.2025]],0)</f>
        <v>0</v>
      </c>
      <c r="CZ718" s="17">
        <f t="shared" si="179"/>
        <v>0</v>
      </c>
      <c r="DA718" s="162"/>
      <c r="DB718" s="166">
        <f>IF(PMKAFAAPAYER[[#This Row],[ ]]="Payé",PMKAFAAPAYER[[#This Row],[01.10.2025]],0)</f>
        <v>0</v>
      </c>
      <c r="DC718" s="161"/>
      <c r="DD718" s="166">
        <f>IF(PMKAFAAPAYER[[#This Row],[ ]]="Payé",PMKAFAAPAYER[[#This Row],[08.10.2025]],0)</f>
        <v>0</v>
      </c>
      <c r="DE718" s="161"/>
      <c r="DF718" s="166">
        <f>IF(PMKAFAAPAYER[[#This Row],[ ]]="Payé",PMKAFAAPAYER[[#This Row],[15.10.2025]],0)</f>
        <v>0</v>
      </c>
      <c r="DG718" s="161"/>
      <c r="DH718" s="166">
        <f>IF(PMKAFAAPAYER[[#This Row],[ ]]="Payé",PMKAFAAPAYER[[#This Row],[22.10.2025]],0)</f>
        <v>0</v>
      </c>
      <c r="DI718" s="161"/>
      <c r="DJ718" s="176">
        <f>IF(PMKAFAAPAYER[[#This Row],[ ]]="Payé",PMKAFAAPAYER[[#This Row],[29.10.2025]],0)</f>
        <v>0</v>
      </c>
      <c r="DK718" s="18">
        <f t="shared" si="180"/>
        <v>0</v>
      </c>
      <c r="DL718" s="162"/>
      <c r="DM718" s="166">
        <f>IF(PMKAFAAPAYER[[#This Row],[ ]]="Payé",PMKAFAAPAYER[[#This Row],[05.11.2025]],0)</f>
        <v>0</v>
      </c>
      <c r="DN718" s="161"/>
      <c r="DO718" s="166">
        <f>IF(PMKAFAAPAYER[[#This Row],[ ]]="Payé",PMKAFAAPAYER[[#This Row],[12.11.2025]],0)</f>
        <v>0</v>
      </c>
      <c r="DP718" s="161"/>
      <c r="DQ718" s="166">
        <f>IF(PMKAFAAPAYER[[#This Row],[ ]]="Payé",PMKAFAAPAYER[[#This Row],[19.11.2025]],0)</f>
        <v>0</v>
      </c>
      <c r="DR718" s="161"/>
      <c r="DS718" s="176">
        <f>IF(PMKAFAAPAYER[[#This Row],[ ]]="Payé",PMKAFAAPAYER[[#This Row],[26.11.2025]],0)</f>
        <v>0</v>
      </c>
      <c r="DT718" s="17">
        <f t="shared" si="181"/>
        <v>0</v>
      </c>
      <c r="DU718" s="162"/>
      <c r="DV718" s="166">
        <f>IF(PMKAFAAPAYER[[#This Row],[ ]]="Payé",PMKAFAAPAYER[[#This Row],[03.12.2025]],0)</f>
        <v>0</v>
      </c>
      <c r="DW718" s="161"/>
      <c r="DX718" s="166">
        <f>IF(PMKAFAAPAYER[[#This Row],[ ]]="Payé",PMKAFAAPAYER[[#This Row],[10.12.2025]],0)</f>
        <v>0</v>
      </c>
      <c r="DY718" s="161"/>
      <c r="DZ718" s="166">
        <f>IF(PMKAFAAPAYER[[#This Row],[ ]]="Payé",PMKAFAAPAYER[[#This Row],[17.12.2025]],0)</f>
        <v>0</v>
      </c>
      <c r="EA718" s="161"/>
      <c r="EB718" s="166">
        <f>IF(PMKAFAAPAYER[[#This Row],[ ]]="Payé",PMKAFAAPAYER[[#This Row],[24.12.2025]],0)</f>
        <v>0</v>
      </c>
      <c r="EC718" s="161"/>
      <c r="ED718" s="176">
        <f>IF(PMKAFAAPAYER[[#This Row],[ ]]="Payé",PMKAFAAPAYER[[#This Row],[31.12.2025]],0)</f>
        <v>0</v>
      </c>
      <c r="EE718" s="18">
        <f t="shared" si="182"/>
        <v>0</v>
      </c>
      <c r="EF718" s="11">
        <f t="shared" si="183"/>
        <v>0</v>
      </c>
      <c r="EG718" s="16">
        <f>+PMKAFAAPAYER[[#This Row],[CHF]]-PMKAFAAPAYER[[#This Row],[T2025]]</f>
        <v>0</v>
      </c>
    </row>
    <row r="719" spans="1:137" x14ac:dyDescent="0.3">
      <c r="A719" s="9">
        <f t="shared" si="184"/>
        <v>714</v>
      </c>
      <c r="B719" s="250"/>
      <c r="C719" s="251"/>
      <c r="D719" s="252"/>
      <c r="E719" s="253"/>
      <c r="F719" s="265">
        <f t="shared" si="170"/>
        <v>0</v>
      </c>
      <c r="G719" s="254"/>
      <c r="H719" s="255"/>
      <c r="I719" s="256"/>
      <c r="J719" s="14"/>
      <c r="K719" s="14"/>
      <c r="L719" s="14"/>
      <c r="N719" s="15"/>
      <c r="P719" s="258"/>
      <c r="Q719" s="259"/>
      <c r="R719" s="260"/>
      <c r="S719" s="166">
        <f>IF(PMKAFAAPAYER[[#This Row],[ ]]="Payé",PMKAFAAPAYER[[#This Row],[02.01.2025]],0)</f>
        <v>0</v>
      </c>
      <c r="T719" s="234"/>
      <c r="U719" s="166">
        <f>IF(PMKAFAAPAYER[[#This Row],[ ]]="Payé",PMKAFAAPAYER[[#This Row],[09.01.2025]],0)</f>
        <v>0</v>
      </c>
      <c r="V719" s="234"/>
      <c r="W719" s="166">
        <f>IF(PMKAFAAPAYER[[#This Row],[ ]]="Payé",PMKAFAAPAYER[[#This Row],[16.01.2025]],0)</f>
        <v>0</v>
      </c>
      <c r="X719" s="234"/>
      <c r="Y719" s="166">
        <f>IF(PMKAFAAPAYER[[#This Row],[ ]]="Payé",PMKAFAAPAYER[[#This Row],[23.01.2025]],0)</f>
        <v>0</v>
      </c>
      <c r="Z719" s="234"/>
      <c r="AA719" s="176">
        <f>IF(PMKAFAAPAYER[[#This Row],[ ]]="Payé",PMKAFAAPAYER[[#This Row],[30.01.2025]],0)</f>
        <v>0</v>
      </c>
      <c r="AB719" s="32">
        <f t="shared" si="171"/>
        <v>0</v>
      </c>
      <c r="AC719" s="234"/>
      <c r="AD719" s="166">
        <f>IF(PMKAFAAPAYER[[#This Row],[ ]]="Payé",PMKAFAAPAYER[[#This Row],[06.02.2025]],0)</f>
        <v>0</v>
      </c>
      <c r="AE719" s="234"/>
      <c r="AF719" s="166">
        <f>IF(PMKAFAAPAYER[[#This Row],[ ]]="Payé",PMKAFAAPAYER[[#This Row],[13.02.2025]],0)</f>
        <v>0</v>
      </c>
      <c r="AG719" s="234"/>
      <c r="AH719" s="166">
        <f>IF(PMKAFAAPAYER[[#This Row],[ ]]="Payé",PMKAFAAPAYER[[#This Row],[20.02.2025]],0)</f>
        <v>0</v>
      </c>
      <c r="AI719" s="234"/>
      <c r="AJ719" s="176">
        <f>IF(PMKAFAAPAYER[[#This Row],[ ]]="Payé",PMKAFAAPAYER[[#This Row],[27.02.2025]],0)</f>
        <v>0</v>
      </c>
      <c r="AK719" s="47">
        <f t="shared" si="172"/>
        <v>0</v>
      </c>
      <c r="AL719" s="162"/>
      <c r="AM719" s="166">
        <f>IF(PMKAFAAPAYER[[#This Row],[ ]]="Payé",PMKAFAAPAYER[[#This Row],[05.03.2025]],0)</f>
        <v>0</v>
      </c>
      <c r="AN719" s="161"/>
      <c r="AO719" s="166">
        <f>IF(PMKAFAAPAYER[[#This Row],[ ]]="Payé",PMKAFAAPAYER[[#This Row],[12.03.2025]],0)</f>
        <v>0</v>
      </c>
      <c r="AP719" s="161"/>
      <c r="AQ719" s="166">
        <f>IF(PMKAFAAPAYER[[#This Row],[ ]]="Payé",PMKAFAAPAYER[[#This Row],[19.03.2025]],0)</f>
        <v>0</v>
      </c>
      <c r="AR719" s="161"/>
      <c r="AS719" s="176">
        <f>IF(PMKAFAAPAYER[[#This Row],[ ]]="Payé",PMKAFAAPAYER[[#This Row],[26.03.2025]],0)</f>
        <v>0</v>
      </c>
      <c r="AT719" s="17">
        <f t="shared" si="173"/>
        <v>0</v>
      </c>
      <c r="AU719" s="162"/>
      <c r="AV719" s="166">
        <f>IF(PMKAFAAPAYER[[#This Row],[ ]]="Payé",PMKAFAAPAYER[[#This Row],[02.04.2025]],0)</f>
        <v>0</v>
      </c>
      <c r="AW719" s="161"/>
      <c r="AX719" s="166">
        <f>IF(PMKAFAAPAYER[[#This Row],[ ]]="Payé",PMKAFAAPAYER[[#This Row],[09.04.2025]],0)</f>
        <v>0</v>
      </c>
      <c r="AY719" s="161"/>
      <c r="AZ719" s="166">
        <f>IF(PMKAFAAPAYER[[#This Row],[ ]]="Payé",PMKAFAAPAYER[[#This Row],[16.04.2025]],0)</f>
        <v>0</v>
      </c>
      <c r="BA719" s="161"/>
      <c r="BB719" s="166">
        <f>IF(PMKAFAAPAYER[[#This Row],[ ]]="Payé",PMKAFAAPAYER[[#This Row],[23.04.2025]],0)</f>
        <v>0</v>
      </c>
      <c r="BC719" s="161"/>
      <c r="BD719" s="176">
        <f>IF(PMKAFAAPAYER[[#This Row],[ ]]="Payé",PMKAFAAPAYER[[#This Row],[30.04.2025]],0)</f>
        <v>0</v>
      </c>
      <c r="BE719" s="18">
        <f t="shared" si="174"/>
        <v>0</v>
      </c>
      <c r="BF719" s="162"/>
      <c r="BG719" s="166">
        <f>IF(PMKAFAAPAYER[[#This Row],[ ]]="Payé",PMKAFAAPAYER[[#This Row],[07.05.2025]],0)</f>
        <v>0</v>
      </c>
      <c r="BH719" s="161"/>
      <c r="BI719" s="166">
        <f>IF(PMKAFAAPAYER[[#This Row],[ ]]="Payé",PMKAFAAPAYER[[#This Row],[14.05.2025]],0)</f>
        <v>0</v>
      </c>
      <c r="BJ719" s="161"/>
      <c r="BK719" s="166">
        <f>IF(PMKAFAAPAYER[[#This Row],[ ]]="Payé",PMKAFAAPAYER[[#This Row],[21.05.2025]],0)</f>
        <v>0</v>
      </c>
      <c r="BL719" s="161"/>
      <c r="BM719" s="176">
        <f>IF(PMKAFAAPAYER[[#This Row],[ ]]="Payé",PMKAFAAPAYER[[#This Row],[28.05.2025]],0)</f>
        <v>0</v>
      </c>
      <c r="BN719" s="17">
        <f t="shared" si="175"/>
        <v>0</v>
      </c>
      <c r="BO719" s="162"/>
      <c r="BP719" s="166">
        <f>IF(PMKAFAAPAYER[[#This Row],[ ]]="Payé",PMKAFAAPAYER[[#This Row],[04.06.2025]],0)</f>
        <v>0</v>
      </c>
      <c r="BQ719" s="161"/>
      <c r="BR719" s="166">
        <f>IF(PMKAFAAPAYER[[#This Row],[ ]]="Payé",PMKAFAAPAYER[[#This Row],[11.06.2025]],0)</f>
        <v>0</v>
      </c>
      <c r="BS719" s="161"/>
      <c r="BT719" s="166">
        <f>IF(PMKAFAAPAYER[[#This Row],[ ]]="Payé",PMKAFAAPAYER[[#This Row],[18.06.2025]],0)</f>
        <v>0</v>
      </c>
      <c r="BU719" s="161"/>
      <c r="BV719" s="176">
        <f>IF(PMKAFAAPAYER[[#This Row],[ ]]="Payé",PMKAFAAPAYER[[#This Row],[25.06.2025]],0)</f>
        <v>0</v>
      </c>
      <c r="BW719" s="18">
        <f t="shared" si="176"/>
        <v>0</v>
      </c>
      <c r="BX719" s="162"/>
      <c r="BY719" s="166">
        <f>IF(PMKAFAAPAYER[[#This Row],[ ]]="Payé",PMKAFAAPAYER[[#This Row],[02.07.2025]],0)</f>
        <v>0</v>
      </c>
      <c r="BZ719" s="161"/>
      <c r="CA719" s="166">
        <f>IF(PMKAFAAPAYER[[#This Row],[ ]]="Payé",PMKAFAAPAYER[[#This Row],[09.07.2025]],0)</f>
        <v>0</v>
      </c>
      <c r="CB719" s="161"/>
      <c r="CC719" s="166">
        <f>IF(PMKAFAAPAYER[[#This Row],[ ]]="Payé",PMKAFAAPAYER[[#This Row],[16.07.2025]],0)</f>
        <v>0</v>
      </c>
      <c r="CD719" s="161"/>
      <c r="CE719" s="166">
        <f>IF(PMKAFAAPAYER[[#This Row],[ ]]="Payé",PMKAFAAPAYER[[#This Row],[23.07.2025]],0)</f>
        <v>0</v>
      </c>
      <c r="CF719" s="161"/>
      <c r="CG719" s="176">
        <f>IF(PMKAFAAPAYER[[#This Row],[ ]]="Payé",PMKAFAAPAYER[[#This Row],[30.07.2025]],0)</f>
        <v>0</v>
      </c>
      <c r="CH719" s="17">
        <f t="shared" si="177"/>
        <v>0</v>
      </c>
      <c r="CI719" s="162"/>
      <c r="CJ719" s="166">
        <f>IF(PMKAFAAPAYER[[#This Row],[ ]]="Payé",PMKAFAAPAYER[[#This Row],[06.08.2025]],0)</f>
        <v>0</v>
      </c>
      <c r="CK719" s="161"/>
      <c r="CL719" s="166">
        <f>IF(PMKAFAAPAYER[[#This Row],[ ]]="Payé",PMKAFAAPAYER[[#This Row],[13.08.2025]],0)</f>
        <v>0</v>
      </c>
      <c r="CM719" s="161"/>
      <c r="CN719" s="166">
        <f>IF(PMKAFAAPAYER[[#This Row],[ ]]="Payé",PMKAFAAPAYER[[#This Row],[20.08.2025]],0)</f>
        <v>0</v>
      </c>
      <c r="CO719" s="161"/>
      <c r="CP719" s="176">
        <f>IF(PMKAFAAPAYER[[#This Row],[ ]]="Payé",PMKAFAAPAYER[[#This Row],[27.08.2025]],0)</f>
        <v>0</v>
      </c>
      <c r="CQ719" s="18">
        <f t="shared" si="178"/>
        <v>0</v>
      </c>
      <c r="CR719" s="162"/>
      <c r="CS719" s="166">
        <f>IF(PMKAFAAPAYER[[#This Row],[ ]]="Payé",PMKAFAAPAYER[[#This Row],[03.09.2025]],0)</f>
        <v>0</v>
      </c>
      <c r="CT719" s="161"/>
      <c r="CU719" s="166">
        <f>IF(PMKAFAAPAYER[[#This Row],[ ]]="Payé",PMKAFAAPAYER[[#This Row],[10.09.2025]],0)</f>
        <v>0</v>
      </c>
      <c r="CV719" s="161"/>
      <c r="CW719" s="166">
        <f>IF(PMKAFAAPAYER[[#This Row],[ ]]="Payé",PMKAFAAPAYER[[#This Row],[17.09.2025]],0)</f>
        <v>0</v>
      </c>
      <c r="CX719" s="161"/>
      <c r="CY719" s="176">
        <f>IF(PMKAFAAPAYER[[#This Row],[ ]]="Payé",PMKAFAAPAYER[[#This Row],[24.09.2025]],0)</f>
        <v>0</v>
      </c>
      <c r="CZ719" s="17">
        <f t="shared" si="179"/>
        <v>0</v>
      </c>
      <c r="DA719" s="162"/>
      <c r="DB719" s="166">
        <f>IF(PMKAFAAPAYER[[#This Row],[ ]]="Payé",PMKAFAAPAYER[[#This Row],[01.10.2025]],0)</f>
        <v>0</v>
      </c>
      <c r="DC719" s="161"/>
      <c r="DD719" s="166">
        <f>IF(PMKAFAAPAYER[[#This Row],[ ]]="Payé",PMKAFAAPAYER[[#This Row],[08.10.2025]],0)</f>
        <v>0</v>
      </c>
      <c r="DE719" s="161"/>
      <c r="DF719" s="166">
        <f>IF(PMKAFAAPAYER[[#This Row],[ ]]="Payé",PMKAFAAPAYER[[#This Row],[15.10.2025]],0)</f>
        <v>0</v>
      </c>
      <c r="DG719" s="161"/>
      <c r="DH719" s="166">
        <f>IF(PMKAFAAPAYER[[#This Row],[ ]]="Payé",PMKAFAAPAYER[[#This Row],[22.10.2025]],0)</f>
        <v>0</v>
      </c>
      <c r="DI719" s="161"/>
      <c r="DJ719" s="176">
        <f>IF(PMKAFAAPAYER[[#This Row],[ ]]="Payé",PMKAFAAPAYER[[#This Row],[29.10.2025]],0)</f>
        <v>0</v>
      </c>
      <c r="DK719" s="18">
        <f t="shared" si="180"/>
        <v>0</v>
      </c>
      <c r="DL719" s="162"/>
      <c r="DM719" s="166">
        <f>IF(PMKAFAAPAYER[[#This Row],[ ]]="Payé",PMKAFAAPAYER[[#This Row],[05.11.2025]],0)</f>
        <v>0</v>
      </c>
      <c r="DN719" s="161"/>
      <c r="DO719" s="166">
        <f>IF(PMKAFAAPAYER[[#This Row],[ ]]="Payé",PMKAFAAPAYER[[#This Row],[12.11.2025]],0)</f>
        <v>0</v>
      </c>
      <c r="DP719" s="161"/>
      <c r="DQ719" s="166">
        <f>IF(PMKAFAAPAYER[[#This Row],[ ]]="Payé",PMKAFAAPAYER[[#This Row],[19.11.2025]],0)</f>
        <v>0</v>
      </c>
      <c r="DR719" s="161"/>
      <c r="DS719" s="176">
        <f>IF(PMKAFAAPAYER[[#This Row],[ ]]="Payé",PMKAFAAPAYER[[#This Row],[26.11.2025]],0)</f>
        <v>0</v>
      </c>
      <c r="DT719" s="17">
        <f t="shared" si="181"/>
        <v>0</v>
      </c>
      <c r="DU719" s="162"/>
      <c r="DV719" s="166">
        <f>IF(PMKAFAAPAYER[[#This Row],[ ]]="Payé",PMKAFAAPAYER[[#This Row],[03.12.2025]],0)</f>
        <v>0</v>
      </c>
      <c r="DW719" s="161"/>
      <c r="DX719" s="166">
        <f>IF(PMKAFAAPAYER[[#This Row],[ ]]="Payé",PMKAFAAPAYER[[#This Row],[10.12.2025]],0)</f>
        <v>0</v>
      </c>
      <c r="DY719" s="161"/>
      <c r="DZ719" s="166">
        <f>IF(PMKAFAAPAYER[[#This Row],[ ]]="Payé",PMKAFAAPAYER[[#This Row],[17.12.2025]],0)</f>
        <v>0</v>
      </c>
      <c r="EA719" s="161"/>
      <c r="EB719" s="166">
        <f>IF(PMKAFAAPAYER[[#This Row],[ ]]="Payé",PMKAFAAPAYER[[#This Row],[24.12.2025]],0)</f>
        <v>0</v>
      </c>
      <c r="EC719" s="161"/>
      <c r="ED719" s="176">
        <f>IF(PMKAFAAPAYER[[#This Row],[ ]]="Payé",PMKAFAAPAYER[[#This Row],[31.12.2025]],0)</f>
        <v>0</v>
      </c>
      <c r="EE719" s="18">
        <f t="shared" si="182"/>
        <v>0</v>
      </c>
      <c r="EF719" s="11">
        <f t="shared" si="183"/>
        <v>0</v>
      </c>
      <c r="EG719" s="16">
        <f>+PMKAFAAPAYER[[#This Row],[CHF]]-PMKAFAAPAYER[[#This Row],[T2025]]</f>
        <v>0</v>
      </c>
    </row>
    <row r="720" spans="1:137" x14ac:dyDescent="0.3">
      <c r="A720" s="9">
        <f t="shared" si="184"/>
        <v>715</v>
      </c>
      <c r="B720" s="250"/>
      <c r="C720" s="251"/>
      <c r="D720" s="252"/>
      <c r="E720" s="253"/>
      <c r="F720" s="265">
        <f t="shared" si="170"/>
        <v>0</v>
      </c>
      <c r="G720" s="254"/>
      <c r="H720" s="255"/>
      <c r="I720" s="256"/>
      <c r="J720" s="14"/>
      <c r="K720" s="14"/>
      <c r="L720" s="14"/>
      <c r="N720" s="15"/>
      <c r="P720" s="258"/>
      <c r="Q720" s="259"/>
      <c r="R720" s="260"/>
      <c r="S720" s="166">
        <f>IF(PMKAFAAPAYER[[#This Row],[ ]]="Payé",PMKAFAAPAYER[[#This Row],[02.01.2025]],0)</f>
        <v>0</v>
      </c>
      <c r="T720" s="234"/>
      <c r="U720" s="166">
        <f>IF(PMKAFAAPAYER[[#This Row],[ ]]="Payé",PMKAFAAPAYER[[#This Row],[09.01.2025]],0)</f>
        <v>0</v>
      </c>
      <c r="V720" s="234"/>
      <c r="W720" s="166">
        <f>IF(PMKAFAAPAYER[[#This Row],[ ]]="Payé",PMKAFAAPAYER[[#This Row],[16.01.2025]],0)</f>
        <v>0</v>
      </c>
      <c r="X720" s="234"/>
      <c r="Y720" s="166">
        <f>IF(PMKAFAAPAYER[[#This Row],[ ]]="Payé",PMKAFAAPAYER[[#This Row],[23.01.2025]],0)</f>
        <v>0</v>
      </c>
      <c r="Z720" s="234"/>
      <c r="AA720" s="176">
        <f>IF(PMKAFAAPAYER[[#This Row],[ ]]="Payé",PMKAFAAPAYER[[#This Row],[30.01.2025]],0)</f>
        <v>0</v>
      </c>
      <c r="AB720" s="32">
        <f t="shared" si="171"/>
        <v>0</v>
      </c>
      <c r="AC720" s="234"/>
      <c r="AD720" s="166">
        <f>IF(PMKAFAAPAYER[[#This Row],[ ]]="Payé",PMKAFAAPAYER[[#This Row],[06.02.2025]],0)</f>
        <v>0</v>
      </c>
      <c r="AE720" s="234"/>
      <c r="AF720" s="166">
        <f>IF(PMKAFAAPAYER[[#This Row],[ ]]="Payé",PMKAFAAPAYER[[#This Row],[13.02.2025]],0)</f>
        <v>0</v>
      </c>
      <c r="AG720" s="234"/>
      <c r="AH720" s="166">
        <f>IF(PMKAFAAPAYER[[#This Row],[ ]]="Payé",PMKAFAAPAYER[[#This Row],[20.02.2025]],0)</f>
        <v>0</v>
      </c>
      <c r="AI720" s="234"/>
      <c r="AJ720" s="176">
        <f>IF(PMKAFAAPAYER[[#This Row],[ ]]="Payé",PMKAFAAPAYER[[#This Row],[27.02.2025]],0)</f>
        <v>0</v>
      </c>
      <c r="AK720" s="47">
        <f t="shared" si="172"/>
        <v>0</v>
      </c>
      <c r="AL720" s="162"/>
      <c r="AM720" s="166">
        <f>IF(PMKAFAAPAYER[[#This Row],[ ]]="Payé",PMKAFAAPAYER[[#This Row],[05.03.2025]],0)</f>
        <v>0</v>
      </c>
      <c r="AN720" s="161"/>
      <c r="AO720" s="166">
        <f>IF(PMKAFAAPAYER[[#This Row],[ ]]="Payé",PMKAFAAPAYER[[#This Row],[12.03.2025]],0)</f>
        <v>0</v>
      </c>
      <c r="AP720" s="161"/>
      <c r="AQ720" s="166">
        <f>IF(PMKAFAAPAYER[[#This Row],[ ]]="Payé",PMKAFAAPAYER[[#This Row],[19.03.2025]],0)</f>
        <v>0</v>
      </c>
      <c r="AR720" s="161"/>
      <c r="AS720" s="176">
        <f>IF(PMKAFAAPAYER[[#This Row],[ ]]="Payé",PMKAFAAPAYER[[#This Row],[26.03.2025]],0)</f>
        <v>0</v>
      </c>
      <c r="AT720" s="17">
        <f t="shared" si="173"/>
        <v>0</v>
      </c>
      <c r="AU720" s="162"/>
      <c r="AV720" s="166">
        <f>IF(PMKAFAAPAYER[[#This Row],[ ]]="Payé",PMKAFAAPAYER[[#This Row],[02.04.2025]],0)</f>
        <v>0</v>
      </c>
      <c r="AW720" s="161"/>
      <c r="AX720" s="166">
        <f>IF(PMKAFAAPAYER[[#This Row],[ ]]="Payé",PMKAFAAPAYER[[#This Row],[09.04.2025]],0)</f>
        <v>0</v>
      </c>
      <c r="AY720" s="161"/>
      <c r="AZ720" s="166">
        <f>IF(PMKAFAAPAYER[[#This Row],[ ]]="Payé",PMKAFAAPAYER[[#This Row],[16.04.2025]],0)</f>
        <v>0</v>
      </c>
      <c r="BA720" s="161"/>
      <c r="BB720" s="166">
        <f>IF(PMKAFAAPAYER[[#This Row],[ ]]="Payé",PMKAFAAPAYER[[#This Row],[23.04.2025]],0)</f>
        <v>0</v>
      </c>
      <c r="BC720" s="161"/>
      <c r="BD720" s="176">
        <f>IF(PMKAFAAPAYER[[#This Row],[ ]]="Payé",PMKAFAAPAYER[[#This Row],[30.04.2025]],0)</f>
        <v>0</v>
      </c>
      <c r="BE720" s="18">
        <f t="shared" si="174"/>
        <v>0</v>
      </c>
      <c r="BF720" s="162"/>
      <c r="BG720" s="166">
        <f>IF(PMKAFAAPAYER[[#This Row],[ ]]="Payé",PMKAFAAPAYER[[#This Row],[07.05.2025]],0)</f>
        <v>0</v>
      </c>
      <c r="BH720" s="161"/>
      <c r="BI720" s="166">
        <f>IF(PMKAFAAPAYER[[#This Row],[ ]]="Payé",PMKAFAAPAYER[[#This Row],[14.05.2025]],0)</f>
        <v>0</v>
      </c>
      <c r="BJ720" s="161"/>
      <c r="BK720" s="166">
        <f>IF(PMKAFAAPAYER[[#This Row],[ ]]="Payé",PMKAFAAPAYER[[#This Row],[21.05.2025]],0)</f>
        <v>0</v>
      </c>
      <c r="BL720" s="161"/>
      <c r="BM720" s="176">
        <f>IF(PMKAFAAPAYER[[#This Row],[ ]]="Payé",PMKAFAAPAYER[[#This Row],[28.05.2025]],0)</f>
        <v>0</v>
      </c>
      <c r="BN720" s="17">
        <f t="shared" si="175"/>
        <v>0</v>
      </c>
      <c r="BO720" s="162"/>
      <c r="BP720" s="166">
        <f>IF(PMKAFAAPAYER[[#This Row],[ ]]="Payé",PMKAFAAPAYER[[#This Row],[04.06.2025]],0)</f>
        <v>0</v>
      </c>
      <c r="BQ720" s="161"/>
      <c r="BR720" s="166">
        <f>IF(PMKAFAAPAYER[[#This Row],[ ]]="Payé",PMKAFAAPAYER[[#This Row],[11.06.2025]],0)</f>
        <v>0</v>
      </c>
      <c r="BS720" s="161"/>
      <c r="BT720" s="166">
        <f>IF(PMKAFAAPAYER[[#This Row],[ ]]="Payé",PMKAFAAPAYER[[#This Row],[18.06.2025]],0)</f>
        <v>0</v>
      </c>
      <c r="BU720" s="161"/>
      <c r="BV720" s="176">
        <f>IF(PMKAFAAPAYER[[#This Row],[ ]]="Payé",PMKAFAAPAYER[[#This Row],[25.06.2025]],0)</f>
        <v>0</v>
      </c>
      <c r="BW720" s="18">
        <f t="shared" si="176"/>
        <v>0</v>
      </c>
      <c r="BX720" s="162"/>
      <c r="BY720" s="166">
        <f>IF(PMKAFAAPAYER[[#This Row],[ ]]="Payé",PMKAFAAPAYER[[#This Row],[02.07.2025]],0)</f>
        <v>0</v>
      </c>
      <c r="BZ720" s="161"/>
      <c r="CA720" s="166">
        <f>IF(PMKAFAAPAYER[[#This Row],[ ]]="Payé",PMKAFAAPAYER[[#This Row],[09.07.2025]],0)</f>
        <v>0</v>
      </c>
      <c r="CB720" s="161"/>
      <c r="CC720" s="166">
        <f>IF(PMKAFAAPAYER[[#This Row],[ ]]="Payé",PMKAFAAPAYER[[#This Row],[16.07.2025]],0)</f>
        <v>0</v>
      </c>
      <c r="CD720" s="161"/>
      <c r="CE720" s="166">
        <f>IF(PMKAFAAPAYER[[#This Row],[ ]]="Payé",PMKAFAAPAYER[[#This Row],[23.07.2025]],0)</f>
        <v>0</v>
      </c>
      <c r="CF720" s="161"/>
      <c r="CG720" s="176">
        <f>IF(PMKAFAAPAYER[[#This Row],[ ]]="Payé",PMKAFAAPAYER[[#This Row],[30.07.2025]],0)</f>
        <v>0</v>
      </c>
      <c r="CH720" s="17">
        <f t="shared" si="177"/>
        <v>0</v>
      </c>
      <c r="CI720" s="162"/>
      <c r="CJ720" s="166">
        <f>IF(PMKAFAAPAYER[[#This Row],[ ]]="Payé",PMKAFAAPAYER[[#This Row],[06.08.2025]],0)</f>
        <v>0</v>
      </c>
      <c r="CK720" s="161"/>
      <c r="CL720" s="166">
        <f>IF(PMKAFAAPAYER[[#This Row],[ ]]="Payé",PMKAFAAPAYER[[#This Row],[13.08.2025]],0)</f>
        <v>0</v>
      </c>
      <c r="CM720" s="161"/>
      <c r="CN720" s="166">
        <f>IF(PMKAFAAPAYER[[#This Row],[ ]]="Payé",PMKAFAAPAYER[[#This Row],[20.08.2025]],0)</f>
        <v>0</v>
      </c>
      <c r="CO720" s="161"/>
      <c r="CP720" s="176">
        <f>IF(PMKAFAAPAYER[[#This Row],[ ]]="Payé",PMKAFAAPAYER[[#This Row],[27.08.2025]],0)</f>
        <v>0</v>
      </c>
      <c r="CQ720" s="18">
        <f t="shared" si="178"/>
        <v>0</v>
      </c>
      <c r="CR720" s="162"/>
      <c r="CS720" s="166">
        <f>IF(PMKAFAAPAYER[[#This Row],[ ]]="Payé",PMKAFAAPAYER[[#This Row],[03.09.2025]],0)</f>
        <v>0</v>
      </c>
      <c r="CT720" s="161"/>
      <c r="CU720" s="166">
        <f>IF(PMKAFAAPAYER[[#This Row],[ ]]="Payé",PMKAFAAPAYER[[#This Row],[10.09.2025]],0)</f>
        <v>0</v>
      </c>
      <c r="CV720" s="161"/>
      <c r="CW720" s="166">
        <f>IF(PMKAFAAPAYER[[#This Row],[ ]]="Payé",PMKAFAAPAYER[[#This Row],[17.09.2025]],0)</f>
        <v>0</v>
      </c>
      <c r="CX720" s="161"/>
      <c r="CY720" s="176">
        <f>IF(PMKAFAAPAYER[[#This Row],[ ]]="Payé",PMKAFAAPAYER[[#This Row],[24.09.2025]],0)</f>
        <v>0</v>
      </c>
      <c r="CZ720" s="17">
        <f t="shared" si="179"/>
        <v>0</v>
      </c>
      <c r="DA720" s="162"/>
      <c r="DB720" s="166">
        <f>IF(PMKAFAAPAYER[[#This Row],[ ]]="Payé",PMKAFAAPAYER[[#This Row],[01.10.2025]],0)</f>
        <v>0</v>
      </c>
      <c r="DC720" s="161"/>
      <c r="DD720" s="166">
        <f>IF(PMKAFAAPAYER[[#This Row],[ ]]="Payé",PMKAFAAPAYER[[#This Row],[08.10.2025]],0)</f>
        <v>0</v>
      </c>
      <c r="DE720" s="161"/>
      <c r="DF720" s="166">
        <f>IF(PMKAFAAPAYER[[#This Row],[ ]]="Payé",PMKAFAAPAYER[[#This Row],[15.10.2025]],0)</f>
        <v>0</v>
      </c>
      <c r="DG720" s="161"/>
      <c r="DH720" s="166">
        <f>IF(PMKAFAAPAYER[[#This Row],[ ]]="Payé",PMKAFAAPAYER[[#This Row],[22.10.2025]],0)</f>
        <v>0</v>
      </c>
      <c r="DI720" s="161"/>
      <c r="DJ720" s="176">
        <f>IF(PMKAFAAPAYER[[#This Row],[ ]]="Payé",PMKAFAAPAYER[[#This Row],[29.10.2025]],0)</f>
        <v>0</v>
      </c>
      <c r="DK720" s="18">
        <f t="shared" si="180"/>
        <v>0</v>
      </c>
      <c r="DL720" s="162"/>
      <c r="DM720" s="166">
        <f>IF(PMKAFAAPAYER[[#This Row],[ ]]="Payé",PMKAFAAPAYER[[#This Row],[05.11.2025]],0)</f>
        <v>0</v>
      </c>
      <c r="DN720" s="161"/>
      <c r="DO720" s="166">
        <f>IF(PMKAFAAPAYER[[#This Row],[ ]]="Payé",PMKAFAAPAYER[[#This Row],[12.11.2025]],0)</f>
        <v>0</v>
      </c>
      <c r="DP720" s="161"/>
      <c r="DQ720" s="166">
        <f>IF(PMKAFAAPAYER[[#This Row],[ ]]="Payé",PMKAFAAPAYER[[#This Row],[19.11.2025]],0)</f>
        <v>0</v>
      </c>
      <c r="DR720" s="161"/>
      <c r="DS720" s="176">
        <f>IF(PMKAFAAPAYER[[#This Row],[ ]]="Payé",PMKAFAAPAYER[[#This Row],[26.11.2025]],0)</f>
        <v>0</v>
      </c>
      <c r="DT720" s="17">
        <f t="shared" si="181"/>
        <v>0</v>
      </c>
      <c r="DU720" s="162"/>
      <c r="DV720" s="166">
        <f>IF(PMKAFAAPAYER[[#This Row],[ ]]="Payé",PMKAFAAPAYER[[#This Row],[03.12.2025]],0)</f>
        <v>0</v>
      </c>
      <c r="DW720" s="161"/>
      <c r="DX720" s="166">
        <f>IF(PMKAFAAPAYER[[#This Row],[ ]]="Payé",PMKAFAAPAYER[[#This Row],[10.12.2025]],0)</f>
        <v>0</v>
      </c>
      <c r="DY720" s="161"/>
      <c r="DZ720" s="166">
        <f>IF(PMKAFAAPAYER[[#This Row],[ ]]="Payé",PMKAFAAPAYER[[#This Row],[17.12.2025]],0)</f>
        <v>0</v>
      </c>
      <c r="EA720" s="161"/>
      <c r="EB720" s="166">
        <f>IF(PMKAFAAPAYER[[#This Row],[ ]]="Payé",PMKAFAAPAYER[[#This Row],[24.12.2025]],0)</f>
        <v>0</v>
      </c>
      <c r="EC720" s="161"/>
      <c r="ED720" s="176">
        <f>IF(PMKAFAAPAYER[[#This Row],[ ]]="Payé",PMKAFAAPAYER[[#This Row],[31.12.2025]],0)</f>
        <v>0</v>
      </c>
      <c r="EE720" s="18">
        <f t="shared" si="182"/>
        <v>0</v>
      </c>
      <c r="EF720" s="11">
        <f t="shared" si="183"/>
        <v>0</v>
      </c>
      <c r="EG720" s="16">
        <f>+PMKAFAAPAYER[[#This Row],[CHF]]-PMKAFAAPAYER[[#This Row],[T2025]]</f>
        <v>0</v>
      </c>
    </row>
    <row r="721" spans="1:137" x14ac:dyDescent="0.3">
      <c r="A721" s="9">
        <f t="shared" si="184"/>
        <v>716</v>
      </c>
      <c r="B721" s="250"/>
      <c r="C721" s="251"/>
      <c r="D721" s="252"/>
      <c r="E721" s="253"/>
      <c r="F721" s="265">
        <f t="shared" si="170"/>
        <v>0</v>
      </c>
      <c r="G721" s="254"/>
      <c r="H721" s="255"/>
      <c r="I721" s="256"/>
      <c r="J721" s="14"/>
      <c r="K721" s="14"/>
      <c r="L721" s="14"/>
      <c r="N721" s="15"/>
      <c r="P721" s="258"/>
      <c r="Q721" s="259"/>
      <c r="R721" s="260"/>
      <c r="S721" s="166">
        <f>IF(PMKAFAAPAYER[[#This Row],[ ]]="Payé",PMKAFAAPAYER[[#This Row],[02.01.2025]],0)</f>
        <v>0</v>
      </c>
      <c r="T721" s="234"/>
      <c r="U721" s="166">
        <f>IF(PMKAFAAPAYER[[#This Row],[ ]]="Payé",PMKAFAAPAYER[[#This Row],[09.01.2025]],0)</f>
        <v>0</v>
      </c>
      <c r="V721" s="234"/>
      <c r="W721" s="166">
        <f>IF(PMKAFAAPAYER[[#This Row],[ ]]="Payé",PMKAFAAPAYER[[#This Row],[16.01.2025]],0)</f>
        <v>0</v>
      </c>
      <c r="X721" s="234"/>
      <c r="Y721" s="166">
        <f>IF(PMKAFAAPAYER[[#This Row],[ ]]="Payé",PMKAFAAPAYER[[#This Row],[23.01.2025]],0)</f>
        <v>0</v>
      </c>
      <c r="Z721" s="234"/>
      <c r="AA721" s="176">
        <f>IF(PMKAFAAPAYER[[#This Row],[ ]]="Payé",PMKAFAAPAYER[[#This Row],[30.01.2025]],0)</f>
        <v>0</v>
      </c>
      <c r="AB721" s="32">
        <f t="shared" si="171"/>
        <v>0</v>
      </c>
      <c r="AC721" s="234"/>
      <c r="AD721" s="166">
        <f>IF(PMKAFAAPAYER[[#This Row],[ ]]="Payé",PMKAFAAPAYER[[#This Row],[06.02.2025]],0)</f>
        <v>0</v>
      </c>
      <c r="AE721" s="234"/>
      <c r="AF721" s="166">
        <f>IF(PMKAFAAPAYER[[#This Row],[ ]]="Payé",PMKAFAAPAYER[[#This Row],[13.02.2025]],0)</f>
        <v>0</v>
      </c>
      <c r="AG721" s="234"/>
      <c r="AH721" s="166">
        <f>IF(PMKAFAAPAYER[[#This Row],[ ]]="Payé",PMKAFAAPAYER[[#This Row],[20.02.2025]],0)</f>
        <v>0</v>
      </c>
      <c r="AI721" s="234"/>
      <c r="AJ721" s="176">
        <f>IF(PMKAFAAPAYER[[#This Row],[ ]]="Payé",PMKAFAAPAYER[[#This Row],[27.02.2025]],0)</f>
        <v>0</v>
      </c>
      <c r="AK721" s="47">
        <f t="shared" si="172"/>
        <v>0</v>
      </c>
      <c r="AL721" s="162"/>
      <c r="AM721" s="166">
        <f>IF(PMKAFAAPAYER[[#This Row],[ ]]="Payé",PMKAFAAPAYER[[#This Row],[05.03.2025]],0)</f>
        <v>0</v>
      </c>
      <c r="AN721" s="161"/>
      <c r="AO721" s="166">
        <f>IF(PMKAFAAPAYER[[#This Row],[ ]]="Payé",PMKAFAAPAYER[[#This Row],[12.03.2025]],0)</f>
        <v>0</v>
      </c>
      <c r="AP721" s="161"/>
      <c r="AQ721" s="166">
        <f>IF(PMKAFAAPAYER[[#This Row],[ ]]="Payé",PMKAFAAPAYER[[#This Row],[19.03.2025]],0)</f>
        <v>0</v>
      </c>
      <c r="AR721" s="161"/>
      <c r="AS721" s="176">
        <f>IF(PMKAFAAPAYER[[#This Row],[ ]]="Payé",PMKAFAAPAYER[[#This Row],[26.03.2025]],0)</f>
        <v>0</v>
      </c>
      <c r="AT721" s="17">
        <f t="shared" si="173"/>
        <v>0</v>
      </c>
      <c r="AU721" s="162"/>
      <c r="AV721" s="166">
        <f>IF(PMKAFAAPAYER[[#This Row],[ ]]="Payé",PMKAFAAPAYER[[#This Row],[02.04.2025]],0)</f>
        <v>0</v>
      </c>
      <c r="AW721" s="161"/>
      <c r="AX721" s="166">
        <f>IF(PMKAFAAPAYER[[#This Row],[ ]]="Payé",PMKAFAAPAYER[[#This Row],[09.04.2025]],0)</f>
        <v>0</v>
      </c>
      <c r="AY721" s="161"/>
      <c r="AZ721" s="166">
        <f>IF(PMKAFAAPAYER[[#This Row],[ ]]="Payé",PMKAFAAPAYER[[#This Row],[16.04.2025]],0)</f>
        <v>0</v>
      </c>
      <c r="BA721" s="161"/>
      <c r="BB721" s="166">
        <f>IF(PMKAFAAPAYER[[#This Row],[ ]]="Payé",PMKAFAAPAYER[[#This Row],[23.04.2025]],0)</f>
        <v>0</v>
      </c>
      <c r="BC721" s="161"/>
      <c r="BD721" s="176">
        <f>IF(PMKAFAAPAYER[[#This Row],[ ]]="Payé",PMKAFAAPAYER[[#This Row],[30.04.2025]],0)</f>
        <v>0</v>
      </c>
      <c r="BE721" s="18">
        <f t="shared" si="174"/>
        <v>0</v>
      </c>
      <c r="BF721" s="162"/>
      <c r="BG721" s="166">
        <f>IF(PMKAFAAPAYER[[#This Row],[ ]]="Payé",PMKAFAAPAYER[[#This Row],[07.05.2025]],0)</f>
        <v>0</v>
      </c>
      <c r="BH721" s="161"/>
      <c r="BI721" s="166">
        <f>IF(PMKAFAAPAYER[[#This Row],[ ]]="Payé",PMKAFAAPAYER[[#This Row],[14.05.2025]],0)</f>
        <v>0</v>
      </c>
      <c r="BJ721" s="161"/>
      <c r="BK721" s="166">
        <f>IF(PMKAFAAPAYER[[#This Row],[ ]]="Payé",PMKAFAAPAYER[[#This Row],[21.05.2025]],0)</f>
        <v>0</v>
      </c>
      <c r="BL721" s="161"/>
      <c r="BM721" s="176">
        <f>IF(PMKAFAAPAYER[[#This Row],[ ]]="Payé",PMKAFAAPAYER[[#This Row],[28.05.2025]],0)</f>
        <v>0</v>
      </c>
      <c r="BN721" s="17">
        <f t="shared" si="175"/>
        <v>0</v>
      </c>
      <c r="BO721" s="162"/>
      <c r="BP721" s="166">
        <f>IF(PMKAFAAPAYER[[#This Row],[ ]]="Payé",PMKAFAAPAYER[[#This Row],[04.06.2025]],0)</f>
        <v>0</v>
      </c>
      <c r="BQ721" s="161"/>
      <c r="BR721" s="166">
        <f>IF(PMKAFAAPAYER[[#This Row],[ ]]="Payé",PMKAFAAPAYER[[#This Row],[11.06.2025]],0)</f>
        <v>0</v>
      </c>
      <c r="BS721" s="161"/>
      <c r="BT721" s="166">
        <f>IF(PMKAFAAPAYER[[#This Row],[ ]]="Payé",PMKAFAAPAYER[[#This Row],[18.06.2025]],0)</f>
        <v>0</v>
      </c>
      <c r="BU721" s="161"/>
      <c r="BV721" s="176">
        <f>IF(PMKAFAAPAYER[[#This Row],[ ]]="Payé",PMKAFAAPAYER[[#This Row],[25.06.2025]],0)</f>
        <v>0</v>
      </c>
      <c r="BW721" s="18">
        <f t="shared" si="176"/>
        <v>0</v>
      </c>
      <c r="BX721" s="162"/>
      <c r="BY721" s="166">
        <f>IF(PMKAFAAPAYER[[#This Row],[ ]]="Payé",PMKAFAAPAYER[[#This Row],[02.07.2025]],0)</f>
        <v>0</v>
      </c>
      <c r="BZ721" s="161"/>
      <c r="CA721" s="166">
        <f>IF(PMKAFAAPAYER[[#This Row],[ ]]="Payé",PMKAFAAPAYER[[#This Row],[09.07.2025]],0)</f>
        <v>0</v>
      </c>
      <c r="CB721" s="161"/>
      <c r="CC721" s="166">
        <f>IF(PMKAFAAPAYER[[#This Row],[ ]]="Payé",PMKAFAAPAYER[[#This Row],[16.07.2025]],0)</f>
        <v>0</v>
      </c>
      <c r="CD721" s="161"/>
      <c r="CE721" s="166">
        <f>IF(PMKAFAAPAYER[[#This Row],[ ]]="Payé",PMKAFAAPAYER[[#This Row],[23.07.2025]],0)</f>
        <v>0</v>
      </c>
      <c r="CF721" s="161"/>
      <c r="CG721" s="176">
        <f>IF(PMKAFAAPAYER[[#This Row],[ ]]="Payé",PMKAFAAPAYER[[#This Row],[30.07.2025]],0)</f>
        <v>0</v>
      </c>
      <c r="CH721" s="17">
        <f t="shared" si="177"/>
        <v>0</v>
      </c>
      <c r="CI721" s="162"/>
      <c r="CJ721" s="166">
        <f>IF(PMKAFAAPAYER[[#This Row],[ ]]="Payé",PMKAFAAPAYER[[#This Row],[06.08.2025]],0)</f>
        <v>0</v>
      </c>
      <c r="CK721" s="161"/>
      <c r="CL721" s="166">
        <f>IF(PMKAFAAPAYER[[#This Row],[ ]]="Payé",PMKAFAAPAYER[[#This Row],[13.08.2025]],0)</f>
        <v>0</v>
      </c>
      <c r="CM721" s="161"/>
      <c r="CN721" s="166">
        <f>IF(PMKAFAAPAYER[[#This Row],[ ]]="Payé",PMKAFAAPAYER[[#This Row],[20.08.2025]],0)</f>
        <v>0</v>
      </c>
      <c r="CO721" s="161"/>
      <c r="CP721" s="176">
        <f>IF(PMKAFAAPAYER[[#This Row],[ ]]="Payé",PMKAFAAPAYER[[#This Row],[27.08.2025]],0)</f>
        <v>0</v>
      </c>
      <c r="CQ721" s="18">
        <f t="shared" si="178"/>
        <v>0</v>
      </c>
      <c r="CR721" s="162"/>
      <c r="CS721" s="166">
        <f>IF(PMKAFAAPAYER[[#This Row],[ ]]="Payé",PMKAFAAPAYER[[#This Row],[03.09.2025]],0)</f>
        <v>0</v>
      </c>
      <c r="CT721" s="161"/>
      <c r="CU721" s="166">
        <f>IF(PMKAFAAPAYER[[#This Row],[ ]]="Payé",PMKAFAAPAYER[[#This Row],[10.09.2025]],0)</f>
        <v>0</v>
      </c>
      <c r="CV721" s="161"/>
      <c r="CW721" s="166">
        <f>IF(PMKAFAAPAYER[[#This Row],[ ]]="Payé",PMKAFAAPAYER[[#This Row],[17.09.2025]],0)</f>
        <v>0</v>
      </c>
      <c r="CX721" s="161"/>
      <c r="CY721" s="176">
        <f>IF(PMKAFAAPAYER[[#This Row],[ ]]="Payé",PMKAFAAPAYER[[#This Row],[24.09.2025]],0)</f>
        <v>0</v>
      </c>
      <c r="CZ721" s="17">
        <f t="shared" si="179"/>
        <v>0</v>
      </c>
      <c r="DA721" s="162"/>
      <c r="DB721" s="166">
        <f>IF(PMKAFAAPAYER[[#This Row],[ ]]="Payé",PMKAFAAPAYER[[#This Row],[01.10.2025]],0)</f>
        <v>0</v>
      </c>
      <c r="DC721" s="161"/>
      <c r="DD721" s="166">
        <f>IF(PMKAFAAPAYER[[#This Row],[ ]]="Payé",PMKAFAAPAYER[[#This Row],[08.10.2025]],0)</f>
        <v>0</v>
      </c>
      <c r="DE721" s="161"/>
      <c r="DF721" s="166">
        <f>IF(PMKAFAAPAYER[[#This Row],[ ]]="Payé",PMKAFAAPAYER[[#This Row],[15.10.2025]],0)</f>
        <v>0</v>
      </c>
      <c r="DG721" s="161"/>
      <c r="DH721" s="166">
        <f>IF(PMKAFAAPAYER[[#This Row],[ ]]="Payé",PMKAFAAPAYER[[#This Row],[22.10.2025]],0)</f>
        <v>0</v>
      </c>
      <c r="DI721" s="161"/>
      <c r="DJ721" s="176">
        <f>IF(PMKAFAAPAYER[[#This Row],[ ]]="Payé",PMKAFAAPAYER[[#This Row],[29.10.2025]],0)</f>
        <v>0</v>
      </c>
      <c r="DK721" s="18">
        <f t="shared" si="180"/>
        <v>0</v>
      </c>
      <c r="DL721" s="162"/>
      <c r="DM721" s="166">
        <f>IF(PMKAFAAPAYER[[#This Row],[ ]]="Payé",PMKAFAAPAYER[[#This Row],[05.11.2025]],0)</f>
        <v>0</v>
      </c>
      <c r="DN721" s="161"/>
      <c r="DO721" s="166">
        <f>IF(PMKAFAAPAYER[[#This Row],[ ]]="Payé",PMKAFAAPAYER[[#This Row],[12.11.2025]],0)</f>
        <v>0</v>
      </c>
      <c r="DP721" s="161"/>
      <c r="DQ721" s="166">
        <f>IF(PMKAFAAPAYER[[#This Row],[ ]]="Payé",PMKAFAAPAYER[[#This Row],[19.11.2025]],0)</f>
        <v>0</v>
      </c>
      <c r="DR721" s="161"/>
      <c r="DS721" s="176">
        <f>IF(PMKAFAAPAYER[[#This Row],[ ]]="Payé",PMKAFAAPAYER[[#This Row],[26.11.2025]],0)</f>
        <v>0</v>
      </c>
      <c r="DT721" s="17">
        <f t="shared" si="181"/>
        <v>0</v>
      </c>
      <c r="DU721" s="162"/>
      <c r="DV721" s="166">
        <f>IF(PMKAFAAPAYER[[#This Row],[ ]]="Payé",PMKAFAAPAYER[[#This Row],[03.12.2025]],0)</f>
        <v>0</v>
      </c>
      <c r="DW721" s="161"/>
      <c r="DX721" s="166">
        <f>IF(PMKAFAAPAYER[[#This Row],[ ]]="Payé",PMKAFAAPAYER[[#This Row],[10.12.2025]],0)</f>
        <v>0</v>
      </c>
      <c r="DY721" s="161"/>
      <c r="DZ721" s="166">
        <f>IF(PMKAFAAPAYER[[#This Row],[ ]]="Payé",PMKAFAAPAYER[[#This Row],[17.12.2025]],0)</f>
        <v>0</v>
      </c>
      <c r="EA721" s="161"/>
      <c r="EB721" s="166">
        <f>IF(PMKAFAAPAYER[[#This Row],[ ]]="Payé",PMKAFAAPAYER[[#This Row],[24.12.2025]],0)</f>
        <v>0</v>
      </c>
      <c r="EC721" s="161"/>
      <c r="ED721" s="176">
        <f>IF(PMKAFAAPAYER[[#This Row],[ ]]="Payé",PMKAFAAPAYER[[#This Row],[31.12.2025]],0)</f>
        <v>0</v>
      </c>
      <c r="EE721" s="18">
        <f t="shared" si="182"/>
        <v>0</v>
      </c>
      <c r="EF721" s="11">
        <f t="shared" si="183"/>
        <v>0</v>
      </c>
      <c r="EG721" s="16">
        <f>+PMKAFAAPAYER[[#This Row],[CHF]]-PMKAFAAPAYER[[#This Row],[T2025]]</f>
        <v>0</v>
      </c>
    </row>
    <row r="722" spans="1:137" x14ac:dyDescent="0.3">
      <c r="A722" s="9">
        <f t="shared" si="184"/>
        <v>717</v>
      </c>
      <c r="B722" s="250"/>
      <c r="C722" s="251"/>
      <c r="D722" s="252"/>
      <c r="E722" s="253"/>
      <c r="F722" s="265">
        <f t="shared" si="170"/>
        <v>0</v>
      </c>
      <c r="G722" s="254"/>
      <c r="H722" s="255"/>
      <c r="I722" s="256"/>
      <c r="J722" s="14"/>
      <c r="K722" s="14"/>
      <c r="L722" s="14"/>
      <c r="N722" s="15"/>
      <c r="P722" s="258"/>
      <c r="Q722" s="259"/>
      <c r="R722" s="260"/>
      <c r="S722" s="166">
        <f>IF(PMKAFAAPAYER[[#This Row],[ ]]="Payé",PMKAFAAPAYER[[#This Row],[02.01.2025]],0)</f>
        <v>0</v>
      </c>
      <c r="T722" s="234"/>
      <c r="U722" s="166">
        <f>IF(PMKAFAAPAYER[[#This Row],[ ]]="Payé",PMKAFAAPAYER[[#This Row],[09.01.2025]],0)</f>
        <v>0</v>
      </c>
      <c r="V722" s="234"/>
      <c r="W722" s="166">
        <f>IF(PMKAFAAPAYER[[#This Row],[ ]]="Payé",PMKAFAAPAYER[[#This Row],[16.01.2025]],0)</f>
        <v>0</v>
      </c>
      <c r="X722" s="234"/>
      <c r="Y722" s="166">
        <f>IF(PMKAFAAPAYER[[#This Row],[ ]]="Payé",PMKAFAAPAYER[[#This Row],[23.01.2025]],0)</f>
        <v>0</v>
      </c>
      <c r="Z722" s="234"/>
      <c r="AA722" s="176">
        <f>IF(PMKAFAAPAYER[[#This Row],[ ]]="Payé",PMKAFAAPAYER[[#This Row],[30.01.2025]],0)</f>
        <v>0</v>
      </c>
      <c r="AB722" s="32">
        <f t="shared" si="171"/>
        <v>0</v>
      </c>
      <c r="AC722" s="234"/>
      <c r="AD722" s="166">
        <f>IF(PMKAFAAPAYER[[#This Row],[ ]]="Payé",PMKAFAAPAYER[[#This Row],[06.02.2025]],0)</f>
        <v>0</v>
      </c>
      <c r="AE722" s="234"/>
      <c r="AF722" s="166">
        <f>IF(PMKAFAAPAYER[[#This Row],[ ]]="Payé",PMKAFAAPAYER[[#This Row],[13.02.2025]],0)</f>
        <v>0</v>
      </c>
      <c r="AG722" s="234"/>
      <c r="AH722" s="166">
        <f>IF(PMKAFAAPAYER[[#This Row],[ ]]="Payé",PMKAFAAPAYER[[#This Row],[20.02.2025]],0)</f>
        <v>0</v>
      </c>
      <c r="AI722" s="234"/>
      <c r="AJ722" s="176">
        <f>IF(PMKAFAAPAYER[[#This Row],[ ]]="Payé",PMKAFAAPAYER[[#This Row],[27.02.2025]],0)</f>
        <v>0</v>
      </c>
      <c r="AK722" s="47">
        <f t="shared" si="172"/>
        <v>0</v>
      </c>
      <c r="AL722" s="162"/>
      <c r="AM722" s="166">
        <f>IF(PMKAFAAPAYER[[#This Row],[ ]]="Payé",PMKAFAAPAYER[[#This Row],[05.03.2025]],0)</f>
        <v>0</v>
      </c>
      <c r="AN722" s="161"/>
      <c r="AO722" s="166">
        <f>IF(PMKAFAAPAYER[[#This Row],[ ]]="Payé",PMKAFAAPAYER[[#This Row],[12.03.2025]],0)</f>
        <v>0</v>
      </c>
      <c r="AP722" s="161"/>
      <c r="AQ722" s="166">
        <f>IF(PMKAFAAPAYER[[#This Row],[ ]]="Payé",PMKAFAAPAYER[[#This Row],[19.03.2025]],0)</f>
        <v>0</v>
      </c>
      <c r="AR722" s="161"/>
      <c r="AS722" s="176">
        <f>IF(PMKAFAAPAYER[[#This Row],[ ]]="Payé",PMKAFAAPAYER[[#This Row],[26.03.2025]],0)</f>
        <v>0</v>
      </c>
      <c r="AT722" s="17">
        <f t="shared" si="173"/>
        <v>0</v>
      </c>
      <c r="AU722" s="162"/>
      <c r="AV722" s="166">
        <f>IF(PMKAFAAPAYER[[#This Row],[ ]]="Payé",PMKAFAAPAYER[[#This Row],[02.04.2025]],0)</f>
        <v>0</v>
      </c>
      <c r="AW722" s="161"/>
      <c r="AX722" s="166">
        <f>IF(PMKAFAAPAYER[[#This Row],[ ]]="Payé",PMKAFAAPAYER[[#This Row],[09.04.2025]],0)</f>
        <v>0</v>
      </c>
      <c r="AY722" s="161"/>
      <c r="AZ722" s="166">
        <f>IF(PMKAFAAPAYER[[#This Row],[ ]]="Payé",PMKAFAAPAYER[[#This Row],[16.04.2025]],0)</f>
        <v>0</v>
      </c>
      <c r="BA722" s="161"/>
      <c r="BB722" s="166">
        <f>IF(PMKAFAAPAYER[[#This Row],[ ]]="Payé",PMKAFAAPAYER[[#This Row],[23.04.2025]],0)</f>
        <v>0</v>
      </c>
      <c r="BC722" s="161"/>
      <c r="BD722" s="176">
        <f>IF(PMKAFAAPAYER[[#This Row],[ ]]="Payé",PMKAFAAPAYER[[#This Row],[30.04.2025]],0)</f>
        <v>0</v>
      </c>
      <c r="BE722" s="18">
        <f t="shared" si="174"/>
        <v>0</v>
      </c>
      <c r="BF722" s="162"/>
      <c r="BG722" s="166">
        <f>IF(PMKAFAAPAYER[[#This Row],[ ]]="Payé",PMKAFAAPAYER[[#This Row],[07.05.2025]],0)</f>
        <v>0</v>
      </c>
      <c r="BH722" s="161"/>
      <c r="BI722" s="166">
        <f>IF(PMKAFAAPAYER[[#This Row],[ ]]="Payé",PMKAFAAPAYER[[#This Row],[14.05.2025]],0)</f>
        <v>0</v>
      </c>
      <c r="BJ722" s="161"/>
      <c r="BK722" s="166">
        <f>IF(PMKAFAAPAYER[[#This Row],[ ]]="Payé",PMKAFAAPAYER[[#This Row],[21.05.2025]],0)</f>
        <v>0</v>
      </c>
      <c r="BL722" s="161"/>
      <c r="BM722" s="176">
        <f>IF(PMKAFAAPAYER[[#This Row],[ ]]="Payé",PMKAFAAPAYER[[#This Row],[28.05.2025]],0)</f>
        <v>0</v>
      </c>
      <c r="BN722" s="17">
        <f t="shared" si="175"/>
        <v>0</v>
      </c>
      <c r="BO722" s="162"/>
      <c r="BP722" s="166">
        <f>IF(PMKAFAAPAYER[[#This Row],[ ]]="Payé",PMKAFAAPAYER[[#This Row],[04.06.2025]],0)</f>
        <v>0</v>
      </c>
      <c r="BQ722" s="161"/>
      <c r="BR722" s="166">
        <f>IF(PMKAFAAPAYER[[#This Row],[ ]]="Payé",PMKAFAAPAYER[[#This Row],[11.06.2025]],0)</f>
        <v>0</v>
      </c>
      <c r="BS722" s="161"/>
      <c r="BT722" s="166">
        <f>IF(PMKAFAAPAYER[[#This Row],[ ]]="Payé",PMKAFAAPAYER[[#This Row],[18.06.2025]],0)</f>
        <v>0</v>
      </c>
      <c r="BU722" s="161"/>
      <c r="BV722" s="176">
        <f>IF(PMKAFAAPAYER[[#This Row],[ ]]="Payé",PMKAFAAPAYER[[#This Row],[25.06.2025]],0)</f>
        <v>0</v>
      </c>
      <c r="BW722" s="18">
        <f t="shared" si="176"/>
        <v>0</v>
      </c>
      <c r="BX722" s="162"/>
      <c r="BY722" s="166">
        <f>IF(PMKAFAAPAYER[[#This Row],[ ]]="Payé",PMKAFAAPAYER[[#This Row],[02.07.2025]],0)</f>
        <v>0</v>
      </c>
      <c r="BZ722" s="161"/>
      <c r="CA722" s="166">
        <f>IF(PMKAFAAPAYER[[#This Row],[ ]]="Payé",PMKAFAAPAYER[[#This Row],[09.07.2025]],0)</f>
        <v>0</v>
      </c>
      <c r="CB722" s="161"/>
      <c r="CC722" s="166">
        <f>IF(PMKAFAAPAYER[[#This Row],[ ]]="Payé",PMKAFAAPAYER[[#This Row],[16.07.2025]],0)</f>
        <v>0</v>
      </c>
      <c r="CD722" s="161"/>
      <c r="CE722" s="166">
        <f>IF(PMKAFAAPAYER[[#This Row],[ ]]="Payé",PMKAFAAPAYER[[#This Row],[23.07.2025]],0)</f>
        <v>0</v>
      </c>
      <c r="CF722" s="161"/>
      <c r="CG722" s="176">
        <f>IF(PMKAFAAPAYER[[#This Row],[ ]]="Payé",PMKAFAAPAYER[[#This Row],[30.07.2025]],0)</f>
        <v>0</v>
      </c>
      <c r="CH722" s="17">
        <f t="shared" si="177"/>
        <v>0</v>
      </c>
      <c r="CI722" s="162"/>
      <c r="CJ722" s="166">
        <f>IF(PMKAFAAPAYER[[#This Row],[ ]]="Payé",PMKAFAAPAYER[[#This Row],[06.08.2025]],0)</f>
        <v>0</v>
      </c>
      <c r="CK722" s="161"/>
      <c r="CL722" s="166">
        <f>IF(PMKAFAAPAYER[[#This Row],[ ]]="Payé",PMKAFAAPAYER[[#This Row],[13.08.2025]],0)</f>
        <v>0</v>
      </c>
      <c r="CM722" s="161"/>
      <c r="CN722" s="166">
        <f>IF(PMKAFAAPAYER[[#This Row],[ ]]="Payé",PMKAFAAPAYER[[#This Row],[20.08.2025]],0)</f>
        <v>0</v>
      </c>
      <c r="CO722" s="161"/>
      <c r="CP722" s="176">
        <f>IF(PMKAFAAPAYER[[#This Row],[ ]]="Payé",PMKAFAAPAYER[[#This Row],[27.08.2025]],0)</f>
        <v>0</v>
      </c>
      <c r="CQ722" s="18">
        <f t="shared" si="178"/>
        <v>0</v>
      </c>
      <c r="CR722" s="162"/>
      <c r="CS722" s="166">
        <f>IF(PMKAFAAPAYER[[#This Row],[ ]]="Payé",PMKAFAAPAYER[[#This Row],[03.09.2025]],0)</f>
        <v>0</v>
      </c>
      <c r="CT722" s="161"/>
      <c r="CU722" s="166">
        <f>IF(PMKAFAAPAYER[[#This Row],[ ]]="Payé",PMKAFAAPAYER[[#This Row],[10.09.2025]],0)</f>
        <v>0</v>
      </c>
      <c r="CV722" s="161"/>
      <c r="CW722" s="166">
        <f>IF(PMKAFAAPAYER[[#This Row],[ ]]="Payé",PMKAFAAPAYER[[#This Row],[17.09.2025]],0)</f>
        <v>0</v>
      </c>
      <c r="CX722" s="161"/>
      <c r="CY722" s="176">
        <f>IF(PMKAFAAPAYER[[#This Row],[ ]]="Payé",PMKAFAAPAYER[[#This Row],[24.09.2025]],0)</f>
        <v>0</v>
      </c>
      <c r="CZ722" s="17">
        <f t="shared" si="179"/>
        <v>0</v>
      </c>
      <c r="DA722" s="162"/>
      <c r="DB722" s="166">
        <f>IF(PMKAFAAPAYER[[#This Row],[ ]]="Payé",PMKAFAAPAYER[[#This Row],[01.10.2025]],0)</f>
        <v>0</v>
      </c>
      <c r="DC722" s="161"/>
      <c r="DD722" s="166">
        <f>IF(PMKAFAAPAYER[[#This Row],[ ]]="Payé",PMKAFAAPAYER[[#This Row],[08.10.2025]],0)</f>
        <v>0</v>
      </c>
      <c r="DE722" s="161"/>
      <c r="DF722" s="166">
        <f>IF(PMKAFAAPAYER[[#This Row],[ ]]="Payé",PMKAFAAPAYER[[#This Row],[15.10.2025]],0)</f>
        <v>0</v>
      </c>
      <c r="DG722" s="161"/>
      <c r="DH722" s="166">
        <f>IF(PMKAFAAPAYER[[#This Row],[ ]]="Payé",PMKAFAAPAYER[[#This Row],[22.10.2025]],0)</f>
        <v>0</v>
      </c>
      <c r="DI722" s="161"/>
      <c r="DJ722" s="176">
        <f>IF(PMKAFAAPAYER[[#This Row],[ ]]="Payé",PMKAFAAPAYER[[#This Row],[29.10.2025]],0)</f>
        <v>0</v>
      </c>
      <c r="DK722" s="18">
        <f t="shared" si="180"/>
        <v>0</v>
      </c>
      <c r="DL722" s="162"/>
      <c r="DM722" s="166">
        <f>IF(PMKAFAAPAYER[[#This Row],[ ]]="Payé",PMKAFAAPAYER[[#This Row],[05.11.2025]],0)</f>
        <v>0</v>
      </c>
      <c r="DN722" s="161"/>
      <c r="DO722" s="166">
        <f>IF(PMKAFAAPAYER[[#This Row],[ ]]="Payé",PMKAFAAPAYER[[#This Row],[12.11.2025]],0)</f>
        <v>0</v>
      </c>
      <c r="DP722" s="161"/>
      <c r="DQ722" s="166">
        <f>IF(PMKAFAAPAYER[[#This Row],[ ]]="Payé",PMKAFAAPAYER[[#This Row],[19.11.2025]],0)</f>
        <v>0</v>
      </c>
      <c r="DR722" s="161"/>
      <c r="DS722" s="176">
        <f>IF(PMKAFAAPAYER[[#This Row],[ ]]="Payé",PMKAFAAPAYER[[#This Row],[26.11.2025]],0)</f>
        <v>0</v>
      </c>
      <c r="DT722" s="17">
        <f t="shared" si="181"/>
        <v>0</v>
      </c>
      <c r="DU722" s="162"/>
      <c r="DV722" s="166">
        <f>IF(PMKAFAAPAYER[[#This Row],[ ]]="Payé",PMKAFAAPAYER[[#This Row],[03.12.2025]],0)</f>
        <v>0</v>
      </c>
      <c r="DW722" s="161"/>
      <c r="DX722" s="166">
        <f>IF(PMKAFAAPAYER[[#This Row],[ ]]="Payé",PMKAFAAPAYER[[#This Row],[10.12.2025]],0)</f>
        <v>0</v>
      </c>
      <c r="DY722" s="161"/>
      <c r="DZ722" s="166">
        <f>IF(PMKAFAAPAYER[[#This Row],[ ]]="Payé",PMKAFAAPAYER[[#This Row],[17.12.2025]],0)</f>
        <v>0</v>
      </c>
      <c r="EA722" s="161"/>
      <c r="EB722" s="166">
        <f>IF(PMKAFAAPAYER[[#This Row],[ ]]="Payé",PMKAFAAPAYER[[#This Row],[24.12.2025]],0)</f>
        <v>0</v>
      </c>
      <c r="EC722" s="161"/>
      <c r="ED722" s="176">
        <f>IF(PMKAFAAPAYER[[#This Row],[ ]]="Payé",PMKAFAAPAYER[[#This Row],[31.12.2025]],0)</f>
        <v>0</v>
      </c>
      <c r="EE722" s="18">
        <f t="shared" si="182"/>
        <v>0</v>
      </c>
      <c r="EF722" s="11">
        <f t="shared" si="183"/>
        <v>0</v>
      </c>
      <c r="EG722" s="16">
        <f>+PMKAFAAPAYER[[#This Row],[CHF]]-PMKAFAAPAYER[[#This Row],[T2025]]</f>
        <v>0</v>
      </c>
    </row>
    <row r="723" spans="1:137" x14ac:dyDescent="0.3">
      <c r="A723" s="9">
        <f t="shared" si="184"/>
        <v>718</v>
      </c>
      <c r="B723" s="250"/>
      <c r="C723" s="251"/>
      <c r="D723" s="252"/>
      <c r="E723" s="253"/>
      <c r="F723" s="265">
        <f t="shared" si="170"/>
        <v>0</v>
      </c>
      <c r="G723" s="254"/>
      <c r="H723" s="255"/>
      <c r="I723" s="256"/>
      <c r="J723" s="14"/>
      <c r="K723" s="14"/>
      <c r="L723" s="14"/>
      <c r="N723" s="15"/>
      <c r="P723" s="258"/>
      <c r="Q723" s="259"/>
      <c r="R723" s="260"/>
      <c r="S723" s="166">
        <f>IF(PMKAFAAPAYER[[#This Row],[ ]]="Payé",PMKAFAAPAYER[[#This Row],[02.01.2025]],0)</f>
        <v>0</v>
      </c>
      <c r="T723" s="234"/>
      <c r="U723" s="166">
        <f>IF(PMKAFAAPAYER[[#This Row],[ ]]="Payé",PMKAFAAPAYER[[#This Row],[09.01.2025]],0)</f>
        <v>0</v>
      </c>
      <c r="V723" s="234"/>
      <c r="W723" s="166">
        <f>IF(PMKAFAAPAYER[[#This Row],[ ]]="Payé",PMKAFAAPAYER[[#This Row],[16.01.2025]],0)</f>
        <v>0</v>
      </c>
      <c r="X723" s="234"/>
      <c r="Y723" s="166">
        <f>IF(PMKAFAAPAYER[[#This Row],[ ]]="Payé",PMKAFAAPAYER[[#This Row],[23.01.2025]],0)</f>
        <v>0</v>
      </c>
      <c r="Z723" s="234"/>
      <c r="AA723" s="176">
        <f>IF(PMKAFAAPAYER[[#This Row],[ ]]="Payé",PMKAFAAPAYER[[#This Row],[30.01.2025]],0)</f>
        <v>0</v>
      </c>
      <c r="AB723" s="32">
        <f t="shared" si="171"/>
        <v>0</v>
      </c>
      <c r="AC723" s="234"/>
      <c r="AD723" s="166">
        <f>IF(PMKAFAAPAYER[[#This Row],[ ]]="Payé",PMKAFAAPAYER[[#This Row],[06.02.2025]],0)</f>
        <v>0</v>
      </c>
      <c r="AE723" s="234"/>
      <c r="AF723" s="166">
        <f>IF(PMKAFAAPAYER[[#This Row],[ ]]="Payé",PMKAFAAPAYER[[#This Row],[13.02.2025]],0)</f>
        <v>0</v>
      </c>
      <c r="AG723" s="234"/>
      <c r="AH723" s="166">
        <f>IF(PMKAFAAPAYER[[#This Row],[ ]]="Payé",PMKAFAAPAYER[[#This Row],[20.02.2025]],0)</f>
        <v>0</v>
      </c>
      <c r="AI723" s="234"/>
      <c r="AJ723" s="176">
        <f>IF(PMKAFAAPAYER[[#This Row],[ ]]="Payé",PMKAFAAPAYER[[#This Row],[27.02.2025]],0)</f>
        <v>0</v>
      </c>
      <c r="AK723" s="47">
        <f t="shared" si="172"/>
        <v>0</v>
      </c>
      <c r="AL723" s="162"/>
      <c r="AM723" s="166">
        <f>IF(PMKAFAAPAYER[[#This Row],[ ]]="Payé",PMKAFAAPAYER[[#This Row],[05.03.2025]],0)</f>
        <v>0</v>
      </c>
      <c r="AN723" s="161"/>
      <c r="AO723" s="166">
        <f>IF(PMKAFAAPAYER[[#This Row],[ ]]="Payé",PMKAFAAPAYER[[#This Row],[12.03.2025]],0)</f>
        <v>0</v>
      </c>
      <c r="AP723" s="161"/>
      <c r="AQ723" s="166">
        <f>IF(PMKAFAAPAYER[[#This Row],[ ]]="Payé",PMKAFAAPAYER[[#This Row],[19.03.2025]],0)</f>
        <v>0</v>
      </c>
      <c r="AR723" s="161"/>
      <c r="AS723" s="176">
        <f>IF(PMKAFAAPAYER[[#This Row],[ ]]="Payé",PMKAFAAPAYER[[#This Row],[26.03.2025]],0)</f>
        <v>0</v>
      </c>
      <c r="AT723" s="17">
        <f t="shared" si="173"/>
        <v>0</v>
      </c>
      <c r="AU723" s="162"/>
      <c r="AV723" s="166">
        <f>IF(PMKAFAAPAYER[[#This Row],[ ]]="Payé",PMKAFAAPAYER[[#This Row],[02.04.2025]],0)</f>
        <v>0</v>
      </c>
      <c r="AW723" s="161"/>
      <c r="AX723" s="166">
        <f>IF(PMKAFAAPAYER[[#This Row],[ ]]="Payé",PMKAFAAPAYER[[#This Row],[09.04.2025]],0)</f>
        <v>0</v>
      </c>
      <c r="AY723" s="161"/>
      <c r="AZ723" s="166">
        <f>IF(PMKAFAAPAYER[[#This Row],[ ]]="Payé",PMKAFAAPAYER[[#This Row],[16.04.2025]],0)</f>
        <v>0</v>
      </c>
      <c r="BA723" s="161"/>
      <c r="BB723" s="166">
        <f>IF(PMKAFAAPAYER[[#This Row],[ ]]="Payé",PMKAFAAPAYER[[#This Row],[23.04.2025]],0)</f>
        <v>0</v>
      </c>
      <c r="BC723" s="161"/>
      <c r="BD723" s="176">
        <f>IF(PMKAFAAPAYER[[#This Row],[ ]]="Payé",PMKAFAAPAYER[[#This Row],[30.04.2025]],0)</f>
        <v>0</v>
      </c>
      <c r="BE723" s="18">
        <f t="shared" si="174"/>
        <v>0</v>
      </c>
      <c r="BF723" s="162"/>
      <c r="BG723" s="166">
        <f>IF(PMKAFAAPAYER[[#This Row],[ ]]="Payé",PMKAFAAPAYER[[#This Row],[07.05.2025]],0)</f>
        <v>0</v>
      </c>
      <c r="BH723" s="161"/>
      <c r="BI723" s="166">
        <f>IF(PMKAFAAPAYER[[#This Row],[ ]]="Payé",PMKAFAAPAYER[[#This Row],[14.05.2025]],0)</f>
        <v>0</v>
      </c>
      <c r="BJ723" s="161"/>
      <c r="BK723" s="166">
        <f>IF(PMKAFAAPAYER[[#This Row],[ ]]="Payé",PMKAFAAPAYER[[#This Row],[21.05.2025]],0)</f>
        <v>0</v>
      </c>
      <c r="BL723" s="161"/>
      <c r="BM723" s="176">
        <f>IF(PMKAFAAPAYER[[#This Row],[ ]]="Payé",PMKAFAAPAYER[[#This Row],[28.05.2025]],0)</f>
        <v>0</v>
      </c>
      <c r="BN723" s="17">
        <f t="shared" si="175"/>
        <v>0</v>
      </c>
      <c r="BO723" s="162"/>
      <c r="BP723" s="166">
        <f>IF(PMKAFAAPAYER[[#This Row],[ ]]="Payé",PMKAFAAPAYER[[#This Row],[04.06.2025]],0)</f>
        <v>0</v>
      </c>
      <c r="BQ723" s="161"/>
      <c r="BR723" s="166">
        <f>IF(PMKAFAAPAYER[[#This Row],[ ]]="Payé",PMKAFAAPAYER[[#This Row],[11.06.2025]],0)</f>
        <v>0</v>
      </c>
      <c r="BS723" s="161"/>
      <c r="BT723" s="166">
        <f>IF(PMKAFAAPAYER[[#This Row],[ ]]="Payé",PMKAFAAPAYER[[#This Row],[18.06.2025]],0)</f>
        <v>0</v>
      </c>
      <c r="BU723" s="161"/>
      <c r="BV723" s="176">
        <f>IF(PMKAFAAPAYER[[#This Row],[ ]]="Payé",PMKAFAAPAYER[[#This Row],[25.06.2025]],0)</f>
        <v>0</v>
      </c>
      <c r="BW723" s="18">
        <f t="shared" si="176"/>
        <v>0</v>
      </c>
      <c r="BX723" s="162"/>
      <c r="BY723" s="166">
        <f>IF(PMKAFAAPAYER[[#This Row],[ ]]="Payé",PMKAFAAPAYER[[#This Row],[02.07.2025]],0)</f>
        <v>0</v>
      </c>
      <c r="BZ723" s="161"/>
      <c r="CA723" s="166">
        <f>IF(PMKAFAAPAYER[[#This Row],[ ]]="Payé",PMKAFAAPAYER[[#This Row],[09.07.2025]],0)</f>
        <v>0</v>
      </c>
      <c r="CB723" s="161"/>
      <c r="CC723" s="166">
        <f>IF(PMKAFAAPAYER[[#This Row],[ ]]="Payé",PMKAFAAPAYER[[#This Row],[16.07.2025]],0)</f>
        <v>0</v>
      </c>
      <c r="CD723" s="161"/>
      <c r="CE723" s="166">
        <f>IF(PMKAFAAPAYER[[#This Row],[ ]]="Payé",PMKAFAAPAYER[[#This Row],[23.07.2025]],0)</f>
        <v>0</v>
      </c>
      <c r="CF723" s="161"/>
      <c r="CG723" s="176">
        <f>IF(PMKAFAAPAYER[[#This Row],[ ]]="Payé",PMKAFAAPAYER[[#This Row],[30.07.2025]],0)</f>
        <v>0</v>
      </c>
      <c r="CH723" s="17">
        <f t="shared" si="177"/>
        <v>0</v>
      </c>
      <c r="CI723" s="162"/>
      <c r="CJ723" s="166">
        <f>IF(PMKAFAAPAYER[[#This Row],[ ]]="Payé",PMKAFAAPAYER[[#This Row],[06.08.2025]],0)</f>
        <v>0</v>
      </c>
      <c r="CK723" s="161"/>
      <c r="CL723" s="166">
        <f>IF(PMKAFAAPAYER[[#This Row],[ ]]="Payé",PMKAFAAPAYER[[#This Row],[13.08.2025]],0)</f>
        <v>0</v>
      </c>
      <c r="CM723" s="161"/>
      <c r="CN723" s="166">
        <f>IF(PMKAFAAPAYER[[#This Row],[ ]]="Payé",PMKAFAAPAYER[[#This Row],[20.08.2025]],0)</f>
        <v>0</v>
      </c>
      <c r="CO723" s="161"/>
      <c r="CP723" s="176">
        <f>IF(PMKAFAAPAYER[[#This Row],[ ]]="Payé",PMKAFAAPAYER[[#This Row],[27.08.2025]],0)</f>
        <v>0</v>
      </c>
      <c r="CQ723" s="18">
        <f t="shared" si="178"/>
        <v>0</v>
      </c>
      <c r="CR723" s="162"/>
      <c r="CS723" s="166">
        <f>IF(PMKAFAAPAYER[[#This Row],[ ]]="Payé",PMKAFAAPAYER[[#This Row],[03.09.2025]],0)</f>
        <v>0</v>
      </c>
      <c r="CT723" s="161"/>
      <c r="CU723" s="166">
        <f>IF(PMKAFAAPAYER[[#This Row],[ ]]="Payé",PMKAFAAPAYER[[#This Row],[10.09.2025]],0)</f>
        <v>0</v>
      </c>
      <c r="CV723" s="161"/>
      <c r="CW723" s="166">
        <f>IF(PMKAFAAPAYER[[#This Row],[ ]]="Payé",PMKAFAAPAYER[[#This Row],[17.09.2025]],0)</f>
        <v>0</v>
      </c>
      <c r="CX723" s="161"/>
      <c r="CY723" s="176">
        <f>IF(PMKAFAAPAYER[[#This Row],[ ]]="Payé",PMKAFAAPAYER[[#This Row],[24.09.2025]],0)</f>
        <v>0</v>
      </c>
      <c r="CZ723" s="17">
        <f t="shared" si="179"/>
        <v>0</v>
      </c>
      <c r="DA723" s="162"/>
      <c r="DB723" s="166">
        <f>IF(PMKAFAAPAYER[[#This Row],[ ]]="Payé",PMKAFAAPAYER[[#This Row],[01.10.2025]],0)</f>
        <v>0</v>
      </c>
      <c r="DC723" s="161"/>
      <c r="DD723" s="166">
        <f>IF(PMKAFAAPAYER[[#This Row],[ ]]="Payé",PMKAFAAPAYER[[#This Row],[08.10.2025]],0)</f>
        <v>0</v>
      </c>
      <c r="DE723" s="161"/>
      <c r="DF723" s="166">
        <f>IF(PMKAFAAPAYER[[#This Row],[ ]]="Payé",PMKAFAAPAYER[[#This Row],[15.10.2025]],0)</f>
        <v>0</v>
      </c>
      <c r="DG723" s="161"/>
      <c r="DH723" s="166">
        <f>IF(PMKAFAAPAYER[[#This Row],[ ]]="Payé",PMKAFAAPAYER[[#This Row],[22.10.2025]],0)</f>
        <v>0</v>
      </c>
      <c r="DI723" s="161"/>
      <c r="DJ723" s="176">
        <f>IF(PMKAFAAPAYER[[#This Row],[ ]]="Payé",PMKAFAAPAYER[[#This Row],[29.10.2025]],0)</f>
        <v>0</v>
      </c>
      <c r="DK723" s="18">
        <f t="shared" si="180"/>
        <v>0</v>
      </c>
      <c r="DL723" s="162"/>
      <c r="DM723" s="166">
        <f>IF(PMKAFAAPAYER[[#This Row],[ ]]="Payé",PMKAFAAPAYER[[#This Row],[05.11.2025]],0)</f>
        <v>0</v>
      </c>
      <c r="DN723" s="161"/>
      <c r="DO723" s="166">
        <f>IF(PMKAFAAPAYER[[#This Row],[ ]]="Payé",PMKAFAAPAYER[[#This Row],[12.11.2025]],0)</f>
        <v>0</v>
      </c>
      <c r="DP723" s="161"/>
      <c r="DQ723" s="166">
        <f>IF(PMKAFAAPAYER[[#This Row],[ ]]="Payé",PMKAFAAPAYER[[#This Row],[19.11.2025]],0)</f>
        <v>0</v>
      </c>
      <c r="DR723" s="161"/>
      <c r="DS723" s="176">
        <f>IF(PMKAFAAPAYER[[#This Row],[ ]]="Payé",PMKAFAAPAYER[[#This Row],[26.11.2025]],0)</f>
        <v>0</v>
      </c>
      <c r="DT723" s="17">
        <f t="shared" si="181"/>
        <v>0</v>
      </c>
      <c r="DU723" s="162"/>
      <c r="DV723" s="166">
        <f>IF(PMKAFAAPAYER[[#This Row],[ ]]="Payé",PMKAFAAPAYER[[#This Row],[03.12.2025]],0)</f>
        <v>0</v>
      </c>
      <c r="DW723" s="161"/>
      <c r="DX723" s="166">
        <f>IF(PMKAFAAPAYER[[#This Row],[ ]]="Payé",PMKAFAAPAYER[[#This Row],[10.12.2025]],0)</f>
        <v>0</v>
      </c>
      <c r="DY723" s="161"/>
      <c r="DZ723" s="166">
        <f>IF(PMKAFAAPAYER[[#This Row],[ ]]="Payé",PMKAFAAPAYER[[#This Row],[17.12.2025]],0)</f>
        <v>0</v>
      </c>
      <c r="EA723" s="161"/>
      <c r="EB723" s="166">
        <f>IF(PMKAFAAPAYER[[#This Row],[ ]]="Payé",PMKAFAAPAYER[[#This Row],[24.12.2025]],0)</f>
        <v>0</v>
      </c>
      <c r="EC723" s="161"/>
      <c r="ED723" s="176">
        <f>IF(PMKAFAAPAYER[[#This Row],[ ]]="Payé",PMKAFAAPAYER[[#This Row],[31.12.2025]],0)</f>
        <v>0</v>
      </c>
      <c r="EE723" s="18">
        <f t="shared" si="182"/>
        <v>0</v>
      </c>
      <c r="EF723" s="11">
        <f t="shared" si="183"/>
        <v>0</v>
      </c>
      <c r="EG723" s="16">
        <f>+PMKAFAAPAYER[[#This Row],[CHF]]-PMKAFAAPAYER[[#This Row],[T2025]]</f>
        <v>0</v>
      </c>
    </row>
    <row r="724" spans="1:137" x14ac:dyDescent="0.3">
      <c r="A724" s="9">
        <f t="shared" si="184"/>
        <v>719</v>
      </c>
      <c r="B724" s="250"/>
      <c r="C724" s="251"/>
      <c r="D724" s="252"/>
      <c r="E724" s="253"/>
      <c r="F724" s="265">
        <f t="shared" si="170"/>
        <v>0</v>
      </c>
      <c r="G724" s="254"/>
      <c r="H724" s="255"/>
      <c r="I724" s="256"/>
      <c r="J724" s="14"/>
      <c r="K724" s="14"/>
      <c r="L724" s="14"/>
      <c r="N724" s="15"/>
      <c r="P724" s="258"/>
      <c r="Q724" s="259"/>
      <c r="R724" s="260"/>
      <c r="S724" s="166">
        <f>IF(PMKAFAAPAYER[[#This Row],[ ]]="Payé",PMKAFAAPAYER[[#This Row],[02.01.2025]],0)</f>
        <v>0</v>
      </c>
      <c r="T724" s="234"/>
      <c r="U724" s="166">
        <f>IF(PMKAFAAPAYER[[#This Row],[ ]]="Payé",PMKAFAAPAYER[[#This Row],[09.01.2025]],0)</f>
        <v>0</v>
      </c>
      <c r="V724" s="234"/>
      <c r="W724" s="166">
        <f>IF(PMKAFAAPAYER[[#This Row],[ ]]="Payé",PMKAFAAPAYER[[#This Row],[16.01.2025]],0)</f>
        <v>0</v>
      </c>
      <c r="X724" s="234"/>
      <c r="Y724" s="166">
        <f>IF(PMKAFAAPAYER[[#This Row],[ ]]="Payé",PMKAFAAPAYER[[#This Row],[23.01.2025]],0)</f>
        <v>0</v>
      </c>
      <c r="Z724" s="234"/>
      <c r="AA724" s="176">
        <f>IF(PMKAFAAPAYER[[#This Row],[ ]]="Payé",PMKAFAAPAYER[[#This Row],[30.01.2025]],0)</f>
        <v>0</v>
      </c>
      <c r="AB724" s="32">
        <f t="shared" si="171"/>
        <v>0</v>
      </c>
      <c r="AC724" s="234"/>
      <c r="AD724" s="166">
        <f>IF(PMKAFAAPAYER[[#This Row],[ ]]="Payé",PMKAFAAPAYER[[#This Row],[06.02.2025]],0)</f>
        <v>0</v>
      </c>
      <c r="AE724" s="234"/>
      <c r="AF724" s="166">
        <f>IF(PMKAFAAPAYER[[#This Row],[ ]]="Payé",PMKAFAAPAYER[[#This Row],[13.02.2025]],0)</f>
        <v>0</v>
      </c>
      <c r="AG724" s="234"/>
      <c r="AH724" s="166">
        <f>IF(PMKAFAAPAYER[[#This Row],[ ]]="Payé",PMKAFAAPAYER[[#This Row],[20.02.2025]],0)</f>
        <v>0</v>
      </c>
      <c r="AI724" s="234"/>
      <c r="AJ724" s="176">
        <f>IF(PMKAFAAPAYER[[#This Row],[ ]]="Payé",PMKAFAAPAYER[[#This Row],[27.02.2025]],0)</f>
        <v>0</v>
      </c>
      <c r="AK724" s="47">
        <f t="shared" si="172"/>
        <v>0</v>
      </c>
      <c r="AL724" s="162"/>
      <c r="AM724" s="166">
        <f>IF(PMKAFAAPAYER[[#This Row],[ ]]="Payé",PMKAFAAPAYER[[#This Row],[05.03.2025]],0)</f>
        <v>0</v>
      </c>
      <c r="AN724" s="161"/>
      <c r="AO724" s="166">
        <f>IF(PMKAFAAPAYER[[#This Row],[ ]]="Payé",PMKAFAAPAYER[[#This Row],[12.03.2025]],0)</f>
        <v>0</v>
      </c>
      <c r="AP724" s="161"/>
      <c r="AQ724" s="166">
        <f>IF(PMKAFAAPAYER[[#This Row],[ ]]="Payé",PMKAFAAPAYER[[#This Row],[19.03.2025]],0)</f>
        <v>0</v>
      </c>
      <c r="AR724" s="161"/>
      <c r="AS724" s="176">
        <f>IF(PMKAFAAPAYER[[#This Row],[ ]]="Payé",PMKAFAAPAYER[[#This Row],[26.03.2025]],0)</f>
        <v>0</v>
      </c>
      <c r="AT724" s="17">
        <f t="shared" si="173"/>
        <v>0</v>
      </c>
      <c r="AU724" s="162"/>
      <c r="AV724" s="166">
        <f>IF(PMKAFAAPAYER[[#This Row],[ ]]="Payé",PMKAFAAPAYER[[#This Row],[02.04.2025]],0)</f>
        <v>0</v>
      </c>
      <c r="AW724" s="161"/>
      <c r="AX724" s="166">
        <f>IF(PMKAFAAPAYER[[#This Row],[ ]]="Payé",PMKAFAAPAYER[[#This Row],[09.04.2025]],0)</f>
        <v>0</v>
      </c>
      <c r="AY724" s="161"/>
      <c r="AZ724" s="166">
        <f>IF(PMKAFAAPAYER[[#This Row],[ ]]="Payé",PMKAFAAPAYER[[#This Row],[16.04.2025]],0)</f>
        <v>0</v>
      </c>
      <c r="BA724" s="161"/>
      <c r="BB724" s="166">
        <f>IF(PMKAFAAPAYER[[#This Row],[ ]]="Payé",PMKAFAAPAYER[[#This Row],[23.04.2025]],0)</f>
        <v>0</v>
      </c>
      <c r="BC724" s="161"/>
      <c r="BD724" s="176">
        <f>IF(PMKAFAAPAYER[[#This Row],[ ]]="Payé",PMKAFAAPAYER[[#This Row],[30.04.2025]],0)</f>
        <v>0</v>
      </c>
      <c r="BE724" s="18">
        <f t="shared" si="174"/>
        <v>0</v>
      </c>
      <c r="BF724" s="162"/>
      <c r="BG724" s="166">
        <f>IF(PMKAFAAPAYER[[#This Row],[ ]]="Payé",PMKAFAAPAYER[[#This Row],[07.05.2025]],0)</f>
        <v>0</v>
      </c>
      <c r="BH724" s="161"/>
      <c r="BI724" s="166">
        <f>IF(PMKAFAAPAYER[[#This Row],[ ]]="Payé",PMKAFAAPAYER[[#This Row],[14.05.2025]],0)</f>
        <v>0</v>
      </c>
      <c r="BJ724" s="161"/>
      <c r="BK724" s="166">
        <f>IF(PMKAFAAPAYER[[#This Row],[ ]]="Payé",PMKAFAAPAYER[[#This Row],[21.05.2025]],0)</f>
        <v>0</v>
      </c>
      <c r="BL724" s="161"/>
      <c r="BM724" s="176">
        <f>IF(PMKAFAAPAYER[[#This Row],[ ]]="Payé",PMKAFAAPAYER[[#This Row],[28.05.2025]],0)</f>
        <v>0</v>
      </c>
      <c r="BN724" s="17">
        <f t="shared" si="175"/>
        <v>0</v>
      </c>
      <c r="BO724" s="162"/>
      <c r="BP724" s="166">
        <f>IF(PMKAFAAPAYER[[#This Row],[ ]]="Payé",PMKAFAAPAYER[[#This Row],[04.06.2025]],0)</f>
        <v>0</v>
      </c>
      <c r="BQ724" s="161"/>
      <c r="BR724" s="166">
        <f>IF(PMKAFAAPAYER[[#This Row],[ ]]="Payé",PMKAFAAPAYER[[#This Row],[11.06.2025]],0)</f>
        <v>0</v>
      </c>
      <c r="BS724" s="161"/>
      <c r="BT724" s="166">
        <f>IF(PMKAFAAPAYER[[#This Row],[ ]]="Payé",PMKAFAAPAYER[[#This Row],[18.06.2025]],0)</f>
        <v>0</v>
      </c>
      <c r="BU724" s="161"/>
      <c r="BV724" s="176">
        <f>IF(PMKAFAAPAYER[[#This Row],[ ]]="Payé",PMKAFAAPAYER[[#This Row],[25.06.2025]],0)</f>
        <v>0</v>
      </c>
      <c r="BW724" s="18">
        <f t="shared" si="176"/>
        <v>0</v>
      </c>
      <c r="BX724" s="162"/>
      <c r="BY724" s="166">
        <f>IF(PMKAFAAPAYER[[#This Row],[ ]]="Payé",PMKAFAAPAYER[[#This Row],[02.07.2025]],0)</f>
        <v>0</v>
      </c>
      <c r="BZ724" s="161"/>
      <c r="CA724" s="166">
        <f>IF(PMKAFAAPAYER[[#This Row],[ ]]="Payé",PMKAFAAPAYER[[#This Row],[09.07.2025]],0)</f>
        <v>0</v>
      </c>
      <c r="CB724" s="161"/>
      <c r="CC724" s="166">
        <f>IF(PMKAFAAPAYER[[#This Row],[ ]]="Payé",PMKAFAAPAYER[[#This Row],[16.07.2025]],0)</f>
        <v>0</v>
      </c>
      <c r="CD724" s="161"/>
      <c r="CE724" s="166">
        <f>IF(PMKAFAAPAYER[[#This Row],[ ]]="Payé",PMKAFAAPAYER[[#This Row],[23.07.2025]],0)</f>
        <v>0</v>
      </c>
      <c r="CF724" s="161"/>
      <c r="CG724" s="176">
        <f>IF(PMKAFAAPAYER[[#This Row],[ ]]="Payé",PMKAFAAPAYER[[#This Row],[30.07.2025]],0)</f>
        <v>0</v>
      </c>
      <c r="CH724" s="17">
        <f t="shared" si="177"/>
        <v>0</v>
      </c>
      <c r="CI724" s="162"/>
      <c r="CJ724" s="166">
        <f>IF(PMKAFAAPAYER[[#This Row],[ ]]="Payé",PMKAFAAPAYER[[#This Row],[06.08.2025]],0)</f>
        <v>0</v>
      </c>
      <c r="CK724" s="161"/>
      <c r="CL724" s="166">
        <f>IF(PMKAFAAPAYER[[#This Row],[ ]]="Payé",PMKAFAAPAYER[[#This Row],[13.08.2025]],0)</f>
        <v>0</v>
      </c>
      <c r="CM724" s="161"/>
      <c r="CN724" s="166">
        <f>IF(PMKAFAAPAYER[[#This Row],[ ]]="Payé",PMKAFAAPAYER[[#This Row],[20.08.2025]],0)</f>
        <v>0</v>
      </c>
      <c r="CO724" s="161"/>
      <c r="CP724" s="176">
        <f>IF(PMKAFAAPAYER[[#This Row],[ ]]="Payé",PMKAFAAPAYER[[#This Row],[27.08.2025]],0)</f>
        <v>0</v>
      </c>
      <c r="CQ724" s="18">
        <f t="shared" si="178"/>
        <v>0</v>
      </c>
      <c r="CR724" s="162"/>
      <c r="CS724" s="166">
        <f>IF(PMKAFAAPAYER[[#This Row],[ ]]="Payé",PMKAFAAPAYER[[#This Row],[03.09.2025]],0)</f>
        <v>0</v>
      </c>
      <c r="CT724" s="161"/>
      <c r="CU724" s="166">
        <f>IF(PMKAFAAPAYER[[#This Row],[ ]]="Payé",PMKAFAAPAYER[[#This Row],[10.09.2025]],0)</f>
        <v>0</v>
      </c>
      <c r="CV724" s="161"/>
      <c r="CW724" s="166">
        <f>IF(PMKAFAAPAYER[[#This Row],[ ]]="Payé",PMKAFAAPAYER[[#This Row],[17.09.2025]],0)</f>
        <v>0</v>
      </c>
      <c r="CX724" s="161"/>
      <c r="CY724" s="176">
        <f>IF(PMKAFAAPAYER[[#This Row],[ ]]="Payé",PMKAFAAPAYER[[#This Row],[24.09.2025]],0)</f>
        <v>0</v>
      </c>
      <c r="CZ724" s="17">
        <f t="shared" si="179"/>
        <v>0</v>
      </c>
      <c r="DA724" s="162"/>
      <c r="DB724" s="166">
        <f>IF(PMKAFAAPAYER[[#This Row],[ ]]="Payé",PMKAFAAPAYER[[#This Row],[01.10.2025]],0)</f>
        <v>0</v>
      </c>
      <c r="DC724" s="161"/>
      <c r="DD724" s="166">
        <f>IF(PMKAFAAPAYER[[#This Row],[ ]]="Payé",PMKAFAAPAYER[[#This Row],[08.10.2025]],0)</f>
        <v>0</v>
      </c>
      <c r="DE724" s="161"/>
      <c r="DF724" s="166">
        <f>IF(PMKAFAAPAYER[[#This Row],[ ]]="Payé",PMKAFAAPAYER[[#This Row],[15.10.2025]],0)</f>
        <v>0</v>
      </c>
      <c r="DG724" s="161"/>
      <c r="DH724" s="166">
        <f>IF(PMKAFAAPAYER[[#This Row],[ ]]="Payé",PMKAFAAPAYER[[#This Row],[22.10.2025]],0)</f>
        <v>0</v>
      </c>
      <c r="DI724" s="161"/>
      <c r="DJ724" s="176">
        <f>IF(PMKAFAAPAYER[[#This Row],[ ]]="Payé",PMKAFAAPAYER[[#This Row],[29.10.2025]],0)</f>
        <v>0</v>
      </c>
      <c r="DK724" s="18">
        <f t="shared" si="180"/>
        <v>0</v>
      </c>
      <c r="DL724" s="162"/>
      <c r="DM724" s="166">
        <f>IF(PMKAFAAPAYER[[#This Row],[ ]]="Payé",PMKAFAAPAYER[[#This Row],[05.11.2025]],0)</f>
        <v>0</v>
      </c>
      <c r="DN724" s="161"/>
      <c r="DO724" s="166">
        <f>IF(PMKAFAAPAYER[[#This Row],[ ]]="Payé",PMKAFAAPAYER[[#This Row],[12.11.2025]],0)</f>
        <v>0</v>
      </c>
      <c r="DP724" s="161"/>
      <c r="DQ724" s="166">
        <f>IF(PMKAFAAPAYER[[#This Row],[ ]]="Payé",PMKAFAAPAYER[[#This Row],[19.11.2025]],0)</f>
        <v>0</v>
      </c>
      <c r="DR724" s="161"/>
      <c r="DS724" s="176">
        <f>IF(PMKAFAAPAYER[[#This Row],[ ]]="Payé",PMKAFAAPAYER[[#This Row],[26.11.2025]],0)</f>
        <v>0</v>
      </c>
      <c r="DT724" s="17">
        <f t="shared" si="181"/>
        <v>0</v>
      </c>
      <c r="DU724" s="162"/>
      <c r="DV724" s="166">
        <f>IF(PMKAFAAPAYER[[#This Row],[ ]]="Payé",PMKAFAAPAYER[[#This Row],[03.12.2025]],0)</f>
        <v>0</v>
      </c>
      <c r="DW724" s="161"/>
      <c r="DX724" s="166">
        <f>IF(PMKAFAAPAYER[[#This Row],[ ]]="Payé",PMKAFAAPAYER[[#This Row],[10.12.2025]],0)</f>
        <v>0</v>
      </c>
      <c r="DY724" s="161"/>
      <c r="DZ724" s="166">
        <f>IF(PMKAFAAPAYER[[#This Row],[ ]]="Payé",PMKAFAAPAYER[[#This Row],[17.12.2025]],0)</f>
        <v>0</v>
      </c>
      <c r="EA724" s="161"/>
      <c r="EB724" s="166">
        <f>IF(PMKAFAAPAYER[[#This Row],[ ]]="Payé",PMKAFAAPAYER[[#This Row],[24.12.2025]],0)</f>
        <v>0</v>
      </c>
      <c r="EC724" s="161"/>
      <c r="ED724" s="176">
        <f>IF(PMKAFAAPAYER[[#This Row],[ ]]="Payé",PMKAFAAPAYER[[#This Row],[31.12.2025]],0)</f>
        <v>0</v>
      </c>
      <c r="EE724" s="18">
        <f t="shared" si="182"/>
        <v>0</v>
      </c>
      <c r="EF724" s="11">
        <f t="shared" si="183"/>
        <v>0</v>
      </c>
      <c r="EG724" s="16">
        <f>+PMKAFAAPAYER[[#This Row],[CHF]]-PMKAFAAPAYER[[#This Row],[T2025]]</f>
        <v>0</v>
      </c>
    </row>
    <row r="725" spans="1:137" x14ac:dyDescent="0.3">
      <c r="A725" s="9">
        <f t="shared" si="184"/>
        <v>720</v>
      </c>
      <c r="B725" s="250"/>
      <c r="C725" s="251"/>
      <c r="D725" s="252"/>
      <c r="E725" s="253"/>
      <c r="F725" s="265">
        <f t="shared" si="170"/>
        <v>0</v>
      </c>
      <c r="G725" s="254"/>
      <c r="H725" s="255"/>
      <c r="I725" s="256"/>
      <c r="J725" s="14"/>
      <c r="K725" s="14"/>
      <c r="L725" s="14"/>
      <c r="N725" s="15"/>
      <c r="P725" s="258"/>
      <c r="Q725" s="259"/>
      <c r="R725" s="260"/>
      <c r="S725" s="166">
        <f>IF(PMKAFAAPAYER[[#This Row],[ ]]="Payé",PMKAFAAPAYER[[#This Row],[02.01.2025]],0)</f>
        <v>0</v>
      </c>
      <c r="T725" s="234"/>
      <c r="U725" s="166">
        <f>IF(PMKAFAAPAYER[[#This Row],[ ]]="Payé",PMKAFAAPAYER[[#This Row],[09.01.2025]],0)</f>
        <v>0</v>
      </c>
      <c r="V725" s="234"/>
      <c r="W725" s="166">
        <f>IF(PMKAFAAPAYER[[#This Row],[ ]]="Payé",PMKAFAAPAYER[[#This Row],[16.01.2025]],0)</f>
        <v>0</v>
      </c>
      <c r="X725" s="234"/>
      <c r="Y725" s="166">
        <f>IF(PMKAFAAPAYER[[#This Row],[ ]]="Payé",PMKAFAAPAYER[[#This Row],[23.01.2025]],0)</f>
        <v>0</v>
      </c>
      <c r="Z725" s="234"/>
      <c r="AA725" s="176">
        <f>IF(PMKAFAAPAYER[[#This Row],[ ]]="Payé",PMKAFAAPAYER[[#This Row],[30.01.2025]],0)</f>
        <v>0</v>
      </c>
      <c r="AB725" s="32">
        <f t="shared" si="171"/>
        <v>0</v>
      </c>
      <c r="AC725" s="234"/>
      <c r="AD725" s="166">
        <f>IF(PMKAFAAPAYER[[#This Row],[ ]]="Payé",PMKAFAAPAYER[[#This Row],[06.02.2025]],0)</f>
        <v>0</v>
      </c>
      <c r="AE725" s="234"/>
      <c r="AF725" s="166">
        <f>IF(PMKAFAAPAYER[[#This Row],[ ]]="Payé",PMKAFAAPAYER[[#This Row],[13.02.2025]],0)</f>
        <v>0</v>
      </c>
      <c r="AG725" s="234"/>
      <c r="AH725" s="166">
        <f>IF(PMKAFAAPAYER[[#This Row],[ ]]="Payé",PMKAFAAPAYER[[#This Row],[20.02.2025]],0)</f>
        <v>0</v>
      </c>
      <c r="AI725" s="234"/>
      <c r="AJ725" s="176">
        <f>IF(PMKAFAAPAYER[[#This Row],[ ]]="Payé",PMKAFAAPAYER[[#This Row],[27.02.2025]],0)</f>
        <v>0</v>
      </c>
      <c r="AK725" s="47">
        <f t="shared" si="172"/>
        <v>0</v>
      </c>
      <c r="AL725" s="162"/>
      <c r="AM725" s="166">
        <f>IF(PMKAFAAPAYER[[#This Row],[ ]]="Payé",PMKAFAAPAYER[[#This Row],[05.03.2025]],0)</f>
        <v>0</v>
      </c>
      <c r="AN725" s="161"/>
      <c r="AO725" s="166">
        <f>IF(PMKAFAAPAYER[[#This Row],[ ]]="Payé",PMKAFAAPAYER[[#This Row],[12.03.2025]],0)</f>
        <v>0</v>
      </c>
      <c r="AP725" s="161"/>
      <c r="AQ725" s="166">
        <f>IF(PMKAFAAPAYER[[#This Row],[ ]]="Payé",PMKAFAAPAYER[[#This Row],[19.03.2025]],0)</f>
        <v>0</v>
      </c>
      <c r="AR725" s="161"/>
      <c r="AS725" s="176">
        <f>IF(PMKAFAAPAYER[[#This Row],[ ]]="Payé",PMKAFAAPAYER[[#This Row],[26.03.2025]],0)</f>
        <v>0</v>
      </c>
      <c r="AT725" s="17">
        <f t="shared" si="173"/>
        <v>0</v>
      </c>
      <c r="AU725" s="162"/>
      <c r="AV725" s="166">
        <f>IF(PMKAFAAPAYER[[#This Row],[ ]]="Payé",PMKAFAAPAYER[[#This Row],[02.04.2025]],0)</f>
        <v>0</v>
      </c>
      <c r="AW725" s="161"/>
      <c r="AX725" s="166">
        <f>IF(PMKAFAAPAYER[[#This Row],[ ]]="Payé",PMKAFAAPAYER[[#This Row],[09.04.2025]],0)</f>
        <v>0</v>
      </c>
      <c r="AY725" s="161"/>
      <c r="AZ725" s="166">
        <f>IF(PMKAFAAPAYER[[#This Row],[ ]]="Payé",PMKAFAAPAYER[[#This Row],[16.04.2025]],0)</f>
        <v>0</v>
      </c>
      <c r="BA725" s="161"/>
      <c r="BB725" s="166">
        <f>IF(PMKAFAAPAYER[[#This Row],[ ]]="Payé",PMKAFAAPAYER[[#This Row],[23.04.2025]],0)</f>
        <v>0</v>
      </c>
      <c r="BC725" s="161"/>
      <c r="BD725" s="176">
        <f>IF(PMKAFAAPAYER[[#This Row],[ ]]="Payé",PMKAFAAPAYER[[#This Row],[30.04.2025]],0)</f>
        <v>0</v>
      </c>
      <c r="BE725" s="18">
        <f t="shared" si="174"/>
        <v>0</v>
      </c>
      <c r="BF725" s="162"/>
      <c r="BG725" s="166">
        <f>IF(PMKAFAAPAYER[[#This Row],[ ]]="Payé",PMKAFAAPAYER[[#This Row],[07.05.2025]],0)</f>
        <v>0</v>
      </c>
      <c r="BH725" s="161"/>
      <c r="BI725" s="166">
        <f>IF(PMKAFAAPAYER[[#This Row],[ ]]="Payé",PMKAFAAPAYER[[#This Row],[14.05.2025]],0)</f>
        <v>0</v>
      </c>
      <c r="BJ725" s="161"/>
      <c r="BK725" s="166">
        <f>IF(PMKAFAAPAYER[[#This Row],[ ]]="Payé",PMKAFAAPAYER[[#This Row],[21.05.2025]],0)</f>
        <v>0</v>
      </c>
      <c r="BL725" s="161"/>
      <c r="BM725" s="176">
        <f>IF(PMKAFAAPAYER[[#This Row],[ ]]="Payé",PMKAFAAPAYER[[#This Row],[28.05.2025]],0)</f>
        <v>0</v>
      </c>
      <c r="BN725" s="17">
        <f t="shared" si="175"/>
        <v>0</v>
      </c>
      <c r="BO725" s="162"/>
      <c r="BP725" s="166">
        <f>IF(PMKAFAAPAYER[[#This Row],[ ]]="Payé",PMKAFAAPAYER[[#This Row],[04.06.2025]],0)</f>
        <v>0</v>
      </c>
      <c r="BQ725" s="161"/>
      <c r="BR725" s="166">
        <f>IF(PMKAFAAPAYER[[#This Row],[ ]]="Payé",PMKAFAAPAYER[[#This Row],[11.06.2025]],0)</f>
        <v>0</v>
      </c>
      <c r="BS725" s="161"/>
      <c r="BT725" s="166">
        <f>IF(PMKAFAAPAYER[[#This Row],[ ]]="Payé",PMKAFAAPAYER[[#This Row],[18.06.2025]],0)</f>
        <v>0</v>
      </c>
      <c r="BU725" s="161"/>
      <c r="BV725" s="176">
        <f>IF(PMKAFAAPAYER[[#This Row],[ ]]="Payé",PMKAFAAPAYER[[#This Row],[25.06.2025]],0)</f>
        <v>0</v>
      </c>
      <c r="BW725" s="18">
        <f t="shared" si="176"/>
        <v>0</v>
      </c>
      <c r="BX725" s="162"/>
      <c r="BY725" s="166">
        <f>IF(PMKAFAAPAYER[[#This Row],[ ]]="Payé",PMKAFAAPAYER[[#This Row],[02.07.2025]],0)</f>
        <v>0</v>
      </c>
      <c r="BZ725" s="161"/>
      <c r="CA725" s="166">
        <f>IF(PMKAFAAPAYER[[#This Row],[ ]]="Payé",PMKAFAAPAYER[[#This Row],[09.07.2025]],0)</f>
        <v>0</v>
      </c>
      <c r="CB725" s="161"/>
      <c r="CC725" s="166">
        <f>IF(PMKAFAAPAYER[[#This Row],[ ]]="Payé",PMKAFAAPAYER[[#This Row],[16.07.2025]],0)</f>
        <v>0</v>
      </c>
      <c r="CD725" s="161"/>
      <c r="CE725" s="166">
        <f>IF(PMKAFAAPAYER[[#This Row],[ ]]="Payé",PMKAFAAPAYER[[#This Row],[23.07.2025]],0)</f>
        <v>0</v>
      </c>
      <c r="CF725" s="161"/>
      <c r="CG725" s="176">
        <f>IF(PMKAFAAPAYER[[#This Row],[ ]]="Payé",PMKAFAAPAYER[[#This Row],[30.07.2025]],0)</f>
        <v>0</v>
      </c>
      <c r="CH725" s="17">
        <f t="shared" si="177"/>
        <v>0</v>
      </c>
      <c r="CI725" s="162"/>
      <c r="CJ725" s="166">
        <f>IF(PMKAFAAPAYER[[#This Row],[ ]]="Payé",PMKAFAAPAYER[[#This Row],[06.08.2025]],0)</f>
        <v>0</v>
      </c>
      <c r="CK725" s="161"/>
      <c r="CL725" s="166">
        <f>IF(PMKAFAAPAYER[[#This Row],[ ]]="Payé",PMKAFAAPAYER[[#This Row],[13.08.2025]],0)</f>
        <v>0</v>
      </c>
      <c r="CM725" s="161"/>
      <c r="CN725" s="166">
        <f>IF(PMKAFAAPAYER[[#This Row],[ ]]="Payé",PMKAFAAPAYER[[#This Row],[20.08.2025]],0)</f>
        <v>0</v>
      </c>
      <c r="CO725" s="161"/>
      <c r="CP725" s="176">
        <f>IF(PMKAFAAPAYER[[#This Row],[ ]]="Payé",PMKAFAAPAYER[[#This Row],[27.08.2025]],0)</f>
        <v>0</v>
      </c>
      <c r="CQ725" s="18">
        <f t="shared" si="178"/>
        <v>0</v>
      </c>
      <c r="CR725" s="162"/>
      <c r="CS725" s="166">
        <f>IF(PMKAFAAPAYER[[#This Row],[ ]]="Payé",PMKAFAAPAYER[[#This Row],[03.09.2025]],0)</f>
        <v>0</v>
      </c>
      <c r="CT725" s="161"/>
      <c r="CU725" s="166">
        <f>IF(PMKAFAAPAYER[[#This Row],[ ]]="Payé",PMKAFAAPAYER[[#This Row],[10.09.2025]],0)</f>
        <v>0</v>
      </c>
      <c r="CV725" s="161"/>
      <c r="CW725" s="166">
        <f>IF(PMKAFAAPAYER[[#This Row],[ ]]="Payé",PMKAFAAPAYER[[#This Row],[17.09.2025]],0)</f>
        <v>0</v>
      </c>
      <c r="CX725" s="161"/>
      <c r="CY725" s="176">
        <f>IF(PMKAFAAPAYER[[#This Row],[ ]]="Payé",PMKAFAAPAYER[[#This Row],[24.09.2025]],0)</f>
        <v>0</v>
      </c>
      <c r="CZ725" s="17">
        <f t="shared" si="179"/>
        <v>0</v>
      </c>
      <c r="DA725" s="162"/>
      <c r="DB725" s="166">
        <f>IF(PMKAFAAPAYER[[#This Row],[ ]]="Payé",PMKAFAAPAYER[[#This Row],[01.10.2025]],0)</f>
        <v>0</v>
      </c>
      <c r="DC725" s="161"/>
      <c r="DD725" s="166">
        <f>IF(PMKAFAAPAYER[[#This Row],[ ]]="Payé",PMKAFAAPAYER[[#This Row],[08.10.2025]],0)</f>
        <v>0</v>
      </c>
      <c r="DE725" s="161"/>
      <c r="DF725" s="166">
        <f>IF(PMKAFAAPAYER[[#This Row],[ ]]="Payé",PMKAFAAPAYER[[#This Row],[15.10.2025]],0)</f>
        <v>0</v>
      </c>
      <c r="DG725" s="161"/>
      <c r="DH725" s="166">
        <f>IF(PMKAFAAPAYER[[#This Row],[ ]]="Payé",PMKAFAAPAYER[[#This Row],[22.10.2025]],0)</f>
        <v>0</v>
      </c>
      <c r="DI725" s="161"/>
      <c r="DJ725" s="176">
        <f>IF(PMKAFAAPAYER[[#This Row],[ ]]="Payé",PMKAFAAPAYER[[#This Row],[29.10.2025]],0)</f>
        <v>0</v>
      </c>
      <c r="DK725" s="18">
        <f t="shared" si="180"/>
        <v>0</v>
      </c>
      <c r="DL725" s="162"/>
      <c r="DM725" s="166">
        <f>IF(PMKAFAAPAYER[[#This Row],[ ]]="Payé",PMKAFAAPAYER[[#This Row],[05.11.2025]],0)</f>
        <v>0</v>
      </c>
      <c r="DN725" s="161"/>
      <c r="DO725" s="166">
        <f>IF(PMKAFAAPAYER[[#This Row],[ ]]="Payé",PMKAFAAPAYER[[#This Row],[12.11.2025]],0)</f>
        <v>0</v>
      </c>
      <c r="DP725" s="161"/>
      <c r="DQ725" s="166">
        <f>IF(PMKAFAAPAYER[[#This Row],[ ]]="Payé",PMKAFAAPAYER[[#This Row],[19.11.2025]],0)</f>
        <v>0</v>
      </c>
      <c r="DR725" s="161"/>
      <c r="DS725" s="176">
        <f>IF(PMKAFAAPAYER[[#This Row],[ ]]="Payé",PMKAFAAPAYER[[#This Row],[26.11.2025]],0)</f>
        <v>0</v>
      </c>
      <c r="DT725" s="17">
        <f t="shared" si="181"/>
        <v>0</v>
      </c>
      <c r="DU725" s="162"/>
      <c r="DV725" s="166">
        <f>IF(PMKAFAAPAYER[[#This Row],[ ]]="Payé",PMKAFAAPAYER[[#This Row],[03.12.2025]],0)</f>
        <v>0</v>
      </c>
      <c r="DW725" s="161"/>
      <c r="DX725" s="166">
        <f>IF(PMKAFAAPAYER[[#This Row],[ ]]="Payé",PMKAFAAPAYER[[#This Row],[10.12.2025]],0)</f>
        <v>0</v>
      </c>
      <c r="DY725" s="161"/>
      <c r="DZ725" s="166">
        <f>IF(PMKAFAAPAYER[[#This Row],[ ]]="Payé",PMKAFAAPAYER[[#This Row],[17.12.2025]],0)</f>
        <v>0</v>
      </c>
      <c r="EA725" s="161"/>
      <c r="EB725" s="166">
        <f>IF(PMKAFAAPAYER[[#This Row],[ ]]="Payé",PMKAFAAPAYER[[#This Row],[24.12.2025]],0)</f>
        <v>0</v>
      </c>
      <c r="EC725" s="161"/>
      <c r="ED725" s="176">
        <f>IF(PMKAFAAPAYER[[#This Row],[ ]]="Payé",PMKAFAAPAYER[[#This Row],[31.12.2025]],0)</f>
        <v>0</v>
      </c>
      <c r="EE725" s="18">
        <f t="shared" si="182"/>
        <v>0</v>
      </c>
      <c r="EF725" s="11">
        <f t="shared" si="183"/>
        <v>0</v>
      </c>
      <c r="EG725" s="16">
        <f>+PMKAFAAPAYER[[#This Row],[CHF]]-PMKAFAAPAYER[[#This Row],[T2025]]</f>
        <v>0</v>
      </c>
    </row>
    <row r="726" spans="1:137" x14ac:dyDescent="0.3">
      <c r="A726" s="9">
        <f t="shared" si="184"/>
        <v>721</v>
      </c>
      <c r="B726" s="250"/>
      <c r="C726" s="251"/>
      <c r="D726" s="252"/>
      <c r="E726" s="253"/>
      <c r="F726" s="265">
        <f t="shared" si="170"/>
        <v>0</v>
      </c>
      <c r="G726" s="254"/>
      <c r="H726" s="255"/>
      <c r="I726" s="256"/>
      <c r="J726" s="14"/>
      <c r="K726" s="14"/>
      <c r="L726" s="14"/>
      <c r="N726" s="15"/>
      <c r="P726" s="258"/>
      <c r="Q726" s="259"/>
      <c r="R726" s="260"/>
      <c r="S726" s="166">
        <f>IF(PMKAFAAPAYER[[#This Row],[ ]]="Payé",PMKAFAAPAYER[[#This Row],[02.01.2025]],0)</f>
        <v>0</v>
      </c>
      <c r="T726" s="234"/>
      <c r="U726" s="166">
        <f>IF(PMKAFAAPAYER[[#This Row],[ ]]="Payé",PMKAFAAPAYER[[#This Row],[09.01.2025]],0)</f>
        <v>0</v>
      </c>
      <c r="V726" s="234"/>
      <c r="W726" s="166">
        <f>IF(PMKAFAAPAYER[[#This Row],[ ]]="Payé",PMKAFAAPAYER[[#This Row],[16.01.2025]],0)</f>
        <v>0</v>
      </c>
      <c r="X726" s="234"/>
      <c r="Y726" s="166">
        <f>IF(PMKAFAAPAYER[[#This Row],[ ]]="Payé",PMKAFAAPAYER[[#This Row],[23.01.2025]],0)</f>
        <v>0</v>
      </c>
      <c r="Z726" s="234"/>
      <c r="AA726" s="176">
        <f>IF(PMKAFAAPAYER[[#This Row],[ ]]="Payé",PMKAFAAPAYER[[#This Row],[30.01.2025]],0)</f>
        <v>0</v>
      </c>
      <c r="AB726" s="32">
        <f t="shared" si="171"/>
        <v>0</v>
      </c>
      <c r="AC726" s="234"/>
      <c r="AD726" s="166">
        <f>IF(PMKAFAAPAYER[[#This Row],[ ]]="Payé",PMKAFAAPAYER[[#This Row],[06.02.2025]],0)</f>
        <v>0</v>
      </c>
      <c r="AE726" s="234"/>
      <c r="AF726" s="166">
        <f>IF(PMKAFAAPAYER[[#This Row],[ ]]="Payé",PMKAFAAPAYER[[#This Row],[13.02.2025]],0)</f>
        <v>0</v>
      </c>
      <c r="AG726" s="234"/>
      <c r="AH726" s="166">
        <f>IF(PMKAFAAPAYER[[#This Row],[ ]]="Payé",PMKAFAAPAYER[[#This Row],[20.02.2025]],0)</f>
        <v>0</v>
      </c>
      <c r="AI726" s="234"/>
      <c r="AJ726" s="176">
        <f>IF(PMKAFAAPAYER[[#This Row],[ ]]="Payé",PMKAFAAPAYER[[#This Row],[27.02.2025]],0)</f>
        <v>0</v>
      </c>
      <c r="AK726" s="47">
        <f t="shared" si="172"/>
        <v>0</v>
      </c>
      <c r="AL726" s="162"/>
      <c r="AM726" s="166">
        <f>IF(PMKAFAAPAYER[[#This Row],[ ]]="Payé",PMKAFAAPAYER[[#This Row],[05.03.2025]],0)</f>
        <v>0</v>
      </c>
      <c r="AN726" s="161"/>
      <c r="AO726" s="166">
        <f>IF(PMKAFAAPAYER[[#This Row],[ ]]="Payé",PMKAFAAPAYER[[#This Row],[12.03.2025]],0)</f>
        <v>0</v>
      </c>
      <c r="AP726" s="161"/>
      <c r="AQ726" s="166">
        <f>IF(PMKAFAAPAYER[[#This Row],[ ]]="Payé",PMKAFAAPAYER[[#This Row],[19.03.2025]],0)</f>
        <v>0</v>
      </c>
      <c r="AR726" s="161"/>
      <c r="AS726" s="176">
        <f>IF(PMKAFAAPAYER[[#This Row],[ ]]="Payé",PMKAFAAPAYER[[#This Row],[26.03.2025]],0)</f>
        <v>0</v>
      </c>
      <c r="AT726" s="17">
        <f t="shared" si="173"/>
        <v>0</v>
      </c>
      <c r="AU726" s="162"/>
      <c r="AV726" s="166">
        <f>IF(PMKAFAAPAYER[[#This Row],[ ]]="Payé",PMKAFAAPAYER[[#This Row],[02.04.2025]],0)</f>
        <v>0</v>
      </c>
      <c r="AW726" s="161"/>
      <c r="AX726" s="166">
        <f>IF(PMKAFAAPAYER[[#This Row],[ ]]="Payé",PMKAFAAPAYER[[#This Row],[09.04.2025]],0)</f>
        <v>0</v>
      </c>
      <c r="AY726" s="161"/>
      <c r="AZ726" s="166">
        <f>IF(PMKAFAAPAYER[[#This Row],[ ]]="Payé",PMKAFAAPAYER[[#This Row],[16.04.2025]],0)</f>
        <v>0</v>
      </c>
      <c r="BA726" s="161"/>
      <c r="BB726" s="166">
        <f>IF(PMKAFAAPAYER[[#This Row],[ ]]="Payé",PMKAFAAPAYER[[#This Row],[23.04.2025]],0)</f>
        <v>0</v>
      </c>
      <c r="BC726" s="161"/>
      <c r="BD726" s="176">
        <f>IF(PMKAFAAPAYER[[#This Row],[ ]]="Payé",PMKAFAAPAYER[[#This Row],[30.04.2025]],0)</f>
        <v>0</v>
      </c>
      <c r="BE726" s="18">
        <f t="shared" si="174"/>
        <v>0</v>
      </c>
      <c r="BF726" s="162"/>
      <c r="BG726" s="166">
        <f>IF(PMKAFAAPAYER[[#This Row],[ ]]="Payé",PMKAFAAPAYER[[#This Row],[07.05.2025]],0)</f>
        <v>0</v>
      </c>
      <c r="BH726" s="161"/>
      <c r="BI726" s="166">
        <f>IF(PMKAFAAPAYER[[#This Row],[ ]]="Payé",PMKAFAAPAYER[[#This Row],[14.05.2025]],0)</f>
        <v>0</v>
      </c>
      <c r="BJ726" s="161"/>
      <c r="BK726" s="166">
        <f>IF(PMKAFAAPAYER[[#This Row],[ ]]="Payé",PMKAFAAPAYER[[#This Row],[21.05.2025]],0)</f>
        <v>0</v>
      </c>
      <c r="BL726" s="161"/>
      <c r="BM726" s="176">
        <f>IF(PMKAFAAPAYER[[#This Row],[ ]]="Payé",PMKAFAAPAYER[[#This Row],[28.05.2025]],0)</f>
        <v>0</v>
      </c>
      <c r="BN726" s="17">
        <f t="shared" si="175"/>
        <v>0</v>
      </c>
      <c r="BO726" s="162"/>
      <c r="BP726" s="166">
        <f>IF(PMKAFAAPAYER[[#This Row],[ ]]="Payé",PMKAFAAPAYER[[#This Row],[04.06.2025]],0)</f>
        <v>0</v>
      </c>
      <c r="BQ726" s="161"/>
      <c r="BR726" s="166">
        <f>IF(PMKAFAAPAYER[[#This Row],[ ]]="Payé",PMKAFAAPAYER[[#This Row],[11.06.2025]],0)</f>
        <v>0</v>
      </c>
      <c r="BS726" s="161"/>
      <c r="BT726" s="166">
        <f>IF(PMKAFAAPAYER[[#This Row],[ ]]="Payé",PMKAFAAPAYER[[#This Row],[18.06.2025]],0)</f>
        <v>0</v>
      </c>
      <c r="BU726" s="161"/>
      <c r="BV726" s="176">
        <f>IF(PMKAFAAPAYER[[#This Row],[ ]]="Payé",PMKAFAAPAYER[[#This Row],[25.06.2025]],0)</f>
        <v>0</v>
      </c>
      <c r="BW726" s="18">
        <f t="shared" si="176"/>
        <v>0</v>
      </c>
      <c r="BX726" s="162"/>
      <c r="BY726" s="166">
        <f>IF(PMKAFAAPAYER[[#This Row],[ ]]="Payé",PMKAFAAPAYER[[#This Row],[02.07.2025]],0)</f>
        <v>0</v>
      </c>
      <c r="BZ726" s="161"/>
      <c r="CA726" s="166">
        <f>IF(PMKAFAAPAYER[[#This Row],[ ]]="Payé",PMKAFAAPAYER[[#This Row],[09.07.2025]],0)</f>
        <v>0</v>
      </c>
      <c r="CB726" s="161"/>
      <c r="CC726" s="166">
        <f>IF(PMKAFAAPAYER[[#This Row],[ ]]="Payé",PMKAFAAPAYER[[#This Row],[16.07.2025]],0)</f>
        <v>0</v>
      </c>
      <c r="CD726" s="161"/>
      <c r="CE726" s="166">
        <f>IF(PMKAFAAPAYER[[#This Row],[ ]]="Payé",PMKAFAAPAYER[[#This Row],[23.07.2025]],0)</f>
        <v>0</v>
      </c>
      <c r="CF726" s="161"/>
      <c r="CG726" s="176">
        <f>IF(PMKAFAAPAYER[[#This Row],[ ]]="Payé",PMKAFAAPAYER[[#This Row],[30.07.2025]],0)</f>
        <v>0</v>
      </c>
      <c r="CH726" s="17">
        <f t="shared" si="177"/>
        <v>0</v>
      </c>
      <c r="CI726" s="162"/>
      <c r="CJ726" s="166">
        <f>IF(PMKAFAAPAYER[[#This Row],[ ]]="Payé",PMKAFAAPAYER[[#This Row],[06.08.2025]],0)</f>
        <v>0</v>
      </c>
      <c r="CK726" s="161"/>
      <c r="CL726" s="166">
        <f>IF(PMKAFAAPAYER[[#This Row],[ ]]="Payé",PMKAFAAPAYER[[#This Row],[13.08.2025]],0)</f>
        <v>0</v>
      </c>
      <c r="CM726" s="161"/>
      <c r="CN726" s="166">
        <f>IF(PMKAFAAPAYER[[#This Row],[ ]]="Payé",PMKAFAAPAYER[[#This Row],[20.08.2025]],0)</f>
        <v>0</v>
      </c>
      <c r="CO726" s="161"/>
      <c r="CP726" s="176">
        <f>IF(PMKAFAAPAYER[[#This Row],[ ]]="Payé",PMKAFAAPAYER[[#This Row],[27.08.2025]],0)</f>
        <v>0</v>
      </c>
      <c r="CQ726" s="18">
        <f t="shared" si="178"/>
        <v>0</v>
      </c>
      <c r="CR726" s="162"/>
      <c r="CS726" s="166">
        <f>IF(PMKAFAAPAYER[[#This Row],[ ]]="Payé",PMKAFAAPAYER[[#This Row],[03.09.2025]],0)</f>
        <v>0</v>
      </c>
      <c r="CT726" s="161"/>
      <c r="CU726" s="166">
        <f>IF(PMKAFAAPAYER[[#This Row],[ ]]="Payé",PMKAFAAPAYER[[#This Row],[10.09.2025]],0)</f>
        <v>0</v>
      </c>
      <c r="CV726" s="161"/>
      <c r="CW726" s="166">
        <f>IF(PMKAFAAPAYER[[#This Row],[ ]]="Payé",PMKAFAAPAYER[[#This Row],[17.09.2025]],0)</f>
        <v>0</v>
      </c>
      <c r="CX726" s="161"/>
      <c r="CY726" s="176">
        <f>IF(PMKAFAAPAYER[[#This Row],[ ]]="Payé",PMKAFAAPAYER[[#This Row],[24.09.2025]],0)</f>
        <v>0</v>
      </c>
      <c r="CZ726" s="17">
        <f t="shared" si="179"/>
        <v>0</v>
      </c>
      <c r="DA726" s="162"/>
      <c r="DB726" s="166">
        <f>IF(PMKAFAAPAYER[[#This Row],[ ]]="Payé",PMKAFAAPAYER[[#This Row],[01.10.2025]],0)</f>
        <v>0</v>
      </c>
      <c r="DC726" s="161"/>
      <c r="DD726" s="166">
        <f>IF(PMKAFAAPAYER[[#This Row],[ ]]="Payé",PMKAFAAPAYER[[#This Row],[08.10.2025]],0)</f>
        <v>0</v>
      </c>
      <c r="DE726" s="161"/>
      <c r="DF726" s="166">
        <f>IF(PMKAFAAPAYER[[#This Row],[ ]]="Payé",PMKAFAAPAYER[[#This Row],[15.10.2025]],0)</f>
        <v>0</v>
      </c>
      <c r="DG726" s="161"/>
      <c r="DH726" s="166">
        <f>IF(PMKAFAAPAYER[[#This Row],[ ]]="Payé",PMKAFAAPAYER[[#This Row],[22.10.2025]],0)</f>
        <v>0</v>
      </c>
      <c r="DI726" s="161"/>
      <c r="DJ726" s="176">
        <f>IF(PMKAFAAPAYER[[#This Row],[ ]]="Payé",PMKAFAAPAYER[[#This Row],[29.10.2025]],0)</f>
        <v>0</v>
      </c>
      <c r="DK726" s="18">
        <f t="shared" si="180"/>
        <v>0</v>
      </c>
      <c r="DL726" s="162"/>
      <c r="DM726" s="166">
        <f>IF(PMKAFAAPAYER[[#This Row],[ ]]="Payé",PMKAFAAPAYER[[#This Row],[05.11.2025]],0)</f>
        <v>0</v>
      </c>
      <c r="DN726" s="161"/>
      <c r="DO726" s="166">
        <f>IF(PMKAFAAPAYER[[#This Row],[ ]]="Payé",PMKAFAAPAYER[[#This Row],[12.11.2025]],0)</f>
        <v>0</v>
      </c>
      <c r="DP726" s="161"/>
      <c r="DQ726" s="166">
        <f>IF(PMKAFAAPAYER[[#This Row],[ ]]="Payé",PMKAFAAPAYER[[#This Row],[19.11.2025]],0)</f>
        <v>0</v>
      </c>
      <c r="DR726" s="161"/>
      <c r="DS726" s="176">
        <f>IF(PMKAFAAPAYER[[#This Row],[ ]]="Payé",PMKAFAAPAYER[[#This Row],[26.11.2025]],0)</f>
        <v>0</v>
      </c>
      <c r="DT726" s="17">
        <f t="shared" si="181"/>
        <v>0</v>
      </c>
      <c r="DU726" s="162"/>
      <c r="DV726" s="166">
        <f>IF(PMKAFAAPAYER[[#This Row],[ ]]="Payé",PMKAFAAPAYER[[#This Row],[03.12.2025]],0)</f>
        <v>0</v>
      </c>
      <c r="DW726" s="161"/>
      <c r="DX726" s="166">
        <f>IF(PMKAFAAPAYER[[#This Row],[ ]]="Payé",PMKAFAAPAYER[[#This Row],[10.12.2025]],0)</f>
        <v>0</v>
      </c>
      <c r="DY726" s="161"/>
      <c r="DZ726" s="166">
        <f>IF(PMKAFAAPAYER[[#This Row],[ ]]="Payé",PMKAFAAPAYER[[#This Row],[17.12.2025]],0)</f>
        <v>0</v>
      </c>
      <c r="EA726" s="161"/>
      <c r="EB726" s="166">
        <f>IF(PMKAFAAPAYER[[#This Row],[ ]]="Payé",PMKAFAAPAYER[[#This Row],[24.12.2025]],0)</f>
        <v>0</v>
      </c>
      <c r="EC726" s="161"/>
      <c r="ED726" s="176">
        <f>IF(PMKAFAAPAYER[[#This Row],[ ]]="Payé",PMKAFAAPAYER[[#This Row],[31.12.2025]],0)</f>
        <v>0</v>
      </c>
      <c r="EE726" s="18">
        <f t="shared" si="182"/>
        <v>0</v>
      </c>
      <c r="EF726" s="11">
        <f t="shared" si="183"/>
        <v>0</v>
      </c>
      <c r="EG726" s="16">
        <f>+PMKAFAAPAYER[[#This Row],[CHF]]-PMKAFAAPAYER[[#This Row],[T2025]]</f>
        <v>0</v>
      </c>
    </row>
    <row r="727" spans="1:137" x14ac:dyDescent="0.3">
      <c r="A727" s="9">
        <f t="shared" si="184"/>
        <v>722</v>
      </c>
      <c r="B727" s="250"/>
      <c r="C727" s="251"/>
      <c r="D727" s="252"/>
      <c r="E727" s="253"/>
      <c r="F727" s="265">
        <f t="shared" si="170"/>
        <v>0</v>
      </c>
      <c r="G727" s="254"/>
      <c r="H727" s="255"/>
      <c r="I727" s="256"/>
      <c r="J727" s="14"/>
      <c r="K727" s="14"/>
      <c r="L727" s="14"/>
      <c r="N727" s="15"/>
      <c r="P727" s="258"/>
      <c r="Q727" s="259"/>
      <c r="R727" s="260"/>
      <c r="S727" s="166">
        <f>IF(PMKAFAAPAYER[[#This Row],[ ]]="Payé",PMKAFAAPAYER[[#This Row],[02.01.2025]],0)</f>
        <v>0</v>
      </c>
      <c r="T727" s="234"/>
      <c r="U727" s="166">
        <f>IF(PMKAFAAPAYER[[#This Row],[ ]]="Payé",PMKAFAAPAYER[[#This Row],[09.01.2025]],0)</f>
        <v>0</v>
      </c>
      <c r="V727" s="234"/>
      <c r="W727" s="166">
        <f>IF(PMKAFAAPAYER[[#This Row],[ ]]="Payé",PMKAFAAPAYER[[#This Row],[16.01.2025]],0)</f>
        <v>0</v>
      </c>
      <c r="X727" s="234"/>
      <c r="Y727" s="166">
        <f>IF(PMKAFAAPAYER[[#This Row],[ ]]="Payé",PMKAFAAPAYER[[#This Row],[23.01.2025]],0)</f>
        <v>0</v>
      </c>
      <c r="Z727" s="234"/>
      <c r="AA727" s="176">
        <f>IF(PMKAFAAPAYER[[#This Row],[ ]]="Payé",PMKAFAAPAYER[[#This Row],[30.01.2025]],0)</f>
        <v>0</v>
      </c>
      <c r="AB727" s="32">
        <f t="shared" si="171"/>
        <v>0</v>
      </c>
      <c r="AC727" s="234"/>
      <c r="AD727" s="166">
        <f>IF(PMKAFAAPAYER[[#This Row],[ ]]="Payé",PMKAFAAPAYER[[#This Row],[06.02.2025]],0)</f>
        <v>0</v>
      </c>
      <c r="AE727" s="234"/>
      <c r="AF727" s="166">
        <f>IF(PMKAFAAPAYER[[#This Row],[ ]]="Payé",PMKAFAAPAYER[[#This Row],[13.02.2025]],0)</f>
        <v>0</v>
      </c>
      <c r="AG727" s="234"/>
      <c r="AH727" s="166">
        <f>IF(PMKAFAAPAYER[[#This Row],[ ]]="Payé",PMKAFAAPAYER[[#This Row],[20.02.2025]],0)</f>
        <v>0</v>
      </c>
      <c r="AI727" s="234"/>
      <c r="AJ727" s="176">
        <f>IF(PMKAFAAPAYER[[#This Row],[ ]]="Payé",PMKAFAAPAYER[[#This Row],[27.02.2025]],0)</f>
        <v>0</v>
      </c>
      <c r="AK727" s="47">
        <f t="shared" si="172"/>
        <v>0</v>
      </c>
      <c r="AL727" s="162"/>
      <c r="AM727" s="166">
        <f>IF(PMKAFAAPAYER[[#This Row],[ ]]="Payé",PMKAFAAPAYER[[#This Row],[05.03.2025]],0)</f>
        <v>0</v>
      </c>
      <c r="AN727" s="161"/>
      <c r="AO727" s="166">
        <f>IF(PMKAFAAPAYER[[#This Row],[ ]]="Payé",PMKAFAAPAYER[[#This Row],[12.03.2025]],0)</f>
        <v>0</v>
      </c>
      <c r="AP727" s="161"/>
      <c r="AQ727" s="166">
        <f>IF(PMKAFAAPAYER[[#This Row],[ ]]="Payé",PMKAFAAPAYER[[#This Row],[19.03.2025]],0)</f>
        <v>0</v>
      </c>
      <c r="AR727" s="161"/>
      <c r="AS727" s="176">
        <f>IF(PMKAFAAPAYER[[#This Row],[ ]]="Payé",PMKAFAAPAYER[[#This Row],[26.03.2025]],0)</f>
        <v>0</v>
      </c>
      <c r="AT727" s="17">
        <f t="shared" si="173"/>
        <v>0</v>
      </c>
      <c r="AU727" s="162"/>
      <c r="AV727" s="166">
        <f>IF(PMKAFAAPAYER[[#This Row],[ ]]="Payé",PMKAFAAPAYER[[#This Row],[02.04.2025]],0)</f>
        <v>0</v>
      </c>
      <c r="AW727" s="161"/>
      <c r="AX727" s="166">
        <f>IF(PMKAFAAPAYER[[#This Row],[ ]]="Payé",PMKAFAAPAYER[[#This Row],[09.04.2025]],0)</f>
        <v>0</v>
      </c>
      <c r="AY727" s="161"/>
      <c r="AZ727" s="166">
        <f>IF(PMKAFAAPAYER[[#This Row],[ ]]="Payé",PMKAFAAPAYER[[#This Row],[16.04.2025]],0)</f>
        <v>0</v>
      </c>
      <c r="BA727" s="161"/>
      <c r="BB727" s="166">
        <f>IF(PMKAFAAPAYER[[#This Row],[ ]]="Payé",PMKAFAAPAYER[[#This Row],[23.04.2025]],0)</f>
        <v>0</v>
      </c>
      <c r="BC727" s="161"/>
      <c r="BD727" s="176">
        <f>IF(PMKAFAAPAYER[[#This Row],[ ]]="Payé",PMKAFAAPAYER[[#This Row],[30.04.2025]],0)</f>
        <v>0</v>
      </c>
      <c r="BE727" s="18">
        <f t="shared" si="174"/>
        <v>0</v>
      </c>
      <c r="BF727" s="162"/>
      <c r="BG727" s="166">
        <f>IF(PMKAFAAPAYER[[#This Row],[ ]]="Payé",PMKAFAAPAYER[[#This Row],[07.05.2025]],0)</f>
        <v>0</v>
      </c>
      <c r="BH727" s="161"/>
      <c r="BI727" s="166">
        <f>IF(PMKAFAAPAYER[[#This Row],[ ]]="Payé",PMKAFAAPAYER[[#This Row],[14.05.2025]],0)</f>
        <v>0</v>
      </c>
      <c r="BJ727" s="161"/>
      <c r="BK727" s="166">
        <f>IF(PMKAFAAPAYER[[#This Row],[ ]]="Payé",PMKAFAAPAYER[[#This Row],[21.05.2025]],0)</f>
        <v>0</v>
      </c>
      <c r="BL727" s="161"/>
      <c r="BM727" s="176">
        <f>IF(PMKAFAAPAYER[[#This Row],[ ]]="Payé",PMKAFAAPAYER[[#This Row],[28.05.2025]],0)</f>
        <v>0</v>
      </c>
      <c r="BN727" s="17">
        <f t="shared" si="175"/>
        <v>0</v>
      </c>
      <c r="BO727" s="162"/>
      <c r="BP727" s="166">
        <f>IF(PMKAFAAPAYER[[#This Row],[ ]]="Payé",PMKAFAAPAYER[[#This Row],[04.06.2025]],0)</f>
        <v>0</v>
      </c>
      <c r="BQ727" s="161"/>
      <c r="BR727" s="166">
        <f>IF(PMKAFAAPAYER[[#This Row],[ ]]="Payé",PMKAFAAPAYER[[#This Row],[11.06.2025]],0)</f>
        <v>0</v>
      </c>
      <c r="BS727" s="161"/>
      <c r="BT727" s="166">
        <f>IF(PMKAFAAPAYER[[#This Row],[ ]]="Payé",PMKAFAAPAYER[[#This Row],[18.06.2025]],0)</f>
        <v>0</v>
      </c>
      <c r="BU727" s="161"/>
      <c r="BV727" s="176">
        <f>IF(PMKAFAAPAYER[[#This Row],[ ]]="Payé",PMKAFAAPAYER[[#This Row],[25.06.2025]],0)</f>
        <v>0</v>
      </c>
      <c r="BW727" s="18">
        <f t="shared" si="176"/>
        <v>0</v>
      </c>
      <c r="BX727" s="162"/>
      <c r="BY727" s="166">
        <f>IF(PMKAFAAPAYER[[#This Row],[ ]]="Payé",PMKAFAAPAYER[[#This Row],[02.07.2025]],0)</f>
        <v>0</v>
      </c>
      <c r="BZ727" s="161"/>
      <c r="CA727" s="166">
        <f>IF(PMKAFAAPAYER[[#This Row],[ ]]="Payé",PMKAFAAPAYER[[#This Row],[09.07.2025]],0)</f>
        <v>0</v>
      </c>
      <c r="CB727" s="161"/>
      <c r="CC727" s="166">
        <f>IF(PMKAFAAPAYER[[#This Row],[ ]]="Payé",PMKAFAAPAYER[[#This Row],[16.07.2025]],0)</f>
        <v>0</v>
      </c>
      <c r="CD727" s="161"/>
      <c r="CE727" s="166">
        <f>IF(PMKAFAAPAYER[[#This Row],[ ]]="Payé",PMKAFAAPAYER[[#This Row],[23.07.2025]],0)</f>
        <v>0</v>
      </c>
      <c r="CF727" s="161"/>
      <c r="CG727" s="176">
        <f>IF(PMKAFAAPAYER[[#This Row],[ ]]="Payé",PMKAFAAPAYER[[#This Row],[30.07.2025]],0)</f>
        <v>0</v>
      </c>
      <c r="CH727" s="17">
        <f t="shared" si="177"/>
        <v>0</v>
      </c>
      <c r="CI727" s="162"/>
      <c r="CJ727" s="166">
        <f>IF(PMKAFAAPAYER[[#This Row],[ ]]="Payé",PMKAFAAPAYER[[#This Row],[06.08.2025]],0)</f>
        <v>0</v>
      </c>
      <c r="CK727" s="161"/>
      <c r="CL727" s="166">
        <f>IF(PMKAFAAPAYER[[#This Row],[ ]]="Payé",PMKAFAAPAYER[[#This Row],[13.08.2025]],0)</f>
        <v>0</v>
      </c>
      <c r="CM727" s="161"/>
      <c r="CN727" s="166">
        <f>IF(PMKAFAAPAYER[[#This Row],[ ]]="Payé",PMKAFAAPAYER[[#This Row],[20.08.2025]],0)</f>
        <v>0</v>
      </c>
      <c r="CO727" s="161"/>
      <c r="CP727" s="176">
        <f>IF(PMKAFAAPAYER[[#This Row],[ ]]="Payé",PMKAFAAPAYER[[#This Row],[27.08.2025]],0)</f>
        <v>0</v>
      </c>
      <c r="CQ727" s="18">
        <f t="shared" si="178"/>
        <v>0</v>
      </c>
      <c r="CR727" s="162"/>
      <c r="CS727" s="166">
        <f>IF(PMKAFAAPAYER[[#This Row],[ ]]="Payé",PMKAFAAPAYER[[#This Row],[03.09.2025]],0)</f>
        <v>0</v>
      </c>
      <c r="CT727" s="161"/>
      <c r="CU727" s="166">
        <f>IF(PMKAFAAPAYER[[#This Row],[ ]]="Payé",PMKAFAAPAYER[[#This Row],[10.09.2025]],0)</f>
        <v>0</v>
      </c>
      <c r="CV727" s="161"/>
      <c r="CW727" s="166">
        <f>IF(PMKAFAAPAYER[[#This Row],[ ]]="Payé",PMKAFAAPAYER[[#This Row],[17.09.2025]],0)</f>
        <v>0</v>
      </c>
      <c r="CX727" s="161"/>
      <c r="CY727" s="176">
        <f>IF(PMKAFAAPAYER[[#This Row],[ ]]="Payé",PMKAFAAPAYER[[#This Row],[24.09.2025]],0)</f>
        <v>0</v>
      </c>
      <c r="CZ727" s="17">
        <f t="shared" si="179"/>
        <v>0</v>
      </c>
      <c r="DA727" s="162"/>
      <c r="DB727" s="166">
        <f>IF(PMKAFAAPAYER[[#This Row],[ ]]="Payé",PMKAFAAPAYER[[#This Row],[01.10.2025]],0)</f>
        <v>0</v>
      </c>
      <c r="DC727" s="161"/>
      <c r="DD727" s="166">
        <f>IF(PMKAFAAPAYER[[#This Row],[ ]]="Payé",PMKAFAAPAYER[[#This Row],[08.10.2025]],0)</f>
        <v>0</v>
      </c>
      <c r="DE727" s="161"/>
      <c r="DF727" s="166">
        <f>IF(PMKAFAAPAYER[[#This Row],[ ]]="Payé",PMKAFAAPAYER[[#This Row],[15.10.2025]],0)</f>
        <v>0</v>
      </c>
      <c r="DG727" s="161"/>
      <c r="DH727" s="166">
        <f>IF(PMKAFAAPAYER[[#This Row],[ ]]="Payé",PMKAFAAPAYER[[#This Row],[22.10.2025]],0)</f>
        <v>0</v>
      </c>
      <c r="DI727" s="161"/>
      <c r="DJ727" s="176">
        <f>IF(PMKAFAAPAYER[[#This Row],[ ]]="Payé",PMKAFAAPAYER[[#This Row],[29.10.2025]],0)</f>
        <v>0</v>
      </c>
      <c r="DK727" s="18">
        <f t="shared" si="180"/>
        <v>0</v>
      </c>
      <c r="DL727" s="162"/>
      <c r="DM727" s="166">
        <f>IF(PMKAFAAPAYER[[#This Row],[ ]]="Payé",PMKAFAAPAYER[[#This Row],[05.11.2025]],0)</f>
        <v>0</v>
      </c>
      <c r="DN727" s="161"/>
      <c r="DO727" s="166">
        <f>IF(PMKAFAAPAYER[[#This Row],[ ]]="Payé",PMKAFAAPAYER[[#This Row],[12.11.2025]],0)</f>
        <v>0</v>
      </c>
      <c r="DP727" s="161"/>
      <c r="DQ727" s="166">
        <f>IF(PMKAFAAPAYER[[#This Row],[ ]]="Payé",PMKAFAAPAYER[[#This Row],[19.11.2025]],0)</f>
        <v>0</v>
      </c>
      <c r="DR727" s="161"/>
      <c r="DS727" s="176">
        <f>IF(PMKAFAAPAYER[[#This Row],[ ]]="Payé",PMKAFAAPAYER[[#This Row],[26.11.2025]],0)</f>
        <v>0</v>
      </c>
      <c r="DT727" s="17">
        <f t="shared" si="181"/>
        <v>0</v>
      </c>
      <c r="DU727" s="162"/>
      <c r="DV727" s="166">
        <f>IF(PMKAFAAPAYER[[#This Row],[ ]]="Payé",PMKAFAAPAYER[[#This Row],[03.12.2025]],0)</f>
        <v>0</v>
      </c>
      <c r="DW727" s="161"/>
      <c r="DX727" s="166">
        <f>IF(PMKAFAAPAYER[[#This Row],[ ]]="Payé",PMKAFAAPAYER[[#This Row],[10.12.2025]],0)</f>
        <v>0</v>
      </c>
      <c r="DY727" s="161"/>
      <c r="DZ727" s="166">
        <f>IF(PMKAFAAPAYER[[#This Row],[ ]]="Payé",PMKAFAAPAYER[[#This Row],[17.12.2025]],0)</f>
        <v>0</v>
      </c>
      <c r="EA727" s="161"/>
      <c r="EB727" s="166">
        <f>IF(PMKAFAAPAYER[[#This Row],[ ]]="Payé",PMKAFAAPAYER[[#This Row],[24.12.2025]],0)</f>
        <v>0</v>
      </c>
      <c r="EC727" s="161"/>
      <c r="ED727" s="176">
        <f>IF(PMKAFAAPAYER[[#This Row],[ ]]="Payé",PMKAFAAPAYER[[#This Row],[31.12.2025]],0)</f>
        <v>0</v>
      </c>
      <c r="EE727" s="18">
        <f t="shared" si="182"/>
        <v>0</v>
      </c>
      <c r="EF727" s="11">
        <f t="shared" si="183"/>
        <v>0</v>
      </c>
      <c r="EG727" s="16">
        <f>+PMKAFAAPAYER[[#This Row],[CHF]]-PMKAFAAPAYER[[#This Row],[T2025]]</f>
        <v>0</v>
      </c>
    </row>
    <row r="728" spans="1:137" x14ac:dyDescent="0.3">
      <c r="A728" s="9">
        <f t="shared" si="184"/>
        <v>723</v>
      </c>
      <c r="B728" s="250"/>
      <c r="C728" s="251"/>
      <c r="D728" s="252"/>
      <c r="E728" s="253"/>
      <c r="F728" s="265">
        <f t="shared" si="170"/>
        <v>0</v>
      </c>
      <c r="G728" s="254"/>
      <c r="H728" s="255"/>
      <c r="I728" s="256"/>
      <c r="J728" s="14"/>
      <c r="K728" s="14"/>
      <c r="L728" s="14"/>
      <c r="N728" s="15"/>
      <c r="P728" s="258"/>
      <c r="Q728" s="259"/>
      <c r="R728" s="260"/>
      <c r="S728" s="166">
        <f>IF(PMKAFAAPAYER[[#This Row],[ ]]="Payé",PMKAFAAPAYER[[#This Row],[02.01.2025]],0)</f>
        <v>0</v>
      </c>
      <c r="T728" s="234"/>
      <c r="U728" s="166">
        <f>IF(PMKAFAAPAYER[[#This Row],[ ]]="Payé",PMKAFAAPAYER[[#This Row],[09.01.2025]],0)</f>
        <v>0</v>
      </c>
      <c r="V728" s="234"/>
      <c r="W728" s="166">
        <f>IF(PMKAFAAPAYER[[#This Row],[ ]]="Payé",PMKAFAAPAYER[[#This Row],[16.01.2025]],0)</f>
        <v>0</v>
      </c>
      <c r="X728" s="234"/>
      <c r="Y728" s="166">
        <f>IF(PMKAFAAPAYER[[#This Row],[ ]]="Payé",PMKAFAAPAYER[[#This Row],[23.01.2025]],0)</f>
        <v>0</v>
      </c>
      <c r="Z728" s="234"/>
      <c r="AA728" s="176">
        <f>IF(PMKAFAAPAYER[[#This Row],[ ]]="Payé",PMKAFAAPAYER[[#This Row],[30.01.2025]],0)</f>
        <v>0</v>
      </c>
      <c r="AB728" s="32">
        <f t="shared" si="171"/>
        <v>0</v>
      </c>
      <c r="AC728" s="234"/>
      <c r="AD728" s="166">
        <f>IF(PMKAFAAPAYER[[#This Row],[ ]]="Payé",PMKAFAAPAYER[[#This Row],[06.02.2025]],0)</f>
        <v>0</v>
      </c>
      <c r="AE728" s="234"/>
      <c r="AF728" s="166">
        <f>IF(PMKAFAAPAYER[[#This Row],[ ]]="Payé",PMKAFAAPAYER[[#This Row],[13.02.2025]],0)</f>
        <v>0</v>
      </c>
      <c r="AG728" s="234"/>
      <c r="AH728" s="166">
        <f>IF(PMKAFAAPAYER[[#This Row],[ ]]="Payé",PMKAFAAPAYER[[#This Row],[20.02.2025]],0)</f>
        <v>0</v>
      </c>
      <c r="AI728" s="234"/>
      <c r="AJ728" s="176">
        <f>IF(PMKAFAAPAYER[[#This Row],[ ]]="Payé",PMKAFAAPAYER[[#This Row],[27.02.2025]],0)</f>
        <v>0</v>
      </c>
      <c r="AK728" s="47">
        <f t="shared" si="172"/>
        <v>0</v>
      </c>
      <c r="AL728" s="162"/>
      <c r="AM728" s="166">
        <f>IF(PMKAFAAPAYER[[#This Row],[ ]]="Payé",PMKAFAAPAYER[[#This Row],[05.03.2025]],0)</f>
        <v>0</v>
      </c>
      <c r="AN728" s="161"/>
      <c r="AO728" s="166">
        <f>IF(PMKAFAAPAYER[[#This Row],[ ]]="Payé",PMKAFAAPAYER[[#This Row],[12.03.2025]],0)</f>
        <v>0</v>
      </c>
      <c r="AP728" s="161"/>
      <c r="AQ728" s="166">
        <f>IF(PMKAFAAPAYER[[#This Row],[ ]]="Payé",PMKAFAAPAYER[[#This Row],[19.03.2025]],0)</f>
        <v>0</v>
      </c>
      <c r="AR728" s="161"/>
      <c r="AS728" s="176">
        <f>IF(PMKAFAAPAYER[[#This Row],[ ]]="Payé",PMKAFAAPAYER[[#This Row],[26.03.2025]],0)</f>
        <v>0</v>
      </c>
      <c r="AT728" s="17">
        <f t="shared" si="173"/>
        <v>0</v>
      </c>
      <c r="AU728" s="162"/>
      <c r="AV728" s="166">
        <f>IF(PMKAFAAPAYER[[#This Row],[ ]]="Payé",PMKAFAAPAYER[[#This Row],[02.04.2025]],0)</f>
        <v>0</v>
      </c>
      <c r="AW728" s="161"/>
      <c r="AX728" s="166">
        <f>IF(PMKAFAAPAYER[[#This Row],[ ]]="Payé",PMKAFAAPAYER[[#This Row],[09.04.2025]],0)</f>
        <v>0</v>
      </c>
      <c r="AY728" s="161"/>
      <c r="AZ728" s="166">
        <f>IF(PMKAFAAPAYER[[#This Row],[ ]]="Payé",PMKAFAAPAYER[[#This Row],[16.04.2025]],0)</f>
        <v>0</v>
      </c>
      <c r="BA728" s="161"/>
      <c r="BB728" s="166">
        <f>IF(PMKAFAAPAYER[[#This Row],[ ]]="Payé",PMKAFAAPAYER[[#This Row],[23.04.2025]],0)</f>
        <v>0</v>
      </c>
      <c r="BC728" s="161"/>
      <c r="BD728" s="176">
        <f>IF(PMKAFAAPAYER[[#This Row],[ ]]="Payé",PMKAFAAPAYER[[#This Row],[30.04.2025]],0)</f>
        <v>0</v>
      </c>
      <c r="BE728" s="18">
        <f t="shared" si="174"/>
        <v>0</v>
      </c>
      <c r="BF728" s="162"/>
      <c r="BG728" s="166">
        <f>IF(PMKAFAAPAYER[[#This Row],[ ]]="Payé",PMKAFAAPAYER[[#This Row],[07.05.2025]],0)</f>
        <v>0</v>
      </c>
      <c r="BH728" s="161"/>
      <c r="BI728" s="166">
        <f>IF(PMKAFAAPAYER[[#This Row],[ ]]="Payé",PMKAFAAPAYER[[#This Row],[14.05.2025]],0)</f>
        <v>0</v>
      </c>
      <c r="BJ728" s="161"/>
      <c r="BK728" s="166">
        <f>IF(PMKAFAAPAYER[[#This Row],[ ]]="Payé",PMKAFAAPAYER[[#This Row],[21.05.2025]],0)</f>
        <v>0</v>
      </c>
      <c r="BL728" s="161"/>
      <c r="BM728" s="176">
        <f>IF(PMKAFAAPAYER[[#This Row],[ ]]="Payé",PMKAFAAPAYER[[#This Row],[28.05.2025]],0)</f>
        <v>0</v>
      </c>
      <c r="BN728" s="17">
        <f t="shared" si="175"/>
        <v>0</v>
      </c>
      <c r="BO728" s="162"/>
      <c r="BP728" s="166">
        <f>IF(PMKAFAAPAYER[[#This Row],[ ]]="Payé",PMKAFAAPAYER[[#This Row],[04.06.2025]],0)</f>
        <v>0</v>
      </c>
      <c r="BQ728" s="161"/>
      <c r="BR728" s="166">
        <f>IF(PMKAFAAPAYER[[#This Row],[ ]]="Payé",PMKAFAAPAYER[[#This Row],[11.06.2025]],0)</f>
        <v>0</v>
      </c>
      <c r="BS728" s="161"/>
      <c r="BT728" s="166">
        <f>IF(PMKAFAAPAYER[[#This Row],[ ]]="Payé",PMKAFAAPAYER[[#This Row],[18.06.2025]],0)</f>
        <v>0</v>
      </c>
      <c r="BU728" s="161"/>
      <c r="BV728" s="176">
        <f>IF(PMKAFAAPAYER[[#This Row],[ ]]="Payé",PMKAFAAPAYER[[#This Row],[25.06.2025]],0)</f>
        <v>0</v>
      </c>
      <c r="BW728" s="18">
        <f t="shared" si="176"/>
        <v>0</v>
      </c>
      <c r="BX728" s="162"/>
      <c r="BY728" s="166">
        <f>IF(PMKAFAAPAYER[[#This Row],[ ]]="Payé",PMKAFAAPAYER[[#This Row],[02.07.2025]],0)</f>
        <v>0</v>
      </c>
      <c r="BZ728" s="161"/>
      <c r="CA728" s="166">
        <f>IF(PMKAFAAPAYER[[#This Row],[ ]]="Payé",PMKAFAAPAYER[[#This Row],[09.07.2025]],0)</f>
        <v>0</v>
      </c>
      <c r="CB728" s="161"/>
      <c r="CC728" s="166">
        <f>IF(PMKAFAAPAYER[[#This Row],[ ]]="Payé",PMKAFAAPAYER[[#This Row],[16.07.2025]],0)</f>
        <v>0</v>
      </c>
      <c r="CD728" s="161"/>
      <c r="CE728" s="166">
        <f>IF(PMKAFAAPAYER[[#This Row],[ ]]="Payé",PMKAFAAPAYER[[#This Row],[23.07.2025]],0)</f>
        <v>0</v>
      </c>
      <c r="CF728" s="161"/>
      <c r="CG728" s="176">
        <f>IF(PMKAFAAPAYER[[#This Row],[ ]]="Payé",PMKAFAAPAYER[[#This Row],[30.07.2025]],0)</f>
        <v>0</v>
      </c>
      <c r="CH728" s="17">
        <f t="shared" si="177"/>
        <v>0</v>
      </c>
      <c r="CI728" s="162"/>
      <c r="CJ728" s="166">
        <f>IF(PMKAFAAPAYER[[#This Row],[ ]]="Payé",PMKAFAAPAYER[[#This Row],[06.08.2025]],0)</f>
        <v>0</v>
      </c>
      <c r="CK728" s="161"/>
      <c r="CL728" s="166">
        <f>IF(PMKAFAAPAYER[[#This Row],[ ]]="Payé",PMKAFAAPAYER[[#This Row],[13.08.2025]],0)</f>
        <v>0</v>
      </c>
      <c r="CM728" s="161"/>
      <c r="CN728" s="166">
        <f>IF(PMKAFAAPAYER[[#This Row],[ ]]="Payé",PMKAFAAPAYER[[#This Row],[20.08.2025]],0)</f>
        <v>0</v>
      </c>
      <c r="CO728" s="161"/>
      <c r="CP728" s="176">
        <f>IF(PMKAFAAPAYER[[#This Row],[ ]]="Payé",PMKAFAAPAYER[[#This Row],[27.08.2025]],0)</f>
        <v>0</v>
      </c>
      <c r="CQ728" s="18">
        <f t="shared" si="178"/>
        <v>0</v>
      </c>
      <c r="CR728" s="162"/>
      <c r="CS728" s="166">
        <f>IF(PMKAFAAPAYER[[#This Row],[ ]]="Payé",PMKAFAAPAYER[[#This Row],[03.09.2025]],0)</f>
        <v>0</v>
      </c>
      <c r="CT728" s="161"/>
      <c r="CU728" s="166">
        <f>IF(PMKAFAAPAYER[[#This Row],[ ]]="Payé",PMKAFAAPAYER[[#This Row],[10.09.2025]],0)</f>
        <v>0</v>
      </c>
      <c r="CV728" s="161"/>
      <c r="CW728" s="166">
        <f>IF(PMKAFAAPAYER[[#This Row],[ ]]="Payé",PMKAFAAPAYER[[#This Row],[17.09.2025]],0)</f>
        <v>0</v>
      </c>
      <c r="CX728" s="161"/>
      <c r="CY728" s="176">
        <f>IF(PMKAFAAPAYER[[#This Row],[ ]]="Payé",PMKAFAAPAYER[[#This Row],[24.09.2025]],0)</f>
        <v>0</v>
      </c>
      <c r="CZ728" s="17">
        <f t="shared" si="179"/>
        <v>0</v>
      </c>
      <c r="DA728" s="162"/>
      <c r="DB728" s="166">
        <f>IF(PMKAFAAPAYER[[#This Row],[ ]]="Payé",PMKAFAAPAYER[[#This Row],[01.10.2025]],0)</f>
        <v>0</v>
      </c>
      <c r="DC728" s="161"/>
      <c r="DD728" s="166">
        <f>IF(PMKAFAAPAYER[[#This Row],[ ]]="Payé",PMKAFAAPAYER[[#This Row],[08.10.2025]],0)</f>
        <v>0</v>
      </c>
      <c r="DE728" s="161"/>
      <c r="DF728" s="166">
        <f>IF(PMKAFAAPAYER[[#This Row],[ ]]="Payé",PMKAFAAPAYER[[#This Row],[15.10.2025]],0)</f>
        <v>0</v>
      </c>
      <c r="DG728" s="161"/>
      <c r="DH728" s="166">
        <f>IF(PMKAFAAPAYER[[#This Row],[ ]]="Payé",PMKAFAAPAYER[[#This Row],[22.10.2025]],0)</f>
        <v>0</v>
      </c>
      <c r="DI728" s="161"/>
      <c r="DJ728" s="176">
        <f>IF(PMKAFAAPAYER[[#This Row],[ ]]="Payé",PMKAFAAPAYER[[#This Row],[29.10.2025]],0)</f>
        <v>0</v>
      </c>
      <c r="DK728" s="18">
        <f t="shared" si="180"/>
        <v>0</v>
      </c>
      <c r="DL728" s="162"/>
      <c r="DM728" s="166">
        <f>IF(PMKAFAAPAYER[[#This Row],[ ]]="Payé",PMKAFAAPAYER[[#This Row],[05.11.2025]],0)</f>
        <v>0</v>
      </c>
      <c r="DN728" s="161"/>
      <c r="DO728" s="166">
        <f>IF(PMKAFAAPAYER[[#This Row],[ ]]="Payé",PMKAFAAPAYER[[#This Row],[12.11.2025]],0)</f>
        <v>0</v>
      </c>
      <c r="DP728" s="161"/>
      <c r="DQ728" s="166">
        <f>IF(PMKAFAAPAYER[[#This Row],[ ]]="Payé",PMKAFAAPAYER[[#This Row],[19.11.2025]],0)</f>
        <v>0</v>
      </c>
      <c r="DR728" s="161"/>
      <c r="DS728" s="176">
        <f>IF(PMKAFAAPAYER[[#This Row],[ ]]="Payé",PMKAFAAPAYER[[#This Row],[26.11.2025]],0)</f>
        <v>0</v>
      </c>
      <c r="DT728" s="17">
        <f t="shared" si="181"/>
        <v>0</v>
      </c>
      <c r="DU728" s="162"/>
      <c r="DV728" s="166">
        <f>IF(PMKAFAAPAYER[[#This Row],[ ]]="Payé",PMKAFAAPAYER[[#This Row],[03.12.2025]],0)</f>
        <v>0</v>
      </c>
      <c r="DW728" s="161"/>
      <c r="DX728" s="166">
        <f>IF(PMKAFAAPAYER[[#This Row],[ ]]="Payé",PMKAFAAPAYER[[#This Row],[10.12.2025]],0)</f>
        <v>0</v>
      </c>
      <c r="DY728" s="161"/>
      <c r="DZ728" s="166">
        <f>IF(PMKAFAAPAYER[[#This Row],[ ]]="Payé",PMKAFAAPAYER[[#This Row],[17.12.2025]],0)</f>
        <v>0</v>
      </c>
      <c r="EA728" s="161"/>
      <c r="EB728" s="166">
        <f>IF(PMKAFAAPAYER[[#This Row],[ ]]="Payé",PMKAFAAPAYER[[#This Row],[24.12.2025]],0)</f>
        <v>0</v>
      </c>
      <c r="EC728" s="161"/>
      <c r="ED728" s="176">
        <f>IF(PMKAFAAPAYER[[#This Row],[ ]]="Payé",PMKAFAAPAYER[[#This Row],[31.12.2025]],0)</f>
        <v>0</v>
      </c>
      <c r="EE728" s="18">
        <f t="shared" si="182"/>
        <v>0</v>
      </c>
      <c r="EF728" s="11">
        <f t="shared" si="183"/>
        <v>0</v>
      </c>
      <c r="EG728" s="16">
        <f>+PMKAFAAPAYER[[#This Row],[CHF]]-PMKAFAAPAYER[[#This Row],[T2025]]</f>
        <v>0</v>
      </c>
    </row>
    <row r="729" spans="1:137" x14ac:dyDescent="0.3">
      <c r="A729" s="9">
        <f t="shared" si="184"/>
        <v>724</v>
      </c>
      <c r="B729" s="250"/>
      <c r="C729" s="251"/>
      <c r="D729" s="252"/>
      <c r="E729" s="253"/>
      <c r="F729" s="265">
        <f t="shared" si="170"/>
        <v>0</v>
      </c>
      <c r="G729" s="254"/>
      <c r="H729" s="255"/>
      <c r="I729" s="256"/>
      <c r="J729" s="14"/>
      <c r="K729" s="14"/>
      <c r="L729" s="14"/>
      <c r="N729" s="15"/>
      <c r="P729" s="258"/>
      <c r="Q729" s="259"/>
      <c r="R729" s="260"/>
      <c r="S729" s="166">
        <f>IF(PMKAFAAPAYER[[#This Row],[ ]]="Payé",PMKAFAAPAYER[[#This Row],[02.01.2025]],0)</f>
        <v>0</v>
      </c>
      <c r="T729" s="234"/>
      <c r="U729" s="166">
        <f>IF(PMKAFAAPAYER[[#This Row],[ ]]="Payé",PMKAFAAPAYER[[#This Row],[09.01.2025]],0)</f>
        <v>0</v>
      </c>
      <c r="V729" s="234"/>
      <c r="W729" s="166">
        <f>IF(PMKAFAAPAYER[[#This Row],[ ]]="Payé",PMKAFAAPAYER[[#This Row],[16.01.2025]],0)</f>
        <v>0</v>
      </c>
      <c r="X729" s="234"/>
      <c r="Y729" s="166">
        <f>IF(PMKAFAAPAYER[[#This Row],[ ]]="Payé",PMKAFAAPAYER[[#This Row],[23.01.2025]],0)</f>
        <v>0</v>
      </c>
      <c r="Z729" s="234"/>
      <c r="AA729" s="176">
        <f>IF(PMKAFAAPAYER[[#This Row],[ ]]="Payé",PMKAFAAPAYER[[#This Row],[30.01.2025]],0)</f>
        <v>0</v>
      </c>
      <c r="AB729" s="32">
        <f t="shared" si="171"/>
        <v>0</v>
      </c>
      <c r="AC729" s="234"/>
      <c r="AD729" s="166">
        <f>IF(PMKAFAAPAYER[[#This Row],[ ]]="Payé",PMKAFAAPAYER[[#This Row],[06.02.2025]],0)</f>
        <v>0</v>
      </c>
      <c r="AE729" s="234"/>
      <c r="AF729" s="166">
        <f>IF(PMKAFAAPAYER[[#This Row],[ ]]="Payé",PMKAFAAPAYER[[#This Row],[13.02.2025]],0)</f>
        <v>0</v>
      </c>
      <c r="AG729" s="234"/>
      <c r="AH729" s="166">
        <f>IF(PMKAFAAPAYER[[#This Row],[ ]]="Payé",PMKAFAAPAYER[[#This Row],[20.02.2025]],0)</f>
        <v>0</v>
      </c>
      <c r="AI729" s="234"/>
      <c r="AJ729" s="176">
        <f>IF(PMKAFAAPAYER[[#This Row],[ ]]="Payé",PMKAFAAPAYER[[#This Row],[27.02.2025]],0)</f>
        <v>0</v>
      </c>
      <c r="AK729" s="47">
        <f t="shared" si="172"/>
        <v>0</v>
      </c>
      <c r="AL729" s="162"/>
      <c r="AM729" s="166">
        <f>IF(PMKAFAAPAYER[[#This Row],[ ]]="Payé",PMKAFAAPAYER[[#This Row],[05.03.2025]],0)</f>
        <v>0</v>
      </c>
      <c r="AN729" s="161"/>
      <c r="AO729" s="166">
        <f>IF(PMKAFAAPAYER[[#This Row],[ ]]="Payé",PMKAFAAPAYER[[#This Row],[12.03.2025]],0)</f>
        <v>0</v>
      </c>
      <c r="AP729" s="161"/>
      <c r="AQ729" s="166">
        <f>IF(PMKAFAAPAYER[[#This Row],[ ]]="Payé",PMKAFAAPAYER[[#This Row],[19.03.2025]],0)</f>
        <v>0</v>
      </c>
      <c r="AR729" s="161"/>
      <c r="AS729" s="176">
        <f>IF(PMKAFAAPAYER[[#This Row],[ ]]="Payé",PMKAFAAPAYER[[#This Row],[26.03.2025]],0)</f>
        <v>0</v>
      </c>
      <c r="AT729" s="17">
        <f t="shared" si="173"/>
        <v>0</v>
      </c>
      <c r="AU729" s="162"/>
      <c r="AV729" s="166">
        <f>IF(PMKAFAAPAYER[[#This Row],[ ]]="Payé",PMKAFAAPAYER[[#This Row],[02.04.2025]],0)</f>
        <v>0</v>
      </c>
      <c r="AW729" s="161"/>
      <c r="AX729" s="166">
        <f>IF(PMKAFAAPAYER[[#This Row],[ ]]="Payé",PMKAFAAPAYER[[#This Row],[09.04.2025]],0)</f>
        <v>0</v>
      </c>
      <c r="AY729" s="161"/>
      <c r="AZ729" s="166">
        <f>IF(PMKAFAAPAYER[[#This Row],[ ]]="Payé",PMKAFAAPAYER[[#This Row],[16.04.2025]],0)</f>
        <v>0</v>
      </c>
      <c r="BA729" s="161"/>
      <c r="BB729" s="166">
        <f>IF(PMKAFAAPAYER[[#This Row],[ ]]="Payé",PMKAFAAPAYER[[#This Row],[23.04.2025]],0)</f>
        <v>0</v>
      </c>
      <c r="BC729" s="161"/>
      <c r="BD729" s="176">
        <f>IF(PMKAFAAPAYER[[#This Row],[ ]]="Payé",PMKAFAAPAYER[[#This Row],[30.04.2025]],0)</f>
        <v>0</v>
      </c>
      <c r="BE729" s="18">
        <f t="shared" si="174"/>
        <v>0</v>
      </c>
      <c r="BF729" s="162"/>
      <c r="BG729" s="166">
        <f>IF(PMKAFAAPAYER[[#This Row],[ ]]="Payé",PMKAFAAPAYER[[#This Row],[07.05.2025]],0)</f>
        <v>0</v>
      </c>
      <c r="BH729" s="161"/>
      <c r="BI729" s="166">
        <f>IF(PMKAFAAPAYER[[#This Row],[ ]]="Payé",PMKAFAAPAYER[[#This Row],[14.05.2025]],0)</f>
        <v>0</v>
      </c>
      <c r="BJ729" s="161"/>
      <c r="BK729" s="166">
        <f>IF(PMKAFAAPAYER[[#This Row],[ ]]="Payé",PMKAFAAPAYER[[#This Row],[21.05.2025]],0)</f>
        <v>0</v>
      </c>
      <c r="BL729" s="161"/>
      <c r="BM729" s="176">
        <f>IF(PMKAFAAPAYER[[#This Row],[ ]]="Payé",PMKAFAAPAYER[[#This Row],[28.05.2025]],0)</f>
        <v>0</v>
      </c>
      <c r="BN729" s="17">
        <f t="shared" si="175"/>
        <v>0</v>
      </c>
      <c r="BO729" s="162"/>
      <c r="BP729" s="166">
        <f>IF(PMKAFAAPAYER[[#This Row],[ ]]="Payé",PMKAFAAPAYER[[#This Row],[04.06.2025]],0)</f>
        <v>0</v>
      </c>
      <c r="BQ729" s="161"/>
      <c r="BR729" s="166">
        <f>IF(PMKAFAAPAYER[[#This Row],[ ]]="Payé",PMKAFAAPAYER[[#This Row],[11.06.2025]],0)</f>
        <v>0</v>
      </c>
      <c r="BS729" s="161"/>
      <c r="BT729" s="166">
        <f>IF(PMKAFAAPAYER[[#This Row],[ ]]="Payé",PMKAFAAPAYER[[#This Row],[18.06.2025]],0)</f>
        <v>0</v>
      </c>
      <c r="BU729" s="161"/>
      <c r="BV729" s="176">
        <f>IF(PMKAFAAPAYER[[#This Row],[ ]]="Payé",PMKAFAAPAYER[[#This Row],[25.06.2025]],0)</f>
        <v>0</v>
      </c>
      <c r="BW729" s="18">
        <f t="shared" si="176"/>
        <v>0</v>
      </c>
      <c r="BX729" s="162"/>
      <c r="BY729" s="166">
        <f>IF(PMKAFAAPAYER[[#This Row],[ ]]="Payé",PMKAFAAPAYER[[#This Row],[02.07.2025]],0)</f>
        <v>0</v>
      </c>
      <c r="BZ729" s="161"/>
      <c r="CA729" s="166">
        <f>IF(PMKAFAAPAYER[[#This Row],[ ]]="Payé",PMKAFAAPAYER[[#This Row],[09.07.2025]],0)</f>
        <v>0</v>
      </c>
      <c r="CB729" s="161"/>
      <c r="CC729" s="166">
        <f>IF(PMKAFAAPAYER[[#This Row],[ ]]="Payé",PMKAFAAPAYER[[#This Row],[16.07.2025]],0)</f>
        <v>0</v>
      </c>
      <c r="CD729" s="161"/>
      <c r="CE729" s="166">
        <f>IF(PMKAFAAPAYER[[#This Row],[ ]]="Payé",PMKAFAAPAYER[[#This Row],[23.07.2025]],0)</f>
        <v>0</v>
      </c>
      <c r="CF729" s="161"/>
      <c r="CG729" s="176">
        <f>IF(PMKAFAAPAYER[[#This Row],[ ]]="Payé",PMKAFAAPAYER[[#This Row],[30.07.2025]],0)</f>
        <v>0</v>
      </c>
      <c r="CH729" s="17">
        <f t="shared" si="177"/>
        <v>0</v>
      </c>
      <c r="CI729" s="162"/>
      <c r="CJ729" s="166">
        <f>IF(PMKAFAAPAYER[[#This Row],[ ]]="Payé",PMKAFAAPAYER[[#This Row],[06.08.2025]],0)</f>
        <v>0</v>
      </c>
      <c r="CK729" s="161"/>
      <c r="CL729" s="166">
        <f>IF(PMKAFAAPAYER[[#This Row],[ ]]="Payé",PMKAFAAPAYER[[#This Row],[13.08.2025]],0)</f>
        <v>0</v>
      </c>
      <c r="CM729" s="161"/>
      <c r="CN729" s="166">
        <f>IF(PMKAFAAPAYER[[#This Row],[ ]]="Payé",PMKAFAAPAYER[[#This Row],[20.08.2025]],0)</f>
        <v>0</v>
      </c>
      <c r="CO729" s="161"/>
      <c r="CP729" s="176">
        <f>IF(PMKAFAAPAYER[[#This Row],[ ]]="Payé",PMKAFAAPAYER[[#This Row],[27.08.2025]],0)</f>
        <v>0</v>
      </c>
      <c r="CQ729" s="18">
        <f t="shared" si="178"/>
        <v>0</v>
      </c>
      <c r="CR729" s="162"/>
      <c r="CS729" s="166">
        <f>IF(PMKAFAAPAYER[[#This Row],[ ]]="Payé",PMKAFAAPAYER[[#This Row],[03.09.2025]],0)</f>
        <v>0</v>
      </c>
      <c r="CT729" s="161"/>
      <c r="CU729" s="166">
        <f>IF(PMKAFAAPAYER[[#This Row],[ ]]="Payé",PMKAFAAPAYER[[#This Row],[10.09.2025]],0)</f>
        <v>0</v>
      </c>
      <c r="CV729" s="161"/>
      <c r="CW729" s="166">
        <f>IF(PMKAFAAPAYER[[#This Row],[ ]]="Payé",PMKAFAAPAYER[[#This Row],[17.09.2025]],0)</f>
        <v>0</v>
      </c>
      <c r="CX729" s="161"/>
      <c r="CY729" s="176">
        <f>IF(PMKAFAAPAYER[[#This Row],[ ]]="Payé",PMKAFAAPAYER[[#This Row],[24.09.2025]],0)</f>
        <v>0</v>
      </c>
      <c r="CZ729" s="17">
        <f t="shared" si="179"/>
        <v>0</v>
      </c>
      <c r="DA729" s="162"/>
      <c r="DB729" s="166">
        <f>IF(PMKAFAAPAYER[[#This Row],[ ]]="Payé",PMKAFAAPAYER[[#This Row],[01.10.2025]],0)</f>
        <v>0</v>
      </c>
      <c r="DC729" s="161"/>
      <c r="DD729" s="166">
        <f>IF(PMKAFAAPAYER[[#This Row],[ ]]="Payé",PMKAFAAPAYER[[#This Row],[08.10.2025]],0)</f>
        <v>0</v>
      </c>
      <c r="DE729" s="161"/>
      <c r="DF729" s="166">
        <f>IF(PMKAFAAPAYER[[#This Row],[ ]]="Payé",PMKAFAAPAYER[[#This Row],[15.10.2025]],0)</f>
        <v>0</v>
      </c>
      <c r="DG729" s="161"/>
      <c r="DH729" s="166">
        <f>IF(PMKAFAAPAYER[[#This Row],[ ]]="Payé",PMKAFAAPAYER[[#This Row],[22.10.2025]],0)</f>
        <v>0</v>
      </c>
      <c r="DI729" s="161"/>
      <c r="DJ729" s="176">
        <f>IF(PMKAFAAPAYER[[#This Row],[ ]]="Payé",PMKAFAAPAYER[[#This Row],[29.10.2025]],0)</f>
        <v>0</v>
      </c>
      <c r="DK729" s="18">
        <f t="shared" si="180"/>
        <v>0</v>
      </c>
      <c r="DL729" s="162"/>
      <c r="DM729" s="166">
        <f>IF(PMKAFAAPAYER[[#This Row],[ ]]="Payé",PMKAFAAPAYER[[#This Row],[05.11.2025]],0)</f>
        <v>0</v>
      </c>
      <c r="DN729" s="161"/>
      <c r="DO729" s="166">
        <f>IF(PMKAFAAPAYER[[#This Row],[ ]]="Payé",PMKAFAAPAYER[[#This Row],[12.11.2025]],0)</f>
        <v>0</v>
      </c>
      <c r="DP729" s="161"/>
      <c r="DQ729" s="166">
        <f>IF(PMKAFAAPAYER[[#This Row],[ ]]="Payé",PMKAFAAPAYER[[#This Row],[19.11.2025]],0)</f>
        <v>0</v>
      </c>
      <c r="DR729" s="161"/>
      <c r="DS729" s="176">
        <f>IF(PMKAFAAPAYER[[#This Row],[ ]]="Payé",PMKAFAAPAYER[[#This Row],[26.11.2025]],0)</f>
        <v>0</v>
      </c>
      <c r="DT729" s="17">
        <f t="shared" si="181"/>
        <v>0</v>
      </c>
      <c r="DU729" s="162"/>
      <c r="DV729" s="166">
        <f>IF(PMKAFAAPAYER[[#This Row],[ ]]="Payé",PMKAFAAPAYER[[#This Row],[03.12.2025]],0)</f>
        <v>0</v>
      </c>
      <c r="DW729" s="161"/>
      <c r="DX729" s="166">
        <f>IF(PMKAFAAPAYER[[#This Row],[ ]]="Payé",PMKAFAAPAYER[[#This Row],[10.12.2025]],0)</f>
        <v>0</v>
      </c>
      <c r="DY729" s="161"/>
      <c r="DZ729" s="166">
        <f>IF(PMKAFAAPAYER[[#This Row],[ ]]="Payé",PMKAFAAPAYER[[#This Row],[17.12.2025]],0)</f>
        <v>0</v>
      </c>
      <c r="EA729" s="161"/>
      <c r="EB729" s="166">
        <f>IF(PMKAFAAPAYER[[#This Row],[ ]]="Payé",PMKAFAAPAYER[[#This Row],[24.12.2025]],0)</f>
        <v>0</v>
      </c>
      <c r="EC729" s="161"/>
      <c r="ED729" s="176">
        <f>IF(PMKAFAAPAYER[[#This Row],[ ]]="Payé",PMKAFAAPAYER[[#This Row],[31.12.2025]],0)</f>
        <v>0</v>
      </c>
      <c r="EE729" s="18">
        <f t="shared" si="182"/>
        <v>0</v>
      </c>
      <c r="EF729" s="11">
        <f t="shared" si="183"/>
        <v>0</v>
      </c>
      <c r="EG729" s="16">
        <f>+PMKAFAAPAYER[[#This Row],[CHF]]-PMKAFAAPAYER[[#This Row],[T2025]]</f>
        <v>0</v>
      </c>
    </row>
    <row r="730" spans="1:137" x14ac:dyDescent="0.3">
      <c r="A730" s="9">
        <f t="shared" si="184"/>
        <v>725</v>
      </c>
      <c r="B730" s="250"/>
      <c r="C730" s="251"/>
      <c r="D730" s="252"/>
      <c r="E730" s="253"/>
      <c r="F730" s="265">
        <f t="shared" si="170"/>
        <v>0</v>
      </c>
      <c r="G730" s="254"/>
      <c r="H730" s="255"/>
      <c r="I730" s="256"/>
      <c r="J730" s="14"/>
      <c r="K730" s="14"/>
      <c r="L730" s="14"/>
      <c r="N730" s="15"/>
      <c r="P730" s="258"/>
      <c r="Q730" s="259"/>
      <c r="R730" s="260"/>
      <c r="S730" s="166">
        <f>IF(PMKAFAAPAYER[[#This Row],[ ]]="Payé",PMKAFAAPAYER[[#This Row],[02.01.2025]],0)</f>
        <v>0</v>
      </c>
      <c r="T730" s="234"/>
      <c r="U730" s="166">
        <f>IF(PMKAFAAPAYER[[#This Row],[ ]]="Payé",PMKAFAAPAYER[[#This Row],[09.01.2025]],0)</f>
        <v>0</v>
      </c>
      <c r="V730" s="234"/>
      <c r="W730" s="166">
        <f>IF(PMKAFAAPAYER[[#This Row],[ ]]="Payé",PMKAFAAPAYER[[#This Row],[16.01.2025]],0)</f>
        <v>0</v>
      </c>
      <c r="X730" s="234"/>
      <c r="Y730" s="166">
        <f>IF(PMKAFAAPAYER[[#This Row],[ ]]="Payé",PMKAFAAPAYER[[#This Row],[23.01.2025]],0)</f>
        <v>0</v>
      </c>
      <c r="Z730" s="234"/>
      <c r="AA730" s="176">
        <f>IF(PMKAFAAPAYER[[#This Row],[ ]]="Payé",PMKAFAAPAYER[[#This Row],[30.01.2025]],0)</f>
        <v>0</v>
      </c>
      <c r="AB730" s="32">
        <f t="shared" si="171"/>
        <v>0</v>
      </c>
      <c r="AC730" s="234"/>
      <c r="AD730" s="166">
        <f>IF(PMKAFAAPAYER[[#This Row],[ ]]="Payé",PMKAFAAPAYER[[#This Row],[06.02.2025]],0)</f>
        <v>0</v>
      </c>
      <c r="AE730" s="234"/>
      <c r="AF730" s="166">
        <f>IF(PMKAFAAPAYER[[#This Row],[ ]]="Payé",PMKAFAAPAYER[[#This Row],[13.02.2025]],0)</f>
        <v>0</v>
      </c>
      <c r="AG730" s="234"/>
      <c r="AH730" s="166">
        <f>IF(PMKAFAAPAYER[[#This Row],[ ]]="Payé",PMKAFAAPAYER[[#This Row],[20.02.2025]],0)</f>
        <v>0</v>
      </c>
      <c r="AI730" s="234"/>
      <c r="AJ730" s="176">
        <f>IF(PMKAFAAPAYER[[#This Row],[ ]]="Payé",PMKAFAAPAYER[[#This Row],[27.02.2025]],0)</f>
        <v>0</v>
      </c>
      <c r="AK730" s="47">
        <f t="shared" si="172"/>
        <v>0</v>
      </c>
      <c r="AL730" s="162"/>
      <c r="AM730" s="166">
        <f>IF(PMKAFAAPAYER[[#This Row],[ ]]="Payé",PMKAFAAPAYER[[#This Row],[05.03.2025]],0)</f>
        <v>0</v>
      </c>
      <c r="AN730" s="161"/>
      <c r="AO730" s="166">
        <f>IF(PMKAFAAPAYER[[#This Row],[ ]]="Payé",PMKAFAAPAYER[[#This Row],[12.03.2025]],0)</f>
        <v>0</v>
      </c>
      <c r="AP730" s="161"/>
      <c r="AQ730" s="166">
        <f>IF(PMKAFAAPAYER[[#This Row],[ ]]="Payé",PMKAFAAPAYER[[#This Row],[19.03.2025]],0)</f>
        <v>0</v>
      </c>
      <c r="AR730" s="161"/>
      <c r="AS730" s="176">
        <f>IF(PMKAFAAPAYER[[#This Row],[ ]]="Payé",PMKAFAAPAYER[[#This Row],[26.03.2025]],0)</f>
        <v>0</v>
      </c>
      <c r="AT730" s="17">
        <f t="shared" si="173"/>
        <v>0</v>
      </c>
      <c r="AU730" s="162"/>
      <c r="AV730" s="166">
        <f>IF(PMKAFAAPAYER[[#This Row],[ ]]="Payé",PMKAFAAPAYER[[#This Row],[02.04.2025]],0)</f>
        <v>0</v>
      </c>
      <c r="AW730" s="161"/>
      <c r="AX730" s="166">
        <f>IF(PMKAFAAPAYER[[#This Row],[ ]]="Payé",PMKAFAAPAYER[[#This Row],[09.04.2025]],0)</f>
        <v>0</v>
      </c>
      <c r="AY730" s="161"/>
      <c r="AZ730" s="166">
        <f>IF(PMKAFAAPAYER[[#This Row],[ ]]="Payé",PMKAFAAPAYER[[#This Row],[16.04.2025]],0)</f>
        <v>0</v>
      </c>
      <c r="BA730" s="161"/>
      <c r="BB730" s="166">
        <f>IF(PMKAFAAPAYER[[#This Row],[ ]]="Payé",PMKAFAAPAYER[[#This Row],[23.04.2025]],0)</f>
        <v>0</v>
      </c>
      <c r="BC730" s="161"/>
      <c r="BD730" s="176">
        <f>IF(PMKAFAAPAYER[[#This Row],[ ]]="Payé",PMKAFAAPAYER[[#This Row],[30.04.2025]],0)</f>
        <v>0</v>
      </c>
      <c r="BE730" s="18">
        <f t="shared" si="174"/>
        <v>0</v>
      </c>
      <c r="BF730" s="162"/>
      <c r="BG730" s="166">
        <f>IF(PMKAFAAPAYER[[#This Row],[ ]]="Payé",PMKAFAAPAYER[[#This Row],[07.05.2025]],0)</f>
        <v>0</v>
      </c>
      <c r="BH730" s="161"/>
      <c r="BI730" s="166">
        <f>IF(PMKAFAAPAYER[[#This Row],[ ]]="Payé",PMKAFAAPAYER[[#This Row],[14.05.2025]],0)</f>
        <v>0</v>
      </c>
      <c r="BJ730" s="161"/>
      <c r="BK730" s="166">
        <f>IF(PMKAFAAPAYER[[#This Row],[ ]]="Payé",PMKAFAAPAYER[[#This Row],[21.05.2025]],0)</f>
        <v>0</v>
      </c>
      <c r="BL730" s="161"/>
      <c r="BM730" s="176">
        <f>IF(PMKAFAAPAYER[[#This Row],[ ]]="Payé",PMKAFAAPAYER[[#This Row],[28.05.2025]],0)</f>
        <v>0</v>
      </c>
      <c r="BN730" s="17">
        <f t="shared" si="175"/>
        <v>0</v>
      </c>
      <c r="BO730" s="162"/>
      <c r="BP730" s="166">
        <f>IF(PMKAFAAPAYER[[#This Row],[ ]]="Payé",PMKAFAAPAYER[[#This Row],[04.06.2025]],0)</f>
        <v>0</v>
      </c>
      <c r="BQ730" s="161"/>
      <c r="BR730" s="166">
        <f>IF(PMKAFAAPAYER[[#This Row],[ ]]="Payé",PMKAFAAPAYER[[#This Row],[11.06.2025]],0)</f>
        <v>0</v>
      </c>
      <c r="BS730" s="161"/>
      <c r="BT730" s="166">
        <f>IF(PMKAFAAPAYER[[#This Row],[ ]]="Payé",PMKAFAAPAYER[[#This Row],[18.06.2025]],0)</f>
        <v>0</v>
      </c>
      <c r="BU730" s="161"/>
      <c r="BV730" s="176">
        <f>IF(PMKAFAAPAYER[[#This Row],[ ]]="Payé",PMKAFAAPAYER[[#This Row],[25.06.2025]],0)</f>
        <v>0</v>
      </c>
      <c r="BW730" s="18">
        <f t="shared" si="176"/>
        <v>0</v>
      </c>
      <c r="BX730" s="162"/>
      <c r="BY730" s="166">
        <f>IF(PMKAFAAPAYER[[#This Row],[ ]]="Payé",PMKAFAAPAYER[[#This Row],[02.07.2025]],0)</f>
        <v>0</v>
      </c>
      <c r="BZ730" s="161"/>
      <c r="CA730" s="166">
        <f>IF(PMKAFAAPAYER[[#This Row],[ ]]="Payé",PMKAFAAPAYER[[#This Row],[09.07.2025]],0)</f>
        <v>0</v>
      </c>
      <c r="CB730" s="161"/>
      <c r="CC730" s="166">
        <f>IF(PMKAFAAPAYER[[#This Row],[ ]]="Payé",PMKAFAAPAYER[[#This Row],[16.07.2025]],0)</f>
        <v>0</v>
      </c>
      <c r="CD730" s="161"/>
      <c r="CE730" s="166">
        <f>IF(PMKAFAAPAYER[[#This Row],[ ]]="Payé",PMKAFAAPAYER[[#This Row],[23.07.2025]],0)</f>
        <v>0</v>
      </c>
      <c r="CF730" s="161"/>
      <c r="CG730" s="176">
        <f>IF(PMKAFAAPAYER[[#This Row],[ ]]="Payé",PMKAFAAPAYER[[#This Row],[30.07.2025]],0)</f>
        <v>0</v>
      </c>
      <c r="CH730" s="17">
        <f t="shared" si="177"/>
        <v>0</v>
      </c>
      <c r="CI730" s="162"/>
      <c r="CJ730" s="166">
        <f>IF(PMKAFAAPAYER[[#This Row],[ ]]="Payé",PMKAFAAPAYER[[#This Row],[06.08.2025]],0)</f>
        <v>0</v>
      </c>
      <c r="CK730" s="161"/>
      <c r="CL730" s="166">
        <f>IF(PMKAFAAPAYER[[#This Row],[ ]]="Payé",PMKAFAAPAYER[[#This Row],[13.08.2025]],0)</f>
        <v>0</v>
      </c>
      <c r="CM730" s="161"/>
      <c r="CN730" s="166">
        <f>IF(PMKAFAAPAYER[[#This Row],[ ]]="Payé",PMKAFAAPAYER[[#This Row],[20.08.2025]],0)</f>
        <v>0</v>
      </c>
      <c r="CO730" s="161"/>
      <c r="CP730" s="176">
        <f>IF(PMKAFAAPAYER[[#This Row],[ ]]="Payé",PMKAFAAPAYER[[#This Row],[27.08.2025]],0)</f>
        <v>0</v>
      </c>
      <c r="CQ730" s="18">
        <f t="shared" si="178"/>
        <v>0</v>
      </c>
      <c r="CR730" s="162"/>
      <c r="CS730" s="166">
        <f>IF(PMKAFAAPAYER[[#This Row],[ ]]="Payé",PMKAFAAPAYER[[#This Row],[03.09.2025]],0)</f>
        <v>0</v>
      </c>
      <c r="CT730" s="161"/>
      <c r="CU730" s="166">
        <f>IF(PMKAFAAPAYER[[#This Row],[ ]]="Payé",PMKAFAAPAYER[[#This Row],[10.09.2025]],0)</f>
        <v>0</v>
      </c>
      <c r="CV730" s="161"/>
      <c r="CW730" s="166">
        <f>IF(PMKAFAAPAYER[[#This Row],[ ]]="Payé",PMKAFAAPAYER[[#This Row],[17.09.2025]],0)</f>
        <v>0</v>
      </c>
      <c r="CX730" s="161"/>
      <c r="CY730" s="176">
        <f>IF(PMKAFAAPAYER[[#This Row],[ ]]="Payé",PMKAFAAPAYER[[#This Row],[24.09.2025]],0)</f>
        <v>0</v>
      </c>
      <c r="CZ730" s="17">
        <f t="shared" si="179"/>
        <v>0</v>
      </c>
      <c r="DA730" s="162"/>
      <c r="DB730" s="166">
        <f>IF(PMKAFAAPAYER[[#This Row],[ ]]="Payé",PMKAFAAPAYER[[#This Row],[01.10.2025]],0)</f>
        <v>0</v>
      </c>
      <c r="DC730" s="161"/>
      <c r="DD730" s="166">
        <f>IF(PMKAFAAPAYER[[#This Row],[ ]]="Payé",PMKAFAAPAYER[[#This Row],[08.10.2025]],0)</f>
        <v>0</v>
      </c>
      <c r="DE730" s="161"/>
      <c r="DF730" s="166">
        <f>IF(PMKAFAAPAYER[[#This Row],[ ]]="Payé",PMKAFAAPAYER[[#This Row],[15.10.2025]],0)</f>
        <v>0</v>
      </c>
      <c r="DG730" s="161"/>
      <c r="DH730" s="166">
        <f>IF(PMKAFAAPAYER[[#This Row],[ ]]="Payé",PMKAFAAPAYER[[#This Row],[22.10.2025]],0)</f>
        <v>0</v>
      </c>
      <c r="DI730" s="161"/>
      <c r="DJ730" s="176">
        <f>IF(PMKAFAAPAYER[[#This Row],[ ]]="Payé",PMKAFAAPAYER[[#This Row],[29.10.2025]],0)</f>
        <v>0</v>
      </c>
      <c r="DK730" s="18">
        <f t="shared" si="180"/>
        <v>0</v>
      </c>
      <c r="DL730" s="162"/>
      <c r="DM730" s="166">
        <f>IF(PMKAFAAPAYER[[#This Row],[ ]]="Payé",PMKAFAAPAYER[[#This Row],[05.11.2025]],0)</f>
        <v>0</v>
      </c>
      <c r="DN730" s="161"/>
      <c r="DO730" s="166">
        <f>IF(PMKAFAAPAYER[[#This Row],[ ]]="Payé",PMKAFAAPAYER[[#This Row],[12.11.2025]],0)</f>
        <v>0</v>
      </c>
      <c r="DP730" s="161"/>
      <c r="DQ730" s="166">
        <f>IF(PMKAFAAPAYER[[#This Row],[ ]]="Payé",PMKAFAAPAYER[[#This Row],[19.11.2025]],0)</f>
        <v>0</v>
      </c>
      <c r="DR730" s="161"/>
      <c r="DS730" s="176">
        <f>IF(PMKAFAAPAYER[[#This Row],[ ]]="Payé",PMKAFAAPAYER[[#This Row],[26.11.2025]],0)</f>
        <v>0</v>
      </c>
      <c r="DT730" s="17">
        <f t="shared" si="181"/>
        <v>0</v>
      </c>
      <c r="DU730" s="162"/>
      <c r="DV730" s="166">
        <f>IF(PMKAFAAPAYER[[#This Row],[ ]]="Payé",PMKAFAAPAYER[[#This Row],[03.12.2025]],0)</f>
        <v>0</v>
      </c>
      <c r="DW730" s="161"/>
      <c r="DX730" s="166">
        <f>IF(PMKAFAAPAYER[[#This Row],[ ]]="Payé",PMKAFAAPAYER[[#This Row],[10.12.2025]],0)</f>
        <v>0</v>
      </c>
      <c r="DY730" s="161"/>
      <c r="DZ730" s="166">
        <f>IF(PMKAFAAPAYER[[#This Row],[ ]]="Payé",PMKAFAAPAYER[[#This Row],[17.12.2025]],0)</f>
        <v>0</v>
      </c>
      <c r="EA730" s="161"/>
      <c r="EB730" s="166">
        <f>IF(PMKAFAAPAYER[[#This Row],[ ]]="Payé",PMKAFAAPAYER[[#This Row],[24.12.2025]],0)</f>
        <v>0</v>
      </c>
      <c r="EC730" s="161"/>
      <c r="ED730" s="176">
        <f>IF(PMKAFAAPAYER[[#This Row],[ ]]="Payé",PMKAFAAPAYER[[#This Row],[31.12.2025]],0)</f>
        <v>0</v>
      </c>
      <c r="EE730" s="18">
        <f t="shared" si="182"/>
        <v>0</v>
      </c>
      <c r="EF730" s="11">
        <f t="shared" si="183"/>
        <v>0</v>
      </c>
      <c r="EG730" s="16">
        <f>+PMKAFAAPAYER[[#This Row],[CHF]]-PMKAFAAPAYER[[#This Row],[T2025]]</f>
        <v>0</v>
      </c>
    </row>
    <row r="731" spans="1:137" x14ac:dyDescent="0.3">
      <c r="A731" s="9">
        <f t="shared" si="184"/>
        <v>726</v>
      </c>
      <c r="B731" s="250"/>
      <c r="C731" s="251"/>
      <c r="D731" s="252"/>
      <c r="E731" s="253"/>
      <c r="F731" s="265">
        <f t="shared" si="170"/>
        <v>0</v>
      </c>
      <c r="G731" s="254"/>
      <c r="H731" s="255"/>
      <c r="I731" s="256"/>
      <c r="J731" s="14"/>
      <c r="K731" s="14"/>
      <c r="L731" s="14"/>
      <c r="N731" s="15"/>
      <c r="P731" s="258"/>
      <c r="Q731" s="259"/>
      <c r="R731" s="260"/>
      <c r="S731" s="166">
        <f>IF(PMKAFAAPAYER[[#This Row],[ ]]="Payé",PMKAFAAPAYER[[#This Row],[02.01.2025]],0)</f>
        <v>0</v>
      </c>
      <c r="T731" s="234"/>
      <c r="U731" s="166">
        <f>IF(PMKAFAAPAYER[[#This Row],[ ]]="Payé",PMKAFAAPAYER[[#This Row],[09.01.2025]],0)</f>
        <v>0</v>
      </c>
      <c r="V731" s="234"/>
      <c r="W731" s="166">
        <f>IF(PMKAFAAPAYER[[#This Row],[ ]]="Payé",PMKAFAAPAYER[[#This Row],[16.01.2025]],0)</f>
        <v>0</v>
      </c>
      <c r="X731" s="234"/>
      <c r="Y731" s="166">
        <f>IF(PMKAFAAPAYER[[#This Row],[ ]]="Payé",PMKAFAAPAYER[[#This Row],[23.01.2025]],0)</f>
        <v>0</v>
      </c>
      <c r="Z731" s="234"/>
      <c r="AA731" s="176">
        <f>IF(PMKAFAAPAYER[[#This Row],[ ]]="Payé",PMKAFAAPAYER[[#This Row],[30.01.2025]],0)</f>
        <v>0</v>
      </c>
      <c r="AB731" s="32">
        <f t="shared" si="171"/>
        <v>0</v>
      </c>
      <c r="AC731" s="234"/>
      <c r="AD731" s="166">
        <f>IF(PMKAFAAPAYER[[#This Row],[ ]]="Payé",PMKAFAAPAYER[[#This Row],[06.02.2025]],0)</f>
        <v>0</v>
      </c>
      <c r="AE731" s="234"/>
      <c r="AF731" s="166">
        <f>IF(PMKAFAAPAYER[[#This Row],[ ]]="Payé",PMKAFAAPAYER[[#This Row],[13.02.2025]],0)</f>
        <v>0</v>
      </c>
      <c r="AG731" s="234"/>
      <c r="AH731" s="166">
        <f>IF(PMKAFAAPAYER[[#This Row],[ ]]="Payé",PMKAFAAPAYER[[#This Row],[20.02.2025]],0)</f>
        <v>0</v>
      </c>
      <c r="AI731" s="234"/>
      <c r="AJ731" s="176">
        <f>IF(PMKAFAAPAYER[[#This Row],[ ]]="Payé",PMKAFAAPAYER[[#This Row],[27.02.2025]],0)</f>
        <v>0</v>
      </c>
      <c r="AK731" s="47">
        <f t="shared" si="172"/>
        <v>0</v>
      </c>
      <c r="AL731" s="162"/>
      <c r="AM731" s="166">
        <f>IF(PMKAFAAPAYER[[#This Row],[ ]]="Payé",PMKAFAAPAYER[[#This Row],[05.03.2025]],0)</f>
        <v>0</v>
      </c>
      <c r="AN731" s="161"/>
      <c r="AO731" s="166">
        <f>IF(PMKAFAAPAYER[[#This Row],[ ]]="Payé",PMKAFAAPAYER[[#This Row],[12.03.2025]],0)</f>
        <v>0</v>
      </c>
      <c r="AP731" s="161"/>
      <c r="AQ731" s="166">
        <f>IF(PMKAFAAPAYER[[#This Row],[ ]]="Payé",PMKAFAAPAYER[[#This Row],[19.03.2025]],0)</f>
        <v>0</v>
      </c>
      <c r="AR731" s="161"/>
      <c r="AS731" s="176">
        <f>IF(PMKAFAAPAYER[[#This Row],[ ]]="Payé",PMKAFAAPAYER[[#This Row],[26.03.2025]],0)</f>
        <v>0</v>
      </c>
      <c r="AT731" s="17">
        <f t="shared" si="173"/>
        <v>0</v>
      </c>
      <c r="AU731" s="162"/>
      <c r="AV731" s="166">
        <f>IF(PMKAFAAPAYER[[#This Row],[ ]]="Payé",PMKAFAAPAYER[[#This Row],[02.04.2025]],0)</f>
        <v>0</v>
      </c>
      <c r="AW731" s="161"/>
      <c r="AX731" s="166">
        <f>IF(PMKAFAAPAYER[[#This Row],[ ]]="Payé",PMKAFAAPAYER[[#This Row],[09.04.2025]],0)</f>
        <v>0</v>
      </c>
      <c r="AY731" s="161"/>
      <c r="AZ731" s="166">
        <f>IF(PMKAFAAPAYER[[#This Row],[ ]]="Payé",PMKAFAAPAYER[[#This Row],[16.04.2025]],0)</f>
        <v>0</v>
      </c>
      <c r="BA731" s="161"/>
      <c r="BB731" s="166">
        <f>IF(PMKAFAAPAYER[[#This Row],[ ]]="Payé",PMKAFAAPAYER[[#This Row],[23.04.2025]],0)</f>
        <v>0</v>
      </c>
      <c r="BC731" s="161"/>
      <c r="BD731" s="176">
        <f>IF(PMKAFAAPAYER[[#This Row],[ ]]="Payé",PMKAFAAPAYER[[#This Row],[30.04.2025]],0)</f>
        <v>0</v>
      </c>
      <c r="BE731" s="18">
        <f t="shared" si="174"/>
        <v>0</v>
      </c>
      <c r="BF731" s="162"/>
      <c r="BG731" s="166">
        <f>IF(PMKAFAAPAYER[[#This Row],[ ]]="Payé",PMKAFAAPAYER[[#This Row],[07.05.2025]],0)</f>
        <v>0</v>
      </c>
      <c r="BH731" s="161"/>
      <c r="BI731" s="166">
        <f>IF(PMKAFAAPAYER[[#This Row],[ ]]="Payé",PMKAFAAPAYER[[#This Row],[14.05.2025]],0)</f>
        <v>0</v>
      </c>
      <c r="BJ731" s="161"/>
      <c r="BK731" s="166">
        <f>IF(PMKAFAAPAYER[[#This Row],[ ]]="Payé",PMKAFAAPAYER[[#This Row],[21.05.2025]],0)</f>
        <v>0</v>
      </c>
      <c r="BL731" s="161"/>
      <c r="BM731" s="176">
        <f>IF(PMKAFAAPAYER[[#This Row],[ ]]="Payé",PMKAFAAPAYER[[#This Row],[28.05.2025]],0)</f>
        <v>0</v>
      </c>
      <c r="BN731" s="17">
        <f t="shared" si="175"/>
        <v>0</v>
      </c>
      <c r="BO731" s="162"/>
      <c r="BP731" s="166">
        <f>IF(PMKAFAAPAYER[[#This Row],[ ]]="Payé",PMKAFAAPAYER[[#This Row],[04.06.2025]],0)</f>
        <v>0</v>
      </c>
      <c r="BQ731" s="161"/>
      <c r="BR731" s="166">
        <f>IF(PMKAFAAPAYER[[#This Row],[ ]]="Payé",PMKAFAAPAYER[[#This Row],[11.06.2025]],0)</f>
        <v>0</v>
      </c>
      <c r="BS731" s="161"/>
      <c r="BT731" s="166">
        <f>IF(PMKAFAAPAYER[[#This Row],[ ]]="Payé",PMKAFAAPAYER[[#This Row],[18.06.2025]],0)</f>
        <v>0</v>
      </c>
      <c r="BU731" s="161"/>
      <c r="BV731" s="176">
        <f>IF(PMKAFAAPAYER[[#This Row],[ ]]="Payé",PMKAFAAPAYER[[#This Row],[25.06.2025]],0)</f>
        <v>0</v>
      </c>
      <c r="BW731" s="18">
        <f t="shared" si="176"/>
        <v>0</v>
      </c>
      <c r="BX731" s="162"/>
      <c r="BY731" s="166">
        <f>IF(PMKAFAAPAYER[[#This Row],[ ]]="Payé",PMKAFAAPAYER[[#This Row],[02.07.2025]],0)</f>
        <v>0</v>
      </c>
      <c r="BZ731" s="161"/>
      <c r="CA731" s="166">
        <f>IF(PMKAFAAPAYER[[#This Row],[ ]]="Payé",PMKAFAAPAYER[[#This Row],[09.07.2025]],0)</f>
        <v>0</v>
      </c>
      <c r="CB731" s="161"/>
      <c r="CC731" s="166">
        <f>IF(PMKAFAAPAYER[[#This Row],[ ]]="Payé",PMKAFAAPAYER[[#This Row],[16.07.2025]],0)</f>
        <v>0</v>
      </c>
      <c r="CD731" s="161"/>
      <c r="CE731" s="166">
        <f>IF(PMKAFAAPAYER[[#This Row],[ ]]="Payé",PMKAFAAPAYER[[#This Row],[23.07.2025]],0)</f>
        <v>0</v>
      </c>
      <c r="CF731" s="161"/>
      <c r="CG731" s="176">
        <f>IF(PMKAFAAPAYER[[#This Row],[ ]]="Payé",PMKAFAAPAYER[[#This Row],[30.07.2025]],0)</f>
        <v>0</v>
      </c>
      <c r="CH731" s="17">
        <f t="shared" si="177"/>
        <v>0</v>
      </c>
      <c r="CI731" s="162"/>
      <c r="CJ731" s="166">
        <f>IF(PMKAFAAPAYER[[#This Row],[ ]]="Payé",PMKAFAAPAYER[[#This Row],[06.08.2025]],0)</f>
        <v>0</v>
      </c>
      <c r="CK731" s="161"/>
      <c r="CL731" s="166">
        <f>IF(PMKAFAAPAYER[[#This Row],[ ]]="Payé",PMKAFAAPAYER[[#This Row],[13.08.2025]],0)</f>
        <v>0</v>
      </c>
      <c r="CM731" s="161"/>
      <c r="CN731" s="166">
        <f>IF(PMKAFAAPAYER[[#This Row],[ ]]="Payé",PMKAFAAPAYER[[#This Row],[20.08.2025]],0)</f>
        <v>0</v>
      </c>
      <c r="CO731" s="161"/>
      <c r="CP731" s="176">
        <f>IF(PMKAFAAPAYER[[#This Row],[ ]]="Payé",PMKAFAAPAYER[[#This Row],[27.08.2025]],0)</f>
        <v>0</v>
      </c>
      <c r="CQ731" s="18">
        <f t="shared" si="178"/>
        <v>0</v>
      </c>
      <c r="CR731" s="162"/>
      <c r="CS731" s="166">
        <f>IF(PMKAFAAPAYER[[#This Row],[ ]]="Payé",PMKAFAAPAYER[[#This Row],[03.09.2025]],0)</f>
        <v>0</v>
      </c>
      <c r="CT731" s="161"/>
      <c r="CU731" s="166">
        <f>IF(PMKAFAAPAYER[[#This Row],[ ]]="Payé",PMKAFAAPAYER[[#This Row],[10.09.2025]],0)</f>
        <v>0</v>
      </c>
      <c r="CV731" s="161"/>
      <c r="CW731" s="166">
        <f>IF(PMKAFAAPAYER[[#This Row],[ ]]="Payé",PMKAFAAPAYER[[#This Row],[17.09.2025]],0)</f>
        <v>0</v>
      </c>
      <c r="CX731" s="161"/>
      <c r="CY731" s="176">
        <f>IF(PMKAFAAPAYER[[#This Row],[ ]]="Payé",PMKAFAAPAYER[[#This Row],[24.09.2025]],0)</f>
        <v>0</v>
      </c>
      <c r="CZ731" s="17">
        <f t="shared" si="179"/>
        <v>0</v>
      </c>
      <c r="DA731" s="162"/>
      <c r="DB731" s="166">
        <f>IF(PMKAFAAPAYER[[#This Row],[ ]]="Payé",PMKAFAAPAYER[[#This Row],[01.10.2025]],0)</f>
        <v>0</v>
      </c>
      <c r="DC731" s="161"/>
      <c r="DD731" s="166">
        <f>IF(PMKAFAAPAYER[[#This Row],[ ]]="Payé",PMKAFAAPAYER[[#This Row],[08.10.2025]],0)</f>
        <v>0</v>
      </c>
      <c r="DE731" s="161"/>
      <c r="DF731" s="166">
        <f>IF(PMKAFAAPAYER[[#This Row],[ ]]="Payé",PMKAFAAPAYER[[#This Row],[15.10.2025]],0)</f>
        <v>0</v>
      </c>
      <c r="DG731" s="161"/>
      <c r="DH731" s="166">
        <f>IF(PMKAFAAPAYER[[#This Row],[ ]]="Payé",PMKAFAAPAYER[[#This Row],[22.10.2025]],0)</f>
        <v>0</v>
      </c>
      <c r="DI731" s="161"/>
      <c r="DJ731" s="176">
        <f>IF(PMKAFAAPAYER[[#This Row],[ ]]="Payé",PMKAFAAPAYER[[#This Row],[29.10.2025]],0)</f>
        <v>0</v>
      </c>
      <c r="DK731" s="18">
        <f t="shared" si="180"/>
        <v>0</v>
      </c>
      <c r="DL731" s="162"/>
      <c r="DM731" s="166">
        <f>IF(PMKAFAAPAYER[[#This Row],[ ]]="Payé",PMKAFAAPAYER[[#This Row],[05.11.2025]],0)</f>
        <v>0</v>
      </c>
      <c r="DN731" s="161"/>
      <c r="DO731" s="166">
        <f>IF(PMKAFAAPAYER[[#This Row],[ ]]="Payé",PMKAFAAPAYER[[#This Row],[12.11.2025]],0)</f>
        <v>0</v>
      </c>
      <c r="DP731" s="161"/>
      <c r="DQ731" s="166">
        <f>IF(PMKAFAAPAYER[[#This Row],[ ]]="Payé",PMKAFAAPAYER[[#This Row],[19.11.2025]],0)</f>
        <v>0</v>
      </c>
      <c r="DR731" s="161"/>
      <c r="DS731" s="176">
        <f>IF(PMKAFAAPAYER[[#This Row],[ ]]="Payé",PMKAFAAPAYER[[#This Row],[26.11.2025]],0)</f>
        <v>0</v>
      </c>
      <c r="DT731" s="17">
        <f t="shared" si="181"/>
        <v>0</v>
      </c>
      <c r="DU731" s="162"/>
      <c r="DV731" s="166">
        <f>IF(PMKAFAAPAYER[[#This Row],[ ]]="Payé",PMKAFAAPAYER[[#This Row],[03.12.2025]],0)</f>
        <v>0</v>
      </c>
      <c r="DW731" s="161"/>
      <c r="DX731" s="166">
        <f>IF(PMKAFAAPAYER[[#This Row],[ ]]="Payé",PMKAFAAPAYER[[#This Row],[10.12.2025]],0)</f>
        <v>0</v>
      </c>
      <c r="DY731" s="161"/>
      <c r="DZ731" s="166">
        <f>IF(PMKAFAAPAYER[[#This Row],[ ]]="Payé",PMKAFAAPAYER[[#This Row],[17.12.2025]],0)</f>
        <v>0</v>
      </c>
      <c r="EA731" s="161"/>
      <c r="EB731" s="166">
        <f>IF(PMKAFAAPAYER[[#This Row],[ ]]="Payé",PMKAFAAPAYER[[#This Row],[24.12.2025]],0)</f>
        <v>0</v>
      </c>
      <c r="EC731" s="161"/>
      <c r="ED731" s="176">
        <f>IF(PMKAFAAPAYER[[#This Row],[ ]]="Payé",PMKAFAAPAYER[[#This Row],[31.12.2025]],0)</f>
        <v>0</v>
      </c>
      <c r="EE731" s="18">
        <f t="shared" si="182"/>
        <v>0</v>
      </c>
      <c r="EF731" s="11">
        <f t="shared" si="183"/>
        <v>0</v>
      </c>
      <c r="EG731" s="16">
        <f>+PMKAFAAPAYER[[#This Row],[CHF]]-PMKAFAAPAYER[[#This Row],[T2025]]</f>
        <v>0</v>
      </c>
    </row>
    <row r="732" spans="1:137" x14ac:dyDescent="0.3">
      <c r="A732" s="9">
        <f t="shared" si="184"/>
        <v>727</v>
      </c>
      <c r="B732" s="250"/>
      <c r="C732" s="251"/>
      <c r="D732" s="252"/>
      <c r="E732" s="253"/>
      <c r="F732" s="265">
        <f t="shared" si="170"/>
        <v>0</v>
      </c>
      <c r="G732" s="254"/>
      <c r="H732" s="255"/>
      <c r="I732" s="256"/>
      <c r="J732" s="14"/>
      <c r="K732" s="14"/>
      <c r="L732" s="14"/>
      <c r="N732" s="15"/>
      <c r="P732" s="258"/>
      <c r="Q732" s="259"/>
      <c r="R732" s="260"/>
      <c r="S732" s="166">
        <f>IF(PMKAFAAPAYER[[#This Row],[ ]]="Payé",PMKAFAAPAYER[[#This Row],[02.01.2025]],0)</f>
        <v>0</v>
      </c>
      <c r="T732" s="234"/>
      <c r="U732" s="166">
        <f>IF(PMKAFAAPAYER[[#This Row],[ ]]="Payé",PMKAFAAPAYER[[#This Row],[09.01.2025]],0)</f>
        <v>0</v>
      </c>
      <c r="V732" s="234"/>
      <c r="W732" s="166">
        <f>IF(PMKAFAAPAYER[[#This Row],[ ]]="Payé",PMKAFAAPAYER[[#This Row],[16.01.2025]],0)</f>
        <v>0</v>
      </c>
      <c r="X732" s="234"/>
      <c r="Y732" s="166">
        <f>IF(PMKAFAAPAYER[[#This Row],[ ]]="Payé",PMKAFAAPAYER[[#This Row],[23.01.2025]],0)</f>
        <v>0</v>
      </c>
      <c r="Z732" s="234"/>
      <c r="AA732" s="176">
        <f>IF(PMKAFAAPAYER[[#This Row],[ ]]="Payé",PMKAFAAPAYER[[#This Row],[30.01.2025]],0)</f>
        <v>0</v>
      </c>
      <c r="AB732" s="32">
        <f t="shared" si="171"/>
        <v>0</v>
      </c>
      <c r="AC732" s="234"/>
      <c r="AD732" s="166">
        <f>IF(PMKAFAAPAYER[[#This Row],[ ]]="Payé",PMKAFAAPAYER[[#This Row],[06.02.2025]],0)</f>
        <v>0</v>
      </c>
      <c r="AE732" s="234"/>
      <c r="AF732" s="166">
        <f>IF(PMKAFAAPAYER[[#This Row],[ ]]="Payé",PMKAFAAPAYER[[#This Row],[13.02.2025]],0)</f>
        <v>0</v>
      </c>
      <c r="AG732" s="234"/>
      <c r="AH732" s="166">
        <f>IF(PMKAFAAPAYER[[#This Row],[ ]]="Payé",PMKAFAAPAYER[[#This Row],[20.02.2025]],0)</f>
        <v>0</v>
      </c>
      <c r="AI732" s="234"/>
      <c r="AJ732" s="176">
        <f>IF(PMKAFAAPAYER[[#This Row],[ ]]="Payé",PMKAFAAPAYER[[#This Row],[27.02.2025]],0)</f>
        <v>0</v>
      </c>
      <c r="AK732" s="47">
        <f t="shared" si="172"/>
        <v>0</v>
      </c>
      <c r="AL732" s="162"/>
      <c r="AM732" s="166">
        <f>IF(PMKAFAAPAYER[[#This Row],[ ]]="Payé",PMKAFAAPAYER[[#This Row],[05.03.2025]],0)</f>
        <v>0</v>
      </c>
      <c r="AN732" s="161"/>
      <c r="AO732" s="166">
        <f>IF(PMKAFAAPAYER[[#This Row],[ ]]="Payé",PMKAFAAPAYER[[#This Row],[12.03.2025]],0)</f>
        <v>0</v>
      </c>
      <c r="AP732" s="161"/>
      <c r="AQ732" s="166">
        <f>IF(PMKAFAAPAYER[[#This Row],[ ]]="Payé",PMKAFAAPAYER[[#This Row],[19.03.2025]],0)</f>
        <v>0</v>
      </c>
      <c r="AR732" s="161"/>
      <c r="AS732" s="176">
        <f>IF(PMKAFAAPAYER[[#This Row],[ ]]="Payé",PMKAFAAPAYER[[#This Row],[26.03.2025]],0)</f>
        <v>0</v>
      </c>
      <c r="AT732" s="17">
        <f t="shared" si="173"/>
        <v>0</v>
      </c>
      <c r="AU732" s="162"/>
      <c r="AV732" s="166">
        <f>IF(PMKAFAAPAYER[[#This Row],[ ]]="Payé",PMKAFAAPAYER[[#This Row],[02.04.2025]],0)</f>
        <v>0</v>
      </c>
      <c r="AW732" s="161"/>
      <c r="AX732" s="166">
        <f>IF(PMKAFAAPAYER[[#This Row],[ ]]="Payé",PMKAFAAPAYER[[#This Row],[09.04.2025]],0)</f>
        <v>0</v>
      </c>
      <c r="AY732" s="161"/>
      <c r="AZ732" s="166">
        <f>IF(PMKAFAAPAYER[[#This Row],[ ]]="Payé",PMKAFAAPAYER[[#This Row],[16.04.2025]],0)</f>
        <v>0</v>
      </c>
      <c r="BA732" s="161"/>
      <c r="BB732" s="166">
        <f>IF(PMKAFAAPAYER[[#This Row],[ ]]="Payé",PMKAFAAPAYER[[#This Row],[23.04.2025]],0)</f>
        <v>0</v>
      </c>
      <c r="BC732" s="161"/>
      <c r="BD732" s="176">
        <f>IF(PMKAFAAPAYER[[#This Row],[ ]]="Payé",PMKAFAAPAYER[[#This Row],[30.04.2025]],0)</f>
        <v>0</v>
      </c>
      <c r="BE732" s="18">
        <f t="shared" si="174"/>
        <v>0</v>
      </c>
      <c r="BF732" s="162"/>
      <c r="BG732" s="166">
        <f>IF(PMKAFAAPAYER[[#This Row],[ ]]="Payé",PMKAFAAPAYER[[#This Row],[07.05.2025]],0)</f>
        <v>0</v>
      </c>
      <c r="BH732" s="161"/>
      <c r="BI732" s="166">
        <f>IF(PMKAFAAPAYER[[#This Row],[ ]]="Payé",PMKAFAAPAYER[[#This Row],[14.05.2025]],0)</f>
        <v>0</v>
      </c>
      <c r="BJ732" s="161"/>
      <c r="BK732" s="166">
        <f>IF(PMKAFAAPAYER[[#This Row],[ ]]="Payé",PMKAFAAPAYER[[#This Row],[21.05.2025]],0)</f>
        <v>0</v>
      </c>
      <c r="BL732" s="161"/>
      <c r="BM732" s="176">
        <f>IF(PMKAFAAPAYER[[#This Row],[ ]]="Payé",PMKAFAAPAYER[[#This Row],[28.05.2025]],0)</f>
        <v>0</v>
      </c>
      <c r="BN732" s="17">
        <f t="shared" si="175"/>
        <v>0</v>
      </c>
      <c r="BO732" s="162"/>
      <c r="BP732" s="166">
        <f>IF(PMKAFAAPAYER[[#This Row],[ ]]="Payé",PMKAFAAPAYER[[#This Row],[04.06.2025]],0)</f>
        <v>0</v>
      </c>
      <c r="BQ732" s="161"/>
      <c r="BR732" s="166">
        <f>IF(PMKAFAAPAYER[[#This Row],[ ]]="Payé",PMKAFAAPAYER[[#This Row],[11.06.2025]],0)</f>
        <v>0</v>
      </c>
      <c r="BS732" s="161"/>
      <c r="BT732" s="166">
        <f>IF(PMKAFAAPAYER[[#This Row],[ ]]="Payé",PMKAFAAPAYER[[#This Row],[18.06.2025]],0)</f>
        <v>0</v>
      </c>
      <c r="BU732" s="161"/>
      <c r="BV732" s="176">
        <f>IF(PMKAFAAPAYER[[#This Row],[ ]]="Payé",PMKAFAAPAYER[[#This Row],[25.06.2025]],0)</f>
        <v>0</v>
      </c>
      <c r="BW732" s="18">
        <f t="shared" si="176"/>
        <v>0</v>
      </c>
      <c r="BX732" s="162"/>
      <c r="BY732" s="166">
        <f>IF(PMKAFAAPAYER[[#This Row],[ ]]="Payé",PMKAFAAPAYER[[#This Row],[02.07.2025]],0)</f>
        <v>0</v>
      </c>
      <c r="BZ732" s="161"/>
      <c r="CA732" s="166">
        <f>IF(PMKAFAAPAYER[[#This Row],[ ]]="Payé",PMKAFAAPAYER[[#This Row],[09.07.2025]],0)</f>
        <v>0</v>
      </c>
      <c r="CB732" s="161"/>
      <c r="CC732" s="166">
        <f>IF(PMKAFAAPAYER[[#This Row],[ ]]="Payé",PMKAFAAPAYER[[#This Row],[16.07.2025]],0)</f>
        <v>0</v>
      </c>
      <c r="CD732" s="161"/>
      <c r="CE732" s="166">
        <f>IF(PMKAFAAPAYER[[#This Row],[ ]]="Payé",PMKAFAAPAYER[[#This Row],[23.07.2025]],0)</f>
        <v>0</v>
      </c>
      <c r="CF732" s="161"/>
      <c r="CG732" s="176">
        <f>IF(PMKAFAAPAYER[[#This Row],[ ]]="Payé",PMKAFAAPAYER[[#This Row],[30.07.2025]],0)</f>
        <v>0</v>
      </c>
      <c r="CH732" s="17">
        <f t="shared" si="177"/>
        <v>0</v>
      </c>
      <c r="CI732" s="162"/>
      <c r="CJ732" s="166">
        <f>IF(PMKAFAAPAYER[[#This Row],[ ]]="Payé",PMKAFAAPAYER[[#This Row],[06.08.2025]],0)</f>
        <v>0</v>
      </c>
      <c r="CK732" s="161"/>
      <c r="CL732" s="166">
        <f>IF(PMKAFAAPAYER[[#This Row],[ ]]="Payé",PMKAFAAPAYER[[#This Row],[13.08.2025]],0)</f>
        <v>0</v>
      </c>
      <c r="CM732" s="161"/>
      <c r="CN732" s="166">
        <f>IF(PMKAFAAPAYER[[#This Row],[ ]]="Payé",PMKAFAAPAYER[[#This Row],[20.08.2025]],0)</f>
        <v>0</v>
      </c>
      <c r="CO732" s="161"/>
      <c r="CP732" s="176">
        <f>IF(PMKAFAAPAYER[[#This Row],[ ]]="Payé",PMKAFAAPAYER[[#This Row],[27.08.2025]],0)</f>
        <v>0</v>
      </c>
      <c r="CQ732" s="18">
        <f t="shared" si="178"/>
        <v>0</v>
      </c>
      <c r="CR732" s="162"/>
      <c r="CS732" s="166">
        <f>IF(PMKAFAAPAYER[[#This Row],[ ]]="Payé",PMKAFAAPAYER[[#This Row],[03.09.2025]],0)</f>
        <v>0</v>
      </c>
      <c r="CT732" s="161"/>
      <c r="CU732" s="166">
        <f>IF(PMKAFAAPAYER[[#This Row],[ ]]="Payé",PMKAFAAPAYER[[#This Row],[10.09.2025]],0)</f>
        <v>0</v>
      </c>
      <c r="CV732" s="161"/>
      <c r="CW732" s="166">
        <f>IF(PMKAFAAPAYER[[#This Row],[ ]]="Payé",PMKAFAAPAYER[[#This Row],[17.09.2025]],0)</f>
        <v>0</v>
      </c>
      <c r="CX732" s="161"/>
      <c r="CY732" s="176">
        <f>IF(PMKAFAAPAYER[[#This Row],[ ]]="Payé",PMKAFAAPAYER[[#This Row],[24.09.2025]],0)</f>
        <v>0</v>
      </c>
      <c r="CZ732" s="17">
        <f t="shared" si="179"/>
        <v>0</v>
      </c>
      <c r="DA732" s="162"/>
      <c r="DB732" s="166">
        <f>IF(PMKAFAAPAYER[[#This Row],[ ]]="Payé",PMKAFAAPAYER[[#This Row],[01.10.2025]],0)</f>
        <v>0</v>
      </c>
      <c r="DC732" s="161"/>
      <c r="DD732" s="166">
        <f>IF(PMKAFAAPAYER[[#This Row],[ ]]="Payé",PMKAFAAPAYER[[#This Row],[08.10.2025]],0)</f>
        <v>0</v>
      </c>
      <c r="DE732" s="161"/>
      <c r="DF732" s="166">
        <f>IF(PMKAFAAPAYER[[#This Row],[ ]]="Payé",PMKAFAAPAYER[[#This Row],[15.10.2025]],0)</f>
        <v>0</v>
      </c>
      <c r="DG732" s="161"/>
      <c r="DH732" s="166">
        <f>IF(PMKAFAAPAYER[[#This Row],[ ]]="Payé",PMKAFAAPAYER[[#This Row],[22.10.2025]],0)</f>
        <v>0</v>
      </c>
      <c r="DI732" s="161"/>
      <c r="DJ732" s="176">
        <f>IF(PMKAFAAPAYER[[#This Row],[ ]]="Payé",PMKAFAAPAYER[[#This Row],[29.10.2025]],0)</f>
        <v>0</v>
      </c>
      <c r="DK732" s="18">
        <f t="shared" si="180"/>
        <v>0</v>
      </c>
      <c r="DL732" s="162"/>
      <c r="DM732" s="166">
        <f>IF(PMKAFAAPAYER[[#This Row],[ ]]="Payé",PMKAFAAPAYER[[#This Row],[05.11.2025]],0)</f>
        <v>0</v>
      </c>
      <c r="DN732" s="161"/>
      <c r="DO732" s="166">
        <f>IF(PMKAFAAPAYER[[#This Row],[ ]]="Payé",PMKAFAAPAYER[[#This Row],[12.11.2025]],0)</f>
        <v>0</v>
      </c>
      <c r="DP732" s="161"/>
      <c r="DQ732" s="166">
        <f>IF(PMKAFAAPAYER[[#This Row],[ ]]="Payé",PMKAFAAPAYER[[#This Row],[19.11.2025]],0)</f>
        <v>0</v>
      </c>
      <c r="DR732" s="161"/>
      <c r="DS732" s="176">
        <f>IF(PMKAFAAPAYER[[#This Row],[ ]]="Payé",PMKAFAAPAYER[[#This Row],[26.11.2025]],0)</f>
        <v>0</v>
      </c>
      <c r="DT732" s="17">
        <f t="shared" si="181"/>
        <v>0</v>
      </c>
      <c r="DU732" s="162"/>
      <c r="DV732" s="166">
        <f>IF(PMKAFAAPAYER[[#This Row],[ ]]="Payé",PMKAFAAPAYER[[#This Row],[03.12.2025]],0)</f>
        <v>0</v>
      </c>
      <c r="DW732" s="161"/>
      <c r="DX732" s="166">
        <f>IF(PMKAFAAPAYER[[#This Row],[ ]]="Payé",PMKAFAAPAYER[[#This Row],[10.12.2025]],0)</f>
        <v>0</v>
      </c>
      <c r="DY732" s="161"/>
      <c r="DZ732" s="166">
        <f>IF(PMKAFAAPAYER[[#This Row],[ ]]="Payé",PMKAFAAPAYER[[#This Row],[17.12.2025]],0)</f>
        <v>0</v>
      </c>
      <c r="EA732" s="161"/>
      <c r="EB732" s="166">
        <f>IF(PMKAFAAPAYER[[#This Row],[ ]]="Payé",PMKAFAAPAYER[[#This Row],[24.12.2025]],0)</f>
        <v>0</v>
      </c>
      <c r="EC732" s="161"/>
      <c r="ED732" s="176">
        <f>IF(PMKAFAAPAYER[[#This Row],[ ]]="Payé",PMKAFAAPAYER[[#This Row],[31.12.2025]],0)</f>
        <v>0</v>
      </c>
      <c r="EE732" s="18">
        <f t="shared" si="182"/>
        <v>0</v>
      </c>
      <c r="EF732" s="11">
        <f t="shared" si="183"/>
        <v>0</v>
      </c>
      <c r="EG732" s="16">
        <f>+PMKAFAAPAYER[[#This Row],[CHF]]-PMKAFAAPAYER[[#This Row],[T2025]]</f>
        <v>0</v>
      </c>
    </row>
    <row r="733" spans="1:137" x14ac:dyDescent="0.3">
      <c r="A733" s="9">
        <f t="shared" si="184"/>
        <v>728</v>
      </c>
      <c r="B733" s="250"/>
      <c r="C733" s="251"/>
      <c r="D733" s="252"/>
      <c r="E733" s="253"/>
      <c r="F733" s="265">
        <f t="shared" si="170"/>
        <v>0</v>
      </c>
      <c r="G733" s="254"/>
      <c r="H733" s="255"/>
      <c r="I733" s="256"/>
      <c r="J733" s="14"/>
      <c r="K733" s="14"/>
      <c r="L733" s="14"/>
      <c r="N733" s="15"/>
      <c r="P733" s="258"/>
      <c r="Q733" s="259"/>
      <c r="R733" s="260"/>
      <c r="S733" s="166">
        <f>IF(PMKAFAAPAYER[[#This Row],[ ]]="Payé",PMKAFAAPAYER[[#This Row],[02.01.2025]],0)</f>
        <v>0</v>
      </c>
      <c r="T733" s="234"/>
      <c r="U733" s="166">
        <f>IF(PMKAFAAPAYER[[#This Row],[ ]]="Payé",PMKAFAAPAYER[[#This Row],[09.01.2025]],0)</f>
        <v>0</v>
      </c>
      <c r="V733" s="234"/>
      <c r="W733" s="166">
        <f>IF(PMKAFAAPAYER[[#This Row],[ ]]="Payé",PMKAFAAPAYER[[#This Row],[16.01.2025]],0)</f>
        <v>0</v>
      </c>
      <c r="X733" s="234"/>
      <c r="Y733" s="166">
        <f>IF(PMKAFAAPAYER[[#This Row],[ ]]="Payé",PMKAFAAPAYER[[#This Row],[23.01.2025]],0)</f>
        <v>0</v>
      </c>
      <c r="Z733" s="234"/>
      <c r="AA733" s="176">
        <f>IF(PMKAFAAPAYER[[#This Row],[ ]]="Payé",PMKAFAAPAYER[[#This Row],[30.01.2025]],0)</f>
        <v>0</v>
      </c>
      <c r="AB733" s="32">
        <f t="shared" si="171"/>
        <v>0</v>
      </c>
      <c r="AC733" s="234"/>
      <c r="AD733" s="166">
        <f>IF(PMKAFAAPAYER[[#This Row],[ ]]="Payé",PMKAFAAPAYER[[#This Row],[06.02.2025]],0)</f>
        <v>0</v>
      </c>
      <c r="AE733" s="234"/>
      <c r="AF733" s="166">
        <f>IF(PMKAFAAPAYER[[#This Row],[ ]]="Payé",PMKAFAAPAYER[[#This Row],[13.02.2025]],0)</f>
        <v>0</v>
      </c>
      <c r="AG733" s="234"/>
      <c r="AH733" s="166">
        <f>IF(PMKAFAAPAYER[[#This Row],[ ]]="Payé",PMKAFAAPAYER[[#This Row],[20.02.2025]],0)</f>
        <v>0</v>
      </c>
      <c r="AI733" s="234"/>
      <c r="AJ733" s="176">
        <f>IF(PMKAFAAPAYER[[#This Row],[ ]]="Payé",PMKAFAAPAYER[[#This Row],[27.02.2025]],0)</f>
        <v>0</v>
      </c>
      <c r="AK733" s="47">
        <f t="shared" si="172"/>
        <v>0</v>
      </c>
      <c r="AL733" s="162"/>
      <c r="AM733" s="166">
        <f>IF(PMKAFAAPAYER[[#This Row],[ ]]="Payé",PMKAFAAPAYER[[#This Row],[05.03.2025]],0)</f>
        <v>0</v>
      </c>
      <c r="AN733" s="161"/>
      <c r="AO733" s="166">
        <f>IF(PMKAFAAPAYER[[#This Row],[ ]]="Payé",PMKAFAAPAYER[[#This Row],[12.03.2025]],0)</f>
        <v>0</v>
      </c>
      <c r="AP733" s="161"/>
      <c r="AQ733" s="166">
        <f>IF(PMKAFAAPAYER[[#This Row],[ ]]="Payé",PMKAFAAPAYER[[#This Row],[19.03.2025]],0)</f>
        <v>0</v>
      </c>
      <c r="AR733" s="161"/>
      <c r="AS733" s="176">
        <f>IF(PMKAFAAPAYER[[#This Row],[ ]]="Payé",PMKAFAAPAYER[[#This Row],[26.03.2025]],0)</f>
        <v>0</v>
      </c>
      <c r="AT733" s="17">
        <f t="shared" si="173"/>
        <v>0</v>
      </c>
      <c r="AU733" s="162"/>
      <c r="AV733" s="166">
        <f>IF(PMKAFAAPAYER[[#This Row],[ ]]="Payé",PMKAFAAPAYER[[#This Row],[02.04.2025]],0)</f>
        <v>0</v>
      </c>
      <c r="AW733" s="161"/>
      <c r="AX733" s="166">
        <f>IF(PMKAFAAPAYER[[#This Row],[ ]]="Payé",PMKAFAAPAYER[[#This Row],[09.04.2025]],0)</f>
        <v>0</v>
      </c>
      <c r="AY733" s="161"/>
      <c r="AZ733" s="166">
        <f>IF(PMKAFAAPAYER[[#This Row],[ ]]="Payé",PMKAFAAPAYER[[#This Row],[16.04.2025]],0)</f>
        <v>0</v>
      </c>
      <c r="BA733" s="161"/>
      <c r="BB733" s="166">
        <f>IF(PMKAFAAPAYER[[#This Row],[ ]]="Payé",PMKAFAAPAYER[[#This Row],[23.04.2025]],0)</f>
        <v>0</v>
      </c>
      <c r="BC733" s="161"/>
      <c r="BD733" s="176">
        <f>IF(PMKAFAAPAYER[[#This Row],[ ]]="Payé",PMKAFAAPAYER[[#This Row],[30.04.2025]],0)</f>
        <v>0</v>
      </c>
      <c r="BE733" s="18">
        <f t="shared" si="174"/>
        <v>0</v>
      </c>
      <c r="BF733" s="162"/>
      <c r="BG733" s="166">
        <f>IF(PMKAFAAPAYER[[#This Row],[ ]]="Payé",PMKAFAAPAYER[[#This Row],[07.05.2025]],0)</f>
        <v>0</v>
      </c>
      <c r="BH733" s="161"/>
      <c r="BI733" s="166">
        <f>IF(PMKAFAAPAYER[[#This Row],[ ]]="Payé",PMKAFAAPAYER[[#This Row],[14.05.2025]],0)</f>
        <v>0</v>
      </c>
      <c r="BJ733" s="161"/>
      <c r="BK733" s="166">
        <f>IF(PMKAFAAPAYER[[#This Row],[ ]]="Payé",PMKAFAAPAYER[[#This Row],[21.05.2025]],0)</f>
        <v>0</v>
      </c>
      <c r="BL733" s="161"/>
      <c r="BM733" s="176">
        <f>IF(PMKAFAAPAYER[[#This Row],[ ]]="Payé",PMKAFAAPAYER[[#This Row],[28.05.2025]],0)</f>
        <v>0</v>
      </c>
      <c r="BN733" s="17">
        <f t="shared" si="175"/>
        <v>0</v>
      </c>
      <c r="BO733" s="162"/>
      <c r="BP733" s="166">
        <f>IF(PMKAFAAPAYER[[#This Row],[ ]]="Payé",PMKAFAAPAYER[[#This Row],[04.06.2025]],0)</f>
        <v>0</v>
      </c>
      <c r="BQ733" s="161"/>
      <c r="BR733" s="166">
        <f>IF(PMKAFAAPAYER[[#This Row],[ ]]="Payé",PMKAFAAPAYER[[#This Row],[11.06.2025]],0)</f>
        <v>0</v>
      </c>
      <c r="BS733" s="161"/>
      <c r="BT733" s="166">
        <f>IF(PMKAFAAPAYER[[#This Row],[ ]]="Payé",PMKAFAAPAYER[[#This Row],[18.06.2025]],0)</f>
        <v>0</v>
      </c>
      <c r="BU733" s="161"/>
      <c r="BV733" s="176">
        <f>IF(PMKAFAAPAYER[[#This Row],[ ]]="Payé",PMKAFAAPAYER[[#This Row],[25.06.2025]],0)</f>
        <v>0</v>
      </c>
      <c r="BW733" s="18">
        <f t="shared" si="176"/>
        <v>0</v>
      </c>
      <c r="BX733" s="162"/>
      <c r="BY733" s="166">
        <f>IF(PMKAFAAPAYER[[#This Row],[ ]]="Payé",PMKAFAAPAYER[[#This Row],[02.07.2025]],0)</f>
        <v>0</v>
      </c>
      <c r="BZ733" s="161"/>
      <c r="CA733" s="166">
        <f>IF(PMKAFAAPAYER[[#This Row],[ ]]="Payé",PMKAFAAPAYER[[#This Row],[09.07.2025]],0)</f>
        <v>0</v>
      </c>
      <c r="CB733" s="161"/>
      <c r="CC733" s="166">
        <f>IF(PMKAFAAPAYER[[#This Row],[ ]]="Payé",PMKAFAAPAYER[[#This Row],[16.07.2025]],0)</f>
        <v>0</v>
      </c>
      <c r="CD733" s="161"/>
      <c r="CE733" s="166">
        <f>IF(PMKAFAAPAYER[[#This Row],[ ]]="Payé",PMKAFAAPAYER[[#This Row],[23.07.2025]],0)</f>
        <v>0</v>
      </c>
      <c r="CF733" s="161"/>
      <c r="CG733" s="176">
        <f>IF(PMKAFAAPAYER[[#This Row],[ ]]="Payé",PMKAFAAPAYER[[#This Row],[30.07.2025]],0)</f>
        <v>0</v>
      </c>
      <c r="CH733" s="17">
        <f t="shared" si="177"/>
        <v>0</v>
      </c>
      <c r="CI733" s="162"/>
      <c r="CJ733" s="166">
        <f>IF(PMKAFAAPAYER[[#This Row],[ ]]="Payé",PMKAFAAPAYER[[#This Row],[06.08.2025]],0)</f>
        <v>0</v>
      </c>
      <c r="CK733" s="161"/>
      <c r="CL733" s="166">
        <f>IF(PMKAFAAPAYER[[#This Row],[ ]]="Payé",PMKAFAAPAYER[[#This Row],[13.08.2025]],0)</f>
        <v>0</v>
      </c>
      <c r="CM733" s="161"/>
      <c r="CN733" s="166">
        <f>IF(PMKAFAAPAYER[[#This Row],[ ]]="Payé",PMKAFAAPAYER[[#This Row],[20.08.2025]],0)</f>
        <v>0</v>
      </c>
      <c r="CO733" s="161"/>
      <c r="CP733" s="176">
        <f>IF(PMKAFAAPAYER[[#This Row],[ ]]="Payé",PMKAFAAPAYER[[#This Row],[27.08.2025]],0)</f>
        <v>0</v>
      </c>
      <c r="CQ733" s="18">
        <f t="shared" si="178"/>
        <v>0</v>
      </c>
      <c r="CR733" s="162"/>
      <c r="CS733" s="166">
        <f>IF(PMKAFAAPAYER[[#This Row],[ ]]="Payé",PMKAFAAPAYER[[#This Row],[03.09.2025]],0)</f>
        <v>0</v>
      </c>
      <c r="CT733" s="161"/>
      <c r="CU733" s="166">
        <f>IF(PMKAFAAPAYER[[#This Row],[ ]]="Payé",PMKAFAAPAYER[[#This Row],[10.09.2025]],0)</f>
        <v>0</v>
      </c>
      <c r="CV733" s="161"/>
      <c r="CW733" s="166">
        <f>IF(PMKAFAAPAYER[[#This Row],[ ]]="Payé",PMKAFAAPAYER[[#This Row],[17.09.2025]],0)</f>
        <v>0</v>
      </c>
      <c r="CX733" s="161"/>
      <c r="CY733" s="176">
        <f>IF(PMKAFAAPAYER[[#This Row],[ ]]="Payé",PMKAFAAPAYER[[#This Row],[24.09.2025]],0)</f>
        <v>0</v>
      </c>
      <c r="CZ733" s="17">
        <f t="shared" si="179"/>
        <v>0</v>
      </c>
      <c r="DA733" s="162"/>
      <c r="DB733" s="166">
        <f>IF(PMKAFAAPAYER[[#This Row],[ ]]="Payé",PMKAFAAPAYER[[#This Row],[01.10.2025]],0)</f>
        <v>0</v>
      </c>
      <c r="DC733" s="161"/>
      <c r="DD733" s="166">
        <f>IF(PMKAFAAPAYER[[#This Row],[ ]]="Payé",PMKAFAAPAYER[[#This Row],[08.10.2025]],0)</f>
        <v>0</v>
      </c>
      <c r="DE733" s="161"/>
      <c r="DF733" s="166">
        <f>IF(PMKAFAAPAYER[[#This Row],[ ]]="Payé",PMKAFAAPAYER[[#This Row],[15.10.2025]],0)</f>
        <v>0</v>
      </c>
      <c r="DG733" s="161"/>
      <c r="DH733" s="166">
        <f>IF(PMKAFAAPAYER[[#This Row],[ ]]="Payé",PMKAFAAPAYER[[#This Row],[22.10.2025]],0)</f>
        <v>0</v>
      </c>
      <c r="DI733" s="161"/>
      <c r="DJ733" s="176">
        <f>IF(PMKAFAAPAYER[[#This Row],[ ]]="Payé",PMKAFAAPAYER[[#This Row],[29.10.2025]],0)</f>
        <v>0</v>
      </c>
      <c r="DK733" s="18">
        <f t="shared" si="180"/>
        <v>0</v>
      </c>
      <c r="DL733" s="162"/>
      <c r="DM733" s="166">
        <f>IF(PMKAFAAPAYER[[#This Row],[ ]]="Payé",PMKAFAAPAYER[[#This Row],[05.11.2025]],0)</f>
        <v>0</v>
      </c>
      <c r="DN733" s="161"/>
      <c r="DO733" s="166">
        <f>IF(PMKAFAAPAYER[[#This Row],[ ]]="Payé",PMKAFAAPAYER[[#This Row],[12.11.2025]],0)</f>
        <v>0</v>
      </c>
      <c r="DP733" s="161"/>
      <c r="DQ733" s="166">
        <f>IF(PMKAFAAPAYER[[#This Row],[ ]]="Payé",PMKAFAAPAYER[[#This Row],[19.11.2025]],0)</f>
        <v>0</v>
      </c>
      <c r="DR733" s="161"/>
      <c r="DS733" s="176">
        <f>IF(PMKAFAAPAYER[[#This Row],[ ]]="Payé",PMKAFAAPAYER[[#This Row],[26.11.2025]],0)</f>
        <v>0</v>
      </c>
      <c r="DT733" s="17">
        <f t="shared" si="181"/>
        <v>0</v>
      </c>
      <c r="DU733" s="162"/>
      <c r="DV733" s="166">
        <f>IF(PMKAFAAPAYER[[#This Row],[ ]]="Payé",PMKAFAAPAYER[[#This Row],[03.12.2025]],0)</f>
        <v>0</v>
      </c>
      <c r="DW733" s="161"/>
      <c r="DX733" s="166">
        <f>IF(PMKAFAAPAYER[[#This Row],[ ]]="Payé",PMKAFAAPAYER[[#This Row],[10.12.2025]],0)</f>
        <v>0</v>
      </c>
      <c r="DY733" s="161"/>
      <c r="DZ733" s="166">
        <f>IF(PMKAFAAPAYER[[#This Row],[ ]]="Payé",PMKAFAAPAYER[[#This Row],[17.12.2025]],0)</f>
        <v>0</v>
      </c>
      <c r="EA733" s="161"/>
      <c r="EB733" s="166">
        <f>IF(PMKAFAAPAYER[[#This Row],[ ]]="Payé",PMKAFAAPAYER[[#This Row],[24.12.2025]],0)</f>
        <v>0</v>
      </c>
      <c r="EC733" s="161"/>
      <c r="ED733" s="176">
        <f>IF(PMKAFAAPAYER[[#This Row],[ ]]="Payé",PMKAFAAPAYER[[#This Row],[31.12.2025]],0)</f>
        <v>0</v>
      </c>
      <c r="EE733" s="18">
        <f t="shared" si="182"/>
        <v>0</v>
      </c>
      <c r="EF733" s="11">
        <f t="shared" si="183"/>
        <v>0</v>
      </c>
      <c r="EG733" s="16">
        <f>+PMKAFAAPAYER[[#This Row],[CHF]]-PMKAFAAPAYER[[#This Row],[T2025]]</f>
        <v>0</v>
      </c>
    </row>
    <row r="734" spans="1:137" x14ac:dyDescent="0.3">
      <c r="A734" s="9">
        <f t="shared" si="184"/>
        <v>729</v>
      </c>
      <c r="B734" s="250"/>
      <c r="C734" s="251"/>
      <c r="D734" s="252"/>
      <c r="E734" s="253"/>
      <c r="F734" s="265">
        <f t="shared" si="170"/>
        <v>0</v>
      </c>
      <c r="G734" s="254"/>
      <c r="H734" s="255"/>
      <c r="I734" s="256"/>
      <c r="J734" s="14"/>
      <c r="K734" s="14"/>
      <c r="L734" s="14"/>
      <c r="N734" s="15"/>
      <c r="P734" s="258"/>
      <c r="Q734" s="259"/>
      <c r="R734" s="260"/>
      <c r="S734" s="166">
        <f>IF(PMKAFAAPAYER[[#This Row],[ ]]="Payé",PMKAFAAPAYER[[#This Row],[02.01.2025]],0)</f>
        <v>0</v>
      </c>
      <c r="T734" s="234"/>
      <c r="U734" s="166">
        <f>IF(PMKAFAAPAYER[[#This Row],[ ]]="Payé",PMKAFAAPAYER[[#This Row],[09.01.2025]],0)</f>
        <v>0</v>
      </c>
      <c r="V734" s="234"/>
      <c r="W734" s="166">
        <f>IF(PMKAFAAPAYER[[#This Row],[ ]]="Payé",PMKAFAAPAYER[[#This Row],[16.01.2025]],0)</f>
        <v>0</v>
      </c>
      <c r="X734" s="234"/>
      <c r="Y734" s="166">
        <f>IF(PMKAFAAPAYER[[#This Row],[ ]]="Payé",PMKAFAAPAYER[[#This Row],[23.01.2025]],0)</f>
        <v>0</v>
      </c>
      <c r="Z734" s="234"/>
      <c r="AA734" s="176">
        <f>IF(PMKAFAAPAYER[[#This Row],[ ]]="Payé",PMKAFAAPAYER[[#This Row],[30.01.2025]],0)</f>
        <v>0</v>
      </c>
      <c r="AB734" s="32">
        <f t="shared" si="171"/>
        <v>0</v>
      </c>
      <c r="AC734" s="234"/>
      <c r="AD734" s="166">
        <f>IF(PMKAFAAPAYER[[#This Row],[ ]]="Payé",PMKAFAAPAYER[[#This Row],[06.02.2025]],0)</f>
        <v>0</v>
      </c>
      <c r="AE734" s="234"/>
      <c r="AF734" s="166">
        <f>IF(PMKAFAAPAYER[[#This Row],[ ]]="Payé",PMKAFAAPAYER[[#This Row],[13.02.2025]],0)</f>
        <v>0</v>
      </c>
      <c r="AG734" s="234"/>
      <c r="AH734" s="166">
        <f>IF(PMKAFAAPAYER[[#This Row],[ ]]="Payé",PMKAFAAPAYER[[#This Row],[20.02.2025]],0)</f>
        <v>0</v>
      </c>
      <c r="AI734" s="234"/>
      <c r="AJ734" s="176">
        <f>IF(PMKAFAAPAYER[[#This Row],[ ]]="Payé",PMKAFAAPAYER[[#This Row],[27.02.2025]],0)</f>
        <v>0</v>
      </c>
      <c r="AK734" s="47">
        <f t="shared" si="172"/>
        <v>0</v>
      </c>
      <c r="AL734" s="162"/>
      <c r="AM734" s="166">
        <f>IF(PMKAFAAPAYER[[#This Row],[ ]]="Payé",PMKAFAAPAYER[[#This Row],[05.03.2025]],0)</f>
        <v>0</v>
      </c>
      <c r="AN734" s="161"/>
      <c r="AO734" s="166">
        <f>IF(PMKAFAAPAYER[[#This Row],[ ]]="Payé",PMKAFAAPAYER[[#This Row],[12.03.2025]],0)</f>
        <v>0</v>
      </c>
      <c r="AP734" s="161"/>
      <c r="AQ734" s="166">
        <f>IF(PMKAFAAPAYER[[#This Row],[ ]]="Payé",PMKAFAAPAYER[[#This Row],[19.03.2025]],0)</f>
        <v>0</v>
      </c>
      <c r="AR734" s="161"/>
      <c r="AS734" s="176">
        <f>IF(PMKAFAAPAYER[[#This Row],[ ]]="Payé",PMKAFAAPAYER[[#This Row],[26.03.2025]],0)</f>
        <v>0</v>
      </c>
      <c r="AT734" s="17">
        <f t="shared" si="173"/>
        <v>0</v>
      </c>
      <c r="AU734" s="162"/>
      <c r="AV734" s="166">
        <f>IF(PMKAFAAPAYER[[#This Row],[ ]]="Payé",PMKAFAAPAYER[[#This Row],[02.04.2025]],0)</f>
        <v>0</v>
      </c>
      <c r="AW734" s="161"/>
      <c r="AX734" s="166">
        <f>IF(PMKAFAAPAYER[[#This Row],[ ]]="Payé",PMKAFAAPAYER[[#This Row],[09.04.2025]],0)</f>
        <v>0</v>
      </c>
      <c r="AY734" s="161"/>
      <c r="AZ734" s="166">
        <f>IF(PMKAFAAPAYER[[#This Row],[ ]]="Payé",PMKAFAAPAYER[[#This Row],[16.04.2025]],0)</f>
        <v>0</v>
      </c>
      <c r="BA734" s="161"/>
      <c r="BB734" s="166">
        <f>IF(PMKAFAAPAYER[[#This Row],[ ]]="Payé",PMKAFAAPAYER[[#This Row],[23.04.2025]],0)</f>
        <v>0</v>
      </c>
      <c r="BC734" s="161"/>
      <c r="BD734" s="176">
        <f>IF(PMKAFAAPAYER[[#This Row],[ ]]="Payé",PMKAFAAPAYER[[#This Row],[30.04.2025]],0)</f>
        <v>0</v>
      </c>
      <c r="BE734" s="18">
        <f t="shared" si="174"/>
        <v>0</v>
      </c>
      <c r="BF734" s="162"/>
      <c r="BG734" s="166">
        <f>IF(PMKAFAAPAYER[[#This Row],[ ]]="Payé",PMKAFAAPAYER[[#This Row],[07.05.2025]],0)</f>
        <v>0</v>
      </c>
      <c r="BH734" s="161"/>
      <c r="BI734" s="166">
        <f>IF(PMKAFAAPAYER[[#This Row],[ ]]="Payé",PMKAFAAPAYER[[#This Row],[14.05.2025]],0)</f>
        <v>0</v>
      </c>
      <c r="BJ734" s="161"/>
      <c r="BK734" s="166">
        <f>IF(PMKAFAAPAYER[[#This Row],[ ]]="Payé",PMKAFAAPAYER[[#This Row],[21.05.2025]],0)</f>
        <v>0</v>
      </c>
      <c r="BL734" s="161"/>
      <c r="BM734" s="176">
        <f>IF(PMKAFAAPAYER[[#This Row],[ ]]="Payé",PMKAFAAPAYER[[#This Row],[28.05.2025]],0)</f>
        <v>0</v>
      </c>
      <c r="BN734" s="17">
        <f t="shared" si="175"/>
        <v>0</v>
      </c>
      <c r="BO734" s="162"/>
      <c r="BP734" s="166">
        <f>IF(PMKAFAAPAYER[[#This Row],[ ]]="Payé",PMKAFAAPAYER[[#This Row],[04.06.2025]],0)</f>
        <v>0</v>
      </c>
      <c r="BQ734" s="161"/>
      <c r="BR734" s="166">
        <f>IF(PMKAFAAPAYER[[#This Row],[ ]]="Payé",PMKAFAAPAYER[[#This Row],[11.06.2025]],0)</f>
        <v>0</v>
      </c>
      <c r="BS734" s="161"/>
      <c r="BT734" s="166">
        <f>IF(PMKAFAAPAYER[[#This Row],[ ]]="Payé",PMKAFAAPAYER[[#This Row],[18.06.2025]],0)</f>
        <v>0</v>
      </c>
      <c r="BU734" s="161"/>
      <c r="BV734" s="176">
        <f>IF(PMKAFAAPAYER[[#This Row],[ ]]="Payé",PMKAFAAPAYER[[#This Row],[25.06.2025]],0)</f>
        <v>0</v>
      </c>
      <c r="BW734" s="18">
        <f t="shared" si="176"/>
        <v>0</v>
      </c>
      <c r="BX734" s="162"/>
      <c r="BY734" s="166">
        <f>IF(PMKAFAAPAYER[[#This Row],[ ]]="Payé",PMKAFAAPAYER[[#This Row],[02.07.2025]],0)</f>
        <v>0</v>
      </c>
      <c r="BZ734" s="161"/>
      <c r="CA734" s="166">
        <f>IF(PMKAFAAPAYER[[#This Row],[ ]]="Payé",PMKAFAAPAYER[[#This Row],[09.07.2025]],0)</f>
        <v>0</v>
      </c>
      <c r="CB734" s="161"/>
      <c r="CC734" s="166">
        <f>IF(PMKAFAAPAYER[[#This Row],[ ]]="Payé",PMKAFAAPAYER[[#This Row],[16.07.2025]],0)</f>
        <v>0</v>
      </c>
      <c r="CD734" s="161"/>
      <c r="CE734" s="166">
        <f>IF(PMKAFAAPAYER[[#This Row],[ ]]="Payé",PMKAFAAPAYER[[#This Row],[23.07.2025]],0)</f>
        <v>0</v>
      </c>
      <c r="CF734" s="161"/>
      <c r="CG734" s="176">
        <f>IF(PMKAFAAPAYER[[#This Row],[ ]]="Payé",PMKAFAAPAYER[[#This Row],[30.07.2025]],0)</f>
        <v>0</v>
      </c>
      <c r="CH734" s="17">
        <f t="shared" si="177"/>
        <v>0</v>
      </c>
      <c r="CI734" s="162"/>
      <c r="CJ734" s="166">
        <f>IF(PMKAFAAPAYER[[#This Row],[ ]]="Payé",PMKAFAAPAYER[[#This Row],[06.08.2025]],0)</f>
        <v>0</v>
      </c>
      <c r="CK734" s="161"/>
      <c r="CL734" s="166">
        <f>IF(PMKAFAAPAYER[[#This Row],[ ]]="Payé",PMKAFAAPAYER[[#This Row],[13.08.2025]],0)</f>
        <v>0</v>
      </c>
      <c r="CM734" s="161"/>
      <c r="CN734" s="166">
        <f>IF(PMKAFAAPAYER[[#This Row],[ ]]="Payé",PMKAFAAPAYER[[#This Row],[20.08.2025]],0)</f>
        <v>0</v>
      </c>
      <c r="CO734" s="161"/>
      <c r="CP734" s="176">
        <f>IF(PMKAFAAPAYER[[#This Row],[ ]]="Payé",PMKAFAAPAYER[[#This Row],[27.08.2025]],0)</f>
        <v>0</v>
      </c>
      <c r="CQ734" s="18">
        <f t="shared" si="178"/>
        <v>0</v>
      </c>
      <c r="CR734" s="162"/>
      <c r="CS734" s="166">
        <f>IF(PMKAFAAPAYER[[#This Row],[ ]]="Payé",PMKAFAAPAYER[[#This Row],[03.09.2025]],0)</f>
        <v>0</v>
      </c>
      <c r="CT734" s="161"/>
      <c r="CU734" s="166">
        <f>IF(PMKAFAAPAYER[[#This Row],[ ]]="Payé",PMKAFAAPAYER[[#This Row],[10.09.2025]],0)</f>
        <v>0</v>
      </c>
      <c r="CV734" s="161"/>
      <c r="CW734" s="166">
        <f>IF(PMKAFAAPAYER[[#This Row],[ ]]="Payé",PMKAFAAPAYER[[#This Row],[17.09.2025]],0)</f>
        <v>0</v>
      </c>
      <c r="CX734" s="161"/>
      <c r="CY734" s="176">
        <f>IF(PMKAFAAPAYER[[#This Row],[ ]]="Payé",PMKAFAAPAYER[[#This Row],[24.09.2025]],0)</f>
        <v>0</v>
      </c>
      <c r="CZ734" s="17">
        <f t="shared" si="179"/>
        <v>0</v>
      </c>
      <c r="DA734" s="162"/>
      <c r="DB734" s="166">
        <f>IF(PMKAFAAPAYER[[#This Row],[ ]]="Payé",PMKAFAAPAYER[[#This Row],[01.10.2025]],0)</f>
        <v>0</v>
      </c>
      <c r="DC734" s="161"/>
      <c r="DD734" s="166">
        <f>IF(PMKAFAAPAYER[[#This Row],[ ]]="Payé",PMKAFAAPAYER[[#This Row],[08.10.2025]],0)</f>
        <v>0</v>
      </c>
      <c r="DE734" s="161"/>
      <c r="DF734" s="166">
        <f>IF(PMKAFAAPAYER[[#This Row],[ ]]="Payé",PMKAFAAPAYER[[#This Row],[15.10.2025]],0)</f>
        <v>0</v>
      </c>
      <c r="DG734" s="161"/>
      <c r="DH734" s="166">
        <f>IF(PMKAFAAPAYER[[#This Row],[ ]]="Payé",PMKAFAAPAYER[[#This Row],[22.10.2025]],0)</f>
        <v>0</v>
      </c>
      <c r="DI734" s="161"/>
      <c r="DJ734" s="176">
        <f>IF(PMKAFAAPAYER[[#This Row],[ ]]="Payé",PMKAFAAPAYER[[#This Row],[29.10.2025]],0)</f>
        <v>0</v>
      </c>
      <c r="DK734" s="18">
        <f t="shared" si="180"/>
        <v>0</v>
      </c>
      <c r="DL734" s="162"/>
      <c r="DM734" s="166">
        <f>IF(PMKAFAAPAYER[[#This Row],[ ]]="Payé",PMKAFAAPAYER[[#This Row],[05.11.2025]],0)</f>
        <v>0</v>
      </c>
      <c r="DN734" s="161"/>
      <c r="DO734" s="166">
        <f>IF(PMKAFAAPAYER[[#This Row],[ ]]="Payé",PMKAFAAPAYER[[#This Row],[12.11.2025]],0)</f>
        <v>0</v>
      </c>
      <c r="DP734" s="161"/>
      <c r="DQ734" s="166">
        <f>IF(PMKAFAAPAYER[[#This Row],[ ]]="Payé",PMKAFAAPAYER[[#This Row],[19.11.2025]],0)</f>
        <v>0</v>
      </c>
      <c r="DR734" s="161"/>
      <c r="DS734" s="176">
        <f>IF(PMKAFAAPAYER[[#This Row],[ ]]="Payé",PMKAFAAPAYER[[#This Row],[26.11.2025]],0)</f>
        <v>0</v>
      </c>
      <c r="DT734" s="17">
        <f t="shared" si="181"/>
        <v>0</v>
      </c>
      <c r="DU734" s="162"/>
      <c r="DV734" s="166">
        <f>IF(PMKAFAAPAYER[[#This Row],[ ]]="Payé",PMKAFAAPAYER[[#This Row],[03.12.2025]],0)</f>
        <v>0</v>
      </c>
      <c r="DW734" s="161"/>
      <c r="DX734" s="166">
        <f>IF(PMKAFAAPAYER[[#This Row],[ ]]="Payé",PMKAFAAPAYER[[#This Row],[10.12.2025]],0)</f>
        <v>0</v>
      </c>
      <c r="DY734" s="161"/>
      <c r="DZ734" s="166">
        <f>IF(PMKAFAAPAYER[[#This Row],[ ]]="Payé",PMKAFAAPAYER[[#This Row],[17.12.2025]],0)</f>
        <v>0</v>
      </c>
      <c r="EA734" s="161"/>
      <c r="EB734" s="166">
        <f>IF(PMKAFAAPAYER[[#This Row],[ ]]="Payé",PMKAFAAPAYER[[#This Row],[24.12.2025]],0)</f>
        <v>0</v>
      </c>
      <c r="EC734" s="161"/>
      <c r="ED734" s="176">
        <f>IF(PMKAFAAPAYER[[#This Row],[ ]]="Payé",PMKAFAAPAYER[[#This Row],[31.12.2025]],0)</f>
        <v>0</v>
      </c>
      <c r="EE734" s="18">
        <f t="shared" si="182"/>
        <v>0</v>
      </c>
      <c r="EF734" s="11">
        <f t="shared" si="183"/>
        <v>0</v>
      </c>
      <c r="EG734" s="16">
        <f>+PMKAFAAPAYER[[#This Row],[CHF]]-PMKAFAAPAYER[[#This Row],[T2025]]</f>
        <v>0</v>
      </c>
    </row>
    <row r="735" spans="1:137" x14ac:dyDescent="0.3">
      <c r="A735" s="9">
        <f t="shared" si="184"/>
        <v>730</v>
      </c>
      <c r="B735" s="250"/>
      <c r="C735" s="251"/>
      <c r="D735" s="252"/>
      <c r="E735" s="253"/>
      <c r="F735" s="265">
        <f t="shared" si="170"/>
        <v>0</v>
      </c>
      <c r="G735" s="254"/>
      <c r="H735" s="255"/>
      <c r="I735" s="256"/>
      <c r="J735" s="14"/>
      <c r="K735" s="14"/>
      <c r="L735" s="14"/>
      <c r="N735" s="15"/>
      <c r="P735" s="258"/>
      <c r="Q735" s="259"/>
      <c r="R735" s="260"/>
      <c r="S735" s="166">
        <f>IF(PMKAFAAPAYER[[#This Row],[ ]]="Payé",PMKAFAAPAYER[[#This Row],[02.01.2025]],0)</f>
        <v>0</v>
      </c>
      <c r="T735" s="234"/>
      <c r="U735" s="166">
        <f>IF(PMKAFAAPAYER[[#This Row],[ ]]="Payé",PMKAFAAPAYER[[#This Row],[09.01.2025]],0)</f>
        <v>0</v>
      </c>
      <c r="V735" s="234"/>
      <c r="W735" s="166">
        <f>IF(PMKAFAAPAYER[[#This Row],[ ]]="Payé",PMKAFAAPAYER[[#This Row],[16.01.2025]],0)</f>
        <v>0</v>
      </c>
      <c r="X735" s="234"/>
      <c r="Y735" s="166">
        <f>IF(PMKAFAAPAYER[[#This Row],[ ]]="Payé",PMKAFAAPAYER[[#This Row],[23.01.2025]],0)</f>
        <v>0</v>
      </c>
      <c r="Z735" s="234"/>
      <c r="AA735" s="176">
        <f>IF(PMKAFAAPAYER[[#This Row],[ ]]="Payé",PMKAFAAPAYER[[#This Row],[30.01.2025]],0)</f>
        <v>0</v>
      </c>
      <c r="AB735" s="32">
        <f t="shared" si="171"/>
        <v>0</v>
      </c>
      <c r="AC735" s="234"/>
      <c r="AD735" s="166">
        <f>IF(PMKAFAAPAYER[[#This Row],[ ]]="Payé",PMKAFAAPAYER[[#This Row],[06.02.2025]],0)</f>
        <v>0</v>
      </c>
      <c r="AE735" s="234"/>
      <c r="AF735" s="166">
        <f>IF(PMKAFAAPAYER[[#This Row],[ ]]="Payé",PMKAFAAPAYER[[#This Row],[13.02.2025]],0)</f>
        <v>0</v>
      </c>
      <c r="AG735" s="234"/>
      <c r="AH735" s="166">
        <f>IF(PMKAFAAPAYER[[#This Row],[ ]]="Payé",PMKAFAAPAYER[[#This Row],[20.02.2025]],0)</f>
        <v>0</v>
      </c>
      <c r="AI735" s="234"/>
      <c r="AJ735" s="176">
        <f>IF(PMKAFAAPAYER[[#This Row],[ ]]="Payé",PMKAFAAPAYER[[#This Row],[27.02.2025]],0)</f>
        <v>0</v>
      </c>
      <c r="AK735" s="47">
        <f t="shared" si="172"/>
        <v>0</v>
      </c>
      <c r="AL735" s="162"/>
      <c r="AM735" s="166">
        <f>IF(PMKAFAAPAYER[[#This Row],[ ]]="Payé",PMKAFAAPAYER[[#This Row],[05.03.2025]],0)</f>
        <v>0</v>
      </c>
      <c r="AN735" s="161"/>
      <c r="AO735" s="166">
        <f>IF(PMKAFAAPAYER[[#This Row],[ ]]="Payé",PMKAFAAPAYER[[#This Row],[12.03.2025]],0)</f>
        <v>0</v>
      </c>
      <c r="AP735" s="161"/>
      <c r="AQ735" s="166">
        <f>IF(PMKAFAAPAYER[[#This Row],[ ]]="Payé",PMKAFAAPAYER[[#This Row],[19.03.2025]],0)</f>
        <v>0</v>
      </c>
      <c r="AR735" s="161"/>
      <c r="AS735" s="176">
        <f>IF(PMKAFAAPAYER[[#This Row],[ ]]="Payé",PMKAFAAPAYER[[#This Row],[26.03.2025]],0)</f>
        <v>0</v>
      </c>
      <c r="AT735" s="17">
        <f t="shared" si="173"/>
        <v>0</v>
      </c>
      <c r="AU735" s="162"/>
      <c r="AV735" s="166">
        <f>IF(PMKAFAAPAYER[[#This Row],[ ]]="Payé",PMKAFAAPAYER[[#This Row],[02.04.2025]],0)</f>
        <v>0</v>
      </c>
      <c r="AW735" s="161"/>
      <c r="AX735" s="166">
        <f>IF(PMKAFAAPAYER[[#This Row],[ ]]="Payé",PMKAFAAPAYER[[#This Row],[09.04.2025]],0)</f>
        <v>0</v>
      </c>
      <c r="AY735" s="161"/>
      <c r="AZ735" s="166">
        <f>IF(PMKAFAAPAYER[[#This Row],[ ]]="Payé",PMKAFAAPAYER[[#This Row],[16.04.2025]],0)</f>
        <v>0</v>
      </c>
      <c r="BA735" s="161"/>
      <c r="BB735" s="166">
        <f>IF(PMKAFAAPAYER[[#This Row],[ ]]="Payé",PMKAFAAPAYER[[#This Row],[23.04.2025]],0)</f>
        <v>0</v>
      </c>
      <c r="BC735" s="161"/>
      <c r="BD735" s="176">
        <f>IF(PMKAFAAPAYER[[#This Row],[ ]]="Payé",PMKAFAAPAYER[[#This Row],[30.04.2025]],0)</f>
        <v>0</v>
      </c>
      <c r="BE735" s="18">
        <f t="shared" si="174"/>
        <v>0</v>
      </c>
      <c r="BF735" s="162"/>
      <c r="BG735" s="166">
        <f>IF(PMKAFAAPAYER[[#This Row],[ ]]="Payé",PMKAFAAPAYER[[#This Row],[07.05.2025]],0)</f>
        <v>0</v>
      </c>
      <c r="BH735" s="161"/>
      <c r="BI735" s="166">
        <f>IF(PMKAFAAPAYER[[#This Row],[ ]]="Payé",PMKAFAAPAYER[[#This Row],[14.05.2025]],0)</f>
        <v>0</v>
      </c>
      <c r="BJ735" s="161"/>
      <c r="BK735" s="166">
        <f>IF(PMKAFAAPAYER[[#This Row],[ ]]="Payé",PMKAFAAPAYER[[#This Row],[21.05.2025]],0)</f>
        <v>0</v>
      </c>
      <c r="BL735" s="161"/>
      <c r="BM735" s="176">
        <f>IF(PMKAFAAPAYER[[#This Row],[ ]]="Payé",PMKAFAAPAYER[[#This Row],[28.05.2025]],0)</f>
        <v>0</v>
      </c>
      <c r="BN735" s="17">
        <f t="shared" si="175"/>
        <v>0</v>
      </c>
      <c r="BO735" s="162"/>
      <c r="BP735" s="166">
        <f>IF(PMKAFAAPAYER[[#This Row],[ ]]="Payé",PMKAFAAPAYER[[#This Row],[04.06.2025]],0)</f>
        <v>0</v>
      </c>
      <c r="BQ735" s="161"/>
      <c r="BR735" s="166">
        <f>IF(PMKAFAAPAYER[[#This Row],[ ]]="Payé",PMKAFAAPAYER[[#This Row],[11.06.2025]],0)</f>
        <v>0</v>
      </c>
      <c r="BS735" s="161"/>
      <c r="BT735" s="166">
        <f>IF(PMKAFAAPAYER[[#This Row],[ ]]="Payé",PMKAFAAPAYER[[#This Row],[18.06.2025]],0)</f>
        <v>0</v>
      </c>
      <c r="BU735" s="161"/>
      <c r="BV735" s="176">
        <f>IF(PMKAFAAPAYER[[#This Row],[ ]]="Payé",PMKAFAAPAYER[[#This Row],[25.06.2025]],0)</f>
        <v>0</v>
      </c>
      <c r="BW735" s="18">
        <f t="shared" si="176"/>
        <v>0</v>
      </c>
      <c r="BX735" s="162"/>
      <c r="BY735" s="166">
        <f>IF(PMKAFAAPAYER[[#This Row],[ ]]="Payé",PMKAFAAPAYER[[#This Row],[02.07.2025]],0)</f>
        <v>0</v>
      </c>
      <c r="BZ735" s="161"/>
      <c r="CA735" s="166">
        <f>IF(PMKAFAAPAYER[[#This Row],[ ]]="Payé",PMKAFAAPAYER[[#This Row],[09.07.2025]],0)</f>
        <v>0</v>
      </c>
      <c r="CB735" s="161"/>
      <c r="CC735" s="166">
        <f>IF(PMKAFAAPAYER[[#This Row],[ ]]="Payé",PMKAFAAPAYER[[#This Row],[16.07.2025]],0)</f>
        <v>0</v>
      </c>
      <c r="CD735" s="161"/>
      <c r="CE735" s="166">
        <f>IF(PMKAFAAPAYER[[#This Row],[ ]]="Payé",PMKAFAAPAYER[[#This Row],[23.07.2025]],0)</f>
        <v>0</v>
      </c>
      <c r="CF735" s="161"/>
      <c r="CG735" s="176">
        <f>IF(PMKAFAAPAYER[[#This Row],[ ]]="Payé",PMKAFAAPAYER[[#This Row],[30.07.2025]],0)</f>
        <v>0</v>
      </c>
      <c r="CH735" s="17">
        <f t="shared" si="177"/>
        <v>0</v>
      </c>
      <c r="CI735" s="162"/>
      <c r="CJ735" s="166">
        <f>IF(PMKAFAAPAYER[[#This Row],[ ]]="Payé",PMKAFAAPAYER[[#This Row],[06.08.2025]],0)</f>
        <v>0</v>
      </c>
      <c r="CK735" s="161"/>
      <c r="CL735" s="166">
        <f>IF(PMKAFAAPAYER[[#This Row],[ ]]="Payé",PMKAFAAPAYER[[#This Row],[13.08.2025]],0)</f>
        <v>0</v>
      </c>
      <c r="CM735" s="161"/>
      <c r="CN735" s="166">
        <f>IF(PMKAFAAPAYER[[#This Row],[ ]]="Payé",PMKAFAAPAYER[[#This Row],[20.08.2025]],0)</f>
        <v>0</v>
      </c>
      <c r="CO735" s="161"/>
      <c r="CP735" s="176">
        <f>IF(PMKAFAAPAYER[[#This Row],[ ]]="Payé",PMKAFAAPAYER[[#This Row],[27.08.2025]],0)</f>
        <v>0</v>
      </c>
      <c r="CQ735" s="18">
        <f t="shared" si="178"/>
        <v>0</v>
      </c>
      <c r="CR735" s="162"/>
      <c r="CS735" s="166">
        <f>IF(PMKAFAAPAYER[[#This Row],[ ]]="Payé",PMKAFAAPAYER[[#This Row],[03.09.2025]],0)</f>
        <v>0</v>
      </c>
      <c r="CT735" s="161"/>
      <c r="CU735" s="166">
        <f>IF(PMKAFAAPAYER[[#This Row],[ ]]="Payé",PMKAFAAPAYER[[#This Row],[10.09.2025]],0)</f>
        <v>0</v>
      </c>
      <c r="CV735" s="161"/>
      <c r="CW735" s="166">
        <f>IF(PMKAFAAPAYER[[#This Row],[ ]]="Payé",PMKAFAAPAYER[[#This Row],[17.09.2025]],0)</f>
        <v>0</v>
      </c>
      <c r="CX735" s="161"/>
      <c r="CY735" s="176">
        <f>IF(PMKAFAAPAYER[[#This Row],[ ]]="Payé",PMKAFAAPAYER[[#This Row],[24.09.2025]],0)</f>
        <v>0</v>
      </c>
      <c r="CZ735" s="17">
        <f t="shared" si="179"/>
        <v>0</v>
      </c>
      <c r="DA735" s="162"/>
      <c r="DB735" s="166">
        <f>IF(PMKAFAAPAYER[[#This Row],[ ]]="Payé",PMKAFAAPAYER[[#This Row],[01.10.2025]],0)</f>
        <v>0</v>
      </c>
      <c r="DC735" s="161"/>
      <c r="DD735" s="166">
        <f>IF(PMKAFAAPAYER[[#This Row],[ ]]="Payé",PMKAFAAPAYER[[#This Row],[08.10.2025]],0)</f>
        <v>0</v>
      </c>
      <c r="DE735" s="161"/>
      <c r="DF735" s="166">
        <f>IF(PMKAFAAPAYER[[#This Row],[ ]]="Payé",PMKAFAAPAYER[[#This Row],[15.10.2025]],0)</f>
        <v>0</v>
      </c>
      <c r="DG735" s="161"/>
      <c r="DH735" s="166">
        <f>IF(PMKAFAAPAYER[[#This Row],[ ]]="Payé",PMKAFAAPAYER[[#This Row],[22.10.2025]],0)</f>
        <v>0</v>
      </c>
      <c r="DI735" s="161"/>
      <c r="DJ735" s="176">
        <f>IF(PMKAFAAPAYER[[#This Row],[ ]]="Payé",PMKAFAAPAYER[[#This Row],[29.10.2025]],0)</f>
        <v>0</v>
      </c>
      <c r="DK735" s="18">
        <f t="shared" si="180"/>
        <v>0</v>
      </c>
      <c r="DL735" s="162"/>
      <c r="DM735" s="166">
        <f>IF(PMKAFAAPAYER[[#This Row],[ ]]="Payé",PMKAFAAPAYER[[#This Row],[05.11.2025]],0)</f>
        <v>0</v>
      </c>
      <c r="DN735" s="161"/>
      <c r="DO735" s="166">
        <f>IF(PMKAFAAPAYER[[#This Row],[ ]]="Payé",PMKAFAAPAYER[[#This Row],[12.11.2025]],0)</f>
        <v>0</v>
      </c>
      <c r="DP735" s="161"/>
      <c r="DQ735" s="166">
        <f>IF(PMKAFAAPAYER[[#This Row],[ ]]="Payé",PMKAFAAPAYER[[#This Row],[19.11.2025]],0)</f>
        <v>0</v>
      </c>
      <c r="DR735" s="161"/>
      <c r="DS735" s="176">
        <f>IF(PMKAFAAPAYER[[#This Row],[ ]]="Payé",PMKAFAAPAYER[[#This Row],[26.11.2025]],0)</f>
        <v>0</v>
      </c>
      <c r="DT735" s="17">
        <f t="shared" si="181"/>
        <v>0</v>
      </c>
      <c r="DU735" s="162"/>
      <c r="DV735" s="166">
        <f>IF(PMKAFAAPAYER[[#This Row],[ ]]="Payé",PMKAFAAPAYER[[#This Row],[03.12.2025]],0)</f>
        <v>0</v>
      </c>
      <c r="DW735" s="161"/>
      <c r="DX735" s="166">
        <f>IF(PMKAFAAPAYER[[#This Row],[ ]]="Payé",PMKAFAAPAYER[[#This Row],[10.12.2025]],0)</f>
        <v>0</v>
      </c>
      <c r="DY735" s="161"/>
      <c r="DZ735" s="166">
        <f>IF(PMKAFAAPAYER[[#This Row],[ ]]="Payé",PMKAFAAPAYER[[#This Row],[17.12.2025]],0)</f>
        <v>0</v>
      </c>
      <c r="EA735" s="161"/>
      <c r="EB735" s="166">
        <f>IF(PMKAFAAPAYER[[#This Row],[ ]]="Payé",PMKAFAAPAYER[[#This Row],[24.12.2025]],0)</f>
        <v>0</v>
      </c>
      <c r="EC735" s="161"/>
      <c r="ED735" s="176">
        <f>IF(PMKAFAAPAYER[[#This Row],[ ]]="Payé",PMKAFAAPAYER[[#This Row],[31.12.2025]],0)</f>
        <v>0</v>
      </c>
      <c r="EE735" s="18">
        <f t="shared" si="182"/>
        <v>0</v>
      </c>
      <c r="EF735" s="11">
        <f t="shared" si="183"/>
        <v>0</v>
      </c>
      <c r="EG735" s="16">
        <f>+PMKAFAAPAYER[[#This Row],[CHF]]-PMKAFAAPAYER[[#This Row],[T2025]]</f>
        <v>0</v>
      </c>
    </row>
    <row r="736" spans="1:137" x14ac:dyDescent="0.3">
      <c r="A736" s="9">
        <f t="shared" si="184"/>
        <v>731</v>
      </c>
      <c r="B736" s="250"/>
      <c r="C736" s="251"/>
      <c r="D736" s="252"/>
      <c r="E736" s="253"/>
      <c r="F736" s="265">
        <f t="shared" si="170"/>
        <v>0</v>
      </c>
      <c r="G736" s="254"/>
      <c r="H736" s="255"/>
      <c r="I736" s="256"/>
      <c r="J736" s="14"/>
      <c r="K736" s="14"/>
      <c r="L736" s="14"/>
      <c r="N736" s="15"/>
      <c r="P736" s="258"/>
      <c r="Q736" s="259"/>
      <c r="R736" s="260"/>
      <c r="S736" s="166">
        <f>IF(PMKAFAAPAYER[[#This Row],[ ]]="Payé",PMKAFAAPAYER[[#This Row],[02.01.2025]],0)</f>
        <v>0</v>
      </c>
      <c r="T736" s="234"/>
      <c r="U736" s="166">
        <f>IF(PMKAFAAPAYER[[#This Row],[ ]]="Payé",PMKAFAAPAYER[[#This Row],[09.01.2025]],0)</f>
        <v>0</v>
      </c>
      <c r="V736" s="234"/>
      <c r="W736" s="166">
        <f>IF(PMKAFAAPAYER[[#This Row],[ ]]="Payé",PMKAFAAPAYER[[#This Row],[16.01.2025]],0)</f>
        <v>0</v>
      </c>
      <c r="X736" s="234"/>
      <c r="Y736" s="166">
        <f>IF(PMKAFAAPAYER[[#This Row],[ ]]="Payé",PMKAFAAPAYER[[#This Row],[23.01.2025]],0)</f>
        <v>0</v>
      </c>
      <c r="Z736" s="234"/>
      <c r="AA736" s="176">
        <f>IF(PMKAFAAPAYER[[#This Row],[ ]]="Payé",PMKAFAAPAYER[[#This Row],[30.01.2025]],0)</f>
        <v>0</v>
      </c>
      <c r="AB736" s="32">
        <f t="shared" si="171"/>
        <v>0</v>
      </c>
      <c r="AC736" s="234"/>
      <c r="AD736" s="166">
        <f>IF(PMKAFAAPAYER[[#This Row],[ ]]="Payé",PMKAFAAPAYER[[#This Row],[06.02.2025]],0)</f>
        <v>0</v>
      </c>
      <c r="AE736" s="234"/>
      <c r="AF736" s="166">
        <f>IF(PMKAFAAPAYER[[#This Row],[ ]]="Payé",PMKAFAAPAYER[[#This Row],[13.02.2025]],0)</f>
        <v>0</v>
      </c>
      <c r="AG736" s="234"/>
      <c r="AH736" s="166">
        <f>IF(PMKAFAAPAYER[[#This Row],[ ]]="Payé",PMKAFAAPAYER[[#This Row],[20.02.2025]],0)</f>
        <v>0</v>
      </c>
      <c r="AI736" s="234"/>
      <c r="AJ736" s="176">
        <f>IF(PMKAFAAPAYER[[#This Row],[ ]]="Payé",PMKAFAAPAYER[[#This Row],[27.02.2025]],0)</f>
        <v>0</v>
      </c>
      <c r="AK736" s="47">
        <f t="shared" si="172"/>
        <v>0</v>
      </c>
      <c r="AL736" s="162"/>
      <c r="AM736" s="166">
        <f>IF(PMKAFAAPAYER[[#This Row],[ ]]="Payé",PMKAFAAPAYER[[#This Row],[05.03.2025]],0)</f>
        <v>0</v>
      </c>
      <c r="AN736" s="161"/>
      <c r="AO736" s="166">
        <f>IF(PMKAFAAPAYER[[#This Row],[ ]]="Payé",PMKAFAAPAYER[[#This Row],[12.03.2025]],0)</f>
        <v>0</v>
      </c>
      <c r="AP736" s="161"/>
      <c r="AQ736" s="166">
        <f>IF(PMKAFAAPAYER[[#This Row],[ ]]="Payé",PMKAFAAPAYER[[#This Row],[19.03.2025]],0)</f>
        <v>0</v>
      </c>
      <c r="AR736" s="161"/>
      <c r="AS736" s="176">
        <f>IF(PMKAFAAPAYER[[#This Row],[ ]]="Payé",PMKAFAAPAYER[[#This Row],[26.03.2025]],0)</f>
        <v>0</v>
      </c>
      <c r="AT736" s="17">
        <f t="shared" si="173"/>
        <v>0</v>
      </c>
      <c r="AU736" s="162"/>
      <c r="AV736" s="166">
        <f>IF(PMKAFAAPAYER[[#This Row],[ ]]="Payé",PMKAFAAPAYER[[#This Row],[02.04.2025]],0)</f>
        <v>0</v>
      </c>
      <c r="AW736" s="161"/>
      <c r="AX736" s="166">
        <f>IF(PMKAFAAPAYER[[#This Row],[ ]]="Payé",PMKAFAAPAYER[[#This Row],[09.04.2025]],0)</f>
        <v>0</v>
      </c>
      <c r="AY736" s="161"/>
      <c r="AZ736" s="166">
        <f>IF(PMKAFAAPAYER[[#This Row],[ ]]="Payé",PMKAFAAPAYER[[#This Row],[16.04.2025]],0)</f>
        <v>0</v>
      </c>
      <c r="BA736" s="161"/>
      <c r="BB736" s="166">
        <f>IF(PMKAFAAPAYER[[#This Row],[ ]]="Payé",PMKAFAAPAYER[[#This Row],[23.04.2025]],0)</f>
        <v>0</v>
      </c>
      <c r="BC736" s="161"/>
      <c r="BD736" s="176">
        <f>IF(PMKAFAAPAYER[[#This Row],[ ]]="Payé",PMKAFAAPAYER[[#This Row],[30.04.2025]],0)</f>
        <v>0</v>
      </c>
      <c r="BE736" s="18">
        <f t="shared" si="174"/>
        <v>0</v>
      </c>
      <c r="BF736" s="162"/>
      <c r="BG736" s="166">
        <f>IF(PMKAFAAPAYER[[#This Row],[ ]]="Payé",PMKAFAAPAYER[[#This Row],[07.05.2025]],0)</f>
        <v>0</v>
      </c>
      <c r="BH736" s="161"/>
      <c r="BI736" s="166">
        <f>IF(PMKAFAAPAYER[[#This Row],[ ]]="Payé",PMKAFAAPAYER[[#This Row],[14.05.2025]],0)</f>
        <v>0</v>
      </c>
      <c r="BJ736" s="161"/>
      <c r="BK736" s="166">
        <f>IF(PMKAFAAPAYER[[#This Row],[ ]]="Payé",PMKAFAAPAYER[[#This Row],[21.05.2025]],0)</f>
        <v>0</v>
      </c>
      <c r="BL736" s="161"/>
      <c r="BM736" s="176">
        <f>IF(PMKAFAAPAYER[[#This Row],[ ]]="Payé",PMKAFAAPAYER[[#This Row],[28.05.2025]],0)</f>
        <v>0</v>
      </c>
      <c r="BN736" s="17">
        <f t="shared" si="175"/>
        <v>0</v>
      </c>
      <c r="BO736" s="162"/>
      <c r="BP736" s="166">
        <f>IF(PMKAFAAPAYER[[#This Row],[ ]]="Payé",PMKAFAAPAYER[[#This Row],[04.06.2025]],0)</f>
        <v>0</v>
      </c>
      <c r="BQ736" s="161"/>
      <c r="BR736" s="166">
        <f>IF(PMKAFAAPAYER[[#This Row],[ ]]="Payé",PMKAFAAPAYER[[#This Row],[11.06.2025]],0)</f>
        <v>0</v>
      </c>
      <c r="BS736" s="161"/>
      <c r="BT736" s="166">
        <f>IF(PMKAFAAPAYER[[#This Row],[ ]]="Payé",PMKAFAAPAYER[[#This Row],[18.06.2025]],0)</f>
        <v>0</v>
      </c>
      <c r="BU736" s="161"/>
      <c r="BV736" s="176">
        <f>IF(PMKAFAAPAYER[[#This Row],[ ]]="Payé",PMKAFAAPAYER[[#This Row],[25.06.2025]],0)</f>
        <v>0</v>
      </c>
      <c r="BW736" s="18">
        <f t="shared" si="176"/>
        <v>0</v>
      </c>
      <c r="BX736" s="162"/>
      <c r="BY736" s="166">
        <f>IF(PMKAFAAPAYER[[#This Row],[ ]]="Payé",PMKAFAAPAYER[[#This Row],[02.07.2025]],0)</f>
        <v>0</v>
      </c>
      <c r="BZ736" s="161"/>
      <c r="CA736" s="166">
        <f>IF(PMKAFAAPAYER[[#This Row],[ ]]="Payé",PMKAFAAPAYER[[#This Row],[09.07.2025]],0)</f>
        <v>0</v>
      </c>
      <c r="CB736" s="161"/>
      <c r="CC736" s="166">
        <f>IF(PMKAFAAPAYER[[#This Row],[ ]]="Payé",PMKAFAAPAYER[[#This Row],[16.07.2025]],0)</f>
        <v>0</v>
      </c>
      <c r="CD736" s="161"/>
      <c r="CE736" s="166">
        <f>IF(PMKAFAAPAYER[[#This Row],[ ]]="Payé",PMKAFAAPAYER[[#This Row],[23.07.2025]],0)</f>
        <v>0</v>
      </c>
      <c r="CF736" s="161"/>
      <c r="CG736" s="176">
        <f>IF(PMKAFAAPAYER[[#This Row],[ ]]="Payé",PMKAFAAPAYER[[#This Row],[30.07.2025]],0)</f>
        <v>0</v>
      </c>
      <c r="CH736" s="17">
        <f t="shared" si="177"/>
        <v>0</v>
      </c>
      <c r="CI736" s="162"/>
      <c r="CJ736" s="166">
        <f>IF(PMKAFAAPAYER[[#This Row],[ ]]="Payé",PMKAFAAPAYER[[#This Row],[06.08.2025]],0)</f>
        <v>0</v>
      </c>
      <c r="CK736" s="161"/>
      <c r="CL736" s="166">
        <f>IF(PMKAFAAPAYER[[#This Row],[ ]]="Payé",PMKAFAAPAYER[[#This Row],[13.08.2025]],0)</f>
        <v>0</v>
      </c>
      <c r="CM736" s="161"/>
      <c r="CN736" s="166">
        <f>IF(PMKAFAAPAYER[[#This Row],[ ]]="Payé",PMKAFAAPAYER[[#This Row],[20.08.2025]],0)</f>
        <v>0</v>
      </c>
      <c r="CO736" s="161"/>
      <c r="CP736" s="176">
        <f>IF(PMKAFAAPAYER[[#This Row],[ ]]="Payé",PMKAFAAPAYER[[#This Row],[27.08.2025]],0)</f>
        <v>0</v>
      </c>
      <c r="CQ736" s="18">
        <f t="shared" si="178"/>
        <v>0</v>
      </c>
      <c r="CR736" s="162"/>
      <c r="CS736" s="166">
        <f>IF(PMKAFAAPAYER[[#This Row],[ ]]="Payé",PMKAFAAPAYER[[#This Row],[03.09.2025]],0)</f>
        <v>0</v>
      </c>
      <c r="CT736" s="161"/>
      <c r="CU736" s="166">
        <f>IF(PMKAFAAPAYER[[#This Row],[ ]]="Payé",PMKAFAAPAYER[[#This Row],[10.09.2025]],0)</f>
        <v>0</v>
      </c>
      <c r="CV736" s="161"/>
      <c r="CW736" s="166">
        <f>IF(PMKAFAAPAYER[[#This Row],[ ]]="Payé",PMKAFAAPAYER[[#This Row],[17.09.2025]],0)</f>
        <v>0</v>
      </c>
      <c r="CX736" s="161"/>
      <c r="CY736" s="176">
        <f>IF(PMKAFAAPAYER[[#This Row],[ ]]="Payé",PMKAFAAPAYER[[#This Row],[24.09.2025]],0)</f>
        <v>0</v>
      </c>
      <c r="CZ736" s="17">
        <f t="shared" si="179"/>
        <v>0</v>
      </c>
      <c r="DA736" s="162"/>
      <c r="DB736" s="166">
        <f>IF(PMKAFAAPAYER[[#This Row],[ ]]="Payé",PMKAFAAPAYER[[#This Row],[01.10.2025]],0)</f>
        <v>0</v>
      </c>
      <c r="DC736" s="161"/>
      <c r="DD736" s="166">
        <f>IF(PMKAFAAPAYER[[#This Row],[ ]]="Payé",PMKAFAAPAYER[[#This Row],[08.10.2025]],0)</f>
        <v>0</v>
      </c>
      <c r="DE736" s="161"/>
      <c r="DF736" s="166">
        <f>IF(PMKAFAAPAYER[[#This Row],[ ]]="Payé",PMKAFAAPAYER[[#This Row],[15.10.2025]],0)</f>
        <v>0</v>
      </c>
      <c r="DG736" s="161"/>
      <c r="DH736" s="166">
        <f>IF(PMKAFAAPAYER[[#This Row],[ ]]="Payé",PMKAFAAPAYER[[#This Row],[22.10.2025]],0)</f>
        <v>0</v>
      </c>
      <c r="DI736" s="161"/>
      <c r="DJ736" s="176">
        <f>IF(PMKAFAAPAYER[[#This Row],[ ]]="Payé",PMKAFAAPAYER[[#This Row],[29.10.2025]],0)</f>
        <v>0</v>
      </c>
      <c r="DK736" s="18">
        <f t="shared" si="180"/>
        <v>0</v>
      </c>
      <c r="DL736" s="162"/>
      <c r="DM736" s="166">
        <f>IF(PMKAFAAPAYER[[#This Row],[ ]]="Payé",PMKAFAAPAYER[[#This Row],[05.11.2025]],0)</f>
        <v>0</v>
      </c>
      <c r="DN736" s="161"/>
      <c r="DO736" s="166">
        <f>IF(PMKAFAAPAYER[[#This Row],[ ]]="Payé",PMKAFAAPAYER[[#This Row],[12.11.2025]],0)</f>
        <v>0</v>
      </c>
      <c r="DP736" s="161"/>
      <c r="DQ736" s="166">
        <f>IF(PMKAFAAPAYER[[#This Row],[ ]]="Payé",PMKAFAAPAYER[[#This Row],[19.11.2025]],0)</f>
        <v>0</v>
      </c>
      <c r="DR736" s="161"/>
      <c r="DS736" s="176">
        <f>IF(PMKAFAAPAYER[[#This Row],[ ]]="Payé",PMKAFAAPAYER[[#This Row],[26.11.2025]],0)</f>
        <v>0</v>
      </c>
      <c r="DT736" s="17">
        <f t="shared" si="181"/>
        <v>0</v>
      </c>
      <c r="DU736" s="162"/>
      <c r="DV736" s="166">
        <f>IF(PMKAFAAPAYER[[#This Row],[ ]]="Payé",PMKAFAAPAYER[[#This Row],[03.12.2025]],0)</f>
        <v>0</v>
      </c>
      <c r="DW736" s="161"/>
      <c r="DX736" s="166">
        <f>IF(PMKAFAAPAYER[[#This Row],[ ]]="Payé",PMKAFAAPAYER[[#This Row],[10.12.2025]],0)</f>
        <v>0</v>
      </c>
      <c r="DY736" s="161"/>
      <c r="DZ736" s="166">
        <f>IF(PMKAFAAPAYER[[#This Row],[ ]]="Payé",PMKAFAAPAYER[[#This Row],[17.12.2025]],0)</f>
        <v>0</v>
      </c>
      <c r="EA736" s="161"/>
      <c r="EB736" s="166">
        <f>IF(PMKAFAAPAYER[[#This Row],[ ]]="Payé",PMKAFAAPAYER[[#This Row],[24.12.2025]],0)</f>
        <v>0</v>
      </c>
      <c r="EC736" s="161"/>
      <c r="ED736" s="176">
        <f>IF(PMKAFAAPAYER[[#This Row],[ ]]="Payé",PMKAFAAPAYER[[#This Row],[31.12.2025]],0)</f>
        <v>0</v>
      </c>
      <c r="EE736" s="18">
        <f t="shared" si="182"/>
        <v>0</v>
      </c>
      <c r="EF736" s="11">
        <f t="shared" si="183"/>
        <v>0</v>
      </c>
      <c r="EG736" s="16">
        <f>+PMKAFAAPAYER[[#This Row],[CHF]]-PMKAFAAPAYER[[#This Row],[T2025]]</f>
        <v>0</v>
      </c>
    </row>
    <row r="737" spans="1:137" x14ac:dyDescent="0.3">
      <c r="A737" s="9">
        <f t="shared" si="184"/>
        <v>732</v>
      </c>
      <c r="B737" s="250"/>
      <c r="C737" s="251"/>
      <c r="D737" s="252"/>
      <c r="E737" s="253"/>
      <c r="F737" s="265">
        <f t="shared" si="170"/>
        <v>0</v>
      </c>
      <c r="G737" s="254"/>
      <c r="H737" s="255"/>
      <c r="I737" s="256"/>
      <c r="J737" s="14"/>
      <c r="K737" s="14"/>
      <c r="L737" s="14"/>
      <c r="N737" s="15"/>
      <c r="P737" s="258"/>
      <c r="Q737" s="259"/>
      <c r="R737" s="260"/>
      <c r="S737" s="166">
        <f>IF(PMKAFAAPAYER[[#This Row],[ ]]="Payé",PMKAFAAPAYER[[#This Row],[02.01.2025]],0)</f>
        <v>0</v>
      </c>
      <c r="T737" s="234"/>
      <c r="U737" s="166">
        <f>IF(PMKAFAAPAYER[[#This Row],[ ]]="Payé",PMKAFAAPAYER[[#This Row],[09.01.2025]],0)</f>
        <v>0</v>
      </c>
      <c r="V737" s="234"/>
      <c r="W737" s="166">
        <f>IF(PMKAFAAPAYER[[#This Row],[ ]]="Payé",PMKAFAAPAYER[[#This Row],[16.01.2025]],0)</f>
        <v>0</v>
      </c>
      <c r="X737" s="234"/>
      <c r="Y737" s="166">
        <f>IF(PMKAFAAPAYER[[#This Row],[ ]]="Payé",PMKAFAAPAYER[[#This Row],[23.01.2025]],0)</f>
        <v>0</v>
      </c>
      <c r="Z737" s="234"/>
      <c r="AA737" s="176">
        <f>IF(PMKAFAAPAYER[[#This Row],[ ]]="Payé",PMKAFAAPAYER[[#This Row],[30.01.2025]],0)</f>
        <v>0</v>
      </c>
      <c r="AB737" s="32">
        <f t="shared" si="171"/>
        <v>0</v>
      </c>
      <c r="AC737" s="234"/>
      <c r="AD737" s="166">
        <f>IF(PMKAFAAPAYER[[#This Row],[ ]]="Payé",PMKAFAAPAYER[[#This Row],[06.02.2025]],0)</f>
        <v>0</v>
      </c>
      <c r="AE737" s="234"/>
      <c r="AF737" s="166">
        <f>IF(PMKAFAAPAYER[[#This Row],[ ]]="Payé",PMKAFAAPAYER[[#This Row],[13.02.2025]],0)</f>
        <v>0</v>
      </c>
      <c r="AG737" s="234"/>
      <c r="AH737" s="166">
        <f>IF(PMKAFAAPAYER[[#This Row],[ ]]="Payé",PMKAFAAPAYER[[#This Row],[20.02.2025]],0)</f>
        <v>0</v>
      </c>
      <c r="AI737" s="234"/>
      <c r="AJ737" s="176">
        <f>IF(PMKAFAAPAYER[[#This Row],[ ]]="Payé",PMKAFAAPAYER[[#This Row],[27.02.2025]],0)</f>
        <v>0</v>
      </c>
      <c r="AK737" s="47">
        <f t="shared" si="172"/>
        <v>0</v>
      </c>
      <c r="AL737" s="162"/>
      <c r="AM737" s="166">
        <f>IF(PMKAFAAPAYER[[#This Row],[ ]]="Payé",PMKAFAAPAYER[[#This Row],[05.03.2025]],0)</f>
        <v>0</v>
      </c>
      <c r="AN737" s="161"/>
      <c r="AO737" s="166">
        <f>IF(PMKAFAAPAYER[[#This Row],[ ]]="Payé",PMKAFAAPAYER[[#This Row],[12.03.2025]],0)</f>
        <v>0</v>
      </c>
      <c r="AP737" s="161"/>
      <c r="AQ737" s="166">
        <f>IF(PMKAFAAPAYER[[#This Row],[ ]]="Payé",PMKAFAAPAYER[[#This Row],[19.03.2025]],0)</f>
        <v>0</v>
      </c>
      <c r="AR737" s="161"/>
      <c r="AS737" s="176">
        <f>IF(PMKAFAAPAYER[[#This Row],[ ]]="Payé",PMKAFAAPAYER[[#This Row],[26.03.2025]],0)</f>
        <v>0</v>
      </c>
      <c r="AT737" s="17">
        <f t="shared" si="173"/>
        <v>0</v>
      </c>
      <c r="AU737" s="162"/>
      <c r="AV737" s="166">
        <f>IF(PMKAFAAPAYER[[#This Row],[ ]]="Payé",PMKAFAAPAYER[[#This Row],[02.04.2025]],0)</f>
        <v>0</v>
      </c>
      <c r="AW737" s="161"/>
      <c r="AX737" s="166">
        <f>IF(PMKAFAAPAYER[[#This Row],[ ]]="Payé",PMKAFAAPAYER[[#This Row],[09.04.2025]],0)</f>
        <v>0</v>
      </c>
      <c r="AY737" s="161"/>
      <c r="AZ737" s="166">
        <f>IF(PMKAFAAPAYER[[#This Row],[ ]]="Payé",PMKAFAAPAYER[[#This Row],[16.04.2025]],0)</f>
        <v>0</v>
      </c>
      <c r="BA737" s="161"/>
      <c r="BB737" s="166">
        <f>IF(PMKAFAAPAYER[[#This Row],[ ]]="Payé",PMKAFAAPAYER[[#This Row],[23.04.2025]],0)</f>
        <v>0</v>
      </c>
      <c r="BC737" s="161"/>
      <c r="BD737" s="176">
        <f>IF(PMKAFAAPAYER[[#This Row],[ ]]="Payé",PMKAFAAPAYER[[#This Row],[30.04.2025]],0)</f>
        <v>0</v>
      </c>
      <c r="BE737" s="18">
        <f t="shared" si="174"/>
        <v>0</v>
      </c>
      <c r="BF737" s="162"/>
      <c r="BG737" s="166">
        <f>IF(PMKAFAAPAYER[[#This Row],[ ]]="Payé",PMKAFAAPAYER[[#This Row],[07.05.2025]],0)</f>
        <v>0</v>
      </c>
      <c r="BH737" s="161"/>
      <c r="BI737" s="166">
        <f>IF(PMKAFAAPAYER[[#This Row],[ ]]="Payé",PMKAFAAPAYER[[#This Row],[14.05.2025]],0)</f>
        <v>0</v>
      </c>
      <c r="BJ737" s="161"/>
      <c r="BK737" s="166">
        <f>IF(PMKAFAAPAYER[[#This Row],[ ]]="Payé",PMKAFAAPAYER[[#This Row],[21.05.2025]],0)</f>
        <v>0</v>
      </c>
      <c r="BL737" s="161"/>
      <c r="BM737" s="176">
        <f>IF(PMKAFAAPAYER[[#This Row],[ ]]="Payé",PMKAFAAPAYER[[#This Row],[28.05.2025]],0)</f>
        <v>0</v>
      </c>
      <c r="BN737" s="17">
        <f t="shared" si="175"/>
        <v>0</v>
      </c>
      <c r="BO737" s="162"/>
      <c r="BP737" s="166">
        <f>IF(PMKAFAAPAYER[[#This Row],[ ]]="Payé",PMKAFAAPAYER[[#This Row],[04.06.2025]],0)</f>
        <v>0</v>
      </c>
      <c r="BQ737" s="161"/>
      <c r="BR737" s="166">
        <f>IF(PMKAFAAPAYER[[#This Row],[ ]]="Payé",PMKAFAAPAYER[[#This Row],[11.06.2025]],0)</f>
        <v>0</v>
      </c>
      <c r="BS737" s="161"/>
      <c r="BT737" s="166">
        <f>IF(PMKAFAAPAYER[[#This Row],[ ]]="Payé",PMKAFAAPAYER[[#This Row],[18.06.2025]],0)</f>
        <v>0</v>
      </c>
      <c r="BU737" s="161"/>
      <c r="BV737" s="176">
        <f>IF(PMKAFAAPAYER[[#This Row],[ ]]="Payé",PMKAFAAPAYER[[#This Row],[25.06.2025]],0)</f>
        <v>0</v>
      </c>
      <c r="BW737" s="18">
        <f t="shared" si="176"/>
        <v>0</v>
      </c>
      <c r="BX737" s="162"/>
      <c r="BY737" s="166">
        <f>IF(PMKAFAAPAYER[[#This Row],[ ]]="Payé",PMKAFAAPAYER[[#This Row],[02.07.2025]],0)</f>
        <v>0</v>
      </c>
      <c r="BZ737" s="161"/>
      <c r="CA737" s="166">
        <f>IF(PMKAFAAPAYER[[#This Row],[ ]]="Payé",PMKAFAAPAYER[[#This Row],[09.07.2025]],0)</f>
        <v>0</v>
      </c>
      <c r="CB737" s="161"/>
      <c r="CC737" s="166">
        <f>IF(PMKAFAAPAYER[[#This Row],[ ]]="Payé",PMKAFAAPAYER[[#This Row],[16.07.2025]],0)</f>
        <v>0</v>
      </c>
      <c r="CD737" s="161"/>
      <c r="CE737" s="166">
        <f>IF(PMKAFAAPAYER[[#This Row],[ ]]="Payé",PMKAFAAPAYER[[#This Row],[23.07.2025]],0)</f>
        <v>0</v>
      </c>
      <c r="CF737" s="161"/>
      <c r="CG737" s="176">
        <f>IF(PMKAFAAPAYER[[#This Row],[ ]]="Payé",PMKAFAAPAYER[[#This Row],[30.07.2025]],0)</f>
        <v>0</v>
      </c>
      <c r="CH737" s="17">
        <f t="shared" si="177"/>
        <v>0</v>
      </c>
      <c r="CI737" s="162"/>
      <c r="CJ737" s="166">
        <f>IF(PMKAFAAPAYER[[#This Row],[ ]]="Payé",PMKAFAAPAYER[[#This Row],[06.08.2025]],0)</f>
        <v>0</v>
      </c>
      <c r="CK737" s="161"/>
      <c r="CL737" s="166">
        <f>IF(PMKAFAAPAYER[[#This Row],[ ]]="Payé",PMKAFAAPAYER[[#This Row],[13.08.2025]],0)</f>
        <v>0</v>
      </c>
      <c r="CM737" s="161"/>
      <c r="CN737" s="166">
        <f>IF(PMKAFAAPAYER[[#This Row],[ ]]="Payé",PMKAFAAPAYER[[#This Row],[20.08.2025]],0)</f>
        <v>0</v>
      </c>
      <c r="CO737" s="161"/>
      <c r="CP737" s="176">
        <f>IF(PMKAFAAPAYER[[#This Row],[ ]]="Payé",PMKAFAAPAYER[[#This Row],[27.08.2025]],0)</f>
        <v>0</v>
      </c>
      <c r="CQ737" s="18">
        <f t="shared" si="178"/>
        <v>0</v>
      </c>
      <c r="CR737" s="162"/>
      <c r="CS737" s="166">
        <f>IF(PMKAFAAPAYER[[#This Row],[ ]]="Payé",PMKAFAAPAYER[[#This Row],[03.09.2025]],0)</f>
        <v>0</v>
      </c>
      <c r="CT737" s="161"/>
      <c r="CU737" s="166">
        <f>IF(PMKAFAAPAYER[[#This Row],[ ]]="Payé",PMKAFAAPAYER[[#This Row],[10.09.2025]],0)</f>
        <v>0</v>
      </c>
      <c r="CV737" s="161"/>
      <c r="CW737" s="166">
        <f>IF(PMKAFAAPAYER[[#This Row],[ ]]="Payé",PMKAFAAPAYER[[#This Row],[17.09.2025]],0)</f>
        <v>0</v>
      </c>
      <c r="CX737" s="161"/>
      <c r="CY737" s="176">
        <f>IF(PMKAFAAPAYER[[#This Row],[ ]]="Payé",PMKAFAAPAYER[[#This Row],[24.09.2025]],0)</f>
        <v>0</v>
      </c>
      <c r="CZ737" s="17">
        <f t="shared" si="179"/>
        <v>0</v>
      </c>
      <c r="DA737" s="162"/>
      <c r="DB737" s="166">
        <f>IF(PMKAFAAPAYER[[#This Row],[ ]]="Payé",PMKAFAAPAYER[[#This Row],[01.10.2025]],0)</f>
        <v>0</v>
      </c>
      <c r="DC737" s="161"/>
      <c r="DD737" s="166">
        <f>IF(PMKAFAAPAYER[[#This Row],[ ]]="Payé",PMKAFAAPAYER[[#This Row],[08.10.2025]],0)</f>
        <v>0</v>
      </c>
      <c r="DE737" s="161"/>
      <c r="DF737" s="166">
        <f>IF(PMKAFAAPAYER[[#This Row],[ ]]="Payé",PMKAFAAPAYER[[#This Row],[15.10.2025]],0)</f>
        <v>0</v>
      </c>
      <c r="DG737" s="161"/>
      <c r="DH737" s="166">
        <f>IF(PMKAFAAPAYER[[#This Row],[ ]]="Payé",PMKAFAAPAYER[[#This Row],[22.10.2025]],0)</f>
        <v>0</v>
      </c>
      <c r="DI737" s="161"/>
      <c r="DJ737" s="176">
        <f>IF(PMKAFAAPAYER[[#This Row],[ ]]="Payé",PMKAFAAPAYER[[#This Row],[29.10.2025]],0)</f>
        <v>0</v>
      </c>
      <c r="DK737" s="18">
        <f t="shared" si="180"/>
        <v>0</v>
      </c>
      <c r="DL737" s="162"/>
      <c r="DM737" s="166">
        <f>IF(PMKAFAAPAYER[[#This Row],[ ]]="Payé",PMKAFAAPAYER[[#This Row],[05.11.2025]],0)</f>
        <v>0</v>
      </c>
      <c r="DN737" s="161"/>
      <c r="DO737" s="166">
        <f>IF(PMKAFAAPAYER[[#This Row],[ ]]="Payé",PMKAFAAPAYER[[#This Row],[12.11.2025]],0)</f>
        <v>0</v>
      </c>
      <c r="DP737" s="161"/>
      <c r="DQ737" s="166">
        <f>IF(PMKAFAAPAYER[[#This Row],[ ]]="Payé",PMKAFAAPAYER[[#This Row],[19.11.2025]],0)</f>
        <v>0</v>
      </c>
      <c r="DR737" s="161"/>
      <c r="DS737" s="176">
        <f>IF(PMKAFAAPAYER[[#This Row],[ ]]="Payé",PMKAFAAPAYER[[#This Row],[26.11.2025]],0)</f>
        <v>0</v>
      </c>
      <c r="DT737" s="17">
        <f t="shared" si="181"/>
        <v>0</v>
      </c>
      <c r="DU737" s="162"/>
      <c r="DV737" s="166">
        <f>IF(PMKAFAAPAYER[[#This Row],[ ]]="Payé",PMKAFAAPAYER[[#This Row],[03.12.2025]],0)</f>
        <v>0</v>
      </c>
      <c r="DW737" s="161"/>
      <c r="DX737" s="166">
        <f>IF(PMKAFAAPAYER[[#This Row],[ ]]="Payé",PMKAFAAPAYER[[#This Row],[10.12.2025]],0)</f>
        <v>0</v>
      </c>
      <c r="DY737" s="161"/>
      <c r="DZ737" s="166">
        <f>IF(PMKAFAAPAYER[[#This Row],[ ]]="Payé",PMKAFAAPAYER[[#This Row],[17.12.2025]],0)</f>
        <v>0</v>
      </c>
      <c r="EA737" s="161"/>
      <c r="EB737" s="166">
        <f>IF(PMKAFAAPAYER[[#This Row],[ ]]="Payé",PMKAFAAPAYER[[#This Row],[24.12.2025]],0)</f>
        <v>0</v>
      </c>
      <c r="EC737" s="161"/>
      <c r="ED737" s="176">
        <f>IF(PMKAFAAPAYER[[#This Row],[ ]]="Payé",PMKAFAAPAYER[[#This Row],[31.12.2025]],0)</f>
        <v>0</v>
      </c>
      <c r="EE737" s="18">
        <f t="shared" si="182"/>
        <v>0</v>
      </c>
      <c r="EF737" s="11">
        <f t="shared" si="183"/>
        <v>0</v>
      </c>
      <c r="EG737" s="16">
        <f>+PMKAFAAPAYER[[#This Row],[CHF]]-PMKAFAAPAYER[[#This Row],[T2025]]</f>
        <v>0</v>
      </c>
    </row>
    <row r="738" spans="1:137" x14ac:dyDescent="0.3">
      <c r="A738" s="9">
        <f t="shared" si="184"/>
        <v>733</v>
      </c>
      <c r="B738" s="250"/>
      <c r="C738" s="251"/>
      <c r="D738" s="252"/>
      <c r="E738" s="253"/>
      <c r="F738" s="265">
        <f t="shared" si="170"/>
        <v>0</v>
      </c>
      <c r="G738" s="254"/>
      <c r="H738" s="255"/>
      <c r="I738" s="256"/>
      <c r="J738" s="14"/>
      <c r="K738" s="14"/>
      <c r="L738" s="14"/>
      <c r="N738" s="15"/>
      <c r="P738" s="258"/>
      <c r="Q738" s="259"/>
      <c r="R738" s="260"/>
      <c r="S738" s="166">
        <f>IF(PMKAFAAPAYER[[#This Row],[ ]]="Payé",PMKAFAAPAYER[[#This Row],[02.01.2025]],0)</f>
        <v>0</v>
      </c>
      <c r="T738" s="234"/>
      <c r="U738" s="166">
        <f>IF(PMKAFAAPAYER[[#This Row],[ ]]="Payé",PMKAFAAPAYER[[#This Row],[09.01.2025]],0)</f>
        <v>0</v>
      </c>
      <c r="V738" s="234"/>
      <c r="W738" s="166">
        <f>IF(PMKAFAAPAYER[[#This Row],[ ]]="Payé",PMKAFAAPAYER[[#This Row],[16.01.2025]],0)</f>
        <v>0</v>
      </c>
      <c r="X738" s="234"/>
      <c r="Y738" s="166">
        <f>IF(PMKAFAAPAYER[[#This Row],[ ]]="Payé",PMKAFAAPAYER[[#This Row],[23.01.2025]],0)</f>
        <v>0</v>
      </c>
      <c r="Z738" s="234"/>
      <c r="AA738" s="176">
        <f>IF(PMKAFAAPAYER[[#This Row],[ ]]="Payé",PMKAFAAPAYER[[#This Row],[30.01.2025]],0)</f>
        <v>0</v>
      </c>
      <c r="AB738" s="32">
        <f t="shared" si="171"/>
        <v>0</v>
      </c>
      <c r="AC738" s="234"/>
      <c r="AD738" s="166">
        <f>IF(PMKAFAAPAYER[[#This Row],[ ]]="Payé",PMKAFAAPAYER[[#This Row],[06.02.2025]],0)</f>
        <v>0</v>
      </c>
      <c r="AE738" s="234"/>
      <c r="AF738" s="166">
        <f>IF(PMKAFAAPAYER[[#This Row],[ ]]="Payé",PMKAFAAPAYER[[#This Row],[13.02.2025]],0)</f>
        <v>0</v>
      </c>
      <c r="AG738" s="234"/>
      <c r="AH738" s="166">
        <f>IF(PMKAFAAPAYER[[#This Row],[ ]]="Payé",PMKAFAAPAYER[[#This Row],[20.02.2025]],0)</f>
        <v>0</v>
      </c>
      <c r="AI738" s="234"/>
      <c r="AJ738" s="176">
        <f>IF(PMKAFAAPAYER[[#This Row],[ ]]="Payé",PMKAFAAPAYER[[#This Row],[27.02.2025]],0)</f>
        <v>0</v>
      </c>
      <c r="AK738" s="47">
        <f t="shared" si="172"/>
        <v>0</v>
      </c>
      <c r="AL738" s="162"/>
      <c r="AM738" s="166">
        <f>IF(PMKAFAAPAYER[[#This Row],[ ]]="Payé",PMKAFAAPAYER[[#This Row],[05.03.2025]],0)</f>
        <v>0</v>
      </c>
      <c r="AN738" s="161"/>
      <c r="AO738" s="166">
        <f>IF(PMKAFAAPAYER[[#This Row],[ ]]="Payé",PMKAFAAPAYER[[#This Row],[12.03.2025]],0)</f>
        <v>0</v>
      </c>
      <c r="AP738" s="161"/>
      <c r="AQ738" s="166">
        <f>IF(PMKAFAAPAYER[[#This Row],[ ]]="Payé",PMKAFAAPAYER[[#This Row],[19.03.2025]],0)</f>
        <v>0</v>
      </c>
      <c r="AR738" s="161"/>
      <c r="AS738" s="176">
        <f>IF(PMKAFAAPAYER[[#This Row],[ ]]="Payé",PMKAFAAPAYER[[#This Row],[26.03.2025]],0)</f>
        <v>0</v>
      </c>
      <c r="AT738" s="17">
        <f t="shared" si="173"/>
        <v>0</v>
      </c>
      <c r="AU738" s="162"/>
      <c r="AV738" s="166">
        <f>IF(PMKAFAAPAYER[[#This Row],[ ]]="Payé",PMKAFAAPAYER[[#This Row],[02.04.2025]],0)</f>
        <v>0</v>
      </c>
      <c r="AW738" s="161"/>
      <c r="AX738" s="166">
        <f>IF(PMKAFAAPAYER[[#This Row],[ ]]="Payé",PMKAFAAPAYER[[#This Row],[09.04.2025]],0)</f>
        <v>0</v>
      </c>
      <c r="AY738" s="161"/>
      <c r="AZ738" s="166">
        <f>IF(PMKAFAAPAYER[[#This Row],[ ]]="Payé",PMKAFAAPAYER[[#This Row],[16.04.2025]],0)</f>
        <v>0</v>
      </c>
      <c r="BA738" s="161"/>
      <c r="BB738" s="166">
        <f>IF(PMKAFAAPAYER[[#This Row],[ ]]="Payé",PMKAFAAPAYER[[#This Row],[23.04.2025]],0)</f>
        <v>0</v>
      </c>
      <c r="BC738" s="161"/>
      <c r="BD738" s="176">
        <f>IF(PMKAFAAPAYER[[#This Row],[ ]]="Payé",PMKAFAAPAYER[[#This Row],[30.04.2025]],0)</f>
        <v>0</v>
      </c>
      <c r="BE738" s="18">
        <f t="shared" si="174"/>
        <v>0</v>
      </c>
      <c r="BF738" s="162"/>
      <c r="BG738" s="166">
        <f>IF(PMKAFAAPAYER[[#This Row],[ ]]="Payé",PMKAFAAPAYER[[#This Row],[07.05.2025]],0)</f>
        <v>0</v>
      </c>
      <c r="BH738" s="161"/>
      <c r="BI738" s="166">
        <f>IF(PMKAFAAPAYER[[#This Row],[ ]]="Payé",PMKAFAAPAYER[[#This Row],[14.05.2025]],0)</f>
        <v>0</v>
      </c>
      <c r="BJ738" s="161"/>
      <c r="BK738" s="166">
        <f>IF(PMKAFAAPAYER[[#This Row],[ ]]="Payé",PMKAFAAPAYER[[#This Row],[21.05.2025]],0)</f>
        <v>0</v>
      </c>
      <c r="BL738" s="161"/>
      <c r="BM738" s="176">
        <f>IF(PMKAFAAPAYER[[#This Row],[ ]]="Payé",PMKAFAAPAYER[[#This Row],[28.05.2025]],0)</f>
        <v>0</v>
      </c>
      <c r="BN738" s="17">
        <f t="shared" si="175"/>
        <v>0</v>
      </c>
      <c r="BO738" s="162"/>
      <c r="BP738" s="166">
        <f>IF(PMKAFAAPAYER[[#This Row],[ ]]="Payé",PMKAFAAPAYER[[#This Row],[04.06.2025]],0)</f>
        <v>0</v>
      </c>
      <c r="BQ738" s="161"/>
      <c r="BR738" s="166">
        <f>IF(PMKAFAAPAYER[[#This Row],[ ]]="Payé",PMKAFAAPAYER[[#This Row],[11.06.2025]],0)</f>
        <v>0</v>
      </c>
      <c r="BS738" s="161"/>
      <c r="BT738" s="166">
        <f>IF(PMKAFAAPAYER[[#This Row],[ ]]="Payé",PMKAFAAPAYER[[#This Row],[18.06.2025]],0)</f>
        <v>0</v>
      </c>
      <c r="BU738" s="161"/>
      <c r="BV738" s="176">
        <f>IF(PMKAFAAPAYER[[#This Row],[ ]]="Payé",PMKAFAAPAYER[[#This Row],[25.06.2025]],0)</f>
        <v>0</v>
      </c>
      <c r="BW738" s="18">
        <f t="shared" si="176"/>
        <v>0</v>
      </c>
      <c r="BX738" s="162"/>
      <c r="BY738" s="166">
        <f>IF(PMKAFAAPAYER[[#This Row],[ ]]="Payé",PMKAFAAPAYER[[#This Row],[02.07.2025]],0)</f>
        <v>0</v>
      </c>
      <c r="BZ738" s="161"/>
      <c r="CA738" s="166">
        <f>IF(PMKAFAAPAYER[[#This Row],[ ]]="Payé",PMKAFAAPAYER[[#This Row],[09.07.2025]],0)</f>
        <v>0</v>
      </c>
      <c r="CB738" s="161"/>
      <c r="CC738" s="166">
        <f>IF(PMKAFAAPAYER[[#This Row],[ ]]="Payé",PMKAFAAPAYER[[#This Row],[16.07.2025]],0)</f>
        <v>0</v>
      </c>
      <c r="CD738" s="161"/>
      <c r="CE738" s="166">
        <f>IF(PMKAFAAPAYER[[#This Row],[ ]]="Payé",PMKAFAAPAYER[[#This Row],[23.07.2025]],0)</f>
        <v>0</v>
      </c>
      <c r="CF738" s="161"/>
      <c r="CG738" s="176">
        <f>IF(PMKAFAAPAYER[[#This Row],[ ]]="Payé",PMKAFAAPAYER[[#This Row],[30.07.2025]],0)</f>
        <v>0</v>
      </c>
      <c r="CH738" s="17">
        <f t="shared" si="177"/>
        <v>0</v>
      </c>
      <c r="CI738" s="162"/>
      <c r="CJ738" s="166">
        <f>IF(PMKAFAAPAYER[[#This Row],[ ]]="Payé",PMKAFAAPAYER[[#This Row],[06.08.2025]],0)</f>
        <v>0</v>
      </c>
      <c r="CK738" s="161"/>
      <c r="CL738" s="166">
        <f>IF(PMKAFAAPAYER[[#This Row],[ ]]="Payé",PMKAFAAPAYER[[#This Row],[13.08.2025]],0)</f>
        <v>0</v>
      </c>
      <c r="CM738" s="161"/>
      <c r="CN738" s="166">
        <f>IF(PMKAFAAPAYER[[#This Row],[ ]]="Payé",PMKAFAAPAYER[[#This Row],[20.08.2025]],0)</f>
        <v>0</v>
      </c>
      <c r="CO738" s="161"/>
      <c r="CP738" s="176">
        <f>IF(PMKAFAAPAYER[[#This Row],[ ]]="Payé",PMKAFAAPAYER[[#This Row],[27.08.2025]],0)</f>
        <v>0</v>
      </c>
      <c r="CQ738" s="18">
        <f t="shared" si="178"/>
        <v>0</v>
      </c>
      <c r="CR738" s="162"/>
      <c r="CS738" s="166">
        <f>IF(PMKAFAAPAYER[[#This Row],[ ]]="Payé",PMKAFAAPAYER[[#This Row],[03.09.2025]],0)</f>
        <v>0</v>
      </c>
      <c r="CT738" s="161"/>
      <c r="CU738" s="166">
        <f>IF(PMKAFAAPAYER[[#This Row],[ ]]="Payé",PMKAFAAPAYER[[#This Row],[10.09.2025]],0)</f>
        <v>0</v>
      </c>
      <c r="CV738" s="161"/>
      <c r="CW738" s="166">
        <f>IF(PMKAFAAPAYER[[#This Row],[ ]]="Payé",PMKAFAAPAYER[[#This Row],[17.09.2025]],0)</f>
        <v>0</v>
      </c>
      <c r="CX738" s="161"/>
      <c r="CY738" s="176">
        <f>IF(PMKAFAAPAYER[[#This Row],[ ]]="Payé",PMKAFAAPAYER[[#This Row],[24.09.2025]],0)</f>
        <v>0</v>
      </c>
      <c r="CZ738" s="17">
        <f t="shared" si="179"/>
        <v>0</v>
      </c>
      <c r="DA738" s="162"/>
      <c r="DB738" s="166">
        <f>IF(PMKAFAAPAYER[[#This Row],[ ]]="Payé",PMKAFAAPAYER[[#This Row],[01.10.2025]],0)</f>
        <v>0</v>
      </c>
      <c r="DC738" s="161"/>
      <c r="DD738" s="166">
        <f>IF(PMKAFAAPAYER[[#This Row],[ ]]="Payé",PMKAFAAPAYER[[#This Row],[08.10.2025]],0)</f>
        <v>0</v>
      </c>
      <c r="DE738" s="161"/>
      <c r="DF738" s="166">
        <f>IF(PMKAFAAPAYER[[#This Row],[ ]]="Payé",PMKAFAAPAYER[[#This Row],[15.10.2025]],0)</f>
        <v>0</v>
      </c>
      <c r="DG738" s="161"/>
      <c r="DH738" s="166">
        <f>IF(PMKAFAAPAYER[[#This Row],[ ]]="Payé",PMKAFAAPAYER[[#This Row],[22.10.2025]],0)</f>
        <v>0</v>
      </c>
      <c r="DI738" s="161"/>
      <c r="DJ738" s="176">
        <f>IF(PMKAFAAPAYER[[#This Row],[ ]]="Payé",PMKAFAAPAYER[[#This Row],[29.10.2025]],0)</f>
        <v>0</v>
      </c>
      <c r="DK738" s="18">
        <f t="shared" si="180"/>
        <v>0</v>
      </c>
      <c r="DL738" s="162"/>
      <c r="DM738" s="166">
        <f>IF(PMKAFAAPAYER[[#This Row],[ ]]="Payé",PMKAFAAPAYER[[#This Row],[05.11.2025]],0)</f>
        <v>0</v>
      </c>
      <c r="DN738" s="161"/>
      <c r="DO738" s="166">
        <f>IF(PMKAFAAPAYER[[#This Row],[ ]]="Payé",PMKAFAAPAYER[[#This Row],[12.11.2025]],0)</f>
        <v>0</v>
      </c>
      <c r="DP738" s="161"/>
      <c r="DQ738" s="166">
        <f>IF(PMKAFAAPAYER[[#This Row],[ ]]="Payé",PMKAFAAPAYER[[#This Row],[19.11.2025]],0)</f>
        <v>0</v>
      </c>
      <c r="DR738" s="161"/>
      <c r="DS738" s="176">
        <f>IF(PMKAFAAPAYER[[#This Row],[ ]]="Payé",PMKAFAAPAYER[[#This Row],[26.11.2025]],0)</f>
        <v>0</v>
      </c>
      <c r="DT738" s="17">
        <f t="shared" si="181"/>
        <v>0</v>
      </c>
      <c r="DU738" s="162"/>
      <c r="DV738" s="166">
        <f>IF(PMKAFAAPAYER[[#This Row],[ ]]="Payé",PMKAFAAPAYER[[#This Row],[03.12.2025]],0)</f>
        <v>0</v>
      </c>
      <c r="DW738" s="161"/>
      <c r="DX738" s="166">
        <f>IF(PMKAFAAPAYER[[#This Row],[ ]]="Payé",PMKAFAAPAYER[[#This Row],[10.12.2025]],0)</f>
        <v>0</v>
      </c>
      <c r="DY738" s="161"/>
      <c r="DZ738" s="166">
        <f>IF(PMKAFAAPAYER[[#This Row],[ ]]="Payé",PMKAFAAPAYER[[#This Row],[17.12.2025]],0)</f>
        <v>0</v>
      </c>
      <c r="EA738" s="161"/>
      <c r="EB738" s="166">
        <f>IF(PMKAFAAPAYER[[#This Row],[ ]]="Payé",PMKAFAAPAYER[[#This Row],[24.12.2025]],0)</f>
        <v>0</v>
      </c>
      <c r="EC738" s="161"/>
      <c r="ED738" s="176">
        <f>IF(PMKAFAAPAYER[[#This Row],[ ]]="Payé",PMKAFAAPAYER[[#This Row],[31.12.2025]],0)</f>
        <v>0</v>
      </c>
      <c r="EE738" s="18">
        <f t="shared" si="182"/>
        <v>0</v>
      </c>
      <c r="EF738" s="11">
        <f t="shared" si="183"/>
        <v>0</v>
      </c>
      <c r="EG738" s="16">
        <f>+PMKAFAAPAYER[[#This Row],[CHF]]-PMKAFAAPAYER[[#This Row],[T2025]]</f>
        <v>0</v>
      </c>
    </row>
    <row r="739" spans="1:137" x14ac:dyDescent="0.3">
      <c r="A739" s="9">
        <f t="shared" si="184"/>
        <v>734</v>
      </c>
      <c r="B739" s="250"/>
      <c r="C739" s="251"/>
      <c r="D739" s="252"/>
      <c r="E739" s="253"/>
      <c r="F739" s="265">
        <f t="shared" si="170"/>
        <v>0</v>
      </c>
      <c r="G739" s="254"/>
      <c r="H739" s="255"/>
      <c r="I739" s="256"/>
      <c r="J739" s="14"/>
      <c r="K739" s="14"/>
      <c r="L739" s="14"/>
      <c r="N739" s="15"/>
      <c r="P739" s="258"/>
      <c r="Q739" s="259"/>
      <c r="R739" s="260"/>
      <c r="S739" s="166">
        <f>IF(PMKAFAAPAYER[[#This Row],[ ]]="Payé",PMKAFAAPAYER[[#This Row],[02.01.2025]],0)</f>
        <v>0</v>
      </c>
      <c r="T739" s="234"/>
      <c r="U739" s="166">
        <f>IF(PMKAFAAPAYER[[#This Row],[ ]]="Payé",PMKAFAAPAYER[[#This Row],[09.01.2025]],0)</f>
        <v>0</v>
      </c>
      <c r="V739" s="234"/>
      <c r="W739" s="166">
        <f>IF(PMKAFAAPAYER[[#This Row],[ ]]="Payé",PMKAFAAPAYER[[#This Row],[16.01.2025]],0)</f>
        <v>0</v>
      </c>
      <c r="X739" s="234"/>
      <c r="Y739" s="166">
        <f>IF(PMKAFAAPAYER[[#This Row],[ ]]="Payé",PMKAFAAPAYER[[#This Row],[23.01.2025]],0)</f>
        <v>0</v>
      </c>
      <c r="Z739" s="234"/>
      <c r="AA739" s="176">
        <f>IF(PMKAFAAPAYER[[#This Row],[ ]]="Payé",PMKAFAAPAYER[[#This Row],[30.01.2025]],0)</f>
        <v>0</v>
      </c>
      <c r="AB739" s="32">
        <f t="shared" si="171"/>
        <v>0</v>
      </c>
      <c r="AC739" s="234"/>
      <c r="AD739" s="166">
        <f>IF(PMKAFAAPAYER[[#This Row],[ ]]="Payé",PMKAFAAPAYER[[#This Row],[06.02.2025]],0)</f>
        <v>0</v>
      </c>
      <c r="AE739" s="234"/>
      <c r="AF739" s="166">
        <f>IF(PMKAFAAPAYER[[#This Row],[ ]]="Payé",PMKAFAAPAYER[[#This Row],[13.02.2025]],0)</f>
        <v>0</v>
      </c>
      <c r="AG739" s="234"/>
      <c r="AH739" s="166">
        <f>IF(PMKAFAAPAYER[[#This Row],[ ]]="Payé",PMKAFAAPAYER[[#This Row],[20.02.2025]],0)</f>
        <v>0</v>
      </c>
      <c r="AI739" s="234"/>
      <c r="AJ739" s="176">
        <f>IF(PMKAFAAPAYER[[#This Row],[ ]]="Payé",PMKAFAAPAYER[[#This Row],[27.02.2025]],0)</f>
        <v>0</v>
      </c>
      <c r="AK739" s="47">
        <f t="shared" si="172"/>
        <v>0</v>
      </c>
      <c r="AL739" s="162"/>
      <c r="AM739" s="166">
        <f>IF(PMKAFAAPAYER[[#This Row],[ ]]="Payé",PMKAFAAPAYER[[#This Row],[05.03.2025]],0)</f>
        <v>0</v>
      </c>
      <c r="AN739" s="161"/>
      <c r="AO739" s="166">
        <f>IF(PMKAFAAPAYER[[#This Row],[ ]]="Payé",PMKAFAAPAYER[[#This Row],[12.03.2025]],0)</f>
        <v>0</v>
      </c>
      <c r="AP739" s="161"/>
      <c r="AQ739" s="166">
        <f>IF(PMKAFAAPAYER[[#This Row],[ ]]="Payé",PMKAFAAPAYER[[#This Row],[19.03.2025]],0)</f>
        <v>0</v>
      </c>
      <c r="AR739" s="161"/>
      <c r="AS739" s="176">
        <f>IF(PMKAFAAPAYER[[#This Row],[ ]]="Payé",PMKAFAAPAYER[[#This Row],[26.03.2025]],0)</f>
        <v>0</v>
      </c>
      <c r="AT739" s="17">
        <f t="shared" si="173"/>
        <v>0</v>
      </c>
      <c r="AU739" s="162"/>
      <c r="AV739" s="166">
        <f>IF(PMKAFAAPAYER[[#This Row],[ ]]="Payé",PMKAFAAPAYER[[#This Row],[02.04.2025]],0)</f>
        <v>0</v>
      </c>
      <c r="AW739" s="161"/>
      <c r="AX739" s="166">
        <f>IF(PMKAFAAPAYER[[#This Row],[ ]]="Payé",PMKAFAAPAYER[[#This Row],[09.04.2025]],0)</f>
        <v>0</v>
      </c>
      <c r="AY739" s="161"/>
      <c r="AZ739" s="166">
        <f>IF(PMKAFAAPAYER[[#This Row],[ ]]="Payé",PMKAFAAPAYER[[#This Row],[16.04.2025]],0)</f>
        <v>0</v>
      </c>
      <c r="BA739" s="161"/>
      <c r="BB739" s="166">
        <f>IF(PMKAFAAPAYER[[#This Row],[ ]]="Payé",PMKAFAAPAYER[[#This Row],[23.04.2025]],0)</f>
        <v>0</v>
      </c>
      <c r="BC739" s="161"/>
      <c r="BD739" s="176">
        <f>IF(PMKAFAAPAYER[[#This Row],[ ]]="Payé",PMKAFAAPAYER[[#This Row],[30.04.2025]],0)</f>
        <v>0</v>
      </c>
      <c r="BE739" s="18">
        <f t="shared" si="174"/>
        <v>0</v>
      </c>
      <c r="BF739" s="162"/>
      <c r="BG739" s="166">
        <f>IF(PMKAFAAPAYER[[#This Row],[ ]]="Payé",PMKAFAAPAYER[[#This Row],[07.05.2025]],0)</f>
        <v>0</v>
      </c>
      <c r="BH739" s="161"/>
      <c r="BI739" s="166">
        <f>IF(PMKAFAAPAYER[[#This Row],[ ]]="Payé",PMKAFAAPAYER[[#This Row],[14.05.2025]],0)</f>
        <v>0</v>
      </c>
      <c r="BJ739" s="161"/>
      <c r="BK739" s="166">
        <f>IF(PMKAFAAPAYER[[#This Row],[ ]]="Payé",PMKAFAAPAYER[[#This Row],[21.05.2025]],0)</f>
        <v>0</v>
      </c>
      <c r="BL739" s="161"/>
      <c r="BM739" s="176">
        <f>IF(PMKAFAAPAYER[[#This Row],[ ]]="Payé",PMKAFAAPAYER[[#This Row],[28.05.2025]],0)</f>
        <v>0</v>
      </c>
      <c r="BN739" s="17">
        <f t="shared" si="175"/>
        <v>0</v>
      </c>
      <c r="BO739" s="162"/>
      <c r="BP739" s="166">
        <f>IF(PMKAFAAPAYER[[#This Row],[ ]]="Payé",PMKAFAAPAYER[[#This Row],[04.06.2025]],0)</f>
        <v>0</v>
      </c>
      <c r="BQ739" s="161"/>
      <c r="BR739" s="166">
        <f>IF(PMKAFAAPAYER[[#This Row],[ ]]="Payé",PMKAFAAPAYER[[#This Row],[11.06.2025]],0)</f>
        <v>0</v>
      </c>
      <c r="BS739" s="161"/>
      <c r="BT739" s="166">
        <f>IF(PMKAFAAPAYER[[#This Row],[ ]]="Payé",PMKAFAAPAYER[[#This Row],[18.06.2025]],0)</f>
        <v>0</v>
      </c>
      <c r="BU739" s="161"/>
      <c r="BV739" s="176">
        <f>IF(PMKAFAAPAYER[[#This Row],[ ]]="Payé",PMKAFAAPAYER[[#This Row],[25.06.2025]],0)</f>
        <v>0</v>
      </c>
      <c r="BW739" s="18">
        <f t="shared" si="176"/>
        <v>0</v>
      </c>
      <c r="BX739" s="162"/>
      <c r="BY739" s="166">
        <f>IF(PMKAFAAPAYER[[#This Row],[ ]]="Payé",PMKAFAAPAYER[[#This Row],[02.07.2025]],0)</f>
        <v>0</v>
      </c>
      <c r="BZ739" s="161"/>
      <c r="CA739" s="166">
        <f>IF(PMKAFAAPAYER[[#This Row],[ ]]="Payé",PMKAFAAPAYER[[#This Row],[09.07.2025]],0)</f>
        <v>0</v>
      </c>
      <c r="CB739" s="161"/>
      <c r="CC739" s="166">
        <f>IF(PMKAFAAPAYER[[#This Row],[ ]]="Payé",PMKAFAAPAYER[[#This Row],[16.07.2025]],0)</f>
        <v>0</v>
      </c>
      <c r="CD739" s="161"/>
      <c r="CE739" s="166">
        <f>IF(PMKAFAAPAYER[[#This Row],[ ]]="Payé",PMKAFAAPAYER[[#This Row],[23.07.2025]],0)</f>
        <v>0</v>
      </c>
      <c r="CF739" s="161"/>
      <c r="CG739" s="176">
        <f>IF(PMKAFAAPAYER[[#This Row],[ ]]="Payé",PMKAFAAPAYER[[#This Row],[30.07.2025]],0)</f>
        <v>0</v>
      </c>
      <c r="CH739" s="17">
        <f t="shared" si="177"/>
        <v>0</v>
      </c>
      <c r="CI739" s="162"/>
      <c r="CJ739" s="166">
        <f>IF(PMKAFAAPAYER[[#This Row],[ ]]="Payé",PMKAFAAPAYER[[#This Row],[06.08.2025]],0)</f>
        <v>0</v>
      </c>
      <c r="CK739" s="161"/>
      <c r="CL739" s="166">
        <f>IF(PMKAFAAPAYER[[#This Row],[ ]]="Payé",PMKAFAAPAYER[[#This Row],[13.08.2025]],0)</f>
        <v>0</v>
      </c>
      <c r="CM739" s="161"/>
      <c r="CN739" s="166">
        <f>IF(PMKAFAAPAYER[[#This Row],[ ]]="Payé",PMKAFAAPAYER[[#This Row],[20.08.2025]],0)</f>
        <v>0</v>
      </c>
      <c r="CO739" s="161"/>
      <c r="CP739" s="176">
        <f>IF(PMKAFAAPAYER[[#This Row],[ ]]="Payé",PMKAFAAPAYER[[#This Row],[27.08.2025]],0)</f>
        <v>0</v>
      </c>
      <c r="CQ739" s="18">
        <f t="shared" si="178"/>
        <v>0</v>
      </c>
      <c r="CR739" s="162"/>
      <c r="CS739" s="166">
        <f>IF(PMKAFAAPAYER[[#This Row],[ ]]="Payé",PMKAFAAPAYER[[#This Row],[03.09.2025]],0)</f>
        <v>0</v>
      </c>
      <c r="CT739" s="161"/>
      <c r="CU739" s="166">
        <f>IF(PMKAFAAPAYER[[#This Row],[ ]]="Payé",PMKAFAAPAYER[[#This Row],[10.09.2025]],0)</f>
        <v>0</v>
      </c>
      <c r="CV739" s="161"/>
      <c r="CW739" s="166">
        <f>IF(PMKAFAAPAYER[[#This Row],[ ]]="Payé",PMKAFAAPAYER[[#This Row],[17.09.2025]],0)</f>
        <v>0</v>
      </c>
      <c r="CX739" s="161"/>
      <c r="CY739" s="176">
        <f>IF(PMKAFAAPAYER[[#This Row],[ ]]="Payé",PMKAFAAPAYER[[#This Row],[24.09.2025]],0)</f>
        <v>0</v>
      </c>
      <c r="CZ739" s="17">
        <f t="shared" si="179"/>
        <v>0</v>
      </c>
      <c r="DA739" s="162"/>
      <c r="DB739" s="166">
        <f>IF(PMKAFAAPAYER[[#This Row],[ ]]="Payé",PMKAFAAPAYER[[#This Row],[01.10.2025]],0)</f>
        <v>0</v>
      </c>
      <c r="DC739" s="161"/>
      <c r="DD739" s="166">
        <f>IF(PMKAFAAPAYER[[#This Row],[ ]]="Payé",PMKAFAAPAYER[[#This Row],[08.10.2025]],0)</f>
        <v>0</v>
      </c>
      <c r="DE739" s="161"/>
      <c r="DF739" s="166">
        <f>IF(PMKAFAAPAYER[[#This Row],[ ]]="Payé",PMKAFAAPAYER[[#This Row],[15.10.2025]],0)</f>
        <v>0</v>
      </c>
      <c r="DG739" s="161"/>
      <c r="DH739" s="166">
        <f>IF(PMKAFAAPAYER[[#This Row],[ ]]="Payé",PMKAFAAPAYER[[#This Row],[22.10.2025]],0)</f>
        <v>0</v>
      </c>
      <c r="DI739" s="161"/>
      <c r="DJ739" s="176">
        <f>IF(PMKAFAAPAYER[[#This Row],[ ]]="Payé",PMKAFAAPAYER[[#This Row],[29.10.2025]],0)</f>
        <v>0</v>
      </c>
      <c r="DK739" s="18">
        <f t="shared" si="180"/>
        <v>0</v>
      </c>
      <c r="DL739" s="162"/>
      <c r="DM739" s="166">
        <f>IF(PMKAFAAPAYER[[#This Row],[ ]]="Payé",PMKAFAAPAYER[[#This Row],[05.11.2025]],0)</f>
        <v>0</v>
      </c>
      <c r="DN739" s="161"/>
      <c r="DO739" s="166">
        <f>IF(PMKAFAAPAYER[[#This Row],[ ]]="Payé",PMKAFAAPAYER[[#This Row],[12.11.2025]],0)</f>
        <v>0</v>
      </c>
      <c r="DP739" s="161"/>
      <c r="DQ739" s="166">
        <f>IF(PMKAFAAPAYER[[#This Row],[ ]]="Payé",PMKAFAAPAYER[[#This Row],[19.11.2025]],0)</f>
        <v>0</v>
      </c>
      <c r="DR739" s="161"/>
      <c r="DS739" s="176">
        <f>IF(PMKAFAAPAYER[[#This Row],[ ]]="Payé",PMKAFAAPAYER[[#This Row],[26.11.2025]],0)</f>
        <v>0</v>
      </c>
      <c r="DT739" s="17">
        <f t="shared" si="181"/>
        <v>0</v>
      </c>
      <c r="DU739" s="162"/>
      <c r="DV739" s="166">
        <f>IF(PMKAFAAPAYER[[#This Row],[ ]]="Payé",PMKAFAAPAYER[[#This Row],[03.12.2025]],0)</f>
        <v>0</v>
      </c>
      <c r="DW739" s="161"/>
      <c r="DX739" s="166">
        <f>IF(PMKAFAAPAYER[[#This Row],[ ]]="Payé",PMKAFAAPAYER[[#This Row],[10.12.2025]],0)</f>
        <v>0</v>
      </c>
      <c r="DY739" s="161"/>
      <c r="DZ739" s="166">
        <f>IF(PMKAFAAPAYER[[#This Row],[ ]]="Payé",PMKAFAAPAYER[[#This Row],[17.12.2025]],0)</f>
        <v>0</v>
      </c>
      <c r="EA739" s="161"/>
      <c r="EB739" s="166">
        <f>IF(PMKAFAAPAYER[[#This Row],[ ]]="Payé",PMKAFAAPAYER[[#This Row],[24.12.2025]],0)</f>
        <v>0</v>
      </c>
      <c r="EC739" s="161"/>
      <c r="ED739" s="176">
        <f>IF(PMKAFAAPAYER[[#This Row],[ ]]="Payé",PMKAFAAPAYER[[#This Row],[31.12.2025]],0)</f>
        <v>0</v>
      </c>
      <c r="EE739" s="18">
        <f t="shared" si="182"/>
        <v>0</v>
      </c>
      <c r="EF739" s="11">
        <f t="shared" si="183"/>
        <v>0</v>
      </c>
      <c r="EG739" s="16">
        <f>+PMKAFAAPAYER[[#This Row],[CHF]]-PMKAFAAPAYER[[#This Row],[T2025]]</f>
        <v>0</v>
      </c>
    </row>
    <row r="740" spans="1:137" x14ac:dyDescent="0.3">
      <c r="A740" s="9">
        <f t="shared" si="184"/>
        <v>735</v>
      </c>
      <c r="B740" s="250"/>
      <c r="C740" s="251"/>
      <c r="D740" s="252"/>
      <c r="E740" s="253"/>
      <c r="F740" s="265">
        <f t="shared" si="170"/>
        <v>0</v>
      </c>
      <c r="G740" s="254"/>
      <c r="H740" s="255"/>
      <c r="I740" s="256"/>
      <c r="J740" s="14"/>
      <c r="K740" s="14"/>
      <c r="L740" s="14"/>
      <c r="N740" s="15"/>
      <c r="P740" s="258"/>
      <c r="Q740" s="259"/>
      <c r="R740" s="260"/>
      <c r="S740" s="166">
        <f>IF(PMKAFAAPAYER[[#This Row],[ ]]="Payé",PMKAFAAPAYER[[#This Row],[02.01.2025]],0)</f>
        <v>0</v>
      </c>
      <c r="T740" s="234"/>
      <c r="U740" s="166">
        <f>IF(PMKAFAAPAYER[[#This Row],[ ]]="Payé",PMKAFAAPAYER[[#This Row],[09.01.2025]],0)</f>
        <v>0</v>
      </c>
      <c r="V740" s="234"/>
      <c r="W740" s="166">
        <f>IF(PMKAFAAPAYER[[#This Row],[ ]]="Payé",PMKAFAAPAYER[[#This Row],[16.01.2025]],0)</f>
        <v>0</v>
      </c>
      <c r="X740" s="234"/>
      <c r="Y740" s="166">
        <f>IF(PMKAFAAPAYER[[#This Row],[ ]]="Payé",PMKAFAAPAYER[[#This Row],[23.01.2025]],0)</f>
        <v>0</v>
      </c>
      <c r="Z740" s="234"/>
      <c r="AA740" s="176">
        <f>IF(PMKAFAAPAYER[[#This Row],[ ]]="Payé",PMKAFAAPAYER[[#This Row],[30.01.2025]],0)</f>
        <v>0</v>
      </c>
      <c r="AB740" s="32">
        <f t="shared" si="171"/>
        <v>0</v>
      </c>
      <c r="AC740" s="234"/>
      <c r="AD740" s="166">
        <f>IF(PMKAFAAPAYER[[#This Row],[ ]]="Payé",PMKAFAAPAYER[[#This Row],[06.02.2025]],0)</f>
        <v>0</v>
      </c>
      <c r="AE740" s="234"/>
      <c r="AF740" s="166">
        <f>IF(PMKAFAAPAYER[[#This Row],[ ]]="Payé",PMKAFAAPAYER[[#This Row],[13.02.2025]],0)</f>
        <v>0</v>
      </c>
      <c r="AG740" s="234"/>
      <c r="AH740" s="166">
        <f>IF(PMKAFAAPAYER[[#This Row],[ ]]="Payé",PMKAFAAPAYER[[#This Row],[20.02.2025]],0)</f>
        <v>0</v>
      </c>
      <c r="AI740" s="234"/>
      <c r="AJ740" s="176">
        <f>IF(PMKAFAAPAYER[[#This Row],[ ]]="Payé",PMKAFAAPAYER[[#This Row],[27.02.2025]],0)</f>
        <v>0</v>
      </c>
      <c r="AK740" s="47">
        <f t="shared" si="172"/>
        <v>0</v>
      </c>
      <c r="AL740" s="162"/>
      <c r="AM740" s="166">
        <f>IF(PMKAFAAPAYER[[#This Row],[ ]]="Payé",PMKAFAAPAYER[[#This Row],[05.03.2025]],0)</f>
        <v>0</v>
      </c>
      <c r="AN740" s="161"/>
      <c r="AO740" s="166">
        <f>IF(PMKAFAAPAYER[[#This Row],[ ]]="Payé",PMKAFAAPAYER[[#This Row],[12.03.2025]],0)</f>
        <v>0</v>
      </c>
      <c r="AP740" s="161"/>
      <c r="AQ740" s="166">
        <f>IF(PMKAFAAPAYER[[#This Row],[ ]]="Payé",PMKAFAAPAYER[[#This Row],[19.03.2025]],0)</f>
        <v>0</v>
      </c>
      <c r="AR740" s="161"/>
      <c r="AS740" s="176">
        <f>IF(PMKAFAAPAYER[[#This Row],[ ]]="Payé",PMKAFAAPAYER[[#This Row],[26.03.2025]],0)</f>
        <v>0</v>
      </c>
      <c r="AT740" s="17">
        <f t="shared" si="173"/>
        <v>0</v>
      </c>
      <c r="AU740" s="162"/>
      <c r="AV740" s="166">
        <f>IF(PMKAFAAPAYER[[#This Row],[ ]]="Payé",PMKAFAAPAYER[[#This Row],[02.04.2025]],0)</f>
        <v>0</v>
      </c>
      <c r="AW740" s="161"/>
      <c r="AX740" s="166">
        <f>IF(PMKAFAAPAYER[[#This Row],[ ]]="Payé",PMKAFAAPAYER[[#This Row],[09.04.2025]],0)</f>
        <v>0</v>
      </c>
      <c r="AY740" s="161"/>
      <c r="AZ740" s="166">
        <f>IF(PMKAFAAPAYER[[#This Row],[ ]]="Payé",PMKAFAAPAYER[[#This Row],[16.04.2025]],0)</f>
        <v>0</v>
      </c>
      <c r="BA740" s="161"/>
      <c r="BB740" s="166">
        <f>IF(PMKAFAAPAYER[[#This Row],[ ]]="Payé",PMKAFAAPAYER[[#This Row],[23.04.2025]],0)</f>
        <v>0</v>
      </c>
      <c r="BC740" s="161"/>
      <c r="BD740" s="176">
        <f>IF(PMKAFAAPAYER[[#This Row],[ ]]="Payé",PMKAFAAPAYER[[#This Row],[30.04.2025]],0)</f>
        <v>0</v>
      </c>
      <c r="BE740" s="18">
        <f t="shared" si="174"/>
        <v>0</v>
      </c>
      <c r="BF740" s="162"/>
      <c r="BG740" s="166">
        <f>IF(PMKAFAAPAYER[[#This Row],[ ]]="Payé",PMKAFAAPAYER[[#This Row],[07.05.2025]],0)</f>
        <v>0</v>
      </c>
      <c r="BH740" s="161"/>
      <c r="BI740" s="166">
        <f>IF(PMKAFAAPAYER[[#This Row],[ ]]="Payé",PMKAFAAPAYER[[#This Row],[14.05.2025]],0)</f>
        <v>0</v>
      </c>
      <c r="BJ740" s="161"/>
      <c r="BK740" s="166">
        <f>IF(PMKAFAAPAYER[[#This Row],[ ]]="Payé",PMKAFAAPAYER[[#This Row],[21.05.2025]],0)</f>
        <v>0</v>
      </c>
      <c r="BL740" s="161"/>
      <c r="BM740" s="176">
        <f>IF(PMKAFAAPAYER[[#This Row],[ ]]="Payé",PMKAFAAPAYER[[#This Row],[28.05.2025]],0)</f>
        <v>0</v>
      </c>
      <c r="BN740" s="17">
        <f t="shared" si="175"/>
        <v>0</v>
      </c>
      <c r="BO740" s="162"/>
      <c r="BP740" s="166">
        <f>IF(PMKAFAAPAYER[[#This Row],[ ]]="Payé",PMKAFAAPAYER[[#This Row],[04.06.2025]],0)</f>
        <v>0</v>
      </c>
      <c r="BQ740" s="161"/>
      <c r="BR740" s="166">
        <f>IF(PMKAFAAPAYER[[#This Row],[ ]]="Payé",PMKAFAAPAYER[[#This Row],[11.06.2025]],0)</f>
        <v>0</v>
      </c>
      <c r="BS740" s="161"/>
      <c r="BT740" s="166">
        <f>IF(PMKAFAAPAYER[[#This Row],[ ]]="Payé",PMKAFAAPAYER[[#This Row],[18.06.2025]],0)</f>
        <v>0</v>
      </c>
      <c r="BU740" s="161"/>
      <c r="BV740" s="176">
        <f>IF(PMKAFAAPAYER[[#This Row],[ ]]="Payé",PMKAFAAPAYER[[#This Row],[25.06.2025]],0)</f>
        <v>0</v>
      </c>
      <c r="BW740" s="18">
        <f t="shared" si="176"/>
        <v>0</v>
      </c>
      <c r="BX740" s="162"/>
      <c r="BY740" s="166">
        <f>IF(PMKAFAAPAYER[[#This Row],[ ]]="Payé",PMKAFAAPAYER[[#This Row],[02.07.2025]],0)</f>
        <v>0</v>
      </c>
      <c r="BZ740" s="161"/>
      <c r="CA740" s="166">
        <f>IF(PMKAFAAPAYER[[#This Row],[ ]]="Payé",PMKAFAAPAYER[[#This Row],[09.07.2025]],0)</f>
        <v>0</v>
      </c>
      <c r="CB740" s="161"/>
      <c r="CC740" s="166">
        <f>IF(PMKAFAAPAYER[[#This Row],[ ]]="Payé",PMKAFAAPAYER[[#This Row],[16.07.2025]],0)</f>
        <v>0</v>
      </c>
      <c r="CD740" s="161"/>
      <c r="CE740" s="166">
        <f>IF(PMKAFAAPAYER[[#This Row],[ ]]="Payé",PMKAFAAPAYER[[#This Row],[23.07.2025]],0)</f>
        <v>0</v>
      </c>
      <c r="CF740" s="161"/>
      <c r="CG740" s="176">
        <f>IF(PMKAFAAPAYER[[#This Row],[ ]]="Payé",PMKAFAAPAYER[[#This Row],[30.07.2025]],0)</f>
        <v>0</v>
      </c>
      <c r="CH740" s="17">
        <f t="shared" si="177"/>
        <v>0</v>
      </c>
      <c r="CI740" s="162"/>
      <c r="CJ740" s="166">
        <f>IF(PMKAFAAPAYER[[#This Row],[ ]]="Payé",PMKAFAAPAYER[[#This Row],[06.08.2025]],0)</f>
        <v>0</v>
      </c>
      <c r="CK740" s="161"/>
      <c r="CL740" s="166">
        <f>IF(PMKAFAAPAYER[[#This Row],[ ]]="Payé",PMKAFAAPAYER[[#This Row],[13.08.2025]],0)</f>
        <v>0</v>
      </c>
      <c r="CM740" s="161"/>
      <c r="CN740" s="166">
        <f>IF(PMKAFAAPAYER[[#This Row],[ ]]="Payé",PMKAFAAPAYER[[#This Row],[20.08.2025]],0)</f>
        <v>0</v>
      </c>
      <c r="CO740" s="161"/>
      <c r="CP740" s="176">
        <f>IF(PMKAFAAPAYER[[#This Row],[ ]]="Payé",PMKAFAAPAYER[[#This Row],[27.08.2025]],0)</f>
        <v>0</v>
      </c>
      <c r="CQ740" s="18">
        <f t="shared" si="178"/>
        <v>0</v>
      </c>
      <c r="CR740" s="162"/>
      <c r="CS740" s="166">
        <f>IF(PMKAFAAPAYER[[#This Row],[ ]]="Payé",PMKAFAAPAYER[[#This Row],[03.09.2025]],0)</f>
        <v>0</v>
      </c>
      <c r="CT740" s="161"/>
      <c r="CU740" s="166">
        <f>IF(PMKAFAAPAYER[[#This Row],[ ]]="Payé",PMKAFAAPAYER[[#This Row],[10.09.2025]],0)</f>
        <v>0</v>
      </c>
      <c r="CV740" s="161"/>
      <c r="CW740" s="166">
        <f>IF(PMKAFAAPAYER[[#This Row],[ ]]="Payé",PMKAFAAPAYER[[#This Row],[17.09.2025]],0)</f>
        <v>0</v>
      </c>
      <c r="CX740" s="161"/>
      <c r="CY740" s="176">
        <f>IF(PMKAFAAPAYER[[#This Row],[ ]]="Payé",PMKAFAAPAYER[[#This Row],[24.09.2025]],0)</f>
        <v>0</v>
      </c>
      <c r="CZ740" s="17">
        <f t="shared" si="179"/>
        <v>0</v>
      </c>
      <c r="DA740" s="162"/>
      <c r="DB740" s="166">
        <f>IF(PMKAFAAPAYER[[#This Row],[ ]]="Payé",PMKAFAAPAYER[[#This Row],[01.10.2025]],0)</f>
        <v>0</v>
      </c>
      <c r="DC740" s="161"/>
      <c r="DD740" s="166">
        <f>IF(PMKAFAAPAYER[[#This Row],[ ]]="Payé",PMKAFAAPAYER[[#This Row],[08.10.2025]],0)</f>
        <v>0</v>
      </c>
      <c r="DE740" s="161"/>
      <c r="DF740" s="166">
        <f>IF(PMKAFAAPAYER[[#This Row],[ ]]="Payé",PMKAFAAPAYER[[#This Row],[15.10.2025]],0)</f>
        <v>0</v>
      </c>
      <c r="DG740" s="161"/>
      <c r="DH740" s="166">
        <f>IF(PMKAFAAPAYER[[#This Row],[ ]]="Payé",PMKAFAAPAYER[[#This Row],[22.10.2025]],0)</f>
        <v>0</v>
      </c>
      <c r="DI740" s="161"/>
      <c r="DJ740" s="176">
        <f>IF(PMKAFAAPAYER[[#This Row],[ ]]="Payé",PMKAFAAPAYER[[#This Row],[29.10.2025]],0)</f>
        <v>0</v>
      </c>
      <c r="DK740" s="18">
        <f t="shared" si="180"/>
        <v>0</v>
      </c>
      <c r="DL740" s="162"/>
      <c r="DM740" s="166">
        <f>IF(PMKAFAAPAYER[[#This Row],[ ]]="Payé",PMKAFAAPAYER[[#This Row],[05.11.2025]],0)</f>
        <v>0</v>
      </c>
      <c r="DN740" s="161"/>
      <c r="DO740" s="166">
        <f>IF(PMKAFAAPAYER[[#This Row],[ ]]="Payé",PMKAFAAPAYER[[#This Row],[12.11.2025]],0)</f>
        <v>0</v>
      </c>
      <c r="DP740" s="161"/>
      <c r="DQ740" s="166">
        <f>IF(PMKAFAAPAYER[[#This Row],[ ]]="Payé",PMKAFAAPAYER[[#This Row],[19.11.2025]],0)</f>
        <v>0</v>
      </c>
      <c r="DR740" s="161"/>
      <c r="DS740" s="176">
        <f>IF(PMKAFAAPAYER[[#This Row],[ ]]="Payé",PMKAFAAPAYER[[#This Row],[26.11.2025]],0)</f>
        <v>0</v>
      </c>
      <c r="DT740" s="17">
        <f t="shared" si="181"/>
        <v>0</v>
      </c>
      <c r="DU740" s="162"/>
      <c r="DV740" s="166">
        <f>IF(PMKAFAAPAYER[[#This Row],[ ]]="Payé",PMKAFAAPAYER[[#This Row],[03.12.2025]],0)</f>
        <v>0</v>
      </c>
      <c r="DW740" s="161"/>
      <c r="DX740" s="166">
        <f>IF(PMKAFAAPAYER[[#This Row],[ ]]="Payé",PMKAFAAPAYER[[#This Row],[10.12.2025]],0)</f>
        <v>0</v>
      </c>
      <c r="DY740" s="161"/>
      <c r="DZ740" s="166">
        <f>IF(PMKAFAAPAYER[[#This Row],[ ]]="Payé",PMKAFAAPAYER[[#This Row],[17.12.2025]],0)</f>
        <v>0</v>
      </c>
      <c r="EA740" s="161"/>
      <c r="EB740" s="166">
        <f>IF(PMKAFAAPAYER[[#This Row],[ ]]="Payé",PMKAFAAPAYER[[#This Row],[24.12.2025]],0)</f>
        <v>0</v>
      </c>
      <c r="EC740" s="161"/>
      <c r="ED740" s="176">
        <f>IF(PMKAFAAPAYER[[#This Row],[ ]]="Payé",PMKAFAAPAYER[[#This Row],[31.12.2025]],0)</f>
        <v>0</v>
      </c>
      <c r="EE740" s="18">
        <f t="shared" si="182"/>
        <v>0</v>
      </c>
      <c r="EF740" s="11">
        <f t="shared" si="183"/>
        <v>0</v>
      </c>
      <c r="EG740" s="16">
        <f>+PMKAFAAPAYER[[#This Row],[CHF]]-PMKAFAAPAYER[[#This Row],[T2025]]</f>
        <v>0</v>
      </c>
    </row>
    <row r="741" spans="1:137" x14ac:dyDescent="0.3">
      <c r="A741" s="9">
        <f t="shared" si="184"/>
        <v>736</v>
      </c>
      <c r="B741" s="250"/>
      <c r="C741" s="251"/>
      <c r="D741" s="252"/>
      <c r="E741" s="253"/>
      <c r="F741" s="265">
        <f t="shared" si="170"/>
        <v>0</v>
      </c>
      <c r="G741" s="254"/>
      <c r="H741" s="255"/>
      <c r="I741" s="256"/>
      <c r="J741" s="14"/>
      <c r="K741" s="14"/>
      <c r="L741" s="14"/>
      <c r="N741" s="15"/>
      <c r="P741" s="258"/>
      <c r="Q741" s="259"/>
      <c r="R741" s="260"/>
      <c r="S741" s="166">
        <f>IF(PMKAFAAPAYER[[#This Row],[ ]]="Payé",PMKAFAAPAYER[[#This Row],[02.01.2025]],0)</f>
        <v>0</v>
      </c>
      <c r="T741" s="234"/>
      <c r="U741" s="166">
        <f>IF(PMKAFAAPAYER[[#This Row],[ ]]="Payé",PMKAFAAPAYER[[#This Row],[09.01.2025]],0)</f>
        <v>0</v>
      </c>
      <c r="V741" s="234"/>
      <c r="W741" s="166">
        <f>IF(PMKAFAAPAYER[[#This Row],[ ]]="Payé",PMKAFAAPAYER[[#This Row],[16.01.2025]],0)</f>
        <v>0</v>
      </c>
      <c r="X741" s="234"/>
      <c r="Y741" s="166">
        <f>IF(PMKAFAAPAYER[[#This Row],[ ]]="Payé",PMKAFAAPAYER[[#This Row],[23.01.2025]],0)</f>
        <v>0</v>
      </c>
      <c r="Z741" s="234"/>
      <c r="AA741" s="176">
        <f>IF(PMKAFAAPAYER[[#This Row],[ ]]="Payé",PMKAFAAPAYER[[#This Row],[30.01.2025]],0)</f>
        <v>0</v>
      </c>
      <c r="AB741" s="32">
        <f t="shared" si="171"/>
        <v>0</v>
      </c>
      <c r="AC741" s="234"/>
      <c r="AD741" s="166">
        <f>IF(PMKAFAAPAYER[[#This Row],[ ]]="Payé",PMKAFAAPAYER[[#This Row],[06.02.2025]],0)</f>
        <v>0</v>
      </c>
      <c r="AE741" s="234"/>
      <c r="AF741" s="166">
        <f>IF(PMKAFAAPAYER[[#This Row],[ ]]="Payé",PMKAFAAPAYER[[#This Row],[13.02.2025]],0)</f>
        <v>0</v>
      </c>
      <c r="AG741" s="234"/>
      <c r="AH741" s="166">
        <f>IF(PMKAFAAPAYER[[#This Row],[ ]]="Payé",PMKAFAAPAYER[[#This Row],[20.02.2025]],0)</f>
        <v>0</v>
      </c>
      <c r="AI741" s="234"/>
      <c r="AJ741" s="176">
        <f>IF(PMKAFAAPAYER[[#This Row],[ ]]="Payé",PMKAFAAPAYER[[#This Row],[27.02.2025]],0)</f>
        <v>0</v>
      </c>
      <c r="AK741" s="47">
        <f t="shared" si="172"/>
        <v>0</v>
      </c>
      <c r="AL741" s="162"/>
      <c r="AM741" s="166">
        <f>IF(PMKAFAAPAYER[[#This Row],[ ]]="Payé",PMKAFAAPAYER[[#This Row],[05.03.2025]],0)</f>
        <v>0</v>
      </c>
      <c r="AN741" s="161"/>
      <c r="AO741" s="166">
        <f>IF(PMKAFAAPAYER[[#This Row],[ ]]="Payé",PMKAFAAPAYER[[#This Row],[12.03.2025]],0)</f>
        <v>0</v>
      </c>
      <c r="AP741" s="161"/>
      <c r="AQ741" s="166">
        <f>IF(PMKAFAAPAYER[[#This Row],[ ]]="Payé",PMKAFAAPAYER[[#This Row],[19.03.2025]],0)</f>
        <v>0</v>
      </c>
      <c r="AR741" s="161"/>
      <c r="AS741" s="176">
        <f>IF(PMKAFAAPAYER[[#This Row],[ ]]="Payé",PMKAFAAPAYER[[#This Row],[26.03.2025]],0)</f>
        <v>0</v>
      </c>
      <c r="AT741" s="17">
        <f t="shared" si="173"/>
        <v>0</v>
      </c>
      <c r="AU741" s="162"/>
      <c r="AV741" s="166">
        <f>IF(PMKAFAAPAYER[[#This Row],[ ]]="Payé",PMKAFAAPAYER[[#This Row],[02.04.2025]],0)</f>
        <v>0</v>
      </c>
      <c r="AW741" s="161"/>
      <c r="AX741" s="166">
        <f>IF(PMKAFAAPAYER[[#This Row],[ ]]="Payé",PMKAFAAPAYER[[#This Row],[09.04.2025]],0)</f>
        <v>0</v>
      </c>
      <c r="AY741" s="161"/>
      <c r="AZ741" s="166">
        <f>IF(PMKAFAAPAYER[[#This Row],[ ]]="Payé",PMKAFAAPAYER[[#This Row],[16.04.2025]],0)</f>
        <v>0</v>
      </c>
      <c r="BA741" s="161"/>
      <c r="BB741" s="166">
        <f>IF(PMKAFAAPAYER[[#This Row],[ ]]="Payé",PMKAFAAPAYER[[#This Row],[23.04.2025]],0)</f>
        <v>0</v>
      </c>
      <c r="BC741" s="161"/>
      <c r="BD741" s="176">
        <f>IF(PMKAFAAPAYER[[#This Row],[ ]]="Payé",PMKAFAAPAYER[[#This Row],[30.04.2025]],0)</f>
        <v>0</v>
      </c>
      <c r="BE741" s="18">
        <f t="shared" si="174"/>
        <v>0</v>
      </c>
      <c r="BF741" s="162"/>
      <c r="BG741" s="166">
        <f>IF(PMKAFAAPAYER[[#This Row],[ ]]="Payé",PMKAFAAPAYER[[#This Row],[07.05.2025]],0)</f>
        <v>0</v>
      </c>
      <c r="BH741" s="161"/>
      <c r="BI741" s="166">
        <f>IF(PMKAFAAPAYER[[#This Row],[ ]]="Payé",PMKAFAAPAYER[[#This Row],[14.05.2025]],0)</f>
        <v>0</v>
      </c>
      <c r="BJ741" s="161"/>
      <c r="BK741" s="166">
        <f>IF(PMKAFAAPAYER[[#This Row],[ ]]="Payé",PMKAFAAPAYER[[#This Row],[21.05.2025]],0)</f>
        <v>0</v>
      </c>
      <c r="BL741" s="161"/>
      <c r="BM741" s="176">
        <f>IF(PMKAFAAPAYER[[#This Row],[ ]]="Payé",PMKAFAAPAYER[[#This Row],[28.05.2025]],0)</f>
        <v>0</v>
      </c>
      <c r="BN741" s="17">
        <f t="shared" si="175"/>
        <v>0</v>
      </c>
      <c r="BO741" s="162"/>
      <c r="BP741" s="166">
        <f>IF(PMKAFAAPAYER[[#This Row],[ ]]="Payé",PMKAFAAPAYER[[#This Row],[04.06.2025]],0)</f>
        <v>0</v>
      </c>
      <c r="BQ741" s="161"/>
      <c r="BR741" s="166">
        <f>IF(PMKAFAAPAYER[[#This Row],[ ]]="Payé",PMKAFAAPAYER[[#This Row],[11.06.2025]],0)</f>
        <v>0</v>
      </c>
      <c r="BS741" s="161"/>
      <c r="BT741" s="166">
        <f>IF(PMKAFAAPAYER[[#This Row],[ ]]="Payé",PMKAFAAPAYER[[#This Row],[18.06.2025]],0)</f>
        <v>0</v>
      </c>
      <c r="BU741" s="161"/>
      <c r="BV741" s="176">
        <f>IF(PMKAFAAPAYER[[#This Row],[ ]]="Payé",PMKAFAAPAYER[[#This Row],[25.06.2025]],0)</f>
        <v>0</v>
      </c>
      <c r="BW741" s="18">
        <f t="shared" si="176"/>
        <v>0</v>
      </c>
      <c r="BX741" s="162"/>
      <c r="BY741" s="166">
        <f>IF(PMKAFAAPAYER[[#This Row],[ ]]="Payé",PMKAFAAPAYER[[#This Row],[02.07.2025]],0)</f>
        <v>0</v>
      </c>
      <c r="BZ741" s="161"/>
      <c r="CA741" s="166">
        <f>IF(PMKAFAAPAYER[[#This Row],[ ]]="Payé",PMKAFAAPAYER[[#This Row],[09.07.2025]],0)</f>
        <v>0</v>
      </c>
      <c r="CB741" s="161"/>
      <c r="CC741" s="166">
        <f>IF(PMKAFAAPAYER[[#This Row],[ ]]="Payé",PMKAFAAPAYER[[#This Row],[16.07.2025]],0)</f>
        <v>0</v>
      </c>
      <c r="CD741" s="161"/>
      <c r="CE741" s="166">
        <f>IF(PMKAFAAPAYER[[#This Row],[ ]]="Payé",PMKAFAAPAYER[[#This Row],[23.07.2025]],0)</f>
        <v>0</v>
      </c>
      <c r="CF741" s="161"/>
      <c r="CG741" s="176">
        <f>IF(PMKAFAAPAYER[[#This Row],[ ]]="Payé",PMKAFAAPAYER[[#This Row],[30.07.2025]],0)</f>
        <v>0</v>
      </c>
      <c r="CH741" s="17">
        <f t="shared" si="177"/>
        <v>0</v>
      </c>
      <c r="CI741" s="162"/>
      <c r="CJ741" s="166">
        <f>IF(PMKAFAAPAYER[[#This Row],[ ]]="Payé",PMKAFAAPAYER[[#This Row],[06.08.2025]],0)</f>
        <v>0</v>
      </c>
      <c r="CK741" s="161"/>
      <c r="CL741" s="166">
        <f>IF(PMKAFAAPAYER[[#This Row],[ ]]="Payé",PMKAFAAPAYER[[#This Row],[13.08.2025]],0)</f>
        <v>0</v>
      </c>
      <c r="CM741" s="161"/>
      <c r="CN741" s="166">
        <f>IF(PMKAFAAPAYER[[#This Row],[ ]]="Payé",PMKAFAAPAYER[[#This Row],[20.08.2025]],0)</f>
        <v>0</v>
      </c>
      <c r="CO741" s="161"/>
      <c r="CP741" s="176">
        <f>IF(PMKAFAAPAYER[[#This Row],[ ]]="Payé",PMKAFAAPAYER[[#This Row],[27.08.2025]],0)</f>
        <v>0</v>
      </c>
      <c r="CQ741" s="18">
        <f t="shared" si="178"/>
        <v>0</v>
      </c>
      <c r="CR741" s="162"/>
      <c r="CS741" s="166">
        <f>IF(PMKAFAAPAYER[[#This Row],[ ]]="Payé",PMKAFAAPAYER[[#This Row],[03.09.2025]],0)</f>
        <v>0</v>
      </c>
      <c r="CT741" s="161"/>
      <c r="CU741" s="166">
        <f>IF(PMKAFAAPAYER[[#This Row],[ ]]="Payé",PMKAFAAPAYER[[#This Row],[10.09.2025]],0)</f>
        <v>0</v>
      </c>
      <c r="CV741" s="161"/>
      <c r="CW741" s="166">
        <f>IF(PMKAFAAPAYER[[#This Row],[ ]]="Payé",PMKAFAAPAYER[[#This Row],[17.09.2025]],0)</f>
        <v>0</v>
      </c>
      <c r="CX741" s="161"/>
      <c r="CY741" s="176">
        <f>IF(PMKAFAAPAYER[[#This Row],[ ]]="Payé",PMKAFAAPAYER[[#This Row],[24.09.2025]],0)</f>
        <v>0</v>
      </c>
      <c r="CZ741" s="17">
        <f t="shared" si="179"/>
        <v>0</v>
      </c>
      <c r="DA741" s="162"/>
      <c r="DB741" s="166">
        <f>IF(PMKAFAAPAYER[[#This Row],[ ]]="Payé",PMKAFAAPAYER[[#This Row],[01.10.2025]],0)</f>
        <v>0</v>
      </c>
      <c r="DC741" s="161"/>
      <c r="DD741" s="166">
        <f>IF(PMKAFAAPAYER[[#This Row],[ ]]="Payé",PMKAFAAPAYER[[#This Row],[08.10.2025]],0)</f>
        <v>0</v>
      </c>
      <c r="DE741" s="161"/>
      <c r="DF741" s="166">
        <f>IF(PMKAFAAPAYER[[#This Row],[ ]]="Payé",PMKAFAAPAYER[[#This Row],[15.10.2025]],0)</f>
        <v>0</v>
      </c>
      <c r="DG741" s="161"/>
      <c r="DH741" s="166">
        <f>IF(PMKAFAAPAYER[[#This Row],[ ]]="Payé",PMKAFAAPAYER[[#This Row],[22.10.2025]],0)</f>
        <v>0</v>
      </c>
      <c r="DI741" s="161"/>
      <c r="DJ741" s="176">
        <f>IF(PMKAFAAPAYER[[#This Row],[ ]]="Payé",PMKAFAAPAYER[[#This Row],[29.10.2025]],0)</f>
        <v>0</v>
      </c>
      <c r="DK741" s="18">
        <f t="shared" si="180"/>
        <v>0</v>
      </c>
      <c r="DL741" s="162"/>
      <c r="DM741" s="166">
        <f>IF(PMKAFAAPAYER[[#This Row],[ ]]="Payé",PMKAFAAPAYER[[#This Row],[05.11.2025]],0)</f>
        <v>0</v>
      </c>
      <c r="DN741" s="161"/>
      <c r="DO741" s="166">
        <f>IF(PMKAFAAPAYER[[#This Row],[ ]]="Payé",PMKAFAAPAYER[[#This Row],[12.11.2025]],0)</f>
        <v>0</v>
      </c>
      <c r="DP741" s="161"/>
      <c r="DQ741" s="166">
        <f>IF(PMKAFAAPAYER[[#This Row],[ ]]="Payé",PMKAFAAPAYER[[#This Row],[19.11.2025]],0)</f>
        <v>0</v>
      </c>
      <c r="DR741" s="161"/>
      <c r="DS741" s="176">
        <f>IF(PMKAFAAPAYER[[#This Row],[ ]]="Payé",PMKAFAAPAYER[[#This Row],[26.11.2025]],0)</f>
        <v>0</v>
      </c>
      <c r="DT741" s="17">
        <f t="shared" si="181"/>
        <v>0</v>
      </c>
      <c r="DU741" s="162"/>
      <c r="DV741" s="166">
        <f>IF(PMKAFAAPAYER[[#This Row],[ ]]="Payé",PMKAFAAPAYER[[#This Row],[03.12.2025]],0)</f>
        <v>0</v>
      </c>
      <c r="DW741" s="161"/>
      <c r="DX741" s="166">
        <f>IF(PMKAFAAPAYER[[#This Row],[ ]]="Payé",PMKAFAAPAYER[[#This Row],[10.12.2025]],0)</f>
        <v>0</v>
      </c>
      <c r="DY741" s="161"/>
      <c r="DZ741" s="166">
        <f>IF(PMKAFAAPAYER[[#This Row],[ ]]="Payé",PMKAFAAPAYER[[#This Row],[17.12.2025]],0)</f>
        <v>0</v>
      </c>
      <c r="EA741" s="161"/>
      <c r="EB741" s="166">
        <f>IF(PMKAFAAPAYER[[#This Row],[ ]]="Payé",PMKAFAAPAYER[[#This Row],[24.12.2025]],0)</f>
        <v>0</v>
      </c>
      <c r="EC741" s="161"/>
      <c r="ED741" s="176">
        <f>IF(PMKAFAAPAYER[[#This Row],[ ]]="Payé",PMKAFAAPAYER[[#This Row],[31.12.2025]],0)</f>
        <v>0</v>
      </c>
      <c r="EE741" s="18">
        <f t="shared" si="182"/>
        <v>0</v>
      </c>
      <c r="EF741" s="11">
        <f t="shared" si="183"/>
        <v>0</v>
      </c>
      <c r="EG741" s="16">
        <f>+PMKAFAAPAYER[[#This Row],[CHF]]-PMKAFAAPAYER[[#This Row],[T2025]]</f>
        <v>0</v>
      </c>
    </row>
    <row r="742" spans="1:137" x14ac:dyDescent="0.3">
      <c r="A742" s="9">
        <f t="shared" si="184"/>
        <v>737</v>
      </c>
      <c r="B742" s="250"/>
      <c r="C742" s="251"/>
      <c r="D742" s="252"/>
      <c r="E742" s="253"/>
      <c r="F742" s="265">
        <f t="shared" si="170"/>
        <v>0</v>
      </c>
      <c r="G742" s="254"/>
      <c r="H742" s="255"/>
      <c r="I742" s="256"/>
      <c r="J742" s="14"/>
      <c r="K742" s="14"/>
      <c r="L742" s="14"/>
      <c r="N742" s="15"/>
      <c r="P742" s="258"/>
      <c r="Q742" s="259"/>
      <c r="R742" s="260"/>
      <c r="S742" s="166">
        <f>IF(PMKAFAAPAYER[[#This Row],[ ]]="Payé",PMKAFAAPAYER[[#This Row],[02.01.2025]],0)</f>
        <v>0</v>
      </c>
      <c r="T742" s="234"/>
      <c r="U742" s="166">
        <f>IF(PMKAFAAPAYER[[#This Row],[ ]]="Payé",PMKAFAAPAYER[[#This Row],[09.01.2025]],0)</f>
        <v>0</v>
      </c>
      <c r="V742" s="234"/>
      <c r="W742" s="166">
        <f>IF(PMKAFAAPAYER[[#This Row],[ ]]="Payé",PMKAFAAPAYER[[#This Row],[16.01.2025]],0)</f>
        <v>0</v>
      </c>
      <c r="X742" s="234"/>
      <c r="Y742" s="166">
        <f>IF(PMKAFAAPAYER[[#This Row],[ ]]="Payé",PMKAFAAPAYER[[#This Row],[23.01.2025]],0)</f>
        <v>0</v>
      </c>
      <c r="Z742" s="234"/>
      <c r="AA742" s="176">
        <f>IF(PMKAFAAPAYER[[#This Row],[ ]]="Payé",PMKAFAAPAYER[[#This Row],[30.01.2025]],0)</f>
        <v>0</v>
      </c>
      <c r="AB742" s="32">
        <f t="shared" si="171"/>
        <v>0</v>
      </c>
      <c r="AC742" s="234"/>
      <c r="AD742" s="166">
        <f>IF(PMKAFAAPAYER[[#This Row],[ ]]="Payé",PMKAFAAPAYER[[#This Row],[06.02.2025]],0)</f>
        <v>0</v>
      </c>
      <c r="AE742" s="234"/>
      <c r="AF742" s="166">
        <f>IF(PMKAFAAPAYER[[#This Row],[ ]]="Payé",PMKAFAAPAYER[[#This Row],[13.02.2025]],0)</f>
        <v>0</v>
      </c>
      <c r="AG742" s="234"/>
      <c r="AH742" s="166">
        <f>IF(PMKAFAAPAYER[[#This Row],[ ]]="Payé",PMKAFAAPAYER[[#This Row],[20.02.2025]],0)</f>
        <v>0</v>
      </c>
      <c r="AI742" s="234"/>
      <c r="AJ742" s="176">
        <f>IF(PMKAFAAPAYER[[#This Row],[ ]]="Payé",PMKAFAAPAYER[[#This Row],[27.02.2025]],0)</f>
        <v>0</v>
      </c>
      <c r="AK742" s="47">
        <f t="shared" si="172"/>
        <v>0</v>
      </c>
      <c r="AL742" s="162"/>
      <c r="AM742" s="166">
        <f>IF(PMKAFAAPAYER[[#This Row],[ ]]="Payé",PMKAFAAPAYER[[#This Row],[05.03.2025]],0)</f>
        <v>0</v>
      </c>
      <c r="AN742" s="161"/>
      <c r="AO742" s="166">
        <f>IF(PMKAFAAPAYER[[#This Row],[ ]]="Payé",PMKAFAAPAYER[[#This Row],[12.03.2025]],0)</f>
        <v>0</v>
      </c>
      <c r="AP742" s="161"/>
      <c r="AQ742" s="166">
        <f>IF(PMKAFAAPAYER[[#This Row],[ ]]="Payé",PMKAFAAPAYER[[#This Row],[19.03.2025]],0)</f>
        <v>0</v>
      </c>
      <c r="AR742" s="161"/>
      <c r="AS742" s="176">
        <f>IF(PMKAFAAPAYER[[#This Row],[ ]]="Payé",PMKAFAAPAYER[[#This Row],[26.03.2025]],0)</f>
        <v>0</v>
      </c>
      <c r="AT742" s="17">
        <f t="shared" si="173"/>
        <v>0</v>
      </c>
      <c r="AU742" s="162"/>
      <c r="AV742" s="166">
        <f>IF(PMKAFAAPAYER[[#This Row],[ ]]="Payé",PMKAFAAPAYER[[#This Row],[02.04.2025]],0)</f>
        <v>0</v>
      </c>
      <c r="AW742" s="161"/>
      <c r="AX742" s="166">
        <f>IF(PMKAFAAPAYER[[#This Row],[ ]]="Payé",PMKAFAAPAYER[[#This Row],[09.04.2025]],0)</f>
        <v>0</v>
      </c>
      <c r="AY742" s="161"/>
      <c r="AZ742" s="166">
        <f>IF(PMKAFAAPAYER[[#This Row],[ ]]="Payé",PMKAFAAPAYER[[#This Row],[16.04.2025]],0)</f>
        <v>0</v>
      </c>
      <c r="BA742" s="161"/>
      <c r="BB742" s="166">
        <f>IF(PMKAFAAPAYER[[#This Row],[ ]]="Payé",PMKAFAAPAYER[[#This Row],[23.04.2025]],0)</f>
        <v>0</v>
      </c>
      <c r="BC742" s="161"/>
      <c r="BD742" s="176">
        <f>IF(PMKAFAAPAYER[[#This Row],[ ]]="Payé",PMKAFAAPAYER[[#This Row],[30.04.2025]],0)</f>
        <v>0</v>
      </c>
      <c r="BE742" s="18">
        <f t="shared" si="174"/>
        <v>0</v>
      </c>
      <c r="BF742" s="162"/>
      <c r="BG742" s="166">
        <f>IF(PMKAFAAPAYER[[#This Row],[ ]]="Payé",PMKAFAAPAYER[[#This Row],[07.05.2025]],0)</f>
        <v>0</v>
      </c>
      <c r="BH742" s="161"/>
      <c r="BI742" s="166">
        <f>IF(PMKAFAAPAYER[[#This Row],[ ]]="Payé",PMKAFAAPAYER[[#This Row],[14.05.2025]],0)</f>
        <v>0</v>
      </c>
      <c r="BJ742" s="161"/>
      <c r="BK742" s="166">
        <f>IF(PMKAFAAPAYER[[#This Row],[ ]]="Payé",PMKAFAAPAYER[[#This Row],[21.05.2025]],0)</f>
        <v>0</v>
      </c>
      <c r="BL742" s="161"/>
      <c r="BM742" s="176">
        <f>IF(PMKAFAAPAYER[[#This Row],[ ]]="Payé",PMKAFAAPAYER[[#This Row],[28.05.2025]],0)</f>
        <v>0</v>
      </c>
      <c r="BN742" s="17">
        <f t="shared" si="175"/>
        <v>0</v>
      </c>
      <c r="BO742" s="162"/>
      <c r="BP742" s="166">
        <f>IF(PMKAFAAPAYER[[#This Row],[ ]]="Payé",PMKAFAAPAYER[[#This Row],[04.06.2025]],0)</f>
        <v>0</v>
      </c>
      <c r="BQ742" s="161"/>
      <c r="BR742" s="166">
        <f>IF(PMKAFAAPAYER[[#This Row],[ ]]="Payé",PMKAFAAPAYER[[#This Row],[11.06.2025]],0)</f>
        <v>0</v>
      </c>
      <c r="BS742" s="161"/>
      <c r="BT742" s="166">
        <f>IF(PMKAFAAPAYER[[#This Row],[ ]]="Payé",PMKAFAAPAYER[[#This Row],[18.06.2025]],0)</f>
        <v>0</v>
      </c>
      <c r="BU742" s="161"/>
      <c r="BV742" s="176">
        <f>IF(PMKAFAAPAYER[[#This Row],[ ]]="Payé",PMKAFAAPAYER[[#This Row],[25.06.2025]],0)</f>
        <v>0</v>
      </c>
      <c r="BW742" s="18">
        <f t="shared" si="176"/>
        <v>0</v>
      </c>
      <c r="BX742" s="162"/>
      <c r="BY742" s="166">
        <f>IF(PMKAFAAPAYER[[#This Row],[ ]]="Payé",PMKAFAAPAYER[[#This Row],[02.07.2025]],0)</f>
        <v>0</v>
      </c>
      <c r="BZ742" s="161"/>
      <c r="CA742" s="166">
        <f>IF(PMKAFAAPAYER[[#This Row],[ ]]="Payé",PMKAFAAPAYER[[#This Row],[09.07.2025]],0)</f>
        <v>0</v>
      </c>
      <c r="CB742" s="161"/>
      <c r="CC742" s="166">
        <f>IF(PMKAFAAPAYER[[#This Row],[ ]]="Payé",PMKAFAAPAYER[[#This Row],[16.07.2025]],0)</f>
        <v>0</v>
      </c>
      <c r="CD742" s="161"/>
      <c r="CE742" s="166">
        <f>IF(PMKAFAAPAYER[[#This Row],[ ]]="Payé",PMKAFAAPAYER[[#This Row],[23.07.2025]],0)</f>
        <v>0</v>
      </c>
      <c r="CF742" s="161"/>
      <c r="CG742" s="176">
        <f>IF(PMKAFAAPAYER[[#This Row],[ ]]="Payé",PMKAFAAPAYER[[#This Row],[30.07.2025]],0)</f>
        <v>0</v>
      </c>
      <c r="CH742" s="17">
        <f t="shared" si="177"/>
        <v>0</v>
      </c>
      <c r="CI742" s="162"/>
      <c r="CJ742" s="166">
        <f>IF(PMKAFAAPAYER[[#This Row],[ ]]="Payé",PMKAFAAPAYER[[#This Row],[06.08.2025]],0)</f>
        <v>0</v>
      </c>
      <c r="CK742" s="161"/>
      <c r="CL742" s="166">
        <f>IF(PMKAFAAPAYER[[#This Row],[ ]]="Payé",PMKAFAAPAYER[[#This Row],[13.08.2025]],0)</f>
        <v>0</v>
      </c>
      <c r="CM742" s="161"/>
      <c r="CN742" s="166">
        <f>IF(PMKAFAAPAYER[[#This Row],[ ]]="Payé",PMKAFAAPAYER[[#This Row],[20.08.2025]],0)</f>
        <v>0</v>
      </c>
      <c r="CO742" s="161"/>
      <c r="CP742" s="176">
        <f>IF(PMKAFAAPAYER[[#This Row],[ ]]="Payé",PMKAFAAPAYER[[#This Row],[27.08.2025]],0)</f>
        <v>0</v>
      </c>
      <c r="CQ742" s="18">
        <f t="shared" si="178"/>
        <v>0</v>
      </c>
      <c r="CR742" s="162"/>
      <c r="CS742" s="166">
        <f>IF(PMKAFAAPAYER[[#This Row],[ ]]="Payé",PMKAFAAPAYER[[#This Row],[03.09.2025]],0)</f>
        <v>0</v>
      </c>
      <c r="CT742" s="161"/>
      <c r="CU742" s="166">
        <f>IF(PMKAFAAPAYER[[#This Row],[ ]]="Payé",PMKAFAAPAYER[[#This Row],[10.09.2025]],0)</f>
        <v>0</v>
      </c>
      <c r="CV742" s="161"/>
      <c r="CW742" s="166">
        <f>IF(PMKAFAAPAYER[[#This Row],[ ]]="Payé",PMKAFAAPAYER[[#This Row],[17.09.2025]],0)</f>
        <v>0</v>
      </c>
      <c r="CX742" s="161"/>
      <c r="CY742" s="176">
        <f>IF(PMKAFAAPAYER[[#This Row],[ ]]="Payé",PMKAFAAPAYER[[#This Row],[24.09.2025]],0)</f>
        <v>0</v>
      </c>
      <c r="CZ742" s="17">
        <f t="shared" si="179"/>
        <v>0</v>
      </c>
      <c r="DA742" s="162"/>
      <c r="DB742" s="166">
        <f>IF(PMKAFAAPAYER[[#This Row],[ ]]="Payé",PMKAFAAPAYER[[#This Row],[01.10.2025]],0)</f>
        <v>0</v>
      </c>
      <c r="DC742" s="161"/>
      <c r="DD742" s="166">
        <f>IF(PMKAFAAPAYER[[#This Row],[ ]]="Payé",PMKAFAAPAYER[[#This Row],[08.10.2025]],0)</f>
        <v>0</v>
      </c>
      <c r="DE742" s="161"/>
      <c r="DF742" s="166">
        <f>IF(PMKAFAAPAYER[[#This Row],[ ]]="Payé",PMKAFAAPAYER[[#This Row],[15.10.2025]],0)</f>
        <v>0</v>
      </c>
      <c r="DG742" s="161"/>
      <c r="DH742" s="166">
        <f>IF(PMKAFAAPAYER[[#This Row],[ ]]="Payé",PMKAFAAPAYER[[#This Row],[22.10.2025]],0)</f>
        <v>0</v>
      </c>
      <c r="DI742" s="161"/>
      <c r="DJ742" s="176">
        <f>IF(PMKAFAAPAYER[[#This Row],[ ]]="Payé",PMKAFAAPAYER[[#This Row],[29.10.2025]],0)</f>
        <v>0</v>
      </c>
      <c r="DK742" s="18">
        <f t="shared" si="180"/>
        <v>0</v>
      </c>
      <c r="DL742" s="162"/>
      <c r="DM742" s="166">
        <f>IF(PMKAFAAPAYER[[#This Row],[ ]]="Payé",PMKAFAAPAYER[[#This Row],[05.11.2025]],0)</f>
        <v>0</v>
      </c>
      <c r="DN742" s="161"/>
      <c r="DO742" s="166">
        <f>IF(PMKAFAAPAYER[[#This Row],[ ]]="Payé",PMKAFAAPAYER[[#This Row],[12.11.2025]],0)</f>
        <v>0</v>
      </c>
      <c r="DP742" s="161"/>
      <c r="DQ742" s="166">
        <f>IF(PMKAFAAPAYER[[#This Row],[ ]]="Payé",PMKAFAAPAYER[[#This Row],[19.11.2025]],0)</f>
        <v>0</v>
      </c>
      <c r="DR742" s="161"/>
      <c r="DS742" s="176">
        <f>IF(PMKAFAAPAYER[[#This Row],[ ]]="Payé",PMKAFAAPAYER[[#This Row],[26.11.2025]],0)</f>
        <v>0</v>
      </c>
      <c r="DT742" s="17">
        <f t="shared" si="181"/>
        <v>0</v>
      </c>
      <c r="DU742" s="162"/>
      <c r="DV742" s="166">
        <f>IF(PMKAFAAPAYER[[#This Row],[ ]]="Payé",PMKAFAAPAYER[[#This Row],[03.12.2025]],0)</f>
        <v>0</v>
      </c>
      <c r="DW742" s="161"/>
      <c r="DX742" s="166">
        <f>IF(PMKAFAAPAYER[[#This Row],[ ]]="Payé",PMKAFAAPAYER[[#This Row],[10.12.2025]],0)</f>
        <v>0</v>
      </c>
      <c r="DY742" s="161"/>
      <c r="DZ742" s="166">
        <f>IF(PMKAFAAPAYER[[#This Row],[ ]]="Payé",PMKAFAAPAYER[[#This Row],[17.12.2025]],0)</f>
        <v>0</v>
      </c>
      <c r="EA742" s="161"/>
      <c r="EB742" s="166">
        <f>IF(PMKAFAAPAYER[[#This Row],[ ]]="Payé",PMKAFAAPAYER[[#This Row],[24.12.2025]],0)</f>
        <v>0</v>
      </c>
      <c r="EC742" s="161"/>
      <c r="ED742" s="176">
        <f>IF(PMKAFAAPAYER[[#This Row],[ ]]="Payé",PMKAFAAPAYER[[#This Row],[31.12.2025]],0)</f>
        <v>0</v>
      </c>
      <c r="EE742" s="18">
        <f t="shared" si="182"/>
        <v>0</v>
      </c>
      <c r="EF742" s="11">
        <f t="shared" si="183"/>
        <v>0</v>
      </c>
      <c r="EG742" s="16">
        <f>+PMKAFAAPAYER[[#This Row],[CHF]]-PMKAFAAPAYER[[#This Row],[T2025]]</f>
        <v>0</v>
      </c>
    </row>
    <row r="743" spans="1:137" x14ac:dyDescent="0.3">
      <c r="A743" s="9">
        <f t="shared" si="184"/>
        <v>738</v>
      </c>
      <c r="B743" s="250"/>
      <c r="C743" s="251"/>
      <c r="D743" s="252"/>
      <c r="E743" s="253"/>
      <c r="F743" s="265">
        <f t="shared" si="170"/>
        <v>0</v>
      </c>
      <c r="G743" s="254"/>
      <c r="H743" s="255"/>
      <c r="I743" s="256"/>
      <c r="J743" s="14"/>
      <c r="K743" s="14"/>
      <c r="L743" s="14"/>
      <c r="N743" s="15"/>
      <c r="P743" s="258"/>
      <c r="Q743" s="259"/>
      <c r="R743" s="260"/>
      <c r="S743" s="166">
        <f>IF(PMKAFAAPAYER[[#This Row],[ ]]="Payé",PMKAFAAPAYER[[#This Row],[02.01.2025]],0)</f>
        <v>0</v>
      </c>
      <c r="T743" s="234"/>
      <c r="U743" s="166">
        <f>IF(PMKAFAAPAYER[[#This Row],[ ]]="Payé",PMKAFAAPAYER[[#This Row],[09.01.2025]],0)</f>
        <v>0</v>
      </c>
      <c r="V743" s="234"/>
      <c r="W743" s="166">
        <f>IF(PMKAFAAPAYER[[#This Row],[ ]]="Payé",PMKAFAAPAYER[[#This Row],[16.01.2025]],0)</f>
        <v>0</v>
      </c>
      <c r="X743" s="234"/>
      <c r="Y743" s="166">
        <f>IF(PMKAFAAPAYER[[#This Row],[ ]]="Payé",PMKAFAAPAYER[[#This Row],[23.01.2025]],0)</f>
        <v>0</v>
      </c>
      <c r="Z743" s="234"/>
      <c r="AA743" s="176">
        <f>IF(PMKAFAAPAYER[[#This Row],[ ]]="Payé",PMKAFAAPAYER[[#This Row],[30.01.2025]],0)</f>
        <v>0</v>
      </c>
      <c r="AB743" s="32">
        <f t="shared" si="171"/>
        <v>0</v>
      </c>
      <c r="AC743" s="234"/>
      <c r="AD743" s="166">
        <f>IF(PMKAFAAPAYER[[#This Row],[ ]]="Payé",PMKAFAAPAYER[[#This Row],[06.02.2025]],0)</f>
        <v>0</v>
      </c>
      <c r="AE743" s="234"/>
      <c r="AF743" s="166">
        <f>IF(PMKAFAAPAYER[[#This Row],[ ]]="Payé",PMKAFAAPAYER[[#This Row],[13.02.2025]],0)</f>
        <v>0</v>
      </c>
      <c r="AG743" s="234"/>
      <c r="AH743" s="166">
        <f>IF(PMKAFAAPAYER[[#This Row],[ ]]="Payé",PMKAFAAPAYER[[#This Row],[20.02.2025]],0)</f>
        <v>0</v>
      </c>
      <c r="AI743" s="234"/>
      <c r="AJ743" s="176">
        <f>IF(PMKAFAAPAYER[[#This Row],[ ]]="Payé",PMKAFAAPAYER[[#This Row],[27.02.2025]],0)</f>
        <v>0</v>
      </c>
      <c r="AK743" s="47">
        <f t="shared" si="172"/>
        <v>0</v>
      </c>
      <c r="AL743" s="162"/>
      <c r="AM743" s="166">
        <f>IF(PMKAFAAPAYER[[#This Row],[ ]]="Payé",PMKAFAAPAYER[[#This Row],[05.03.2025]],0)</f>
        <v>0</v>
      </c>
      <c r="AN743" s="161"/>
      <c r="AO743" s="166">
        <f>IF(PMKAFAAPAYER[[#This Row],[ ]]="Payé",PMKAFAAPAYER[[#This Row],[12.03.2025]],0)</f>
        <v>0</v>
      </c>
      <c r="AP743" s="161"/>
      <c r="AQ743" s="166">
        <f>IF(PMKAFAAPAYER[[#This Row],[ ]]="Payé",PMKAFAAPAYER[[#This Row],[19.03.2025]],0)</f>
        <v>0</v>
      </c>
      <c r="AR743" s="161"/>
      <c r="AS743" s="176">
        <f>IF(PMKAFAAPAYER[[#This Row],[ ]]="Payé",PMKAFAAPAYER[[#This Row],[26.03.2025]],0)</f>
        <v>0</v>
      </c>
      <c r="AT743" s="17">
        <f t="shared" si="173"/>
        <v>0</v>
      </c>
      <c r="AU743" s="162"/>
      <c r="AV743" s="166">
        <f>IF(PMKAFAAPAYER[[#This Row],[ ]]="Payé",PMKAFAAPAYER[[#This Row],[02.04.2025]],0)</f>
        <v>0</v>
      </c>
      <c r="AW743" s="161"/>
      <c r="AX743" s="166">
        <f>IF(PMKAFAAPAYER[[#This Row],[ ]]="Payé",PMKAFAAPAYER[[#This Row],[09.04.2025]],0)</f>
        <v>0</v>
      </c>
      <c r="AY743" s="161"/>
      <c r="AZ743" s="166">
        <f>IF(PMKAFAAPAYER[[#This Row],[ ]]="Payé",PMKAFAAPAYER[[#This Row],[16.04.2025]],0)</f>
        <v>0</v>
      </c>
      <c r="BA743" s="161"/>
      <c r="BB743" s="166">
        <f>IF(PMKAFAAPAYER[[#This Row],[ ]]="Payé",PMKAFAAPAYER[[#This Row],[23.04.2025]],0)</f>
        <v>0</v>
      </c>
      <c r="BC743" s="161"/>
      <c r="BD743" s="176">
        <f>IF(PMKAFAAPAYER[[#This Row],[ ]]="Payé",PMKAFAAPAYER[[#This Row],[30.04.2025]],0)</f>
        <v>0</v>
      </c>
      <c r="BE743" s="18">
        <f t="shared" si="174"/>
        <v>0</v>
      </c>
      <c r="BF743" s="162"/>
      <c r="BG743" s="166">
        <f>IF(PMKAFAAPAYER[[#This Row],[ ]]="Payé",PMKAFAAPAYER[[#This Row],[07.05.2025]],0)</f>
        <v>0</v>
      </c>
      <c r="BH743" s="161"/>
      <c r="BI743" s="166">
        <f>IF(PMKAFAAPAYER[[#This Row],[ ]]="Payé",PMKAFAAPAYER[[#This Row],[14.05.2025]],0)</f>
        <v>0</v>
      </c>
      <c r="BJ743" s="161"/>
      <c r="BK743" s="166">
        <f>IF(PMKAFAAPAYER[[#This Row],[ ]]="Payé",PMKAFAAPAYER[[#This Row],[21.05.2025]],0)</f>
        <v>0</v>
      </c>
      <c r="BL743" s="161"/>
      <c r="BM743" s="176">
        <f>IF(PMKAFAAPAYER[[#This Row],[ ]]="Payé",PMKAFAAPAYER[[#This Row],[28.05.2025]],0)</f>
        <v>0</v>
      </c>
      <c r="BN743" s="17">
        <f t="shared" si="175"/>
        <v>0</v>
      </c>
      <c r="BO743" s="162"/>
      <c r="BP743" s="166">
        <f>IF(PMKAFAAPAYER[[#This Row],[ ]]="Payé",PMKAFAAPAYER[[#This Row],[04.06.2025]],0)</f>
        <v>0</v>
      </c>
      <c r="BQ743" s="161"/>
      <c r="BR743" s="166">
        <f>IF(PMKAFAAPAYER[[#This Row],[ ]]="Payé",PMKAFAAPAYER[[#This Row],[11.06.2025]],0)</f>
        <v>0</v>
      </c>
      <c r="BS743" s="161"/>
      <c r="BT743" s="166">
        <f>IF(PMKAFAAPAYER[[#This Row],[ ]]="Payé",PMKAFAAPAYER[[#This Row],[18.06.2025]],0)</f>
        <v>0</v>
      </c>
      <c r="BU743" s="161"/>
      <c r="BV743" s="176">
        <f>IF(PMKAFAAPAYER[[#This Row],[ ]]="Payé",PMKAFAAPAYER[[#This Row],[25.06.2025]],0)</f>
        <v>0</v>
      </c>
      <c r="BW743" s="18">
        <f t="shared" si="176"/>
        <v>0</v>
      </c>
      <c r="BX743" s="162"/>
      <c r="BY743" s="166">
        <f>IF(PMKAFAAPAYER[[#This Row],[ ]]="Payé",PMKAFAAPAYER[[#This Row],[02.07.2025]],0)</f>
        <v>0</v>
      </c>
      <c r="BZ743" s="161"/>
      <c r="CA743" s="166">
        <f>IF(PMKAFAAPAYER[[#This Row],[ ]]="Payé",PMKAFAAPAYER[[#This Row],[09.07.2025]],0)</f>
        <v>0</v>
      </c>
      <c r="CB743" s="161"/>
      <c r="CC743" s="166">
        <f>IF(PMKAFAAPAYER[[#This Row],[ ]]="Payé",PMKAFAAPAYER[[#This Row],[16.07.2025]],0)</f>
        <v>0</v>
      </c>
      <c r="CD743" s="161"/>
      <c r="CE743" s="166">
        <f>IF(PMKAFAAPAYER[[#This Row],[ ]]="Payé",PMKAFAAPAYER[[#This Row],[23.07.2025]],0)</f>
        <v>0</v>
      </c>
      <c r="CF743" s="161"/>
      <c r="CG743" s="176">
        <f>IF(PMKAFAAPAYER[[#This Row],[ ]]="Payé",PMKAFAAPAYER[[#This Row],[30.07.2025]],0)</f>
        <v>0</v>
      </c>
      <c r="CH743" s="17">
        <f t="shared" si="177"/>
        <v>0</v>
      </c>
      <c r="CI743" s="162"/>
      <c r="CJ743" s="166">
        <f>IF(PMKAFAAPAYER[[#This Row],[ ]]="Payé",PMKAFAAPAYER[[#This Row],[06.08.2025]],0)</f>
        <v>0</v>
      </c>
      <c r="CK743" s="161"/>
      <c r="CL743" s="166">
        <f>IF(PMKAFAAPAYER[[#This Row],[ ]]="Payé",PMKAFAAPAYER[[#This Row],[13.08.2025]],0)</f>
        <v>0</v>
      </c>
      <c r="CM743" s="161"/>
      <c r="CN743" s="166">
        <f>IF(PMKAFAAPAYER[[#This Row],[ ]]="Payé",PMKAFAAPAYER[[#This Row],[20.08.2025]],0)</f>
        <v>0</v>
      </c>
      <c r="CO743" s="161"/>
      <c r="CP743" s="176">
        <f>IF(PMKAFAAPAYER[[#This Row],[ ]]="Payé",PMKAFAAPAYER[[#This Row],[27.08.2025]],0)</f>
        <v>0</v>
      </c>
      <c r="CQ743" s="18">
        <f t="shared" si="178"/>
        <v>0</v>
      </c>
      <c r="CR743" s="162"/>
      <c r="CS743" s="166">
        <f>IF(PMKAFAAPAYER[[#This Row],[ ]]="Payé",PMKAFAAPAYER[[#This Row],[03.09.2025]],0)</f>
        <v>0</v>
      </c>
      <c r="CT743" s="161"/>
      <c r="CU743" s="166">
        <f>IF(PMKAFAAPAYER[[#This Row],[ ]]="Payé",PMKAFAAPAYER[[#This Row],[10.09.2025]],0)</f>
        <v>0</v>
      </c>
      <c r="CV743" s="161"/>
      <c r="CW743" s="166">
        <f>IF(PMKAFAAPAYER[[#This Row],[ ]]="Payé",PMKAFAAPAYER[[#This Row],[17.09.2025]],0)</f>
        <v>0</v>
      </c>
      <c r="CX743" s="161"/>
      <c r="CY743" s="176">
        <f>IF(PMKAFAAPAYER[[#This Row],[ ]]="Payé",PMKAFAAPAYER[[#This Row],[24.09.2025]],0)</f>
        <v>0</v>
      </c>
      <c r="CZ743" s="17">
        <f t="shared" si="179"/>
        <v>0</v>
      </c>
      <c r="DA743" s="162"/>
      <c r="DB743" s="166">
        <f>IF(PMKAFAAPAYER[[#This Row],[ ]]="Payé",PMKAFAAPAYER[[#This Row],[01.10.2025]],0)</f>
        <v>0</v>
      </c>
      <c r="DC743" s="161"/>
      <c r="DD743" s="166">
        <f>IF(PMKAFAAPAYER[[#This Row],[ ]]="Payé",PMKAFAAPAYER[[#This Row],[08.10.2025]],0)</f>
        <v>0</v>
      </c>
      <c r="DE743" s="161"/>
      <c r="DF743" s="166">
        <f>IF(PMKAFAAPAYER[[#This Row],[ ]]="Payé",PMKAFAAPAYER[[#This Row],[15.10.2025]],0)</f>
        <v>0</v>
      </c>
      <c r="DG743" s="161"/>
      <c r="DH743" s="166">
        <f>IF(PMKAFAAPAYER[[#This Row],[ ]]="Payé",PMKAFAAPAYER[[#This Row],[22.10.2025]],0)</f>
        <v>0</v>
      </c>
      <c r="DI743" s="161"/>
      <c r="DJ743" s="176">
        <f>IF(PMKAFAAPAYER[[#This Row],[ ]]="Payé",PMKAFAAPAYER[[#This Row],[29.10.2025]],0)</f>
        <v>0</v>
      </c>
      <c r="DK743" s="18">
        <f t="shared" si="180"/>
        <v>0</v>
      </c>
      <c r="DL743" s="162"/>
      <c r="DM743" s="166">
        <f>IF(PMKAFAAPAYER[[#This Row],[ ]]="Payé",PMKAFAAPAYER[[#This Row],[05.11.2025]],0)</f>
        <v>0</v>
      </c>
      <c r="DN743" s="161"/>
      <c r="DO743" s="166">
        <f>IF(PMKAFAAPAYER[[#This Row],[ ]]="Payé",PMKAFAAPAYER[[#This Row],[12.11.2025]],0)</f>
        <v>0</v>
      </c>
      <c r="DP743" s="161"/>
      <c r="DQ743" s="166">
        <f>IF(PMKAFAAPAYER[[#This Row],[ ]]="Payé",PMKAFAAPAYER[[#This Row],[19.11.2025]],0)</f>
        <v>0</v>
      </c>
      <c r="DR743" s="161"/>
      <c r="DS743" s="176">
        <f>IF(PMKAFAAPAYER[[#This Row],[ ]]="Payé",PMKAFAAPAYER[[#This Row],[26.11.2025]],0)</f>
        <v>0</v>
      </c>
      <c r="DT743" s="17">
        <f t="shared" si="181"/>
        <v>0</v>
      </c>
      <c r="DU743" s="162"/>
      <c r="DV743" s="166">
        <f>IF(PMKAFAAPAYER[[#This Row],[ ]]="Payé",PMKAFAAPAYER[[#This Row],[03.12.2025]],0)</f>
        <v>0</v>
      </c>
      <c r="DW743" s="161"/>
      <c r="DX743" s="166">
        <f>IF(PMKAFAAPAYER[[#This Row],[ ]]="Payé",PMKAFAAPAYER[[#This Row],[10.12.2025]],0)</f>
        <v>0</v>
      </c>
      <c r="DY743" s="161"/>
      <c r="DZ743" s="166">
        <f>IF(PMKAFAAPAYER[[#This Row],[ ]]="Payé",PMKAFAAPAYER[[#This Row],[17.12.2025]],0)</f>
        <v>0</v>
      </c>
      <c r="EA743" s="161"/>
      <c r="EB743" s="166">
        <f>IF(PMKAFAAPAYER[[#This Row],[ ]]="Payé",PMKAFAAPAYER[[#This Row],[24.12.2025]],0)</f>
        <v>0</v>
      </c>
      <c r="EC743" s="161"/>
      <c r="ED743" s="176">
        <f>IF(PMKAFAAPAYER[[#This Row],[ ]]="Payé",PMKAFAAPAYER[[#This Row],[31.12.2025]],0)</f>
        <v>0</v>
      </c>
      <c r="EE743" s="18">
        <f t="shared" si="182"/>
        <v>0</v>
      </c>
      <c r="EF743" s="11">
        <f t="shared" si="183"/>
        <v>0</v>
      </c>
      <c r="EG743" s="16">
        <f>+PMKAFAAPAYER[[#This Row],[CHF]]-PMKAFAAPAYER[[#This Row],[T2025]]</f>
        <v>0</v>
      </c>
    </row>
    <row r="744" spans="1:137" x14ac:dyDescent="0.3">
      <c r="A744" s="9">
        <f t="shared" si="184"/>
        <v>739</v>
      </c>
      <c r="B744" s="250"/>
      <c r="C744" s="251"/>
      <c r="D744" s="252"/>
      <c r="E744" s="253"/>
      <c r="F744" s="265">
        <f t="shared" si="170"/>
        <v>0</v>
      </c>
      <c r="G744" s="254"/>
      <c r="H744" s="255"/>
      <c r="I744" s="256"/>
      <c r="J744" s="14"/>
      <c r="K744" s="14"/>
      <c r="L744" s="14"/>
      <c r="N744" s="15"/>
      <c r="P744" s="258"/>
      <c r="Q744" s="259"/>
      <c r="R744" s="260"/>
      <c r="S744" s="166">
        <f>IF(PMKAFAAPAYER[[#This Row],[ ]]="Payé",PMKAFAAPAYER[[#This Row],[02.01.2025]],0)</f>
        <v>0</v>
      </c>
      <c r="T744" s="234"/>
      <c r="U744" s="166">
        <f>IF(PMKAFAAPAYER[[#This Row],[ ]]="Payé",PMKAFAAPAYER[[#This Row],[09.01.2025]],0)</f>
        <v>0</v>
      </c>
      <c r="V744" s="234"/>
      <c r="W744" s="166">
        <f>IF(PMKAFAAPAYER[[#This Row],[ ]]="Payé",PMKAFAAPAYER[[#This Row],[16.01.2025]],0)</f>
        <v>0</v>
      </c>
      <c r="X744" s="234"/>
      <c r="Y744" s="166">
        <f>IF(PMKAFAAPAYER[[#This Row],[ ]]="Payé",PMKAFAAPAYER[[#This Row],[23.01.2025]],0)</f>
        <v>0</v>
      </c>
      <c r="Z744" s="234"/>
      <c r="AA744" s="176">
        <f>IF(PMKAFAAPAYER[[#This Row],[ ]]="Payé",PMKAFAAPAYER[[#This Row],[30.01.2025]],0)</f>
        <v>0</v>
      </c>
      <c r="AB744" s="32">
        <f t="shared" si="171"/>
        <v>0</v>
      </c>
      <c r="AC744" s="234"/>
      <c r="AD744" s="166">
        <f>IF(PMKAFAAPAYER[[#This Row],[ ]]="Payé",PMKAFAAPAYER[[#This Row],[06.02.2025]],0)</f>
        <v>0</v>
      </c>
      <c r="AE744" s="234"/>
      <c r="AF744" s="166">
        <f>IF(PMKAFAAPAYER[[#This Row],[ ]]="Payé",PMKAFAAPAYER[[#This Row],[13.02.2025]],0)</f>
        <v>0</v>
      </c>
      <c r="AG744" s="234"/>
      <c r="AH744" s="166">
        <f>IF(PMKAFAAPAYER[[#This Row],[ ]]="Payé",PMKAFAAPAYER[[#This Row],[20.02.2025]],0)</f>
        <v>0</v>
      </c>
      <c r="AI744" s="234"/>
      <c r="AJ744" s="176">
        <f>IF(PMKAFAAPAYER[[#This Row],[ ]]="Payé",PMKAFAAPAYER[[#This Row],[27.02.2025]],0)</f>
        <v>0</v>
      </c>
      <c r="AK744" s="47">
        <f t="shared" si="172"/>
        <v>0</v>
      </c>
      <c r="AL744" s="162"/>
      <c r="AM744" s="166">
        <f>IF(PMKAFAAPAYER[[#This Row],[ ]]="Payé",PMKAFAAPAYER[[#This Row],[05.03.2025]],0)</f>
        <v>0</v>
      </c>
      <c r="AN744" s="161"/>
      <c r="AO744" s="166">
        <f>IF(PMKAFAAPAYER[[#This Row],[ ]]="Payé",PMKAFAAPAYER[[#This Row],[12.03.2025]],0)</f>
        <v>0</v>
      </c>
      <c r="AP744" s="161"/>
      <c r="AQ744" s="166">
        <f>IF(PMKAFAAPAYER[[#This Row],[ ]]="Payé",PMKAFAAPAYER[[#This Row],[19.03.2025]],0)</f>
        <v>0</v>
      </c>
      <c r="AR744" s="161"/>
      <c r="AS744" s="176">
        <f>IF(PMKAFAAPAYER[[#This Row],[ ]]="Payé",PMKAFAAPAYER[[#This Row],[26.03.2025]],0)</f>
        <v>0</v>
      </c>
      <c r="AT744" s="17">
        <f t="shared" si="173"/>
        <v>0</v>
      </c>
      <c r="AU744" s="162"/>
      <c r="AV744" s="166">
        <f>IF(PMKAFAAPAYER[[#This Row],[ ]]="Payé",PMKAFAAPAYER[[#This Row],[02.04.2025]],0)</f>
        <v>0</v>
      </c>
      <c r="AW744" s="161"/>
      <c r="AX744" s="166">
        <f>IF(PMKAFAAPAYER[[#This Row],[ ]]="Payé",PMKAFAAPAYER[[#This Row],[09.04.2025]],0)</f>
        <v>0</v>
      </c>
      <c r="AY744" s="161"/>
      <c r="AZ744" s="166">
        <f>IF(PMKAFAAPAYER[[#This Row],[ ]]="Payé",PMKAFAAPAYER[[#This Row],[16.04.2025]],0)</f>
        <v>0</v>
      </c>
      <c r="BA744" s="161"/>
      <c r="BB744" s="166">
        <f>IF(PMKAFAAPAYER[[#This Row],[ ]]="Payé",PMKAFAAPAYER[[#This Row],[23.04.2025]],0)</f>
        <v>0</v>
      </c>
      <c r="BC744" s="161"/>
      <c r="BD744" s="176">
        <f>IF(PMKAFAAPAYER[[#This Row],[ ]]="Payé",PMKAFAAPAYER[[#This Row],[30.04.2025]],0)</f>
        <v>0</v>
      </c>
      <c r="BE744" s="18">
        <f t="shared" si="174"/>
        <v>0</v>
      </c>
      <c r="BF744" s="162"/>
      <c r="BG744" s="166">
        <f>IF(PMKAFAAPAYER[[#This Row],[ ]]="Payé",PMKAFAAPAYER[[#This Row],[07.05.2025]],0)</f>
        <v>0</v>
      </c>
      <c r="BH744" s="161"/>
      <c r="BI744" s="166">
        <f>IF(PMKAFAAPAYER[[#This Row],[ ]]="Payé",PMKAFAAPAYER[[#This Row],[14.05.2025]],0)</f>
        <v>0</v>
      </c>
      <c r="BJ744" s="161"/>
      <c r="BK744" s="166">
        <f>IF(PMKAFAAPAYER[[#This Row],[ ]]="Payé",PMKAFAAPAYER[[#This Row],[21.05.2025]],0)</f>
        <v>0</v>
      </c>
      <c r="BL744" s="161"/>
      <c r="BM744" s="176">
        <f>IF(PMKAFAAPAYER[[#This Row],[ ]]="Payé",PMKAFAAPAYER[[#This Row],[28.05.2025]],0)</f>
        <v>0</v>
      </c>
      <c r="BN744" s="17">
        <f t="shared" si="175"/>
        <v>0</v>
      </c>
      <c r="BO744" s="162"/>
      <c r="BP744" s="166">
        <f>IF(PMKAFAAPAYER[[#This Row],[ ]]="Payé",PMKAFAAPAYER[[#This Row],[04.06.2025]],0)</f>
        <v>0</v>
      </c>
      <c r="BQ744" s="161"/>
      <c r="BR744" s="166">
        <f>IF(PMKAFAAPAYER[[#This Row],[ ]]="Payé",PMKAFAAPAYER[[#This Row],[11.06.2025]],0)</f>
        <v>0</v>
      </c>
      <c r="BS744" s="161"/>
      <c r="BT744" s="166">
        <f>IF(PMKAFAAPAYER[[#This Row],[ ]]="Payé",PMKAFAAPAYER[[#This Row],[18.06.2025]],0)</f>
        <v>0</v>
      </c>
      <c r="BU744" s="161"/>
      <c r="BV744" s="176">
        <f>IF(PMKAFAAPAYER[[#This Row],[ ]]="Payé",PMKAFAAPAYER[[#This Row],[25.06.2025]],0)</f>
        <v>0</v>
      </c>
      <c r="BW744" s="18">
        <f t="shared" si="176"/>
        <v>0</v>
      </c>
      <c r="BX744" s="162"/>
      <c r="BY744" s="166">
        <f>IF(PMKAFAAPAYER[[#This Row],[ ]]="Payé",PMKAFAAPAYER[[#This Row],[02.07.2025]],0)</f>
        <v>0</v>
      </c>
      <c r="BZ744" s="161"/>
      <c r="CA744" s="166">
        <f>IF(PMKAFAAPAYER[[#This Row],[ ]]="Payé",PMKAFAAPAYER[[#This Row],[09.07.2025]],0)</f>
        <v>0</v>
      </c>
      <c r="CB744" s="161"/>
      <c r="CC744" s="166">
        <f>IF(PMKAFAAPAYER[[#This Row],[ ]]="Payé",PMKAFAAPAYER[[#This Row],[16.07.2025]],0)</f>
        <v>0</v>
      </c>
      <c r="CD744" s="161"/>
      <c r="CE744" s="166">
        <f>IF(PMKAFAAPAYER[[#This Row],[ ]]="Payé",PMKAFAAPAYER[[#This Row],[23.07.2025]],0)</f>
        <v>0</v>
      </c>
      <c r="CF744" s="161"/>
      <c r="CG744" s="176">
        <f>IF(PMKAFAAPAYER[[#This Row],[ ]]="Payé",PMKAFAAPAYER[[#This Row],[30.07.2025]],0)</f>
        <v>0</v>
      </c>
      <c r="CH744" s="17">
        <f t="shared" si="177"/>
        <v>0</v>
      </c>
      <c r="CI744" s="162"/>
      <c r="CJ744" s="166">
        <f>IF(PMKAFAAPAYER[[#This Row],[ ]]="Payé",PMKAFAAPAYER[[#This Row],[06.08.2025]],0)</f>
        <v>0</v>
      </c>
      <c r="CK744" s="161"/>
      <c r="CL744" s="166">
        <f>IF(PMKAFAAPAYER[[#This Row],[ ]]="Payé",PMKAFAAPAYER[[#This Row],[13.08.2025]],0)</f>
        <v>0</v>
      </c>
      <c r="CM744" s="161"/>
      <c r="CN744" s="166">
        <f>IF(PMKAFAAPAYER[[#This Row],[ ]]="Payé",PMKAFAAPAYER[[#This Row],[20.08.2025]],0)</f>
        <v>0</v>
      </c>
      <c r="CO744" s="161"/>
      <c r="CP744" s="176">
        <f>IF(PMKAFAAPAYER[[#This Row],[ ]]="Payé",PMKAFAAPAYER[[#This Row],[27.08.2025]],0)</f>
        <v>0</v>
      </c>
      <c r="CQ744" s="18">
        <f t="shared" si="178"/>
        <v>0</v>
      </c>
      <c r="CR744" s="162"/>
      <c r="CS744" s="166">
        <f>IF(PMKAFAAPAYER[[#This Row],[ ]]="Payé",PMKAFAAPAYER[[#This Row],[03.09.2025]],0)</f>
        <v>0</v>
      </c>
      <c r="CT744" s="161"/>
      <c r="CU744" s="166">
        <f>IF(PMKAFAAPAYER[[#This Row],[ ]]="Payé",PMKAFAAPAYER[[#This Row],[10.09.2025]],0)</f>
        <v>0</v>
      </c>
      <c r="CV744" s="161"/>
      <c r="CW744" s="166">
        <f>IF(PMKAFAAPAYER[[#This Row],[ ]]="Payé",PMKAFAAPAYER[[#This Row],[17.09.2025]],0)</f>
        <v>0</v>
      </c>
      <c r="CX744" s="161"/>
      <c r="CY744" s="176">
        <f>IF(PMKAFAAPAYER[[#This Row],[ ]]="Payé",PMKAFAAPAYER[[#This Row],[24.09.2025]],0)</f>
        <v>0</v>
      </c>
      <c r="CZ744" s="17">
        <f t="shared" si="179"/>
        <v>0</v>
      </c>
      <c r="DA744" s="162"/>
      <c r="DB744" s="166">
        <f>IF(PMKAFAAPAYER[[#This Row],[ ]]="Payé",PMKAFAAPAYER[[#This Row],[01.10.2025]],0)</f>
        <v>0</v>
      </c>
      <c r="DC744" s="161"/>
      <c r="DD744" s="166">
        <f>IF(PMKAFAAPAYER[[#This Row],[ ]]="Payé",PMKAFAAPAYER[[#This Row],[08.10.2025]],0)</f>
        <v>0</v>
      </c>
      <c r="DE744" s="161"/>
      <c r="DF744" s="166">
        <f>IF(PMKAFAAPAYER[[#This Row],[ ]]="Payé",PMKAFAAPAYER[[#This Row],[15.10.2025]],0)</f>
        <v>0</v>
      </c>
      <c r="DG744" s="161"/>
      <c r="DH744" s="166">
        <f>IF(PMKAFAAPAYER[[#This Row],[ ]]="Payé",PMKAFAAPAYER[[#This Row],[22.10.2025]],0)</f>
        <v>0</v>
      </c>
      <c r="DI744" s="161"/>
      <c r="DJ744" s="176">
        <f>IF(PMKAFAAPAYER[[#This Row],[ ]]="Payé",PMKAFAAPAYER[[#This Row],[29.10.2025]],0)</f>
        <v>0</v>
      </c>
      <c r="DK744" s="18">
        <f t="shared" si="180"/>
        <v>0</v>
      </c>
      <c r="DL744" s="162"/>
      <c r="DM744" s="166">
        <f>IF(PMKAFAAPAYER[[#This Row],[ ]]="Payé",PMKAFAAPAYER[[#This Row],[05.11.2025]],0)</f>
        <v>0</v>
      </c>
      <c r="DN744" s="161"/>
      <c r="DO744" s="166">
        <f>IF(PMKAFAAPAYER[[#This Row],[ ]]="Payé",PMKAFAAPAYER[[#This Row],[12.11.2025]],0)</f>
        <v>0</v>
      </c>
      <c r="DP744" s="161"/>
      <c r="DQ744" s="166">
        <f>IF(PMKAFAAPAYER[[#This Row],[ ]]="Payé",PMKAFAAPAYER[[#This Row],[19.11.2025]],0)</f>
        <v>0</v>
      </c>
      <c r="DR744" s="161"/>
      <c r="DS744" s="176">
        <f>IF(PMKAFAAPAYER[[#This Row],[ ]]="Payé",PMKAFAAPAYER[[#This Row],[26.11.2025]],0)</f>
        <v>0</v>
      </c>
      <c r="DT744" s="17">
        <f t="shared" si="181"/>
        <v>0</v>
      </c>
      <c r="DU744" s="162"/>
      <c r="DV744" s="166">
        <f>IF(PMKAFAAPAYER[[#This Row],[ ]]="Payé",PMKAFAAPAYER[[#This Row],[03.12.2025]],0)</f>
        <v>0</v>
      </c>
      <c r="DW744" s="161"/>
      <c r="DX744" s="166">
        <f>IF(PMKAFAAPAYER[[#This Row],[ ]]="Payé",PMKAFAAPAYER[[#This Row],[10.12.2025]],0)</f>
        <v>0</v>
      </c>
      <c r="DY744" s="161"/>
      <c r="DZ744" s="166">
        <f>IF(PMKAFAAPAYER[[#This Row],[ ]]="Payé",PMKAFAAPAYER[[#This Row],[17.12.2025]],0)</f>
        <v>0</v>
      </c>
      <c r="EA744" s="161"/>
      <c r="EB744" s="166">
        <f>IF(PMKAFAAPAYER[[#This Row],[ ]]="Payé",PMKAFAAPAYER[[#This Row],[24.12.2025]],0)</f>
        <v>0</v>
      </c>
      <c r="EC744" s="161"/>
      <c r="ED744" s="176">
        <f>IF(PMKAFAAPAYER[[#This Row],[ ]]="Payé",PMKAFAAPAYER[[#This Row],[31.12.2025]],0)</f>
        <v>0</v>
      </c>
      <c r="EE744" s="18">
        <f t="shared" si="182"/>
        <v>0</v>
      </c>
      <c r="EF744" s="11">
        <f t="shared" si="183"/>
        <v>0</v>
      </c>
      <c r="EG744" s="16">
        <f>+PMKAFAAPAYER[[#This Row],[CHF]]-PMKAFAAPAYER[[#This Row],[T2025]]</f>
        <v>0</v>
      </c>
    </row>
    <row r="745" spans="1:137" x14ac:dyDescent="0.3">
      <c r="A745" s="9">
        <f t="shared" si="184"/>
        <v>740</v>
      </c>
      <c r="B745" s="250"/>
      <c r="C745" s="251"/>
      <c r="D745" s="252"/>
      <c r="E745" s="253"/>
      <c r="F745" s="265">
        <f t="shared" si="170"/>
        <v>0</v>
      </c>
      <c r="G745" s="254"/>
      <c r="H745" s="255"/>
      <c r="I745" s="256"/>
      <c r="J745" s="14"/>
      <c r="K745" s="14"/>
      <c r="L745" s="14"/>
      <c r="N745" s="15"/>
      <c r="P745" s="258"/>
      <c r="Q745" s="259"/>
      <c r="R745" s="260"/>
      <c r="S745" s="166">
        <f>IF(PMKAFAAPAYER[[#This Row],[ ]]="Payé",PMKAFAAPAYER[[#This Row],[02.01.2025]],0)</f>
        <v>0</v>
      </c>
      <c r="T745" s="234"/>
      <c r="U745" s="166">
        <f>IF(PMKAFAAPAYER[[#This Row],[ ]]="Payé",PMKAFAAPAYER[[#This Row],[09.01.2025]],0)</f>
        <v>0</v>
      </c>
      <c r="V745" s="234"/>
      <c r="W745" s="166">
        <f>IF(PMKAFAAPAYER[[#This Row],[ ]]="Payé",PMKAFAAPAYER[[#This Row],[16.01.2025]],0)</f>
        <v>0</v>
      </c>
      <c r="X745" s="234"/>
      <c r="Y745" s="166">
        <f>IF(PMKAFAAPAYER[[#This Row],[ ]]="Payé",PMKAFAAPAYER[[#This Row],[23.01.2025]],0)</f>
        <v>0</v>
      </c>
      <c r="Z745" s="234"/>
      <c r="AA745" s="176">
        <f>IF(PMKAFAAPAYER[[#This Row],[ ]]="Payé",PMKAFAAPAYER[[#This Row],[30.01.2025]],0)</f>
        <v>0</v>
      </c>
      <c r="AB745" s="32">
        <f t="shared" si="171"/>
        <v>0</v>
      </c>
      <c r="AC745" s="234"/>
      <c r="AD745" s="166">
        <f>IF(PMKAFAAPAYER[[#This Row],[ ]]="Payé",PMKAFAAPAYER[[#This Row],[06.02.2025]],0)</f>
        <v>0</v>
      </c>
      <c r="AE745" s="234"/>
      <c r="AF745" s="166">
        <f>IF(PMKAFAAPAYER[[#This Row],[ ]]="Payé",PMKAFAAPAYER[[#This Row],[13.02.2025]],0)</f>
        <v>0</v>
      </c>
      <c r="AG745" s="234"/>
      <c r="AH745" s="166">
        <f>IF(PMKAFAAPAYER[[#This Row],[ ]]="Payé",PMKAFAAPAYER[[#This Row],[20.02.2025]],0)</f>
        <v>0</v>
      </c>
      <c r="AI745" s="234"/>
      <c r="AJ745" s="176">
        <f>IF(PMKAFAAPAYER[[#This Row],[ ]]="Payé",PMKAFAAPAYER[[#This Row],[27.02.2025]],0)</f>
        <v>0</v>
      </c>
      <c r="AK745" s="47">
        <f t="shared" si="172"/>
        <v>0</v>
      </c>
      <c r="AL745" s="162"/>
      <c r="AM745" s="166">
        <f>IF(PMKAFAAPAYER[[#This Row],[ ]]="Payé",PMKAFAAPAYER[[#This Row],[05.03.2025]],0)</f>
        <v>0</v>
      </c>
      <c r="AN745" s="161"/>
      <c r="AO745" s="166">
        <f>IF(PMKAFAAPAYER[[#This Row],[ ]]="Payé",PMKAFAAPAYER[[#This Row],[12.03.2025]],0)</f>
        <v>0</v>
      </c>
      <c r="AP745" s="161"/>
      <c r="AQ745" s="166">
        <f>IF(PMKAFAAPAYER[[#This Row],[ ]]="Payé",PMKAFAAPAYER[[#This Row],[19.03.2025]],0)</f>
        <v>0</v>
      </c>
      <c r="AR745" s="161"/>
      <c r="AS745" s="176">
        <f>IF(PMKAFAAPAYER[[#This Row],[ ]]="Payé",PMKAFAAPAYER[[#This Row],[26.03.2025]],0)</f>
        <v>0</v>
      </c>
      <c r="AT745" s="17">
        <f t="shared" si="173"/>
        <v>0</v>
      </c>
      <c r="AU745" s="162"/>
      <c r="AV745" s="166">
        <f>IF(PMKAFAAPAYER[[#This Row],[ ]]="Payé",PMKAFAAPAYER[[#This Row],[02.04.2025]],0)</f>
        <v>0</v>
      </c>
      <c r="AW745" s="161"/>
      <c r="AX745" s="166">
        <f>IF(PMKAFAAPAYER[[#This Row],[ ]]="Payé",PMKAFAAPAYER[[#This Row],[09.04.2025]],0)</f>
        <v>0</v>
      </c>
      <c r="AY745" s="161"/>
      <c r="AZ745" s="166">
        <f>IF(PMKAFAAPAYER[[#This Row],[ ]]="Payé",PMKAFAAPAYER[[#This Row],[16.04.2025]],0)</f>
        <v>0</v>
      </c>
      <c r="BA745" s="161"/>
      <c r="BB745" s="166">
        <f>IF(PMKAFAAPAYER[[#This Row],[ ]]="Payé",PMKAFAAPAYER[[#This Row],[23.04.2025]],0)</f>
        <v>0</v>
      </c>
      <c r="BC745" s="161"/>
      <c r="BD745" s="176">
        <f>IF(PMKAFAAPAYER[[#This Row],[ ]]="Payé",PMKAFAAPAYER[[#This Row],[30.04.2025]],0)</f>
        <v>0</v>
      </c>
      <c r="BE745" s="18">
        <f t="shared" si="174"/>
        <v>0</v>
      </c>
      <c r="BF745" s="162"/>
      <c r="BG745" s="166">
        <f>IF(PMKAFAAPAYER[[#This Row],[ ]]="Payé",PMKAFAAPAYER[[#This Row],[07.05.2025]],0)</f>
        <v>0</v>
      </c>
      <c r="BH745" s="161"/>
      <c r="BI745" s="166">
        <f>IF(PMKAFAAPAYER[[#This Row],[ ]]="Payé",PMKAFAAPAYER[[#This Row],[14.05.2025]],0)</f>
        <v>0</v>
      </c>
      <c r="BJ745" s="161"/>
      <c r="BK745" s="166">
        <f>IF(PMKAFAAPAYER[[#This Row],[ ]]="Payé",PMKAFAAPAYER[[#This Row],[21.05.2025]],0)</f>
        <v>0</v>
      </c>
      <c r="BL745" s="161"/>
      <c r="BM745" s="176">
        <f>IF(PMKAFAAPAYER[[#This Row],[ ]]="Payé",PMKAFAAPAYER[[#This Row],[28.05.2025]],0)</f>
        <v>0</v>
      </c>
      <c r="BN745" s="17">
        <f t="shared" si="175"/>
        <v>0</v>
      </c>
      <c r="BO745" s="162"/>
      <c r="BP745" s="166">
        <f>IF(PMKAFAAPAYER[[#This Row],[ ]]="Payé",PMKAFAAPAYER[[#This Row],[04.06.2025]],0)</f>
        <v>0</v>
      </c>
      <c r="BQ745" s="161"/>
      <c r="BR745" s="166">
        <f>IF(PMKAFAAPAYER[[#This Row],[ ]]="Payé",PMKAFAAPAYER[[#This Row],[11.06.2025]],0)</f>
        <v>0</v>
      </c>
      <c r="BS745" s="161"/>
      <c r="BT745" s="166">
        <f>IF(PMKAFAAPAYER[[#This Row],[ ]]="Payé",PMKAFAAPAYER[[#This Row],[18.06.2025]],0)</f>
        <v>0</v>
      </c>
      <c r="BU745" s="161"/>
      <c r="BV745" s="176">
        <f>IF(PMKAFAAPAYER[[#This Row],[ ]]="Payé",PMKAFAAPAYER[[#This Row],[25.06.2025]],0)</f>
        <v>0</v>
      </c>
      <c r="BW745" s="18">
        <f t="shared" si="176"/>
        <v>0</v>
      </c>
      <c r="BX745" s="162"/>
      <c r="BY745" s="166">
        <f>IF(PMKAFAAPAYER[[#This Row],[ ]]="Payé",PMKAFAAPAYER[[#This Row],[02.07.2025]],0)</f>
        <v>0</v>
      </c>
      <c r="BZ745" s="161"/>
      <c r="CA745" s="166">
        <f>IF(PMKAFAAPAYER[[#This Row],[ ]]="Payé",PMKAFAAPAYER[[#This Row],[09.07.2025]],0)</f>
        <v>0</v>
      </c>
      <c r="CB745" s="161"/>
      <c r="CC745" s="166">
        <f>IF(PMKAFAAPAYER[[#This Row],[ ]]="Payé",PMKAFAAPAYER[[#This Row],[16.07.2025]],0)</f>
        <v>0</v>
      </c>
      <c r="CD745" s="161"/>
      <c r="CE745" s="166">
        <f>IF(PMKAFAAPAYER[[#This Row],[ ]]="Payé",PMKAFAAPAYER[[#This Row],[23.07.2025]],0)</f>
        <v>0</v>
      </c>
      <c r="CF745" s="161"/>
      <c r="CG745" s="176">
        <f>IF(PMKAFAAPAYER[[#This Row],[ ]]="Payé",PMKAFAAPAYER[[#This Row],[30.07.2025]],0)</f>
        <v>0</v>
      </c>
      <c r="CH745" s="17">
        <f t="shared" si="177"/>
        <v>0</v>
      </c>
      <c r="CI745" s="162"/>
      <c r="CJ745" s="166">
        <f>IF(PMKAFAAPAYER[[#This Row],[ ]]="Payé",PMKAFAAPAYER[[#This Row],[06.08.2025]],0)</f>
        <v>0</v>
      </c>
      <c r="CK745" s="161"/>
      <c r="CL745" s="166">
        <f>IF(PMKAFAAPAYER[[#This Row],[ ]]="Payé",PMKAFAAPAYER[[#This Row],[13.08.2025]],0)</f>
        <v>0</v>
      </c>
      <c r="CM745" s="161"/>
      <c r="CN745" s="166">
        <f>IF(PMKAFAAPAYER[[#This Row],[ ]]="Payé",PMKAFAAPAYER[[#This Row],[20.08.2025]],0)</f>
        <v>0</v>
      </c>
      <c r="CO745" s="161"/>
      <c r="CP745" s="176">
        <f>IF(PMKAFAAPAYER[[#This Row],[ ]]="Payé",PMKAFAAPAYER[[#This Row],[27.08.2025]],0)</f>
        <v>0</v>
      </c>
      <c r="CQ745" s="18">
        <f t="shared" si="178"/>
        <v>0</v>
      </c>
      <c r="CR745" s="162"/>
      <c r="CS745" s="166">
        <f>IF(PMKAFAAPAYER[[#This Row],[ ]]="Payé",PMKAFAAPAYER[[#This Row],[03.09.2025]],0)</f>
        <v>0</v>
      </c>
      <c r="CT745" s="161"/>
      <c r="CU745" s="166">
        <f>IF(PMKAFAAPAYER[[#This Row],[ ]]="Payé",PMKAFAAPAYER[[#This Row],[10.09.2025]],0)</f>
        <v>0</v>
      </c>
      <c r="CV745" s="161"/>
      <c r="CW745" s="166">
        <f>IF(PMKAFAAPAYER[[#This Row],[ ]]="Payé",PMKAFAAPAYER[[#This Row],[17.09.2025]],0)</f>
        <v>0</v>
      </c>
      <c r="CX745" s="161"/>
      <c r="CY745" s="176">
        <f>IF(PMKAFAAPAYER[[#This Row],[ ]]="Payé",PMKAFAAPAYER[[#This Row],[24.09.2025]],0)</f>
        <v>0</v>
      </c>
      <c r="CZ745" s="17">
        <f t="shared" si="179"/>
        <v>0</v>
      </c>
      <c r="DA745" s="162"/>
      <c r="DB745" s="166">
        <f>IF(PMKAFAAPAYER[[#This Row],[ ]]="Payé",PMKAFAAPAYER[[#This Row],[01.10.2025]],0)</f>
        <v>0</v>
      </c>
      <c r="DC745" s="161"/>
      <c r="DD745" s="166">
        <f>IF(PMKAFAAPAYER[[#This Row],[ ]]="Payé",PMKAFAAPAYER[[#This Row],[08.10.2025]],0)</f>
        <v>0</v>
      </c>
      <c r="DE745" s="161"/>
      <c r="DF745" s="166">
        <f>IF(PMKAFAAPAYER[[#This Row],[ ]]="Payé",PMKAFAAPAYER[[#This Row],[15.10.2025]],0)</f>
        <v>0</v>
      </c>
      <c r="DG745" s="161"/>
      <c r="DH745" s="166">
        <f>IF(PMKAFAAPAYER[[#This Row],[ ]]="Payé",PMKAFAAPAYER[[#This Row],[22.10.2025]],0)</f>
        <v>0</v>
      </c>
      <c r="DI745" s="161"/>
      <c r="DJ745" s="176">
        <f>IF(PMKAFAAPAYER[[#This Row],[ ]]="Payé",PMKAFAAPAYER[[#This Row],[29.10.2025]],0)</f>
        <v>0</v>
      </c>
      <c r="DK745" s="18">
        <f t="shared" si="180"/>
        <v>0</v>
      </c>
      <c r="DL745" s="162"/>
      <c r="DM745" s="166">
        <f>IF(PMKAFAAPAYER[[#This Row],[ ]]="Payé",PMKAFAAPAYER[[#This Row],[05.11.2025]],0)</f>
        <v>0</v>
      </c>
      <c r="DN745" s="161"/>
      <c r="DO745" s="166">
        <f>IF(PMKAFAAPAYER[[#This Row],[ ]]="Payé",PMKAFAAPAYER[[#This Row],[12.11.2025]],0)</f>
        <v>0</v>
      </c>
      <c r="DP745" s="161"/>
      <c r="DQ745" s="166">
        <f>IF(PMKAFAAPAYER[[#This Row],[ ]]="Payé",PMKAFAAPAYER[[#This Row],[19.11.2025]],0)</f>
        <v>0</v>
      </c>
      <c r="DR745" s="161"/>
      <c r="DS745" s="176">
        <f>IF(PMKAFAAPAYER[[#This Row],[ ]]="Payé",PMKAFAAPAYER[[#This Row],[26.11.2025]],0)</f>
        <v>0</v>
      </c>
      <c r="DT745" s="17">
        <f t="shared" si="181"/>
        <v>0</v>
      </c>
      <c r="DU745" s="162"/>
      <c r="DV745" s="166">
        <f>IF(PMKAFAAPAYER[[#This Row],[ ]]="Payé",PMKAFAAPAYER[[#This Row],[03.12.2025]],0)</f>
        <v>0</v>
      </c>
      <c r="DW745" s="161"/>
      <c r="DX745" s="166">
        <f>IF(PMKAFAAPAYER[[#This Row],[ ]]="Payé",PMKAFAAPAYER[[#This Row],[10.12.2025]],0)</f>
        <v>0</v>
      </c>
      <c r="DY745" s="161"/>
      <c r="DZ745" s="166">
        <f>IF(PMKAFAAPAYER[[#This Row],[ ]]="Payé",PMKAFAAPAYER[[#This Row],[17.12.2025]],0)</f>
        <v>0</v>
      </c>
      <c r="EA745" s="161"/>
      <c r="EB745" s="166">
        <f>IF(PMKAFAAPAYER[[#This Row],[ ]]="Payé",PMKAFAAPAYER[[#This Row],[24.12.2025]],0)</f>
        <v>0</v>
      </c>
      <c r="EC745" s="161"/>
      <c r="ED745" s="176">
        <f>IF(PMKAFAAPAYER[[#This Row],[ ]]="Payé",PMKAFAAPAYER[[#This Row],[31.12.2025]],0)</f>
        <v>0</v>
      </c>
      <c r="EE745" s="18">
        <f t="shared" si="182"/>
        <v>0</v>
      </c>
      <c r="EF745" s="11">
        <f t="shared" si="183"/>
        <v>0</v>
      </c>
      <c r="EG745" s="16">
        <f>+PMKAFAAPAYER[[#This Row],[CHF]]-PMKAFAAPAYER[[#This Row],[T2025]]</f>
        <v>0</v>
      </c>
    </row>
    <row r="746" spans="1:137" x14ac:dyDescent="0.3">
      <c r="A746" s="9">
        <f t="shared" si="184"/>
        <v>741</v>
      </c>
      <c r="B746" s="250"/>
      <c r="C746" s="251"/>
      <c r="D746" s="252"/>
      <c r="E746" s="253"/>
      <c r="F746" s="265">
        <f t="shared" si="170"/>
        <v>0</v>
      </c>
      <c r="G746" s="254"/>
      <c r="H746" s="255"/>
      <c r="I746" s="256"/>
      <c r="J746" s="14"/>
      <c r="K746" s="14"/>
      <c r="L746" s="14"/>
      <c r="N746" s="15"/>
      <c r="P746" s="258"/>
      <c r="Q746" s="259"/>
      <c r="R746" s="260"/>
      <c r="S746" s="166">
        <f>IF(PMKAFAAPAYER[[#This Row],[ ]]="Payé",PMKAFAAPAYER[[#This Row],[02.01.2025]],0)</f>
        <v>0</v>
      </c>
      <c r="T746" s="234"/>
      <c r="U746" s="166">
        <f>IF(PMKAFAAPAYER[[#This Row],[ ]]="Payé",PMKAFAAPAYER[[#This Row],[09.01.2025]],0)</f>
        <v>0</v>
      </c>
      <c r="V746" s="234"/>
      <c r="W746" s="166">
        <f>IF(PMKAFAAPAYER[[#This Row],[ ]]="Payé",PMKAFAAPAYER[[#This Row],[16.01.2025]],0)</f>
        <v>0</v>
      </c>
      <c r="X746" s="234"/>
      <c r="Y746" s="166">
        <f>IF(PMKAFAAPAYER[[#This Row],[ ]]="Payé",PMKAFAAPAYER[[#This Row],[23.01.2025]],0)</f>
        <v>0</v>
      </c>
      <c r="Z746" s="234"/>
      <c r="AA746" s="176">
        <f>IF(PMKAFAAPAYER[[#This Row],[ ]]="Payé",PMKAFAAPAYER[[#This Row],[30.01.2025]],0)</f>
        <v>0</v>
      </c>
      <c r="AB746" s="32">
        <f t="shared" si="171"/>
        <v>0</v>
      </c>
      <c r="AC746" s="234"/>
      <c r="AD746" s="166">
        <f>IF(PMKAFAAPAYER[[#This Row],[ ]]="Payé",PMKAFAAPAYER[[#This Row],[06.02.2025]],0)</f>
        <v>0</v>
      </c>
      <c r="AE746" s="234"/>
      <c r="AF746" s="166">
        <f>IF(PMKAFAAPAYER[[#This Row],[ ]]="Payé",PMKAFAAPAYER[[#This Row],[13.02.2025]],0)</f>
        <v>0</v>
      </c>
      <c r="AG746" s="234"/>
      <c r="AH746" s="166">
        <f>IF(PMKAFAAPAYER[[#This Row],[ ]]="Payé",PMKAFAAPAYER[[#This Row],[20.02.2025]],0)</f>
        <v>0</v>
      </c>
      <c r="AI746" s="234"/>
      <c r="AJ746" s="176">
        <f>IF(PMKAFAAPAYER[[#This Row],[ ]]="Payé",PMKAFAAPAYER[[#This Row],[27.02.2025]],0)</f>
        <v>0</v>
      </c>
      <c r="AK746" s="47">
        <f t="shared" si="172"/>
        <v>0</v>
      </c>
      <c r="AL746" s="162"/>
      <c r="AM746" s="166">
        <f>IF(PMKAFAAPAYER[[#This Row],[ ]]="Payé",PMKAFAAPAYER[[#This Row],[05.03.2025]],0)</f>
        <v>0</v>
      </c>
      <c r="AN746" s="161"/>
      <c r="AO746" s="166">
        <f>IF(PMKAFAAPAYER[[#This Row],[ ]]="Payé",PMKAFAAPAYER[[#This Row],[12.03.2025]],0)</f>
        <v>0</v>
      </c>
      <c r="AP746" s="161"/>
      <c r="AQ746" s="166">
        <f>IF(PMKAFAAPAYER[[#This Row],[ ]]="Payé",PMKAFAAPAYER[[#This Row],[19.03.2025]],0)</f>
        <v>0</v>
      </c>
      <c r="AR746" s="161"/>
      <c r="AS746" s="176">
        <f>IF(PMKAFAAPAYER[[#This Row],[ ]]="Payé",PMKAFAAPAYER[[#This Row],[26.03.2025]],0)</f>
        <v>0</v>
      </c>
      <c r="AT746" s="17">
        <f t="shared" si="173"/>
        <v>0</v>
      </c>
      <c r="AU746" s="162"/>
      <c r="AV746" s="166">
        <f>IF(PMKAFAAPAYER[[#This Row],[ ]]="Payé",PMKAFAAPAYER[[#This Row],[02.04.2025]],0)</f>
        <v>0</v>
      </c>
      <c r="AW746" s="161"/>
      <c r="AX746" s="166">
        <f>IF(PMKAFAAPAYER[[#This Row],[ ]]="Payé",PMKAFAAPAYER[[#This Row],[09.04.2025]],0)</f>
        <v>0</v>
      </c>
      <c r="AY746" s="161"/>
      <c r="AZ746" s="166">
        <f>IF(PMKAFAAPAYER[[#This Row],[ ]]="Payé",PMKAFAAPAYER[[#This Row],[16.04.2025]],0)</f>
        <v>0</v>
      </c>
      <c r="BA746" s="161"/>
      <c r="BB746" s="166">
        <f>IF(PMKAFAAPAYER[[#This Row],[ ]]="Payé",PMKAFAAPAYER[[#This Row],[23.04.2025]],0)</f>
        <v>0</v>
      </c>
      <c r="BC746" s="161"/>
      <c r="BD746" s="176">
        <f>IF(PMKAFAAPAYER[[#This Row],[ ]]="Payé",PMKAFAAPAYER[[#This Row],[30.04.2025]],0)</f>
        <v>0</v>
      </c>
      <c r="BE746" s="18">
        <f t="shared" si="174"/>
        <v>0</v>
      </c>
      <c r="BF746" s="162"/>
      <c r="BG746" s="166">
        <f>IF(PMKAFAAPAYER[[#This Row],[ ]]="Payé",PMKAFAAPAYER[[#This Row],[07.05.2025]],0)</f>
        <v>0</v>
      </c>
      <c r="BH746" s="161"/>
      <c r="BI746" s="166">
        <f>IF(PMKAFAAPAYER[[#This Row],[ ]]="Payé",PMKAFAAPAYER[[#This Row],[14.05.2025]],0)</f>
        <v>0</v>
      </c>
      <c r="BJ746" s="161"/>
      <c r="BK746" s="166">
        <f>IF(PMKAFAAPAYER[[#This Row],[ ]]="Payé",PMKAFAAPAYER[[#This Row],[21.05.2025]],0)</f>
        <v>0</v>
      </c>
      <c r="BL746" s="161"/>
      <c r="BM746" s="176">
        <f>IF(PMKAFAAPAYER[[#This Row],[ ]]="Payé",PMKAFAAPAYER[[#This Row],[28.05.2025]],0)</f>
        <v>0</v>
      </c>
      <c r="BN746" s="17">
        <f t="shared" si="175"/>
        <v>0</v>
      </c>
      <c r="BO746" s="162"/>
      <c r="BP746" s="166">
        <f>IF(PMKAFAAPAYER[[#This Row],[ ]]="Payé",PMKAFAAPAYER[[#This Row],[04.06.2025]],0)</f>
        <v>0</v>
      </c>
      <c r="BQ746" s="161"/>
      <c r="BR746" s="166">
        <f>IF(PMKAFAAPAYER[[#This Row],[ ]]="Payé",PMKAFAAPAYER[[#This Row],[11.06.2025]],0)</f>
        <v>0</v>
      </c>
      <c r="BS746" s="161"/>
      <c r="BT746" s="166">
        <f>IF(PMKAFAAPAYER[[#This Row],[ ]]="Payé",PMKAFAAPAYER[[#This Row],[18.06.2025]],0)</f>
        <v>0</v>
      </c>
      <c r="BU746" s="161"/>
      <c r="BV746" s="176">
        <f>IF(PMKAFAAPAYER[[#This Row],[ ]]="Payé",PMKAFAAPAYER[[#This Row],[25.06.2025]],0)</f>
        <v>0</v>
      </c>
      <c r="BW746" s="18">
        <f t="shared" si="176"/>
        <v>0</v>
      </c>
      <c r="BX746" s="162"/>
      <c r="BY746" s="166">
        <f>IF(PMKAFAAPAYER[[#This Row],[ ]]="Payé",PMKAFAAPAYER[[#This Row],[02.07.2025]],0)</f>
        <v>0</v>
      </c>
      <c r="BZ746" s="161"/>
      <c r="CA746" s="166">
        <f>IF(PMKAFAAPAYER[[#This Row],[ ]]="Payé",PMKAFAAPAYER[[#This Row],[09.07.2025]],0)</f>
        <v>0</v>
      </c>
      <c r="CB746" s="161"/>
      <c r="CC746" s="166">
        <f>IF(PMKAFAAPAYER[[#This Row],[ ]]="Payé",PMKAFAAPAYER[[#This Row],[16.07.2025]],0)</f>
        <v>0</v>
      </c>
      <c r="CD746" s="161"/>
      <c r="CE746" s="166">
        <f>IF(PMKAFAAPAYER[[#This Row],[ ]]="Payé",PMKAFAAPAYER[[#This Row],[23.07.2025]],0)</f>
        <v>0</v>
      </c>
      <c r="CF746" s="161"/>
      <c r="CG746" s="176">
        <f>IF(PMKAFAAPAYER[[#This Row],[ ]]="Payé",PMKAFAAPAYER[[#This Row],[30.07.2025]],0)</f>
        <v>0</v>
      </c>
      <c r="CH746" s="17">
        <f t="shared" si="177"/>
        <v>0</v>
      </c>
      <c r="CI746" s="162"/>
      <c r="CJ746" s="166">
        <f>IF(PMKAFAAPAYER[[#This Row],[ ]]="Payé",PMKAFAAPAYER[[#This Row],[06.08.2025]],0)</f>
        <v>0</v>
      </c>
      <c r="CK746" s="161"/>
      <c r="CL746" s="166">
        <f>IF(PMKAFAAPAYER[[#This Row],[ ]]="Payé",PMKAFAAPAYER[[#This Row],[13.08.2025]],0)</f>
        <v>0</v>
      </c>
      <c r="CM746" s="161"/>
      <c r="CN746" s="166">
        <f>IF(PMKAFAAPAYER[[#This Row],[ ]]="Payé",PMKAFAAPAYER[[#This Row],[20.08.2025]],0)</f>
        <v>0</v>
      </c>
      <c r="CO746" s="161"/>
      <c r="CP746" s="176">
        <f>IF(PMKAFAAPAYER[[#This Row],[ ]]="Payé",PMKAFAAPAYER[[#This Row],[27.08.2025]],0)</f>
        <v>0</v>
      </c>
      <c r="CQ746" s="18">
        <f t="shared" si="178"/>
        <v>0</v>
      </c>
      <c r="CR746" s="162"/>
      <c r="CS746" s="166">
        <f>IF(PMKAFAAPAYER[[#This Row],[ ]]="Payé",PMKAFAAPAYER[[#This Row],[03.09.2025]],0)</f>
        <v>0</v>
      </c>
      <c r="CT746" s="161"/>
      <c r="CU746" s="166">
        <f>IF(PMKAFAAPAYER[[#This Row],[ ]]="Payé",PMKAFAAPAYER[[#This Row],[10.09.2025]],0)</f>
        <v>0</v>
      </c>
      <c r="CV746" s="161"/>
      <c r="CW746" s="166">
        <f>IF(PMKAFAAPAYER[[#This Row],[ ]]="Payé",PMKAFAAPAYER[[#This Row],[17.09.2025]],0)</f>
        <v>0</v>
      </c>
      <c r="CX746" s="161"/>
      <c r="CY746" s="176">
        <f>IF(PMKAFAAPAYER[[#This Row],[ ]]="Payé",PMKAFAAPAYER[[#This Row],[24.09.2025]],0)</f>
        <v>0</v>
      </c>
      <c r="CZ746" s="17">
        <f t="shared" si="179"/>
        <v>0</v>
      </c>
      <c r="DA746" s="162"/>
      <c r="DB746" s="166">
        <f>IF(PMKAFAAPAYER[[#This Row],[ ]]="Payé",PMKAFAAPAYER[[#This Row],[01.10.2025]],0)</f>
        <v>0</v>
      </c>
      <c r="DC746" s="161"/>
      <c r="DD746" s="166">
        <f>IF(PMKAFAAPAYER[[#This Row],[ ]]="Payé",PMKAFAAPAYER[[#This Row],[08.10.2025]],0)</f>
        <v>0</v>
      </c>
      <c r="DE746" s="161"/>
      <c r="DF746" s="166">
        <f>IF(PMKAFAAPAYER[[#This Row],[ ]]="Payé",PMKAFAAPAYER[[#This Row],[15.10.2025]],0)</f>
        <v>0</v>
      </c>
      <c r="DG746" s="161"/>
      <c r="DH746" s="166">
        <f>IF(PMKAFAAPAYER[[#This Row],[ ]]="Payé",PMKAFAAPAYER[[#This Row],[22.10.2025]],0)</f>
        <v>0</v>
      </c>
      <c r="DI746" s="161"/>
      <c r="DJ746" s="176">
        <f>IF(PMKAFAAPAYER[[#This Row],[ ]]="Payé",PMKAFAAPAYER[[#This Row],[29.10.2025]],0)</f>
        <v>0</v>
      </c>
      <c r="DK746" s="18">
        <f t="shared" si="180"/>
        <v>0</v>
      </c>
      <c r="DL746" s="162"/>
      <c r="DM746" s="166">
        <f>IF(PMKAFAAPAYER[[#This Row],[ ]]="Payé",PMKAFAAPAYER[[#This Row],[05.11.2025]],0)</f>
        <v>0</v>
      </c>
      <c r="DN746" s="161"/>
      <c r="DO746" s="166">
        <f>IF(PMKAFAAPAYER[[#This Row],[ ]]="Payé",PMKAFAAPAYER[[#This Row],[12.11.2025]],0)</f>
        <v>0</v>
      </c>
      <c r="DP746" s="161"/>
      <c r="DQ746" s="166">
        <f>IF(PMKAFAAPAYER[[#This Row],[ ]]="Payé",PMKAFAAPAYER[[#This Row],[19.11.2025]],0)</f>
        <v>0</v>
      </c>
      <c r="DR746" s="161"/>
      <c r="DS746" s="176">
        <f>IF(PMKAFAAPAYER[[#This Row],[ ]]="Payé",PMKAFAAPAYER[[#This Row],[26.11.2025]],0)</f>
        <v>0</v>
      </c>
      <c r="DT746" s="17">
        <f t="shared" si="181"/>
        <v>0</v>
      </c>
      <c r="DU746" s="162"/>
      <c r="DV746" s="166">
        <f>IF(PMKAFAAPAYER[[#This Row],[ ]]="Payé",PMKAFAAPAYER[[#This Row],[03.12.2025]],0)</f>
        <v>0</v>
      </c>
      <c r="DW746" s="161"/>
      <c r="DX746" s="166">
        <f>IF(PMKAFAAPAYER[[#This Row],[ ]]="Payé",PMKAFAAPAYER[[#This Row],[10.12.2025]],0)</f>
        <v>0</v>
      </c>
      <c r="DY746" s="161"/>
      <c r="DZ746" s="166">
        <f>IF(PMKAFAAPAYER[[#This Row],[ ]]="Payé",PMKAFAAPAYER[[#This Row],[17.12.2025]],0)</f>
        <v>0</v>
      </c>
      <c r="EA746" s="161"/>
      <c r="EB746" s="166">
        <f>IF(PMKAFAAPAYER[[#This Row],[ ]]="Payé",PMKAFAAPAYER[[#This Row],[24.12.2025]],0)</f>
        <v>0</v>
      </c>
      <c r="EC746" s="161"/>
      <c r="ED746" s="176">
        <f>IF(PMKAFAAPAYER[[#This Row],[ ]]="Payé",PMKAFAAPAYER[[#This Row],[31.12.2025]],0)</f>
        <v>0</v>
      </c>
      <c r="EE746" s="18">
        <f t="shared" si="182"/>
        <v>0</v>
      </c>
      <c r="EF746" s="11">
        <f t="shared" si="183"/>
        <v>0</v>
      </c>
      <c r="EG746" s="16">
        <f>+PMKAFAAPAYER[[#This Row],[CHF]]-PMKAFAAPAYER[[#This Row],[T2025]]</f>
        <v>0</v>
      </c>
    </row>
    <row r="747" spans="1:137" x14ac:dyDescent="0.3">
      <c r="A747" s="9">
        <f t="shared" si="184"/>
        <v>742</v>
      </c>
      <c r="B747" s="250"/>
      <c r="C747" s="251"/>
      <c r="D747" s="252"/>
      <c r="E747" s="253"/>
      <c r="F747" s="265">
        <f t="shared" si="170"/>
        <v>0</v>
      </c>
      <c r="G747" s="254"/>
      <c r="H747" s="255"/>
      <c r="I747" s="256"/>
      <c r="J747" s="14"/>
      <c r="K747" s="14"/>
      <c r="L747" s="14"/>
      <c r="N747" s="15"/>
      <c r="P747" s="258"/>
      <c r="Q747" s="259"/>
      <c r="R747" s="260"/>
      <c r="S747" s="166">
        <f>IF(PMKAFAAPAYER[[#This Row],[ ]]="Payé",PMKAFAAPAYER[[#This Row],[02.01.2025]],0)</f>
        <v>0</v>
      </c>
      <c r="T747" s="234"/>
      <c r="U747" s="166">
        <f>IF(PMKAFAAPAYER[[#This Row],[ ]]="Payé",PMKAFAAPAYER[[#This Row],[09.01.2025]],0)</f>
        <v>0</v>
      </c>
      <c r="V747" s="234"/>
      <c r="W747" s="166">
        <f>IF(PMKAFAAPAYER[[#This Row],[ ]]="Payé",PMKAFAAPAYER[[#This Row],[16.01.2025]],0)</f>
        <v>0</v>
      </c>
      <c r="X747" s="234"/>
      <c r="Y747" s="166">
        <f>IF(PMKAFAAPAYER[[#This Row],[ ]]="Payé",PMKAFAAPAYER[[#This Row],[23.01.2025]],0)</f>
        <v>0</v>
      </c>
      <c r="Z747" s="234"/>
      <c r="AA747" s="176">
        <f>IF(PMKAFAAPAYER[[#This Row],[ ]]="Payé",PMKAFAAPAYER[[#This Row],[30.01.2025]],0)</f>
        <v>0</v>
      </c>
      <c r="AB747" s="32">
        <f t="shared" si="171"/>
        <v>0</v>
      </c>
      <c r="AC747" s="234"/>
      <c r="AD747" s="166">
        <f>IF(PMKAFAAPAYER[[#This Row],[ ]]="Payé",PMKAFAAPAYER[[#This Row],[06.02.2025]],0)</f>
        <v>0</v>
      </c>
      <c r="AE747" s="234"/>
      <c r="AF747" s="166">
        <f>IF(PMKAFAAPAYER[[#This Row],[ ]]="Payé",PMKAFAAPAYER[[#This Row],[13.02.2025]],0)</f>
        <v>0</v>
      </c>
      <c r="AG747" s="234"/>
      <c r="AH747" s="166">
        <f>IF(PMKAFAAPAYER[[#This Row],[ ]]="Payé",PMKAFAAPAYER[[#This Row],[20.02.2025]],0)</f>
        <v>0</v>
      </c>
      <c r="AI747" s="234"/>
      <c r="AJ747" s="176">
        <f>IF(PMKAFAAPAYER[[#This Row],[ ]]="Payé",PMKAFAAPAYER[[#This Row],[27.02.2025]],0)</f>
        <v>0</v>
      </c>
      <c r="AK747" s="47">
        <f t="shared" si="172"/>
        <v>0</v>
      </c>
      <c r="AL747" s="162"/>
      <c r="AM747" s="166">
        <f>IF(PMKAFAAPAYER[[#This Row],[ ]]="Payé",PMKAFAAPAYER[[#This Row],[05.03.2025]],0)</f>
        <v>0</v>
      </c>
      <c r="AN747" s="161"/>
      <c r="AO747" s="166">
        <f>IF(PMKAFAAPAYER[[#This Row],[ ]]="Payé",PMKAFAAPAYER[[#This Row],[12.03.2025]],0)</f>
        <v>0</v>
      </c>
      <c r="AP747" s="161"/>
      <c r="AQ747" s="166">
        <f>IF(PMKAFAAPAYER[[#This Row],[ ]]="Payé",PMKAFAAPAYER[[#This Row],[19.03.2025]],0)</f>
        <v>0</v>
      </c>
      <c r="AR747" s="161"/>
      <c r="AS747" s="176">
        <f>IF(PMKAFAAPAYER[[#This Row],[ ]]="Payé",PMKAFAAPAYER[[#This Row],[26.03.2025]],0)</f>
        <v>0</v>
      </c>
      <c r="AT747" s="17">
        <f t="shared" si="173"/>
        <v>0</v>
      </c>
      <c r="AU747" s="162"/>
      <c r="AV747" s="166">
        <f>IF(PMKAFAAPAYER[[#This Row],[ ]]="Payé",PMKAFAAPAYER[[#This Row],[02.04.2025]],0)</f>
        <v>0</v>
      </c>
      <c r="AW747" s="161"/>
      <c r="AX747" s="166">
        <f>IF(PMKAFAAPAYER[[#This Row],[ ]]="Payé",PMKAFAAPAYER[[#This Row],[09.04.2025]],0)</f>
        <v>0</v>
      </c>
      <c r="AY747" s="161"/>
      <c r="AZ747" s="166">
        <f>IF(PMKAFAAPAYER[[#This Row],[ ]]="Payé",PMKAFAAPAYER[[#This Row],[16.04.2025]],0)</f>
        <v>0</v>
      </c>
      <c r="BA747" s="161"/>
      <c r="BB747" s="166">
        <f>IF(PMKAFAAPAYER[[#This Row],[ ]]="Payé",PMKAFAAPAYER[[#This Row],[23.04.2025]],0)</f>
        <v>0</v>
      </c>
      <c r="BC747" s="161"/>
      <c r="BD747" s="176">
        <f>IF(PMKAFAAPAYER[[#This Row],[ ]]="Payé",PMKAFAAPAYER[[#This Row],[30.04.2025]],0)</f>
        <v>0</v>
      </c>
      <c r="BE747" s="18">
        <f t="shared" si="174"/>
        <v>0</v>
      </c>
      <c r="BF747" s="162"/>
      <c r="BG747" s="166">
        <f>IF(PMKAFAAPAYER[[#This Row],[ ]]="Payé",PMKAFAAPAYER[[#This Row],[07.05.2025]],0)</f>
        <v>0</v>
      </c>
      <c r="BH747" s="161"/>
      <c r="BI747" s="166">
        <f>IF(PMKAFAAPAYER[[#This Row],[ ]]="Payé",PMKAFAAPAYER[[#This Row],[14.05.2025]],0)</f>
        <v>0</v>
      </c>
      <c r="BJ747" s="161"/>
      <c r="BK747" s="166">
        <f>IF(PMKAFAAPAYER[[#This Row],[ ]]="Payé",PMKAFAAPAYER[[#This Row],[21.05.2025]],0)</f>
        <v>0</v>
      </c>
      <c r="BL747" s="161"/>
      <c r="BM747" s="176">
        <f>IF(PMKAFAAPAYER[[#This Row],[ ]]="Payé",PMKAFAAPAYER[[#This Row],[28.05.2025]],0)</f>
        <v>0</v>
      </c>
      <c r="BN747" s="17">
        <f t="shared" si="175"/>
        <v>0</v>
      </c>
      <c r="BO747" s="162"/>
      <c r="BP747" s="166">
        <f>IF(PMKAFAAPAYER[[#This Row],[ ]]="Payé",PMKAFAAPAYER[[#This Row],[04.06.2025]],0)</f>
        <v>0</v>
      </c>
      <c r="BQ747" s="161"/>
      <c r="BR747" s="166">
        <f>IF(PMKAFAAPAYER[[#This Row],[ ]]="Payé",PMKAFAAPAYER[[#This Row],[11.06.2025]],0)</f>
        <v>0</v>
      </c>
      <c r="BS747" s="161"/>
      <c r="BT747" s="166">
        <f>IF(PMKAFAAPAYER[[#This Row],[ ]]="Payé",PMKAFAAPAYER[[#This Row],[18.06.2025]],0)</f>
        <v>0</v>
      </c>
      <c r="BU747" s="161"/>
      <c r="BV747" s="176">
        <f>IF(PMKAFAAPAYER[[#This Row],[ ]]="Payé",PMKAFAAPAYER[[#This Row],[25.06.2025]],0)</f>
        <v>0</v>
      </c>
      <c r="BW747" s="18">
        <f t="shared" si="176"/>
        <v>0</v>
      </c>
      <c r="BX747" s="162"/>
      <c r="BY747" s="166">
        <f>IF(PMKAFAAPAYER[[#This Row],[ ]]="Payé",PMKAFAAPAYER[[#This Row],[02.07.2025]],0)</f>
        <v>0</v>
      </c>
      <c r="BZ747" s="161"/>
      <c r="CA747" s="166">
        <f>IF(PMKAFAAPAYER[[#This Row],[ ]]="Payé",PMKAFAAPAYER[[#This Row],[09.07.2025]],0)</f>
        <v>0</v>
      </c>
      <c r="CB747" s="161"/>
      <c r="CC747" s="166">
        <f>IF(PMKAFAAPAYER[[#This Row],[ ]]="Payé",PMKAFAAPAYER[[#This Row],[16.07.2025]],0)</f>
        <v>0</v>
      </c>
      <c r="CD747" s="161"/>
      <c r="CE747" s="166">
        <f>IF(PMKAFAAPAYER[[#This Row],[ ]]="Payé",PMKAFAAPAYER[[#This Row],[23.07.2025]],0)</f>
        <v>0</v>
      </c>
      <c r="CF747" s="161"/>
      <c r="CG747" s="176">
        <f>IF(PMKAFAAPAYER[[#This Row],[ ]]="Payé",PMKAFAAPAYER[[#This Row],[30.07.2025]],0)</f>
        <v>0</v>
      </c>
      <c r="CH747" s="17">
        <f t="shared" si="177"/>
        <v>0</v>
      </c>
      <c r="CI747" s="162"/>
      <c r="CJ747" s="166">
        <f>IF(PMKAFAAPAYER[[#This Row],[ ]]="Payé",PMKAFAAPAYER[[#This Row],[06.08.2025]],0)</f>
        <v>0</v>
      </c>
      <c r="CK747" s="161"/>
      <c r="CL747" s="166">
        <f>IF(PMKAFAAPAYER[[#This Row],[ ]]="Payé",PMKAFAAPAYER[[#This Row],[13.08.2025]],0)</f>
        <v>0</v>
      </c>
      <c r="CM747" s="161"/>
      <c r="CN747" s="166">
        <f>IF(PMKAFAAPAYER[[#This Row],[ ]]="Payé",PMKAFAAPAYER[[#This Row],[20.08.2025]],0)</f>
        <v>0</v>
      </c>
      <c r="CO747" s="161"/>
      <c r="CP747" s="176">
        <f>IF(PMKAFAAPAYER[[#This Row],[ ]]="Payé",PMKAFAAPAYER[[#This Row],[27.08.2025]],0)</f>
        <v>0</v>
      </c>
      <c r="CQ747" s="18">
        <f t="shared" si="178"/>
        <v>0</v>
      </c>
      <c r="CR747" s="162"/>
      <c r="CS747" s="166">
        <f>IF(PMKAFAAPAYER[[#This Row],[ ]]="Payé",PMKAFAAPAYER[[#This Row],[03.09.2025]],0)</f>
        <v>0</v>
      </c>
      <c r="CT747" s="161"/>
      <c r="CU747" s="166">
        <f>IF(PMKAFAAPAYER[[#This Row],[ ]]="Payé",PMKAFAAPAYER[[#This Row],[10.09.2025]],0)</f>
        <v>0</v>
      </c>
      <c r="CV747" s="161"/>
      <c r="CW747" s="166">
        <f>IF(PMKAFAAPAYER[[#This Row],[ ]]="Payé",PMKAFAAPAYER[[#This Row],[17.09.2025]],0)</f>
        <v>0</v>
      </c>
      <c r="CX747" s="161"/>
      <c r="CY747" s="176">
        <f>IF(PMKAFAAPAYER[[#This Row],[ ]]="Payé",PMKAFAAPAYER[[#This Row],[24.09.2025]],0)</f>
        <v>0</v>
      </c>
      <c r="CZ747" s="17">
        <f t="shared" si="179"/>
        <v>0</v>
      </c>
      <c r="DA747" s="162"/>
      <c r="DB747" s="166">
        <f>IF(PMKAFAAPAYER[[#This Row],[ ]]="Payé",PMKAFAAPAYER[[#This Row],[01.10.2025]],0)</f>
        <v>0</v>
      </c>
      <c r="DC747" s="161"/>
      <c r="DD747" s="166">
        <f>IF(PMKAFAAPAYER[[#This Row],[ ]]="Payé",PMKAFAAPAYER[[#This Row],[08.10.2025]],0)</f>
        <v>0</v>
      </c>
      <c r="DE747" s="161"/>
      <c r="DF747" s="166">
        <f>IF(PMKAFAAPAYER[[#This Row],[ ]]="Payé",PMKAFAAPAYER[[#This Row],[15.10.2025]],0)</f>
        <v>0</v>
      </c>
      <c r="DG747" s="161"/>
      <c r="DH747" s="166">
        <f>IF(PMKAFAAPAYER[[#This Row],[ ]]="Payé",PMKAFAAPAYER[[#This Row],[22.10.2025]],0)</f>
        <v>0</v>
      </c>
      <c r="DI747" s="161"/>
      <c r="DJ747" s="176">
        <f>IF(PMKAFAAPAYER[[#This Row],[ ]]="Payé",PMKAFAAPAYER[[#This Row],[29.10.2025]],0)</f>
        <v>0</v>
      </c>
      <c r="DK747" s="18">
        <f t="shared" si="180"/>
        <v>0</v>
      </c>
      <c r="DL747" s="162"/>
      <c r="DM747" s="166">
        <f>IF(PMKAFAAPAYER[[#This Row],[ ]]="Payé",PMKAFAAPAYER[[#This Row],[05.11.2025]],0)</f>
        <v>0</v>
      </c>
      <c r="DN747" s="161"/>
      <c r="DO747" s="166">
        <f>IF(PMKAFAAPAYER[[#This Row],[ ]]="Payé",PMKAFAAPAYER[[#This Row],[12.11.2025]],0)</f>
        <v>0</v>
      </c>
      <c r="DP747" s="161"/>
      <c r="DQ747" s="166">
        <f>IF(PMKAFAAPAYER[[#This Row],[ ]]="Payé",PMKAFAAPAYER[[#This Row],[19.11.2025]],0)</f>
        <v>0</v>
      </c>
      <c r="DR747" s="161"/>
      <c r="DS747" s="176">
        <f>IF(PMKAFAAPAYER[[#This Row],[ ]]="Payé",PMKAFAAPAYER[[#This Row],[26.11.2025]],0)</f>
        <v>0</v>
      </c>
      <c r="DT747" s="17">
        <f t="shared" si="181"/>
        <v>0</v>
      </c>
      <c r="DU747" s="162"/>
      <c r="DV747" s="166">
        <f>IF(PMKAFAAPAYER[[#This Row],[ ]]="Payé",PMKAFAAPAYER[[#This Row],[03.12.2025]],0)</f>
        <v>0</v>
      </c>
      <c r="DW747" s="161"/>
      <c r="DX747" s="166">
        <f>IF(PMKAFAAPAYER[[#This Row],[ ]]="Payé",PMKAFAAPAYER[[#This Row],[10.12.2025]],0)</f>
        <v>0</v>
      </c>
      <c r="DY747" s="161"/>
      <c r="DZ747" s="166">
        <f>IF(PMKAFAAPAYER[[#This Row],[ ]]="Payé",PMKAFAAPAYER[[#This Row],[17.12.2025]],0)</f>
        <v>0</v>
      </c>
      <c r="EA747" s="161"/>
      <c r="EB747" s="166">
        <f>IF(PMKAFAAPAYER[[#This Row],[ ]]="Payé",PMKAFAAPAYER[[#This Row],[24.12.2025]],0)</f>
        <v>0</v>
      </c>
      <c r="EC747" s="161"/>
      <c r="ED747" s="176">
        <f>IF(PMKAFAAPAYER[[#This Row],[ ]]="Payé",PMKAFAAPAYER[[#This Row],[31.12.2025]],0)</f>
        <v>0</v>
      </c>
      <c r="EE747" s="18">
        <f t="shared" si="182"/>
        <v>0</v>
      </c>
      <c r="EF747" s="11">
        <f t="shared" si="183"/>
        <v>0</v>
      </c>
      <c r="EG747" s="16">
        <f>+PMKAFAAPAYER[[#This Row],[CHF]]-PMKAFAAPAYER[[#This Row],[T2025]]</f>
        <v>0</v>
      </c>
    </row>
    <row r="748" spans="1:137" x14ac:dyDescent="0.3">
      <c r="A748" s="9">
        <f t="shared" si="184"/>
        <v>743</v>
      </c>
      <c r="B748" s="250"/>
      <c r="C748" s="251"/>
      <c r="D748" s="252"/>
      <c r="E748" s="253"/>
      <c r="F748" s="265">
        <f t="shared" si="170"/>
        <v>0</v>
      </c>
      <c r="G748" s="254"/>
      <c r="H748" s="255"/>
      <c r="I748" s="256"/>
      <c r="J748" s="14"/>
      <c r="K748" s="14"/>
      <c r="L748" s="14"/>
      <c r="N748" s="15"/>
      <c r="P748" s="258"/>
      <c r="Q748" s="259"/>
      <c r="R748" s="260"/>
      <c r="S748" s="166">
        <f>IF(PMKAFAAPAYER[[#This Row],[ ]]="Payé",PMKAFAAPAYER[[#This Row],[02.01.2025]],0)</f>
        <v>0</v>
      </c>
      <c r="T748" s="234"/>
      <c r="U748" s="166">
        <f>IF(PMKAFAAPAYER[[#This Row],[ ]]="Payé",PMKAFAAPAYER[[#This Row],[09.01.2025]],0)</f>
        <v>0</v>
      </c>
      <c r="V748" s="234"/>
      <c r="W748" s="166">
        <f>IF(PMKAFAAPAYER[[#This Row],[ ]]="Payé",PMKAFAAPAYER[[#This Row],[16.01.2025]],0)</f>
        <v>0</v>
      </c>
      <c r="X748" s="234"/>
      <c r="Y748" s="166">
        <f>IF(PMKAFAAPAYER[[#This Row],[ ]]="Payé",PMKAFAAPAYER[[#This Row],[23.01.2025]],0)</f>
        <v>0</v>
      </c>
      <c r="Z748" s="234"/>
      <c r="AA748" s="176">
        <f>IF(PMKAFAAPAYER[[#This Row],[ ]]="Payé",PMKAFAAPAYER[[#This Row],[30.01.2025]],0)</f>
        <v>0</v>
      </c>
      <c r="AB748" s="32">
        <f t="shared" si="171"/>
        <v>0</v>
      </c>
      <c r="AC748" s="234"/>
      <c r="AD748" s="166">
        <f>IF(PMKAFAAPAYER[[#This Row],[ ]]="Payé",PMKAFAAPAYER[[#This Row],[06.02.2025]],0)</f>
        <v>0</v>
      </c>
      <c r="AE748" s="234"/>
      <c r="AF748" s="166">
        <f>IF(PMKAFAAPAYER[[#This Row],[ ]]="Payé",PMKAFAAPAYER[[#This Row],[13.02.2025]],0)</f>
        <v>0</v>
      </c>
      <c r="AG748" s="234"/>
      <c r="AH748" s="166">
        <f>IF(PMKAFAAPAYER[[#This Row],[ ]]="Payé",PMKAFAAPAYER[[#This Row],[20.02.2025]],0)</f>
        <v>0</v>
      </c>
      <c r="AI748" s="234"/>
      <c r="AJ748" s="176">
        <f>IF(PMKAFAAPAYER[[#This Row],[ ]]="Payé",PMKAFAAPAYER[[#This Row],[27.02.2025]],0)</f>
        <v>0</v>
      </c>
      <c r="AK748" s="47">
        <f t="shared" si="172"/>
        <v>0</v>
      </c>
      <c r="AL748" s="162"/>
      <c r="AM748" s="166">
        <f>IF(PMKAFAAPAYER[[#This Row],[ ]]="Payé",PMKAFAAPAYER[[#This Row],[05.03.2025]],0)</f>
        <v>0</v>
      </c>
      <c r="AN748" s="161"/>
      <c r="AO748" s="166">
        <f>IF(PMKAFAAPAYER[[#This Row],[ ]]="Payé",PMKAFAAPAYER[[#This Row],[12.03.2025]],0)</f>
        <v>0</v>
      </c>
      <c r="AP748" s="161"/>
      <c r="AQ748" s="166">
        <f>IF(PMKAFAAPAYER[[#This Row],[ ]]="Payé",PMKAFAAPAYER[[#This Row],[19.03.2025]],0)</f>
        <v>0</v>
      </c>
      <c r="AR748" s="161"/>
      <c r="AS748" s="176">
        <f>IF(PMKAFAAPAYER[[#This Row],[ ]]="Payé",PMKAFAAPAYER[[#This Row],[26.03.2025]],0)</f>
        <v>0</v>
      </c>
      <c r="AT748" s="17">
        <f t="shared" si="173"/>
        <v>0</v>
      </c>
      <c r="AU748" s="162"/>
      <c r="AV748" s="166">
        <f>IF(PMKAFAAPAYER[[#This Row],[ ]]="Payé",PMKAFAAPAYER[[#This Row],[02.04.2025]],0)</f>
        <v>0</v>
      </c>
      <c r="AW748" s="161"/>
      <c r="AX748" s="166">
        <f>IF(PMKAFAAPAYER[[#This Row],[ ]]="Payé",PMKAFAAPAYER[[#This Row],[09.04.2025]],0)</f>
        <v>0</v>
      </c>
      <c r="AY748" s="161"/>
      <c r="AZ748" s="166">
        <f>IF(PMKAFAAPAYER[[#This Row],[ ]]="Payé",PMKAFAAPAYER[[#This Row],[16.04.2025]],0)</f>
        <v>0</v>
      </c>
      <c r="BA748" s="161"/>
      <c r="BB748" s="166">
        <f>IF(PMKAFAAPAYER[[#This Row],[ ]]="Payé",PMKAFAAPAYER[[#This Row],[23.04.2025]],0)</f>
        <v>0</v>
      </c>
      <c r="BC748" s="161"/>
      <c r="BD748" s="176">
        <f>IF(PMKAFAAPAYER[[#This Row],[ ]]="Payé",PMKAFAAPAYER[[#This Row],[30.04.2025]],0)</f>
        <v>0</v>
      </c>
      <c r="BE748" s="18">
        <f t="shared" si="174"/>
        <v>0</v>
      </c>
      <c r="BF748" s="162"/>
      <c r="BG748" s="166">
        <f>IF(PMKAFAAPAYER[[#This Row],[ ]]="Payé",PMKAFAAPAYER[[#This Row],[07.05.2025]],0)</f>
        <v>0</v>
      </c>
      <c r="BH748" s="161"/>
      <c r="BI748" s="166">
        <f>IF(PMKAFAAPAYER[[#This Row],[ ]]="Payé",PMKAFAAPAYER[[#This Row],[14.05.2025]],0)</f>
        <v>0</v>
      </c>
      <c r="BJ748" s="161"/>
      <c r="BK748" s="166">
        <f>IF(PMKAFAAPAYER[[#This Row],[ ]]="Payé",PMKAFAAPAYER[[#This Row],[21.05.2025]],0)</f>
        <v>0</v>
      </c>
      <c r="BL748" s="161"/>
      <c r="BM748" s="176">
        <f>IF(PMKAFAAPAYER[[#This Row],[ ]]="Payé",PMKAFAAPAYER[[#This Row],[28.05.2025]],0)</f>
        <v>0</v>
      </c>
      <c r="BN748" s="17">
        <f t="shared" si="175"/>
        <v>0</v>
      </c>
      <c r="BO748" s="162"/>
      <c r="BP748" s="166">
        <f>IF(PMKAFAAPAYER[[#This Row],[ ]]="Payé",PMKAFAAPAYER[[#This Row],[04.06.2025]],0)</f>
        <v>0</v>
      </c>
      <c r="BQ748" s="161"/>
      <c r="BR748" s="166">
        <f>IF(PMKAFAAPAYER[[#This Row],[ ]]="Payé",PMKAFAAPAYER[[#This Row],[11.06.2025]],0)</f>
        <v>0</v>
      </c>
      <c r="BS748" s="161"/>
      <c r="BT748" s="166">
        <f>IF(PMKAFAAPAYER[[#This Row],[ ]]="Payé",PMKAFAAPAYER[[#This Row],[18.06.2025]],0)</f>
        <v>0</v>
      </c>
      <c r="BU748" s="161"/>
      <c r="BV748" s="176">
        <f>IF(PMKAFAAPAYER[[#This Row],[ ]]="Payé",PMKAFAAPAYER[[#This Row],[25.06.2025]],0)</f>
        <v>0</v>
      </c>
      <c r="BW748" s="18">
        <f t="shared" si="176"/>
        <v>0</v>
      </c>
      <c r="BX748" s="162"/>
      <c r="BY748" s="166">
        <f>IF(PMKAFAAPAYER[[#This Row],[ ]]="Payé",PMKAFAAPAYER[[#This Row],[02.07.2025]],0)</f>
        <v>0</v>
      </c>
      <c r="BZ748" s="161"/>
      <c r="CA748" s="166">
        <f>IF(PMKAFAAPAYER[[#This Row],[ ]]="Payé",PMKAFAAPAYER[[#This Row],[09.07.2025]],0)</f>
        <v>0</v>
      </c>
      <c r="CB748" s="161"/>
      <c r="CC748" s="166">
        <f>IF(PMKAFAAPAYER[[#This Row],[ ]]="Payé",PMKAFAAPAYER[[#This Row],[16.07.2025]],0)</f>
        <v>0</v>
      </c>
      <c r="CD748" s="161"/>
      <c r="CE748" s="166">
        <f>IF(PMKAFAAPAYER[[#This Row],[ ]]="Payé",PMKAFAAPAYER[[#This Row],[23.07.2025]],0)</f>
        <v>0</v>
      </c>
      <c r="CF748" s="161"/>
      <c r="CG748" s="176">
        <f>IF(PMKAFAAPAYER[[#This Row],[ ]]="Payé",PMKAFAAPAYER[[#This Row],[30.07.2025]],0)</f>
        <v>0</v>
      </c>
      <c r="CH748" s="17">
        <f t="shared" si="177"/>
        <v>0</v>
      </c>
      <c r="CI748" s="162"/>
      <c r="CJ748" s="166">
        <f>IF(PMKAFAAPAYER[[#This Row],[ ]]="Payé",PMKAFAAPAYER[[#This Row],[06.08.2025]],0)</f>
        <v>0</v>
      </c>
      <c r="CK748" s="161"/>
      <c r="CL748" s="166">
        <f>IF(PMKAFAAPAYER[[#This Row],[ ]]="Payé",PMKAFAAPAYER[[#This Row],[13.08.2025]],0)</f>
        <v>0</v>
      </c>
      <c r="CM748" s="161"/>
      <c r="CN748" s="166">
        <f>IF(PMKAFAAPAYER[[#This Row],[ ]]="Payé",PMKAFAAPAYER[[#This Row],[20.08.2025]],0)</f>
        <v>0</v>
      </c>
      <c r="CO748" s="161"/>
      <c r="CP748" s="176">
        <f>IF(PMKAFAAPAYER[[#This Row],[ ]]="Payé",PMKAFAAPAYER[[#This Row],[27.08.2025]],0)</f>
        <v>0</v>
      </c>
      <c r="CQ748" s="18">
        <f t="shared" si="178"/>
        <v>0</v>
      </c>
      <c r="CR748" s="162"/>
      <c r="CS748" s="166">
        <f>IF(PMKAFAAPAYER[[#This Row],[ ]]="Payé",PMKAFAAPAYER[[#This Row],[03.09.2025]],0)</f>
        <v>0</v>
      </c>
      <c r="CT748" s="161"/>
      <c r="CU748" s="166">
        <f>IF(PMKAFAAPAYER[[#This Row],[ ]]="Payé",PMKAFAAPAYER[[#This Row],[10.09.2025]],0)</f>
        <v>0</v>
      </c>
      <c r="CV748" s="161"/>
      <c r="CW748" s="166">
        <f>IF(PMKAFAAPAYER[[#This Row],[ ]]="Payé",PMKAFAAPAYER[[#This Row],[17.09.2025]],0)</f>
        <v>0</v>
      </c>
      <c r="CX748" s="161"/>
      <c r="CY748" s="176">
        <f>IF(PMKAFAAPAYER[[#This Row],[ ]]="Payé",PMKAFAAPAYER[[#This Row],[24.09.2025]],0)</f>
        <v>0</v>
      </c>
      <c r="CZ748" s="17">
        <f t="shared" si="179"/>
        <v>0</v>
      </c>
      <c r="DA748" s="162"/>
      <c r="DB748" s="166">
        <f>IF(PMKAFAAPAYER[[#This Row],[ ]]="Payé",PMKAFAAPAYER[[#This Row],[01.10.2025]],0)</f>
        <v>0</v>
      </c>
      <c r="DC748" s="161"/>
      <c r="DD748" s="166">
        <f>IF(PMKAFAAPAYER[[#This Row],[ ]]="Payé",PMKAFAAPAYER[[#This Row],[08.10.2025]],0)</f>
        <v>0</v>
      </c>
      <c r="DE748" s="161"/>
      <c r="DF748" s="166">
        <f>IF(PMKAFAAPAYER[[#This Row],[ ]]="Payé",PMKAFAAPAYER[[#This Row],[15.10.2025]],0)</f>
        <v>0</v>
      </c>
      <c r="DG748" s="161"/>
      <c r="DH748" s="166">
        <f>IF(PMKAFAAPAYER[[#This Row],[ ]]="Payé",PMKAFAAPAYER[[#This Row],[22.10.2025]],0)</f>
        <v>0</v>
      </c>
      <c r="DI748" s="161"/>
      <c r="DJ748" s="176">
        <f>IF(PMKAFAAPAYER[[#This Row],[ ]]="Payé",PMKAFAAPAYER[[#This Row],[29.10.2025]],0)</f>
        <v>0</v>
      </c>
      <c r="DK748" s="18">
        <f t="shared" si="180"/>
        <v>0</v>
      </c>
      <c r="DL748" s="162"/>
      <c r="DM748" s="166">
        <f>IF(PMKAFAAPAYER[[#This Row],[ ]]="Payé",PMKAFAAPAYER[[#This Row],[05.11.2025]],0)</f>
        <v>0</v>
      </c>
      <c r="DN748" s="161"/>
      <c r="DO748" s="166">
        <f>IF(PMKAFAAPAYER[[#This Row],[ ]]="Payé",PMKAFAAPAYER[[#This Row],[12.11.2025]],0)</f>
        <v>0</v>
      </c>
      <c r="DP748" s="161"/>
      <c r="DQ748" s="166">
        <f>IF(PMKAFAAPAYER[[#This Row],[ ]]="Payé",PMKAFAAPAYER[[#This Row],[19.11.2025]],0)</f>
        <v>0</v>
      </c>
      <c r="DR748" s="161"/>
      <c r="DS748" s="176">
        <f>IF(PMKAFAAPAYER[[#This Row],[ ]]="Payé",PMKAFAAPAYER[[#This Row],[26.11.2025]],0)</f>
        <v>0</v>
      </c>
      <c r="DT748" s="17">
        <f t="shared" si="181"/>
        <v>0</v>
      </c>
      <c r="DU748" s="162"/>
      <c r="DV748" s="166">
        <f>IF(PMKAFAAPAYER[[#This Row],[ ]]="Payé",PMKAFAAPAYER[[#This Row],[03.12.2025]],0)</f>
        <v>0</v>
      </c>
      <c r="DW748" s="161"/>
      <c r="DX748" s="166">
        <f>IF(PMKAFAAPAYER[[#This Row],[ ]]="Payé",PMKAFAAPAYER[[#This Row],[10.12.2025]],0)</f>
        <v>0</v>
      </c>
      <c r="DY748" s="161"/>
      <c r="DZ748" s="166">
        <f>IF(PMKAFAAPAYER[[#This Row],[ ]]="Payé",PMKAFAAPAYER[[#This Row],[17.12.2025]],0)</f>
        <v>0</v>
      </c>
      <c r="EA748" s="161"/>
      <c r="EB748" s="166">
        <f>IF(PMKAFAAPAYER[[#This Row],[ ]]="Payé",PMKAFAAPAYER[[#This Row],[24.12.2025]],0)</f>
        <v>0</v>
      </c>
      <c r="EC748" s="161"/>
      <c r="ED748" s="176">
        <f>IF(PMKAFAAPAYER[[#This Row],[ ]]="Payé",PMKAFAAPAYER[[#This Row],[31.12.2025]],0)</f>
        <v>0</v>
      </c>
      <c r="EE748" s="18">
        <f t="shared" si="182"/>
        <v>0</v>
      </c>
      <c r="EF748" s="11">
        <f t="shared" si="183"/>
        <v>0</v>
      </c>
      <c r="EG748" s="16">
        <f>+PMKAFAAPAYER[[#This Row],[CHF]]-PMKAFAAPAYER[[#This Row],[T2025]]</f>
        <v>0</v>
      </c>
    </row>
    <row r="749" spans="1:137" x14ac:dyDescent="0.3">
      <c r="A749" s="9">
        <f t="shared" si="184"/>
        <v>744</v>
      </c>
      <c r="B749" s="250"/>
      <c r="C749" s="251"/>
      <c r="D749" s="252"/>
      <c r="E749" s="253"/>
      <c r="F749" s="265">
        <f t="shared" ref="F749:F812" si="185">+D749+E749</f>
        <v>0</v>
      </c>
      <c r="G749" s="254"/>
      <c r="H749" s="255"/>
      <c r="I749" s="256"/>
      <c r="J749" s="14"/>
      <c r="K749" s="14"/>
      <c r="L749" s="14"/>
      <c r="N749" s="15"/>
      <c r="P749" s="258"/>
      <c r="Q749" s="259"/>
      <c r="R749" s="260"/>
      <c r="S749" s="166">
        <f>IF(PMKAFAAPAYER[[#This Row],[ ]]="Payé",PMKAFAAPAYER[[#This Row],[02.01.2025]],0)</f>
        <v>0</v>
      </c>
      <c r="T749" s="234"/>
      <c r="U749" s="166">
        <f>IF(PMKAFAAPAYER[[#This Row],[ ]]="Payé",PMKAFAAPAYER[[#This Row],[09.01.2025]],0)</f>
        <v>0</v>
      </c>
      <c r="V749" s="234"/>
      <c r="W749" s="166">
        <f>IF(PMKAFAAPAYER[[#This Row],[ ]]="Payé",PMKAFAAPAYER[[#This Row],[16.01.2025]],0)</f>
        <v>0</v>
      </c>
      <c r="X749" s="234"/>
      <c r="Y749" s="166">
        <f>IF(PMKAFAAPAYER[[#This Row],[ ]]="Payé",PMKAFAAPAYER[[#This Row],[23.01.2025]],0)</f>
        <v>0</v>
      </c>
      <c r="Z749" s="234"/>
      <c r="AA749" s="176">
        <f>IF(PMKAFAAPAYER[[#This Row],[ ]]="Payé",PMKAFAAPAYER[[#This Row],[30.01.2025]],0)</f>
        <v>0</v>
      </c>
      <c r="AB749" s="32">
        <f t="shared" si="171"/>
        <v>0</v>
      </c>
      <c r="AC749" s="234"/>
      <c r="AD749" s="166">
        <f>IF(PMKAFAAPAYER[[#This Row],[ ]]="Payé",PMKAFAAPAYER[[#This Row],[06.02.2025]],0)</f>
        <v>0</v>
      </c>
      <c r="AE749" s="234"/>
      <c r="AF749" s="166">
        <f>IF(PMKAFAAPAYER[[#This Row],[ ]]="Payé",PMKAFAAPAYER[[#This Row],[13.02.2025]],0)</f>
        <v>0</v>
      </c>
      <c r="AG749" s="234"/>
      <c r="AH749" s="166">
        <f>IF(PMKAFAAPAYER[[#This Row],[ ]]="Payé",PMKAFAAPAYER[[#This Row],[20.02.2025]],0)</f>
        <v>0</v>
      </c>
      <c r="AI749" s="234"/>
      <c r="AJ749" s="176">
        <f>IF(PMKAFAAPAYER[[#This Row],[ ]]="Payé",PMKAFAAPAYER[[#This Row],[27.02.2025]],0)</f>
        <v>0</v>
      </c>
      <c r="AK749" s="47">
        <f t="shared" si="172"/>
        <v>0</v>
      </c>
      <c r="AL749" s="162"/>
      <c r="AM749" s="166">
        <f>IF(PMKAFAAPAYER[[#This Row],[ ]]="Payé",PMKAFAAPAYER[[#This Row],[05.03.2025]],0)</f>
        <v>0</v>
      </c>
      <c r="AN749" s="161"/>
      <c r="AO749" s="166">
        <f>IF(PMKAFAAPAYER[[#This Row],[ ]]="Payé",PMKAFAAPAYER[[#This Row],[12.03.2025]],0)</f>
        <v>0</v>
      </c>
      <c r="AP749" s="161"/>
      <c r="AQ749" s="166">
        <f>IF(PMKAFAAPAYER[[#This Row],[ ]]="Payé",PMKAFAAPAYER[[#This Row],[19.03.2025]],0)</f>
        <v>0</v>
      </c>
      <c r="AR749" s="161"/>
      <c r="AS749" s="176">
        <f>IF(PMKAFAAPAYER[[#This Row],[ ]]="Payé",PMKAFAAPAYER[[#This Row],[26.03.2025]],0)</f>
        <v>0</v>
      </c>
      <c r="AT749" s="17">
        <f t="shared" si="173"/>
        <v>0</v>
      </c>
      <c r="AU749" s="162"/>
      <c r="AV749" s="166">
        <f>IF(PMKAFAAPAYER[[#This Row],[ ]]="Payé",PMKAFAAPAYER[[#This Row],[02.04.2025]],0)</f>
        <v>0</v>
      </c>
      <c r="AW749" s="161"/>
      <c r="AX749" s="166">
        <f>IF(PMKAFAAPAYER[[#This Row],[ ]]="Payé",PMKAFAAPAYER[[#This Row],[09.04.2025]],0)</f>
        <v>0</v>
      </c>
      <c r="AY749" s="161"/>
      <c r="AZ749" s="166">
        <f>IF(PMKAFAAPAYER[[#This Row],[ ]]="Payé",PMKAFAAPAYER[[#This Row],[16.04.2025]],0)</f>
        <v>0</v>
      </c>
      <c r="BA749" s="161"/>
      <c r="BB749" s="166">
        <f>IF(PMKAFAAPAYER[[#This Row],[ ]]="Payé",PMKAFAAPAYER[[#This Row],[23.04.2025]],0)</f>
        <v>0</v>
      </c>
      <c r="BC749" s="161"/>
      <c r="BD749" s="176">
        <f>IF(PMKAFAAPAYER[[#This Row],[ ]]="Payé",PMKAFAAPAYER[[#This Row],[30.04.2025]],0)</f>
        <v>0</v>
      </c>
      <c r="BE749" s="18">
        <f t="shared" si="174"/>
        <v>0</v>
      </c>
      <c r="BF749" s="162"/>
      <c r="BG749" s="166">
        <f>IF(PMKAFAAPAYER[[#This Row],[ ]]="Payé",PMKAFAAPAYER[[#This Row],[07.05.2025]],0)</f>
        <v>0</v>
      </c>
      <c r="BH749" s="161"/>
      <c r="BI749" s="166">
        <f>IF(PMKAFAAPAYER[[#This Row],[ ]]="Payé",PMKAFAAPAYER[[#This Row],[14.05.2025]],0)</f>
        <v>0</v>
      </c>
      <c r="BJ749" s="161"/>
      <c r="BK749" s="166">
        <f>IF(PMKAFAAPAYER[[#This Row],[ ]]="Payé",PMKAFAAPAYER[[#This Row],[21.05.2025]],0)</f>
        <v>0</v>
      </c>
      <c r="BL749" s="161"/>
      <c r="BM749" s="176">
        <f>IF(PMKAFAAPAYER[[#This Row],[ ]]="Payé",PMKAFAAPAYER[[#This Row],[28.05.2025]],0)</f>
        <v>0</v>
      </c>
      <c r="BN749" s="17">
        <f t="shared" si="175"/>
        <v>0</v>
      </c>
      <c r="BO749" s="162"/>
      <c r="BP749" s="166">
        <f>IF(PMKAFAAPAYER[[#This Row],[ ]]="Payé",PMKAFAAPAYER[[#This Row],[04.06.2025]],0)</f>
        <v>0</v>
      </c>
      <c r="BQ749" s="161"/>
      <c r="BR749" s="166">
        <f>IF(PMKAFAAPAYER[[#This Row],[ ]]="Payé",PMKAFAAPAYER[[#This Row],[11.06.2025]],0)</f>
        <v>0</v>
      </c>
      <c r="BS749" s="161"/>
      <c r="BT749" s="166">
        <f>IF(PMKAFAAPAYER[[#This Row],[ ]]="Payé",PMKAFAAPAYER[[#This Row],[18.06.2025]],0)</f>
        <v>0</v>
      </c>
      <c r="BU749" s="161"/>
      <c r="BV749" s="176">
        <f>IF(PMKAFAAPAYER[[#This Row],[ ]]="Payé",PMKAFAAPAYER[[#This Row],[25.06.2025]],0)</f>
        <v>0</v>
      </c>
      <c r="BW749" s="18">
        <f t="shared" si="176"/>
        <v>0</v>
      </c>
      <c r="BX749" s="162"/>
      <c r="BY749" s="166">
        <f>IF(PMKAFAAPAYER[[#This Row],[ ]]="Payé",PMKAFAAPAYER[[#This Row],[02.07.2025]],0)</f>
        <v>0</v>
      </c>
      <c r="BZ749" s="161"/>
      <c r="CA749" s="166">
        <f>IF(PMKAFAAPAYER[[#This Row],[ ]]="Payé",PMKAFAAPAYER[[#This Row],[09.07.2025]],0)</f>
        <v>0</v>
      </c>
      <c r="CB749" s="161"/>
      <c r="CC749" s="166">
        <f>IF(PMKAFAAPAYER[[#This Row],[ ]]="Payé",PMKAFAAPAYER[[#This Row],[16.07.2025]],0)</f>
        <v>0</v>
      </c>
      <c r="CD749" s="161"/>
      <c r="CE749" s="166">
        <f>IF(PMKAFAAPAYER[[#This Row],[ ]]="Payé",PMKAFAAPAYER[[#This Row],[23.07.2025]],0)</f>
        <v>0</v>
      </c>
      <c r="CF749" s="161"/>
      <c r="CG749" s="176">
        <f>IF(PMKAFAAPAYER[[#This Row],[ ]]="Payé",PMKAFAAPAYER[[#This Row],[30.07.2025]],0)</f>
        <v>0</v>
      </c>
      <c r="CH749" s="17">
        <f t="shared" si="177"/>
        <v>0</v>
      </c>
      <c r="CI749" s="162"/>
      <c r="CJ749" s="166">
        <f>IF(PMKAFAAPAYER[[#This Row],[ ]]="Payé",PMKAFAAPAYER[[#This Row],[06.08.2025]],0)</f>
        <v>0</v>
      </c>
      <c r="CK749" s="161"/>
      <c r="CL749" s="166">
        <f>IF(PMKAFAAPAYER[[#This Row],[ ]]="Payé",PMKAFAAPAYER[[#This Row],[13.08.2025]],0)</f>
        <v>0</v>
      </c>
      <c r="CM749" s="161"/>
      <c r="CN749" s="166">
        <f>IF(PMKAFAAPAYER[[#This Row],[ ]]="Payé",PMKAFAAPAYER[[#This Row],[20.08.2025]],0)</f>
        <v>0</v>
      </c>
      <c r="CO749" s="161"/>
      <c r="CP749" s="176">
        <f>IF(PMKAFAAPAYER[[#This Row],[ ]]="Payé",PMKAFAAPAYER[[#This Row],[27.08.2025]],0)</f>
        <v>0</v>
      </c>
      <c r="CQ749" s="18">
        <f t="shared" si="178"/>
        <v>0</v>
      </c>
      <c r="CR749" s="162"/>
      <c r="CS749" s="166">
        <f>IF(PMKAFAAPAYER[[#This Row],[ ]]="Payé",PMKAFAAPAYER[[#This Row],[03.09.2025]],0)</f>
        <v>0</v>
      </c>
      <c r="CT749" s="161"/>
      <c r="CU749" s="166">
        <f>IF(PMKAFAAPAYER[[#This Row],[ ]]="Payé",PMKAFAAPAYER[[#This Row],[10.09.2025]],0)</f>
        <v>0</v>
      </c>
      <c r="CV749" s="161"/>
      <c r="CW749" s="166">
        <f>IF(PMKAFAAPAYER[[#This Row],[ ]]="Payé",PMKAFAAPAYER[[#This Row],[17.09.2025]],0)</f>
        <v>0</v>
      </c>
      <c r="CX749" s="161"/>
      <c r="CY749" s="176">
        <f>IF(PMKAFAAPAYER[[#This Row],[ ]]="Payé",PMKAFAAPAYER[[#This Row],[24.09.2025]],0)</f>
        <v>0</v>
      </c>
      <c r="CZ749" s="17">
        <f t="shared" si="179"/>
        <v>0</v>
      </c>
      <c r="DA749" s="162"/>
      <c r="DB749" s="166">
        <f>IF(PMKAFAAPAYER[[#This Row],[ ]]="Payé",PMKAFAAPAYER[[#This Row],[01.10.2025]],0)</f>
        <v>0</v>
      </c>
      <c r="DC749" s="161"/>
      <c r="DD749" s="166">
        <f>IF(PMKAFAAPAYER[[#This Row],[ ]]="Payé",PMKAFAAPAYER[[#This Row],[08.10.2025]],0)</f>
        <v>0</v>
      </c>
      <c r="DE749" s="161"/>
      <c r="DF749" s="166">
        <f>IF(PMKAFAAPAYER[[#This Row],[ ]]="Payé",PMKAFAAPAYER[[#This Row],[15.10.2025]],0)</f>
        <v>0</v>
      </c>
      <c r="DG749" s="161"/>
      <c r="DH749" s="166">
        <f>IF(PMKAFAAPAYER[[#This Row],[ ]]="Payé",PMKAFAAPAYER[[#This Row],[22.10.2025]],0)</f>
        <v>0</v>
      </c>
      <c r="DI749" s="161"/>
      <c r="DJ749" s="176">
        <f>IF(PMKAFAAPAYER[[#This Row],[ ]]="Payé",PMKAFAAPAYER[[#This Row],[29.10.2025]],0)</f>
        <v>0</v>
      </c>
      <c r="DK749" s="18">
        <f t="shared" si="180"/>
        <v>0</v>
      </c>
      <c r="DL749" s="162"/>
      <c r="DM749" s="166">
        <f>IF(PMKAFAAPAYER[[#This Row],[ ]]="Payé",PMKAFAAPAYER[[#This Row],[05.11.2025]],0)</f>
        <v>0</v>
      </c>
      <c r="DN749" s="161"/>
      <c r="DO749" s="166">
        <f>IF(PMKAFAAPAYER[[#This Row],[ ]]="Payé",PMKAFAAPAYER[[#This Row],[12.11.2025]],0)</f>
        <v>0</v>
      </c>
      <c r="DP749" s="161"/>
      <c r="DQ749" s="166">
        <f>IF(PMKAFAAPAYER[[#This Row],[ ]]="Payé",PMKAFAAPAYER[[#This Row],[19.11.2025]],0)</f>
        <v>0</v>
      </c>
      <c r="DR749" s="161"/>
      <c r="DS749" s="176">
        <f>IF(PMKAFAAPAYER[[#This Row],[ ]]="Payé",PMKAFAAPAYER[[#This Row],[26.11.2025]],0)</f>
        <v>0</v>
      </c>
      <c r="DT749" s="17">
        <f t="shared" si="181"/>
        <v>0</v>
      </c>
      <c r="DU749" s="162"/>
      <c r="DV749" s="166">
        <f>IF(PMKAFAAPAYER[[#This Row],[ ]]="Payé",PMKAFAAPAYER[[#This Row],[03.12.2025]],0)</f>
        <v>0</v>
      </c>
      <c r="DW749" s="161"/>
      <c r="DX749" s="166">
        <f>IF(PMKAFAAPAYER[[#This Row],[ ]]="Payé",PMKAFAAPAYER[[#This Row],[10.12.2025]],0)</f>
        <v>0</v>
      </c>
      <c r="DY749" s="161"/>
      <c r="DZ749" s="166">
        <f>IF(PMKAFAAPAYER[[#This Row],[ ]]="Payé",PMKAFAAPAYER[[#This Row],[17.12.2025]],0)</f>
        <v>0</v>
      </c>
      <c r="EA749" s="161"/>
      <c r="EB749" s="166">
        <f>IF(PMKAFAAPAYER[[#This Row],[ ]]="Payé",PMKAFAAPAYER[[#This Row],[24.12.2025]],0)</f>
        <v>0</v>
      </c>
      <c r="EC749" s="161"/>
      <c r="ED749" s="176">
        <f>IF(PMKAFAAPAYER[[#This Row],[ ]]="Payé",PMKAFAAPAYER[[#This Row],[31.12.2025]],0)</f>
        <v>0</v>
      </c>
      <c r="EE749" s="18">
        <f t="shared" si="182"/>
        <v>0</v>
      </c>
      <c r="EF749" s="11">
        <f t="shared" si="183"/>
        <v>0</v>
      </c>
      <c r="EG749" s="16">
        <f>+PMKAFAAPAYER[[#This Row],[CHF]]-PMKAFAAPAYER[[#This Row],[T2025]]</f>
        <v>0</v>
      </c>
    </row>
    <row r="750" spans="1:137" x14ac:dyDescent="0.3">
      <c r="A750" s="9">
        <f t="shared" si="184"/>
        <v>745</v>
      </c>
      <c r="B750" s="250"/>
      <c r="C750" s="251"/>
      <c r="D750" s="252"/>
      <c r="E750" s="253"/>
      <c r="F750" s="265">
        <f t="shared" si="185"/>
        <v>0</v>
      </c>
      <c r="G750" s="254"/>
      <c r="H750" s="255"/>
      <c r="I750" s="256"/>
      <c r="J750" s="14"/>
      <c r="K750" s="14"/>
      <c r="L750" s="14"/>
      <c r="N750" s="15"/>
      <c r="P750" s="258"/>
      <c r="Q750" s="259"/>
      <c r="R750" s="260"/>
      <c r="S750" s="166">
        <f>IF(PMKAFAAPAYER[[#This Row],[ ]]="Payé",PMKAFAAPAYER[[#This Row],[02.01.2025]],0)</f>
        <v>0</v>
      </c>
      <c r="T750" s="234"/>
      <c r="U750" s="166">
        <f>IF(PMKAFAAPAYER[[#This Row],[ ]]="Payé",PMKAFAAPAYER[[#This Row],[09.01.2025]],0)</f>
        <v>0</v>
      </c>
      <c r="V750" s="234"/>
      <c r="W750" s="166">
        <f>IF(PMKAFAAPAYER[[#This Row],[ ]]="Payé",PMKAFAAPAYER[[#This Row],[16.01.2025]],0)</f>
        <v>0</v>
      </c>
      <c r="X750" s="234"/>
      <c r="Y750" s="166">
        <f>IF(PMKAFAAPAYER[[#This Row],[ ]]="Payé",PMKAFAAPAYER[[#This Row],[23.01.2025]],0)</f>
        <v>0</v>
      </c>
      <c r="Z750" s="234"/>
      <c r="AA750" s="176">
        <f>IF(PMKAFAAPAYER[[#This Row],[ ]]="Payé",PMKAFAAPAYER[[#This Row],[30.01.2025]],0)</f>
        <v>0</v>
      </c>
      <c r="AB750" s="32">
        <f t="shared" si="171"/>
        <v>0</v>
      </c>
      <c r="AC750" s="234"/>
      <c r="AD750" s="166">
        <f>IF(PMKAFAAPAYER[[#This Row],[ ]]="Payé",PMKAFAAPAYER[[#This Row],[06.02.2025]],0)</f>
        <v>0</v>
      </c>
      <c r="AE750" s="234"/>
      <c r="AF750" s="166">
        <f>IF(PMKAFAAPAYER[[#This Row],[ ]]="Payé",PMKAFAAPAYER[[#This Row],[13.02.2025]],0)</f>
        <v>0</v>
      </c>
      <c r="AG750" s="234"/>
      <c r="AH750" s="166">
        <f>IF(PMKAFAAPAYER[[#This Row],[ ]]="Payé",PMKAFAAPAYER[[#This Row],[20.02.2025]],0)</f>
        <v>0</v>
      </c>
      <c r="AI750" s="234"/>
      <c r="AJ750" s="176">
        <f>IF(PMKAFAAPAYER[[#This Row],[ ]]="Payé",PMKAFAAPAYER[[#This Row],[27.02.2025]],0)</f>
        <v>0</v>
      </c>
      <c r="AK750" s="47">
        <f t="shared" si="172"/>
        <v>0</v>
      </c>
      <c r="AL750" s="162"/>
      <c r="AM750" s="166">
        <f>IF(PMKAFAAPAYER[[#This Row],[ ]]="Payé",PMKAFAAPAYER[[#This Row],[05.03.2025]],0)</f>
        <v>0</v>
      </c>
      <c r="AN750" s="161"/>
      <c r="AO750" s="166">
        <f>IF(PMKAFAAPAYER[[#This Row],[ ]]="Payé",PMKAFAAPAYER[[#This Row],[12.03.2025]],0)</f>
        <v>0</v>
      </c>
      <c r="AP750" s="161"/>
      <c r="AQ750" s="166">
        <f>IF(PMKAFAAPAYER[[#This Row],[ ]]="Payé",PMKAFAAPAYER[[#This Row],[19.03.2025]],0)</f>
        <v>0</v>
      </c>
      <c r="AR750" s="161"/>
      <c r="AS750" s="176">
        <f>IF(PMKAFAAPAYER[[#This Row],[ ]]="Payé",PMKAFAAPAYER[[#This Row],[26.03.2025]],0)</f>
        <v>0</v>
      </c>
      <c r="AT750" s="17">
        <f t="shared" si="173"/>
        <v>0</v>
      </c>
      <c r="AU750" s="162"/>
      <c r="AV750" s="166">
        <f>IF(PMKAFAAPAYER[[#This Row],[ ]]="Payé",PMKAFAAPAYER[[#This Row],[02.04.2025]],0)</f>
        <v>0</v>
      </c>
      <c r="AW750" s="161"/>
      <c r="AX750" s="166">
        <f>IF(PMKAFAAPAYER[[#This Row],[ ]]="Payé",PMKAFAAPAYER[[#This Row],[09.04.2025]],0)</f>
        <v>0</v>
      </c>
      <c r="AY750" s="161"/>
      <c r="AZ750" s="166">
        <f>IF(PMKAFAAPAYER[[#This Row],[ ]]="Payé",PMKAFAAPAYER[[#This Row],[16.04.2025]],0)</f>
        <v>0</v>
      </c>
      <c r="BA750" s="161"/>
      <c r="BB750" s="166">
        <f>IF(PMKAFAAPAYER[[#This Row],[ ]]="Payé",PMKAFAAPAYER[[#This Row],[23.04.2025]],0)</f>
        <v>0</v>
      </c>
      <c r="BC750" s="161"/>
      <c r="BD750" s="176">
        <f>IF(PMKAFAAPAYER[[#This Row],[ ]]="Payé",PMKAFAAPAYER[[#This Row],[30.04.2025]],0)</f>
        <v>0</v>
      </c>
      <c r="BE750" s="18">
        <f t="shared" si="174"/>
        <v>0</v>
      </c>
      <c r="BF750" s="162"/>
      <c r="BG750" s="166">
        <f>IF(PMKAFAAPAYER[[#This Row],[ ]]="Payé",PMKAFAAPAYER[[#This Row],[07.05.2025]],0)</f>
        <v>0</v>
      </c>
      <c r="BH750" s="161"/>
      <c r="BI750" s="166">
        <f>IF(PMKAFAAPAYER[[#This Row],[ ]]="Payé",PMKAFAAPAYER[[#This Row],[14.05.2025]],0)</f>
        <v>0</v>
      </c>
      <c r="BJ750" s="161"/>
      <c r="BK750" s="166">
        <f>IF(PMKAFAAPAYER[[#This Row],[ ]]="Payé",PMKAFAAPAYER[[#This Row],[21.05.2025]],0)</f>
        <v>0</v>
      </c>
      <c r="BL750" s="161"/>
      <c r="BM750" s="176">
        <f>IF(PMKAFAAPAYER[[#This Row],[ ]]="Payé",PMKAFAAPAYER[[#This Row],[28.05.2025]],0)</f>
        <v>0</v>
      </c>
      <c r="BN750" s="17">
        <f t="shared" si="175"/>
        <v>0</v>
      </c>
      <c r="BO750" s="162"/>
      <c r="BP750" s="166">
        <f>IF(PMKAFAAPAYER[[#This Row],[ ]]="Payé",PMKAFAAPAYER[[#This Row],[04.06.2025]],0)</f>
        <v>0</v>
      </c>
      <c r="BQ750" s="161"/>
      <c r="BR750" s="166">
        <f>IF(PMKAFAAPAYER[[#This Row],[ ]]="Payé",PMKAFAAPAYER[[#This Row],[11.06.2025]],0)</f>
        <v>0</v>
      </c>
      <c r="BS750" s="161"/>
      <c r="BT750" s="166">
        <f>IF(PMKAFAAPAYER[[#This Row],[ ]]="Payé",PMKAFAAPAYER[[#This Row],[18.06.2025]],0)</f>
        <v>0</v>
      </c>
      <c r="BU750" s="161"/>
      <c r="BV750" s="176">
        <f>IF(PMKAFAAPAYER[[#This Row],[ ]]="Payé",PMKAFAAPAYER[[#This Row],[25.06.2025]],0)</f>
        <v>0</v>
      </c>
      <c r="BW750" s="18">
        <f t="shared" si="176"/>
        <v>0</v>
      </c>
      <c r="BX750" s="162"/>
      <c r="BY750" s="166">
        <f>IF(PMKAFAAPAYER[[#This Row],[ ]]="Payé",PMKAFAAPAYER[[#This Row],[02.07.2025]],0)</f>
        <v>0</v>
      </c>
      <c r="BZ750" s="161"/>
      <c r="CA750" s="166">
        <f>IF(PMKAFAAPAYER[[#This Row],[ ]]="Payé",PMKAFAAPAYER[[#This Row],[09.07.2025]],0)</f>
        <v>0</v>
      </c>
      <c r="CB750" s="161"/>
      <c r="CC750" s="166">
        <f>IF(PMKAFAAPAYER[[#This Row],[ ]]="Payé",PMKAFAAPAYER[[#This Row],[16.07.2025]],0)</f>
        <v>0</v>
      </c>
      <c r="CD750" s="161"/>
      <c r="CE750" s="166">
        <f>IF(PMKAFAAPAYER[[#This Row],[ ]]="Payé",PMKAFAAPAYER[[#This Row],[23.07.2025]],0)</f>
        <v>0</v>
      </c>
      <c r="CF750" s="161"/>
      <c r="CG750" s="176">
        <f>IF(PMKAFAAPAYER[[#This Row],[ ]]="Payé",PMKAFAAPAYER[[#This Row],[30.07.2025]],0)</f>
        <v>0</v>
      </c>
      <c r="CH750" s="17">
        <f t="shared" si="177"/>
        <v>0</v>
      </c>
      <c r="CI750" s="162"/>
      <c r="CJ750" s="166">
        <f>IF(PMKAFAAPAYER[[#This Row],[ ]]="Payé",PMKAFAAPAYER[[#This Row],[06.08.2025]],0)</f>
        <v>0</v>
      </c>
      <c r="CK750" s="161"/>
      <c r="CL750" s="166">
        <f>IF(PMKAFAAPAYER[[#This Row],[ ]]="Payé",PMKAFAAPAYER[[#This Row],[13.08.2025]],0)</f>
        <v>0</v>
      </c>
      <c r="CM750" s="161"/>
      <c r="CN750" s="166">
        <f>IF(PMKAFAAPAYER[[#This Row],[ ]]="Payé",PMKAFAAPAYER[[#This Row],[20.08.2025]],0)</f>
        <v>0</v>
      </c>
      <c r="CO750" s="161"/>
      <c r="CP750" s="176">
        <f>IF(PMKAFAAPAYER[[#This Row],[ ]]="Payé",PMKAFAAPAYER[[#This Row],[27.08.2025]],0)</f>
        <v>0</v>
      </c>
      <c r="CQ750" s="18">
        <f t="shared" si="178"/>
        <v>0</v>
      </c>
      <c r="CR750" s="162"/>
      <c r="CS750" s="166">
        <f>IF(PMKAFAAPAYER[[#This Row],[ ]]="Payé",PMKAFAAPAYER[[#This Row],[03.09.2025]],0)</f>
        <v>0</v>
      </c>
      <c r="CT750" s="161"/>
      <c r="CU750" s="166">
        <f>IF(PMKAFAAPAYER[[#This Row],[ ]]="Payé",PMKAFAAPAYER[[#This Row],[10.09.2025]],0)</f>
        <v>0</v>
      </c>
      <c r="CV750" s="161"/>
      <c r="CW750" s="166">
        <f>IF(PMKAFAAPAYER[[#This Row],[ ]]="Payé",PMKAFAAPAYER[[#This Row],[17.09.2025]],0)</f>
        <v>0</v>
      </c>
      <c r="CX750" s="161"/>
      <c r="CY750" s="176">
        <f>IF(PMKAFAAPAYER[[#This Row],[ ]]="Payé",PMKAFAAPAYER[[#This Row],[24.09.2025]],0)</f>
        <v>0</v>
      </c>
      <c r="CZ750" s="17">
        <f t="shared" si="179"/>
        <v>0</v>
      </c>
      <c r="DA750" s="162"/>
      <c r="DB750" s="166">
        <f>IF(PMKAFAAPAYER[[#This Row],[ ]]="Payé",PMKAFAAPAYER[[#This Row],[01.10.2025]],0)</f>
        <v>0</v>
      </c>
      <c r="DC750" s="161"/>
      <c r="DD750" s="166">
        <f>IF(PMKAFAAPAYER[[#This Row],[ ]]="Payé",PMKAFAAPAYER[[#This Row],[08.10.2025]],0)</f>
        <v>0</v>
      </c>
      <c r="DE750" s="161"/>
      <c r="DF750" s="166">
        <f>IF(PMKAFAAPAYER[[#This Row],[ ]]="Payé",PMKAFAAPAYER[[#This Row],[15.10.2025]],0)</f>
        <v>0</v>
      </c>
      <c r="DG750" s="161"/>
      <c r="DH750" s="166">
        <f>IF(PMKAFAAPAYER[[#This Row],[ ]]="Payé",PMKAFAAPAYER[[#This Row],[22.10.2025]],0)</f>
        <v>0</v>
      </c>
      <c r="DI750" s="161"/>
      <c r="DJ750" s="176">
        <f>IF(PMKAFAAPAYER[[#This Row],[ ]]="Payé",PMKAFAAPAYER[[#This Row],[29.10.2025]],0)</f>
        <v>0</v>
      </c>
      <c r="DK750" s="18">
        <f t="shared" si="180"/>
        <v>0</v>
      </c>
      <c r="DL750" s="162"/>
      <c r="DM750" s="166">
        <f>IF(PMKAFAAPAYER[[#This Row],[ ]]="Payé",PMKAFAAPAYER[[#This Row],[05.11.2025]],0)</f>
        <v>0</v>
      </c>
      <c r="DN750" s="161"/>
      <c r="DO750" s="166">
        <f>IF(PMKAFAAPAYER[[#This Row],[ ]]="Payé",PMKAFAAPAYER[[#This Row],[12.11.2025]],0)</f>
        <v>0</v>
      </c>
      <c r="DP750" s="161"/>
      <c r="DQ750" s="166">
        <f>IF(PMKAFAAPAYER[[#This Row],[ ]]="Payé",PMKAFAAPAYER[[#This Row],[19.11.2025]],0)</f>
        <v>0</v>
      </c>
      <c r="DR750" s="161"/>
      <c r="DS750" s="176">
        <f>IF(PMKAFAAPAYER[[#This Row],[ ]]="Payé",PMKAFAAPAYER[[#This Row],[26.11.2025]],0)</f>
        <v>0</v>
      </c>
      <c r="DT750" s="17">
        <f t="shared" si="181"/>
        <v>0</v>
      </c>
      <c r="DU750" s="162"/>
      <c r="DV750" s="166">
        <f>IF(PMKAFAAPAYER[[#This Row],[ ]]="Payé",PMKAFAAPAYER[[#This Row],[03.12.2025]],0)</f>
        <v>0</v>
      </c>
      <c r="DW750" s="161"/>
      <c r="DX750" s="166">
        <f>IF(PMKAFAAPAYER[[#This Row],[ ]]="Payé",PMKAFAAPAYER[[#This Row],[10.12.2025]],0)</f>
        <v>0</v>
      </c>
      <c r="DY750" s="161"/>
      <c r="DZ750" s="166">
        <f>IF(PMKAFAAPAYER[[#This Row],[ ]]="Payé",PMKAFAAPAYER[[#This Row],[17.12.2025]],0)</f>
        <v>0</v>
      </c>
      <c r="EA750" s="161"/>
      <c r="EB750" s="166">
        <f>IF(PMKAFAAPAYER[[#This Row],[ ]]="Payé",PMKAFAAPAYER[[#This Row],[24.12.2025]],0)</f>
        <v>0</v>
      </c>
      <c r="EC750" s="161"/>
      <c r="ED750" s="176">
        <f>IF(PMKAFAAPAYER[[#This Row],[ ]]="Payé",PMKAFAAPAYER[[#This Row],[31.12.2025]],0)</f>
        <v>0</v>
      </c>
      <c r="EE750" s="18">
        <f t="shared" si="182"/>
        <v>0</v>
      </c>
      <c r="EF750" s="11">
        <f t="shared" si="183"/>
        <v>0</v>
      </c>
      <c r="EG750" s="16">
        <f>+PMKAFAAPAYER[[#This Row],[CHF]]-PMKAFAAPAYER[[#This Row],[T2025]]</f>
        <v>0</v>
      </c>
    </row>
    <row r="751" spans="1:137" x14ac:dyDescent="0.3">
      <c r="A751" s="9">
        <f t="shared" si="184"/>
        <v>746</v>
      </c>
      <c r="B751" s="250"/>
      <c r="C751" s="251"/>
      <c r="D751" s="252"/>
      <c r="E751" s="253"/>
      <c r="F751" s="265">
        <f t="shared" si="185"/>
        <v>0</v>
      </c>
      <c r="G751" s="254"/>
      <c r="H751" s="255"/>
      <c r="I751" s="256"/>
      <c r="J751" s="14"/>
      <c r="K751" s="14"/>
      <c r="L751" s="14"/>
      <c r="N751" s="15"/>
      <c r="P751" s="258"/>
      <c r="Q751" s="259"/>
      <c r="R751" s="260"/>
      <c r="S751" s="166">
        <f>IF(PMKAFAAPAYER[[#This Row],[ ]]="Payé",PMKAFAAPAYER[[#This Row],[02.01.2025]],0)</f>
        <v>0</v>
      </c>
      <c r="T751" s="234"/>
      <c r="U751" s="166">
        <f>IF(PMKAFAAPAYER[[#This Row],[ ]]="Payé",PMKAFAAPAYER[[#This Row],[09.01.2025]],0)</f>
        <v>0</v>
      </c>
      <c r="V751" s="234"/>
      <c r="W751" s="166">
        <f>IF(PMKAFAAPAYER[[#This Row],[ ]]="Payé",PMKAFAAPAYER[[#This Row],[16.01.2025]],0)</f>
        <v>0</v>
      </c>
      <c r="X751" s="234"/>
      <c r="Y751" s="166">
        <f>IF(PMKAFAAPAYER[[#This Row],[ ]]="Payé",PMKAFAAPAYER[[#This Row],[23.01.2025]],0)</f>
        <v>0</v>
      </c>
      <c r="Z751" s="234"/>
      <c r="AA751" s="176">
        <f>IF(PMKAFAAPAYER[[#This Row],[ ]]="Payé",PMKAFAAPAYER[[#This Row],[30.01.2025]],0)</f>
        <v>0</v>
      </c>
      <c r="AB751" s="32">
        <f t="shared" si="171"/>
        <v>0</v>
      </c>
      <c r="AC751" s="234"/>
      <c r="AD751" s="166">
        <f>IF(PMKAFAAPAYER[[#This Row],[ ]]="Payé",PMKAFAAPAYER[[#This Row],[06.02.2025]],0)</f>
        <v>0</v>
      </c>
      <c r="AE751" s="234"/>
      <c r="AF751" s="166">
        <f>IF(PMKAFAAPAYER[[#This Row],[ ]]="Payé",PMKAFAAPAYER[[#This Row],[13.02.2025]],0)</f>
        <v>0</v>
      </c>
      <c r="AG751" s="234"/>
      <c r="AH751" s="166">
        <f>IF(PMKAFAAPAYER[[#This Row],[ ]]="Payé",PMKAFAAPAYER[[#This Row],[20.02.2025]],0)</f>
        <v>0</v>
      </c>
      <c r="AI751" s="234"/>
      <c r="AJ751" s="176">
        <f>IF(PMKAFAAPAYER[[#This Row],[ ]]="Payé",PMKAFAAPAYER[[#This Row],[27.02.2025]],0)</f>
        <v>0</v>
      </c>
      <c r="AK751" s="47">
        <f t="shared" si="172"/>
        <v>0</v>
      </c>
      <c r="AL751" s="162"/>
      <c r="AM751" s="166">
        <f>IF(PMKAFAAPAYER[[#This Row],[ ]]="Payé",PMKAFAAPAYER[[#This Row],[05.03.2025]],0)</f>
        <v>0</v>
      </c>
      <c r="AN751" s="161"/>
      <c r="AO751" s="166">
        <f>IF(PMKAFAAPAYER[[#This Row],[ ]]="Payé",PMKAFAAPAYER[[#This Row],[12.03.2025]],0)</f>
        <v>0</v>
      </c>
      <c r="AP751" s="161"/>
      <c r="AQ751" s="166">
        <f>IF(PMKAFAAPAYER[[#This Row],[ ]]="Payé",PMKAFAAPAYER[[#This Row],[19.03.2025]],0)</f>
        <v>0</v>
      </c>
      <c r="AR751" s="161"/>
      <c r="AS751" s="176">
        <f>IF(PMKAFAAPAYER[[#This Row],[ ]]="Payé",PMKAFAAPAYER[[#This Row],[26.03.2025]],0)</f>
        <v>0</v>
      </c>
      <c r="AT751" s="17">
        <f t="shared" si="173"/>
        <v>0</v>
      </c>
      <c r="AU751" s="162"/>
      <c r="AV751" s="166">
        <f>IF(PMKAFAAPAYER[[#This Row],[ ]]="Payé",PMKAFAAPAYER[[#This Row],[02.04.2025]],0)</f>
        <v>0</v>
      </c>
      <c r="AW751" s="161"/>
      <c r="AX751" s="166">
        <f>IF(PMKAFAAPAYER[[#This Row],[ ]]="Payé",PMKAFAAPAYER[[#This Row],[09.04.2025]],0)</f>
        <v>0</v>
      </c>
      <c r="AY751" s="161"/>
      <c r="AZ751" s="166">
        <f>IF(PMKAFAAPAYER[[#This Row],[ ]]="Payé",PMKAFAAPAYER[[#This Row],[16.04.2025]],0)</f>
        <v>0</v>
      </c>
      <c r="BA751" s="161"/>
      <c r="BB751" s="166">
        <f>IF(PMKAFAAPAYER[[#This Row],[ ]]="Payé",PMKAFAAPAYER[[#This Row],[23.04.2025]],0)</f>
        <v>0</v>
      </c>
      <c r="BC751" s="161"/>
      <c r="BD751" s="176">
        <f>IF(PMKAFAAPAYER[[#This Row],[ ]]="Payé",PMKAFAAPAYER[[#This Row],[30.04.2025]],0)</f>
        <v>0</v>
      </c>
      <c r="BE751" s="18">
        <f t="shared" si="174"/>
        <v>0</v>
      </c>
      <c r="BF751" s="162"/>
      <c r="BG751" s="166">
        <f>IF(PMKAFAAPAYER[[#This Row],[ ]]="Payé",PMKAFAAPAYER[[#This Row],[07.05.2025]],0)</f>
        <v>0</v>
      </c>
      <c r="BH751" s="161"/>
      <c r="BI751" s="166">
        <f>IF(PMKAFAAPAYER[[#This Row],[ ]]="Payé",PMKAFAAPAYER[[#This Row],[14.05.2025]],0)</f>
        <v>0</v>
      </c>
      <c r="BJ751" s="161"/>
      <c r="BK751" s="166">
        <f>IF(PMKAFAAPAYER[[#This Row],[ ]]="Payé",PMKAFAAPAYER[[#This Row],[21.05.2025]],0)</f>
        <v>0</v>
      </c>
      <c r="BL751" s="161"/>
      <c r="BM751" s="176">
        <f>IF(PMKAFAAPAYER[[#This Row],[ ]]="Payé",PMKAFAAPAYER[[#This Row],[28.05.2025]],0)</f>
        <v>0</v>
      </c>
      <c r="BN751" s="17">
        <f t="shared" si="175"/>
        <v>0</v>
      </c>
      <c r="BO751" s="162"/>
      <c r="BP751" s="166">
        <f>IF(PMKAFAAPAYER[[#This Row],[ ]]="Payé",PMKAFAAPAYER[[#This Row],[04.06.2025]],0)</f>
        <v>0</v>
      </c>
      <c r="BQ751" s="161"/>
      <c r="BR751" s="166">
        <f>IF(PMKAFAAPAYER[[#This Row],[ ]]="Payé",PMKAFAAPAYER[[#This Row],[11.06.2025]],0)</f>
        <v>0</v>
      </c>
      <c r="BS751" s="161"/>
      <c r="BT751" s="166">
        <f>IF(PMKAFAAPAYER[[#This Row],[ ]]="Payé",PMKAFAAPAYER[[#This Row],[18.06.2025]],0)</f>
        <v>0</v>
      </c>
      <c r="BU751" s="161"/>
      <c r="BV751" s="176">
        <f>IF(PMKAFAAPAYER[[#This Row],[ ]]="Payé",PMKAFAAPAYER[[#This Row],[25.06.2025]],0)</f>
        <v>0</v>
      </c>
      <c r="BW751" s="18">
        <f t="shared" si="176"/>
        <v>0</v>
      </c>
      <c r="BX751" s="162"/>
      <c r="BY751" s="166">
        <f>IF(PMKAFAAPAYER[[#This Row],[ ]]="Payé",PMKAFAAPAYER[[#This Row],[02.07.2025]],0)</f>
        <v>0</v>
      </c>
      <c r="BZ751" s="161"/>
      <c r="CA751" s="166">
        <f>IF(PMKAFAAPAYER[[#This Row],[ ]]="Payé",PMKAFAAPAYER[[#This Row],[09.07.2025]],0)</f>
        <v>0</v>
      </c>
      <c r="CB751" s="161"/>
      <c r="CC751" s="166">
        <f>IF(PMKAFAAPAYER[[#This Row],[ ]]="Payé",PMKAFAAPAYER[[#This Row],[16.07.2025]],0)</f>
        <v>0</v>
      </c>
      <c r="CD751" s="161"/>
      <c r="CE751" s="166">
        <f>IF(PMKAFAAPAYER[[#This Row],[ ]]="Payé",PMKAFAAPAYER[[#This Row],[23.07.2025]],0)</f>
        <v>0</v>
      </c>
      <c r="CF751" s="161"/>
      <c r="CG751" s="176">
        <f>IF(PMKAFAAPAYER[[#This Row],[ ]]="Payé",PMKAFAAPAYER[[#This Row],[30.07.2025]],0)</f>
        <v>0</v>
      </c>
      <c r="CH751" s="17">
        <f t="shared" si="177"/>
        <v>0</v>
      </c>
      <c r="CI751" s="162"/>
      <c r="CJ751" s="166">
        <f>IF(PMKAFAAPAYER[[#This Row],[ ]]="Payé",PMKAFAAPAYER[[#This Row],[06.08.2025]],0)</f>
        <v>0</v>
      </c>
      <c r="CK751" s="161"/>
      <c r="CL751" s="166">
        <f>IF(PMKAFAAPAYER[[#This Row],[ ]]="Payé",PMKAFAAPAYER[[#This Row],[13.08.2025]],0)</f>
        <v>0</v>
      </c>
      <c r="CM751" s="161"/>
      <c r="CN751" s="166">
        <f>IF(PMKAFAAPAYER[[#This Row],[ ]]="Payé",PMKAFAAPAYER[[#This Row],[20.08.2025]],0)</f>
        <v>0</v>
      </c>
      <c r="CO751" s="161"/>
      <c r="CP751" s="176">
        <f>IF(PMKAFAAPAYER[[#This Row],[ ]]="Payé",PMKAFAAPAYER[[#This Row],[27.08.2025]],0)</f>
        <v>0</v>
      </c>
      <c r="CQ751" s="18">
        <f t="shared" si="178"/>
        <v>0</v>
      </c>
      <c r="CR751" s="162"/>
      <c r="CS751" s="166">
        <f>IF(PMKAFAAPAYER[[#This Row],[ ]]="Payé",PMKAFAAPAYER[[#This Row],[03.09.2025]],0)</f>
        <v>0</v>
      </c>
      <c r="CT751" s="161"/>
      <c r="CU751" s="166">
        <f>IF(PMKAFAAPAYER[[#This Row],[ ]]="Payé",PMKAFAAPAYER[[#This Row],[10.09.2025]],0)</f>
        <v>0</v>
      </c>
      <c r="CV751" s="161"/>
      <c r="CW751" s="166">
        <f>IF(PMKAFAAPAYER[[#This Row],[ ]]="Payé",PMKAFAAPAYER[[#This Row],[17.09.2025]],0)</f>
        <v>0</v>
      </c>
      <c r="CX751" s="161"/>
      <c r="CY751" s="176">
        <f>IF(PMKAFAAPAYER[[#This Row],[ ]]="Payé",PMKAFAAPAYER[[#This Row],[24.09.2025]],0)</f>
        <v>0</v>
      </c>
      <c r="CZ751" s="17">
        <f t="shared" si="179"/>
        <v>0</v>
      </c>
      <c r="DA751" s="162"/>
      <c r="DB751" s="166">
        <f>IF(PMKAFAAPAYER[[#This Row],[ ]]="Payé",PMKAFAAPAYER[[#This Row],[01.10.2025]],0)</f>
        <v>0</v>
      </c>
      <c r="DC751" s="161"/>
      <c r="DD751" s="166">
        <f>IF(PMKAFAAPAYER[[#This Row],[ ]]="Payé",PMKAFAAPAYER[[#This Row],[08.10.2025]],0)</f>
        <v>0</v>
      </c>
      <c r="DE751" s="161"/>
      <c r="DF751" s="166">
        <f>IF(PMKAFAAPAYER[[#This Row],[ ]]="Payé",PMKAFAAPAYER[[#This Row],[15.10.2025]],0)</f>
        <v>0</v>
      </c>
      <c r="DG751" s="161"/>
      <c r="DH751" s="166">
        <f>IF(PMKAFAAPAYER[[#This Row],[ ]]="Payé",PMKAFAAPAYER[[#This Row],[22.10.2025]],0)</f>
        <v>0</v>
      </c>
      <c r="DI751" s="161"/>
      <c r="DJ751" s="176">
        <f>IF(PMKAFAAPAYER[[#This Row],[ ]]="Payé",PMKAFAAPAYER[[#This Row],[29.10.2025]],0)</f>
        <v>0</v>
      </c>
      <c r="DK751" s="18">
        <f t="shared" si="180"/>
        <v>0</v>
      </c>
      <c r="DL751" s="162"/>
      <c r="DM751" s="166">
        <f>IF(PMKAFAAPAYER[[#This Row],[ ]]="Payé",PMKAFAAPAYER[[#This Row],[05.11.2025]],0)</f>
        <v>0</v>
      </c>
      <c r="DN751" s="161"/>
      <c r="DO751" s="166">
        <f>IF(PMKAFAAPAYER[[#This Row],[ ]]="Payé",PMKAFAAPAYER[[#This Row],[12.11.2025]],0)</f>
        <v>0</v>
      </c>
      <c r="DP751" s="161"/>
      <c r="DQ751" s="166">
        <f>IF(PMKAFAAPAYER[[#This Row],[ ]]="Payé",PMKAFAAPAYER[[#This Row],[19.11.2025]],0)</f>
        <v>0</v>
      </c>
      <c r="DR751" s="161"/>
      <c r="DS751" s="176">
        <f>IF(PMKAFAAPAYER[[#This Row],[ ]]="Payé",PMKAFAAPAYER[[#This Row],[26.11.2025]],0)</f>
        <v>0</v>
      </c>
      <c r="DT751" s="17">
        <f t="shared" si="181"/>
        <v>0</v>
      </c>
      <c r="DU751" s="162"/>
      <c r="DV751" s="166">
        <f>IF(PMKAFAAPAYER[[#This Row],[ ]]="Payé",PMKAFAAPAYER[[#This Row],[03.12.2025]],0)</f>
        <v>0</v>
      </c>
      <c r="DW751" s="161"/>
      <c r="DX751" s="166">
        <f>IF(PMKAFAAPAYER[[#This Row],[ ]]="Payé",PMKAFAAPAYER[[#This Row],[10.12.2025]],0)</f>
        <v>0</v>
      </c>
      <c r="DY751" s="161"/>
      <c r="DZ751" s="166">
        <f>IF(PMKAFAAPAYER[[#This Row],[ ]]="Payé",PMKAFAAPAYER[[#This Row],[17.12.2025]],0)</f>
        <v>0</v>
      </c>
      <c r="EA751" s="161"/>
      <c r="EB751" s="166">
        <f>IF(PMKAFAAPAYER[[#This Row],[ ]]="Payé",PMKAFAAPAYER[[#This Row],[24.12.2025]],0)</f>
        <v>0</v>
      </c>
      <c r="EC751" s="161"/>
      <c r="ED751" s="176">
        <f>IF(PMKAFAAPAYER[[#This Row],[ ]]="Payé",PMKAFAAPAYER[[#This Row],[31.12.2025]],0)</f>
        <v>0</v>
      </c>
      <c r="EE751" s="18">
        <f t="shared" si="182"/>
        <v>0</v>
      </c>
      <c r="EF751" s="11">
        <f t="shared" si="183"/>
        <v>0</v>
      </c>
      <c r="EG751" s="16">
        <f>+PMKAFAAPAYER[[#This Row],[CHF]]-PMKAFAAPAYER[[#This Row],[T2025]]</f>
        <v>0</v>
      </c>
    </row>
    <row r="752" spans="1:137" x14ac:dyDescent="0.3">
      <c r="A752" s="9">
        <f t="shared" si="184"/>
        <v>747</v>
      </c>
      <c r="B752" s="250"/>
      <c r="C752" s="251"/>
      <c r="D752" s="252"/>
      <c r="E752" s="253"/>
      <c r="F752" s="265">
        <f t="shared" si="185"/>
        <v>0</v>
      </c>
      <c r="G752" s="254"/>
      <c r="H752" s="255"/>
      <c r="I752" s="256"/>
      <c r="J752" s="14"/>
      <c r="K752" s="14"/>
      <c r="L752" s="14"/>
      <c r="N752" s="15"/>
      <c r="P752" s="258"/>
      <c r="Q752" s="259"/>
      <c r="R752" s="260"/>
      <c r="S752" s="166">
        <f>IF(PMKAFAAPAYER[[#This Row],[ ]]="Payé",PMKAFAAPAYER[[#This Row],[02.01.2025]],0)</f>
        <v>0</v>
      </c>
      <c r="T752" s="234"/>
      <c r="U752" s="166">
        <f>IF(PMKAFAAPAYER[[#This Row],[ ]]="Payé",PMKAFAAPAYER[[#This Row],[09.01.2025]],0)</f>
        <v>0</v>
      </c>
      <c r="V752" s="234"/>
      <c r="W752" s="166">
        <f>IF(PMKAFAAPAYER[[#This Row],[ ]]="Payé",PMKAFAAPAYER[[#This Row],[16.01.2025]],0)</f>
        <v>0</v>
      </c>
      <c r="X752" s="234"/>
      <c r="Y752" s="166">
        <f>IF(PMKAFAAPAYER[[#This Row],[ ]]="Payé",PMKAFAAPAYER[[#This Row],[23.01.2025]],0)</f>
        <v>0</v>
      </c>
      <c r="Z752" s="234"/>
      <c r="AA752" s="176">
        <f>IF(PMKAFAAPAYER[[#This Row],[ ]]="Payé",PMKAFAAPAYER[[#This Row],[30.01.2025]],0)</f>
        <v>0</v>
      </c>
      <c r="AB752" s="32">
        <f t="shared" si="171"/>
        <v>0</v>
      </c>
      <c r="AC752" s="234"/>
      <c r="AD752" s="166">
        <f>IF(PMKAFAAPAYER[[#This Row],[ ]]="Payé",PMKAFAAPAYER[[#This Row],[06.02.2025]],0)</f>
        <v>0</v>
      </c>
      <c r="AE752" s="234"/>
      <c r="AF752" s="166">
        <f>IF(PMKAFAAPAYER[[#This Row],[ ]]="Payé",PMKAFAAPAYER[[#This Row],[13.02.2025]],0)</f>
        <v>0</v>
      </c>
      <c r="AG752" s="234"/>
      <c r="AH752" s="166">
        <f>IF(PMKAFAAPAYER[[#This Row],[ ]]="Payé",PMKAFAAPAYER[[#This Row],[20.02.2025]],0)</f>
        <v>0</v>
      </c>
      <c r="AI752" s="234"/>
      <c r="AJ752" s="176">
        <f>IF(PMKAFAAPAYER[[#This Row],[ ]]="Payé",PMKAFAAPAYER[[#This Row],[27.02.2025]],0)</f>
        <v>0</v>
      </c>
      <c r="AK752" s="47">
        <f t="shared" si="172"/>
        <v>0</v>
      </c>
      <c r="AL752" s="162"/>
      <c r="AM752" s="166">
        <f>IF(PMKAFAAPAYER[[#This Row],[ ]]="Payé",PMKAFAAPAYER[[#This Row],[05.03.2025]],0)</f>
        <v>0</v>
      </c>
      <c r="AN752" s="161"/>
      <c r="AO752" s="166">
        <f>IF(PMKAFAAPAYER[[#This Row],[ ]]="Payé",PMKAFAAPAYER[[#This Row],[12.03.2025]],0)</f>
        <v>0</v>
      </c>
      <c r="AP752" s="161"/>
      <c r="AQ752" s="166">
        <f>IF(PMKAFAAPAYER[[#This Row],[ ]]="Payé",PMKAFAAPAYER[[#This Row],[19.03.2025]],0)</f>
        <v>0</v>
      </c>
      <c r="AR752" s="161"/>
      <c r="AS752" s="176">
        <f>IF(PMKAFAAPAYER[[#This Row],[ ]]="Payé",PMKAFAAPAYER[[#This Row],[26.03.2025]],0)</f>
        <v>0</v>
      </c>
      <c r="AT752" s="17">
        <f t="shared" si="173"/>
        <v>0</v>
      </c>
      <c r="AU752" s="162"/>
      <c r="AV752" s="166">
        <f>IF(PMKAFAAPAYER[[#This Row],[ ]]="Payé",PMKAFAAPAYER[[#This Row],[02.04.2025]],0)</f>
        <v>0</v>
      </c>
      <c r="AW752" s="161"/>
      <c r="AX752" s="166">
        <f>IF(PMKAFAAPAYER[[#This Row],[ ]]="Payé",PMKAFAAPAYER[[#This Row],[09.04.2025]],0)</f>
        <v>0</v>
      </c>
      <c r="AY752" s="161"/>
      <c r="AZ752" s="166">
        <f>IF(PMKAFAAPAYER[[#This Row],[ ]]="Payé",PMKAFAAPAYER[[#This Row],[16.04.2025]],0)</f>
        <v>0</v>
      </c>
      <c r="BA752" s="161"/>
      <c r="BB752" s="166">
        <f>IF(PMKAFAAPAYER[[#This Row],[ ]]="Payé",PMKAFAAPAYER[[#This Row],[23.04.2025]],0)</f>
        <v>0</v>
      </c>
      <c r="BC752" s="161"/>
      <c r="BD752" s="176">
        <f>IF(PMKAFAAPAYER[[#This Row],[ ]]="Payé",PMKAFAAPAYER[[#This Row],[30.04.2025]],0)</f>
        <v>0</v>
      </c>
      <c r="BE752" s="18">
        <f t="shared" si="174"/>
        <v>0</v>
      </c>
      <c r="BF752" s="162"/>
      <c r="BG752" s="166">
        <f>IF(PMKAFAAPAYER[[#This Row],[ ]]="Payé",PMKAFAAPAYER[[#This Row],[07.05.2025]],0)</f>
        <v>0</v>
      </c>
      <c r="BH752" s="161"/>
      <c r="BI752" s="166">
        <f>IF(PMKAFAAPAYER[[#This Row],[ ]]="Payé",PMKAFAAPAYER[[#This Row],[14.05.2025]],0)</f>
        <v>0</v>
      </c>
      <c r="BJ752" s="161"/>
      <c r="BK752" s="166">
        <f>IF(PMKAFAAPAYER[[#This Row],[ ]]="Payé",PMKAFAAPAYER[[#This Row],[21.05.2025]],0)</f>
        <v>0</v>
      </c>
      <c r="BL752" s="161"/>
      <c r="BM752" s="176">
        <f>IF(PMKAFAAPAYER[[#This Row],[ ]]="Payé",PMKAFAAPAYER[[#This Row],[28.05.2025]],0)</f>
        <v>0</v>
      </c>
      <c r="BN752" s="17">
        <f t="shared" si="175"/>
        <v>0</v>
      </c>
      <c r="BO752" s="162"/>
      <c r="BP752" s="166">
        <f>IF(PMKAFAAPAYER[[#This Row],[ ]]="Payé",PMKAFAAPAYER[[#This Row],[04.06.2025]],0)</f>
        <v>0</v>
      </c>
      <c r="BQ752" s="161"/>
      <c r="BR752" s="166">
        <f>IF(PMKAFAAPAYER[[#This Row],[ ]]="Payé",PMKAFAAPAYER[[#This Row],[11.06.2025]],0)</f>
        <v>0</v>
      </c>
      <c r="BS752" s="161"/>
      <c r="BT752" s="166">
        <f>IF(PMKAFAAPAYER[[#This Row],[ ]]="Payé",PMKAFAAPAYER[[#This Row],[18.06.2025]],0)</f>
        <v>0</v>
      </c>
      <c r="BU752" s="161"/>
      <c r="BV752" s="176">
        <f>IF(PMKAFAAPAYER[[#This Row],[ ]]="Payé",PMKAFAAPAYER[[#This Row],[25.06.2025]],0)</f>
        <v>0</v>
      </c>
      <c r="BW752" s="18">
        <f t="shared" si="176"/>
        <v>0</v>
      </c>
      <c r="BX752" s="162"/>
      <c r="BY752" s="166">
        <f>IF(PMKAFAAPAYER[[#This Row],[ ]]="Payé",PMKAFAAPAYER[[#This Row],[02.07.2025]],0)</f>
        <v>0</v>
      </c>
      <c r="BZ752" s="161"/>
      <c r="CA752" s="166">
        <f>IF(PMKAFAAPAYER[[#This Row],[ ]]="Payé",PMKAFAAPAYER[[#This Row],[09.07.2025]],0)</f>
        <v>0</v>
      </c>
      <c r="CB752" s="161"/>
      <c r="CC752" s="166">
        <f>IF(PMKAFAAPAYER[[#This Row],[ ]]="Payé",PMKAFAAPAYER[[#This Row],[16.07.2025]],0)</f>
        <v>0</v>
      </c>
      <c r="CD752" s="161"/>
      <c r="CE752" s="166">
        <f>IF(PMKAFAAPAYER[[#This Row],[ ]]="Payé",PMKAFAAPAYER[[#This Row],[23.07.2025]],0)</f>
        <v>0</v>
      </c>
      <c r="CF752" s="161"/>
      <c r="CG752" s="176">
        <f>IF(PMKAFAAPAYER[[#This Row],[ ]]="Payé",PMKAFAAPAYER[[#This Row],[30.07.2025]],0)</f>
        <v>0</v>
      </c>
      <c r="CH752" s="17">
        <f t="shared" si="177"/>
        <v>0</v>
      </c>
      <c r="CI752" s="162"/>
      <c r="CJ752" s="166">
        <f>IF(PMKAFAAPAYER[[#This Row],[ ]]="Payé",PMKAFAAPAYER[[#This Row],[06.08.2025]],0)</f>
        <v>0</v>
      </c>
      <c r="CK752" s="161"/>
      <c r="CL752" s="166">
        <f>IF(PMKAFAAPAYER[[#This Row],[ ]]="Payé",PMKAFAAPAYER[[#This Row],[13.08.2025]],0)</f>
        <v>0</v>
      </c>
      <c r="CM752" s="161"/>
      <c r="CN752" s="166">
        <f>IF(PMKAFAAPAYER[[#This Row],[ ]]="Payé",PMKAFAAPAYER[[#This Row],[20.08.2025]],0)</f>
        <v>0</v>
      </c>
      <c r="CO752" s="161"/>
      <c r="CP752" s="176">
        <f>IF(PMKAFAAPAYER[[#This Row],[ ]]="Payé",PMKAFAAPAYER[[#This Row],[27.08.2025]],0)</f>
        <v>0</v>
      </c>
      <c r="CQ752" s="18">
        <f t="shared" si="178"/>
        <v>0</v>
      </c>
      <c r="CR752" s="162"/>
      <c r="CS752" s="166">
        <f>IF(PMKAFAAPAYER[[#This Row],[ ]]="Payé",PMKAFAAPAYER[[#This Row],[03.09.2025]],0)</f>
        <v>0</v>
      </c>
      <c r="CT752" s="161"/>
      <c r="CU752" s="166">
        <f>IF(PMKAFAAPAYER[[#This Row],[ ]]="Payé",PMKAFAAPAYER[[#This Row],[10.09.2025]],0)</f>
        <v>0</v>
      </c>
      <c r="CV752" s="161"/>
      <c r="CW752" s="166">
        <f>IF(PMKAFAAPAYER[[#This Row],[ ]]="Payé",PMKAFAAPAYER[[#This Row],[17.09.2025]],0)</f>
        <v>0</v>
      </c>
      <c r="CX752" s="161"/>
      <c r="CY752" s="176">
        <f>IF(PMKAFAAPAYER[[#This Row],[ ]]="Payé",PMKAFAAPAYER[[#This Row],[24.09.2025]],0)</f>
        <v>0</v>
      </c>
      <c r="CZ752" s="17">
        <f t="shared" si="179"/>
        <v>0</v>
      </c>
      <c r="DA752" s="162"/>
      <c r="DB752" s="166">
        <f>IF(PMKAFAAPAYER[[#This Row],[ ]]="Payé",PMKAFAAPAYER[[#This Row],[01.10.2025]],0)</f>
        <v>0</v>
      </c>
      <c r="DC752" s="161"/>
      <c r="DD752" s="166">
        <f>IF(PMKAFAAPAYER[[#This Row],[ ]]="Payé",PMKAFAAPAYER[[#This Row],[08.10.2025]],0)</f>
        <v>0</v>
      </c>
      <c r="DE752" s="161"/>
      <c r="DF752" s="166">
        <f>IF(PMKAFAAPAYER[[#This Row],[ ]]="Payé",PMKAFAAPAYER[[#This Row],[15.10.2025]],0)</f>
        <v>0</v>
      </c>
      <c r="DG752" s="161"/>
      <c r="DH752" s="166">
        <f>IF(PMKAFAAPAYER[[#This Row],[ ]]="Payé",PMKAFAAPAYER[[#This Row],[22.10.2025]],0)</f>
        <v>0</v>
      </c>
      <c r="DI752" s="161"/>
      <c r="DJ752" s="176">
        <f>IF(PMKAFAAPAYER[[#This Row],[ ]]="Payé",PMKAFAAPAYER[[#This Row],[29.10.2025]],0)</f>
        <v>0</v>
      </c>
      <c r="DK752" s="18">
        <f t="shared" si="180"/>
        <v>0</v>
      </c>
      <c r="DL752" s="162"/>
      <c r="DM752" s="166">
        <f>IF(PMKAFAAPAYER[[#This Row],[ ]]="Payé",PMKAFAAPAYER[[#This Row],[05.11.2025]],0)</f>
        <v>0</v>
      </c>
      <c r="DN752" s="161"/>
      <c r="DO752" s="166">
        <f>IF(PMKAFAAPAYER[[#This Row],[ ]]="Payé",PMKAFAAPAYER[[#This Row],[12.11.2025]],0)</f>
        <v>0</v>
      </c>
      <c r="DP752" s="161"/>
      <c r="DQ752" s="166">
        <f>IF(PMKAFAAPAYER[[#This Row],[ ]]="Payé",PMKAFAAPAYER[[#This Row],[19.11.2025]],0)</f>
        <v>0</v>
      </c>
      <c r="DR752" s="161"/>
      <c r="DS752" s="176">
        <f>IF(PMKAFAAPAYER[[#This Row],[ ]]="Payé",PMKAFAAPAYER[[#This Row],[26.11.2025]],0)</f>
        <v>0</v>
      </c>
      <c r="DT752" s="17">
        <f t="shared" si="181"/>
        <v>0</v>
      </c>
      <c r="DU752" s="162"/>
      <c r="DV752" s="166">
        <f>IF(PMKAFAAPAYER[[#This Row],[ ]]="Payé",PMKAFAAPAYER[[#This Row],[03.12.2025]],0)</f>
        <v>0</v>
      </c>
      <c r="DW752" s="161"/>
      <c r="DX752" s="166">
        <f>IF(PMKAFAAPAYER[[#This Row],[ ]]="Payé",PMKAFAAPAYER[[#This Row],[10.12.2025]],0)</f>
        <v>0</v>
      </c>
      <c r="DY752" s="161"/>
      <c r="DZ752" s="166">
        <f>IF(PMKAFAAPAYER[[#This Row],[ ]]="Payé",PMKAFAAPAYER[[#This Row],[17.12.2025]],0)</f>
        <v>0</v>
      </c>
      <c r="EA752" s="161"/>
      <c r="EB752" s="166">
        <f>IF(PMKAFAAPAYER[[#This Row],[ ]]="Payé",PMKAFAAPAYER[[#This Row],[24.12.2025]],0)</f>
        <v>0</v>
      </c>
      <c r="EC752" s="161"/>
      <c r="ED752" s="176">
        <f>IF(PMKAFAAPAYER[[#This Row],[ ]]="Payé",PMKAFAAPAYER[[#This Row],[31.12.2025]],0)</f>
        <v>0</v>
      </c>
      <c r="EE752" s="18">
        <f t="shared" si="182"/>
        <v>0</v>
      </c>
      <c r="EF752" s="11">
        <f t="shared" si="183"/>
        <v>0</v>
      </c>
      <c r="EG752" s="16">
        <f>+PMKAFAAPAYER[[#This Row],[CHF]]-PMKAFAAPAYER[[#This Row],[T2025]]</f>
        <v>0</v>
      </c>
    </row>
    <row r="753" spans="1:137" x14ac:dyDescent="0.3">
      <c r="A753" s="9">
        <f t="shared" si="184"/>
        <v>748</v>
      </c>
      <c r="B753" s="250"/>
      <c r="C753" s="251"/>
      <c r="D753" s="252"/>
      <c r="E753" s="253"/>
      <c r="F753" s="265">
        <f t="shared" si="185"/>
        <v>0</v>
      </c>
      <c r="G753" s="254"/>
      <c r="H753" s="255"/>
      <c r="I753" s="256"/>
      <c r="J753" s="14"/>
      <c r="K753" s="14"/>
      <c r="L753" s="14"/>
      <c r="N753" s="15"/>
      <c r="P753" s="258"/>
      <c r="Q753" s="259"/>
      <c r="R753" s="260"/>
      <c r="S753" s="166">
        <f>IF(PMKAFAAPAYER[[#This Row],[ ]]="Payé",PMKAFAAPAYER[[#This Row],[02.01.2025]],0)</f>
        <v>0</v>
      </c>
      <c r="T753" s="234"/>
      <c r="U753" s="166">
        <f>IF(PMKAFAAPAYER[[#This Row],[ ]]="Payé",PMKAFAAPAYER[[#This Row],[09.01.2025]],0)</f>
        <v>0</v>
      </c>
      <c r="V753" s="234"/>
      <c r="W753" s="166">
        <f>IF(PMKAFAAPAYER[[#This Row],[ ]]="Payé",PMKAFAAPAYER[[#This Row],[16.01.2025]],0)</f>
        <v>0</v>
      </c>
      <c r="X753" s="234"/>
      <c r="Y753" s="166">
        <f>IF(PMKAFAAPAYER[[#This Row],[ ]]="Payé",PMKAFAAPAYER[[#This Row],[23.01.2025]],0)</f>
        <v>0</v>
      </c>
      <c r="Z753" s="234"/>
      <c r="AA753" s="176">
        <f>IF(PMKAFAAPAYER[[#This Row],[ ]]="Payé",PMKAFAAPAYER[[#This Row],[30.01.2025]],0)</f>
        <v>0</v>
      </c>
      <c r="AB753" s="32">
        <f t="shared" si="171"/>
        <v>0</v>
      </c>
      <c r="AC753" s="234"/>
      <c r="AD753" s="166">
        <f>IF(PMKAFAAPAYER[[#This Row],[ ]]="Payé",PMKAFAAPAYER[[#This Row],[06.02.2025]],0)</f>
        <v>0</v>
      </c>
      <c r="AE753" s="234"/>
      <c r="AF753" s="166">
        <f>IF(PMKAFAAPAYER[[#This Row],[ ]]="Payé",PMKAFAAPAYER[[#This Row],[13.02.2025]],0)</f>
        <v>0</v>
      </c>
      <c r="AG753" s="234"/>
      <c r="AH753" s="166">
        <f>IF(PMKAFAAPAYER[[#This Row],[ ]]="Payé",PMKAFAAPAYER[[#This Row],[20.02.2025]],0)</f>
        <v>0</v>
      </c>
      <c r="AI753" s="234"/>
      <c r="AJ753" s="176">
        <f>IF(PMKAFAAPAYER[[#This Row],[ ]]="Payé",PMKAFAAPAYER[[#This Row],[27.02.2025]],0)</f>
        <v>0</v>
      </c>
      <c r="AK753" s="47">
        <f t="shared" si="172"/>
        <v>0</v>
      </c>
      <c r="AL753" s="162"/>
      <c r="AM753" s="166">
        <f>IF(PMKAFAAPAYER[[#This Row],[ ]]="Payé",PMKAFAAPAYER[[#This Row],[05.03.2025]],0)</f>
        <v>0</v>
      </c>
      <c r="AN753" s="161"/>
      <c r="AO753" s="166">
        <f>IF(PMKAFAAPAYER[[#This Row],[ ]]="Payé",PMKAFAAPAYER[[#This Row],[12.03.2025]],0)</f>
        <v>0</v>
      </c>
      <c r="AP753" s="161"/>
      <c r="AQ753" s="166">
        <f>IF(PMKAFAAPAYER[[#This Row],[ ]]="Payé",PMKAFAAPAYER[[#This Row],[19.03.2025]],0)</f>
        <v>0</v>
      </c>
      <c r="AR753" s="161"/>
      <c r="AS753" s="176">
        <f>IF(PMKAFAAPAYER[[#This Row],[ ]]="Payé",PMKAFAAPAYER[[#This Row],[26.03.2025]],0)</f>
        <v>0</v>
      </c>
      <c r="AT753" s="17">
        <f t="shared" si="173"/>
        <v>0</v>
      </c>
      <c r="AU753" s="162"/>
      <c r="AV753" s="166">
        <f>IF(PMKAFAAPAYER[[#This Row],[ ]]="Payé",PMKAFAAPAYER[[#This Row],[02.04.2025]],0)</f>
        <v>0</v>
      </c>
      <c r="AW753" s="161"/>
      <c r="AX753" s="166">
        <f>IF(PMKAFAAPAYER[[#This Row],[ ]]="Payé",PMKAFAAPAYER[[#This Row],[09.04.2025]],0)</f>
        <v>0</v>
      </c>
      <c r="AY753" s="161"/>
      <c r="AZ753" s="166">
        <f>IF(PMKAFAAPAYER[[#This Row],[ ]]="Payé",PMKAFAAPAYER[[#This Row],[16.04.2025]],0)</f>
        <v>0</v>
      </c>
      <c r="BA753" s="161"/>
      <c r="BB753" s="166">
        <f>IF(PMKAFAAPAYER[[#This Row],[ ]]="Payé",PMKAFAAPAYER[[#This Row],[23.04.2025]],0)</f>
        <v>0</v>
      </c>
      <c r="BC753" s="161"/>
      <c r="BD753" s="176">
        <f>IF(PMKAFAAPAYER[[#This Row],[ ]]="Payé",PMKAFAAPAYER[[#This Row],[30.04.2025]],0)</f>
        <v>0</v>
      </c>
      <c r="BE753" s="18">
        <f t="shared" si="174"/>
        <v>0</v>
      </c>
      <c r="BF753" s="162"/>
      <c r="BG753" s="166">
        <f>IF(PMKAFAAPAYER[[#This Row],[ ]]="Payé",PMKAFAAPAYER[[#This Row],[07.05.2025]],0)</f>
        <v>0</v>
      </c>
      <c r="BH753" s="161"/>
      <c r="BI753" s="166">
        <f>IF(PMKAFAAPAYER[[#This Row],[ ]]="Payé",PMKAFAAPAYER[[#This Row],[14.05.2025]],0)</f>
        <v>0</v>
      </c>
      <c r="BJ753" s="161"/>
      <c r="BK753" s="166">
        <f>IF(PMKAFAAPAYER[[#This Row],[ ]]="Payé",PMKAFAAPAYER[[#This Row],[21.05.2025]],0)</f>
        <v>0</v>
      </c>
      <c r="BL753" s="161"/>
      <c r="BM753" s="176">
        <f>IF(PMKAFAAPAYER[[#This Row],[ ]]="Payé",PMKAFAAPAYER[[#This Row],[28.05.2025]],0)</f>
        <v>0</v>
      </c>
      <c r="BN753" s="17">
        <f t="shared" si="175"/>
        <v>0</v>
      </c>
      <c r="BO753" s="162"/>
      <c r="BP753" s="166">
        <f>IF(PMKAFAAPAYER[[#This Row],[ ]]="Payé",PMKAFAAPAYER[[#This Row],[04.06.2025]],0)</f>
        <v>0</v>
      </c>
      <c r="BQ753" s="161"/>
      <c r="BR753" s="166">
        <f>IF(PMKAFAAPAYER[[#This Row],[ ]]="Payé",PMKAFAAPAYER[[#This Row],[11.06.2025]],0)</f>
        <v>0</v>
      </c>
      <c r="BS753" s="161"/>
      <c r="BT753" s="166">
        <f>IF(PMKAFAAPAYER[[#This Row],[ ]]="Payé",PMKAFAAPAYER[[#This Row],[18.06.2025]],0)</f>
        <v>0</v>
      </c>
      <c r="BU753" s="161"/>
      <c r="BV753" s="176">
        <f>IF(PMKAFAAPAYER[[#This Row],[ ]]="Payé",PMKAFAAPAYER[[#This Row],[25.06.2025]],0)</f>
        <v>0</v>
      </c>
      <c r="BW753" s="18">
        <f t="shared" si="176"/>
        <v>0</v>
      </c>
      <c r="BX753" s="162"/>
      <c r="BY753" s="166">
        <f>IF(PMKAFAAPAYER[[#This Row],[ ]]="Payé",PMKAFAAPAYER[[#This Row],[02.07.2025]],0)</f>
        <v>0</v>
      </c>
      <c r="BZ753" s="161"/>
      <c r="CA753" s="166">
        <f>IF(PMKAFAAPAYER[[#This Row],[ ]]="Payé",PMKAFAAPAYER[[#This Row],[09.07.2025]],0)</f>
        <v>0</v>
      </c>
      <c r="CB753" s="161"/>
      <c r="CC753" s="166">
        <f>IF(PMKAFAAPAYER[[#This Row],[ ]]="Payé",PMKAFAAPAYER[[#This Row],[16.07.2025]],0)</f>
        <v>0</v>
      </c>
      <c r="CD753" s="161"/>
      <c r="CE753" s="166">
        <f>IF(PMKAFAAPAYER[[#This Row],[ ]]="Payé",PMKAFAAPAYER[[#This Row],[23.07.2025]],0)</f>
        <v>0</v>
      </c>
      <c r="CF753" s="161"/>
      <c r="CG753" s="176">
        <f>IF(PMKAFAAPAYER[[#This Row],[ ]]="Payé",PMKAFAAPAYER[[#This Row],[30.07.2025]],0)</f>
        <v>0</v>
      </c>
      <c r="CH753" s="17">
        <f t="shared" si="177"/>
        <v>0</v>
      </c>
      <c r="CI753" s="162"/>
      <c r="CJ753" s="166">
        <f>IF(PMKAFAAPAYER[[#This Row],[ ]]="Payé",PMKAFAAPAYER[[#This Row],[06.08.2025]],0)</f>
        <v>0</v>
      </c>
      <c r="CK753" s="161"/>
      <c r="CL753" s="166">
        <f>IF(PMKAFAAPAYER[[#This Row],[ ]]="Payé",PMKAFAAPAYER[[#This Row],[13.08.2025]],0)</f>
        <v>0</v>
      </c>
      <c r="CM753" s="161"/>
      <c r="CN753" s="166">
        <f>IF(PMKAFAAPAYER[[#This Row],[ ]]="Payé",PMKAFAAPAYER[[#This Row],[20.08.2025]],0)</f>
        <v>0</v>
      </c>
      <c r="CO753" s="161"/>
      <c r="CP753" s="176">
        <f>IF(PMKAFAAPAYER[[#This Row],[ ]]="Payé",PMKAFAAPAYER[[#This Row],[27.08.2025]],0)</f>
        <v>0</v>
      </c>
      <c r="CQ753" s="18">
        <f t="shared" si="178"/>
        <v>0</v>
      </c>
      <c r="CR753" s="162"/>
      <c r="CS753" s="166">
        <f>IF(PMKAFAAPAYER[[#This Row],[ ]]="Payé",PMKAFAAPAYER[[#This Row],[03.09.2025]],0)</f>
        <v>0</v>
      </c>
      <c r="CT753" s="161"/>
      <c r="CU753" s="166">
        <f>IF(PMKAFAAPAYER[[#This Row],[ ]]="Payé",PMKAFAAPAYER[[#This Row],[10.09.2025]],0)</f>
        <v>0</v>
      </c>
      <c r="CV753" s="161"/>
      <c r="CW753" s="166">
        <f>IF(PMKAFAAPAYER[[#This Row],[ ]]="Payé",PMKAFAAPAYER[[#This Row],[17.09.2025]],0)</f>
        <v>0</v>
      </c>
      <c r="CX753" s="161"/>
      <c r="CY753" s="176">
        <f>IF(PMKAFAAPAYER[[#This Row],[ ]]="Payé",PMKAFAAPAYER[[#This Row],[24.09.2025]],0)</f>
        <v>0</v>
      </c>
      <c r="CZ753" s="17">
        <f t="shared" si="179"/>
        <v>0</v>
      </c>
      <c r="DA753" s="162"/>
      <c r="DB753" s="166">
        <f>IF(PMKAFAAPAYER[[#This Row],[ ]]="Payé",PMKAFAAPAYER[[#This Row],[01.10.2025]],0)</f>
        <v>0</v>
      </c>
      <c r="DC753" s="161"/>
      <c r="DD753" s="166">
        <f>IF(PMKAFAAPAYER[[#This Row],[ ]]="Payé",PMKAFAAPAYER[[#This Row],[08.10.2025]],0)</f>
        <v>0</v>
      </c>
      <c r="DE753" s="161"/>
      <c r="DF753" s="166">
        <f>IF(PMKAFAAPAYER[[#This Row],[ ]]="Payé",PMKAFAAPAYER[[#This Row],[15.10.2025]],0)</f>
        <v>0</v>
      </c>
      <c r="DG753" s="161"/>
      <c r="DH753" s="166">
        <f>IF(PMKAFAAPAYER[[#This Row],[ ]]="Payé",PMKAFAAPAYER[[#This Row],[22.10.2025]],0)</f>
        <v>0</v>
      </c>
      <c r="DI753" s="161"/>
      <c r="DJ753" s="176">
        <f>IF(PMKAFAAPAYER[[#This Row],[ ]]="Payé",PMKAFAAPAYER[[#This Row],[29.10.2025]],0)</f>
        <v>0</v>
      </c>
      <c r="DK753" s="18">
        <f t="shared" si="180"/>
        <v>0</v>
      </c>
      <c r="DL753" s="162"/>
      <c r="DM753" s="166">
        <f>IF(PMKAFAAPAYER[[#This Row],[ ]]="Payé",PMKAFAAPAYER[[#This Row],[05.11.2025]],0)</f>
        <v>0</v>
      </c>
      <c r="DN753" s="161"/>
      <c r="DO753" s="166">
        <f>IF(PMKAFAAPAYER[[#This Row],[ ]]="Payé",PMKAFAAPAYER[[#This Row],[12.11.2025]],0)</f>
        <v>0</v>
      </c>
      <c r="DP753" s="161"/>
      <c r="DQ753" s="166">
        <f>IF(PMKAFAAPAYER[[#This Row],[ ]]="Payé",PMKAFAAPAYER[[#This Row],[19.11.2025]],0)</f>
        <v>0</v>
      </c>
      <c r="DR753" s="161"/>
      <c r="DS753" s="176">
        <f>IF(PMKAFAAPAYER[[#This Row],[ ]]="Payé",PMKAFAAPAYER[[#This Row],[26.11.2025]],0)</f>
        <v>0</v>
      </c>
      <c r="DT753" s="17">
        <f t="shared" si="181"/>
        <v>0</v>
      </c>
      <c r="DU753" s="162"/>
      <c r="DV753" s="166">
        <f>IF(PMKAFAAPAYER[[#This Row],[ ]]="Payé",PMKAFAAPAYER[[#This Row],[03.12.2025]],0)</f>
        <v>0</v>
      </c>
      <c r="DW753" s="161"/>
      <c r="DX753" s="166">
        <f>IF(PMKAFAAPAYER[[#This Row],[ ]]="Payé",PMKAFAAPAYER[[#This Row],[10.12.2025]],0)</f>
        <v>0</v>
      </c>
      <c r="DY753" s="161"/>
      <c r="DZ753" s="166">
        <f>IF(PMKAFAAPAYER[[#This Row],[ ]]="Payé",PMKAFAAPAYER[[#This Row],[17.12.2025]],0)</f>
        <v>0</v>
      </c>
      <c r="EA753" s="161"/>
      <c r="EB753" s="166">
        <f>IF(PMKAFAAPAYER[[#This Row],[ ]]="Payé",PMKAFAAPAYER[[#This Row],[24.12.2025]],0)</f>
        <v>0</v>
      </c>
      <c r="EC753" s="161"/>
      <c r="ED753" s="176">
        <f>IF(PMKAFAAPAYER[[#This Row],[ ]]="Payé",PMKAFAAPAYER[[#This Row],[31.12.2025]],0)</f>
        <v>0</v>
      </c>
      <c r="EE753" s="18">
        <f t="shared" si="182"/>
        <v>0</v>
      </c>
      <c r="EF753" s="11">
        <f t="shared" si="183"/>
        <v>0</v>
      </c>
      <c r="EG753" s="16">
        <f>+PMKAFAAPAYER[[#This Row],[CHF]]-PMKAFAAPAYER[[#This Row],[T2025]]</f>
        <v>0</v>
      </c>
    </row>
    <row r="754" spans="1:137" x14ac:dyDescent="0.3">
      <c r="A754" s="9">
        <f t="shared" si="184"/>
        <v>749</v>
      </c>
      <c r="B754" s="250"/>
      <c r="C754" s="251"/>
      <c r="D754" s="252"/>
      <c r="E754" s="253"/>
      <c r="F754" s="265">
        <f t="shared" si="185"/>
        <v>0</v>
      </c>
      <c r="G754" s="254"/>
      <c r="H754" s="255"/>
      <c r="I754" s="256"/>
      <c r="J754" s="14"/>
      <c r="K754" s="14"/>
      <c r="L754" s="14"/>
      <c r="N754" s="15"/>
      <c r="P754" s="258"/>
      <c r="Q754" s="259"/>
      <c r="R754" s="260"/>
      <c r="S754" s="166">
        <f>IF(PMKAFAAPAYER[[#This Row],[ ]]="Payé",PMKAFAAPAYER[[#This Row],[02.01.2025]],0)</f>
        <v>0</v>
      </c>
      <c r="T754" s="234"/>
      <c r="U754" s="166">
        <f>IF(PMKAFAAPAYER[[#This Row],[ ]]="Payé",PMKAFAAPAYER[[#This Row],[09.01.2025]],0)</f>
        <v>0</v>
      </c>
      <c r="V754" s="234"/>
      <c r="W754" s="166">
        <f>IF(PMKAFAAPAYER[[#This Row],[ ]]="Payé",PMKAFAAPAYER[[#This Row],[16.01.2025]],0)</f>
        <v>0</v>
      </c>
      <c r="X754" s="234"/>
      <c r="Y754" s="166">
        <f>IF(PMKAFAAPAYER[[#This Row],[ ]]="Payé",PMKAFAAPAYER[[#This Row],[23.01.2025]],0)</f>
        <v>0</v>
      </c>
      <c r="Z754" s="234"/>
      <c r="AA754" s="176">
        <f>IF(PMKAFAAPAYER[[#This Row],[ ]]="Payé",PMKAFAAPAYER[[#This Row],[30.01.2025]],0)</f>
        <v>0</v>
      </c>
      <c r="AB754" s="32">
        <f t="shared" si="171"/>
        <v>0</v>
      </c>
      <c r="AC754" s="234"/>
      <c r="AD754" s="166">
        <f>IF(PMKAFAAPAYER[[#This Row],[ ]]="Payé",PMKAFAAPAYER[[#This Row],[06.02.2025]],0)</f>
        <v>0</v>
      </c>
      <c r="AE754" s="234"/>
      <c r="AF754" s="166">
        <f>IF(PMKAFAAPAYER[[#This Row],[ ]]="Payé",PMKAFAAPAYER[[#This Row],[13.02.2025]],0)</f>
        <v>0</v>
      </c>
      <c r="AG754" s="234"/>
      <c r="AH754" s="166">
        <f>IF(PMKAFAAPAYER[[#This Row],[ ]]="Payé",PMKAFAAPAYER[[#This Row],[20.02.2025]],0)</f>
        <v>0</v>
      </c>
      <c r="AI754" s="234"/>
      <c r="AJ754" s="176">
        <f>IF(PMKAFAAPAYER[[#This Row],[ ]]="Payé",PMKAFAAPAYER[[#This Row],[27.02.2025]],0)</f>
        <v>0</v>
      </c>
      <c r="AK754" s="47">
        <f t="shared" si="172"/>
        <v>0</v>
      </c>
      <c r="AL754" s="162"/>
      <c r="AM754" s="166">
        <f>IF(PMKAFAAPAYER[[#This Row],[ ]]="Payé",PMKAFAAPAYER[[#This Row],[05.03.2025]],0)</f>
        <v>0</v>
      </c>
      <c r="AN754" s="161"/>
      <c r="AO754" s="166">
        <f>IF(PMKAFAAPAYER[[#This Row],[ ]]="Payé",PMKAFAAPAYER[[#This Row],[12.03.2025]],0)</f>
        <v>0</v>
      </c>
      <c r="AP754" s="161"/>
      <c r="AQ754" s="166">
        <f>IF(PMKAFAAPAYER[[#This Row],[ ]]="Payé",PMKAFAAPAYER[[#This Row],[19.03.2025]],0)</f>
        <v>0</v>
      </c>
      <c r="AR754" s="161"/>
      <c r="AS754" s="176">
        <f>IF(PMKAFAAPAYER[[#This Row],[ ]]="Payé",PMKAFAAPAYER[[#This Row],[26.03.2025]],0)</f>
        <v>0</v>
      </c>
      <c r="AT754" s="17">
        <f t="shared" si="173"/>
        <v>0</v>
      </c>
      <c r="AU754" s="162"/>
      <c r="AV754" s="166">
        <f>IF(PMKAFAAPAYER[[#This Row],[ ]]="Payé",PMKAFAAPAYER[[#This Row],[02.04.2025]],0)</f>
        <v>0</v>
      </c>
      <c r="AW754" s="161"/>
      <c r="AX754" s="166">
        <f>IF(PMKAFAAPAYER[[#This Row],[ ]]="Payé",PMKAFAAPAYER[[#This Row],[09.04.2025]],0)</f>
        <v>0</v>
      </c>
      <c r="AY754" s="161"/>
      <c r="AZ754" s="166">
        <f>IF(PMKAFAAPAYER[[#This Row],[ ]]="Payé",PMKAFAAPAYER[[#This Row],[16.04.2025]],0)</f>
        <v>0</v>
      </c>
      <c r="BA754" s="161"/>
      <c r="BB754" s="166">
        <f>IF(PMKAFAAPAYER[[#This Row],[ ]]="Payé",PMKAFAAPAYER[[#This Row],[23.04.2025]],0)</f>
        <v>0</v>
      </c>
      <c r="BC754" s="161"/>
      <c r="BD754" s="176">
        <f>IF(PMKAFAAPAYER[[#This Row],[ ]]="Payé",PMKAFAAPAYER[[#This Row],[30.04.2025]],0)</f>
        <v>0</v>
      </c>
      <c r="BE754" s="18">
        <f t="shared" si="174"/>
        <v>0</v>
      </c>
      <c r="BF754" s="162"/>
      <c r="BG754" s="166">
        <f>IF(PMKAFAAPAYER[[#This Row],[ ]]="Payé",PMKAFAAPAYER[[#This Row],[07.05.2025]],0)</f>
        <v>0</v>
      </c>
      <c r="BH754" s="161"/>
      <c r="BI754" s="166">
        <f>IF(PMKAFAAPAYER[[#This Row],[ ]]="Payé",PMKAFAAPAYER[[#This Row],[14.05.2025]],0)</f>
        <v>0</v>
      </c>
      <c r="BJ754" s="161"/>
      <c r="BK754" s="166">
        <f>IF(PMKAFAAPAYER[[#This Row],[ ]]="Payé",PMKAFAAPAYER[[#This Row],[21.05.2025]],0)</f>
        <v>0</v>
      </c>
      <c r="BL754" s="161"/>
      <c r="BM754" s="176">
        <f>IF(PMKAFAAPAYER[[#This Row],[ ]]="Payé",PMKAFAAPAYER[[#This Row],[28.05.2025]],0)</f>
        <v>0</v>
      </c>
      <c r="BN754" s="17">
        <f t="shared" si="175"/>
        <v>0</v>
      </c>
      <c r="BO754" s="162"/>
      <c r="BP754" s="166">
        <f>IF(PMKAFAAPAYER[[#This Row],[ ]]="Payé",PMKAFAAPAYER[[#This Row],[04.06.2025]],0)</f>
        <v>0</v>
      </c>
      <c r="BQ754" s="161"/>
      <c r="BR754" s="166">
        <f>IF(PMKAFAAPAYER[[#This Row],[ ]]="Payé",PMKAFAAPAYER[[#This Row],[11.06.2025]],0)</f>
        <v>0</v>
      </c>
      <c r="BS754" s="161"/>
      <c r="BT754" s="166">
        <f>IF(PMKAFAAPAYER[[#This Row],[ ]]="Payé",PMKAFAAPAYER[[#This Row],[18.06.2025]],0)</f>
        <v>0</v>
      </c>
      <c r="BU754" s="161"/>
      <c r="BV754" s="176">
        <f>IF(PMKAFAAPAYER[[#This Row],[ ]]="Payé",PMKAFAAPAYER[[#This Row],[25.06.2025]],0)</f>
        <v>0</v>
      </c>
      <c r="BW754" s="18">
        <f t="shared" si="176"/>
        <v>0</v>
      </c>
      <c r="BX754" s="162"/>
      <c r="BY754" s="166">
        <f>IF(PMKAFAAPAYER[[#This Row],[ ]]="Payé",PMKAFAAPAYER[[#This Row],[02.07.2025]],0)</f>
        <v>0</v>
      </c>
      <c r="BZ754" s="161"/>
      <c r="CA754" s="166">
        <f>IF(PMKAFAAPAYER[[#This Row],[ ]]="Payé",PMKAFAAPAYER[[#This Row],[09.07.2025]],0)</f>
        <v>0</v>
      </c>
      <c r="CB754" s="161"/>
      <c r="CC754" s="166">
        <f>IF(PMKAFAAPAYER[[#This Row],[ ]]="Payé",PMKAFAAPAYER[[#This Row],[16.07.2025]],0)</f>
        <v>0</v>
      </c>
      <c r="CD754" s="161"/>
      <c r="CE754" s="166">
        <f>IF(PMKAFAAPAYER[[#This Row],[ ]]="Payé",PMKAFAAPAYER[[#This Row],[23.07.2025]],0)</f>
        <v>0</v>
      </c>
      <c r="CF754" s="161"/>
      <c r="CG754" s="176">
        <f>IF(PMKAFAAPAYER[[#This Row],[ ]]="Payé",PMKAFAAPAYER[[#This Row],[30.07.2025]],0)</f>
        <v>0</v>
      </c>
      <c r="CH754" s="17">
        <f t="shared" si="177"/>
        <v>0</v>
      </c>
      <c r="CI754" s="162"/>
      <c r="CJ754" s="166">
        <f>IF(PMKAFAAPAYER[[#This Row],[ ]]="Payé",PMKAFAAPAYER[[#This Row],[06.08.2025]],0)</f>
        <v>0</v>
      </c>
      <c r="CK754" s="161"/>
      <c r="CL754" s="166">
        <f>IF(PMKAFAAPAYER[[#This Row],[ ]]="Payé",PMKAFAAPAYER[[#This Row],[13.08.2025]],0)</f>
        <v>0</v>
      </c>
      <c r="CM754" s="161"/>
      <c r="CN754" s="166">
        <f>IF(PMKAFAAPAYER[[#This Row],[ ]]="Payé",PMKAFAAPAYER[[#This Row],[20.08.2025]],0)</f>
        <v>0</v>
      </c>
      <c r="CO754" s="161"/>
      <c r="CP754" s="176">
        <f>IF(PMKAFAAPAYER[[#This Row],[ ]]="Payé",PMKAFAAPAYER[[#This Row],[27.08.2025]],0)</f>
        <v>0</v>
      </c>
      <c r="CQ754" s="18">
        <f t="shared" si="178"/>
        <v>0</v>
      </c>
      <c r="CR754" s="162"/>
      <c r="CS754" s="166">
        <f>IF(PMKAFAAPAYER[[#This Row],[ ]]="Payé",PMKAFAAPAYER[[#This Row],[03.09.2025]],0)</f>
        <v>0</v>
      </c>
      <c r="CT754" s="161"/>
      <c r="CU754" s="166">
        <f>IF(PMKAFAAPAYER[[#This Row],[ ]]="Payé",PMKAFAAPAYER[[#This Row],[10.09.2025]],0)</f>
        <v>0</v>
      </c>
      <c r="CV754" s="161"/>
      <c r="CW754" s="166">
        <f>IF(PMKAFAAPAYER[[#This Row],[ ]]="Payé",PMKAFAAPAYER[[#This Row],[17.09.2025]],0)</f>
        <v>0</v>
      </c>
      <c r="CX754" s="161"/>
      <c r="CY754" s="176">
        <f>IF(PMKAFAAPAYER[[#This Row],[ ]]="Payé",PMKAFAAPAYER[[#This Row],[24.09.2025]],0)</f>
        <v>0</v>
      </c>
      <c r="CZ754" s="17">
        <f t="shared" si="179"/>
        <v>0</v>
      </c>
      <c r="DA754" s="162"/>
      <c r="DB754" s="166">
        <f>IF(PMKAFAAPAYER[[#This Row],[ ]]="Payé",PMKAFAAPAYER[[#This Row],[01.10.2025]],0)</f>
        <v>0</v>
      </c>
      <c r="DC754" s="161"/>
      <c r="DD754" s="166">
        <f>IF(PMKAFAAPAYER[[#This Row],[ ]]="Payé",PMKAFAAPAYER[[#This Row],[08.10.2025]],0)</f>
        <v>0</v>
      </c>
      <c r="DE754" s="161"/>
      <c r="DF754" s="166">
        <f>IF(PMKAFAAPAYER[[#This Row],[ ]]="Payé",PMKAFAAPAYER[[#This Row],[15.10.2025]],0)</f>
        <v>0</v>
      </c>
      <c r="DG754" s="161"/>
      <c r="DH754" s="166">
        <f>IF(PMKAFAAPAYER[[#This Row],[ ]]="Payé",PMKAFAAPAYER[[#This Row],[22.10.2025]],0)</f>
        <v>0</v>
      </c>
      <c r="DI754" s="161"/>
      <c r="DJ754" s="176">
        <f>IF(PMKAFAAPAYER[[#This Row],[ ]]="Payé",PMKAFAAPAYER[[#This Row],[29.10.2025]],0)</f>
        <v>0</v>
      </c>
      <c r="DK754" s="18">
        <f t="shared" si="180"/>
        <v>0</v>
      </c>
      <c r="DL754" s="162"/>
      <c r="DM754" s="166">
        <f>IF(PMKAFAAPAYER[[#This Row],[ ]]="Payé",PMKAFAAPAYER[[#This Row],[05.11.2025]],0)</f>
        <v>0</v>
      </c>
      <c r="DN754" s="161"/>
      <c r="DO754" s="166">
        <f>IF(PMKAFAAPAYER[[#This Row],[ ]]="Payé",PMKAFAAPAYER[[#This Row],[12.11.2025]],0)</f>
        <v>0</v>
      </c>
      <c r="DP754" s="161"/>
      <c r="DQ754" s="166">
        <f>IF(PMKAFAAPAYER[[#This Row],[ ]]="Payé",PMKAFAAPAYER[[#This Row],[19.11.2025]],0)</f>
        <v>0</v>
      </c>
      <c r="DR754" s="161"/>
      <c r="DS754" s="176">
        <f>IF(PMKAFAAPAYER[[#This Row],[ ]]="Payé",PMKAFAAPAYER[[#This Row],[26.11.2025]],0)</f>
        <v>0</v>
      </c>
      <c r="DT754" s="17">
        <f t="shared" si="181"/>
        <v>0</v>
      </c>
      <c r="DU754" s="162"/>
      <c r="DV754" s="166">
        <f>IF(PMKAFAAPAYER[[#This Row],[ ]]="Payé",PMKAFAAPAYER[[#This Row],[03.12.2025]],0)</f>
        <v>0</v>
      </c>
      <c r="DW754" s="161"/>
      <c r="DX754" s="166">
        <f>IF(PMKAFAAPAYER[[#This Row],[ ]]="Payé",PMKAFAAPAYER[[#This Row],[10.12.2025]],0)</f>
        <v>0</v>
      </c>
      <c r="DY754" s="161"/>
      <c r="DZ754" s="166">
        <f>IF(PMKAFAAPAYER[[#This Row],[ ]]="Payé",PMKAFAAPAYER[[#This Row],[17.12.2025]],0)</f>
        <v>0</v>
      </c>
      <c r="EA754" s="161"/>
      <c r="EB754" s="166">
        <f>IF(PMKAFAAPAYER[[#This Row],[ ]]="Payé",PMKAFAAPAYER[[#This Row],[24.12.2025]],0)</f>
        <v>0</v>
      </c>
      <c r="EC754" s="161"/>
      <c r="ED754" s="176">
        <f>IF(PMKAFAAPAYER[[#This Row],[ ]]="Payé",PMKAFAAPAYER[[#This Row],[31.12.2025]],0)</f>
        <v>0</v>
      </c>
      <c r="EE754" s="18">
        <f t="shared" si="182"/>
        <v>0</v>
      </c>
      <c r="EF754" s="11">
        <f t="shared" si="183"/>
        <v>0</v>
      </c>
      <c r="EG754" s="16">
        <f>+PMKAFAAPAYER[[#This Row],[CHF]]-PMKAFAAPAYER[[#This Row],[T2025]]</f>
        <v>0</v>
      </c>
    </row>
    <row r="755" spans="1:137" x14ac:dyDescent="0.3">
      <c r="A755" s="9">
        <f t="shared" si="184"/>
        <v>750</v>
      </c>
      <c r="B755" s="250"/>
      <c r="C755" s="251"/>
      <c r="D755" s="252"/>
      <c r="E755" s="253"/>
      <c r="F755" s="265">
        <f t="shared" si="185"/>
        <v>0</v>
      </c>
      <c r="G755" s="254"/>
      <c r="H755" s="255"/>
      <c r="I755" s="256"/>
      <c r="J755" s="14"/>
      <c r="K755" s="14"/>
      <c r="L755" s="14"/>
      <c r="N755" s="15"/>
      <c r="P755" s="258"/>
      <c r="Q755" s="259"/>
      <c r="R755" s="260"/>
      <c r="S755" s="166">
        <f>IF(PMKAFAAPAYER[[#This Row],[ ]]="Payé",PMKAFAAPAYER[[#This Row],[02.01.2025]],0)</f>
        <v>0</v>
      </c>
      <c r="T755" s="234"/>
      <c r="U755" s="166">
        <f>IF(PMKAFAAPAYER[[#This Row],[ ]]="Payé",PMKAFAAPAYER[[#This Row],[09.01.2025]],0)</f>
        <v>0</v>
      </c>
      <c r="V755" s="234"/>
      <c r="W755" s="166">
        <f>IF(PMKAFAAPAYER[[#This Row],[ ]]="Payé",PMKAFAAPAYER[[#This Row],[16.01.2025]],0)</f>
        <v>0</v>
      </c>
      <c r="X755" s="234"/>
      <c r="Y755" s="166">
        <f>IF(PMKAFAAPAYER[[#This Row],[ ]]="Payé",PMKAFAAPAYER[[#This Row],[23.01.2025]],0)</f>
        <v>0</v>
      </c>
      <c r="Z755" s="234"/>
      <c r="AA755" s="176">
        <f>IF(PMKAFAAPAYER[[#This Row],[ ]]="Payé",PMKAFAAPAYER[[#This Row],[30.01.2025]],0)</f>
        <v>0</v>
      </c>
      <c r="AB755" s="32">
        <f t="shared" si="171"/>
        <v>0</v>
      </c>
      <c r="AC755" s="234"/>
      <c r="AD755" s="166">
        <f>IF(PMKAFAAPAYER[[#This Row],[ ]]="Payé",PMKAFAAPAYER[[#This Row],[06.02.2025]],0)</f>
        <v>0</v>
      </c>
      <c r="AE755" s="234"/>
      <c r="AF755" s="166">
        <f>IF(PMKAFAAPAYER[[#This Row],[ ]]="Payé",PMKAFAAPAYER[[#This Row],[13.02.2025]],0)</f>
        <v>0</v>
      </c>
      <c r="AG755" s="234"/>
      <c r="AH755" s="166">
        <f>IF(PMKAFAAPAYER[[#This Row],[ ]]="Payé",PMKAFAAPAYER[[#This Row],[20.02.2025]],0)</f>
        <v>0</v>
      </c>
      <c r="AI755" s="234"/>
      <c r="AJ755" s="176">
        <f>IF(PMKAFAAPAYER[[#This Row],[ ]]="Payé",PMKAFAAPAYER[[#This Row],[27.02.2025]],0)</f>
        <v>0</v>
      </c>
      <c r="AK755" s="47">
        <f t="shared" si="172"/>
        <v>0</v>
      </c>
      <c r="AL755" s="162"/>
      <c r="AM755" s="166">
        <f>IF(PMKAFAAPAYER[[#This Row],[ ]]="Payé",PMKAFAAPAYER[[#This Row],[05.03.2025]],0)</f>
        <v>0</v>
      </c>
      <c r="AN755" s="161"/>
      <c r="AO755" s="166">
        <f>IF(PMKAFAAPAYER[[#This Row],[ ]]="Payé",PMKAFAAPAYER[[#This Row],[12.03.2025]],0)</f>
        <v>0</v>
      </c>
      <c r="AP755" s="161"/>
      <c r="AQ755" s="166">
        <f>IF(PMKAFAAPAYER[[#This Row],[ ]]="Payé",PMKAFAAPAYER[[#This Row],[19.03.2025]],0)</f>
        <v>0</v>
      </c>
      <c r="AR755" s="161"/>
      <c r="AS755" s="176">
        <f>IF(PMKAFAAPAYER[[#This Row],[ ]]="Payé",PMKAFAAPAYER[[#This Row],[26.03.2025]],0)</f>
        <v>0</v>
      </c>
      <c r="AT755" s="17">
        <f t="shared" si="173"/>
        <v>0</v>
      </c>
      <c r="AU755" s="162"/>
      <c r="AV755" s="166">
        <f>IF(PMKAFAAPAYER[[#This Row],[ ]]="Payé",PMKAFAAPAYER[[#This Row],[02.04.2025]],0)</f>
        <v>0</v>
      </c>
      <c r="AW755" s="161"/>
      <c r="AX755" s="166">
        <f>IF(PMKAFAAPAYER[[#This Row],[ ]]="Payé",PMKAFAAPAYER[[#This Row],[09.04.2025]],0)</f>
        <v>0</v>
      </c>
      <c r="AY755" s="161"/>
      <c r="AZ755" s="166">
        <f>IF(PMKAFAAPAYER[[#This Row],[ ]]="Payé",PMKAFAAPAYER[[#This Row],[16.04.2025]],0)</f>
        <v>0</v>
      </c>
      <c r="BA755" s="161"/>
      <c r="BB755" s="166">
        <f>IF(PMKAFAAPAYER[[#This Row],[ ]]="Payé",PMKAFAAPAYER[[#This Row],[23.04.2025]],0)</f>
        <v>0</v>
      </c>
      <c r="BC755" s="161"/>
      <c r="BD755" s="176">
        <f>IF(PMKAFAAPAYER[[#This Row],[ ]]="Payé",PMKAFAAPAYER[[#This Row],[30.04.2025]],0)</f>
        <v>0</v>
      </c>
      <c r="BE755" s="18">
        <f t="shared" si="174"/>
        <v>0</v>
      </c>
      <c r="BF755" s="162"/>
      <c r="BG755" s="166">
        <f>IF(PMKAFAAPAYER[[#This Row],[ ]]="Payé",PMKAFAAPAYER[[#This Row],[07.05.2025]],0)</f>
        <v>0</v>
      </c>
      <c r="BH755" s="161"/>
      <c r="BI755" s="166">
        <f>IF(PMKAFAAPAYER[[#This Row],[ ]]="Payé",PMKAFAAPAYER[[#This Row],[14.05.2025]],0)</f>
        <v>0</v>
      </c>
      <c r="BJ755" s="161"/>
      <c r="BK755" s="166">
        <f>IF(PMKAFAAPAYER[[#This Row],[ ]]="Payé",PMKAFAAPAYER[[#This Row],[21.05.2025]],0)</f>
        <v>0</v>
      </c>
      <c r="BL755" s="161"/>
      <c r="BM755" s="176">
        <f>IF(PMKAFAAPAYER[[#This Row],[ ]]="Payé",PMKAFAAPAYER[[#This Row],[28.05.2025]],0)</f>
        <v>0</v>
      </c>
      <c r="BN755" s="17">
        <f t="shared" si="175"/>
        <v>0</v>
      </c>
      <c r="BO755" s="162"/>
      <c r="BP755" s="166">
        <f>IF(PMKAFAAPAYER[[#This Row],[ ]]="Payé",PMKAFAAPAYER[[#This Row],[04.06.2025]],0)</f>
        <v>0</v>
      </c>
      <c r="BQ755" s="161"/>
      <c r="BR755" s="166">
        <f>IF(PMKAFAAPAYER[[#This Row],[ ]]="Payé",PMKAFAAPAYER[[#This Row],[11.06.2025]],0)</f>
        <v>0</v>
      </c>
      <c r="BS755" s="161"/>
      <c r="BT755" s="166">
        <f>IF(PMKAFAAPAYER[[#This Row],[ ]]="Payé",PMKAFAAPAYER[[#This Row],[18.06.2025]],0)</f>
        <v>0</v>
      </c>
      <c r="BU755" s="161"/>
      <c r="BV755" s="176">
        <f>IF(PMKAFAAPAYER[[#This Row],[ ]]="Payé",PMKAFAAPAYER[[#This Row],[25.06.2025]],0)</f>
        <v>0</v>
      </c>
      <c r="BW755" s="18">
        <f t="shared" si="176"/>
        <v>0</v>
      </c>
      <c r="BX755" s="162"/>
      <c r="BY755" s="166">
        <f>IF(PMKAFAAPAYER[[#This Row],[ ]]="Payé",PMKAFAAPAYER[[#This Row],[02.07.2025]],0)</f>
        <v>0</v>
      </c>
      <c r="BZ755" s="161"/>
      <c r="CA755" s="166">
        <f>IF(PMKAFAAPAYER[[#This Row],[ ]]="Payé",PMKAFAAPAYER[[#This Row],[09.07.2025]],0)</f>
        <v>0</v>
      </c>
      <c r="CB755" s="161"/>
      <c r="CC755" s="166">
        <f>IF(PMKAFAAPAYER[[#This Row],[ ]]="Payé",PMKAFAAPAYER[[#This Row],[16.07.2025]],0)</f>
        <v>0</v>
      </c>
      <c r="CD755" s="161"/>
      <c r="CE755" s="166">
        <f>IF(PMKAFAAPAYER[[#This Row],[ ]]="Payé",PMKAFAAPAYER[[#This Row],[23.07.2025]],0)</f>
        <v>0</v>
      </c>
      <c r="CF755" s="161"/>
      <c r="CG755" s="176">
        <f>IF(PMKAFAAPAYER[[#This Row],[ ]]="Payé",PMKAFAAPAYER[[#This Row],[30.07.2025]],0)</f>
        <v>0</v>
      </c>
      <c r="CH755" s="17">
        <f t="shared" si="177"/>
        <v>0</v>
      </c>
      <c r="CI755" s="162"/>
      <c r="CJ755" s="166">
        <f>IF(PMKAFAAPAYER[[#This Row],[ ]]="Payé",PMKAFAAPAYER[[#This Row],[06.08.2025]],0)</f>
        <v>0</v>
      </c>
      <c r="CK755" s="161"/>
      <c r="CL755" s="166">
        <f>IF(PMKAFAAPAYER[[#This Row],[ ]]="Payé",PMKAFAAPAYER[[#This Row],[13.08.2025]],0)</f>
        <v>0</v>
      </c>
      <c r="CM755" s="161"/>
      <c r="CN755" s="166">
        <f>IF(PMKAFAAPAYER[[#This Row],[ ]]="Payé",PMKAFAAPAYER[[#This Row],[20.08.2025]],0)</f>
        <v>0</v>
      </c>
      <c r="CO755" s="161"/>
      <c r="CP755" s="176">
        <f>IF(PMKAFAAPAYER[[#This Row],[ ]]="Payé",PMKAFAAPAYER[[#This Row],[27.08.2025]],0)</f>
        <v>0</v>
      </c>
      <c r="CQ755" s="18">
        <f t="shared" si="178"/>
        <v>0</v>
      </c>
      <c r="CR755" s="162"/>
      <c r="CS755" s="166">
        <f>IF(PMKAFAAPAYER[[#This Row],[ ]]="Payé",PMKAFAAPAYER[[#This Row],[03.09.2025]],0)</f>
        <v>0</v>
      </c>
      <c r="CT755" s="161"/>
      <c r="CU755" s="166">
        <f>IF(PMKAFAAPAYER[[#This Row],[ ]]="Payé",PMKAFAAPAYER[[#This Row],[10.09.2025]],0)</f>
        <v>0</v>
      </c>
      <c r="CV755" s="161"/>
      <c r="CW755" s="166">
        <f>IF(PMKAFAAPAYER[[#This Row],[ ]]="Payé",PMKAFAAPAYER[[#This Row],[17.09.2025]],0)</f>
        <v>0</v>
      </c>
      <c r="CX755" s="161"/>
      <c r="CY755" s="176">
        <f>IF(PMKAFAAPAYER[[#This Row],[ ]]="Payé",PMKAFAAPAYER[[#This Row],[24.09.2025]],0)</f>
        <v>0</v>
      </c>
      <c r="CZ755" s="17">
        <f t="shared" si="179"/>
        <v>0</v>
      </c>
      <c r="DA755" s="162"/>
      <c r="DB755" s="166">
        <f>IF(PMKAFAAPAYER[[#This Row],[ ]]="Payé",PMKAFAAPAYER[[#This Row],[01.10.2025]],0)</f>
        <v>0</v>
      </c>
      <c r="DC755" s="161"/>
      <c r="DD755" s="166">
        <f>IF(PMKAFAAPAYER[[#This Row],[ ]]="Payé",PMKAFAAPAYER[[#This Row],[08.10.2025]],0)</f>
        <v>0</v>
      </c>
      <c r="DE755" s="161"/>
      <c r="DF755" s="166">
        <f>IF(PMKAFAAPAYER[[#This Row],[ ]]="Payé",PMKAFAAPAYER[[#This Row],[15.10.2025]],0)</f>
        <v>0</v>
      </c>
      <c r="DG755" s="161"/>
      <c r="DH755" s="166">
        <f>IF(PMKAFAAPAYER[[#This Row],[ ]]="Payé",PMKAFAAPAYER[[#This Row],[22.10.2025]],0)</f>
        <v>0</v>
      </c>
      <c r="DI755" s="161"/>
      <c r="DJ755" s="176">
        <f>IF(PMKAFAAPAYER[[#This Row],[ ]]="Payé",PMKAFAAPAYER[[#This Row],[29.10.2025]],0)</f>
        <v>0</v>
      </c>
      <c r="DK755" s="18">
        <f t="shared" si="180"/>
        <v>0</v>
      </c>
      <c r="DL755" s="162"/>
      <c r="DM755" s="166">
        <f>IF(PMKAFAAPAYER[[#This Row],[ ]]="Payé",PMKAFAAPAYER[[#This Row],[05.11.2025]],0)</f>
        <v>0</v>
      </c>
      <c r="DN755" s="161"/>
      <c r="DO755" s="166">
        <f>IF(PMKAFAAPAYER[[#This Row],[ ]]="Payé",PMKAFAAPAYER[[#This Row],[12.11.2025]],0)</f>
        <v>0</v>
      </c>
      <c r="DP755" s="161"/>
      <c r="DQ755" s="166">
        <f>IF(PMKAFAAPAYER[[#This Row],[ ]]="Payé",PMKAFAAPAYER[[#This Row],[19.11.2025]],0)</f>
        <v>0</v>
      </c>
      <c r="DR755" s="161"/>
      <c r="DS755" s="176">
        <f>IF(PMKAFAAPAYER[[#This Row],[ ]]="Payé",PMKAFAAPAYER[[#This Row],[26.11.2025]],0)</f>
        <v>0</v>
      </c>
      <c r="DT755" s="17">
        <f t="shared" si="181"/>
        <v>0</v>
      </c>
      <c r="DU755" s="162"/>
      <c r="DV755" s="166">
        <f>IF(PMKAFAAPAYER[[#This Row],[ ]]="Payé",PMKAFAAPAYER[[#This Row],[03.12.2025]],0)</f>
        <v>0</v>
      </c>
      <c r="DW755" s="161"/>
      <c r="DX755" s="166">
        <f>IF(PMKAFAAPAYER[[#This Row],[ ]]="Payé",PMKAFAAPAYER[[#This Row],[10.12.2025]],0)</f>
        <v>0</v>
      </c>
      <c r="DY755" s="161"/>
      <c r="DZ755" s="166">
        <f>IF(PMKAFAAPAYER[[#This Row],[ ]]="Payé",PMKAFAAPAYER[[#This Row],[17.12.2025]],0)</f>
        <v>0</v>
      </c>
      <c r="EA755" s="161"/>
      <c r="EB755" s="166">
        <f>IF(PMKAFAAPAYER[[#This Row],[ ]]="Payé",PMKAFAAPAYER[[#This Row],[24.12.2025]],0)</f>
        <v>0</v>
      </c>
      <c r="EC755" s="161"/>
      <c r="ED755" s="176">
        <f>IF(PMKAFAAPAYER[[#This Row],[ ]]="Payé",PMKAFAAPAYER[[#This Row],[31.12.2025]],0)</f>
        <v>0</v>
      </c>
      <c r="EE755" s="18">
        <f t="shared" si="182"/>
        <v>0</v>
      </c>
      <c r="EF755" s="11">
        <f t="shared" si="183"/>
        <v>0</v>
      </c>
      <c r="EG755" s="16">
        <f>+PMKAFAAPAYER[[#This Row],[CHF]]-PMKAFAAPAYER[[#This Row],[T2025]]</f>
        <v>0</v>
      </c>
    </row>
    <row r="756" spans="1:137" x14ac:dyDescent="0.3">
      <c r="A756" s="9">
        <f t="shared" si="184"/>
        <v>751</v>
      </c>
      <c r="B756" s="250"/>
      <c r="C756" s="251"/>
      <c r="D756" s="252"/>
      <c r="E756" s="253"/>
      <c r="F756" s="265">
        <f t="shared" si="185"/>
        <v>0</v>
      </c>
      <c r="G756" s="254"/>
      <c r="H756" s="255"/>
      <c r="I756" s="256"/>
      <c r="J756" s="14"/>
      <c r="K756" s="14"/>
      <c r="L756" s="14"/>
      <c r="N756" s="15"/>
      <c r="P756" s="258"/>
      <c r="Q756" s="259"/>
      <c r="R756" s="260"/>
      <c r="S756" s="166">
        <f>IF(PMKAFAAPAYER[[#This Row],[ ]]="Payé",PMKAFAAPAYER[[#This Row],[02.01.2025]],0)</f>
        <v>0</v>
      </c>
      <c r="T756" s="234"/>
      <c r="U756" s="166">
        <f>IF(PMKAFAAPAYER[[#This Row],[ ]]="Payé",PMKAFAAPAYER[[#This Row],[09.01.2025]],0)</f>
        <v>0</v>
      </c>
      <c r="V756" s="234"/>
      <c r="W756" s="166">
        <f>IF(PMKAFAAPAYER[[#This Row],[ ]]="Payé",PMKAFAAPAYER[[#This Row],[16.01.2025]],0)</f>
        <v>0</v>
      </c>
      <c r="X756" s="234"/>
      <c r="Y756" s="166">
        <f>IF(PMKAFAAPAYER[[#This Row],[ ]]="Payé",PMKAFAAPAYER[[#This Row],[23.01.2025]],0)</f>
        <v>0</v>
      </c>
      <c r="Z756" s="234"/>
      <c r="AA756" s="176">
        <f>IF(PMKAFAAPAYER[[#This Row],[ ]]="Payé",PMKAFAAPAYER[[#This Row],[30.01.2025]],0)</f>
        <v>0</v>
      </c>
      <c r="AB756" s="32">
        <f t="shared" si="171"/>
        <v>0</v>
      </c>
      <c r="AC756" s="234"/>
      <c r="AD756" s="166">
        <f>IF(PMKAFAAPAYER[[#This Row],[ ]]="Payé",PMKAFAAPAYER[[#This Row],[06.02.2025]],0)</f>
        <v>0</v>
      </c>
      <c r="AE756" s="234"/>
      <c r="AF756" s="166">
        <f>IF(PMKAFAAPAYER[[#This Row],[ ]]="Payé",PMKAFAAPAYER[[#This Row],[13.02.2025]],0)</f>
        <v>0</v>
      </c>
      <c r="AG756" s="234"/>
      <c r="AH756" s="166">
        <f>IF(PMKAFAAPAYER[[#This Row],[ ]]="Payé",PMKAFAAPAYER[[#This Row],[20.02.2025]],0)</f>
        <v>0</v>
      </c>
      <c r="AI756" s="234"/>
      <c r="AJ756" s="176">
        <f>IF(PMKAFAAPAYER[[#This Row],[ ]]="Payé",PMKAFAAPAYER[[#This Row],[27.02.2025]],0)</f>
        <v>0</v>
      </c>
      <c r="AK756" s="47">
        <f t="shared" si="172"/>
        <v>0</v>
      </c>
      <c r="AL756" s="162"/>
      <c r="AM756" s="166">
        <f>IF(PMKAFAAPAYER[[#This Row],[ ]]="Payé",PMKAFAAPAYER[[#This Row],[05.03.2025]],0)</f>
        <v>0</v>
      </c>
      <c r="AN756" s="161"/>
      <c r="AO756" s="166">
        <f>IF(PMKAFAAPAYER[[#This Row],[ ]]="Payé",PMKAFAAPAYER[[#This Row],[12.03.2025]],0)</f>
        <v>0</v>
      </c>
      <c r="AP756" s="161"/>
      <c r="AQ756" s="166">
        <f>IF(PMKAFAAPAYER[[#This Row],[ ]]="Payé",PMKAFAAPAYER[[#This Row],[19.03.2025]],0)</f>
        <v>0</v>
      </c>
      <c r="AR756" s="161"/>
      <c r="AS756" s="176">
        <f>IF(PMKAFAAPAYER[[#This Row],[ ]]="Payé",PMKAFAAPAYER[[#This Row],[26.03.2025]],0)</f>
        <v>0</v>
      </c>
      <c r="AT756" s="17">
        <f t="shared" si="173"/>
        <v>0</v>
      </c>
      <c r="AU756" s="162"/>
      <c r="AV756" s="166">
        <f>IF(PMKAFAAPAYER[[#This Row],[ ]]="Payé",PMKAFAAPAYER[[#This Row],[02.04.2025]],0)</f>
        <v>0</v>
      </c>
      <c r="AW756" s="161"/>
      <c r="AX756" s="166">
        <f>IF(PMKAFAAPAYER[[#This Row],[ ]]="Payé",PMKAFAAPAYER[[#This Row],[09.04.2025]],0)</f>
        <v>0</v>
      </c>
      <c r="AY756" s="161"/>
      <c r="AZ756" s="166">
        <f>IF(PMKAFAAPAYER[[#This Row],[ ]]="Payé",PMKAFAAPAYER[[#This Row],[16.04.2025]],0)</f>
        <v>0</v>
      </c>
      <c r="BA756" s="161"/>
      <c r="BB756" s="166">
        <f>IF(PMKAFAAPAYER[[#This Row],[ ]]="Payé",PMKAFAAPAYER[[#This Row],[23.04.2025]],0)</f>
        <v>0</v>
      </c>
      <c r="BC756" s="161"/>
      <c r="BD756" s="176">
        <f>IF(PMKAFAAPAYER[[#This Row],[ ]]="Payé",PMKAFAAPAYER[[#This Row],[30.04.2025]],0)</f>
        <v>0</v>
      </c>
      <c r="BE756" s="18">
        <f t="shared" si="174"/>
        <v>0</v>
      </c>
      <c r="BF756" s="162"/>
      <c r="BG756" s="166">
        <f>IF(PMKAFAAPAYER[[#This Row],[ ]]="Payé",PMKAFAAPAYER[[#This Row],[07.05.2025]],0)</f>
        <v>0</v>
      </c>
      <c r="BH756" s="161"/>
      <c r="BI756" s="166">
        <f>IF(PMKAFAAPAYER[[#This Row],[ ]]="Payé",PMKAFAAPAYER[[#This Row],[14.05.2025]],0)</f>
        <v>0</v>
      </c>
      <c r="BJ756" s="161"/>
      <c r="BK756" s="166">
        <f>IF(PMKAFAAPAYER[[#This Row],[ ]]="Payé",PMKAFAAPAYER[[#This Row],[21.05.2025]],0)</f>
        <v>0</v>
      </c>
      <c r="BL756" s="161"/>
      <c r="BM756" s="176">
        <f>IF(PMKAFAAPAYER[[#This Row],[ ]]="Payé",PMKAFAAPAYER[[#This Row],[28.05.2025]],0)</f>
        <v>0</v>
      </c>
      <c r="BN756" s="17">
        <f t="shared" si="175"/>
        <v>0</v>
      </c>
      <c r="BO756" s="162"/>
      <c r="BP756" s="166">
        <f>IF(PMKAFAAPAYER[[#This Row],[ ]]="Payé",PMKAFAAPAYER[[#This Row],[04.06.2025]],0)</f>
        <v>0</v>
      </c>
      <c r="BQ756" s="161"/>
      <c r="BR756" s="166">
        <f>IF(PMKAFAAPAYER[[#This Row],[ ]]="Payé",PMKAFAAPAYER[[#This Row],[11.06.2025]],0)</f>
        <v>0</v>
      </c>
      <c r="BS756" s="161"/>
      <c r="BT756" s="166">
        <f>IF(PMKAFAAPAYER[[#This Row],[ ]]="Payé",PMKAFAAPAYER[[#This Row],[18.06.2025]],0)</f>
        <v>0</v>
      </c>
      <c r="BU756" s="161"/>
      <c r="BV756" s="176">
        <f>IF(PMKAFAAPAYER[[#This Row],[ ]]="Payé",PMKAFAAPAYER[[#This Row],[25.06.2025]],0)</f>
        <v>0</v>
      </c>
      <c r="BW756" s="18">
        <f t="shared" si="176"/>
        <v>0</v>
      </c>
      <c r="BX756" s="162"/>
      <c r="BY756" s="166">
        <f>IF(PMKAFAAPAYER[[#This Row],[ ]]="Payé",PMKAFAAPAYER[[#This Row],[02.07.2025]],0)</f>
        <v>0</v>
      </c>
      <c r="BZ756" s="161"/>
      <c r="CA756" s="166">
        <f>IF(PMKAFAAPAYER[[#This Row],[ ]]="Payé",PMKAFAAPAYER[[#This Row],[09.07.2025]],0)</f>
        <v>0</v>
      </c>
      <c r="CB756" s="161"/>
      <c r="CC756" s="166">
        <f>IF(PMKAFAAPAYER[[#This Row],[ ]]="Payé",PMKAFAAPAYER[[#This Row],[16.07.2025]],0)</f>
        <v>0</v>
      </c>
      <c r="CD756" s="161"/>
      <c r="CE756" s="166">
        <f>IF(PMKAFAAPAYER[[#This Row],[ ]]="Payé",PMKAFAAPAYER[[#This Row],[23.07.2025]],0)</f>
        <v>0</v>
      </c>
      <c r="CF756" s="161"/>
      <c r="CG756" s="176">
        <f>IF(PMKAFAAPAYER[[#This Row],[ ]]="Payé",PMKAFAAPAYER[[#This Row],[30.07.2025]],0)</f>
        <v>0</v>
      </c>
      <c r="CH756" s="17">
        <f t="shared" si="177"/>
        <v>0</v>
      </c>
      <c r="CI756" s="162"/>
      <c r="CJ756" s="166">
        <f>IF(PMKAFAAPAYER[[#This Row],[ ]]="Payé",PMKAFAAPAYER[[#This Row],[06.08.2025]],0)</f>
        <v>0</v>
      </c>
      <c r="CK756" s="161"/>
      <c r="CL756" s="166">
        <f>IF(PMKAFAAPAYER[[#This Row],[ ]]="Payé",PMKAFAAPAYER[[#This Row],[13.08.2025]],0)</f>
        <v>0</v>
      </c>
      <c r="CM756" s="161"/>
      <c r="CN756" s="166">
        <f>IF(PMKAFAAPAYER[[#This Row],[ ]]="Payé",PMKAFAAPAYER[[#This Row],[20.08.2025]],0)</f>
        <v>0</v>
      </c>
      <c r="CO756" s="161"/>
      <c r="CP756" s="176">
        <f>IF(PMKAFAAPAYER[[#This Row],[ ]]="Payé",PMKAFAAPAYER[[#This Row],[27.08.2025]],0)</f>
        <v>0</v>
      </c>
      <c r="CQ756" s="18">
        <f t="shared" si="178"/>
        <v>0</v>
      </c>
      <c r="CR756" s="162"/>
      <c r="CS756" s="166">
        <f>IF(PMKAFAAPAYER[[#This Row],[ ]]="Payé",PMKAFAAPAYER[[#This Row],[03.09.2025]],0)</f>
        <v>0</v>
      </c>
      <c r="CT756" s="161"/>
      <c r="CU756" s="166">
        <f>IF(PMKAFAAPAYER[[#This Row],[ ]]="Payé",PMKAFAAPAYER[[#This Row],[10.09.2025]],0)</f>
        <v>0</v>
      </c>
      <c r="CV756" s="161"/>
      <c r="CW756" s="166">
        <f>IF(PMKAFAAPAYER[[#This Row],[ ]]="Payé",PMKAFAAPAYER[[#This Row],[17.09.2025]],0)</f>
        <v>0</v>
      </c>
      <c r="CX756" s="161"/>
      <c r="CY756" s="176">
        <f>IF(PMKAFAAPAYER[[#This Row],[ ]]="Payé",PMKAFAAPAYER[[#This Row],[24.09.2025]],0)</f>
        <v>0</v>
      </c>
      <c r="CZ756" s="17">
        <f t="shared" si="179"/>
        <v>0</v>
      </c>
      <c r="DA756" s="162"/>
      <c r="DB756" s="166">
        <f>IF(PMKAFAAPAYER[[#This Row],[ ]]="Payé",PMKAFAAPAYER[[#This Row],[01.10.2025]],0)</f>
        <v>0</v>
      </c>
      <c r="DC756" s="161"/>
      <c r="DD756" s="166">
        <f>IF(PMKAFAAPAYER[[#This Row],[ ]]="Payé",PMKAFAAPAYER[[#This Row],[08.10.2025]],0)</f>
        <v>0</v>
      </c>
      <c r="DE756" s="161"/>
      <c r="DF756" s="166">
        <f>IF(PMKAFAAPAYER[[#This Row],[ ]]="Payé",PMKAFAAPAYER[[#This Row],[15.10.2025]],0)</f>
        <v>0</v>
      </c>
      <c r="DG756" s="161"/>
      <c r="DH756" s="166">
        <f>IF(PMKAFAAPAYER[[#This Row],[ ]]="Payé",PMKAFAAPAYER[[#This Row],[22.10.2025]],0)</f>
        <v>0</v>
      </c>
      <c r="DI756" s="161"/>
      <c r="DJ756" s="176">
        <f>IF(PMKAFAAPAYER[[#This Row],[ ]]="Payé",PMKAFAAPAYER[[#This Row],[29.10.2025]],0)</f>
        <v>0</v>
      </c>
      <c r="DK756" s="18">
        <f t="shared" si="180"/>
        <v>0</v>
      </c>
      <c r="DL756" s="162"/>
      <c r="DM756" s="166">
        <f>IF(PMKAFAAPAYER[[#This Row],[ ]]="Payé",PMKAFAAPAYER[[#This Row],[05.11.2025]],0)</f>
        <v>0</v>
      </c>
      <c r="DN756" s="161"/>
      <c r="DO756" s="166">
        <f>IF(PMKAFAAPAYER[[#This Row],[ ]]="Payé",PMKAFAAPAYER[[#This Row],[12.11.2025]],0)</f>
        <v>0</v>
      </c>
      <c r="DP756" s="161"/>
      <c r="DQ756" s="166">
        <f>IF(PMKAFAAPAYER[[#This Row],[ ]]="Payé",PMKAFAAPAYER[[#This Row],[19.11.2025]],0)</f>
        <v>0</v>
      </c>
      <c r="DR756" s="161"/>
      <c r="DS756" s="176">
        <f>IF(PMKAFAAPAYER[[#This Row],[ ]]="Payé",PMKAFAAPAYER[[#This Row],[26.11.2025]],0)</f>
        <v>0</v>
      </c>
      <c r="DT756" s="17">
        <f t="shared" si="181"/>
        <v>0</v>
      </c>
      <c r="DU756" s="162"/>
      <c r="DV756" s="166">
        <f>IF(PMKAFAAPAYER[[#This Row],[ ]]="Payé",PMKAFAAPAYER[[#This Row],[03.12.2025]],0)</f>
        <v>0</v>
      </c>
      <c r="DW756" s="161"/>
      <c r="DX756" s="166">
        <f>IF(PMKAFAAPAYER[[#This Row],[ ]]="Payé",PMKAFAAPAYER[[#This Row],[10.12.2025]],0)</f>
        <v>0</v>
      </c>
      <c r="DY756" s="161"/>
      <c r="DZ756" s="166">
        <f>IF(PMKAFAAPAYER[[#This Row],[ ]]="Payé",PMKAFAAPAYER[[#This Row],[17.12.2025]],0)</f>
        <v>0</v>
      </c>
      <c r="EA756" s="161"/>
      <c r="EB756" s="166">
        <f>IF(PMKAFAAPAYER[[#This Row],[ ]]="Payé",PMKAFAAPAYER[[#This Row],[24.12.2025]],0)</f>
        <v>0</v>
      </c>
      <c r="EC756" s="161"/>
      <c r="ED756" s="176">
        <f>IF(PMKAFAAPAYER[[#This Row],[ ]]="Payé",PMKAFAAPAYER[[#This Row],[31.12.2025]],0)</f>
        <v>0</v>
      </c>
      <c r="EE756" s="18">
        <f t="shared" si="182"/>
        <v>0</v>
      </c>
      <c r="EF756" s="11">
        <f t="shared" si="183"/>
        <v>0</v>
      </c>
      <c r="EG756" s="16">
        <f>+PMKAFAAPAYER[[#This Row],[CHF]]-PMKAFAAPAYER[[#This Row],[T2025]]</f>
        <v>0</v>
      </c>
    </row>
    <row r="757" spans="1:137" x14ac:dyDescent="0.3">
      <c r="A757" s="9">
        <f t="shared" si="184"/>
        <v>752</v>
      </c>
      <c r="B757" s="250"/>
      <c r="C757" s="251"/>
      <c r="D757" s="252"/>
      <c r="E757" s="253"/>
      <c r="F757" s="265">
        <f t="shared" si="185"/>
        <v>0</v>
      </c>
      <c r="G757" s="254"/>
      <c r="H757" s="255"/>
      <c r="I757" s="256"/>
      <c r="J757" s="14"/>
      <c r="K757" s="14"/>
      <c r="L757" s="14"/>
      <c r="N757" s="15"/>
      <c r="P757" s="258"/>
      <c r="Q757" s="259"/>
      <c r="R757" s="260"/>
      <c r="S757" s="166">
        <f>IF(PMKAFAAPAYER[[#This Row],[ ]]="Payé",PMKAFAAPAYER[[#This Row],[02.01.2025]],0)</f>
        <v>0</v>
      </c>
      <c r="T757" s="234"/>
      <c r="U757" s="166">
        <f>IF(PMKAFAAPAYER[[#This Row],[ ]]="Payé",PMKAFAAPAYER[[#This Row],[09.01.2025]],0)</f>
        <v>0</v>
      </c>
      <c r="V757" s="234"/>
      <c r="W757" s="166">
        <f>IF(PMKAFAAPAYER[[#This Row],[ ]]="Payé",PMKAFAAPAYER[[#This Row],[16.01.2025]],0)</f>
        <v>0</v>
      </c>
      <c r="X757" s="234"/>
      <c r="Y757" s="166">
        <f>IF(PMKAFAAPAYER[[#This Row],[ ]]="Payé",PMKAFAAPAYER[[#This Row],[23.01.2025]],0)</f>
        <v>0</v>
      </c>
      <c r="Z757" s="234"/>
      <c r="AA757" s="176">
        <f>IF(PMKAFAAPAYER[[#This Row],[ ]]="Payé",PMKAFAAPAYER[[#This Row],[30.01.2025]],0)</f>
        <v>0</v>
      </c>
      <c r="AB757" s="32">
        <f t="shared" si="171"/>
        <v>0</v>
      </c>
      <c r="AC757" s="234"/>
      <c r="AD757" s="166">
        <f>IF(PMKAFAAPAYER[[#This Row],[ ]]="Payé",PMKAFAAPAYER[[#This Row],[06.02.2025]],0)</f>
        <v>0</v>
      </c>
      <c r="AE757" s="234"/>
      <c r="AF757" s="166">
        <f>IF(PMKAFAAPAYER[[#This Row],[ ]]="Payé",PMKAFAAPAYER[[#This Row],[13.02.2025]],0)</f>
        <v>0</v>
      </c>
      <c r="AG757" s="234"/>
      <c r="AH757" s="166">
        <f>IF(PMKAFAAPAYER[[#This Row],[ ]]="Payé",PMKAFAAPAYER[[#This Row],[20.02.2025]],0)</f>
        <v>0</v>
      </c>
      <c r="AI757" s="234"/>
      <c r="AJ757" s="176">
        <f>IF(PMKAFAAPAYER[[#This Row],[ ]]="Payé",PMKAFAAPAYER[[#This Row],[27.02.2025]],0)</f>
        <v>0</v>
      </c>
      <c r="AK757" s="47">
        <f t="shared" si="172"/>
        <v>0</v>
      </c>
      <c r="AL757" s="162"/>
      <c r="AM757" s="166">
        <f>IF(PMKAFAAPAYER[[#This Row],[ ]]="Payé",PMKAFAAPAYER[[#This Row],[05.03.2025]],0)</f>
        <v>0</v>
      </c>
      <c r="AN757" s="161"/>
      <c r="AO757" s="166">
        <f>IF(PMKAFAAPAYER[[#This Row],[ ]]="Payé",PMKAFAAPAYER[[#This Row],[12.03.2025]],0)</f>
        <v>0</v>
      </c>
      <c r="AP757" s="161"/>
      <c r="AQ757" s="166">
        <f>IF(PMKAFAAPAYER[[#This Row],[ ]]="Payé",PMKAFAAPAYER[[#This Row],[19.03.2025]],0)</f>
        <v>0</v>
      </c>
      <c r="AR757" s="161"/>
      <c r="AS757" s="176">
        <f>IF(PMKAFAAPAYER[[#This Row],[ ]]="Payé",PMKAFAAPAYER[[#This Row],[26.03.2025]],0)</f>
        <v>0</v>
      </c>
      <c r="AT757" s="17">
        <f t="shared" si="173"/>
        <v>0</v>
      </c>
      <c r="AU757" s="162"/>
      <c r="AV757" s="166">
        <f>IF(PMKAFAAPAYER[[#This Row],[ ]]="Payé",PMKAFAAPAYER[[#This Row],[02.04.2025]],0)</f>
        <v>0</v>
      </c>
      <c r="AW757" s="161"/>
      <c r="AX757" s="166">
        <f>IF(PMKAFAAPAYER[[#This Row],[ ]]="Payé",PMKAFAAPAYER[[#This Row],[09.04.2025]],0)</f>
        <v>0</v>
      </c>
      <c r="AY757" s="161"/>
      <c r="AZ757" s="166">
        <f>IF(PMKAFAAPAYER[[#This Row],[ ]]="Payé",PMKAFAAPAYER[[#This Row],[16.04.2025]],0)</f>
        <v>0</v>
      </c>
      <c r="BA757" s="161"/>
      <c r="BB757" s="166">
        <f>IF(PMKAFAAPAYER[[#This Row],[ ]]="Payé",PMKAFAAPAYER[[#This Row],[23.04.2025]],0)</f>
        <v>0</v>
      </c>
      <c r="BC757" s="161"/>
      <c r="BD757" s="176">
        <f>IF(PMKAFAAPAYER[[#This Row],[ ]]="Payé",PMKAFAAPAYER[[#This Row],[30.04.2025]],0)</f>
        <v>0</v>
      </c>
      <c r="BE757" s="18">
        <f t="shared" si="174"/>
        <v>0</v>
      </c>
      <c r="BF757" s="162"/>
      <c r="BG757" s="166">
        <f>IF(PMKAFAAPAYER[[#This Row],[ ]]="Payé",PMKAFAAPAYER[[#This Row],[07.05.2025]],0)</f>
        <v>0</v>
      </c>
      <c r="BH757" s="161"/>
      <c r="BI757" s="166">
        <f>IF(PMKAFAAPAYER[[#This Row],[ ]]="Payé",PMKAFAAPAYER[[#This Row],[14.05.2025]],0)</f>
        <v>0</v>
      </c>
      <c r="BJ757" s="161"/>
      <c r="BK757" s="166">
        <f>IF(PMKAFAAPAYER[[#This Row],[ ]]="Payé",PMKAFAAPAYER[[#This Row],[21.05.2025]],0)</f>
        <v>0</v>
      </c>
      <c r="BL757" s="161"/>
      <c r="BM757" s="176">
        <f>IF(PMKAFAAPAYER[[#This Row],[ ]]="Payé",PMKAFAAPAYER[[#This Row],[28.05.2025]],0)</f>
        <v>0</v>
      </c>
      <c r="BN757" s="17">
        <f t="shared" si="175"/>
        <v>0</v>
      </c>
      <c r="BO757" s="162"/>
      <c r="BP757" s="166">
        <f>IF(PMKAFAAPAYER[[#This Row],[ ]]="Payé",PMKAFAAPAYER[[#This Row],[04.06.2025]],0)</f>
        <v>0</v>
      </c>
      <c r="BQ757" s="161"/>
      <c r="BR757" s="166">
        <f>IF(PMKAFAAPAYER[[#This Row],[ ]]="Payé",PMKAFAAPAYER[[#This Row],[11.06.2025]],0)</f>
        <v>0</v>
      </c>
      <c r="BS757" s="161"/>
      <c r="BT757" s="166">
        <f>IF(PMKAFAAPAYER[[#This Row],[ ]]="Payé",PMKAFAAPAYER[[#This Row],[18.06.2025]],0)</f>
        <v>0</v>
      </c>
      <c r="BU757" s="161"/>
      <c r="BV757" s="176">
        <f>IF(PMKAFAAPAYER[[#This Row],[ ]]="Payé",PMKAFAAPAYER[[#This Row],[25.06.2025]],0)</f>
        <v>0</v>
      </c>
      <c r="BW757" s="18">
        <f t="shared" si="176"/>
        <v>0</v>
      </c>
      <c r="BX757" s="162"/>
      <c r="BY757" s="166">
        <f>IF(PMKAFAAPAYER[[#This Row],[ ]]="Payé",PMKAFAAPAYER[[#This Row],[02.07.2025]],0)</f>
        <v>0</v>
      </c>
      <c r="BZ757" s="161"/>
      <c r="CA757" s="166">
        <f>IF(PMKAFAAPAYER[[#This Row],[ ]]="Payé",PMKAFAAPAYER[[#This Row],[09.07.2025]],0)</f>
        <v>0</v>
      </c>
      <c r="CB757" s="161"/>
      <c r="CC757" s="166">
        <f>IF(PMKAFAAPAYER[[#This Row],[ ]]="Payé",PMKAFAAPAYER[[#This Row],[16.07.2025]],0)</f>
        <v>0</v>
      </c>
      <c r="CD757" s="161"/>
      <c r="CE757" s="166">
        <f>IF(PMKAFAAPAYER[[#This Row],[ ]]="Payé",PMKAFAAPAYER[[#This Row],[23.07.2025]],0)</f>
        <v>0</v>
      </c>
      <c r="CF757" s="161"/>
      <c r="CG757" s="176">
        <f>IF(PMKAFAAPAYER[[#This Row],[ ]]="Payé",PMKAFAAPAYER[[#This Row],[30.07.2025]],0)</f>
        <v>0</v>
      </c>
      <c r="CH757" s="17">
        <f t="shared" si="177"/>
        <v>0</v>
      </c>
      <c r="CI757" s="162"/>
      <c r="CJ757" s="166">
        <f>IF(PMKAFAAPAYER[[#This Row],[ ]]="Payé",PMKAFAAPAYER[[#This Row],[06.08.2025]],0)</f>
        <v>0</v>
      </c>
      <c r="CK757" s="161"/>
      <c r="CL757" s="166">
        <f>IF(PMKAFAAPAYER[[#This Row],[ ]]="Payé",PMKAFAAPAYER[[#This Row],[13.08.2025]],0)</f>
        <v>0</v>
      </c>
      <c r="CM757" s="161"/>
      <c r="CN757" s="166">
        <f>IF(PMKAFAAPAYER[[#This Row],[ ]]="Payé",PMKAFAAPAYER[[#This Row],[20.08.2025]],0)</f>
        <v>0</v>
      </c>
      <c r="CO757" s="161"/>
      <c r="CP757" s="176">
        <f>IF(PMKAFAAPAYER[[#This Row],[ ]]="Payé",PMKAFAAPAYER[[#This Row],[27.08.2025]],0)</f>
        <v>0</v>
      </c>
      <c r="CQ757" s="18">
        <f t="shared" si="178"/>
        <v>0</v>
      </c>
      <c r="CR757" s="162"/>
      <c r="CS757" s="166">
        <f>IF(PMKAFAAPAYER[[#This Row],[ ]]="Payé",PMKAFAAPAYER[[#This Row],[03.09.2025]],0)</f>
        <v>0</v>
      </c>
      <c r="CT757" s="161"/>
      <c r="CU757" s="166">
        <f>IF(PMKAFAAPAYER[[#This Row],[ ]]="Payé",PMKAFAAPAYER[[#This Row],[10.09.2025]],0)</f>
        <v>0</v>
      </c>
      <c r="CV757" s="161"/>
      <c r="CW757" s="166">
        <f>IF(PMKAFAAPAYER[[#This Row],[ ]]="Payé",PMKAFAAPAYER[[#This Row],[17.09.2025]],0)</f>
        <v>0</v>
      </c>
      <c r="CX757" s="161"/>
      <c r="CY757" s="176">
        <f>IF(PMKAFAAPAYER[[#This Row],[ ]]="Payé",PMKAFAAPAYER[[#This Row],[24.09.2025]],0)</f>
        <v>0</v>
      </c>
      <c r="CZ757" s="17">
        <f t="shared" si="179"/>
        <v>0</v>
      </c>
      <c r="DA757" s="162"/>
      <c r="DB757" s="166">
        <f>IF(PMKAFAAPAYER[[#This Row],[ ]]="Payé",PMKAFAAPAYER[[#This Row],[01.10.2025]],0)</f>
        <v>0</v>
      </c>
      <c r="DC757" s="161"/>
      <c r="DD757" s="166">
        <f>IF(PMKAFAAPAYER[[#This Row],[ ]]="Payé",PMKAFAAPAYER[[#This Row],[08.10.2025]],0)</f>
        <v>0</v>
      </c>
      <c r="DE757" s="161"/>
      <c r="DF757" s="166">
        <f>IF(PMKAFAAPAYER[[#This Row],[ ]]="Payé",PMKAFAAPAYER[[#This Row],[15.10.2025]],0)</f>
        <v>0</v>
      </c>
      <c r="DG757" s="161"/>
      <c r="DH757" s="166">
        <f>IF(PMKAFAAPAYER[[#This Row],[ ]]="Payé",PMKAFAAPAYER[[#This Row],[22.10.2025]],0)</f>
        <v>0</v>
      </c>
      <c r="DI757" s="161"/>
      <c r="DJ757" s="176">
        <f>IF(PMKAFAAPAYER[[#This Row],[ ]]="Payé",PMKAFAAPAYER[[#This Row],[29.10.2025]],0)</f>
        <v>0</v>
      </c>
      <c r="DK757" s="18">
        <f t="shared" si="180"/>
        <v>0</v>
      </c>
      <c r="DL757" s="162"/>
      <c r="DM757" s="166">
        <f>IF(PMKAFAAPAYER[[#This Row],[ ]]="Payé",PMKAFAAPAYER[[#This Row],[05.11.2025]],0)</f>
        <v>0</v>
      </c>
      <c r="DN757" s="161"/>
      <c r="DO757" s="166">
        <f>IF(PMKAFAAPAYER[[#This Row],[ ]]="Payé",PMKAFAAPAYER[[#This Row],[12.11.2025]],0)</f>
        <v>0</v>
      </c>
      <c r="DP757" s="161"/>
      <c r="DQ757" s="166">
        <f>IF(PMKAFAAPAYER[[#This Row],[ ]]="Payé",PMKAFAAPAYER[[#This Row],[19.11.2025]],0)</f>
        <v>0</v>
      </c>
      <c r="DR757" s="161"/>
      <c r="DS757" s="176">
        <f>IF(PMKAFAAPAYER[[#This Row],[ ]]="Payé",PMKAFAAPAYER[[#This Row],[26.11.2025]],0)</f>
        <v>0</v>
      </c>
      <c r="DT757" s="17">
        <f t="shared" si="181"/>
        <v>0</v>
      </c>
      <c r="DU757" s="162"/>
      <c r="DV757" s="166">
        <f>IF(PMKAFAAPAYER[[#This Row],[ ]]="Payé",PMKAFAAPAYER[[#This Row],[03.12.2025]],0)</f>
        <v>0</v>
      </c>
      <c r="DW757" s="161"/>
      <c r="DX757" s="166">
        <f>IF(PMKAFAAPAYER[[#This Row],[ ]]="Payé",PMKAFAAPAYER[[#This Row],[10.12.2025]],0)</f>
        <v>0</v>
      </c>
      <c r="DY757" s="161"/>
      <c r="DZ757" s="166">
        <f>IF(PMKAFAAPAYER[[#This Row],[ ]]="Payé",PMKAFAAPAYER[[#This Row],[17.12.2025]],0)</f>
        <v>0</v>
      </c>
      <c r="EA757" s="161"/>
      <c r="EB757" s="166">
        <f>IF(PMKAFAAPAYER[[#This Row],[ ]]="Payé",PMKAFAAPAYER[[#This Row],[24.12.2025]],0)</f>
        <v>0</v>
      </c>
      <c r="EC757" s="161"/>
      <c r="ED757" s="176">
        <f>IF(PMKAFAAPAYER[[#This Row],[ ]]="Payé",PMKAFAAPAYER[[#This Row],[31.12.2025]],0)</f>
        <v>0</v>
      </c>
      <c r="EE757" s="18">
        <f t="shared" si="182"/>
        <v>0</v>
      </c>
      <c r="EF757" s="11">
        <f t="shared" si="183"/>
        <v>0</v>
      </c>
      <c r="EG757" s="16">
        <f>+PMKAFAAPAYER[[#This Row],[CHF]]-PMKAFAAPAYER[[#This Row],[T2025]]</f>
        <v>0</v>
      </c>
    </row>
    <row r="758" spans="1:137" x14ac:dyDescent="0.3">
      <c r="A758" s="9">
        <f t="shared" si="184"/>
        <v>753</v>
      </c>
      <c r="B758" s="250"/>
      <c r="C758" s="251"/>
      <c r="D758" s="252"/>
      <c r="E758" s="253"/>
      <c r="F758" s="265">
        <f t="shared" si="185"/>
        <v>0</v>
      </c>
      <c r="G758" s="254"/>
      <c r="H758" s="255"/>
      <c r="I758" s="256"/>
      <c r="J758" s="14"/>
      <c r="K758" s="14"/>
      <c r="L758" s="14"/>
      <c r="N758" s="15"/>
      <c r="P758" s="258"/>
      <c r="Q758" s="259"/>
      <c r="R758" s="260"/>
      <c r="S758" s="166">
        <f>IF(PMKAFAAPAYER[[#This Row],[ ]]="Payé",PMKAFAAPAYER[[#This Row],[02.01.2025]],0)</f>
        <v>0</v>
      </c>
      <c r="T758" s="234"/>
      <c r="U758" s="166">
        <f>IF(PMKAFAAPAYER[[#This Row],[ ]]="Payé",PMKAFAAPAYER[[#This Row],[09.01.2025]],0)</f>
        <v>0</v>
      </c>
      <c r="V758" s="234"/>
      <c r="W758" s="166">
        <f>IF(PMKAFAAPAYER[[#This Row],[ ]]="Payé",PMKAFAAPAYER[[#This Row],[16.01.2025]],0)</f>
        <v>0</v>
      </c>
      <c r="X758" s="234"/>
      <c r="Y758" s="166">
        <f>IF(PMKAFAAPAYER[[#This Row],[ ]]="Payé",PMKAFAAPAYER[[#This Row],[23.01.2025]],0)</f>
        <v>0</v>
      </c>
      <c r="Z758" s="234"/>
      <c r="AA758" s="176">
        <f>IF(PMKAFAAPAYER[[#This Row],[ ]]="Payé",PMKAFAAPAYER[[#This Row],[30.01.2025]],0)</f>
        <v>0</v>
      </c>
      <c r="AB758" s="32">
        <f t="shared" si="171"/>
        <v>0</v>
      </c>
      <c r="AC758" s="234"/>
      <c r="AD758" s="166">
        <f>IF(PMKAFAAPAYER[[#This Row],[ ]]="Payé",PMKAFAAPAYER[[#This Row],[06.02.2025]],0)</f>
        <v>0</v>
      </c>
      <c r="AE758" s="234"/>
      <c r="AF758" s="166">
        <f>IF(PMKAFAAPAYER[[#This Row],[ ]]="Payé",PMKAFAAPAYER[[#This Row],[13.02.2025]],0)</f>
        <v>0</v>
      </c>
      <c r="AG758" s="234"/>
      <c r="AH758" s="166">
        <f>IF(PMKAFAAPAYER[[#This Row],[ ]]="Payé",PMKAFAAPAYER[[#This Row],[20.02.2025]],0)</f>
        <v>0</v>
      </c>
      <c r="AI758" s="234"/>
      <c r="AJ758" s="176">
        <f>IF(PMKAFAAPAYER[[#This Row],[ ]]="Payé",PMKAFAAPAYER[[#This Row],[27.02.2025]],0)</f>
        <v>0</v>
      </c>
      <c r="AK758" s="47">
        <f t="shared" si="172"/>
        <v>0</v>
      </c>
      <c r="AL758" s="162"/>
      <c r="AM758" s="166">
        <f>IF(PMKAFAAPAYER[[#This Row],[ ]]="Payé",PMKAFAAPAYER[[#This Row],[05.03.2025]],0)</f>
        <v>0</v>
      </c>
      <c r="AN758" s="161"/>
      <c r="AO758" s="166">
        <f>IF(PMKAFAAPAYER[[#This Row],[ ]]="Payé",PMKAFAAPAYER[[#This Row],[12.03.2025]],0)</f>
        <v>0</v>
      </c>
      <c r="AP758" s="161"/>
      <c r="AQ758" s="166">
        <f>IF(PMKAFAAPAYER[[#This Row],[ ]]="Payé",PMKAFAAPAYER[[#This Row],[19.03.2025]],0)</f>
        <v>0</v>
      </c>
      <c r="AR758" s="161"/>
      <c r="AS758" s="176">
        <f>IF(PMKAFAAPAYER[[#This Row],[ ]]="Payé",PMKAFAAPAYER[[#This Row],[26.03.2025]],0)</f>
        <v>0</v>
      </c>
      <c r="AT758" s="17">
        <f t="shared" si="173"/>
        <v>0</v>
      </c>
      <c r="AU758" s="162"/>
      <c r="AV758" s="166">
        <f>IF(PMKAFAAPAYER[[#This Row],[ ]]="Payé",PMKAFAAPAYER[[#This Row],[02.04.2025]],0)</f>
        <v>0</v>
      </c>
      <c r="AW758" s="161"/>
      <c r="AX758" s="166">
        <f>IF(PMKAFAAPAYER[[#This Row],[ ]]="Payé",PMKAFAAPAYER[[#This Row],[09.04.2025]],0)</f>
        <v>0</v>
      </c>
      <c r="AY758" s="161"/>
      <c r="AZ758" s="166">
        <f>IF(PMKAFAAPAYER[[#This Row],[ ]]="Payé",PMKAFAAPAYER[[#This Row],[16.04.2025]],0)</f>
        <v>0</v>
      </c>
      <c r="BA758" s="161"/>
      <c r="BB758" s="166">
        <f>IF(PMKAFAAPAYER[[#This Row],[ ]]="Payé",PMKAFAAPAYER[[#This Row],[23.04.2025]],0)</f>
        <v>0</v>
      </c>
      <c r="BC758" s="161"/>
      <c r="BD758" s="176">
        <f>IF(PMKAFAAPAYER[[#This Row],[ ]]="Payé",PMKAFAAPAYER[[#This Row],[30.04.2025]],0)</f>
        <v>0</v>
      </c>
      <c r="BE758" s="18">
        <f t="shared" si="174"/>
        <v>0</v>
      </c>
      <c r="BF758" s="162"/>
      <c r="BG758" s="166">
        <f>IF(PMKAFAAPAYER[[#This Row],[ ]]="Payé",PMKAFAAPAYER[[#This Row],[07.05.2025]],0)</f>
        <v>0</v>
      </c>
      <c r="BH758" s="161"/>
      <c r="BI758" s="166">
        <f>IF(PMKAFAAPAYER[[#This Row],[ ]]="Payé",PMKAFAAPAYER[[#This Row],[14.05.2025]],0)</f>
        <v>0</v>
      </c>
      <c r="BJ758" s="161"/>
      <c r="BK758" s="166">
        <f>IF(PMKAFAAPAYER[[#This Row],[ ]]="Payé",PMKAFAAPAYER[[#This Row],[21.05.2025]],0)</f>
        <v>0</v>
      </c>
      <c r="BL758" s="161"/>
      <c r="BM758" s="176">
        <f>IF(PMKAFAAPAYER[[#This Row],[ ]]="Payé",PMKAFAAPAYER[[#This Row],[28.05.2025]],0)</f>
        <v>0</v>
      </c>
      <c r="BN758" s="17">
        <f t="shared" si="175"/>
        <v>0</v>
      </c>
      <c r="BO758" s="162"/>
      <c r="BP758" s="166">
        <f>IF(PMKAFAAPAYER[[#This Row],[ ]]="Payé",PMKAFAAPAYER[[#This Row],[04.06.2025]],0)</f>
        <v>0</v>
      </c>
      <c r="BQ758" s="161"/>
      <c r="BR758" s="166">
        <f>IF(PMKAFAAPAYER[[#This Row],[ ]]="Payé",PMKAFAAPAYER[[#This Row],[11.06.2025]],0)</f>
        <v>0</v>
      </c>
      <c r="BS758" s="161"/>
      <c r="BT758" s="166">
        <f>IF(PMKAFAAPAYER[[#This Row],[ ]]="Payé",PMKAFAAPAYER[[#This Row],[18.06.2025]],0)</f>
        <v>0</v>
      </c>
      <c r="BU758" s="161"/>
      <c r="BV758" s="176">
        <f>IF(PMKAFAAPAYER[[#This Row],[ ]]="Payé",PMKAFAAPAYER[[#This Row],[25.06.2025]],0)</f>
        <v>0</v>
      </c>
      <c r="BW758" s="18">
        <f t="shared" si="176"/>
        <v>0</v>
      </c>
      <c r="BX758" s="162"/>
      <c r="BY758" s="166">
        <f>IF(PMKAFAAPAYER[[#This Row],[ ]]="Payé",PMKAFAAPAYER[[#This Row],[02.07.2025]],0)</f>
        <v>0</v>
      </c>
      <c r="BZ758" s="161"/>
      <c r="CA758" s="166">
        <f>IF(PMKAFAAPAYER[[#This Row],[ ]]="Payé",PMKAFAAPAYER[[#This Row],[09.07.2025]],0)</f>
        <v>0</v>
      </c>
      <c r="CB758" s="161"/>
      <c r="CC758" s="166">
        <f>IF(PMKAFAAPAYER[[#This Row],[ ]]="Payé",PMKAFAAPAYER[[#This Row],[16.07.2025]],0)</f>
        <v>0</v>
      </c>
      <c r="CD758" s="161"/>
      <c r="CE758" s="166">
        <f>IF(PMKAFAAPAYER[[#This Row],[ ]]="Payé",PMKAFAAPAYER[[#This Row],[23.07.2025]],0)</f>
        <v>0</v>
      </c>
      <c r="CF758" s="161"/>
      <c r="CG758" s="176">
        <f>IF(PMKAFAAPAYER[[#This Row],[ ]]="Payé",PMKAFAAPAYER[[#This Row],[30.07.2025]],0)</f>
        <v>0</v>
      </c>
      <c r="CH758" s="17">
        <f t="shared" si="177"/>
        <v>0</v>
      </c>
      <c r="CI758" s="162"/>
      <c r="CJ758" s="166">
        <f>IF(PMKAFAAPAYER[[#This Row],[ ]]="Payé",PMKAFAAPAYER[[#This Row],[06.08.2025]],0)</f>
        <v>0</v>
      </c>
      <c r="CK758" s="161"/>
      <c r="CL758" s="166">
        <f>IF(PMKAFAAPAYER[[#This Row],[ ]]="Payé",PMKAFAAPAYER[[#This Row],[13.08.2025]],0)</f>
        <v>0</v>
      </c>
      <c r="CM758" s="161"/>
      <c r="CN758" s="166">
        <f>IF(PMKAFAAPAYER[[#This Row],[ ]]="Payé",PMKAFAAPAYER[[#This Row],[20.08.2025]],0)</f>
        <v>0</v>
      </c>
      <c r="CO758" s="161"/>
      <c r="CP758" s="176">
        <f>IF(PMKAFAAPAYER[[#This Row],[ ]]="Payé",PMKAFAAPAYER[[#This Row],[27.08.2025]],0)</f>
        <v>0</v>
      </c>
      <c r="CQ758" s="18">
        <f t="shared" si="178"/>
        <v>0</v>
      </c>
      <c r="CR758" s="162"/>
      <c r="CS758" s="166">
        <f>IF(PMKAFAAPAYER[[#This Row],[ ]]="Payé",PMKAFAAPAYER[[#This Row],[03.09.2025]],0)</f>
        <v>0</v>
      </c>
      <c r="CT758" s="161"/>
      <c r="CU758" s="166">
        <f>IF(PMKAFAAPAYER[[#This Row],[ ]]="Payé",PMKAFAAPAYER[[#This Row],[10.09.2025]],0)</f>
        <v>0</v>
      </c>
      <c r="CV758" s="161"/>
      <c r="CW758" s="166">
        <f>IF(PMKAFAAPAYER[[#This Row],[ ]]="Payé",PMKAFAAPAYER[[#This Row],[17.09.2025]],0)</f>
        <v>0</v>
      </c>
      <c r="CX758" s="161"/>
      <c r="CY758" s="176">
        <f>IF(PMKAFAAPAYER[[#This Row],[ ]]="Payé",PMKAFAAPAYER[[#This Row],[24.09.2025]],0)</f>
        <v>0</v>
      </c>
      <c r="CZ758" s="17">
        <f t="shared" si="179"/>
        <v>0</v>
      </c>
      <c r="DA758" s="162"/>
      <c r="DB758" s="166">
        <f>IF(PMKAFAAPAYER[[#This Row],[ ]]="Payé",PMKAFAAPAYER[[#This Row],[01.10.2025]],0)</f>
        <v>0</v>
      </c>
      <c r="DC758" s="161"/>
      <c r="DD758" s="166">
        <f>IF(PMKAFAAPAYER[[#This Row],[ ]]="Payé",PMKAFAAPAYER[[#This Row],[08.10.2025]],0)</f>
        <v>0</v>
      </c>
      <c r="DE758" s="161"/>
      <c r="DF758" s="166">
        <f>IF(PMKAFAAPAYER[[#This Row],[ ]]="Payé",PMKAFAAPAYER[[#This Row],[15.10.2025]],0)</f>
        <v>0</v>
      </c>
      <c r="DG758" s="161"/>
      <c r="DH758" s="166">
        <f>IF(PMKAFAAPAYER[[#This Row],[ ]]="Payé",PMKAFAAPAYER[[#This Row],[22.10.2025]],0)</f>
        <v>0</v>
      </c>
      <c r="DI758" s="161"/>
      <c r="DJ758" s="176">
        <f>IF(PMKAFAAPAYER[[#This Row],[ ]]="Payé",PMKAFAAPAYER[[#This Row],[29.10.2025]],0)</f>
        <v>0</v>
      </c>
      <c r="DK758" s="18">
        <f t="shared" si="180"/>
        <v>0</v>
      </c>
      <c r="DL758" s="162"/>
      <c r="DM758" s="166">
        <f>IF(PMKAFAAPAYER[[#This Row],[ ]]="Payé",PMKAFAAPAYER[[#This Row],[05.11.2025]],0)</f>
        <v>0</v>
      </c>
      <c r="DN758" s="161"/>
      <c r="DO758" s="166">
        <f>IF(PMKAFAAPAYER[[#This Row],[ ]]="Payé",PMKAFAAPAYER[[#This Row],[12.11.2025]],0)</f>
        <v>0</v>
      </c>
      <c r="DP758" s="161"/>
      <c r="DQ758" s="166">
        <f>IF(PMKAFAAPAYER[[#This Row],[ ]]="Payé",PMKAFAAPAYER[[#This Row],[19.11.2025]],0)</f>
        <v>0</v>
      </c>
      <c r="DR758" s="161"/>
      <c r="DS758" s="176">
        <f>IF(PMKAFAAPAYER[[#This Row],[ ]]="Payé",PMKAFAAPAYER[[#This Row],[26.11.2025]],0)</f>
        <v>0</v>
      </c>
      <c r="DT758" s="17">
        <f t="shared" si="181"/>
        <v>0</v>
      </c>
      <c r="DU758" s="162"/>
      <c r="DV758" s="166">
        <f>IF(PMKAFAAPAYER[[#This Row],[ ]]="Payé",PMKAFAAPAYER[[#This Row],[03.12.2025]],0)</f>
        <v>0</v>
      </c>
      <c r="DW758" s="161"/>
      <c r="DX758" s="166">
        <f>IF(PMKAFAAPAYER[[#This Row],[ ]]="Payé",PMKAFAAPAYER[[#This Row],[10.12.2025]],0)</f>
        <v>0</v>
      </c>
      <c r="DY758" s="161"/>
      <c r="DZ758" s="166">
        <f>IF(PMKAFAAPAYER[[#This Row],[ ]]="Payé",PMKAFAAPAYER[[#This Row],[17.12.2025]],0)</f>
        <v>0</v>
      </c>
      <c r="EA758" s="161"/>
      <c r="EB758" s="166">
        <f>IF(PMKAFAAPAYER[[#This Row],[ ]]="Payé",PMKAFAAPAYER[[#This Row],[24.12.2025]],0)</f>
        <v>0</v>
      </c>
      <c r="EC758" s="161"/>
      <c r="ED758" s="176">
        <f>IF(PMKAFAAPAYER[[#This Row],[ ]]="Payé",PMKAFAAPAYER[[#This Row],[31.12.2025]],0)</f>
        <v>0</v>
      </c>
      <c r="EE758" s="18">
        <f t="shared" si="182"/>
        <v>0</v>
      </c>
      <c r="EF758" s="11">
        <f t="shared" si="183"/>
        <v>0</v>
      </c>
      <c r="EG758" s="16">
        <f>+PMKAFAAPAYER[[#This Row],[CHF]]-PMKAFAAPAYER[[#This Row],[T2025]]</f>
        <v>0</v>
      </c>
    </row>
    <row r="759" spans="1:137" x14ac:dyDescent="0.3">
      <c r="A759" s="9">
        <f t="shared" si="184"/>
        <v>754</v>
      </c>
      <c r="B759" s="250"/>
      <c r="C759" s="251"/>
      <c r="D759" s="252"/>
      <c r="E759" s="253"/>
      <c r="F759" s="265">
        <f t="shared" si="185"/>
        <v>0</v>
      </c>
      <c r="G759" s="254"/>
      <c r="H759" s="255"/>
      <c r="I759" s="256"/>
      <c r="J759" s="14"/>
      <c r="K759" s="14"/>
      <c r="L759" s="14"/>
      <c r="N759" s="15"/>
      <c r="P759" s="258"/>
      <c r="Q759" s="259"/>
      <c r="R759" s="260"/>
      <c r="S759" s="166">
        <f>IF(PMKAFAAPAYER[[#This Row],[ ]]="Payé",PMKAFAAPAYER[[#This Row],[02.01.2025]],0)</f>
        <v>0</v>
      </c>
      <c r="T759" s="234"/>
      <c r="U759" s="166">
        <f>IF(PMKAFAAPAYER[[#This Row],[ ]]="Payé",PMKAFAAPAYER[[#This Row],[09.01.2025]],0)</f>
        <v>0</v>
      </c>
      <c r="V759" s="234"/>
      <c r="W759" s="166">
        <f>IF(PMKAFAAPAYER[[#This Row],[ ]]="Payé",PMKAFAAPAYER[[#This Row],[16.01.2025]],0)</f>
        <v>0</v>
      </c>
      <c r="X759" s="234"/>
      <c r="Y759" s="166">
        <f>IF(PMKAFAAPAYER[[#This Row],[ ]]="Payé",PMKAFAAPAYER[[#This Row],[23.01.2025]],0)</f>
        <v>0</v>
      </c>
      <c r="Z759" s="234"/>
      <c r="AA759" s="176">
        <f>IF(PMKAFAAPAYER[[#This Row],[ ]]="Payé",PMKAFAAPAYER[[#This Row],[30.01.2025]],0)</f>
        <v>0</v>
      </c>
      <c r="AB759" s="32">
        <f t="shared" si="171"/>
        <v>0</v>
      </c>
      <c r="AC759" s="234"/>
      <c r="AD759" s="166">
        <f>IF(PMKAFAAPAYER[[#This Row],[ ]]="Payé",PMKAFAAPAYER[[#This Row],[06.02.2025]],0)</f>
        <v>0</v>
      </c>
      <c r="AE759" s="234"/>
      <c r="AF759" s="166">
        <f>IF(PMKAFAAPAYER[[#This Row],[ ]]="Payé",PMKAFAAPAYER[[#This Row],[13.02.2025]],0)</f>
        <v>0</v>
      </c>
      <c r="AG759" s="234"/>
      <c r="AH759" s="166">
        <f>IF(PMKAFAAPAYER[[#This Row],[ ]]="Payé",PMKAFAAPAYER[[#This Row],[20.02.2025]],0)</f>
        <v>0</v>
      </c>
      <c r="AI759" s="234"/>
      <c r="AJ759" s="176">
        <f>IF(PMKAFAAPAYER[[#This Row],[ ]]="Payé",PMKAFAAPAYER[[#This Row],[27.02.2025]],0)</f>
        <v>0</v>
      </c>
      <c r="AK759" s="47">
        <f t="shared" si="172"/>
        <v>0</v>
      </c>
      <c r="AL759" s="162"/>
      <c r="AM759" s="166">
        <f>IF(PMKAFAAPAYER[[#This Row],[ ]]="Payé",PMKAFAAPAYER[[#This Row],[05.03.2025]],0)</f>
        <v>0</v>
      </c>
      <c r="AN759" s="161"/>
      <c r="AO759" s="166">
        <f>IF(PMKAFAAPAYER[[#This Row],[ ]]="Payé",PMKAFAAPAYER[[#This Row],[12.03.2025]],0)</f>
        <v>0</v>
      </c>
      <c r="AP759" s="161"/>
      <c r="AQ759" s="166">
        <f>IF(PMKAFAAPAYER[[#This Row],[ ]]="Payé",PMKAFAAPAYER[[#This Row],[19.03.2025]],0)</f>
        <v>0</v>
      </c>
      <c r="AR759" s="161"/>
      <c r="AS759" s="176">
        <f>IF(PMKAFAAPAYER[[#This Row],[ ]]="Payé",PMKAFAAPAYER[[#This Row],[26.03.2025]],0)</f>
        <v>0</v>
      </c>
      <c r="AT759" s="17">
        <f t="shared" si="173"/>
        <v>0</v>
      </c>
      <c r="AU759" s="162"/>
      <c r="AV759" s="166">
        <f>IF(PMKAFAAPAYER[[#This Row],[ ]]="Payé",PMKAFAAPAYER[[#This Row],[02.04.2025]],0)</f>
        <v>0</v>
      </c>
      <c r="AW759" s="161"/>
      <c r="AX759" s="166">
        <f>IF(PMKAFAAPAYER[[#This Row],[ ]]="Payé",PMKAFAAPAYER[[#This Row],[09.04.2025]],0)</f>
        <v>0</v>
      </c>
      <c r="AY759" s="161"/>
      <c r="AZ759" s="166">
        <f>IF(PMKAFAAPAYER[[#This Row],[ ]]="Payé",PMKAFAAPAYER[[#This Row],[16.04.2025]],0)</f>
        <v>0</v>
      </c>
      <c r="BA759" s="161"/>
      <c r="BB759" s="166">
        <f>IF(PMKAFAAPAYER[[#This Row],[ ]]="Payé",PMKAFAAPAYER[[#This Row],[23.04.2025]],0)</f>
        <v>0</v>
      </c>
      <c r="BC759" s="161"/>
      <c r="BD759" s="176">
        <f>IF(PMKAFAAPAYER[[#This Row],[ ]]="Payé",PMKAFAAPAYER[[#This Row],[30.04.2025]],0)</f>
        <v>0</v>
      </c>
      <c r="BE759" s="18">
        <f t="shared" si="174"/>
        <v>0</v>
      </c>
      <c r="BF759" s="162"/>
      <c r="BG759" s="166">
        <f>IF(PMKAFAAPAYER[[#This Row],[ ]]="Payé",PMKAFAAPAYER[[#This Row],[07.05.2025]],0)</f>
        <v>0</v>
      </c>
      <c r="BH759" s="161"/>
      <c r="BI759" s="166">
        <f>IF(PMKAFAAPAYER[[#This Row],[ ]]="Payé",PMKAFAAPAYER[[#This Row],[14.05.2025]],0)</f>
        <v>0</v>
      </c>
      <c r="BJ759" s="161"/>
      <c r="BK759" s="166">
        <f>IF(PMKAFAAPAYER[[#This Row],[ ]]="Payé",PMKAFAAPAYER[[#This Row],[21.05.2025]],0)</f>
        <v>0</v>
      </c>
      <c r="BL759" s="161"/>
      <c r="BM759" s="176">
        <f>IF(PMKAFAAPAYER[[#This Row],[ ]]="Payé",PMKAFAAPAYER[[#This Row],[28.05.2025]],0)</f>
        <v>0</v>
      </c>
      <c r="BN759" s="17">
        <f t="shared" si="175"/>
        <v>0</v>
      </c>
      <c r="BO759" s="162"/>
      <c r="BP759" s="166">
        <f>IF(PMKAFAAPAYER[[#This Row],[ ]]="Payé",PMKAFAAPAYER[[#This Row],[04.06.2025]],0)</f>
        <v>0</v>
      </c>
      <c r="BQ759" s="161"/>
      <c r="BR759" s="166">
        <f>IF(PMKAFAAPAYER[[#This Row],[ ]]="Payé",PMKAFAAPAYER[[#This Row],[11.06.2025]],0)</f>
        <v>0</v>
      </c>
      <c r="BS759" s="161"/>
      <c r="BT759" s="166">
        <f>IF(PMKAFAAPAYER[[#This Row],[ ]]="Payé",PMKAFAAPAYER[[#This Row],[18.06.2025]],0)</f>
        <v>0</v>
      </c>
      <c r="BU759" s="161"/>
      <c r="BV759" s="176">
        <f>IF(PMKAFAAPAYER[[#This Row],[ ]]="Payé",PMKAFAAPAYER[[#This Row],[25.06.2025]],0)</f>
        <v>0</v>
      </c>
      <c r="BW759" s="18">
        <f t="shared" si="176"/>
        <v>0</v>
      </c>
      <c r="BX759" s="162"/>
      <c r="BY759" s="166">
        <f>IF(PMKAFAAPAYER[[#This Row],[ ]]="Payé",PMKAFAAPAYER[[#This Row],[02.07.2025]],0)</f>
        <v>0</v>
      </c>
      <c r="BZ759" s="161"/>
      <c r="CA759" s="166">
        <f>IF(PMKAFAAPAYER[[#This Row],[ ]]="Payé",PMKAFAAPAYER[[#This Row],[09.07.2025]],0)</f>
        <v>0</v>
      </c>
      <c r="CB759" s="161"/>
      <c r="CC759" s="166">
        <f>IF(PMKAFAAPAYER[[#This Row],[ ]]="Payé",PMKAFAAPAYER[[#This Row],[16.07.2025]],0)</f>
        <v>0</v>
      </c>
      <c r="CD759" s="161"/>
      <c r="CE759" s="166">
        <f>IF(PMKAFAAPAYER[[#This Row],[ ]]="Payé",PMKAFAAPAYER[[#This Row],[23.07.2025]],0)</f>
        <v>0</v>
      </c>
      <c r="CF759" s="161"/>
      <c r="CG759" s="176">
        <f>IF(PMKAFAAPAYER[[#This Row],[ ]]="Payé",PMKAFAAPAYER[[#This Row],[30.07.2025]],0)</f>
        <v>0</v>
      </c>
      <c r="CH759" s="17">
        <f t="shared" si="177"/>
        <v>0</v>
      </c>
      <c r="CI759" s="162"/>
      <c r="CJ759" s="166">
        <f>IF(PMKAFAAPAYER[[#This Row],[ ]]="Payé",PMKAFAAPAYER[[#This Row],[06.08.2025]],0)</f>
        <v>0</v>
      </c>
      <c r="CK759" s="161"/>
      <c r="CL759" s="166">
        <f>IF(PMKAFAAPAYER[[#This Row],[ ]]="Payé",PMKAFAAPAYER[[#This Row],[13.08.2025]],0)</f>
        <v>0</v>
      </c>
      <c r="CM759" s="161"/>
      <c r="CN759" s="166">
        <f>IF(PMKAFAAPAYER[[#This Row],[ ]]="Payé",PMKAFAAPAYER[[#This Row],[20.08.2025]],0)</f>
        <v>0</v>
      </c>
      <c r="CO759" s="161"/>
      <c r="CP759" s="176">
        <f>IF(PMKAFAAPAYER[[#This Row],[ ]]="Payé",PMKAFAAPAYER[[#This Row],[27.08.2025]],0)</f>
        <v>0</v>
      </c>
      <c r="CQ759" s="18">
        <f t="shared" si="178"/>
        <v>0</v>
      </c>
      <c r="CR759" s="162"/>
      <c r="CS759" s="166">
        <f>IF(PMKAFAAPAYER[[#This Row],[ ]]="Payé",PMKAFAAPAYER[[#This Row],[03.09.2025]],0)</f>
        <v>0</v>
      </c>
      <c r="CT759" s="161"/>
      <c r="CU759" s="166">
        <f>IF(PMKAFAAPAYER[[#This Row],[ ]]="Payé",PMKAFAAPAYER[[#This Row],[10.09.2025]],0)</f>
        <v>0</v>
      </c>
      <c r="CV759" s="161"/>
      <c r="CW759" s="166">
        <f>IF(PMKAFAAPAYER[[#This Row],[ ]]="Payé",PMKAFAAPAYER[[#This Row],[17.09.2025]],0)</f>
        <v>0</v>
      </c>
      <c r="CX759" s="161"/>
      <c r="CY759" s="176">
        <f>IF(PMKAFAAPAYER[[#This Row],[ ]]="Payé",PMKAFAAPAYER[[#This Row],[24.09.2025]],0)</f>
        <v>0</v>
      </c>
      <c r="CZ759" s="17">
        <f t="shared" si="179"/>
        <v>0</v>
      </c>
      <c r="DA759" s="162"/>
      <c r="DB759" s="166">
        <f>IF(PMKAFAAPAYER[[#This Row],[ ]]="Payé",PMKAFAAPAYER[[#This Row],[01.10.2025]],0)</f>
        <v>0</v>
      </c>
      <c r="DC759" s="161"/>
      <c r="DD759" s="166">
        <f>IF(PMKAFAAPAYER[[#This Row],[ ]]="Payé",PMKAFAAPAYER[[#This Row],[08.10.2025]],0)</f>
        <v>0</v>
      </c>
      <c r="DE759" s="161"/>
      <c r="DF759" s="166">
        <f>IF(PMKAFAAPAYER[[#This Row],[ ]]="Payé",PMKAFAAPAYER[[#This Row],[15.10.2025]],0)</f>
        <v>0</v>
      </c>
      <c r="DG759" s="161"/>
      <c r="DH759" s="166">
        <f>IF(PMKAFAAPAYER[[#This Row],[ ]]="Payé",PMKAFAAPAYER[[#This Row],[22.10.2025]],0)</f>
        <v>0</v>
      </c>
      <c r="DI759" s="161"/>
      <c r="DJ759" s="176">
        <f>IF(PMKAFAAPAYER[[#This Row],[ ]]="Payé",PMKAFAAPAYER[[#This Row],[29.10.2025]],0)</f>
        <v>0</v>
      </c>
      <c r="DK759" s="18">
        <f t="shared" si="180"/>
        <v>0</v>
      </c>
      <c r="DL759" s="162"/>
      <c r="DM759" s="166">
        <f>IF(PMKAFAAPAYER[[#This Row],[ ]]="Payé",PMKAFAAPAYER[[#This Row],[05.11.2025]],0)</f>
        <v>0</v>
      </c>
      <c r="DN759" s="161"/>
      <c r="DO759" s="166">
        <f>IF(PMKAFAAPAYER[[#This Row],[ ]]="Payé",PMKAFAAPAYER[[#This Row],[12.11.2025]],0)</f>
        <v>0</v>
      </c>
      <c r="DP759" s="161"/>
      <c r="DQ759" s="166">
        <f>IF(PMKAFAAPAYER[[#This Row],[ ]]="Payé",PMKAFAAPAYER[[#This Row],[19.11.2025]],0)</f>
        <v>0</v>
      </c>
      <c r="DR759" s="161"/>
      <c r="DS759" s="176">
        <f>IF(PMKAFAAPAYER[[#This Row],[ ]]="Payé",PMKAFAAPAYER[[#This Row],[26.11.2025]],0)</f>
        <v>0</v>
      </c>
      <c r="DT759" s="17">
        <f t="shared" si="181"/>
        <v>0</v>
      </c>
      <c r="DU759" s="162"/>
      <c r="DV759" s="166">
        <f>IF(PMKAFAAPAYER[[#This Row],[ ]]="Payé",PMKAFAAPAYER[[#This Row],[03.12.2025]],0)</f>
        <v>0</v>
      </c>
      <c r="DW759" s="161"/>
      <c r="DX759" s="166">
        <f>IF(PMKAFAAPAYER[[#This Row],[ ]]="Payé",PMKAFAAPAYER[[#This Row],[10.12.2025]],0)</f>
        <v>0</v>
      </c>
      <c r="DY759" s="161"/>
      <c r="DZ759" s="166">
        <f>IF(PMKAFAAPAYER[[#This Row],[ ]]="Payé",PMKAFAAPAYER[[#This Row],[17.12.2025]],0)</f>
        <v>0</v>
      </c>
      <c r="EA759" s="161"/>
      <c r="EB759" s="166">
        <f>IF(PMKAFAAPAYER[[#This Row],[ ]]="Payé",PMKAFAAPAYER[[#This Row],[24.12.2025]],0)</f>
        <v>0</v>
      </c>
      <c r="EC759" s="161"/>
      <c r="ED759" s="176">
        <f>IF(PMKAFAAPAYER[[#This Row],[ ]]="Payé",PMKAFAAPAYER[[#This Row],[31.12.2025]],0)</f>
        <v>0</v>
      </c>
      <c r="EE759" s="18">
        <f t="shared" si="182"/>
        <v>0</v>
      </c>
      <c r="EF759" s="11">
        <f t="shared" si="183"/>
        <v>0</v>
      </c>
      <c r="EG759" s="16">
        <f>+PMKAFAAPAYER[[#This Row],[CHF]]-PMKAFAAPAYER[[#This Row],[T2025]]</f>
        <v>0</v>
      </c>
    </row>
    <row r="760" spans="1:137" x14ac:dyDescent="0.3">
      <c r="A760" s="9">
        <f t="shared" si="184"/>
        <v>755</v>
      </c>
      <c r="B760" s="250"/>
      <c r="C760" s="251"/>
      <c r="D760" s="252"/>
      <c r="E760" s="253"/>
      <c r="F760" s="265">
        <f t="shared" si="185"/>
        <v>0</v>
      </c>
      <c r="G760" s="254"/>
      <c r="H760" s="255"/>
      <c r="I760" s="256"/>
      <c r="J760" s="14"/>
      <c r="K760" s="14"/>
      <c r="L760" s="14"/>
      <c r="N760" s="15"/>
      <c r="P760" s="258"/>
      <c r="Q760" s="259"/>
      <c r="R760" s="260"/>
      <c r="S760" s="166">
        <f>IF(PMKAFAAPAYER[[#This Row],[ ]]="Payé",PMKAFAAPAYER[[#This Row],[02.01.2025]],0)</f>
        <v>0</v>
      </c>
      <c r="T760" s="234"/>
      <c r="U760" s="166">
        <f>IF(PMKAFAAPAYER[[#This Row],[ ]]="Payé",PMKAFAAPAYER[[#This Row],[09.01.2025]],0)</f>
        <v>0</v>
      </c>
      <c r="V760" s="234"/>
      <c r="W760" s="166">
        <f>IF(PMKAFAAPAYER[[#This Row],[ ]]="Payé",PMKAFAAPAYER[[#This Row],[16.01.2025]],0)</f>
        <v>0</v>
      </c>
      <c r="X760" s="234"/>
      <c r="Y760" s="166">
        <f>IF(PMKAFAAPAYER[[#This Row],[ ]]="Payé",PMKAFAAPAYER[[#This Row],[23.01.2025]],0)</f>
        <v>0</v>
      </c>
      <c r="Z760" s="234"/>
      <c r="AA760" s="176">
        <f>IF(PMKAFAAPAYER[[#This Row],[ ]]="Payé",PMKAFAAPAYER[[#This Row],[30.01.2025]],0)</f>
        <v>0</v>
      </c>
      <c r="AB760" s="32">
        <f t="shared" si="171"/>
        <v>0</v>
      </c>
      <c r="AC760" s="234"/>
      <c r="AD760" s="166">
        <f>IF(PMKAFAAPAYER[[#This Row],[ ]]="Payé",PMKAFAAPAYER[[#This Row],[06.02.2025]],0)</f>
        <v>0</v>
      </c>
      <c r="AE760" s="234"/>
      <c r="AF760" s="166">
        <f>IF(PMKAFAAPAYER[[#This Row],[ ]]="Payé",PMKAFAAPAYER[[#This Row],[13.02.2025]],0)</f>
        <v>0</v>
      </c>
      <c r="AG760" s="234"/>
      <c r="AH760" s="166">
        <f>IF(PMKAFAAPAYER[[#This Row],[ ]]="Payé",PMKAFAAPAYER[[#This Row],[20.02.2025]],0)</f>
        <v>0</v>
      </c>
      <c r="AI760" s="234"/>
      <c r="AJ760" s="176">
        <f>IF(PMKAFAAPAYER[[#This Row],[ ]]="Payé",PMKAFAAPAYER[[#This Row],[27.02.2025]],0)</f>
        <v>0</v>
      </c>
      <c r="AK760" s="47">
        <f t="shared" si="172"/>
        <v>0</v>
      </c>
      <c r="AL760" s="162"/>
      <c r="AM760" s="166">
        <f>IF(PMKAFAAPAYER[[#This Row],[ ]]="Payé",PMKAFAAPAYER[[#This Row],[05.03.2025]],0)</f>
        <v>0</v>
      </c>
      <c r="AN760" s="161"/>
      <c r="AO760" s="166">
        <f>IF(PMKAFAAPAYER[[#This Row],[ ]]="Payé",PMKAFAAPAYER[[#This Row],[12.03.2025]],0)</f>
        <v>0</v>
      </c>
      <c r="AP760" s="161"/>
      <c r="AQ760" s="166">
        <f>IF(PMKAFAAPAYER[[#This Row],[ ]]="Payé",PMKAFAAPAYER[[#This Row],[19.03.2025]],0)</f>
        <v>0</v>
      </c>
      <c r="AR760" s="161"/>
      <c r="AS760" s="176">
        <f>IF(PMKAFAAPAYER[[#This Row],[ ]]="Payé",PMKAFAAPAYER[[#This Row],[26.03.2025]],0)</f>
        <v>0</v>
      </c>
      <c r="AT760" s="17">
        <f t="shared" si="173"/>
        <v>0</v>
      </c>
      <c r="AU760" s="162"/>
      <c r="AV760" s="166">
        <f>IF(PMKAFAAPAYER[[#This Row],[ ]]="Payé",PMKAFAAPAYER[[#This Row],[02.04.2025]],0)</f>
        <v>0</v>
      </c>
      <c r="AW760" s="161"/>
      <c r="AX760" s="166">
        <f>IF(PMKAFAAPAYER[[#This Row],[ ]]="Payé",PMKAFAAPAYER[[#This Row],[09.04.2025]],0)</f>
        <v>0</v>
      </c>
      <c r="AY760" s="161"/>
      <c r="AZ760" s="166">
        <f>IF(PMKAFAAPAYER[[#This Row],[ ]]="Payé",PMKAFAAPAYER[[#This Row],[16.04.2025]],0)</f>
        <v>0</v>
      </c>
      <c r="BA760" s="161"/>
      <c r="BB760" s="166">
        <f>IF(PMKAFAAPAYER[[#This Row],[ ]]="Payé",PMKAFAAPAYER[[#This Row],[23.04.2025]],0)</f>
        <v>0</v>
      </c>
      <c r="BC760" s="161"/>
      <c r="BD760" s="176">
        <f>IF(PMKAFAAPAYER[[#This Row],[ ]]="Payé",PMKAFAAPAYER[[#This Row],[30.04.2025]],0)</f>
        <v>0</v>
      </c>
      <c r="BE760" s="18">
        <f t="shared" si="174"/>
        <v>0</v>
      </c>
      <c r="BF760" s="162"/>
      <c r="BG760" s="166">
        <f>IF(PMKAFAAPAYER[[#This Row],[ ]]="Payé",PMKAFAAPAYER[[#This Row],[07.05.2025]],0)</f>
        <v>0</v>
      </c>
      <c r="BH760" s="161"/>
      <c r="BI760" s="166">
        <f>IF(PMKAFAAPAYER[[#This Row],[ ]]="Payé",PMKAFAAPAYER[[#This Row],[14.05.2025]],0)</f>
        <v>0</v>
      </c>
      <c r="BJ760" s="161"/>
      <c r="BK760" s="166">
        <f>IF(PMKAFAAPAYER[[#This Row],[ ]]="Payé",PMKAFAAPAYER[[#This Row],[21.05.2025]],0)</f>
        <v>0</v>
      </c>
      <c r="BL760" s="161"/>
      <c r="BM760" s="176">
        <f>IF(PMKAFAAPAYER[[#This Row],[ ]]="Payé",PMKAFAAPAYER[[#This Row],[28.05.2025]],0)</f>
        <v>0</v>
      </c>
      <c r="BN760" s="17">
        <f t="shared" si="175"/>
        <v>0</v>
      </c>
      <c r="BO760" s="162"/>
      <c r="BP760" s="166">
        <f>IF(PMKAFAAPAYER[[#This Row],[ ]]="Payé",PMKAFAAPAYER[[#This Row],[04.06.2025]],0)</f>
        <v>0</v>
      </c>
      <c r="BQ760" s="161"/>
      <c r="BR760" s="166">
        <f>IF(PMKAFAAPAYER[[#This Row],[ ]]="Payé",PMKAFAAPAYER[[#This Row],[11.06.2025]],0)</f>
        <v>0</v>
      </c>
      <c r="BS760" s="161"/>
      <c r="BT760" s="166">
        <f>IF(PMKAFAAPAYER[[#This Row],[ ]]="Payé",PMKAFAAPAYER[[#This Row],[18.06.2025]],0)</f>
        <v>0</v>
      </c>
      <c r="BU760" s="161"/>
      <c r="BV760" s="176">
        <f>IF(PMKAFAAPAYER[[#This Row],[ ]]="Payé",PMKAFAAPAYER[[#This Row],[25.06.2025]],0)</f>
        <v>0</v>
      </c>
      <c r="BW760" s="18">
        <f t="shared" si="176"/>
        <v>0</v>
      </c>
      <c r="BX760" s="162"/>
      <c r="BY760" s="166">
        <f>IF(PMKAFAAPAYER[[#This Row],[ ]]="Payé",PMKAFAAPAYER[[#This Row],[02.07.2025]],0)</f>
        <v>0</v>
      </c>
      <c r="BZ760" s="161"/>
      <c r="CA760" s="166">
        <f>IF(PMKAFAAPAYER[[#This Row],[ ]]="Payé",PMKAFAAPAYER[[#This Row],[09.07.2025]],0)</f>
        <v>0</v>
      </c>
      <c r="CB760" s="161"/>
      <c r="CC760" s="166">
        <f>IF(PMKAFAAPAYER[[#This Row],[ ]]="Payé",PMKAFAAPAYER[[#This Row],[16.07.2025]],0)</f>
        <v>0</v>
      </c>
      <c r="CD760" s="161"/>
      <c r="CE760" s="166">
        <f>IF(PMKAFAAPAYER[[#This Row],[ ]]="Payé",PMKAFAAPAYER[[#This Row],[23.07.2025]],0)</f>
        <v>0</v>
      </c>
      <c r="CF760" s="161"/>
      <c r="CG760" s="176">
        <f>IF(PMKAFAAPAYER[[#This Row],[ ]]="Payé",PMKAFAAPAYER[[#This Row],[30.07.2025]],0)</f>
        <v>0</v>
      </c>
      <c r="CH760" s="17">
        <f t="shared" si="177"/>
        <v>0</v>
      </c>
      <c r="CI760" s="162"/>
      <c r="CJ760" s="166">
        <f>IF(PMKAFAAPAYER[[#This Row],[ ]]="Payé",PMKAFAAPAYER[[#This Row],[06.08.2025]],0)</f>
        <v>0</v>
      </c>
      <c r="CK760" s="161"/>
      <c r="CL760" s="166">
        <f>IF(PMKAFAAPAYER[[#This Row],[ ]]="Payé",PMKAFAAPAYER[[#This Row],[13.08.2025]],0)</f>
        <v>0</v>
      </c>
      <c r="CM760" s="161"/>
      <c r="CN760" s="166">
        <f>IF(PMKAFAAPAYER[[#This Row],[ ]]="Payé",PMKAFAAPAYER[[#This Row],[20.08.2025]],0)</f>
        <v>0</v>
      </c>
      <c r="CO760" s="161"/>
      <c r="CP760" s="176">
        <f>IF(PMKAFAAPAYER[[#This Row],[ ]]="Payé",PMKAFAAPAYER[[#This Row],[27.08.2025]],0)</f>
        <v>0</v>
      </c>
      <c r="CQ760" s="18">
        <f t="shared" si="178"/>
        <v>0</v>
      </c>
      <c r="CR760" s="162"/>
      <c r="CS760" s="166">
        <f>IF(PMKAFAAPAYER[[#This Row],[ ]]="Payé",PMKAFAAPAYER[[#This Row],[03.09.2025]],0)</f>
        <v>0</v>
      </c>
      <c r="CT760" s="161"/>
      <c r="CU760" s="166">
        <f>IF(PMKAFAAPAYER[[#This Row],[ ]]="Payé",PMKAFAAPAYER[[#This Row],[10.09.2025]],0)</f>
        <v>0</v>
      </c>
      <c r="CV760" s="161"/>
      <c r="CW760" s="166">
        <f>IF(PMKAFAAPAYER[[#This Row],[ ]]="Payé",PMKAFAAPAYER[[#This Row],[17.09.2025]],0)</f>
        <v>0</v>
      </c>
      <c r="CX760" s="161"/>
      <c r="CY760" s="176">
        <f>IF(PMKAFAAPAYER[[#This Row],[ ]]="Payé",PMKAFAAPAYER[[#This Row],[24.09.2025]],0)</f>
        <v>0</v>
      </c>
      <c r="CZ760" s="17">
        <f t="shared" si="179"/>
        <v>0</v>
      </c>
      <c r="DA760" s="162"/>
      <c r="DB760" s="166">
        <f>IF(PMKAFAAPAYER[[#This Row],[ ]]="Payé",PMKAFAAPAYER[[#This Row],[01.10.2025]],0)</f>
        <v>0</v>
      </c>
      <c r="DC760" s="161"/>
      <c r="DD760" s="166">
        <f>IF(PMKAFAAPAYER[[#This Row],[ ]]="Payé",PMKAFAAPAYER[[#This Row],[08.10.2025]],0)</f>
        <v>0</v>
      </c>
      <c r="DE760" s="161"/>
      <c r="DF760" s="166">
        <f>IF(PMKAFAAPAYER[[#This Row],[ ]]="Payé",PMKAFAAPAYER[[#This Row],[15.10.2025]],0)</f>
        <v>0</v>
      </c>
      <c r="DG760" s="161"/>
      <c r="DH760" s="166">
        <f>IF(PMKAFAAPAYER[[#This Row],[ ]]="Payé",PMKAFAAPAYER[[#This Row],[22.10.2025]],0)</f>
        <v>0</v>
      </c>
      <c r="DI760" s="161"/>
      <c r="DJ760" s="176">
        <f>IF(PMKAFAAPAYER[[#This Row],[ ]]="Payé",PMKAFAAPAYER[[#This Row],[29.10.2025]],0)</f>
        <v>0</v>
      </c>
      <c r="DK760" s="18">
        <f t="shared" si="180"/>
        <v>0</v>
      </c>
      <c r="DL760" s="162"/>
      <c r="DM760" s="166">
        <f>IF(PMKAFAAPAYER[[#This Row],[ ]]="Payé",PMKAFAAPAYER[[#This Row],[05.11.2025]],0)</f>
        <v>0</v>
      </c>
      <c r="DN760" s="161"/>
      <c r="DO760" s="166">
        <f>IF(PMKAFAAPAYER[[#This Row],[ ]]="Payé",PMKAFAAPAYER[[#This Row],[12.11.2025]],0)</f>
        <v>0</v>
      </c>
      <c r="DP760" s="161"/>
      <c r="DQ760" s="166">
        <f>IF(PMKAFAAPAYER[[#This Row],[ ]]="Payé",PMKAFAAPAYER[[#This Row],[19.11.2025]],0)</f>
        <v>0</v>
      </c>
      <c r="DR760" s="161"/>
      <c r="DS760" s="176">
        <f>IF(PMKAFAAPAYER[[#This Row],[ ]]="Payé",PMKAFAAPAYER[[#This Row],[26.11.2025]],0)</f>
        <v>0</v>
      </c>
      <c r="DT760" s="17">
        <f t="shared" si="181"/>
        <v>0</v>
      </c>
      <c r="DU760" s="162"/>
      <c r="DV760" s="166">
        <f>IF(PMKAFAAPAYER[[#This Row],[ ]]="Payé",PMKAFAAPAYER[[#This Row],[03.12.2025]],0)</f>
        <v>0</v>
      </c>
      <c r="DW760" s="161"/>
      <c r="DX760" s="166">
        <f>IF(PMKAFAAPAYER[[#This Row],[ ]]="Payé",PMKAFAAPAYER[[#This Row],[10.12.2025]],0)</f>
        <v>0</v>
      </c>
      <c r="DY760" s="161"/>
      <c r="DZ760" s="166">
        <f>IF(PMKAFAAPAYER[[#This Row],[ ]]="Payé",PMKAFAAPAYER[[#This Row],[17.12.2025]],0)</f>
        <v>0</v>
      </c>
      <c r="EA760" s="161"/>
      <c r="EB760" s="166">
        <f>IF(PMKAFAAPAYER[[#This Row],[ ]]="Payé",PMKAFAAPAYER[[#This Row],[24.12.2025]],0)</f>
        <v>0</v>
      </c>
      <c r="EC760" s="161"/>
      <c r="ED760" s="176">
        <f>IF(PMKAFAAPAYER[[#This Row],[ ]]="Payé",PMKAFAAPAYER[[#This Row],[31.12.2025]],0)</f>
        <v>0</v>
      </c>
      <c r="EE760" s="18">
        <f t="shared" si="182"/>
        <v>0</v>
      </c>
      <c r="EF760" s="11">
        <f t="shared" si="183"/>
        <v>0</v>
      </c>
      <c r="EG760" s="16">
        <f>+PMKAFAAPAYER[[#This Row],[CHF]]-PMKAFAAPAYER[[#This Row],[T2025]]</f>
        <v>0</v>
      </c>
    </row>
    <row r="761" spans="1:137" x14ac:dyDescent="0.3">
      <c r="A761" s="9">
        <f t="shared" si="184"/>
        <v>756</v>
      </c>
      <c r="B761" s="250"/>
      <c r="C761" s="251"/>
      <c r="D761" s="252"/>
      <c r="E761" s="253"/>
      <c r="F761" s="265">
        <f t="shared" si="185"/>
        <v>0</v>
      </c>
      <c r="G761" s="254"/>
      <c r="H761" s="255"/>
      <c r="I761" s="256"/>
      <c r="J761" s="14"/>
      <c r="K761" s="14"/>
      <c r="L761" s="14"/>
      <c r="N761" s="15"/>
      <c r="P761" s="258"/>
      <c r="Q761" s="259"/>
      <c r="R761" s="260"/>
      <c r="S761" s="166">
        <f>IF(PMKAFAAPAYER[[#This Row],[ ]]="Payé",PMKAFAAPAYER[[#This Row],[02.01.2025]],0)</f>
        <v>0</v>
      </c>
      <c r="T761" s="234"/>
      <c r="U761" s="166">
        <f>IF(PMKAFAAPAYER[[#This Row],[ ]]="Payé",PMKAFAAPAYER[[#This Row],[09.01.2025]],0)</f>
        <v>0</v>
      </c>
      <c r="V761" s="234"/>
      <c r="W761" s="166">
        <f>IF(PMKAFAAPAYER[[#This Row],[ ]]="Payé",PMKAFAAPAYER[[#This Row],[16.01.2025]],0)</f>
        <v>0</v>
      </c>
      <c r="X761" s="234"/>
      <c r="Y761" s="166">
        <f>IF(PMKAFAAPAYER[[#This Row],[ ]]="Payé",PMKAFAAPAYER[[#This Row],[23.01.2025]],0)</f>
        <v>0</v>
      </c>
      <c r="Z761" s="234"/>
      <c r="AA761" s="176">
        <f>IF(PMKAFAAPAYER[[#This Row],[ ]]="Payé",PMKAFAAPAYER[[#This Row],[30.01.2025]],0)</f>
        <v>0</v>
      </c>
      <c r="AB761" s="32">
        <f t="shared" si="171"/>
        <v>0</v>
      </c>
      <c r="AC761" s="234"/>
      <c r="AD761" s="166">
        <f>IF(PMKAFAAPAYER[[#This Row],[ ]]="Payé",PMKAFAAPAYER[[#This Row],[06.02.2025]],0)</f>
        <v>0</v>
      </c>
      <c r="AE761" s="234"/>
      <c r="AF761" s="166">
        <f>IF(PMKAFAAPAYER[[#This Row],[ ]]="Payé",PMKAFAAPAYER[[#This Row],[13.02.2025]],0)</f>
        <v>0</v>
      </c>
      <c r="AG761" s="234"/>
      <c r="AH761" s="166">
        <f>IF(PMKAFAAPAYER[[#This Row],[ ]]="Payé",PMKAFAAPAYER[[#This Row],[20.02.2025]],0)</f>
        <v>0</v>
      </c>
      <c r="AI761" s="234"/>
      <c r="AJ761" s="176">
        <f>IF(PMKAFAAPAYER[[#This Row],[ ]]="Payé",PMKAFAAPAYER[[#This Row],[27.02.2025]],0)</f>
        <v>0</v>
      </c>
      <c r="AK761" s="47">
        <f t="shared" si="172"/>
        <v>0</v>
      </c>
      <c r="AL761" s="162"/>
      <c r="AM761" s="166">
        <f>IF(PMKAFAAPAYER[[#This Row],[ ]]="Payé",PMKAFAAPAYER[[#This Row],[05.03.2025]],0)</f>
        <v>0</v>
      </c>
      <c r="AN761" s="161"/>
      <c r="AO761" s="166">
        <f>IF(PMKAFAAPAYER[[#This Row],[ ]]="Payé",PMKAFAAPAYER[[#This Row],[12.03.2025]],0)</f>
        <v>0</v>
      </c>
      <c r="AP761" s="161"/>
      <c r="AQ761" s="166">
        <f>IF(PMKAFAAPAYER[[#This Row],[ ]]="Payé",PMKAFAAPAYER[[#This Row],[19.03.2025]],0)</f>
        <v>0</v>
      </c>
      <c r="AR761" s="161"/>
      <c r="AS761" s="176">
        <f>IF(PMKAFAAPAYER[[#This Row],[ ]]="Payé",PMKAFAAPAYER[[#This Row],[26.03.2025]],0)</f>
        <v>0</v>
      </c>
      <c r="AT761" s="17">
        <f t="shared" si="173"/>
        <v>0</v>
      </c>
      <c r="AU761" s="162"/>
      <c r="AV761" s="166">
        <f>IF(PMKAFAAPAYER[[#This Row],[ ]]="Payé",PMKAFAAPAYER[[#This Row],[02.04.2025]],0)</f>
        <v>0</v>
      </c>
      <c r="AW761" s="161"/>
      <c r="AX761" s="166">
        <f>IF(PMKAFAAPAYER[[#This Row],[ ]]="Payé",PMKAFAAPAYER[[#This Row],[09.04.2025]],0)</f>
        <v>0</v>
      </c>
      <c r="AY761" s="161"/>
      <c r="AZ761" s="166">
        <f>IF(PMKAFAAPAYER[[#This Row],[ ]]="Payé",PMKAFAAPAYER[[#This Row],[16.04.2025]],0)</f>
        <v>0</v>
      </c>
      <c r="BA761" s="161"/>
      <c r="BB761" s="166">
        <f>IF(PMKAFAAPAYER[[#This Row],[ ]]="Payé",PMKAFAAPAYER[[#This Row],[23.04.2025]],0)</f>
        <v>0</v>
      </c>
      <c r="BC761" s="161"/>
      <c r="BD761" s="176">
        <f>IF(PMKAFAAPAYER[[#This Row],[ ]]="Payé",PMKAFAAPAYER[[#This Row],[30.04.2025]],0)</f>
        <v>0</v>
      </c>
      <c r="BE761" s="18">
        <f t="shared" si="174"/>
        <v>0</v>
      </c>
      <c r="BF761" s="162"/>
      <c r="BG761" s="166">
        <f>IF(PMKAFAAPAYER[[#This Row],[ ]]="Payé",PMKAFAAPAYER[[#This Row],[07.05.2025]],0)</f>
        <v>0</v>
      </c>
      <c r="BH761" s="161"/>
      <c r="BI761" s="166">
        <f>IF(PMKAFAAPAYER[[#This Row],[ ]]="Payé",PMKAFAAPAYER[[#This Row],[14.05.2025]],0)</f>
        <v>0</v>
      </c>
      <c r="BJ761" s="161"/>
      <c r="BK761" s="166">
        <f>IF(PMKAFAAPAYER[[#This Row],[ ]]="Payé",PMKAFAAPAYER[[#This Row],[21.05.2025]],0)</f>
        <v>0</v>
      </c>
      <c r="BL761" s="161"/>
      <c r="BM761" s="176">
        <f>IF(PMKAFAAPAYER[[#This Row],[ ]]="Payé",PMKAFAAPAYER[[#This Row],[28.05.2025]],0)</f>
        <v>0</v>
      </c>
      <c r="BN761" s="17">
        <f t="shared" si="175"/>
        <v>0</v>
      </c>
      <c r="BO761" s="162"/>
      <c r="BP761" s="166">
        <f>IF(PMKAFAAPAYER[[#This Row],[ ]]="Payé",PMKAFAAPAYER[[#This Row],[04.06.2025]],0)</f>
        <v>0</v>
      </c>
      <c r="BQ761" s="161"/>
      <c r="BR761" s="166">
        <f>IF(PMKAFAAPAYER[[#This Row],[ ]]="Payé",PMKAFAAPAYER[[#This Row],[11.06.2025]],0)</f>
        <v>0</v>
      </c>
      <c r="BS761" s="161"/>
      <c r="BT761" s="166">
        <f>IF(PMKAFAAPAYER[[#This Row],[ ]]="Payé",PMKAFAAPAYER[[#This Row],[18.06.2025]],0)</f>
        <v>0</v>
      </c>
      <c r="BU761" s="161"/>
      <c r="BV761" s="176">
        <f>IF(PMKAFAAPAYER[[#This Row],[ ]]="Payé",PMKAFAAPAYER[[#This Row],[25.06.2025]],0)</f>
        <v>0</v>
      </c>
      <c r="BW761" s="18">
        <f t="shared" si="176"/>
        <v>0</v>
      </c>
      <c r="BX761" s="162"/>
      <c r="BY761" s="166">
        <f>IF(PMKAFAAPAYER[[#This Row],[ ]]="Payé",PMKAFAAPAYER[[#This Row],[02.07.2025]],0)</f>
        <v>0</v>
      </c>
      <c r="BZ761" s="161"/>
      <c r="CA761" s="166">
        <f>IF(PMKAFAAPAYER[[#This Row],[ ]]="Payé",PMKAFAAPAYER[[#This Row],[09.07.2025]],0)</f>
        <v>0</v>
      </c>
      <c r="CB761" s="161"/>
      <c r="CC761" s="166">
        <f>IF(PMKAFAAPAYER[[#This Row],[ ]]="Payé",PMKAFAAPAYER[[#This Row],[16.07.2025]],0)</f>
        <v>0</v>
      </c>
      <c r="CD761" s="161"/>
      <c r="CE761" s="166">
        <f>IF(PMKAFAAPAYER[[#This Row],[ ]]="Payé",PMKAFAAPAYER[[#This Row],[23.07.2025]],0)</f>
        <v>0</v>
      </c>
      <c r="CF761" s="161"/>
      <c r="CG761" s="176">
        <f>IF(PMKAFAAPAYER[[#This Row],[ ]]="Payé",PMKAFAAPAYER[[#This Row],[30.07.2025]],0)</f>
        <v>0</v>
      </c>
      <c r="CH761" s="17">
        <f t="shared" si="177"/>
        <v>0</v>
      </c>
      <c r="CI761" s="162"/>
      <c r="CJ761" s="166">
        <f>IF(PMKAFAAPAYER[[#This Row],[ ]]="Payé",PMKAFAAPAYER[[#This Row],[06.08.2025]],0)</f>
        <v>0</v>
      </c>
      <c r="CK761" s="161"/>
      <c r="CL761" s="166">
        <f>IF(PMKAFAAPAYER[[#This Row],[ ]]="Payé",PMKAFAAPAYER[[#This Row],[13.08.2025]],0)</f>
        <v>0</v>
      </c>
      <c r="CM761" s="161"/>
      <c r="CN761" s="166">
        <f>IF(PMKAFAAPAYER[[#This Row],[ ]]="Payé",PMKAFAAPAYER[[#This Row],[20.08.2025]],0)</f>
        <v>0</v>
      </c>
      <c r="CO761" s="161"/>
      <c r="CP761" s="176">
        <f>IF(PMKAFAAPAYER[[#This Row],[ ]]="Payé",PMKAFAAPAYER[[#This Row],[27.08.2025]],0)</f>
        <v>0</v>
      </c>
      <c r="CQ761" s="18">
        <f t="shared" si="178"/>
        <v>0</v>
      </c>
      <c r="CR761" s="162"/>
      <c r="CS761" s="166">
        <f>IF(PMKAFAAPAYER[[#This Row],[ ]]="Payé",PMKAFAAPAYER[[#This Row],[03.09.2025]],0)</f>
        <v>0</v>
      </c>
      <c r="CT761" s="161"/>
      <c r="CU761" s="166">
        <f>IF(PMKAFAAPAYER[[#This Row],[ ]]="Payé",PMKAFAAPAYER[[#This Row],[10.09.2025]],0)</f>
        <v>0</v>
      </c>
      <c r="CV761" s="161"/>
      <c r="CW761" s="166">
        <f>IF(PMKAFAAPAYER[[#This Row],[ ]]="Payé",PMKAFAAPAYER[[#This Row],[17.09.2025]],0)</f>
        <v>0</v>
      </c>
      <c r="CX761" s="161"/>
      <c r="CY761" s="176">
        <f>IF(PMKAFAAPAYER[[#This Row],[ ]]="Payé",PMKAFAAPAYER[[#This Row],[24.09.2025]],0)</f>
        <v>0</v>
      </c>
      <c r="CZ761" s="17">
        <f t="shared" si="179"/>
        <v>0</v>
      </c>
      <c r="DA761" s="162"/>
      <c r="DB761" s="166">
        <f>IF(PMKAFAAPAYER[[#This Row],[ ]]="Payé",PMKAFAAPAYER[[#This Row],[01.10.2025]],0)</f>
        <v>0</v>
      </c>
      <c r="DC761" s="161"/>
      <c r="DD761" s="166">
        <f>IF(PMKAFAAPAYER[[#This Row],[ ]]="Payé",PMKAFAAPAYER[[#This Row],[08.10.2025]],0)</f>
        <v>0</v>
      </c>
      <c r="DE761" s="161"/>
      <c r="DF761" s="166">
        <f>IF(PMKAFAAPAYER[[#This Row],[ ]]="Payé",PMKAFAAPAYER[[#This Row],[15.10.2025]],0)</f>
        <v>0</v>
      </c>
      <c r="DG761" s="161"/>
      <c r="DH761" s="166">
        <f>IF(PMKAFAAPAYER[[#This Row],[ ]]="Payé",PMKAFAAPAYER[[#This Row],[22.10.2025]],0)</f>
        <v>0</v>
      </c>
      <c r="DI761" s="161"/>
      <c r="DJ761" s="176">
        <f>IF(PMKAFAAPAYER[[#This Row],[ ]]="Payé",PMKAFAAPAYER[[#This Row],[29.10.2025]],0)</f>
        <v>0</v>
      </c>
      <c r="DK761" s="18">
        <f t="shared" si="180"/>
        <v>0</v>
      </c>
      <c r="DL761" s="162"/>
      <c r="DM761" s="166">
        <f>IF(PMKAFAAPAYER[[#This Row],[ ]]="Payé",PMKAFAAPAYER[[#This Row],[05.11.2025]],0)</f>
        <v>0</v>
      </c>
      <c r="DN761" s="161"/>
      <c r="DO761" s="166">
        <f>IF(PMKAFAAPAYER[[#This Row],[ ]]="Payé",PMKAFAAPAYER[[#This Row],[12.11.2025]],0)</f>
        <v>0</v>
      </c>
      <c r="DP761" s="161"/>
      <c r="DQ761" s="166">
        <f>IF(PMKAFAAPAYER[[#This Row],[ ]]="Payé",PMKAFAAPAYER[[#This Row],[19.11.2025]],0)</f>
        <v>0</v>
      </c>
      <c r="DR761" s="161"/>
      <c r="DS761" s="176">
        <f>IF(PMKAFAAPAYER[[#This Row],[ ]]="Payé",PMKAFAAPAYER[[#This Row],[26.11.2025]],0)</f>
        <v>0</v>
      </c>
      <c r="DT761" s="17">
        <f t="shared" si="181"/>
        <v>0</v>
      </c>
      <c r="DU761" s="162"/>
      <c r="DV761" s="166">
        <f>IF(PMKAFAAPAYER[[#This Row],[ ]]="Payé",PMKAFAAPAYER[[#This Row],[03.12.2025]],0)</f>
        <v>0</v>
      </c>
      <c r="DW761" s="161"/>
      <c r="DX761" s="166">
        <f>IF(PMKAFAAPAYER[[#This Row],[ ]]="Payé",PMKAFAAPAYER[[#This Row],[10.12.2025]],0)</f>
        <v>0</v>
      </c>
      <c r="DY761" s="161"/>
      <c r="DZ761" s="166">
        <f>IF(PMKAFAAPAYER[[#This Row],[ ]]="Payé",PMKAFAAPAYER[[#This Row],[17.12.2025]],0)</f>
        <v>0</v>
      </c>
      <c r="EA761" s="161"/>
      <c r="EB761" s="166">
        <f>IF(PMKAFAAPAYER[[#This Row],[ ]]="Payé",PMKAFAAPAYER[[#This Row],[24.12.2025]],0)</f>
        <v>0</v>
      </c>
      <c r="EC761" s="161"/>
      <c r="ED761" s="176">
        <f>IF(PMKAFAAPAYER[[#This Row],[ ]]="Payé",PMKAFAAPAYER[[#This Row],[31.12.2025]],0)</f>
        <v>0</v>
      </c>
      <c r="EE761" s="18">
        <f t="shared" si="182"/>
        <v>0</v>
      </c>
      <c r="EF761" s="11">
        <f t="shared" si="183"/>
        <v>0</v>
      </c>
      <c r="EG761" s="16">
        <f>+PMKAFAAPAYER[[#This Row],[CHF]]-PMKAFAAPAYER[[#This Row],[T2025]]</f>
        <v>0</v>
      </c>
    </row>
    <row r="762" spans="1:137" x14ac:dyDescent="0.3">
      <c r="A762" s="9">
        <f t="shared" si="184"/>
        <v>757</v>
      </c>
      <c r="B762" s="250"/>
      <c r="C762" s="251"/>
      <c r="D762" s="252"/>
      <c r="E762" s="253"/>
      <c r="F762" s="265">
        <f t="shared" si="185"/>
        <v>0</v>
      </c>
      <c r="G762" s="254"/>
      <c r="H762" s="255"/>
      <c r="I762" s="256"/>
      <c r="J762" s="14"/>
      <c r="K762" s="14"/>
      <c r="L762" s="14"/>
      <c r="N762" s="15"/>
      <c r="P762" s="258"/>
      <c r="Q762" s="259"/>
      <c r="R762" s="260"/>
      <c r="S762" s="166">
        <f>IF(PMKAFAAPAYER[[#This Row],[ ]]="Payé",PMKAFAAPAYER[[#This Row],[02.01.2025]],0)</f>
        <v>0</v>
      </c>
      <c r="T762" s="234"/>
      <c r="U762" s="166">
        <f>IF(PMKAFAAPAYER[[#This Row],[ ]]="Payé",PMKAFAAPAYER[[#This Row],[09.01.2025]],0)</f>
        <v>0</v>
      </c>
      <c r="V762" s="234"/>
      <c r="W762" s="166">
        <f>IF(PMKAFAAPAYER[[#This Row],[ ]]="Payé",PMKAFAAPAYER[[#This Row],[16.01.2025]],0)</f>
        <v>0</v>
      </c>
      <c r="X762" s="234"/>
      <c r="Y762" s="166">
        <f>IF(PMKAFAAPAYER[[#This Row],[ ]]="Payé",PMKAFAAPAYER[[#This Row],[23.01.2025]],0)</f>
        <v>0</v>
      </c>
      <c r="Z762" s="234"/>
      <c r="AA762" s="176">
        <f>IF(PMKAFAAPAYER[[#This Row],[ ]]="Payé",PMKAFAAPAYER[[#This Row],[30.01.2025]],0)</f>
        <v>0</v>
      </c>
      <c r="AB762" s="32">
        <f t="shared" si="171"/>
        <v>0</v>
      </c>
      <c r="AC762" s="234"/>
      <c r="AD762" s="166">
        <f>IF(PMKAFAAPAYER[[#This Row],[ ]]="Payé",PMKAFAAPAYER[[#This Row],[06.02.2025]],0)</f>
        <v>0</v>
      </c>
      <c r="AE762" s="234"/>
      <c r="AF762" s="166">
        <f>IF(PMKAFAAPAYER[[#This Row],[ ]]="Payé",PMKAFAAPAYER[[#This Row],[13.02.2025]],0)</f>
        <v>0</v>
      </c>
      <c r="AG762" s="234"/>
      <c r="AH762" s="166">
        <f>IF(PMKAFAAPAYER[[#This Row],[ ]]="Payé",PMKAFAAPAYER[[#This Row],[20.02.2025]],0)</f>
        <v>0</v>
      </c>
      <c r="AI762" s="234"/>
      <c r="AJ762" s="176">
        <f>IF(PMKAFAAPAYER[[#This Row],[ ]]="Payé",PMKAFAAPAYER[[#This Row],[27.02.2025]],0)</f>
        <v>0</v>
      </c>
      <c r="AK762" s="47">
        <f t="shared" si="172"/>
        <v>0</v>
      </c>
      <c r="AL762" s="162"/>
      <c r="AM762" s="166">
        <f>IF(PMKAFAAPAYER[[#This Row],[ ]]="Payé",PMKAFAAPAYER[[#This Row],[05.03.2025]],0)</f>
        <v>0</v>
      </c>
      <c r="AN762" s="161"/>
      <c r="AO762" s="166">
        <f>IF(PMKAFAAPAYER[[#This Row],[ ]]="Payé",PMKAFAAPAYER[[#This Row],[12.03.2025]],0)</f>
        <v>0</v>
      </c>
      <c r="AP762" s="161"/>
      <c r="AQ762" s="166">
        <f>IF(PMKAFAAPAYER[[#This Row],[ ]]="Payé",PMKAFAAPAYER[[#This Row],[19.03.2025]],0)</f>
        <v>0</v>
      </c>
      <c r="AR762" s="161"/>
      <c r="AS762" s="176">
        <f>IF(PMKAFAAPAYER[[#This Row],[ ]]="Payé",PMKAFAAPAYER[[#This Row],[26.03.2025]],0)</f>
        <v>0</v>
      </c>
      <c r="AT762" s="17">
        <f t="shared" si="173"/>
        <v>0</v>
      </c>
      <c r="AU762" s="162"/>
      <c r="AV762" s="166">
        <f>IF(PMKAFAAPAYER[[#This Row],[ ]]="Payé",PMKAFAAPAYER[[#This Row],[02.04.2025]],0)</f>
        <v>0</v>
      </c>
      <c r="AW762" s="161"/>
      <c r="AX762" s="166">
        <f>IF(PMKAFAAPAYER[[#This Row],[ ]]="Payé",PMKAFAAPAYER[[#This Row],[09.04.2025]],0)</f>
        <v>0</v>
      </c>
      <c r="AY762" s="161"/>
      <c r="AZ762" s="166">
        <f>IF(PMKAFAAPAYER[[#This Row],[ ]]="Payé",PMKAFAAPAYER[[#This Row],[16.04.2025]],0)</f>
        <v>0</v>
      </c>
      <c r="BA762" s="161"/>
      <c r="BB762" s="166">
        <f>IF(PMKAFAAPAYER[[#This Row],[ ]]="Payé",PMKAFAAPAYER[[#This Row],[23.04.2025]],0)</f>
        <v>0</v>
      </c>
      <c r="BC762" s="161"/>
      <c r="BD762" s="176">
        <f>IF(PMKAFAAPAYER[[#This Row],[ ]]="Payé",PMKAFAAPAYER[[#This Row],[30.04.2025]],0)</f>
        <v>0</v>
      </c>
      <c r="BE762" s="18">
        <f t="shared" si="174"/>
        <v>0</v>
      </c>
      <c r="BF762" s="162"/>
      <c r="BG762" s="166">
        <f>IF(PMKAFAAPAYER[[#This Row],[ ]]="Payé",PMKAFAAPAYER[[#This Row],[07.05.2025]],0)</f>
        <v>0</v>
      </c>
      <c r="BH762" s="161"/>
      <c r="BI762" s="166">
        <f>IF(PMKAFAAPAYER[[#This Row],[ ]]="Payé",PMKAFAAPAYER[[#This Row],[14.05.2025]],0)</f>
        <v>0</v>
      </c>
      <c r="BJ762" s="161"/>
      <c r="BK762" s="166">
        <f>IF(PMKAFAAPAYER[[#This Row],[ ]]="Payé",PMKAFAAPAYER[[#This Row],[21.05.2025]],0)</f>
        <v>0</v>
      </c>
      <c r="BL762" s="161"/>
      <c r="BM762" s="176">
        <f>IF(PMKAFAAPAYER[[#This Row],[ ]]="Payé",PMKAFAAPAYER[[#This Row],[28.05.2025]],0)</f>
        <v>0</v>
      </c>
      <c r="BN762" s="17">
        <f t="shared" si="175"/>
        <v>0</v>
      </c>
      <c r="BO762" s="162"/>
      <c r="BP762" s="166">
        <f>IF(PMKAFAAPAYER[[#This Row],[ ]]="Payé",PMKAFAAPAYER[[#This Row],[04.06.2025]],0)</f>
        <v>0</v>
      </c>
      <c r="BQ762" s="161"/>
      <c r="BR762" s="166">
        <f>IF(PMKAFAAPAYER[[#This Row],[ ]]="Payé",PMKAFAAPAYER[[#This Row],[11.06.2025]],0)</f>
        <v>0</v>
      </c>
      <c r="BS762" s="161"/>
      <c r="BT762" s="166">
        <f>IF(PMKAFAAPAYER[[#This Row],[ ]]="Payé",PMKAFAAPAYER[[#This Row],[18.06.2025]],0)</f>
        <v>0</v>
      </c>
      <c r="BU762" s="161"/>
      <c r="BV762" s="176">
        <f>IF(PMKAFAAPAYER[[#This Row],[ ]]="Payé",PMKAFAAPAYER[[#This Row],[25.06.2025]],0)</f>
        <v>0</v>
      </c>
      <c r="BW762" s="18">
        <f t="shared" si="176"/>
        <v>0</v>
      </c>
      <c r="BX762" s="162"/>
      <c r="BY762" s="166">
        <f>IF(PMKAFAAPAYER[[#This Row],[ ]]="Payé",PMKAFAAPAYER[[#This Row],[02.07.2025]],0)</f>
        <v>0</v>
      </c>
      <c r="BZ762" s="161"/>
      <c r="CA762" s="166">
        <f>IF(PMKAFAAPAYER[[#This Row],[ ]]="Payé",PMKAFAAPAYER[[#This Row],[09.07.2025]],0)</f>
        <v>0</v>
      </c>
      <c r="CB762" s="161"/>
      <c r="CC762" s="166">
        <f>IF(PMKAFAAPAYER[[#This Row],[ ]]="Payé",PMKAFAAPAYER[[#This Row],[16.07.2025]],0)</f>
        <v>0</v>
      </c>
      <c r="CD762" s="161"/>
      <c r="CE762" s="166">
        <f>IF(PMKAFAAPAYER[[#This Row],[ ]]="Payé",PMKAFAAPAYER[[#This Row],[23.07.2025]],0)</f>
        <v>0</v>
      </c>
      <c r="CF762" s="161"/>
      <c r="CG762" s="176">
        <f>IF(PMKAFAAPAYER[[#This Row],[ ]]="Payé",PMKAFAAPAYER[[#This Row],[30.07.2025]],0)</f>
        <v>0</v>
      </c>
      <c r="CH762" s="17">
        <f t="shared" si="177"/>
        <v>0</v>
      </c>
      <c r="CI762" s="162"/>
      <c r="CJ762" s="166">
        <f>IF(PMKAFAAPAYER[[#This Row],[ ]]="Payé",PMKAFAAPAYER[[#This Row],[06.08.2025]],0)</f>
        <v>0</v>
      </c>
      <c r="CK762" s="161"/>
      <c r="CL762" s="166">
        <f>IF(PMKAFAAPAYER[[#This Row],[ ]]="Payé",PMKAFAAPAYER[[#This Row],[13.08.2025]],0)</f>
        <v>0</v>
      </c>
      <c r="CM762" s="161"/>
      <c r="CN762" s="166">
        <f>IF(PMKAFAAPAYER[[#This Row],[ ]]="Payé",PMKAFAAPAYER[[#This Row],[20.08.2025]],0)</f>
        <v>0</v>
      </c>
      <c r="CO762" s="161"/>
      <c r="CP762" s="176">
        <f>IF(PMKAFAAPAYER[[#This Row],[ ]]="Payé",PMKAFAAPAYER[[#This Row],[27.08.2025]],0)</f>
        <v>0</v>
      </c>
      <c r="CQ762" s="18">
        <f t="shared" si="178"/>
        <v>0</v>
      </c>
      <c r="CR762" s="162"/>
      <c r="CS762" s="166">
        <f>IF(PMKAFAAPAYER[[#This Row],[ ]]="Payé",PMKAFAAPAYER[[#This Row],[03.09.2025]],0)</f>
        <v>0</v>
      </c>
      <c r="CT762" s="161"/>
      <c r="CU762" s="166">
        <f>IF(PMKAFAAPAYER[[#This Row],[ ]]="Payé",PMKAFAAPAYER[[#This Row],[10.09.2025]],0)</f>
        <v>0</v>
      </c>
      <c r="CV762" s="161"/>
      <c r="CW762" s="166">
        <f>IF(PMKAFAAPAYER[[#This Row],[ ]]="Payé",PMKAFAAPAYER[[#This Row],[17.09.2025]],0)</f>
        <v>0</v>
      </c>
      <c r="CX762" s="161"/>
      <c r="CY762" s="176">
        <f>IF(PMKAFAAPAYER[[#This Row],[ ]]="Payé",PMKAFAAPAYER[[#This Row],[24.09.2025]],0)</f>
        <v>0</v>
      </c>
      <c r="CZ762" s="17">
        <f t="shared" si="179"/>
        <v>0</v>
      </c>
      <c r="DA762" s="162"/>
      <c r="DB762" s="166">
        <f>IF(PMKAFAAPAYER[[#This Row],[ ]]="Payé",PMKAFAAPAYER[[#This Row],[01.10.2025]],0)</f>
        <v>0</v>
      </c>
      <c r="DC762" s="161"/>
      <c r="DD762" s="166">
        <f>IF(PMKAFAAPAYER[[#This Row],[ ]]="Payé",PMKAFAAPAYER[[#This Row],[08.10.2025]],0)</f>
        <v>0</v>
      </c>
      <c r="DE762" s="161"/>
      <c r="DF762" s="166">
        <f>IF(PMKAFAAPAYER[[#This Row],[ ]]="Payé",PMKAFAAPAYER[[#This Row],[15.10.2025]],0)</f>
        <v>0</v>
      </c>
      <c r="DG762" s="161"/>
      <c r="DH762" s="166">
        <f>IF(PMKAFAAPAYER[[#This Row],[ ]]="Payé",PMKAFAAPAYER[[#This Row],[22.10.2025]],0)</f>
        <v>0</v>
      </c>
      <c r="DI762" s="161"/>
      <c r="DJ762" s="176">
        <f>IF(PMKAFAAPAYER[[#This Row],[ ]]="Payé",PMKAFAAPAYER[[#This Row],[29.10.2025]],0)</f>
        <v>0</v>
      </c>
      <c r="DK762" s="18">
        <f t="shared" si="180"/>
        <v>0</v>
      </c>
      <c r="DL762" s="162"/>
      <c r="DM762" s="166">
        <f>IF(PMKAFAAPAYER[[#This Row],[ ]]="Payé",PMKAFAAPAYER[[#This Row],[05.11.2025]],0)</f>
        <v>0</v>
      </c>
      <c r="DN762" s="161"/>
      <c r="DO762" s="166">
        <f>IF(PMKAFAAPAYER[[#This Row],[ ]]="Payé",PMKAFAAPAYER[[#This Row],[12.11.2025]],0)</f>
        <v>0</v>
      </c>
      <c r="DP762" s="161"/>
      <c r="DQ762" s="166">
        <f>IF(PMKAFAAPAYER[[#This Row],[ ]]="Payé",PMKAFAAPAYER[[#This Row],[19.11.2025]],0)</f>
        <v>0</v>
      </c>
      <c r="DR762" s="161"/>
      <c r="DS762" s="176">
        <f>IF(PMKAFAAPAYER[[#This Row],[ ]]="Payé",PMKAFAAPAYER[[#This Row],[26.11.2025]],0)</f>
        <v>0</v>
      </c>
      <c r="DT762" s="17">
        <f t="shared" si="181"/>
        <v>0</v>
      </c>
      <c r="DU762" s="162"/>
      <c r="DV762" s="166">
        <f>IF(PMKAFAAPAYER[[#This Row],[ ]]="Payé",PMKAFAAPAYER[[#This Row],[03.12.2025]],0)</f>
        <v>0</v>
      </c>
      <c r="DW762" s="161"/>
      <c r="DX762" s="166">
        <f>IF(PMKAFAAPAYER[[#This Row],[ ]]="Payé",PMKAFAAPAYER[[#This Row],[10.12.2025]],0)</f>
        <v>0</v>
      </c>
      <c r="DY762" s="161"/>
      <c r="DZ762" s="166">
        <f>IF(PMKAFAAPAYER[[#This Row],[ ]]="Payé",PMKAFAAPAYER[[#This Row],[17.12.2025]],0)</f>
        <v>0</v>
      </c>
      <c r="EA762" s="161"/>
      <c r="EB762" s="166">
        <f>IF(PMKAFAAPAYER[[#This Row],[ ]]="Payé",PMKAFAAPAYER[[#This Row],[24.12.2025]],0)</f>
        <v>0</v>
      </c>
      <c r="EC762" s="161"/>
      <c r="ED762" s="176">
        <f>IF(PMKAFAAPAYER[[#This Row],[ ]]="Payé",PMKAFAAPAYER[[#This Row],[31.12.2025]],0)</f>
        <v>0</v>
      </c>
      <c r="EE762" s="18">
        <f t="shared" si="182"/>
        <v>0</v>
      </c>
      <c r="EF762" s="11">
        <f t="shared" si="183"/>
        <v>0</v>
      </c>
      <c r="EG762" s="16">
        <f>+PMKAFAAPAYER[[#This Row],[CHF]]-PMKAFAAPAYER[[#This Row],[T2025]]</f>
        <v>0</v>
      </c>
    </row>
    <row r="763" spans="1:137" x14ac:dyDescent="0.3">
      <c r="A763" s="9">
        <f t="shared" si="184"/>
        <v>758</v>
      </c>
      <c r="B763" s="250"/>
      <c r="C763" s="251"/>
      <c r="D763" s="252"/>
      <c r="E763" s="253"/>
      <c r="F763" s="265">
        <f t="shared" si="185"/>
        <v>0</v>
      </c>
      <c r="G763" s="254"/>
      <c r="H763" s="255"/>
      <c r="I763" s="256"/>
      <c r="J763" s="14"/>
      <c r="K763" s="14"/>
      <c r="L763" s="14"/>
      <c r="N763" s="15"/>
      <c r="P763" s="258"/>
      <c r="Q763" s="259"/>
      <c r="R763" s="260"/>
      <c r="S763" s="166">
        <f>IF(PMKAFAAPAYER[[#This Row],[ ]]="Payé",PMKAFAAPAYER[[#This Row],[02.01.2025]],0)</f>
        <v>0</v>
      </c>
      <c r="T763" s="234"/>
      <c r="U763" s="166">
        <f>IF(PMKAFAAPAYER[[#This Row],[ ]]="Payé",PMKAFAAPAYER[[#This Row],[09.01.2025]],0)</f>
        <v>0</v>
      </c>
      <c r="V763" s="234"/>
      <c r="W763" s="166">
        <f>IF(PMKAFAAPAYER[[#This Row],[ ]]="Payé",PMKAFAAPAYER[[#This Row],[16.01.2025]],0)</f>
        <v>0</v>
      </c>
      <c r="X763" s="234"/>
      <c r="Y763" s="166">
        <f>IF(PMKAFAAPAYER[[#This Row],[ ]]="Payé",PMKAFAAPAYER[[#This Row],[23.01.2025]],0)</f>
        <v>0</v>
      </c>
      <c r="Z763" s="234"/>
      <c r="AA763" s="176">
        <f>IF(PMKAFAAPAYER[[#This Row],[ ]]="Payé",PMKAFAAPAYER[[#This Row],[30.01.2025]],0)</f>
        <v>0</v>
      </c>
      <c r="AB763" s="32">
        <f t="shared" si="171"/>
        <v>0</v>
      </c>
      <c r="AC763" s="234"/>
      <c r="AD763" s="166">
        <f>IF(PMKAFAAPAYER[[#This Row],[ ]]="Payé",PMKAFAAPAYER[[#This Row],[06.02.2025]],0)</f>
        <v>0</v>
      </c>
      <c r="AE763" s="234"/>
      <c r="AF763" s="166">
        <f>IF(PMKAFAAPAYER[[#This Row],[ ]]="Payé",PMKAFAAPAYER[[#This Row],[13.02.2025]],0)</f>
        <v>0</v>
      </c>
      <c r="AG763" s="234"/>
      <c r="AH763" s="166">
        <f>IF(PMKAFAAPAYER[[#This Row],[ ]]="Payé",PMKAFAAPAYER[[#This Row],[20.02.2025]],0)</f>
        <v>0</v>
      </c>
      <c r="AI763" s="234"/>
      <c r="AJ763" s="176">
        <f>IF(PMKAFAAPAYER[[#This Row],[ ]]="Payé",PMKAFAAPAYER[[#This Row],[27.02.2025]],0)</f>
        <v>0</v>
      </c>
      <c r="AK763" s="47">
        <f t="shared" si="172"/>
        <v>0</v>
      </c>
      <c r="AL763" s="162"/>
      <c r="AM763" s="166">
        <f>IF(PMKAFAAPAYER[[#This Row],[ ]]="Payé",PMKAFAAPAYER[[#This Row],[05.03.2025]],0)</f>
        <v>0</v>
      </c>
      <c r="AN763" s="161"/>
      <c r="AO763" s="166">
        <f>IF(PMKAFAAPAYER[[#This Row],[ ]]="Payé",PMKAFAAPAYER[[#This Row],[12.03.2025]],0)</f>
        <v>0</v>
      </c>
      <c r="AP763" s="161"/>
      <c r="AQ763" s="166">
        <f>IF(PMKAFAAPAYER[[#This Row],[ ]]="Payé",PMKAFAAPAYER[[#This Row],[19.03.2025]],0)</f>
        <v>0</v>
      </c>
      <c r="AR763" s="161"/>
      <c r="AS763" s="176">
        <f>IF(PMKAFAAPAYER[[#This Row],[ ]]="Payé",PMKAFAAPAYER[[#This Row],[26.03.2025]],0)</f>
        <v>0</v>
      </c>
      <c r="AT763" s="17">
        <f t="shared" si="173"/>
        <v>0</v>
      </c>
      <c r="AU763" s="162"/>
      <c r="AV763" s="166">
        <f>IF(PMKAFAAPAYER[[#This Row],[ ]]="Payé",PMKAFAAPAYER[[#This Row],[02.04.2025]],0)</f>
        <v>0</v>
      </c>
      <c r="AW763" s="161"/>
      <c r="AX763" s="166">
        <f>IF(PMKAFAAPAYER[[#This Row],[ ]]="Payé",PMKAFAAPAYER[[#This Row],[09.04.2025]],0)</f>
        <v>0</v>
      </c>
      <c r="AY763" s="161"/>
      <c r="AZ763" s="166">
        <f>IF(PMKAFAAPAYER[[#This Row],[ ]]="Payé",PMKAFAAPAYER[[#This Row],[16.04.2025]],0)</f>
        <v>0</v>
      </c>
      <c r="BA763" s="161"/>
      <c r="BB763" s="166">
        <f>IF(PMKAFAAPAYER[[#This Row],[ ]]="Payé",PMKAFAAPAYER[[#This Row],[23.04.2025]],0)</f>
        <v>0</v>
      </c>
      <c r="BC763" s="161"/>
      <c r="BD763" s="176">
        <f>IF(PMKAFAAPAYER[[#This Row],[ ]]="Payé",PMKAFAAPAYER[[#This Row],[30.04.2025]],0)</f>
        <v>0</v>
      </c>
      <c r="BE763" s="18">
        <f t="shared" si="174"/>
        <v>0</v>
      </c>
      <c r="BF763" s="162"/>
      <c r="BG763" s="166">
        <f>IF(PMKAFAAPAYER[[#This Row],[ ]]="Payé",PMKAFAAPAYER[[#This Row],[07.05.2025]],0)</f>
        <v>0</v>
      </c>
      <c r="BH763" s="161"/>
      <c r="BI763" s="166">
        <f>IF(PMKAFAAPAYER[[#This Row],[ ]]="Payé",PMKAFAAPAYER[[#This Row],[14.05.2025]],0)</f>
        <v>0</v>
      </c>
      <c r="BJ763" s="161"/>
      <c r="BK763" s="166">
        <f>IF(PMKAFAAPAYER[[#This Row],[ ]]="Payé",PMKAFAAPAYER[[#This Row],[21.05.2025]],0)</f>
        <v>0</v>
      </c>
      <c r="BL763" s="161"/>
      <c r="BM763" s="176">
        <f>IF(PMKAFAAPAYER[[#This Row],[ ]]="Payé",PMKAFAAPAYER[[#This Row],[28.05.2025]],0)</f>
        <v>0</v>
      </c>
      <c r="BN763" s="17">
        <f t="shared" si="175"/>
        <v>0</v>
      </c>
      <c r="BO763" s="162"/>
      <c r="BP763" s="166">
        <f>IF(PMKAFAAPAYER[[#This Row],[ ]]="Payé",PMKAFAAPAYER[[#This Row],[04.06.2025]],0)</f>
        <v>0</v>
      </c>
      <c r="BQ763" s="161"/>
      <c r="BR763" s="166">
        <f>IF(PMKAFAAPAYER[[#This Row],[ ]]="Payé",PMKAFAAPAYER[[#This Row],[11.06.2025]],0)</f>
        <v>0</v>
      </c>
      <c r="BS763" s="161"/>
      <c r="BT763" s="166">
        <f>IF(PMKAFAAPAYER[[#This Row],[ ]]="Payé",PMKAFAAPAYER[[#This Row],[18.06.2025]],0)</f>
        <v>0</v>
      </c>
      <c r="BU763" s="161"/>
      <c r="BV763" s="176">
        <f>IF(PMKAFAAPAYER[[#This Row],[ ]]="Payé",PMKAFAAPAYER[[#This Row],[25.06.2025]],0)</f>
        <v>0</v>
      </c>
      <c r="BW763" s="18">
        <f t="shared" si="176"/>
        <v>0</v>
      </c>
      <c r="BX763" s="162"/>
      <c r="BY763" s="166">
        <f>IF(PMKAFAAPAYER[[#This Row],[ ]]="Payé",PMKAFAAPAYER[[#This Row],[02.07.2025]],0)</f>
        <v>0</v>
      </c>
      <c r="BZ763" s="161"/>
      <c r="CA763" s="166">
        <f>IF(PMKAFAAPAYER[[#This Row],[ ]]="Payé",PMKAFAAPAYER[[#This Row],[09.07.2025]],0)</f>
        <v>0</v>
      </c>
      <c r="CB763" s="161"/>
      <c r="CC763" s="166">
        <f>IF(PMKAFAAPAYER[[#This Row],[ ]]="Payé",PMKAFAAPAYER[[#This Row],[16.07.2025]],0)</f>
        <v>0</v>
      </c>
      <c r="CD763" s="161"/>
      <c r="CE763" s="166">
        <f>IF(PMKAFAAPAYER[[#This Row],[ ]]="Payé",PMKAFAAPAYER[[#This Row],[23.07.2025]],0)</f>
        <v>0</v>
      </c>
      <c r="CF763" s="161"/>
      <c r="CG763" s="176">
        <f>IF(PMKAFAAPAYER[[#This Row],[ ]]="Payé",PMKAFAAPAYER[[#This Row],[30.07.2025]],0)</f>
        <v>0</v>
      </c>
      <c r="CH763" s="17">
        <f t="shared" si="177"/>
        <v>0</v>
      </c>
      <c r="CI763" s="162"/>
      <c r="CJ763" s="166">
        <f>IF(PMKAFAAPAYER[[#This Row],[ ]]="Payé",PMKAFAAPAYER[[#This Row],[06.08.2025]],0)</f>
        <v>0</v>
      </c>
      <c r="CK763" s="161"/>
      <c r="CL763" s="166">
        <f>IF(PMKAFAAPAYER[[#This Row],[ ]]="Payé",PMKAFAAPAYER[[#This Row],[13.08.2025]],0)</f>
        <v>0</v>
      </c>
      <c r="CM763" s="161"/>
      <c r="CN763" s="166">
        <f>IF(PMKAFAAPAYER[[#This Row],[ ]]="Payé",PMKAFAAPAYER[[#This Row],[20.08.2025]],0)</f>
        <v>0</v>
      </c>
      <c r="CO763" s="161"/>
      <c r="CP763" s="176">
        <f>IF(PMKAFAAPAYER[[#This Row],[ ]]="Payé",PMKAFAAPAYER[[#This Row],[27.08.2025]],0)</f>
        <v>0</v>
      </c>
      <c r="CQ763" s="18">
        <f t="shared" si="178"/>
        <v>0</v>
      </c>
      <c r="CR763" s="162"/>
      <c r="CS763" s="166">
        <f>IF(PMKAFAAPAYER[[#This Row],[ ]]="Payé",PMKAFAAPAYER[[#This Row],[03.09.2025]],0)</f>
        <v>0</v>
      </c>
      <c r="CT763" s="161"/>
      <c r="CU763" s="166">
        <f>IF(PMKAFAAPAYER[[#This Row],[ ]]="Payé",PMKAFAAPAYER[[#This Row],[10.09.2025]],0)</f>
        <v>0</v>
      </c>
      <c r="CV763" s="161"/>
      <c r="CW763" s="166">
        <f>IF(PMKAFAAPAYER[[#This Row],[ ]]="Payé",PMKAFAAPAYER[[#This Row],[17.09.2025]],0)</f>
        <v>0</v>
      </c>
      <c r="CX763" s="161"/>
      <c r="CY763" s="176">
        <f>IF(PMKAFAAPAYER[[#This Row],[ ]]="Payé",PMKAFAAPAYER[[#This Row],[24.09.2025]],0)</f>
        <v>0</v>
      </c>
      <c r="CZ763" s="17">
        <f t="shared" si="179"/>
        <v>0</v>
      </c>
      <c r="DA763" s="162"/>
      <c r="DB763" s="166">
        <f>IF(PMKAFAAPAYER[[#This Row],[ ]]="Payé",PMKAFAAPAYER[[#This Row],[01.10.2025]],0)</f>
        <v>0</v>
      </c>
      <c r="DC763" s="161"/>
      <c r="DD763" s="166">
        <f>IF(PMKAFAAPAYER[[#This Row],[ ]]="Payé",PMKAFAAPAYER[[#This Row],[08.10.2025]],0)</f>
        <v>0</v>
      </c>
      <c r="DE763" s="161"/>
      <c r="DF763" s="166">
        <f>IF(PMKAFAAPAYER[[#This Row],[ ]]="Payé",PMKAFAAPAYER[[#This Row],[15.10.2025]],0)</f>
        <v>0</v>
      </c>
      <c r="DG763" s="161"/>
      <c r="DH763" s="166">
        <f>IF(PMKAFAAPAYER[[#This Row],[ ]]="Payé",PMKAFAAPAYER[[#This Row],[22.10.2025]],0)</f>
        <v>0</v>
      </c>
      <c r="DI763" s="161"/>
      <c r="DJ763" s="176">
        <f>IF(PMKAFAAPAYER[[#This Row],[ ]]="Payé",PMKAFAAPAYER[[#This Row],[29.10.2025]],0)</f>
        <v>0</v>
      </c>
      <c r="DK763" s="18">
        <f t="shared" si="180"/>
        <v>0</v>
      </c>
      <c r="DL763" s="162"/>
      <c r="DM763" s="166">
        <f>IF(PMKAFAAPAYER[[#This Row],[ ]]="Payé",PMKAFAAPAYER[[#This Row],[05.11.2025]],0)</f>
        <v>0</v>
      </c>
      <c r="DN763" s="161"/>
      <c r="DO763" s="166">
        <f>IF(PMKAFAAPAYER[[#This Row],[ ]]="Payé",PMKAFAAPAYER[[#This Row],[12.11.2025]],0)</f>
        <v>0</v>
      </c>
      <c r="DP763" s="161"/>
      <c r="DQ763" s="166">
        <f>IF(PMKAFAAPAYER[[#This Row],[ ]]="Payé",PMKAFAAPAYER[[#This Row],[19.11.2025]],0)</f>
        <v>0</v>
      </c>
      <c r="DR763" s="161"/>
      <c r="DS763" s="176">
        <f>IF(PMKAFAAPAYER[[#This Row],[ ]]="Payé",PMKAFAAPAYER[[#This Row],[26.11.2025]],0)</f>
        <v>0</v>
      </c>
      <c r="DT763" s="17">
        <f t="shared" si="181"/>
        <v>0</v>
      </c>
      <c r="DU763" s="162"/>
      <c r="DV763" s="166">
        <f>IF(PMKAFAAPAYER[[#This Row],[ ]]="Payé",PMKAFAAPAYER[[#This Row],[03.12.2025]],0)</f>
        <v>0</v>
      </c>
      <c r="DW763" s="161"/>
      <c r="DX763" s="166">
        <f>IF(PMKAFAAPAYER[[#This Row],[ ]]="Payé",PMKAFAAPAYER[[#This Row],[10.12.2025]],0)</f>
        <v>0</v>
      </c>
      <c r="DY763" s="161"/>
      <c r="DZ763" s="166">
        <f>IF(PMKAFAAPAYER[[#This Row],[ ]]="Payé",PMKAFAAPAYER[[#This Row],[17.12.2025]],0)</f>
        <v>0</v>
      </c>
      <c r="EA763" s="161"/>
      <c r="EB763" s="166">
        <f>IF(PMKAFAAPAYER[[#This Row],[ ]]="Payé",PMKAFAAPAYER[[#This Row],[24.12.2025]],0)</f>
        <v>0</v>
      </c>
      <c r="EC763" s="161"/>
      <c r="ED763" s="176">
        <f>IF(PMKAFAAPAYER[[#This Row],[ ]]="Payé",PMKAFAAPAYER[[#This Row],[31.12.2025]],0)</f>
        <v>0</v>
      </c>
      <c r="EE763" s="18">
        <f t="shared" si="182"/>
        <v>0</v>
      </c>
      <c r="EF763" s="11">
        <f t="shared" si="183"/>
        <v>0</v>
      </c>
      <c r="EG763" s="16">
        <f>+PMKAFAAPAYER[[#This Row],[CHF]]-PMKAFAAPAYER[[#This Row],[T2025]]</f>
        <v>0</v>
      </c>
    </row>
    <row r="764" spans="1:137" x14ac:dyDescent="0.3">
      <c r="A764" s="9">
        <f t="shared" si="184"/>
        <v>759</v>
      </c>
      <c r="B764" s="250"/>
      <c r="C764" s="251"/>
      <c r="D764" s="252"/>
      <c r="E764" s="253"/>
      <c r="F764" s="265">
        <f t="shared" si="185"/>
        <v>0</v>
      </c>
      <c r="G764" s="254"/>
      <c r="H764" s="255"/>
      <c r="I764" s="256"/>
      <c r="J764" s="14"/>
      <c r="K764" s="14"/>
      <c r="L764" s="14"/>
      <c r="N764" s="15"/>
      <c r="P764" s="258"/>
      <c r="Q764" s="259"/>
      <c r="R764" s="260"/>
      <c r="S764" s="166">
        <f>IF(PMKAFAAPAYER[[#This Row],[ ]]="Payé",PMKAFAAPAYER[[#This Row],[02.01.2025]],0)</f>
        <v>0</v>
      </c>
      <c r="T764" s="234"/>
      <c r="U764" s="166">
        <f>IF(PMKAFAAPAYER[[#This Row],[ ]]="Payé",PMKAFAAPAYER[[#This Row],[09.01.2025]],0)</f>
        <v>0</v>
      </c>
      <c r="V764" s="234"/>
      <c r="W764" s="166">
        <f>IF(PMKAFAAPAYER[[#This Row],[ ]]="Payé",PMKAFAAPAYER[[#This Row],[16.01.2025]],0)</f>
        <v>0</v>
      </c>
      <c r="X764" s="234"/>
      <c r="Y764" s="166">
        <f>IF(PMKAFAAPAYER[[#This Row],[ ]]="Payé",PMKAFAAPAYER[[#This Row],[23.01.2025]],0)</f>
        <v>0</v>
      </c>
      <c r="Z764" s="234"/>
      <c r="AA764" s="176">
        <f>IF(PMKAFAAPAYER[[#This Row],[ ]]="Payé",PMKAFAAPAYER[[#This Row],[30.01.2025]],0)</f>
        <v>0</v>
      </c>
      <c r="AB764" s="32">
        <f t="shared" si="171"/>
        <v>0</v>
      </c>
      <c r="AC764" s="234"/>
      <c r="AD764" s="166">
        <f>IF(PMKAFAAPAYER[[#This Row],[ ]]="Payé",PMKAFAAPAYER[[#This Row],[06.02.2025]],0)</f>
        <v>0</v>
      </c>
      <c r="AE764" s="234"/>
      <c r="AF764" s="166">
        <f>IF(PMKAFAAPAYER[[#This Row],[ ]]="Payé",PMKAFAAPAYER[[#This Row],[13.02.2025]],0)</f>
        <v>0</v>
      </c>
      <c r="AG764" s="234"/>
      <c r="AH764" s="166">
        <f>IF(PMKAFAAPAYER[[#This Row],[ ]]="Payé",PMKAFAAPAYER[[#This Row],[20.02.2025]],0)</f>
        <v>0</v>
      </c>
      <c r="AI764" s="234"/>
      <c r="AJ764" s="176">
        <f>IF(PMKAFAAPAYER[[#This Row],[ ]]="Payé",PMKAFAAPAYER[[#This Row],[27.02.2025]],0)</f>
        <v>0</v>
      </c>
      <c r="AK764" s="47">
        <f t="shared" si="172"/>
        <v>0</v>
      </c>
      <c r="AL764" s="162"/>
      <c r="AM764" s="166">
        <f>IF(PMKAFAAPAYER[[#This Row],[ ]]="Payé",PMKAFAAPAYER[[#This Row],[05.03.2025]],0)</f>
        <v>0</v>
      </c>
      <c r="AN764" s="161"/>
      <c r="AO764" s="166">
        <f>IF(PMKAFAAPAYER[[#This Row],[ ]]="Payé",PMKAFAAPAYER[[#This Row],[12.03.2025]],0)</f>
        <v>0</v>
      </c>
      <c r="AP764" s="161"/>
      <c r="AQ764" s="166">
        <f>IF(PMKAFAAPAYER[[#This Row],[ ]]="Payé",PMKAFAAPAYER[[#This Row],[19.03.2025]],0)</f>
        <v>0</v>
      </c>
      <c r="AR764" s="161"/>
      <c r="AS764" s="176">
        <f>IF(PMKAFAAPAYER[[#This Row],[ ]]="Payé",PMKAFAAPAYER[[#This Row],[26.03.2025]],0)</f>
        <v>0</v>
      </c>
      <c r="AT764" s="17">
        <f t="shared" si="173"/>
        <v>0</v>
      </c>
      <c r="AU764" s="162"/>
      <c r="AV764" s="166">
        <f>IF(PMKAFAAPAYER[[#This Row],[ ]]="Payé",PMKAFAAPAYER[[#This Row],[02.04.2025]],0)</f>
        <v>0</v>
      </c>
      <c r="AW764" s="161"/>
      <c r="AX764" s="166">
        <f>IF(PMKAFAAPAYER[[#This Row],[ ]]="Payé",PMKAFAAPAYER[[#This Row],[09.04.2025]],0)</f>
        <v>0</v>
      </c>
      <c r="AY764" s="161"/>
      <c r="AZ764" s="166">
        <f>IF(PMKAFAAPAYER[[#This Row],[ ]]="Payé",PMKAFAAPAYER[[#This Row],[16.04.2025]],0)</f>
        <v>0</v>
      </c>
      <c r="BA764" s="161"/>
      <c r="BB764" s="166">
        <f>IF(PMKAFAAPAYER[[#This Row],[ ]]="Payé",PMKAFAAPAYER[[#This Row],[23.04.2025]],0)</f>
        <v>0</v>
      </c>
      <c r="BC764" s="161"/>
      <c r="BD764" s="176">
        <f>IF(PMKAFAAPAYER[[#This Row],[ ]]="Payé",PMKAFAAPAYER[[#This Row],[30.04.2025]],0)</f>
        <v>0</v>
      </c>
      <c r="BE764" s="18">
        <f t="shared" si="174"/>
        <v>0</v>
      </c>
      <c r="BF764" s="162"/>
      <c r="BG764" s="166">
        <f>IF(PMKAFAAPAYER[[#This Row],[ ]]="Payé",PMKAFAAPAYER[[#This Row],[07.05.2025]],0)</f>
        <v>0</v>
      </c>
      <c r="BH764" s="161"/>
      <c r="BI764" s="166">
        <f>IF(PMKAFAAPAYER[[#This Row],[ ]]="Payé",PMKAFAAPAYER[[#This Row],[14.05.2025]],0)</f>
        <v>0</v>
      </c>
      <c r="BJ764" s="161"/>
      <c r="BK764" s="166">
        <f>IF(PMKAFAAPAYER[[#This Row],[ ]]="Payé",PMKAFAAPAYER[[#This Row],[21.05.2025]],0)</f>
        <v>0</v>
      </c>
      <c r="BL764" s="161"/>
      <c r="BM764" s="176">
        <f>IF(PMKAFAAPAYER[[#This Row],[ ]]="Payé",PMKAFAAPAYER[[#This Row],[28.05.2025]],0)</f>
        <v>0</v>
      </c>
      <c r="BN764" s="17">
        <f t="shared" si="175"/>
        <v>0</v>
      </c>
      <c r="BO764" s="162"/>
      <c r="BP764" s="166">
        <f>IF(PMKAFAAPAYER[[#This Row],[ ]]="Payé",PMKAFAAPAYER[[#This Row],[04.06.2025]],0)</f>
        <v>0</v>
      </c>
      <c r="BQ764" s="161"/>
      <c r="BR764" s="166">
        <f>IF(PMKAFAAPAYER[[#This Row],[ ]]="Payé",PMKAFAAPAYER[[#This Row],[11.06.2025]],0)</f>
        <v>0</v>
      </c>
      <c r="BS764" s="161"/>
      <c r="BT764" s="166">
        <f>IF(PMKAFAAPAYER[[#This Row],[ ]]="Payé",PMKAFAAPAYER[[#This Row],[18.06.2025]],0)</f>
        <v>0</v>
      </c>
      <c r="BU764" s="161"/>
      <c r="BV764" s="176">
        <f>IF(PMKAFAAPAYER[[#This Row],[ ]]="Payé",PMKAFAAPAYER[[#This Row],[25.06.2025]],0)</f>
        <v>0</v>
      </c>
      <c r="BW764" s="18">
        <f t="shared" si="176"/>
        <v>0</v>
      </c>
      <c r="BX764" s="162"/>
      <c r="BY764" s="166">
        <f>IF(PMKAFAAPAYER[[#This Row],[ ]]="Payé",PMKAFAAPAYER[[#This Row],[02.07.2025]],0)</f>
        <v>0</v>
      </c>
      <c r="BZ764" s="161"/>
      <c r="CA764" s="166">
        <f>IF(PMKAFAAPAYER[[#This Row],[ ]]="Payé",PMKAFAAPAYER[[#This Row],[09.07.2025]],0)</f>
        <v>0</v>
      </c>
      <c r="CB764" s="161"/>
      <c r="CC764" s="166">
        <f>IF(PMKAFAAPAYER[[#This Row],[ ]]="Payé",PMKAFAAPAYER[[#This Row],[16.07.2025]],0)</f>
        <v>0</v>
      </c>
      <c r="CD764" s="161"/>
      <c r="CE764" s="166">
        <f>IF(PMKAFAAPAYER[[#This Row],[ ]]="Payé",PMKAFAAPAYER[[#This Row],[23.07.2025]],0)</f>
        <v>0</v>
      </c>
      <c r="CF764" s="161"/>
      <c r="CG764" s="176">
        <f>IF(PMKAFAAPAYER[[#This Row],[ ]]="Payé",PMKAFAAPAYER[[#This Row],[30.07.2025]],0)</f>
        <v>0</v>
      </c>
      <c r="CH764" s="17">
        <f t="shared" si="177"/>
        <v>0</v>
      </c>
      <c r="CI764" s="162"/>
      <c r="CJ764" s="166">
        <f>IF(PMKAFAAPAYER[[#This Row],[ ]]="Payé",PMKAFAAPAYER[[#This Row],[06.08.2025]],0)</f>
        <v>0</v>
      </c>
      <c r="CK764" s="161"/>
      <c r="CL764" s="166">
        <f>IF(PMKAFAAPAYER[[#This Row],[ ]]="Payé",PMKAFAAPAYER[[#This Row],[13.08.2025]],0)</f>
        <v>0</v>
      </c>
      <c r="CM764" s="161"/>
      <c r="CN764" s="166">
        <f>IF(PMKAFAAPAYER[[#This Row],[ ]]="Payé",PMKAFAAPAYER[[#This Row],[20.08.2025]],0)</f>
        <v>0</v>
      </c>
      <c r="CO764" s="161"/>
      <c r="CP764" s="176">
        <f>IF(PMKAFAAPAYER[[#This Row],[ ]]="Payé",PMKAFAAPAYER[[#This Row],[27.08.2025]],0)</f>
        <v>0</v>
      </c>
      <c r="CQ764" s="18">
        <f t="shared" si="178"/>
        <v>0</v>
      </c>
      <c r="CR764" s="162"/>
      <c r="CS764" s="166">
        <f>IF(PMKAFAAPAYER[[#This Row],[ ]]="Payé",PMKAFAAPAYER[[#This Row],[03.09.2025]],0)</f>
        <v>0</v>
      </c>
      <c r="CT764" s="161"/>
      <c r="CU764" s="166">
        <f>IF(PMKAFAAPAYER[[#This Row],[ ]]="Payé",PMKAFAAPAYER[[#This Row],[10.09.2025]],0)</f>
        <v>0</v>
      </c>
      <c r="CV764" s="161"/>
      <c r="CW764" s="166">
        <f>IF(PMKAFAAPAYER[[#This Row],[ ]]="Payé",PMKAFAAPAYER[[#This Row],[17.09.2025]],0)</f>
        <v>0</v>
      </c>
      <c r="CX764" s="161"/>
      <c r="CY764" s="176">
        <f>IF(PMKAFAAPAYER[[#This Row],[ ]]="Payé",PMKAFAAPAYER[[#This Row],[24.09.2025]],0)</f>
        <v>0</v>
      </c>
      <c r="CZ764" s="17">
        <f t="shared" si="179"/>
        <v>0</v>
      </c>
      <c r="DA764" s="162"/>
      <c r="DB764" s="166">
        <f>IF(PMKAFAAPAYER[[#This Row],[ ]]="Payé",PMKAFAAPAYER[[#This Row],[01.10.2025]],0)</f>
        <v>0</v>
      </c>
      <c r="DC764" s="161"/>
      <c r="DD764" s="166">
        <f>IF(PMKAFAAPAYER[[#This Row],[ ]]="Payé",PMKAFAAPAYER[[#This Row],[08.10.2025]],0)</f>
        <v>0</v>
      </c>
      <c r="DE764" s="161"/>
      <c r="DF764" s="166">
        <f>IF(PMKAFAAPAYER[[#This Row],[ ]]="Payé",PMKAFAAPAYER[[#This Row],[15.10.2025]],0)</f>
        <v>0</v>
      </c>
      <c r="DG764" s="161"/>
      <c r="DH764" s="166">
        <f>IF(PMKAFAAPAYER[[#This Row],[ ]]="Payé",PMKAFAAPAYER[[#This Row],[22.10.2025]],0)</f>
        <v>0</v>
      </c>
      <c r="DI764" s="161"/>
      <c r="DJ764" s="176">
        <f>IF(PMKAFAAPAYER[[#This Row],[ ]]="Payé",PMKAFAAPAYER[[#This Row],[29.10.2025]],0)</f>
        <v>0</v>
      </c>
      <c r="DK764" s="18">
        <f t="shared" si="180"/>
        <v>0</v>
      </c>
      <c r="DL764" s="162"/>
      <c r="DM764" s="166">
        <f>IF(PMKAFAAPAYER[[#This Row],[ ]]="Payé",PMKAFAAPAYER[[#This Row],[05.11.2025]],0)</f>
        <v>0</v>
      </c>
      <c r="DN764" s="161"/>
      <c r="DO764" s="166">
        <f>IF(PMKAFAAPAYER[[#This Row],[ ]]="Payé",PMKAFAAPAYER[[#This Row],[12.11.2025]],0)</f>
        <v>0</v>
      </c>
      <c r="DP764" s="161"/>
      <c r="DQ764" s="166">
        <f>IF(PMKAFAAPAYER[[#This Row],[ ]]="Payé",PMKAFAAPAYER[[#This Row],[19.11.2025]],0)</f>
        <v>0</v>
      </c>
      <c r="DR764" s="161"/>
      <c r="DS764" s="176">
        <f>IF(PMKAFAAPAYER[[#This Row],[ ]]="Payé",PMKAFAAPAYER[[#This Row],[26.11.2025]],0)</f>
        <v>0</v>
      </c>
      <c r="DT764" s="17">
        <f t="shared" si="181"/>
        <v>0</v>
      </c>
      <c r="DU764" s="162"/>
      <c r="DV764" s="166">
        <f>IF(PMKAFAAPAYER[[#This Row],[ ]]="Payé",PMKAFAAPAYER[[#This Row],[03.12.2025]],0)</f>
        <v>0</v>
      </c>
      <c r="DW764" s="161"/>
      <c r="DX764" s="166">
        <f>IF(PMKAFAAPAYER[[#This Row],[ ]]="Payé",PMKAFAAPAYER[[#This Row],[10.12.2025]],0)</f>
        <v>0</v>
      </c>
      <c r="DY764" s="161"/>
      <c r="DZ764" s="166">
        <f>IF(PMKAFAAPAYER[[#This Row],[ ]]="Payé",PMKAFAAPAYER[[#This Row],[17.12.2025]],0)</f>
        <v>0</v>
      </c>
      <c r="EA764" s="161"/>
      <c r="EB764" s="166">
        <f>IF(PMKAFAAPAYER[[#This Row],[ ]]="Payé",PMKAFAAPAYER[[#This Row],[24.12.2025]],0)</f>
        <v>0</v>
      </c>
      <c r="EC764" s="161"/>
      <c r="ED764" s="176">
        <f>IF(PMKAFAAPAYER[[#This Row],[ ]]="Payé",PMKAFAAPAYER[[#This Row],[31.12.2025]],0)</f>
        <v>0</v>
      </c>
      <c r="EE764" s="18">
        <f t="shared" si="182"/>
        <v>0</v>
      </c>
      <c r="EF764" s="11">
        <f t="shared" si="183"/>
        <v>0</v>
      </c>
      <c r="EG764" s="16">
        <f>+PMKAFAAPAYER[[#This Row],[CHF]]-PMKAFAAPAYER[[#This Row],[T2025]]</f>
        <v>0</v>
      </c>
    </row>
    <row r="765" spans="1:137" x14ac:dyDescent="0.3">
      <c r="A765" s="9">
        <f t="shared" si="184"/>
        <v>760</v>
      </c>
      <c r="B765" s="250"/>
      <c r="C765" s="251"/>
      <c r="D765" s="252"/>
      <c r="E765" s="253"/>
      <c r="F765" s="265">
        <f t="shared" si="185"/>
        <v>0</v>
      </c>
      <c r="G765" s="254"/>
      <c r="H765" s="255"/>
      <c r="I765" s="256"/>
      <c r="J765" s="14"/>
      <c r="K765" s="14"/>
      <c r="L765" s="14"/>
      <c r="N765" s="15"/>
      <c r="P765" s="258"/>
      <c r="Q765" s="259"/>
      <c r="R765" s="260"/>
      <c r="S765" s="166">
        <f>IF(PMKAFAAPAYER[[#This Row],[ ]]="Payé",PMKAFAAPAYER[[#This Row],[02.01.2025]],0)</f>
        <v>0</v>
      </c>
      <c r="T765" s="234"/>
      <c r="U765" s="166">
        <f>IF(PMKAFAAPAYER[[#This Row],[ ]]="Payé",PMKAFAAPAYER[[#This Row],[09.01.2025]],0)</f>
        <v>0</v>
      </c>
      <c r="V765" s="234"/>
      <c r="W765" s="166">
        <f>IF(PMKAFAAPAYER[[#This Row],[ ]]="Payé",PMKAFAAPAYER[[#This Row],[16.01.2025]],0)</f>
        <v>0</v>
      </c>
      <c r="X765" s="234"/>
      <c r="Y765" s="166">
        <f>IF(PMKAFAAPAYER[[#This Row],[ ]]="Payé",PMKAFAAPAYER[[#This Row],[23.01.2025]],0)</f>
        <v>0</v>
      </c>
      <c r="Z765" s="234"/>
      <c r="AA765" s="176">
        <f>IF(PMKAFAAPAYER[[#This Row],[ ]]="Payé",PMKAFAAPAYER[[#This Row],[30.01.2025]],0)</f>
        <v>0</v>
      </c>
      <c r="AB765" s="32">
        <f t="shared" si="171"/>
        <v>0</v>
      </c>
      <c r="AC765" s="234"/>
      <c r="AD765" s="166">
        <f>IF(PMKAFAAPAYER[[#This Row],[ ]]="Payé",PMKAFAAPAYER[[#This Row],[06.02.2025]],0)</f>
        <v>0</v>
      </c>
      <c r="AE765" s="234"/>
      <c r="AF765" s="166">
        <f>IF(PMKAFAAPAYER[[#This Row],[ ]]="Payé",PMKAFAAPAYER[[#This Row],[13.02.2025]],0)</f>
        <v>0</v>
      </c>
      <c r="AG765" s="234"/>
      <c r="AH765" s="166">
        <f>IF(PMKAFAAPAYER[[#This Row],[ ]]="Payé",PMKAFAAPAYER[[#This Row],[20.02.2025]],0)</f>
        <v>0</v>
      </c>
      <c r="AI765" s="234"/>
      <c r="AJ765" s="176">
        <f>IF(PMKAFAAPAYER[[#This Row],[ ]]="Payé",PMKAFAAPAYER[[#This Row],[27.02.2025]],0)</f>
        <v>0</v>
      </c>
      <c r="AK765" s="47">
        <f t="shared" si="172"/>
        <v>0</v>
      </c>
      <c r="AL765" s="162"/>
      <c r="AM765" s="166">
        <f>IF(PMKAFAAPAYER[[#This Row],[ ]]="Payé",PMKAFAAPAYER[[#This Row],[05.03.2025]],0)</f>
        <v>0</v>
      </c>
      <c r="AN765" s="161"/>
      <c r="AO765" s="166">
        <f>IF(PMKAFAAPAYER[[#This Row],[ ]]="Payé",PMKAFAAPAYER[[#This Row],[12.03.2025]],0)</f>
        <v>0</v>
      </c>
      <c r="AP765" s="161"/>
      <c r="AQ765" s="166">
        <f>IF(PMKAFAAPAYER[[#This Row],[ ]]="Payé",PMKAFAAPAYER[[#This Row],[19.03.2025]],0)</f>
        <v>0</v>
      </c>
      <c r="AR765" s="161"/>
      <c r="AS765" s="176">
        <f>IF(PMKAFAAPAYER[[#This Row],[ ]]="Payé",PMKAFAAPAYER[[#This Row],[26.03.2025]],0)</f>
        <v>0</v>
      </c>
      <c r="AT765" s="17">
        <f t="shared" si="173"/>
        <v>0</v>
      </c>
      <c r="AU765" s="162"/>
      <c r="AV765" s="166">
        <f>IF(PMKAFAAPAYER[[#This Row],[ ]]="Payé",PMKAFAAPAYER[[#This Row],[02.04.2025]],0)</f>
        <v>0</v>
      </c>
      <c r="AW765" s="161"/>
      <c r="AX765" s="166">
        <f>IF(PMKAFAAPAYER[[#This Row],[ ]]="Payé",PMKAFAAPAYER[[#This Row],[09.04.2025]],0)</f>
        <v>0</v>
      </c>
      <c r="AY765" s="161"/>
      <c r="AZ765" s="166">
        <f>IF(PMKAFAAPAYER[[#This Row],[ ]]="Payé",PMKAFAAPAYER[[#This Row],[16.04.2025]],0)</f>
        <v>0</v>
      </c>
      <c r="BA765" s="161"/>
      <c r="BB765" s="166">
        <f>IF(PMKAFAAPAYER[[#This Row],[ ]]="Payé",PMKAFAAPAYER[[#This Row],[23.04.2025]],0)</f>
        <v>0</v>
      </c>
      <c r="BC765" s="161"/>
      <c r="BD765" s="176">
        <f>IF(PMKAFAAPAYER[[#This Row],[ ]]="Payé",PMKAFAAPAYER[[#This Row],[30.04.2025]],0)</f>
        <v>0</v>
      </c>
      <c r="BE765" s="18">
        <f t="shared" si="174"/>
        <v>0</v>
      </c>
      <c r="BF765" s="162"/>
      <c r="BG765" s="166">
        <f>IF(PMKAFAAPAYER[[#This Row],[ ]]="Payé",PMKAFAAPAYER[[#This Row],[07.05.2025]],0)</f>
        <v>0</v>
      </c>
      <c r="BH765" s="161"/>
      <c r="BI765" s="166">
        <f>IF(PMKAFAAPAYER[[#This Row],[ ]]="Payé",PMKAFAAPAYER[[#This Row],[14.05.2025]],0)</f>
        <v>0</v>
      </c>
      <c r="BJ765" s="161"/>
      <c r="BK765" s="166">
        <f>IF(PMKAFAAPAYER[[#This Row],[ ]]="Payé",PMKAFAAPAYER[[#This Row],[21.05.2025]],0)</f>
        <v>0</v>
      </c>
      <c r="BL765" s="161"/>
      <c r="BM765" s="176">
        <f>IF(PMKAFAAPAYER[[#This Row],[ ]]="Payé",PMKAFAAPAYER[[#This Row],[28.05.2025]],0)</f>
        <v>0</v>
      </c>
      <c r="BN765" s="17">
        <f t="shared" si="175"/>
        <v>0</v>
      </c>
      <c r="BO765" s="162"/>
      <c r="BP765" s="166">
        <f>IF(PMKAFAAPAYER[[#This Row],[ ]]="Payé",PMKAFAAPAYER[[#This Row],[04.06.2025]],0)</f>
        <v>0</v>
      </c>
      <c r="BQ765" s="161"/>
      <c r="BR765" s="166">
        <f>IF(PMKAFAAPAYER[[#This Row],[ ]]="Payé",PMKAFAAPAYER[[#This Row],[11.06.2025]],0)</f>
        <v>0</v>
      </c>
      <c r="BS765" s="161"/>
      <c r="BT765" s="166">
        <f>IF(PMKAFAAPAYER[[#This Row],[ ]]="Payé",PMKAFAAPAYER[[#This Row],[18.06.2025]],0)</f>
        <v>0</v>
      </c>
      <c r="BU765" s="161"/>
      <c r="BV765" s="176">
        <f>IF(PMKAFAAPAYER[[#This Row],[ ]]="Payé",PMKAFAAPAYER[[#This Row],[25.06.2025]],0)</f>
        <v>0</v>
      </c>
      <c r="BW765" s="18">
        <f t="shared" si="176"/>
        <v>0</v>
      </c>
      <c r="BX765" s="162"/>
      <c r="BY765" s="166">
        <f>IF(PMKAFAAPAYER[[#This Row],[ ]]="Payé",PMKAFAAPAYER[[#This Row],[02.07.2025]],0)</f>
        <v>0</v>
      </c>
      <c r="BZ765" s="161"/>
      <c r="CA765" s="166">
        <f>IF(PMKAFAAPAYER[[#This Row],[ ]]="Payé",PMKAFAAPAYER[[#This Row],[09.07.2025]],0)</f>
        <v>0</v>
      </c>
      <c r="CB765" s="161"/>
      <c r="CC765" s="166">
        <f>IF(PMKAFAAPAYER[[#This Row],[ ]]="Payé",PMKAFAAPAYER[[#This Row],[16.07.2025]],0)</f>
        <v>0</v>
      </c>
      <c r="CD765" s="161"/>
      <c r="CE765" s="166">
        <f>IF(PMKAFAAPAYER[[#This Row],[ ]]="Payé",PMKAFAAPAYER[[#This Row],[23.07.2025]],0)</f>
        <v>0</v>
      </c>
      <c r="CF765" s="161"/>
      <c r="CG765" s="176">
        <f>IF(PMKAFAAPAYER[[#This Row],[ ]]="Payé",PMKAFAAPAYER[[#This Row],[30.07.2025]],0)</f>
        <v>0</v>
      </c>
      <c r="CH765" s="17">
        <f t="shared" si="177"/>
        <v>0</v>
      </c>
      <c r="CI765" s="162"/>
      <c r="CJ765" s="166">
        <f>IF(PMKAFAAPAYER[[#This Row],[ ]]="Payé",PMKAFAAPAYER[[#This Row],[06.08.2025]],0)</f>
        <v>0</v>
      </c>
      <c r="CK765" s="161"/>
      <c r="CL765" s="166">
        <f>IF(PMKAFAAPAYER[[#This Row],[ ]]="Payé",PMKAFAAPAYER[[#This Row],[13.08.2025]],0)</f>
        <v>0</v>
      </c>
      <c r="CM765" s="161"/>
      <c r="CN765" s="166">
        <f>IF(PMKAFAAPAYER[[#This Row],[ ]]="Payé",PMKAFAAPAYER[[#This Row],[20.08.2025]],0)</f>
        <v>0</v>
      </c>
      <c r="CO765" s="161"/>
      <c r="CP765" s="176">
        <f>IF(PMKAFAAPAYER[[#This Row],[ ]]="Payé",PMKAFAAPAYER[[#This Row],[27.08.2025]],0)</f>
        <v>0</v>
      </c>
      <c r="CQ765" s="18">
        <f t="shared" si="178"/>
        <v>0</v>
      </c>
      <c r="CR765" s="162"/>
      <c r="CS765" s="166">
        <f>IF(PMKAFAAPAYER[[#This Row],[ ]]="Payé",PMKAFAAPAYER[[#This Row],[03.09.2025]],0)</f>
        <v>0</v>
      </c>
      <c r="CT765" s="161"/>
      <c r="CU765" s="166">
        <f>IF(PMKAFAAPAYER[[#This Row],[ ]]="Payé",PMKAFAAPAYER[[#This Row],[10.09.2025]],0)</f>
        <v>0</v>
      </c>
      <c r="CV765" s="161"/>
      <c r="CW765" s="166">
        <f>IF(PMKAFAAPAYER[[#This Row],[ ]]="Payé",PMKAFAAPAYER[[#This Row],[17.09.2025]],0)</f>
        <v>0</v>
      </c>
      <c r="CX765" s="161"/>
      <c r="CY765" s="176">
        <f>IF(PMKAFAAPAYER[[#This Row],[ ]]="Payé",PMKAFAAPAYER[[#This Row],[24.09.2025]],0)</f>
        <v>0</v>
      </c>
      <c r="CZ765" s="17">
        <f t="shared" si="179"/>
        <v>0</v>
      </c>
      <c r="DA765" s="162"/>
      <c r="DB765" s="166">
        <f>IF(PMKAFAAPAYER[[#This Row],[ ]]="Payé",PMKAFAAPAYER[[#This Row],[01.10.2025]],0)</f>
        <v>0</v>
      </c>
      <c r="DC765" s="161"/>
      <c r="DD765" s="166">
        <f>IF(PMKAFAAPAYER[[#This Row],[ ]]="Payé",PMKAFAAPAYER[[#This Row],[08.10.2025]],0)</f>
        <v>0</v>
      </c>
      <c r="DE765" s="161"/>
      <c r="DF765" s="166">
        <f>IF(PMKAFAAPAYER[[#This Row],[ ]]="Payé",PMKAFAAPAYER[[#This Row],[15.10.2025]],0)</f>
        <v>0</v>
      </c>
      <c r="DG765" s="161"/>
      <c r="DH765" s="166">
        <f>IF(PMKAFAAPAYER[[#This Row],[ ]]="Payé",PMKAFAAPAYER[[#This Row],[22.10.2025]],0)</f>
        <v>0</v>
      </c>
      <c r="DI765" s="161"/>
      <c r="DJ765" s="176">
        <f>IF(PMKAFAAPAYER[[#This Row],[ ]]="Payé",PMKAFAAPAYER[[#This Row],[29.10.2025]],0)</f>
        <v>0</v>
      </c>
      <c r="DK765" s="18">
        <f t="shared" si="180"/>
        <v>0</v>
      </c>
      <c r="DL765" s="162"/>
      <c r="DM765" s="166">
        <f>IF(PMKAFAAPAYER[[#This Row],[ ]]="Payé",PMKAFAAPAYER[[#This Row],[05.11.2025]],0)</f>
        <v>0</v>
      </c>
      <c r="DN765" s="161"/>
      <c r="DO765" s="166">
        <f>IF(PMKAFAAPAYER[[#This Row],[ ]]="Payé",PMKAFAAPAYER[[#This Row],[12.11.2025]],0)</f>
        <v>0</v>
      </c>
      <c r="DP765" s="161"/>
      <c r="DQ765" s="166">
        <f>IF(PMKAFAAPAYER[[#This Row],[ ]]="Payé",PMKAFAAPAYER[[#This Row],[19.11.2025]],0)</f>
        <v>0</v>
      </c>
      <c r="DR765" s="161"/>
      <c r="DS765" s="176">
        <f>IF(PMKAFAAPAYER[[#This Row],[ ]]="Payé",PMKAFAAPAYER[[#This Row],[26.11.2025]],0)</f>
        <v>0</v>
      </c>
      <c r="DT765" s="17">
        <f t="shared" si="181"/>
        <v>0</v>
      </c>
      <c r="DU765" s="162"/>
      <c r="DV765" s="166">
        <f>IF(PMKAFAAPAYER[[#This Row],[ ]]="Payé",PMKAFAAPAYER[[#This Row],[03.12.2025]],0)</f>
        <v>0</v>
      </c>
      <c r="DW765" s="161"/>
      <c r="DX765" s="166">
        <f>IF(PMKAFAAPAYER[[#This Row],[ ]]="Payé",PMKAFAAPAYER[[#This Row],[10.12.2025]],0)</f>
        <v>0</v>
      </c>
      <c r="DY765" s="161"/>
      <c r="DZ765" s="166">
        <f>IF(PMKAFAAPAYER[[#This Row],[ ]]="Payé",PMKAFAAPAYER[[#This Row],[17.12.2025]],0)</f>
        <v>0</v>
      </c>
      <c r="EA765" s="161"/>
      <c r="EB765" s="166">
        <f>IF(PMKAFAAPAYER[[#This Row],[ ]]="Payé",PMKAFAAPAYER[[#This Row],[24.12.2025]],0)</f>
        <v>0</v>
      </c>
      <c r="EC765" s="161"/>
      <c r="ED765" s="176">
        <f>IF(PMKAFAAPAYER[[#This Row],[ ]]="Payé",PMKAFAAPAYER[[#This Row],[31.12.2025]],0)</f>
        <v>0</v>
      </c>
      <c r="EE765" s="18">
        <f t="shared" si="182"/>
        <v>0</v>
      </c>
      <c r="EF765" s="11">
        <f t="shared" si="183"/>
        <v>0</v>
      </c>
      <c r="EG765" s="16">
        <f>+PMKAFAAPAYER[[#This Row],[CHF]]-PMKAFAAPAYER[[#This Row],[T2025]]</f>
        <v>0</v>
      </c>
    </row>
    <row r="766" spans="1:137" x14ac:dyDescent="0.3">
      <c r="A766" s="9">
        <f t="shared" si="184"/>
        <v>761</v>
      </c>
      <c r="B766" s="250"/>
      <c r="C766" s="251"/>
      <c r="D766" s="252"/>
      <c r="E766" s="253"/>
      <c r="F766" s="265">
        <f t="shared" si="185"/>
        <v>0</v>
      </c>
      <c r="G766" s="254"/>
      <c r="H766" s="255"/>
      <c r="I766" s="256"/>
      <c r="J766" s="14"/>
      <c r="K766" s="14"/>
      <c r="L766" s="14"/>
      <c r="N766" s="15"/>
      <c r="P766" s="258"/>
      <c r="Q766" s="259"/>
      <c r="R766" s="260"/>
      <c r="S766" s="166">
        <f>IF(PMKAFAAPAYER[[#This Row],[ ]]="Payé",PMKAFAAPAYER[[#This Row],[02.01.2025]],0)</f>
        <v>0</v>
      </c>
      <c r="T766" s="234"/>
      <c r="U766" s="166">
        <f>IF(PMKAFAAPAYER[[#This Row],[ ]]="Payé",PMKAFAAPAYER[[#This Row],[09.01.2025]],0)</f>
        <v>0</v>
      </c>
      <c r="V766" s="234"/>
      <c r="W766" s="166">
        <f>IF(PMKAFAAPAYER[[#This Row],[ ]]="Payé",PMKAFAAPAYER[[#This Row],[16.01.2025]],0)</f>
        <v>0</v>
      </c>
      <c r="X766" s="234"/>
      <c r="Y766" s="166">
        <f>IF(PMKAFAAPAYER[[#This Row],[ ]]="Payé",PMKAFAAPAYER[[#This Row],[23.01.2025]],0)</f>
        <v>0</v>
      </c>
      <c r="Z766" s="234"/>
      <c r="AA766" s="176">
        <f>IF(PMKAFAAPAYER[[#This Row],[ ]]="Payé",PMKAFAAPAYER[[#This Row],[30.01.2025]],0)</f>
        <v>0</v>
      </c>
      <c r="AB766" s="32">
        <f t="shared" si="171"/>
        <v>0</v>
      </c>
      <c r="AC766" s="234"/>
      <c r="AD766" s="166">
        <f>IF(PMKAFAAPAYER[[#This Row],[ ]]="Payé",PMKAFAAPAYER[[#This Row],[06.02.2025]],0)</f>
        <v>0</v>
      </c>
      <c r="AE766" s="234"/>
      <c r="AF766" s="166">
        <f>IF(PMKAFAAPAYER[[#This Row],[ ]]="Payé",PMKAFAAPAYER[[#This Row],[13.02.2025]],0)</f>
        <v>0</v>
      </c>
      <c r="AG766" s="234"/>
      <c r="AH766" s="166">
        <f>IF(PMKAFAAPAYER[[#This Row],[ ]]="Payé",PMKAFAAPAYER[[#This Row],[20.02.2025]],0)</f>
        <v>0</v>
      </c>
      <c r="AI766" s="234"/>
      <c r="AJ766" s="176">
        <f>IF(PMKAFAAPAYER[[#This Row],[ ]]="Payé",PMKAFAAPAYER[[#This Row],[27.02.2025]],0)</f>
        <v>0</v>
      </c>
      <c r="AK766" s="47">
        <f t="shared" si="172"/>
        <v>0</v>
      </c>
      <c r="AL766" s="162"/>
      <c r="AM766" s="166">
        <f>IF(PMKAFAAPAYER[[#This Row],[ ]]="Payé",PMKAFAAPAYER[[#This Row],[05.03.2025]],0)</f>
        <v>0</v>
      </c>
      <c r="AN766" s="161"/>
      <c r="AO766" s="166">
        <f>IF(PMKAFAAPAYER[[#This Row],[ ]]="Payé",PMKAFAAPAYER[[#This Row],[12.03.2025]],0)</f>
        <v>0</v>
      </c>
      <c r="AP766" s="161"/>
      <c r="AQ766" s="166">
        <f>IF(PMKAFAAPAYER[[#This Row],[ ]]="Payé",PMKAFAAPAYER[[#This Row],[19.03.2025]],0)</f>
        <v>0</v>
      </c>
      <c r="AR766" s="161"/>
      <c r="AS766" s="176">
        <f>IF(PMKAFAAPAYER[[#This Row],[ ]]="Payé",PMKAFAAPAYER[[#This Row],[26.03.2025]],0)</f>
        <v>0</v>
      </c>
      <c r="AT766" s="17">
        <f t="shared" si="173"/>
        <v>0</v>
      </c>
      <c r="AU766" s="162"/>
      <c r="AV766" s="166">
        <f>IF(PMKAFAAPAYER[[#This Row],[ ]]="Payé",PMKAFAAPAYER[[#This Row],[02.04.2025]],0)</f>
        <v>0</v>
      </c>
      <c r="AW766" s="161"/>
      <c r="AX766" s="166">
        <f>IF(PMKAFAAPAYER[[#This Row],[ ]]="Payé",PMKAFAAPAYER[[#This Row],[09.04.2025]],0)</f>
        <v>0</v>
      </c>
      <c r="AY766" s="161"/>
      <c r="AZ766" s="166">
        <f>IF(PMKAFAAPAYER[[#This Row],[ ]]="Payé",PMKAFAAPAYER[[#This Row],[16.04.2025]],0)</f>
        <v>0</v>
      </c>
      <c r="BA766" s="161"/>
      <c r="BB766" s="166">
        <f>IF(PMKAFAAPAYER[[#This Row],[ ]]="Payé",PMKAFAAPAYER[[#This Row],[23.04.2025]],0)</f>
        <v>0</v>
      </c>
      <c r="BC766" s="161"/>
      <c r="BD766" s="176">
        <f>IF(PMKAFAAPAYER[[#This Row],[ ]]="Payé",PMKAFAAPAYER[[#This Row],[30.04.2025]],0)</f>
        <v>0</v>
      </c>
      <c r="BE766" s="18">
        <f t="shared" si="174"/>
        <v>0</v>
      </c>
      <c r="BF766" s="162"/>
      <c r="BG766" s="166">
        <f>IF(PMKAFAAPAYER[[#This Row],[ ]]="Payé",PMKAFAAPAYER[[#This Row],[07.05.2025]],0)</f>
        <v>0</v>
      </c>
      <c r="BH766" s="161"/>
      <c r="BI766" s="166">
        <f>IF(PMKAFAAPAYER[[#This Row],[ ]]="Payé",PMKAFAAPAYER[[#This Row],[14.05.2025]],0)</f>
        <v>0</v>
      </c>
      <c r="BJ766" s="161"/>
      <c r="BK766" s="166">
        <f>IF(PMKAFAAPAYER[[#This Row],[ ]]="Payé",PMKAFAAPAYER[[#This Row],[21.05.2025]],0)</f>
        <v>0</v>
      </c>
      <c r="BL766" s="161"/>
      <c r="BM766" s="176">
        <f>IF(PMKAFAAPAYER[[#This Row],[ ]]="Payé",PMKAFAAPAYER[[#This Row],[28.05.2025]],0)</f>
        <v>0</v>
      </c>
      <c r="BN766" s="17">
        <f t="shared" si="175"/>
        <v>0</v>
      </c>
      <c r="BO766" s="162"/>
      <c r="BP766" s="166">
        <f>IF(PMKAFAAPAYER[[#This Row],[ ]]="Payé",PMKAFAAPAYER[[#This Row],[04.06.2025]],0)</f>
        <v>0</v>
      </c>
      <c r="BQ766" s="161"/>
      <c r="BR766" s="166">
        <f>IF(PMKAFAAPAYER[[#This Row],[ ]]="Payé",PMKAFAAPAYER[[#This Row],[11.06.2025]],0)</f>
        <v>0</v>
      </c>
      <c r="BS766" s="161"/>
      <c r="BT766" s="166">
        <f>IF(PMKAFAAPAYER[[#This Row],[ ]]="Payé",PMKAFAAPAYER[[#This Row],[18.06.2025]],0)</f>
        <v>0</v>
      </c>
      <c r="BU766" s="161"/>
      <c r="BV766" s="176">
        <f>IF(PMKAFAAPAYER[[#This Row],[ ]]="Payé",PMKAFAAPAYER[[#This Row],[25.06.2025]],0)</f>
        <v>0</v>
      </c>
      <c r="BW766" s="18">
        <f t="shared" si="176"/>
        <v>0</v>
      </c>
      <c r="BX766" s="162"/>
      <c r="BY766" s="166">
        <f>IF(PMKAFAAPAYER[[#This Row],[ ]]="Payé",PMKAFAAPAYER[[#This Row],[02.07.2025]],0)</f>
        <v>0</v>
      </c>
      <c r="BZ766" s="161"/>
      <c r="CA766" s="166">
        <f>IF(PMKAFAAPAYER[[#This Row],[ ]]="Payé",PMKAFAAPAYER[[#This Row],[09.07.2025]],0)</f>
        <v>0</v>
      </c>
      <c r="CB766" s="161"/>
      <c r="CC766" s="166">
        <f>IF(PMKAFAAPAYER[[#This Row],[ ]]="Payé",PMKAFAAPAYER[[#This Row],[16.07.2025]],0)</f>
        <v>0</v>
      </c>
      <c r="CD766" s="161"/>
      <c r="CE766" s="166">
        <f>IF(PMKAFAAPAYER[[#This Row],[ ]]="Payé",PMKAFAAPAYER[[#This Row],[23.07.2025]],0)</f>
        <v>0</v>
      </c>
      <c r="CF766" s="161"/>
      <c r="CG766" s="176">
        <f>IF(PMKAFAAPAYER[[#This Row],[ ]]="Payé",PMKAFAAPAYER[[#This Row],[30.07.2025]],0)</f>
        <v>0</v>
      </c>
      <c r="CH766" s="17">
        <f t="shared" si="177"/>
        <v>0</v>
      </c>
      <c r="CI766" s="162"/>
      <c r="CJ766" s="166">
        <f>IF(PMKAFAAPAYER[[#This Row],[ ]]="Payé",PMKAFAAPAYER[[#This Row],[06.08.2025]],0)</f>
        <v>0</v>
      </c>
      <c r="CK766" s="161"/>
      <c r="CL766" s="166">
        <f>IF(PMKAFAAPAYER[[#This Row],[ ]]="Payé",PMKAFAAPAYER[[#This Row],[13.08.2025]],0)</f>
        <v>0</v>
      </c>
      <c r="CM766" s="161"/>
      <c r="CN766" s="166">
        <f>IF(PMKAFAAPAYER[[#This Row],[ ]]="Payé",PMKAFAAPAYER[[#This Row],[20.08.2025]],0)</f>
        <v>0</v>
      </c>
      <c r="CO766" s="161"/>
      <c r="CP766" s="176">
        <f>IF(PMKAFAAPAYER[[#This Row],[ ]]="Payé",PMKAFAAPAYER[[#This Row],[27.08.2025]],0)</f>
        <v>0</v>
      </c>
      <c r="CQ766" s="18">
        <f t="shared" si="178"/>
        <v>0</v>
      </c>
      <c r="CR766" s="162"/>
      <c r="CS766" s="166">
        <f>IF(PMKAFAAPAYER[[#This Row],[ ]]="Payé",PMKAFAAPAYER[[#This Row],[03.09.2025]],0)</f>
        <v>0</v>
      </c>
      <c r="CT766" s="161"/>
      <c r="CU766" s="166">
        <f>IF(PMKAFAAPAYER[[#This Row],[ ]]="Payé",PMKAFAAPAYER[[#This Row],[10.09.2025]],0)</f>
        <v>0</v>
      </c>
      <c r="CV766" s="161"/>
      <c r="CW766" s="166">
        <f>IF(PMKAFAAPAYER[[#This Row],[ ]]="Payé",PMKAFAAPAYER[[#This Row],[17.09.2025]],0)</f>
        <v>0</v>
      </c>
      <c r="CX766" s="161"/>
      <c r="CY766" s="176">
        <f>IF(PMKAFAAPAYER[[#This Row],[ ]]="Payé",PMKAFAAPAYER[[#This Row],[24.09.2025]],0)</f>
        <v>0</v>
      </c>
      <c r="CZ766" s="17">
        <f t="shared" si="179"/>
        <v>0</v>
      </c>
      <c r="DA766" s="162"/>
      <c r="DB766" s="166">
        <f>IF(PMKAFAAPAYER[[#This Row],[ ]]="Payé",PMKAFAAPAYER[[#This Row],[01.10.2025]],0)</f>
        <v>0</v>
      </c>
      <c r="DC766" s="161"/>
      <c r="DD766" s="166">
        <f>IF(PMKAFAAPAYER[[#This Row],[ ]]="Payé",PMKAFAAPAYER[[#This Row],[08.10.2025]],0)</f>
        <v>0</v>
      </c>
      <c r="DE766" s="161"/>
      <c r="DF766" s="166">
        <f>IF(PMKAFAAPAYER[[#This Row],[ ]]="Payé",PMKAFAAPAYER[[#This Row],[15.10.2025]],0)</f>
        <v>0</v>
      </c>
      <c r="DG766" s="161"/>
      <c r="DH766" s="166">
        <f>IF(PMKAFAAPAYER[[#This Row],[ ]]="Payé",PMKAFAAPAYER[[#This Row],[22.10.2025]],0)</f>
        <v>0</v>
      </c>
      <c r="DI766" s="161"/>
      <c r="DJ766" s="176">
        <f>IF(PMKAFAAPAYER[[#This Row],[ ]]="Payé",PMKAFAAPAYER[[#This Row],[29.10.2025]],0)</f>
        <v>0</v>
      </c>
      <c r="DK766" s="18">
        <f t="shared" si="180"/>
        <v>0</v>
      </c>
      <c r="DL766" s="162"/>
      <c r="DM766" s="166">
        <f>IF(PMKAFAAPAYER[[#This Row],[ ]]="Payé",PMKAFAAPAYER[[#This Row],[05.11.2025]],0)</f>
        <v>0</v>
      </c>
      <c r="DN766" s="161"/>
      <c r="DO766" s="166">
        <f>IF(PMKAFAAPAYER[[#This Row],[ ]]="Payé",PMKAFAAPAYER[[#This Row],[12.11.2025]],0)</f>
        <v>0</v>
      </c>
      <c r="DP766" s="161"/>
      <c r="DQ766" s="166">
        <f>IF(PMKAFAAPAYER[[#This Row],[ ]]="Payé",PMKAFAAPAYER[[#This Row],[19.11.2025]],0)</f>
        <v>0</v>
      </c>
      <c r="DR766" s="161"/>
      <c r="DS766" s="176">
        <f>IF(PMKAFAAPAYER[[#This Row],[ ]]="Payé",PMKAFAAPAYER[[#This Row],[26.11.2025]],0)</f>
        <v>0</v>
      </c>
      <c r="DT766" s="17">
        <f t="shared" si="181"/>
        <v>0</v>
      </c>
      <c r="DU766" s="162"/>
      <c r="DV766" s="166">
        <f>IF(PMKAFAAPAYER[[#This Row],[ ]]="Payé",PMKAFAAPAYER[[#This Row],[03.12.2025]],0)</f>
        <v>0</v>
      </c>
      <c r="DW766" s="161"/>
      <c r="DX766" s="166">
        <f>IF(PMKAFAAPAYER[[#This Row],[ ]]="Payé",PMKAFAAPAYER[[#This Row],[10.12.2025]],0)</f>
        <v>0</v>
      </c>
      <c r="DY766" s="161"/>
      <c r="DZ766" s="166">
        <f>IF(PMKAFAAPAYER[[#This Row],[ ]]="Payé",PMKAFAAPAYER[[#This Row],[17.12.2025]],0)</f>
        <v>0</v>
      </c>
      <c r="EA766" s="161"/>
      <c r="EB766" s="166">
        <f>IF(PMKAFAAPAYER[[#This Row],[ ]]="Payé",PMKAFAAPAYER[[#This Row],[24.12.2025]],0)</f>
        <v>0</v>
      </c>
      <c r="EC766" s="161"/>
      <c r="ED766" s="176">
        <f>IF(PMKAFAAPAYER[[#This Row],[ ]]="Payé",PMKAFAAPAYER[[#This Row],[31.12.2025]],0)</f>
        <v>0</v>
      </c>
      <c r="EE766" s="18">
        <f t="shared" si="182"/>
        <v>0</v>
      </c>
      <c r="EF766" s="11">
        <f t="shared" si="183"/>
        <v>0</v>
      </c>
      <c r="EG766" s="16">
        <f>+PMKAFAAPAYER[[#This Row],[CHF]]-PMKAFAAPAYER[[#This Row],[T2025]]</f>
        <v>0</v>
      </c>
    </row>
    <row r="767" spans="1:137" x14ac:dyDescent="0.3">
      <c r="A767" s="9">
        <f t="shared" si="184"/>
        <v>762</v>
      </c>
      <c r="B767" s="250"/>
      <c r="C767" s="251"/>
      <c r="D767" s="252"/>
      <c r="E767" s="253"/>
      <c r="F767" s="265">
        <f t="shared" si="185"/>
        <v>0</v>
      </c>
      <c r="G767" s="254"/>
      <c r="H767" s="255"/>
      <c r="I767" s="256"/>
      <c r="J767" s="14"/>
      <c r="K767" s="14"/>
      <c r="L767" s="14"/>
      <c r="N767" s="15"/>
      <c r="P767" s="258"/>
      <c r="Q767" s="259"/>
      <c r="R767" s="260"/>
      <c r="S767" s="166">
        <f>IF(PMKAFAAPAYER[[#This Row],[ ]]="Payé",PMKAFAAPAYER[[#This Row],[02.01.2025]],0)</f>
        <v>0</v>
      </c>
      <c r="T767" s="234"/>
      <c r="U767" s="166">
        <f>IF(PMKAFAAPAYER[[#This Row],[ ]]="Payé",PMKAFAAPAYER[[#This Row],[09.01.2025]],0)</f>
        <v>0</v>
      </c>
      <c r="V767" s="234"/>
      <c r="W767" s="166">
        <f>IF(PMKAFAAPAYER[[#This Row],[ ]]="Payé",PMKAFAAPAYER[[#This Row],[16.01.2025]],0)</f>
        <v>0</v>
      </c>
      <c r="X767" s="234"/>
      <c r="Y767" s="166">
        <f>IF(PMKAFAAPAYER[[#This Row],[ ]]="Payé",PMKAFAAPAYER[[#This Row],[23.01.2025]],0)</f>
        <v>0</v>
      </c>
      <c r="Z767" s="234"/>
      <c r="AA767" s="176">
        <f>IF(PMKAFAAPAYER[[#This Row],[ ]]="Payé",PMKAFAAPAYER[[#This Row],[30.01.2025]],0)</f>
        <v>0</v>
      </c>
      <c r="AB767" s="32">
        <f t="shared" si="171"/>
        <v>0</v>
      </c>
      <c r="AC767" s="234"/>
      <c r="AD767" s="166">
        <f>IF(PMKAFAAPAYER[[#This Row],[ ]]="Payé",PMKAFAAPAYER[[#This Row],[06.02.2025]],0)</f>
        <v>0</v>
      </c>
      <c r="AE767" s="234"/>
      <c r="AF767" s="166">
        <f>IF(PMKAFAAPAYER[[#This Row],[ ]]="Payé",PMKAFAAPAYER[[#This Row],[13.02.2025]],0)</f>
        <v>0</v>
      </c>
      <c r="AG767" s="234"/>
      <c r="AH767" s="166">
        <f>IF(PMKAFAAPAYER[[#This Row],[ ]]="Payé",PMKAFAAPAYER[[#This Row],[20.02.2025]],0)</f>
        <v>0</v>
      </c>
      <c r="AI767" s="234"/>
      <c r="AJ767" s="176">
        <f>IF(PMKAFAAPAYER[[#This Row],[ ]]="Payé",PMKAFAAPAYER[[#This Row],[27.02.2025]],0)</f>
        <v>0</v>
      </c>
      <c r="AK767" s="47">
        <f t="shared" si="172"/>
        <v>0</v>
      </c>
      <c r="AL767" s="162"/>
      <c r="AM767" s="166">
        <f>IF(PMKAFAAPAYER[[#This Row],[ ]]="Payé",PMKAFAAPAYER[[#This Row],[05.03.2025]],0)</f>
        <v>0</v>
      </c>
      <c r="AN767" s="161"/>
      <c r="AO767" s="166">
        <f>IF(PMKAFAAPAYER[[#This Row],[ ]]="Payé",PMKAFAAPAYER[[#This Row],[12.03.2025]],0)</f>
        <v>0</v>
      </c>
      <c r="AP767" s="161"/>
      <c r="AQ767" s="166">
        <f>IF(PMKAFAAPAYER[[#This Row],[ ]]="Payé",PMKAFAAPAYER[[#This Row],[19.03.2025]],0)</f>
        <v>0</v>
      </c>
      <c r="AR767" s="161"/>
      <c r="AS767" s="176">
        <f>IF(PMKAFAAPAYER[[#This Row],[ ]]="Payé",PMKAFAAPAYER[[#This Row],[26.03.2025]],0)</f>
        <v>0</v>
      </c>
      <c r="AT767" s="17">
        <f t="shared" si="173"/>
        <v>0</v>
      </c>
      <c r="AU767" s="162"/>
      <c r="AV767" s="166">
        <f>IF(PMKAFAAPAYER[[#This Row],[ ]]="Payé",PMKAFAAPAYER[[#This Row],[02.04.2025]],0)</f>
        <v>0</v>
      </c>
      <c r="AW767" s="161"/>
      <c r="AX767" s="166">
        <f>IF(PMKAFAAPAYER[[#This Row],[ ]]="Payé",PMKAFAAPAYER[[#This Row],[09.04.2025]],0)</f>
        <v>0</v>
      </c>
      <c r="AY767" s="161"/>
      <c r="AZ767" s="166">
        <f>IF(PMKAFAAPAYER[[#This Row],[ ]]="Payé",PMKAFAAPAYER[[#This Row],[16.04.2025]],0)</f>
        <v>0</v>
      </c>
      <c r="BA767" s="161"/>
      <c r="BB767" s="166">
        <f>IF(PMKAFAAPAYER[[#This Row],[ ]]="Payé",PMKAFAAPAYER[[#This Row],[23.04.2025]],0)</f>
        <v>0</v>
      </c>
      <c r="BC767" s="161"/>
      <c r="BD767" s="176">
        <f>IF(PMKAFAAPAYER[[#This Row],[ ]]="Payé",PMKAFAAPAYER[[#This Row],[30.04.2025]],0)</f>
        <v>0</v>
      </c>
      <c r="BE767" s="18">
        <f t="shared" si="174"/>
        <v>0</v>
      </c>
      <c r="BF767" s="162"/>
      <c r="BG767" s="166">
        <f>IF(PMKAFAAPAYER[[#This Row],[ ]]="Payé",PMKAFAAPAYER[[#This Row],[07.05.2025]],0)</f>
        <v>0</v>
      </c>
      <c r="BH767" s="161"/>
      <c r="BI767" s="166">
        <f>IF(PMKAFAAPAYER[[#This Row],[ ]]="Payé",PMKAFAAPAYER[[#This Row],[14.05.2025]],0)</f>
        <v>0</v>
      </c>
      <c r="BJ767" s="161"/>
      <c r="BK767" s="166">
        <f>IF(PMKAFAAPAYER[[#This Row],[ ]]="Payé",PMKAFAAPAYER[[#This Row],[21.05.2025]],0)</f>
        <v>0</v>
      </c>
      <c r="BL767" s="161"/>
      <c r="BM767" s="176">
        <f>IF(PMKAFAAPAYER[[#This Row],[ ]]="Payé",PMKAFAAPAYER[[#This Row],[28.05.2025]],0)</f>
        <v>0</v>
      </c>
      <c r="BN767" s="17">
        <f t="shared" si="175"/>
        <v>0</v>
      </c>
      <c r="BO767" s="162"/>
      <c r="BP767" s="166">
        <f>IF(PMKAFAAPAYER[[#This Row],[ ]]="Payé",PMKAFAAPAYER[[#This Row],[04.06.2025]],0)</f>
        <v>0</v>
      </c>
      <c r="BQ767" s="161"/>
      <c r="BR767" s="166">
        <f>IF(PMKAFAAPAYER[[#This Row],[ ]]="Payé",PMKAFAAPAYER[[#This Row],[11.06.2025]],0)</f>
        <v>0</v>
      </c>
      <c r="BS767" s="161"/>
      <c r="BT767" s="166">
        <f>IF(PMKAFAAPAYER[[#This Row],[ ]]="Payé",PMKAFAAPAYER[[#This Row],[18.06.2025]],0)</f>
        <v>0</v>
      </c>
      <c r="BU767" s="161"/>
      <c r="BV767" s="176">
        <f>IF(PMKAFAAPAYER[[#This Row],[ ]]="Payé",PMKAFAAPAYER[[#This Row],[25.06.2025]],0)</f>
        <v>0</v>
      </c>
      <c r="BW767" s="18">
        <f t="shared" si="176"/>
        <v>0</v>
      </c>
      <c r="BX767" s="162"/>
      <c r="BY767" s="166">
        <f>IF(PMKAFAAPAYER[[#This Row],[ ]]="Payé",PMKAFAAPAYER[[#This Row],[02.07.2025]],0)</f>
        <v>0</v>
      </c>
      <c r="BZ767" s="161"/>
      <c r="CA767" s="166">
        <f>IF(PMKAFAAPAYER[[#This Row],[ ]]="Payé",PMKAFAAPAYER[[#This Row],[09.07.2025]],0)</f>
        <v>0</v>
      </c>
      <c r="CB767" s="161"/>
      <c r="CC767" s="166">
        <f>IF(PMKAFAAPAYER[[#This Row],[ ]]="Payé",PMKAFAAPAYER[[#This Row],[16.07.2025]],0)</f>
        <v>0</v>
      </c>
      <c r="CD767" s="161"/>
      <c r="CE767" s="166">
        <f>IF(PMKAFAAPAYER[[#This Row],[ ]]="Payé",PMKAFAAPAYER[[#This Row],[23.07.2025]],0)</f>
        <v>0</v>
      </c>
      <c r="CF767" s="161"/>
      <c r="CG767" s="176">
        <f>IF(PMKAFAAPAYER[[#This Row],[ ]]="Payé",PMKAFAAPAYER[[#This Row],[30.07.2025]],0)</f>
        <v>0</v>
      </c>
      <c r="CH767" s="17">
        <f t="shared" si="177"/>
        <v>0</v>
      </c>
      <c r="CI767" s="162"/>
      <c r="CJ767" s="166">
        <f>IF(PMKAFAAPAYER[[#This Row],[ ]]="Payé",PMKAFAAPAYER[[#This Row],[06.08.2025]],0)</f>
        <v>0</v>
      </c>
      <c r="CK767" s="161"/>
      <c r="CL767" s="166">
        <f>IF(PMKAFAAPAYER[[#This Row],[ ]]="Payé",PMKAFAAPAYER[[#This Row],[13.08.2025]],0)</f>
        <v>0</v>
      </c>
      <c r="CM767" s="161"/>
      <c r="CN767" s="166">
        <f>IF(PMKAFAAPAYER[[#This Row],[ ]]="Payé",PMKAFAAPAYER[[#This Row],[20.08.2025]],0)</f>
        <v>0</v>
      </c>
      <c r="CO767" s="161"/>
      <c r="CP767" s="176">
        <f>IF(PMKAFAAPAYER[[#This Row],[ ]]="Payé",PMKAFAAPAYER[[#This Row],[27.08.2025]],0)</f>
        <v>0</v>
      </c>
      <c r="CQ767" s="18">
        <f t="shared" si="178"/>
        <v>0</v>
      </c>
      <c r="CR767" s="162"/>
      <c r="CS767" s="166">
        <f>IF(PMKAFAAPAYER[[#This Row],[ ]]="Payé",PMKAFAAPAYER[[#This Row],[03.09.2025]],0)</f>
        <v>0</v>
      </c>
      <c r="CT767" s="161"/>
      <c r="CU767" s="166">
        <f>IF(PMKAFAAPAYER[[#This Row],[ ]]="Payé",PMKAFAAPAYER[[#This Row],[10.09.2025]],0)</f>
        <v>0</v>
      </c>
      <c r="CV767" s="161"/>
      <c r="CW767" s="166">
        <f>IF(PMKAFAAPAYER[[#This Row],[ ]]="Payé",PMKAFAAPAYER[[#This Row],[17.09.2025]],0)</f>
        <v>0</v>
      </c>
      <c r="CX767" s="161"/>
      <c r="CY767" s="176">
        <f>IF(PMKAFAAPAYER[[#This Row],[ ]]="Payé",PMKAFAAPAYER[[#This Row],[24.09.2025]],0)</f>
        <v>0</v>
      </c>
      <c r="CZ767" s="17">
        <f t="shared" si="179"/>
        <v>0</v>
      </c>
      <c r="DA767" s="162"/>
      <c r="DB767" s="166">
        <f>IF(PMKAFAAPAYER[[#This Row],[ ]]="Payé",PMKAFAAPAYER[[#This Row],[01.10.2025]],0)</f>
        <v>0</v>
      </c>
      <c r="DC767" s="161"/>
      <c r="DD767" s="166">
        <f>IF(PMKAFAAPAYER[[#This Row],[ ]]="Payé",PMKAFAAPAYER[[#This Row],[08.10.2025]],0)</f>
        <v>0</v>
      </c>
      <c r="DE767" s="161"/>
      <c r="DF767" s="166">
        <f>IF(PMKAFAAPAYER[[#This Row],[ ]]="Payé",PMKAFAAPAYER[[#This Row],[15.10.2025]],0)</f>
        <v>0</v>
      </c>
      <c r="DG767" s="161"/>
      <c r="DH767" s="166">
        <f>IF(PMKAFAAPAYER[[#This Row],[ ]]="Payé",PMKAFAAPAYER[[#This Row],[22.10.2025]],0)</f>
        <v>0</v>
      </c>
      <c r="DI767" s="161"/>
      <c r="DJ767" s="176">
        <f>IF(PMKAFAAPAYER[[#This Row],[ ]]="Payé",PMKAFAAPAYER[[#This Row],[29.10.2025]],0)</f>
        <v>0</v>
      </c>
      <c r="DK767" s="18">
        <f t="shared" si="180"/>
        <v>0</v>
      </c>
      <c r="DL767" s="162"/>
      <c r="DM767" s="166">
        <f>IF(PMKAFAAPAYER[[#This Row],[ ]]="Payé",PMKAFAAPAYER[[#This Row],[05.11.2025]],0)</f>
        <v>0</v>
      </c>
      <c r="DN767" s="161"/>
      <c r="DO767" s="166">
        <f>IF(PMKAFAAPAYER[[#This Row],[ ]]="Payé",PMKAFAAPAYER[[#This Row],[12.11.2025]],0)</f>
        <v>0</v>
      </c>
      <c r="DP767" s="161"/>
      <c r="DQ767" s="166">
        <f>IF(PMKAFAAPAYER[[#This Row],[ ]]="Payé",PMKAFAAPAYER[[#This Row],[19.11.2025]],0)</f>
        <v>0</v>
      </c>
      <c r="DR767" s="161"/>
      <c r="DS767" s="176">
        <f>IF(PMKAFAAPAYER[[#This Row],[ ]]="Payé",PMKAFAAPAYER[[#This Row],[26.11.2025]],0)</f>
        <v>0</v>
      </c>
      <c r="DT767" s="17">
        <f t="shared" si="181"/>
        <v>0</v>
      </c>
      <c r="DU767" s="162"/>
      <c r="DV767" s="166">
        <f>IF(PMKAFAAPAYER[[#This Row],[ ]]="Payé",PMKAFAAPAYER[[#This Row],[03.12.2025]],0)</f>
        <v>0</v>
      </c>
      <c r="DW767" s="161"/>
      <c r="DX767" s="166">
        <f>IF(PMKAFAAPAYER[[#This Row],[ ]]="Payé",PMKAFAAPAYER[[#This Row],[10.12.2025]],0)</f>
        <v>0</v>
      </c>
      <c r="DY767" s="161"/>
      <c r="DZ767" s="166">
        <f>IF(PMKAFAAPAYER[[#This Row],[ ]]="Payé",PMKAFAAPAYER[[#This Row],[17.12.2025]],0)</f>
        <v>0</v>
      </c>
      <c r="EA767" s="161"/>
      <c r="EB767" s="166">
        <f>IF(PMKAFAAPAYER[[#This Row],[ ]]="Payé",PMKAFAAPAYER[[#This Row],[24.12.2025]],0)</f>
        <v>0</v>
      </c>
      <c r="EC767" s="161"/>
      <c r="ED767" s="176">
        <f>IF(PMKAFAAPAYER[[#This Row],[ ]]="Payé",PMKAFAAPAYER[[#This Row],[31.12.2025]],0)</f>
        <v>0</v>
      </c>
      <c r="EE767" s="18">
        <f t="shared" si="182"/>
        <v>0</v>
      </c>
      <c r="EF767" s="11">
        <f t="shared" si="183"/>
        <v>0</v>
      </c>
      <c r="EG767" s="16">
        <f>+PMKAFAAPAYER[[#This Row],[CHF]]-PMKAFAAPAYER[[#This Row],[T2025]]</f>
        <v>0</v>
      </c>
    </row>
    <row r="768" spans="1:137" x14ac:dyDescent="0.3">
      <c r="A768" s="9">
        <f t="shared" si="184"/>
        <v>763</v>
      </c>
      <c r="B768" s="250"/>
      <c r="C768" s="251"/>
      <c r="D768" s="252"/>
      <c r="E768" s="253"/>
      <c r="F768" s="265">
        <f t="shared" si="185"/>
        <v>0</v>
      </c>
      <c r="G768" s="254"/>
      <c r="H768" s="255"/>
      <c r="I768" s="256"/>
      <c r="J768" s="14"/>
      <c r="K768" s="14"/>
      <c r="L768" s="14"/>
      <c r="N768" s="15"/>
      <c r="P768" s="258"/>
      <c r="Q768" s="259"/>
      <c r="R768" s="260"/>
      <c r="S768" s="166">
        <f>IF(PMKAFAAPAYER[[#This Row],[ ]]="Payé",PMKAFAAPAYER[[#This Row],[02.01.2025]],0)</f>
        <v>0</v>
      </c>
      <c r="T768" s="234"/>
      <c r="U768" s="166">
        <f>IF(PMKAFAAPAYER[[#This Row],[ ]]="Payé",PMKAFAAPAYER[[#This Row],[09.01.2025]],0)</f>
        <v>0</v>
      </c>
      <c r="V768" s="234"/>
      <c r="W768" s="166">
        <f>IF(PMKAFAAPAYER[[#This Row],[ ]]="Payé",PMKAFAAPAYER[[#This Row],[16.01.2025]],0)</f>
        <v>0</v>
      </c>
      <c r="X768" s="234"/>
      <c r="Y768" s="166">
        <f>IF(PMKAFAAPAYER[[#This Row],[ ]]="Payé",PMKAFAAPAYER[[#This Row],[23.01.2025]],0)</f>
        <v>0</v>
      </c>
      <c r="Z768" s="234"/>
      <c r="AA768" s="176">
        <f>IF(PMKAFAAPAYER[[#This Row],[ ]]="Payé",PMKAFAAPAYER[[#This Row],[30.01.2025]],0)</f>
        <v>0</v>
      </c>
      <c r="AB768" s="32">
        <f t="shared" si="171"/>
        <v>0</v>
      </c>
      <c r="AC768" s="234"/>
      <c r="AD768" s="166">
        <f>IF(PMKAFAAPAYER[[#This Row],[ ]]="Payé",PMKAFAAPAYER[[#This Row],[06.02.2025]],0)</f>
        <v>0</v>
      </c>
      <c r="AE768" s="234"/>
      <c r="AF768" s="166">
        <f>IF(PMKAFAAPAYER[[#This Row],[ ]]="Payé",PMKAFAAPAYER[[#This Row],[13.02.2025]],0)</f>
        <v>0</v>
      </c>
      <c r="AG768" s="234"/>
      <c r="AH768" s="166">
        <f>IF(PMKAFAAPAYER[[#This Row],[ ]]="Payé",PMKAFAAPAYER[[#This Row],[20.02.2025]],0)</f>
        <v>0</v>
      </c>
      <c r="AI768" s="234"/>
      <c r="AJ768" s="176">
        <f>IF(PMKAFAAPAYER[[#This Row],[ ]]="Payé",PMKAFAAPAYER[[#This Row],[27.02.2025]],0)</f>
        <v>0</v>
      </c>
      <c r="AK768" s="47">
        <f t="shared" si="172"/>
        <v>0</v>
      </c>
      <c r="AL768" s="162"/>
      <c r="AM768" s="166">
        <f>IF(PMKAFAAPAYER[[#This Row],[ ]]="Payé",PMKAFAAPAYER[[#This Row],[05.03.2025]],0)</f>
        <v>0</v>
      </c>
      <c r="AN768" s="161"/>
      <c r="AO768" s="166">
        <f>IF(PMKAFAAPAYER[[#This Row],[ ]]="Payé",PMKAFAAPAYER[[#This Row],[12.03.2025]],0)</f>
        <v>0</v>
      </c>
      <c r="AP768" s="161"/>
      <c r="AQ768" s="166">
        <f>IF(PMKAFAAPAYER[[#This Row],[ ]]="Payé",PMKAFAAPAYER[[#This Row],[19.03.2025]],0)</f>
        <v>0</v>
      </c>
      <c r="AR768" s="161"/>
      <c r="AS768" s="176">
        <f>IF(PMKAFAAPAYER[[#This Row],[ ]]="Payé",PMKAFAAPAYER[[#This Row],[26.03.2025]],0)</f>
        <v>0</v>
      </c>
      <c r="AT768" s="17">
        <f t="shared" si="173"/>
        <v>0</v>
      </c>
      <c r="AU768" s="162"/>
      <c r="AV768" s="166">
        <f>IF(PMKAFAAPAYER[[#This Row],[ ]]="Payé",PMKAFAAPAYER[[#This Row],[02.04.2025]],0)</f>
        <v>0</v>
      </c>
      <c r="AW768" s="161"/>
      <c r="AX768" s="166">
        <f>IF(PMKAFAAPAYER[[#This Row],[ ]]="Payé",PMKAFAAPAYER[[#This Row],[09.04.2025]],0)</f>
        <v>0</v>
      </c>
      <c r="AY768" s="161"/>
      <c r="AZ768" s="166">
        <f>IF(PMKAFAAPAYER[[#This Row],[ ]]="Payé",PMKAFAAPAYER[[#This Row],[16.04.2025]],0)</f>
        <v>0</v>
      </c>
      <c r="BA768" s="161"/>
      <c r="BB768" s="166">
        <f>IF(PMKAFAAPAYER[[#This Row],[ ]]="Payé",PMKAFAAPAYER[[#This Row],[23.04.2025]],0)</f>
        <v>0</v>
      </c>
      <c r="BC768" s="161"/>
      <c r="BD768" s="176">
        <f>IF(PMKAFAAPAYER[[#This Row],[ ]]="Payé",PMKAFAAPAYER[[#This Row],[30.04.2025]],0)</f>
        <v>0</v>
      </c>
      <c r="BE768" s="18">
        <f t="shared" si="174"/>
        <v>0</v>
      </c>
      <c r="BF768" s="162"/>
      <c r="BG768" s="166">
        <f>IF(PMKAFAAPAYER[[#This Row],[ ]]="Payé",PMKAFAAPAYER[[#This Row],[07.05.2025]],0)</f>
        <v>0</v>
      </c>
      <c r="BH768" s="161"/>
      <c r="BI768" s="166">
        <f>IF(PMKAFAAPAYER[[#This Row],[ ]]="Payé",PMKAFAAPAYER[[#This Row],[14.05.2025]],0)</f>
        <v>0</v>
      </c>
      <c r="BJ768" s="161"/>
      <c r="BK768" s="166">
        <f>IF(PMKAFAAPAYER[[#This Row],[ ]]="Payé",PMKAFAAPAYER[[#This Row],[21.05.2025]],0)</f>
        <v>0</v>
      </c>
      <c r="BL768" s="161"/>
      <c r="BM768" s="176">
        <f>IF(PMKAFAAPAYER[[#This Row],[ ]]="Payé",PMKAFAAPAYER[[#This Row],[28.05.2025]],0)</f>
        <v>0</v>
      </c>
      <c r="BN768" s="17">
        <f t="shared" si="175"/>
        <v>0</v>
      </c>
      <c r="BO768" s="162"/>
      <c r="BP768" s="166">
        <f>IF(PMKAFAAPAYER[[#This Row],[ ]]="Payé",PMKAFAAPAYER[[#This Row],[04.06.2025]],0)</f>
        <v>0</v>
      </c>
      <c r="BQ768" s="161"/>
      <c r="BR768" s="166">
        <f>IF(PMKAFAAPAYER[[#This Row],[ ]]="Payé",PMKAFAAPAYER[[#This Row],[11.06.2025]],0)</f>
        <v>0</v>
      </c>
      <c r="BS768" s="161"/>
      <c r="BT768" s="166">
        <f>IF(PMKAFAAPAYER[[#This Row],[ ]]="Payé",PMKAFAAPAYER[[#This Row],[18.06.2025]],0)</f>
        <v>0</v>
      </c>
      <c r="BU768" s="161"/>
      <c r="BV768" s="176">
        <f>IF(PMKAFAAPAYER[[#This Row],[ ]]="Payé",PMKAFAAPAYER[[#This Row],[25.06.2025]],0)</f>
        <v>0</v>
      </c>
      <c r="BW768" s="18">
        <f t="shared" si="176"/>
        <v>0</v>
      </c>
      <c r="BX768" s="162"/>
      <c r="BY768" s="166">
        <f>IF(PMKAFAAPAYER[[#This Row],[ ]]="Payé",PMKAFAAPAYER[[#This Row],[02.07.2025]],0)</f>
        <v>0</v>
      </c>
      <c r="BZ768" s="161"/>
      <c r="CA768" s="166">
        <f>IF(PMKAFAAPAYER[[#This Row],[ ]]="Payé",PMKAFAAPAYER[[#This Row],[09.07.2025]],0)</f>
        <v>0</v>
      </c>
      <c r="CB768" s="161"/>
      <c r="CC768" s="166">
        <f>IF(PMKAFAAPAYER[[#This Row],[ ]]="Payé",PMKAFAAPAYER[[#This Row],[16.07.2025]],0)</f>
        <v>0</v>
      </c>
      <c r="CD768" s="161"/>
      <c r="CE768" s="166">
        <f>IF(PMKAFAAPAYER[[#This Row],[ ]]="Payé",PMKAFAAPAYER[[#This Row],[23.07.2025]],0)</f>
        <v>0</v>
      </c>
      <c r="CF768" s="161"/>
      <c r="CG768" s="176">
        <f>IF(PMKAFAAPAYER[[#This Row],[ ]]="Payé",PMKAFAAPAYER[[#This Row],[30.07.2025]],0)</f>
        <v>0</v>
      </c>
      <c r="CH768" s="17">
        <f t="shared" si="177"/>
        <v>0</v>
      </c>
      <c r="CI768" s="162"/>
      <c r="CJ768" s="166">
        <f>IF(PMKAFAAPAYER[[#This Row],[ ]]="Payé",PMKAFAAPAYER[[#This Row],[06.08.2025]],0)</f>
        <v>0</v>
      </c>
      <c r="CK768" s="161"/>
      <c r="CL768" s="166">
        <f>IF(PMKAFAAPAYER[[#This Row],[ ]]="Payé",PMKAFAAPAYER[[#This Row],[13.08.2025]],0)</f>
        <v>0</v>
      </c>
      <c r="CM768" s="161"/>
      <c r="CN768" s="166">
        <f>IF(PMKAFAAPAYER[[#This Row],[ ]]="Payé",PMKAFAAPAYER[[#This Row],[20.08.2025]],0)</f>
        <v>0</v>
      </c>
      <c r="CO768" s="161"/>
      <c r="CP768" s="176">
        <f>IF(PMKAFAAPAYER[[#This Row],[ ]]="Payé",PMKAFAAPAYER[[#This Row],[27.08.2025]],0)</f>
        <v>0</v>
      </c>
      <c r="CQ768" s="18">
        <f t="shared" si="178"/>
        <v>0</v>
      </c>
      <c r="CR768" s="162"/>
      <c r="CS768" s="166">
        <f>IF(PMKAFAAPAYER[[#This Row],[ ]]="Payé",PMKAFAAPAYER[[#This Row],[03.09.2025]],0)</f>
        <v>0</v>
      </c>
      <c r="CT768" s="161"/>
      <c r="CU768" s="166">
        <f>IF(PMKAFAAPAYER[[#This Row],[ ]]="Payé",PMKAFAAPAYER[[#This Row],[10.09.2025]],0)</f>
        <v>0</v>
      </c>
      <c r="CV768" s="161"/>
      <c r="CW768" s="166">
        <f>IF(PMKAFAAPAYER[[#This Row],[ ]]="Payé",PMKAFAAPAYER[[#This Row],[17.09.2025]],0)</f>
        <v>0</v>
      </c>
      <c r="CX768" s="161"/>
      <c r="CY768" s="176">
        <f>IF(PMKAFAAPAYER[[#This Row],[ ]]="Payé",PMKAFAAPAYER[[#This Row],[24.09.2025]],0)</f>
        <v>0</v>
      </c>
      <c r="CZ768" s="17">
        <f t="shared" si="179"/>
        <v>0</v>
      </c>
      <c r="DA768" s="162"/>
      <c r="DB768" s="166">
        <f>IF(PMKAFAAPAYER[[#This Row],[ ]]="Payé",PMKAFAAPAYER[[#This Row],[01.10.2025]],0)</f>
        <v>0</v>
      </c>
      <c r="DC768" s="161"/>
      <c r="DD768" s="166">
        <f>IF(PMKAFAAPAYER[[#This Row],[ ]]="Payé",PMKAFAAPAYER[[#This Row],[08.10.2025]],0)</f>
        <v>0</v>
      </c>
      <c r="DE768" s="161"/>
      <c r="DF768" s="166">
        <f>IF(PMKAFAAPAYER[[#This Row],[ ]]="Payé",PMKAFAAPAYER[[#This Row],[15.10.2025]],0)</f>
        <v>0</v>
      </c>
      <c r="DG768" s="161"/>
      <c r="DH768" s="166">
        <f>IF(PMKAFAAPAYER[[#This Row],[ ]]="Payé",PMKAFAAPAYER[[#This Row],[22.10.2025]],0)</f>
        <v>0</v>
      </c>
      <c r="DI768" s="161"/>
      <c r="DJ768" s="176">
        <f>IF(PMKAFAAPAYER[[#This Row],[ ]]="Payé",PMKAFAAPAYER[[#This Row],[29.10.2025]],0)</f>
        <v>0</v>
      </c>
      <c r="DK768" s="18">
        <f t="shared" si="180"/>
        <v>0</v>
      </c>
      <c r="DL768" s="162"/>
      <c r="DM768" s="166">
        <f>IF(PMKAFAAPAYER[[#This Row],[ ]]="Payé",PMKAFAAPAYER[[#This Row],[05.11.2025]],0)</f>
        <v>0</v>
      </c>
      <c r="DN768" s="161"/>
      <c r="DO768" s="166">
        <f>IF(PMKAFAAPAYER[[#This Row],[ ]]="Payé",PMKAFAAPAYER[[#This Row],[12.11.2025]],0)</f>
        <v>0</v>
      </c>
      <c r="DP768" s="161"/>
      <c r="DQ768" s="166">
        <f>IF(PMKAFAAPAYER[[#This Row],[ ]]="Payé",PMKAFAAPAYER[[#This Row],[19.11.2025]],0)</f>
        <v>0</v>
      </c>
      <c r="DR768" s="161"/>
      <c r="DS768" s="176">
        <f>IF(PMKAFAAPAYER[[#This Row],[ ]]="Payé",PMKAFAAPAYER[[#This Row],[26.11.2025]],0)</f>
        <v>0</v>
      </c>
      <c r="DT768" s="17">
        <f t="shared" si="181"/>
        <v>0</v>
      </c>
      <c r="DU768" s="162"/>
      <c r="DV768" s="166">
        <f>IF(PMKAFAAPAYER[[#This Row],[ ]]="Payé",PMKAFAAPAYER[[#This Row],[03.12.2025]],0)</f>
        <v>0</v>
      </c>
      <c r="DW768" s="161"/>
      <c r="DX768" s="166">
        <f>IF(PMKAFAAPAYER[[#This Row],[ ]]="Payé",PMKAFAAPAYER[[#This Row],[10.12.2025]],0)</f>
        <v>0</v>
      </c>
      <c r="DY768" s="161"/>
      <c r="DZ768" s="166">
        <f>IF(PMKAFAAPAYER[[#This Row],[ ]]="Payé",PMKAFAAPAYER[[#This Row],[17.12.2025]],0)</f>
        <v>0</v>
      </c>
      <c r="EA768" s="161"/>
      <c r="EB768" s="166">
        <f>IF(PMKAFAAPAYER[[#This Row],[ ]]="Payé",PMKAFAAPAYER[[#This Row],[24.12.2025]],0)</f>
        <v>0</v>
      </c>
      <c r="EC768" s="161"/>
      <c r="ED768" s="176">
        <f>IF(PMKAFAAPAYER[[#This Row],[ ]]="Payé",PMKAFAAPAYER[[#This Row],[31.12.2025]],0)</f>
        <v>0</v>
      </c>
      <c r="EE768" s="18">
        <f t="shared" si="182"/>
        <v>0</v>
      </c>
      <c r="EF768" s="11">
        <f t="shared" si="183"/>
        <v>0</v>
      </c>
      <c r="EG768" s="16">
        <f>+PMKAFAAPAYER[[#This Row],[CHF]]-PMKAFAAPAYER[[#This Row],[T2025]]</f>
        <v>0</v>
      </c>
    </row>
    <row r="769" spans="1:137" x14ac:dyDescent="0.3">
      <c r="A769" s="9">
        <f t="shared" si="184"/>
        <v>764</v>
      </c>
      <c r="B769" s="250"/>
      <c r="C769" s="251"/>
      <c r="D769" s="252"/>
      <c r="E769" s="253"/>
      <c r="F769" s="265">
        <f t="shared" si="185"/>
        <v>0</v>
      </c>
      <c r="G769" s="254"/>
      <c r="H769" s="255"/>
      <c r="I769" s="256"/>
      <c r="J769" s="14"/>
      <c r="K769" s="14"/>
      <c r="L769" s="14"/>
      <c r="N769" s="15"/>
      <c r="P769" s="258"/>
      <c r="Q769" s="259"/>
      <c r="R769" s="260"/>
      <c r="S769" s="166">
        <f>IF(PMKAFAAPAYER[[#This Row],[ ]]="Payé",PMKAFAAPAYER[[#This Row],[02.01.2025]],0)</f>
        <v>0</v>
      </c>
      <c r="T769" s="234"/>
      <c r="U769" s="166">
        <f>IF(PMKAFAAPAYER[[#This Row],[ ]]="Payé",PMKAFAAPAYER[[#This Row],[09.01.2025]],0)</f>
        <v>0</v>
      </c>
      <c r="V769" s="234"/>
      <c r="W769" s="166">
        <f>IF(PMKAFAAPAYER[[#This Row],[ ]]="Payé",PMKAFAAPAYER[[#This Row],[16.01.2025]],0)</f>
        <v>0</v>
      </c>
      <c r="X769" s="234"/>
      <c r="Y769" s="166">
        <f>IF(PMKAFAAPAYER[[#This Row],[ ]]="Payé",PMKAFAAPAYER[[#This Row],[23.01.2025]],0)</f>
        <v>0</v>
      </c>
      <c r="Z769" s="234"/>
      <c r="AA769" s="176">
        <f>IF(PMKAFAAPAYER[[#This Row],[ ]]="Payé",PMKAFAAPAYER[[#This Row],[30.01.2025]],0)</f>
        <v>0</v>
      </c>
      <c r="AB769" s="32">
        <f t="shared" si="171"/>
        <v>0</v>
      </c>
      <c r="AC769" s="234"/>
      <c r="AD769" s="166">
        <f>IF(PMKAFAAPAYER[[#This Row],[ ]]="Payé",PMKAFAAPAYER[[#This Row],[06.02.2025]],0)</f>
        <v>0</v>
      </c>
      <c r="AE769" s="234"/>
      <c r="AF769" s="166">
        <f>IF(PMKAFAAPAYER[[#This Row],[ ]]="Payé",PMKAFAAPAYER[[#This Row],[13.02.2025]],0)</f>
        <v>0</v>
      </c>
      <c r="AG769" s="234"/>
      <c r="AH769" s="166">
        <f>IF(PMKAFAAPAYER[[#This Row],[ ]]="Payé",PMKAFAAPAYER[[#This Row],[20.02.2025]],0)</f>
        <v>0</v>
      </c>
      <c r="AI769" s="234"/>
      <c r="AJ769" s="176">
        <f>IF(PMKAFAAPAYER[[#This Row],[ ]]="Payé",PMKAFAAPAYER[[#This Row],[27.02.2025]],0)</f>
        <v>0</v>
      </c>
      <c r="AK769" s="47">
        <f t="shared" si="172"/>
        <v>0</v>
      </c>
      <c r="AL769" s="162"/>
      <c r="AM769" s="166">
        <f>IF(PMKAFAAPAYER[[#This Row],[ ]]="Payé",PMKAFAAPAYER[[#This Row],[05.03.2025]],0)</f>
        <v>0</v>
      </c>
      <c r="AN769" s="161"/>
      <c r="AO769" s="166">
        <f>IF(PMKAFAAPAYER[[#This Row],[ ]]="Payé",PMKAFAAPAYER[[#This Row],[12.03.2025]],0)</f>
        <v>0</v>
      </c>
      <c r="AP769" s="161"/>
      <c r="AQ769" s="166">
        <f>IF(PMKAFAAPAYER[[#This Row],[ ]]="Payé",PMKAFAAPAYER[[#This Row],[19.03.2025]],0)</f>
        <v>0</v>
      </c>
      <c r="AR769" s="161"/>
      <c r="AS769" s="176">
        <f>IF(PMKAFAAPAYER[[#This Row],[ ]]="Payé",PMKAFAAPAYER[[#This Row],[26.03.2025]],0)</f>
        <v>0</v>
      </c>
      <c r="AT769" s="17">
        <f t="shared" si="173"/>
        <v>0</v>
      </c>
      <c r="AU769" s="162"/>
      <c r="AV769" s="166">
        <f>IF(PMKAFAAPAYER[[#This Row],[ ]]="Payé",PMKAFAAPAYER[[#This Row],[02.04.2025]],0)</f>
        <v>0</v>
      </c>
      <c r="AW769" s="161"/>
      <c r="AX769" s="166">
        <f>IF(PMKAFAAPAYER[[#This Row],[ ]]="Payé",PMKAFAAPAYER[[#This Row],[09.04.2025]],0)</f>
        <v>0</v>
      </c>
      <c r="AY769" s="161"/>
      <c r="AZ769" s="166">
        <f>IF(PMKAFAAPAYER[[#This Row],[ ]]="Payé",PMKAFAAPAYER[[#This Row],[16.04.2025]],0)</f>
        <v>0</v>
      </c>
      <c r="BA769" s="161"/>
      <c r="BB769" s="166">
        <f>IF(PMKAFAAPAYER[[#This Row],[ ]]="Payé",PMKAFAAPAYER[[#This Row],[23.04.2025]],0)</f>
        <v>0</v>
      </c>
      <c r="BC769" s="161"/>
      <c r="BD769" s="176">
        <f>IF(PMKAFAAPAYER[[#This Row],[ ]]="Payé",PMKAFAAPAYER[[#This Row],[30.04.2025]],0)</f>
        <v>0</v>
      </c>
      <c r="BE769" s="18">
        <f t="shared" si="174"/>
        <v>0</v>
      </c>
      <c r="BF769" s="162"/>
      <c r="BG769" s="166">
        <f>IF(PMKAFAAPAYER[[#This Row],[ ]]="Payé",PMKAFAAPAYER[[#This Row],[07.05.2025]],0)</f>
        <v>0</v>
      </c>
      <c r="BH769" s="161"/>
      <c r="BI769" s="166">
        <f>IF(PMKAFAAPAYER[[#This Row],[ ]]="Payé",PMKAFAAPAYER[[#This Row],[14.05.2025]],0)</f>
        <v>0</v>
      </c>
      <c r="BJ769" s="161"/>
      <c r="BK769" s="166">
        <f>IF(PMKAFAAPAYER[[#This Row],[ ]]="Payé",PMKAFAAPAYER[[#This Row],[21.05.2025]],0)</f>
        <v>0</v>
      </c>
      <c r="BL769" s="161"/>
      <c r="BM769" s="176">
        <f>IF(PMKAFAAPAYER[[#This Row],[ ]]="Payé",PMKAFAAPAYER[[#This Row],[28.05.2025]],0)</f>
        <v>0</v>
      </c>
      <c r="BN769" s="17">
        <f t="shared" si="175"/>
        <v>0</v>
      </c>
      <c r="BO769" s="162"/>
      <c r="BP769" s="166">
        <f>IF(PMKAFAAPAYER[[#This Row],[ ]]="Payé",PMKAFAAPAYER[[#This Row],[04.06.2025]],0)</f>
        <v>0</v>
      </c>
      <c r="BQ769" s="161"/>
      <c r="BR769" s="166">
        <f>IF(PMKAFAAPAYER[[#This Row],[ ]]="Payé",PMKAFAAPAYER[[#This Row],[11.06.2025]],0)</f>
        <v>0</v>
      </c>
      <c r="BS769" s="161"/>
      <c r="BT769" s="166">
        <f>IF(PMKAFAAPAYER[[#This Row],[ ]]="Payé",PMKAFAAPAYER[[#This Row],[18.06.2025]],0)</f>
        <v>0</v>
      </c>
      <c r="BU769" s="161"/>
      <c r="BV769" s="176">
        <f>IF(PMKAFAAPAYER[[#This Row],[ ]]="Payé",PMKAFAAPAYER[[#This Row],[25.06.2025]],0)</f>
        <v>0</v>
      </c>
      <c r="BW769" s="18">
        <f t="shared" si="176"/>
        <v>0</v>
      </c>
      <c r="BX769" s="162"/>
      <c r="BY769" s="166">
        <f>IF(PMKAFAAPAYER[[#This Row],[ ]]="Payé",PMKAFAAPAYER[[#This Row],[02.07.2025]],0)</f>
        <v>0</v>
      </c>
      <c r="BZ769" s="161"/>
      <c r="CA769" s="166">
        <f>IF(PMKAFAAPAYER[[#This Row],[ ]]="Payé",PMKAFAAPAYER[[#This Row],[09.07.2025]],0)</f>
        <v>0</v>
      </c>
      <c r="CB769" s="161"/>
      <c r="CC769" s="166">
        <f>IF(PMKAFAAPAYER[[#This Row],[ ]]="Payé",PMKAFAAPAYER[[#This Row],[16.07.2025]],0)</f>
        <v>0</v>
      </c>
      <c r="CD769" s="161"/>
      <c r="CE769" s="166">
        <f>IF(PMKAFAAPAYER[[#This Row],[ ]]="Payé",PMKAFAAPAYER[[#This Row],[23.07.2025]],0)</f>
        <v>0</v>
      </c>
      <c r="CF769" s="161"/>
      <c r="CG769" s="176">
        <f>IF(PMKAFAAPAYER[[#This Row],[ ]]="Payé",PMKAFAAPAYER[[#This Row],[30.07.2025]],0)</f>
        <v>0</v>
      </c>
      <c r="CH769" s="17">
        <f t="shared" si="177"/>
        <v>0</v>
      </c>
      <c r="CI769" s="162"/>
      <c r="CJ769" s="166">
        <f>IF(PMKAFAAPAYER[[#This Row],[ ]]="Payé",PMKAFAAPAYER[[#This Row],[06.08.2025]],0)</f>
        <v>0</v>
      </c>
      <c r="CK769" s="161"/>
      <c r="CL769" s="166">
        <f>IF(PMKAFAAPAYER[[#This Row],[ ]]="Payé",PMKAFAAPAYER[[#This Row],[13.08.2025]],0)</f>
        <v>0</v>
      </c>
      <c r="CM769" s="161"/>
      <c r="CN769" s="166">
        <f>IF(PMKAFAAPAYER[[#This Row],[ ]]="Payé",PMKAFAAPAYER[[#This Row],[20.08.2025]],0)</f>
        <v>0</v>
      </c>
      <c r="CO769" s="161"/>
      <c r="CP769" s="176">
        <f>IF(PMKAFAAPAYER[[#This Row],[ ]]="Payé",PMKAFAAPAYER[[#This Row],[27.08.2025]],0)</f>
        <v>0</v>
      </c>
      <c r="CQ769" s="18">
        <f t="shared" si="178"/>
        <v>0</v>
      </c>
      <c r="CR769" s="162"/>
      <c r="CS769" s="166">
        <f>IF(PMKAFAAPAYER[[#This Row],[ ]]="Payé",PMKAFAAPAYER[[#This Row],[03.09.2025]],0)</f>
        <v>0</v>
      </c>
      <c r="CT769" s="161"/>
      <c r="CU769" s="166">
        <f>IF(PMKAFAAPAYER[[#This Row],[ ]]="Payé",PMKAFAAPAYER[[#This Row],[10.09.2025]],0)</f>
        <v>0</v>
      </c>
      <c r="CV769" s="161"/>
      <c r="CW769" s="166">
        <f>IF(PMKAFAAPAYER[[#This Row],[ ]]="Payé",PMKAFAAPAYER[[#This Row],[17.09.2025]],0)</f>
        <v>0</v>
      </c>
      <c r="CX769" s="161"/>
      <c r="CY769" s="176">
        <f>IF(PMKAFAAPAYER[[#This Row],[ ]]="Payé",PMKAFAAPAYER[[#This Row],[24.09.2025]],0)</f>
        <v>0</v>
      </c>
      <c r="CZ769" s="17">
        <f t="shared" si="179"/>
        <v>0</v>
      </c>
      <c r="DA769" s="162"/>
      <c r="DB769" s="166">
        <f>IF(PMKAFAAPAYER[[#This Row],[ ]]="Payé",PMKAFAAPAYER[[#This Row],[01.10.2025]],0)</f>
        <v>0</v>
      </c>
      <c r="DC769" s="161"/>
      <c r="DD769" s="166">
        <f>IF(PMKAFAAPAYER[[#This Row],[ ]]="Payé",PMKAFAAPAYER[[#This Row],[08.10.2025]],0)</f>
        <v>0</v>
      </c>
      <c r="DE769" s="161"/>
      <c r="DF769" s="166">
        <f>IF(PMKAFAAPAYER[[#This Row],[ ]]="Payé",PMKAFAAPAYER[[#This Row],[15.10.2025]],0)</f>
        <v>0</v>
      </c>
      <c r="DG769" s="161"/>
      <c r="DH769" s="166">
        <f>IF(PMKAFAAPAYER[[#This Row],[ ]]="Payé",PMKAFAAPAYER[[#This Row],[22.10.2025]],0)</f>
        <v>0</v>
      </c>
      <c r="DI769" s="161"/>
      <c r="DJ769" s="176">
        <f>IF(PMKAFAAPAYER[[#This Row],[ ]]="Payé",PMKAFAAPAYER[[#This Row],[29.10.2025]],0)</f>
        <v>0</v>
      </c>
      <c r="DK769" s="18">
        <f t="shared" si="180"/>
        <v>0</v>
      </c>
      <c r="DL769" s="162"/>
      <c r="DM769" s="166">
        <f>IF(PMKAFAAPAYER[[#This Row],[ ]]="Payé",PMKAFAAPAYER[[#This Row],[05.11.2025]],0)</f>
        <v>0</v>
      </c>
      <c r="DN769" s="161"/>
      <c r="DO769" s="166">
        <f>IF(PMKAFAAPAYER[[#This Row],[ ]]="Payé",PMKAFAAPAYER[[#This Row],[12.11.2025]],0)</f>
        <v>0</v>
      </c>
      <c r="DP769" s="161"/>
      <c r="DQ769" s="166">
        <f>IF(PMKAFAAPAYER[[#This Row],[ ]]="Payé",PMKAFAAPAYER[[#This Row],[19.11.2025]],0)</f>
        <v>0</v>
      </c>
      <c r="DR769" s="161"/>
      <c r="DS769" s="176">
        <f>IF(PMKAFAAPAYER[[#This Row],[ ]]="Payé",PMKAFAAPAYER[[#This Row],[26.11.2025]],0)</f>
        <v>0</v>
      </c>
      <c r="DT769" s="17">
        <f t="shared" si="181"/>
        <v>0</v>
      </c>
      <c r="DU769" s="162"/>
      <c r="DV769" s="166">
        <f>IF(PMKAFAAPAYER[[#This Row],[ ]]="Payé",PMKAFAAPAYER[[#This Row],[03.12.2025]],0)</f>
        <v>0</v>
      </c>
      <c r="DW769" s="161"/>
      <c r="DX769" s="166">
        <f>IF(PMKAFAAPAYER[[#This Row],[ ]]="Payé",PMKAFAAPAYER[[#This Row],[10.12.2025]],0)</f>
        <v>0</v>
      </c>
      <c r="DY769" s="161"/>
      <c r="DZ769" s="166">
        <f>IF(PMKAFAAPAYER[[#This Row],[ ]]="Payé",PMKAFAAPAYER[[#This Row],[17.12.2025]],0)</f>
        <v>0</v>
      </c>
      <c r="EA769" s="161"/>
      <c r="EB769" s="166">
        <f>IF(PMKAFAAPAYER[[#This Row],[ ]]="Payé",PMKAFAAPAYER[[#This Row],[24.12.2025]],0)</f>
        <v>0</v>
      </c>
      <c r="EC769" s="161"/>
      <c r="ED769" s="176">
        <f>IF(PMKAFAAPAYER[[#This Row],[ ]]="Payé",PMKAFAAPAYER[[#This Row],[31.12.2025]],0)</f>
        <v>0</v>
      </c>
      <c r="EE769" s="18">
        <f t="shared" si="182"/>
        <v>0</v>
      </c>
      <c r="EF769" s="11">
        <f t="shared" si="183"/>
        <v>0</v>
      </c>
      <c r="EG769" s="16">
        <f>+PMKAFAAPAYER[[#This Row],[CHF]]-PMKAFAAPAYER[[#This Row],[T2025]]</f>
        <v>0</v>
      </c>
    </row>
    <row r="770" spans="1:137" x14ac:dyDescent="0.3">
      <c r="A770" s="9">
        <f t="shared" si="184"/>
        <v>765</v>
      </c>
      <c r="B770" s="250"/>
      <c r="C770" s="251"/>
      <c r="D770" s="252"/>
      <c r="E770" s="253"/>
      <c r="F770" s="265">
        <f t="shared" si="185"/>
        <v>0</v>
      </c>
      <c r="G770" s="254"/>
      <c r="H770" s="255"/>
      <c r="I770" s="256"/>
      <c r="J770" s="14"/>
      <c r="K770" s="14"/>
      <c r="L770" s="14"/>
      <c r="N770" s="15"/>
      <c r="P770" s="258"/>
      <c r="Q770" s="259"/>
      <c r="R770" s="260"/>
      <c r="S770" s="166">
        <f>IF(PMKAFAAPAYER[[#This Row],[ ]]="Payé",PMKAFAAPAYER[[#This Row],[02.01.2025]],0)</f>
        <v>0</v>
      </c>
      <c r="T770" s="234"/>
      <c r="U770" s="166">
        <f>IF(PMKAFAAPAYER[[#This Row],[ ]]="Payé",PMKAFAAPAYER[[#This Row],[09.01.2025]],0)</f>
        <v>0</v>
      </c>
      <c r="V770" s="234"/>
      <c r="W770" s="166">
        <f>IF(PMKAFAAPAYER[[#This Row],[ ]]="Payé",PMKAFAAPAYER[[#This Row],[16.01.2025]],0)</f>
        <v>0</v>
      </c>
      <c r="X770" s="234"/>
      <c r="Y770" s="166">
        <f>IF(PMKAFAAPAYER[[#This Row],[ ]]="Payé",PMKAFAAPAYER[[#This Row],[23.01.2025]],0)</f>
        <v>0</v>
      </c>
      <c r="Z770" s="234"/>
      <c r="AA770" s="176">
        <f>IF(PMKAFAAPAYER[[#This Row],[ ]]="Payé",PMKAFAAPAYER[[#This Row],[30.01.2025]],0)</f>
        <v>0</v>
      </c>
      <c r="AB770" s="32">
        <f t="shared" si="171"/>
        <v>0</v>
      </c>
      <c r="AC770" s="234"/>
      <c r="AD770" s="166">
        <f>IF(PMKAFAAPAYER[[#This Row],[ ]]="Payé",PMKAFAAPAYER[[#This Row],[06.02.2025]],0)</f>
        <v>0</v>
      </c>
      <c r="AE770" s="234"/>
      <c r="AF770" s="166">
        <f>IF(PMKAFAAPAYER[[#This Row],[ ]]="Payé",PMKAFAAPAYER[[#This Row],[13.02.2025]],0)</f>
        <v>0</v>
      </c>
      <c r="AG770" s="234"/>
      <c r="AH770" s="166">
        <f>IF(PMKAFAAPAYER[[#This Row],[ ]]="Payé",PMKAFAAPAYER[[#This Row],[20.02.2025]],0)</f>
        <v>0</v>
      </c>
      <c r="AI770" s="234"/>
      <c r="AJ770" s="176">
        <f>IF(PMKAFAAPAYER[[#This Row],[ ]]="Payé",PMKAFAAPAYER[[#This Row],[27.02.2025]],0)</f>
        <v>0</v>
      </c>
      <c r="AK770" s="47">
        <f t="shared" si="172"/>
        <v>0</v>
      </c>
      <c r="AL770" s="162"/>
      <c r="AM770" s="166">
        <f>IF(PMKAFAAPAYER[[#This Row],[ ]]="Payé",PMKAFAAPAYER[[#This Row],[05.03.2025]],0)</f>
        <v>0</v>
      </c>
      <c r="AN770" s="161"/>
      <c r="AO770" s="166">
        <f>IF(PMKAFAAPAYER[[#This Row],[ ]]="Payé",PMKAFAAPAYER[[#This Row],[12.03.2025]],0)</f>
        <v>0</v>
      </c>
      <c r="AP770" s="161"/>
      <c r="AQ770" s="166">
        <f>IF(PMKAFAAPAYER[[#This Row],[ ]]="Payé",PMKAFAAPAYER[[#This Row],[19.03.2025]],0)</f>
        <v>0</v>
      </c>
      <c r="AR770" s="161"/>
      <c r="AS770" s="176">
        <f>IF(PMKAFAAPAYER[[#This Row],[ ]]="Payé",PMKAFAAPAYER[[#This Row],[26.03.2025]],0)</f>
        <v>0</v>
      </c>
      <c r="AT770" s="17">
        <f t="shared" si="173"/>
        <v>0</v>
      </c>
      <c r="AU770" s="162"/>
      <c r="AV770" s="166">
        <f>IF(PMKAFAAPAYER[[#This Row],[ ]]="Payé",PMKAFAAPAYER[[#This Row],[02.04.2025]],0)</f>
        <v>0</v>
      </c>
      <c r="AW770" s="161"/>
      <c r="AX770" s="166">
        <f>IF(PMKAFAAPAYER[[#This Row],[ ]]="Payé",PMKAFAAPAYER[[#This Row],[09.04.2025]],0)</f>
        <v>0</v>
      </c>
      <c r="AY770" s="161"/>
      <c r="AZ770" s="166">
        <f>IF(PMKAFAAPAYER[[#This Row],[ ]]="Payé",PMKAFAAPAYER[[#This Row],[16.04.2025]],0)</f>
        <v>0</v>
      </c>
      <c r="BA770" s="161"/>
      <c r="BB770" s="166">
        <f>IF(PMKAFAAPAYER[[#This Row],[ ]]="Payé",PMKAFAAPAYER[[#This Row],[23.04.2025]],0)</f>
        <v>0</v>
      </c>
      <c r="BC770" s="161"/>
      <c r="BD770" s="176">
        <f>IF(PMKAFAAPAYER[[#This Row],[ ]]="Payé",PMKAFAAPAYER[[#This Row],[30.04.2025]],0)</f>
        <v>0</v>
      </c>
      <c r="BE770" s="18">
        <f t="shared" si="174"/>
        <v>0</v>
      </c>
      <c r="BF770" s="162"/>
      <c r="BG770" s="166">
        <f>IF(PMKAFAAPAYER[[#This Row],[ ]]="Payé",PMKAFAAPAYER[[#This Row],[07.05.2025]],0)</f>
        <v>0</v>
      </c>
      <c r="BH770" s="161"/>
      <c r="BI770" s="166">
        <f>IF(PMKAFAAPAYER[[#This Row],[ ]]="Payé",PMKAFAAPAYER[[#This Row],[14.05.2025]],0)</f>
        <v>0</v>
      </c>
      <c r="BJ770" s="161"/>
      <c r="BK770" s="166">
        <f>IF(PMKAFAAPAYER[[#This Row],[ ]]="Payé",PMKAFAAPAYER[[#This Row],[21.05.2025]],0)</f>
        <v>0</v>
      </c>
      <c r="BL770" s="161"/>
      <c r="BM770" s="176">
        <f>IF(PMKAFAAPAYER[[#This Row],[ ]]="Payé",PMKAFAAPAYER[[#This Row],[28.05.2025]],0)</f>
        <v>0</v>
      </c>
      <c r="BN770" s="17">
        <f t="shared" si="175"/>
        <v>0</v>
      </c>
      <c r="BO770" s="162"/>
      <c r="BP770" s="166">
        <f>IF(PMKAFAAPAYER[[#This Row],[ ]]="Payé",PMKAFAAPAYER[[#This Row],[04.06.2025]],0)</f>
        <v>0</v>
      </c>
      <c r="BQ770" s="161"/>
      <c r="BR770" s="166">
        <f>IF(PMKAFAAPAYER[[#This Row],[ ]]="Payé",PMKAFAAPAYER[[#This Row],[11.06.2025]],0)</f>
        <v>0</v>
      </c>
      <c r="BS770" s="161"/>
      <c r="BT770" s="166">
        <f>IF(PMKAFAAPAYER[[#This Row],[ ]]="Payé",PMKAFAAPAYER[[#This Row],[18.06.2025]],0)</f>
        <v>0</v>
      </c>
      <c r="BU770" s="161"/>
      <c r="BV770" s="176">
        <f>IF(PMKAFAAPAYER[[#This Row],[ ]]="Payé",PMKAFAAPAYER[[#This Row],[25.06.2025]],0)</f>
        <v>0</v>
      </c>
      <c r="BW770" s="18">
        <f t="shared" si="176"/>
        <v>0</v>
      </c>
      <c r="BX770" s="162"/>
      <c r="BY770" s="166">
        <f>IF(PMKAFAAPAYER[[#This Row],[ ]]="Payé",PMKAFAAPAYER[[#This Row],[02.07.2025]],0)</f>
        <v>0</v>
      </c>
      <c r="BZ770" s="161"/>
      <c r="CA770" s="166">
        <f>IF(PMKAFAAPAYER[[#This Row],[ ]]="Payé",PMKAFAAPAYER[[#This Row],[09.07.2025]],0)</f>
        <v>0</v>
      </c>
      <c r="CB770" s="161"/>
      <c r="CC770" s="166">
        <f>IF(PMKAFAAPAYER[[#This Row],[ ]]="Payé",PMKAFAAPAYER[[#This Row],[16.07.2025]],0)</f>
        <v>0</v>
      </c>
      <c r="CD770" s="161"/>
      <c r="CE770" s="166">
        <f>IF(PMKAFAAPAYER[[#This Row],[ ]]="Payé",PMKAFAAPAYER[[#This Row],[23.07.2025]],0)</f>
        <v>0</v>
      </c>
      <c r="CF770" s="161"/>
      <c r="CG770" s="176">
        <f>IF(PMKAFAAPAYER[[#This Row],[ ]]="Payé",PMKAFAAPAYER[[#This Row],[30.07.2025]],0)</f>
        <v>0</v>
      </c>
      <c r="CH770" s="17">
        <f t="shared" si="177"/>
        <v>0</v>
      </c>
      <c r="CI770" s="162"/>
      <c r="CJ770" s="166">
        <f>IF(PMKAFAAPAYER[[#This Row],[ ]]="Payé",PMKAFAAPAYER[[#This Row],[06.08.2025]],0)</f>
        <v>0</v>
      </c>
      <c r="CK770" s="161"/>
      <c r="CL770" s="166">
        <f>IF(PMKAFAAPAYER[[#This Row],[ ]]="Payé",PMKAFAAPAYER[[#This Row],[13.08.2025]],0)</f>
        <v>0</v>
      </c>
      <c r="CM770" s="161"/>
      <c r="CN770" s="166">
        <f>IF(PMKAFAAPAYER[[#This Row],[ ]]="Payé",PMKAFAAPAYER[[#This Row],[20.08.2025]],0)</f>
        <v>0</v>
      </c>
      <c r="CO770" s="161"/>
      <c r="CP770" s="176">
        <f>IF(PMKAFAAPAYER[[#This Row],[ ]]="Payé",PMKAFAAPAYER[[#This Row],[27.08.2025]],0)</f>
        <v>0</v>
      </c>
      <c r="CQ770" s="18">
        <f t="shared" si="178"/>
        <v>0</v>
      </c>
      <c r="CR770" s="162"/>
      <c r="CS770" s="166">
        <f>IF(PMKAFAAPAYER[[#This Row],[ ]]="Payé",PMKAFAAPAYER[[#This Row],[03.09.2025]],0)</f>
        <v>0</v>
      </c>
      <c r="CT770" s="161"/>
      <c r="CU770" s="166">
        <f>IF(PMKAFAAPAYER[[#This Row],[ ]]="Payé",PMKAFAAPAYER[[#This Row],[10.09.2025]],0)</f>
        <v>0</v>
      </c>
      <c r="CV770" s="161"/>
      <c r="CW770" s="166">
        <f>IF(PMKAFAAPAYER[[#This Row],[ ]]="Payé",PMKAFAAPAYER[[#This Row],[17.09.2025]],0)</f>
        <v>0</v>
      </c>
      <c r="CX770" s="161"/>
      <c r="CY770" s="176">
        <f>IF(PMKAFAAPAYER[[#This Row],[ ]]="Payé",PMKAFAAPAYER[[#This Row],[24.09.2025]],0)</f>
        <v>0</v>
      </c>
      <c r="CZ770" s="17">
        <f t="shared" si="179"/>
        <v>0</v>
      </c>
      <c r="DA770" s="162"/>
      <c r="DB770" s="166">
        <f>IF(PMKAFAAPAYER[[#This Row],[ ]]="Payé",PMKAFAAPAYER[[#This Row],[01.10.2025]],0)</f>
        <v>0</v>
      </c>
      <c r="DC770" s="161"/>
      <c r="DD770" s="166">
        <f>IF(PMKAFAAPAYER[[#This Row],[ ]]="Payé",PMKAFAAPAYER[[#This Row],[08.10.2025]],0)</f>
        <v>0</v>
      </c>
      <c r="DE770" s="161"/>
      <c r="DF770" s="166">
        <f>IF(PMKAFAAPAYER[[#This Row],[ ]]="Payé",PMKAFAAPAYER[[#This Row],[15.10.2025]],0)</f>
        <v>0</v>
      </c>
      <c r="DG770" s="161"/>
      <c r="DH770" s="166">
        <f>IF(PMKAFAAPAYER[[#This Row],[ ]]="Payé",PMKAFAAPAYER[[#This Row],[22.10.2025]],0)</f>
        <v>0</v>
      </c>
      <c r="DI770" s="161"/>
      <c r="DJ770" s="176">
        <f>IF(PMKAFAAPAYER[[#This Row],[ ]]="Payé",PMKAFAAPAYER[[#This Row],[29.10.2025]],0)</f>
        <v>0</v>
      </c>
      <c r="DK770" s="18">
        <f t="shared" si="180"/>
        <v>0</v>
      </c>
      <c r="DL770" s="162"/>
      <c r="DM770" s="166">
        <f>IF(PMKAFAAPAYER[[#This Row],[ ]]="Payé",PMKAFAAPAYER[[#This Row],[05.11.2025]],0)</f>
        <v>0</v>
      </c>
      <c r="DN770" s="161"/>
      <c r="DO770" s="166">
        <f>IF(PMKAFAAPAYER[[#This Row],[ ]]="Payé",PMKAFAAPAYER[[#This Row],[12.11.2025]],0)</f>
        <v>0</v>
      </c>
      <c r="DP770" s="161"/>
      <c r="DQ770" s="166">
        <f>IF(PMKAFAAPAYER[[#This Row],[ ]]="Payé",PMKAFAAPAYER[[#This Row],[19.11.2025]],0)</f>
        <v>0</v>
      </c>
      <c r="DR770" s="161"/>
      <c r="DS770" s="176">
        <f>IF(PMKAFAAPAYER[[#This Row],[ ]]="Payé",PMKAFAAPAYER[[#This Row],[26.11.2025]],0)</f>
        <v>0</v>
      </c>
      <c r="DT770" s="17">
        <f t="shared" si="181"/>
        <v>0</v>
      </c>
      <c r="DU770" s="162"/>
      <c r="DV770" s="166">
        <f>IF(PMKAFAAPAYER[[#This Row],[ ]]="Payé",PMKAFAAPAYER[[#This Row],[03.12.2025]],0)</f>
        <v>0</v>
      </c>
      <c r="DW770" s="161"/>
      <c r="DX770" s="166">
        <f>IF(PMKAFAAPAYER[[#This Row],[ ]]="Payé",PMKAFAAPAYER[[#This Row],[10.12.2025]],0)</f>
        <v>0</v>
      </c>
      <c r="DY770" s="161"/>
      <c r="DZ770" s="166">
        <f>IF(PMKAFAAPAYER[[#This Row],[ ]]="Payé",PMKAFAAPAYER[[#This Row],[17.12.2025]],0)</f>
        <v>0</v>
      </c>
      <c r="EA770" s="161"/>
      <c r="EB770" s="166">
        <f>IF(PMKAFAAPAYER[[#This Row],[ ]]="Payé",PMKAFAAPAYER[[#This Row],[24.12.2025]],0)</f>
        <v>0</v>
      </c>
      <c r="EC770" s="161"/>
      <c r="ED770" s="176">
        <f>IF(PMKAFAAPAYER[[#This Row],[ ]]="Payé",PMKAFAAPAYER[[#This Row],[31.12.2025]],0)</f>
        <v>0</v>
      </c>
      <c r="EE770" s="18">
        <f t="shared" si="182"/>
        <v>0</v>
      </c>
      <c r="EF770" s="11">
        <f t="shared" si="183"/>
        <v>0</v>
      </c>
      <c r="EG770" s="16">
        <f>+PMKAFAAPAYER[[#This Row],[CHF]]-PMKAFAAPAYER[[#This Row],[T2025]]</f>
        <v>0</v>
      </c>
    </row>
    <row r="771" spans="1:137" x14ac:dyDescent="0.3">
      <c r="A771" s="9">
        <f t="shared" si="184"/>
        <v>766</v>
      </c>
      <c r="B771" s="250"/>
      <c r="C771" s="251"/>
      <c r="D771" s="252"/>
      <c r="E771" s="253"/>
      <c r="F771" s="265">
        <f t="shared" si="185"/>
        <v>0</v>
      </c>
      <c r="G771" s="254"/>
      <c r="H771" s="255"/>
      <c r="I771" s="256"/>
      <c r="J771" s="14"/>
      <c r="K771" s="14"/>
      <c r="L771" s="14"/>
      <c r="N771" s="15"/>
      <c r="P771" s="258"/>
      <c r="Q771" s="259"/>
      <c r="R771" s="260"/>
      <c r="S771" s="166">
        <f>IF(PMKAFAAPAYER[[#This Row],[ ]]="Payé",PMKAFAAPAYER[[#This Row],[02.01.2025]],0)</f>
        <v>0</v>
      </c>
      <c r="T771" s="234"/>
      <c r="U771" s="166">
        <f>IF(PMKAFAAPAYER[[#This Row],[ ]]="Payé",PMKAFAAPAYER[[#This Row],[09.01.2025]],0)</f>
        <v>0</v>
      </c>
      <c r="V771" s="234"/>
      <c r="W771" s="166">
        <f>IF(PMKAFAAPAYER[[#This Row],[ ]]="Payé",PMKAFAAPAYER[[#This Row],[16.01.2025]],0)</f>
        <v>0</v>
      </c>
      <c r="X771" s="234"/>
      <c r="Y771" s="166">
        <f>IF(PMKAFAAPAYER[[#This Row],[ ]]="Payé",PMKAFAAPAYER[[#This Row],[23.01.2025]],0)</f>
        <v>0</v>
      </c>
      <c r="Z771" s="234"/>
      <c r="AA771" s="176">
        <f>IF(PMKAFAAPAYER[[#This Row],[ ]]="Payé",PMKAFAAPAYER[[#This Row],[30.01.2025]],0)</f>
        <v>0</v>
      </c>
      <c r="AB771" s="32">
        <f t="shared" si="171"/>
        <v>0</v>
      </c>
      <c r="AC771" s="234"/>
      <c r="AD771" s="166">
        <f>IF(PMKAFAAPAYER[[#This Row],[ ]]="Payé",PMKAFAAPAYER[[#This Row],[06.02.2025]],0)</f>
        <v>0</v>
      </c>
      <c r="AE771" s="234"/>
      <c r="AF771" s="166">
        <f>IF(PMKAFAAPAYER[[#This Row],[ ]]="Payé",PMKAFAAPAYER[[#This Row],[13.02.2025]],0)</f>
        <v>0</v>
      </c>
      <c r="AG771" s="234"/>
      <c r="AH771" s="166">
        <f>IF(PMKAFAAPAYER[[#This Row],[ ]]="Payé",PMKAFAAPAYER[[#This Row],[20.02.2025]],0)</f>
        <v>0</v>
      </c>
      <c r="AI771" s="234"/>
      <c r="AJ771" s="176">
        <f>IF(PMKAFAAPAYER[[#This Row],[ ]]="Payé",PMKAFAAPAYER[[#This Row],[27.02.2025]],0)</f>
        <v>0</v>
      </c>
      <c r="AK771" s="47">
        <f t="shared" si="172"/>
        <v>0</v>
      </c>
      <c r="AL771" s="162"/>
      <c r="AM771" s="166">
        <f>IF(PMKAFAAPAYER[[#This Row],[ ]]="Payé",PMKAFAAPAYER[[#This Row],[05.03.2025]],0)</f>
        <v>0</v>
      </c>
      <c r="AN771" s="161"/>
      <c r="AO771" s="166">
        <f>IF(PMKAFAAPAYER[[#This Row],[ ]]="Payé",PMKAFAAPAYER[[#This Row],[12.03.2025]],0)</f>
        <v>0</v>
      </c>
      <c r="AP771" s="161"/>
      <c r="AQ771" s="166">
        <f>IF(PMKAFAAPAYER[[#This Row],[ ]]="Payé",PMKAFAAPAYER[[#This Row],[19.03.2025]],0)</f>
        <v>0</v>
      </c>
      <c r="AR771" s="161"/>
      <c r="AS771" s="176">
        <f>IF(PMKAFAAPAYER[[#This Row],[ ]]="Payé",PMKAFAAPAYER[[#This Row],[26.03.2025]],0)</f>
        <v>0</v>
      </c>
      <c r="AT771" s="17">
        <f t="shared" si="173"/>
        <v>0</v>
      </c>
      <c r="AU771" s="162"/>
      <c r="AV771" s="166">
        <f>IF(PMKAFAAPAYER[[#This Row],[ ]]="Payé",PMKAFAAPAYER[[#This Row],[02.04.2025]],0)</f>
        <v>0</v>
      </c>
      <c r="AW771" s="161"/>
      <c r="AX771" s="166">
        <f>IF(PMKAFAAPAYER[[#This Row],[ ]]="Payé",PMKAFAAPAYER[[#This Row],[09.04.2025]],0)</f>
        <v>0</v>
      </c>
      <c r="AY771" s="161"/>
      <c r="AZ771" s="166">
        <f>IF(PMKAFAAPAYER[[#This Row],[ ]]="Payé",PMKAFAAPAYER[[#This Row],[16.04.2025]],0)</f>
        <v>0</v>
      </c>
      <c r="BA771" s="161"/>
      <c r="BB771" s="166">
        <f>IF(PMKAFAAPAYER[[#This Row],[ ]]="Payé",PMKAFAAPAYER[[#This Row],[23.04.2025]],0)</f>
        <v>0</v>
      </c>
      <c r="BC771" s="161"/>
      <c r="BD771" s="176">
        <f>IF(PMKAFAAPAYER[[#This Row],[ ]]="Payé",PMKAFAAPAYER[[#This Row],[30.04.2025]],0)</f>
        <v>0</v>
      </c>
      <c r="BE771" s="18">
        <f t="shared" si="174"/>
        <v>0</v>
      </c>
      <c r="BF771" s="162"/>
      <c r="BG771" s="166">
        <f>IF(PMKAFAAPAYER[[#This Row],[ ]]="Payé",PMKAFAAPAYER[[#This Row],[07.05.2025]],0)</f>
        <v>0</v>
      </c>
      <c r="BH771" s="161"/>
      <c r="BI771" s="166">
        <f>IF(PMKAFAAPAYER[[#This Row],[ ]]="Payé",PMKAFAAPAYER[[#This Row],[14.05.2025]],0)</f>
        <v>0</v>
      </c>
      <c r="BJ771" s="161"/>
      <c r="BK771" s="166">
        <f>IF(PMKAFAAPAYER[[#This Row],[ ]]="Payé",PMKAFAAPAYER[[#This Row],[21.05.2025]],0)</f>
        <v>0</v>
      </c>
      <c r="BL771" s="161"/>
      <c r="BM771" s="176">
        <f>IF(PMKAFAAPAYER[[#This Row],[ ]]="Payé",PMKAFAAPAYER[[#This Row],[28.05.2025]],0)</f>
        <v>0</v>
      </c>
      <c r="BN771" s="17">
        <f t="shared" si="175"/>
        <v>0</v>
      </c>
      <c r="BO771" s="162"/>
      <c r="BP771" s="166">
        <f>IF(PMKAFAAPAYER[[#This Row],[ ]]="Payé",PMKAFAAPAYER[[#This Row],[04.06.2025]],0)</f>
        <v>0</v>
      </c>
      <c r="BQ771" s="161"/>
      <c r="BR771" s="166">
        <f>IF(PMKAFAAPAYER[[#This Row],[ ]]="Payé",PMKAFAAPAYER[[#This Row],[11.06.2025]],0)</f>
        <v>0</v>
      </c>
      <c r="BS771" s="161"/>
      <c r="BT771" s="166">
        <f>IF(PMKAFAAPAYER[[#This Row],[ ]]="Payé",PMKAFAAPAYER[[#This Row],[18.06.2025]],0)</f>
        <v>0</v>
      </c>
      <c r="BU771" s="161"/>
      <c r="BV771" s="176">
        <f>IF(PMKAFAAPAYER[[#This Row],[ ]]="Payé",PMKAFAAPAYER[[#This Row],[25.06.2025]],0)</f>
        <v>0</v>
      </c>
      <c r="BW771" s="18">
        <f t="shared" si="176"/>
        <v>0</v>
      </c>
      <c r="BX771" s="162"/>
      <c r="BY771" s="166">
        <f>IF(PMKAFAAPAYER[[#This Row],[ ]]="Payé",PMKAFAAPAYER[[#This Row],[02.07.2025]],0)</f>
        <v>0</v>
      </c>
      <c r="BZ771" s="161"/>
      <c r="CA771" s="166">
        <f>IF(PMKAFAAPAYER[[#This Row],[ ]]="Payé",PMKAFAAPAYER[[#This Row],[09.07.2025]],0)</f>
        <v>0</v>
      </c>
      <c r="CB771" s="161"/>
      <c r="CC771" s="166">
        <f>IF(PMKAFAAPAYER[[#This Row],[ ]]="Payé",PMKAFAAPAYER[[#This Row],[16.07.2025]],0)</f>
        <v>0</v>
      </c>
      <c r="CD771" s="161"/>
      <c r="CE771" s="166">
        <f>IF(PMKAFAAPAYER[[#This Row],[ ]]="Payé",PMKAFAAPAYER[[#This Row],[23.07.2025]],0)</f>
        <v>0</v>
      </c>
      <c r="CF771" s="161"/>
      <c r="CG771" s="176">
        <f>IF(PMKAFAAPAYER[[#This Row],[ ]]="Payé",PMKAFAAPAYER[[#This Row],[30.07.2025]],0)</f>
        <v>0</v>
      </c>
      <c r="CH771" s="17">
        <f t="shared" si="177"/>
        <v>0</v>
      </c>
      <c r="CI771" s="162"/>
      <c r="CJ771" s="166">
        <f>IF(PMKAFAAPAYER[[#This Row],[ ]]="Payé",PMKAFAAPAYER[[#This Row],[06.08.2025]],0)</f>
        <v>0</v>
      </c>
      <c r="CK771" s="161"/>
      <c r="CL771" s="166">
        <f>IF(PMKAFAAPAYER[[#This Row],[ ]]="Payé",PMKAFAAPAYER[[#This Row],[13.08.2025]],0)</f>
        <v>0</v>
      </c>
      <c r="CM771" s="161"/>
      <c r="CN771" s="166">
        <f>IF(PMKAFAAPAYER[[#This Row],[ ]]="Payé",PMKAFAAPAYER[[#This Row],[20.08.2025]],0)</f>
        <v>0</v>
      </c>
      <c r="CO771" s="161"/>
      <c r="CP771" s="176">
        <f>IF(PMKAFAAPAYER[[#This Row],[ ]]="Payé",PMKAFAAPAYER[[#This Row],[27.08.2025]],0)</f>
        <v>0</v>
      </c>
      <c r="CQ771" s="18">
        <f t="shared" si="178"/>
        <v>0</v>
      </c>
      <c r="CR771" s="162"/>
      <c r="CS771" s="166">
        <f>IF(PMKAFAAPAYER[[#This Row],[ ]]="Payé",PMKAFAAPAYER[[#This Row],[03.09.2025]],0)</f>
        <v>0</v>
      </c>
      <c r="CT771" s="161"/>
      <c r="CU771" s="166">
        <f>IF(PMKAFAAPAYER[[#This Row],[ ]]="Payé",PMKAFAAPAYER[[#This Row],[10.09.2025]],0)</f>
        <v>0</v>
      </c>
      <c r="CV771" s="161"/>
      <c r="CW771" s="166">
        <f>IF(PMKAFAAPAYER[[#This Row],[ ]]="Payé",PMKAFAAPAYER[[#This Row],[17.09.2025]],0)</f>
        <v>0</v>
      </c>
      <c r="CX771" s="161"/>
      <c r="CY771" s="176">
        <f>IF(PMKAFAAPAYER[[#This Row],[ ]]="Payé",PMKAFAAPAYER[[#This Row],[24.09.2025]],0)</f>
        <v>0</v>
      </c>
      <c r="CZ771" s="17">
        <f t="shared" si="179"/>
        <v>0</v>
      </c>
      <c r="DA771" s="162"/>
      <c r="DB771" s="166">
        <f>IF(PMKAFAAPAYER[[#This Row],[ ]]="Payé",PMKAFAAPAYER[[#This Row],[01.10.2025]],0)</f>
        <v>0</v>
      </c>
      <c r="DC771" s="161"/>
      <c r="DD771" s="166">
        <f>IF(PMKAFAAPAYER[[#This Row],[ ]]="Payé",PMKAFAAPAYER[[#This Row],[08.10.2025]],0)</f>
        <v>0</v>
      </c>
      <c r="DE771" s="161"/>
      <c r="DF771" s="166">
        <f>IF(PMKAFAAPAYER[[#This Row],[ ]]="Payé",PMKAFAAPAYER[[#This Row],[15.10.2025]],0)</f>
        <v>0</v>
      </c>
      <c r="DG771" s="161"/>
      <c r="DH771" s="166">
        <f>IF(PMKAFAAPAYER[[#This Row],[ ]]="Payé",PMKAFAAPAYER[[#This Row],[22.10.2025]],0)</f>
        <v>0</v>
      </c>
      <c r="DI771" s="161"/>
      <c r="DJ771" s="176">
        <f>IF(PMKAFAAPAYER[[#This Row],[ ]]="Payé",PMKAFAAPAYER[[#This Row],[29.10.2025]],0)</f>
        <v>0</v>
      </c>
      <c r="DK771" s="18">
        <f t="shared" si="180"/>
        <v>0</v>
      </c>
      <c r="DL771" s="162"/>
      <c r="DM771" s="166">
        <f>IF(PMKAFAAPAYER[[#This Row],[ ]]="Payé",PMKAFAAPAYER[[#This Row],[05.11.2025]],0)</f>
        <v>0</v>
      </c>
      <c r="DN771" s="161"/>
      <c r="DO771" s="166">
        <f>IF(PMKAFAAPAYER[[#This Row],[ ]]="Payé",PMKAFAAPAYER[[#This Row],[12.11.2025]],0)</f>
        <v>0</v>
      </c>
      <c r="DP771" s="161"/>
      <c r="DQ771" s="166">
        <f>IF(PMKAFAAPAYER[[#This Row],[ ]]="Payé",PMKAFAAPAYER[[#This Row],[19.11.2025]],0)</f>
        <v>0</v>
      </c>
      <c r="DR771" s="161"/>
      <c r="DS771" s="176">
        <f>IF(PMKAFAAPAYER[[#This Row],[ ]]="Payé",PMKAFAAPAYER[[#This Row],[26.11.2025]],0)</f>
        <v>0</v>
      </c>
      <c r="DT771" s="17">
        <f t="shared" si="181"/>
        <v>0</v>
      </c>
      <c r="DU771" s="162"/>
      <c r="DV771" s="166">
        <f>IF(PMKAFAAPAYER[[#This Row],[ ]]="Payé",PMKAFAAPAYER[[#This Row],[03.12.2025]],0)</f>
        <v>0</v>
      </c>
      <c r="DW771" s="161"/>
      <c r="DX771" s="166">
        <f>IF(PMKAFAAPAYER[[#This Row],[ ]]="Payé",PMKAFAAPAYER[[#This Row],[10.12.2025]],0)</f>
        <v>0</v>
      </c>
      <c r="DY771" s="161"/>
      <c r="DZ771" s="166">
        <f>IF(PMKAFAAPAYER[[#This Row],[ ]]="Payé",PMKAFAAPAYER[[#This Row],[17.12.2025]],0)</f>
        <v>0</v>
      </c>
      <c r="EA771" s="161"/>
      <c r="EB771" s="166">
        <f>IF(PMKAFAAPAYER[[#This Row],[ ]]="Payé",PMKAFAAPAYER[[#This Row],[24.12.2025]],0)</f>
        <v>0</v>
      </c>
      <c r="EC771" s="161"/>
      <c r="ED771" s="176">
        <f>IF(PMKAFAAPAYER[[#This Row],[ ]]="Payé",PMKAFAAPAYER[[#This Row],[31.12.2025]],0)</f>
        <v>0</v>
      </c>
      <c r="EE771" s="18">
        <f t="shared" si="182"/>
        <v>0</v>
      </c>
      <c r="EF771" s="11">
        <f t="shared" si="183"/>
        <v>0</v>
      </c>
      <c r="EG771" s="16">
        <f>+PMKAFAAPAYER[[#This Row],[CHF]]-PMKAFAAPAYER[[#This Row],[T2025]]</f>
        <v>0</v>
      </c>
    </row>
    <row r="772" spans="1:137" x14ac:dyDescent="0.3">
      <c r="A772" s="9">
        <f t="shared" si="184"/>
        <v>767</v>
      </c>
      <c r="B772" s="250"/>
      <c r="C772" s="251"/>
      <c r="D772" s="252"/>
      <c r="E772" s="253"/>
      <c r="F772" s="265">
        <f t="shared" si="185"/>
        <v>0</v>
      </c>
      <c r="G772" s="254"/>
      <c r="H772" s="255"/>
      <c r="I772" s="256"/>
      <c r="J772" s="14"/>
      <c r="K772" s="14"/>
      <c r="L772" s="14"/>
      <c r="N772" s="15"/>
      <c r="P772" s="258"/>
      <c r="Q772" s="259"/>
      <c r="R772" s="260"/>
      <c r="S772" s="166">
        <f>IF(PMKAFAAPAYER[[#This Row],[ ]]="Payé",PMKAFAAPAYER[[#This Row],[02.01.2025]],0)</f>
        <v>0</v>
      </c>
      <c r="T772" s="234"/>
      <c r="U772" s="166">
        <f>IF(PMKAFAAPAYER[[#This Row],[ ]]="Payé",PMKAFAAPAYER[[#This Row],[09.01.2025]],0)</f>
        <v>0</v>
      </c>
      <c r="V772" s="234"/>
      <c r="W772" s="166">
        <f>IF(PMKAFAAPAYER[[#This Row],[ ]]="Payé",PMKAFAAPAYER[[#This Row],[16.01.2025]],0)</f>
        <v>0</v>
      </c>
      <c r="X772" s="234"/>
      <c r="Y772" s="166">
        <f>IF(PMKAFAAPAYER[[#This Row],[ ]]="Payé",PMKAFAAPAYER[[#This Row],[23.01.2025]],0)</f>
        <v>0</v>
      </c>
      <c r="Z772" s="234"/>
      <c r="AA772" s="176">
        <f>IF(PMKAFAAPAYER[[#This Row],[ ]]="Payé",PMKAFAAPAYER[[#This Row],[30.01.2025]],0)</f>
        <v>0</v>
      </c>
      <c r="AB772" s="32">
        <f t="shared" si="171"/>
        <v>0</v>
      </c>
      <c r="AC772" s="234"/>
      <c r="AD772" s="166">
        <f>IF(PMKAFAAPAYER[[#This Row],[ ]]="Payé",PMKAFAAPAYER[[#This Row],[06.02.2025]],0)</f>
        <v>0</v>
      </c>
      <c r="AE772" s="234"/>
      <c r="AF772" s="166">
        <f>IF(PMKAFAAPAYER[[#This Row],[ ]]="Payé",PMKAFAAPAYER[[#This Row],[13.02.2025]],0)</f>
        <v>0</v>
      </c>
      <c r="AG772" s="234"/>
      <c r="AH772" s="166">
        <f>IF(PMKAFAAPAYER[[#This Row],[ ]]="Payé",PMKAFAAPAYER[[#This Row],[20.02.2025]],0)</f>
        <v>0</v>
      </c>
      <c r="AI772" s="234"/>
      <c r="AJ772" s="176">
        <f>IF(PMKAFAAPAYER[[#This Row],[ ]]="Payé",PMKAFAAPAYER[[#This Row],[27.02.2025]],0)</f>
        <v>0</v>
      </c>
      <c r="AK772" s="47">
        <f t="shared" si="172"/>
        <v>0</v>
      </c>
      <c r="AL772" s="162"/>
      <c r="AM772" s="166">
        <f>IF(PMKAFAAPAYER[[#This Row],[ ]]="Payé",PMKAFAAPAYER[[#This Row],[05.03.2025]],0)</f>
        <v>0</v>
      </c>
      <c r="AN772" s="161"/>
      <c r="AO772" s="166">
        <f>IF(PMKAFAAPAYER[[#This Row],[ ]]="Payé",PMKAFAAPAYER[[#This Row],[12.03.2025]],0)</f>
        <v>0</v>
      </c>
      <c r="AP772" s="161"/>
      <c r="AQ772" s="166">
        <f>IF(PMKAFAAPAYER[[#This Row],[ ]]="Payé",PMKAFAAPAYER[[#This Row],[19.03.2025]],0)</f>
        <v>0</v>
      </c>
      <c r="AR772" s="161"/>
      <c r="AS772" s="176">
        <f>IF(PMKAFAAPAYER[[#This Row],[ ]]="Payé",PMKAFAAPAYER[[#This Row],[26.03.2025]],0)</f>
        <v>0</v>
      </c>
      <c r="AT772" s="17">
        <f t="shared" si="173"/>
        <v>0</v>
      </c>
      <c r="AU772" s="162"/>
      <c r="AV772" s="166">
        <f>IF(PMKAFAAPAYER[[#This Row],[ ]]="Payé",PMKAFAAPAYER[[#This Row],[02.04.2025]],0)</f>
        <v>0</v>
      </c>
      <c r="AW772" s="161"/>
      <c r="AX772" s="166">
        <f>IF(PMKAFAAPAYER[[#This Row],[ ]]="Payé",PMKAFAAPAYER[[#This Row],[09.04.2025]],0)</f>
        <v>0</v>
      </c>
      <c r="AY772" s="161"/>
      <c r="AZ772" s="166">
        <f>IF(PMKAFAAPAYER[[#This Row],[ ]]="Payé",PMKAFAAPAYER[[#This Row],[16.04.2025]],0)</f>
        <v>0</v>
      </c>
      <c r="BA772" s="161"/>
      <c r="BB772" s="166">
        <f>IF(PMKAFAAPAYER[[#This Row],[ ]]="Payé",PMKAFAAPAYER[[#This Row],[23.04.2025]],0)</f>
        <v>0</v>
      </c>
      <c r="BC772" s="161"/>
      <c r="BD772" s="176">
        <f>IF(PMKAFAAPAYER[[#This Row],[ ]]="Payé",PMKAFAAPAYER[[#This Row],[30.04.2025]],0)</f>
        <v>0</v>
      </c>
      <c r="BE772" s="18">
        <f t="shared" si="174"/>
        <v>0</v>
      </c>
      <c r="BF772" s="162"/>
      <c r="BG772" s="166">
        <f>IF(PMKAFAAPAYER[[#This Row],[ ]]="Payé",PMKAFAAPAYER[[#This Row],[07.05.2025]],0)</f>
        <v>0</v>
      </c>
      <c r="BH772" s="161"/>
      <c r="BI772" s="166">
        <f>IF(PMKAFAAPAYER[[#This Row],[ ]]="Payé",PMKAFAAPAYER[[#This Row],[14.05.2025]],0)</f>
        <v>0</v>
      </c>
      <c r="BJ772" s="161"/>
      <c r="BK772" s="166">
        <f>IF(PMKAFAAPAYER[[#This Row],[ ]]="Payé",PMKAFAAPAYER[[#This Row],[21.05.2025]],0)</f>
        <v>0</v>
      </c>
      <c r="BL772" s="161"/>
      <c r="BM772" s="176">
        <f>IF(PMKAFAAPAYER[[#This Row],[ ]]="Payé",PMKAFAAPAYER[[#This Row],[28.05.2025]],0)</f>
        <v>0</v>
      </c>
      <c r="BN772" s="17">
        <f t="shared" si="175"/>
        <v>0</v>
      </c>
      <c r="BO772" s="162"/>
      <c r="BP772" s="166">
        <f>IF(PMKAFAAPAYER[[#This Row],[ ]]="Payé",PMKAFAAPAYER[[#This Row],[04.06.2025]],0)</f>
        <v>0</v>
      </c>
      <c r="BQ772" s="161"/>
      <c r="BR772" s="166">
        <f>IF(PMKAFAAPAYER[[#This Row],[ ]]="Payé",PMKAFAAPAYER[[#This Row],[11.06.2025]],0)</f>
        <v>0</v>
      </c>
      <c r="BS772" s="161"/>
      <c r="BT772" s="166">
        <f>IF(PMKAFAAPAYER[[#This Row],[ ]]="Payé",PMKAFAAPAYER[[#This Row],[18.06.2025]],0)</f>
        <v>0</v>
      </c>
      <c r="BU772" s="161"/>
      <c r="BV772" s="176">
        <f>IF(PMKAFAAPAYER[[#This Row],[ ]]="Payé",PMKAFAAPAYER[[#This Row],[25.06.2025]],0)</f>
        <v>0</v>
      </c>
      <c r="BW772" s="18">
        <f t="shared" si="176"/>
        <v>0</v>
      </c>
      <c r="BX772" s="162"/>
      <c r="BY772" s="166">
        <f>IF(PMKAFAAPAYER[[#This Row],[ ]]="Payé",PMKAFAAPAYER[[#This Row],[02.07.2025]],0)</f>
        <v>0</v>
      </c>
      <c r="BZ772" s="161"/>
      <c r="CA772" s="166">
        <f>IF(PMKAFAAPAYER[[#This Row],[ ]]="Payé",PMKAFAAPAYER[[#This Row],[09.07.2025]],0)</f>
        <v>0</v>
      </c>
      <c r="CB772" s="161"/>
      <c r="CC772" s="166">
        <f>IF(PMKAFAAPAYER[[#This Row],[ ]]="Payé",PMKAFAAPAYER[[#This Row],[16.07.2025]],0)</f>
        <v>0</v>
      </c>
      <c r="CD772" s="161"/>
      <c r="CE772" s="166">
        <f>IF(PMKAFAAPAYER[[#This Row],[ ]]="Payé",PMKAFAAPAYER[[#This Row],[23.07.2025]],0)</f>
        <v>0</v>
      </c>
      <c r="CF772" s="161"/>
      <c r="CG772" s="176">
        <f>IF(PMKAFAAPAYER[[#This Row],[ ]]="Payé",PMKAFAAPAYER[[#This Row],[30.07.2025]],0)</f>
        <v>0</v>
      </c>
      <c r="CH772" s="17">
        <f t="shared" si="177"/>
        <v>0</v>
      </c>
      <c r="CI772" s="162"/>
      <c r="CJ772" s="166">
        <f>IF(PMKAFAAPAYER[[#This Row],[ ]]="Payé",PMKAFAAPAYER[[#This Row],[06.08.2025]],0)</f>
        <v>0</v>
      </c>
      <c r="CK772" s="161"/>
      <c r="CL772" s="166">
        <f>IF(PMKAFAAPAYER[[#This Row],[ ]]="Payé",PMKAFAAPAYER[[#This Row],[13.08.2025]],0)</f>
        <v>0</v>
      </c>
      <c r="CM772" s="161"/>
      <c r="CN772" s="166">
        <f>IF(PMKAFAAPAYER[[#This Row],[ ]]="Payé",PMKAFAAPAYER[[#This Row],[20.08.2025]],0)</f>
        <v>0</v>
      </c>
      <c r="CO772" s="161"/>
      <c r="CP772" s="176">
        <f>IF(PMKAFAAPAYER[[#This Row],[ ]]="Payé",PMKAFAAPAYER[[#This Row],[27.08.2025]],0)</f>
        <v>0</v>
      </c>
      <c r="CQ772" s="18">
        <f t="shared" si="178"/>
        <v>0</v>
      </c>
      <c r="CR772" s="162"/>
      <c r="CS772" s="166">
        <f>IF(PMKAFAAPAYER[[#This Row],[ ]]="Payé",PMKAFAAPAYER[[#This Row],[03.09.2025]],0)</f>
        <v>0</v>
      </c>
      <c r="CT772" s="161"/>
      <c r="CU772" s="166">
        <f>IF(PMKAFAAPAYER[[#This Row],[ ]]="Payé",PMKAFAAPAYER[[#This Row],[10.09.2025]],0)</f>
        <v>0</v>
      </c>
      <c r="CV772" s="161"/>
      <c r="CW772" s="166">
        <f>IF(PMKAFAAPAYER[[#This Row],[ ]]="Payé",PMKAFAAPAYER[[#This Row],[17.09.2025]],0)</f>
        <v>0</v>
      </c>
      <c r="CX772" s="161"/>
      <c r="CY772" s="176">
        <f>IF(PMKAFAAPAYER[[#This Row],[ ]]="Payé",PMKAFAAPAYER[[#This Row],[24.09.2025]],0)</f>
        <v>0</v>
      </c>
      <c r="CZ772" s="17">
        <f t="shared" si="179"/>
        <v>0</v>
      </c>
      <c r="DA772" s="162"/>
      <c r="DB772" s="166">
        <f>IF(PMKAFAAPAYER[[#This Row],[ ]]="Payé",PMKAFAAPAYER[[#This Row],[01.10.2025]],0)</f>
        <v>0</v>
      </c>
      <c r="DC772" s="161"/>
      <c r="DD772" s="166">
        <f>IF(PMKAFAAPAYER[[#This Row],[ ]]="Payé",PMKAFAAPAYER[[#This Row],[08.10.2025]],0)</f>
        <v>0</v>
      </c>
      <c r="DE772" s="161"/>
      <c r="DF772" s="166">
        <f>IF(PMKAFAAPAYER[[#This Row],[ ]]="Payé",PMKAFAAPAYER[[#This Row],[15.10.2025]],0)</f>
        <v>0</v>
      </c>
      <c r="DG772" s="161"/>
      <c r="DH772" s="166">
        <f>IF(PMKAFAAPAYER[[#This Row],[ ]]="Payé",PMKAFAAPAYER[[#This Row],[22.10.2025]],0)</f>
        <v>0</v>
      </c>
      <c r="DI772" s="161"/>
      <c r="DJ772" s="176">
        <f>IF(PMKAFAAPAYER[[#This Row],[ ]]="Payé",PMKAFAAPAYER[[#This Row],[29.10.2025]],0)</f>
        <v>0</v>
      </c>
      <c r="DK772" s="18">
        <f t="shared" si="180"/>
        <v>0</v>
      </c>
      <c r="DL772" s="162"/>
      <c r="DM772" s="166">
        <f>IF(PMKAFAAPAYER[[#This Row],[ ]]="Payé",PMKAFAAPAYER[[#This Row],[05.11.2025]],0)</f>
        <v>0</v>
      </c>
      <c r="DN772" s="161"/>
      <c r="DO772" s="166">
        <f>IF(PMKAFAAPAYER[[#This Row],[ ]]="Payé",PMKAFAAPAYER[[#This Row],[12.11.2025]],0)</f>
        <v>0</v>
      </c>
      <c r="DP772" s="161"/>
      <c r="DQ772" s="166">
        <f>IF(PMKAFAAPAYER[[#This Row],[ ]]="Payé",PMKAFAAPAYER[[#This Row],[19.11.2025]],0)</f>
        <v>0</v>
      </c>
      <c r="DR772" s="161"/>
      <c r="DS772" s="176">
        <f>IF(PMKAFAAPAYER[[#This Row],[ ]]="Payé",PMKAFAAPAYER[[#This Row],[26.11.2025]],0)</f>
        <v>0</v>
      </c>
      <c r="DT772" s="17">
        <f t="shared" si="181"/>
        <v>0</v>
      </c>
      <c r="DU772" s="162"/>
      <c r="DV772" s="166">
        <f>IF(PMKAFAAPAYER[[#This Row],[ ]]="Payé",PMKAFAAPAYER[[#This Row],[03.12.2025]],0)</f>
        <v>0</v>
      </c>
      <c r="DW772" s="161"/>
      <c r="DX772" s="166">
        <f>IF(PMKAFAAPAYER[[#This Row],[ ]]="Payé",PMKAFAAPAYER[[#This Row],[10.12.2025]],0)</f>
        <v>0</v>
      </c>
      <c r="DY772" s="161"/>
      <c r="DZ772" s="166">
        <f>IF(PMKAFAAPAYER[[#This Row],[ ]]="Payé",PMKAFAAPAYER[[#This Row],[17.12.2025]],0)</f>
        <v>0</v>
      </c>
      <c r="EA772" s="161"/>
      <c r="EB772" s="166">
        <f>IF(PMKAFAAPAYER[[#This Row],[ ]]="Payé",PMKAFAAPAYER[[#This Row],[24.12.2025]],0)</f>
        <v>0</v>
      </c>
      <c r="EC772" s="161"/>
      <c r="ED772" s="176">
        <f>IF(PMKAFAAPAYER[[#This Row],[ ]]="Payé",PMKAFAAPAYER[[#This Row],[31.12.2025]],0)</f>
        <v>0</v>
      </c>
      <c r="EE772" s="18">
        <f t="shared" si="182"/>
        <v>0</v>
      </c>
      <c r="EF772" s="11">
        <f t="shared" si="183"/>
        <v>0</v>
      </c>
      <c r="EG772" s="16">
        <f>+PMKAFAAPAYER[[#This Row],[CHF]]-PMKAFAAPAYER[[#This Row],[T2025]]</f>
        <v>0</v>
      </c>
    </row>
    <row r="773" spans="1:137" x14ac:dyDescent="0.3">
      <c r="A773" s="9">
        <f t="shared" si="184"/>
        <v>768</v>
      </c>
      <c r="B773" s="250"/>
      <c r="C773" s="251"/>
      <c r="D773" s="252"/>
      <c r="E773" s="253"/>
      <c r="F773" s="265">
        <f t="shared" si="185"/>
        <v>0</v>
      </c>
      <c r="G773" s="254"/>
      <c r="H773" s="255"/>
      <c r="I773" s="256"/>
      <c r="J773" s="14"/>
      <c r="K773" s="14"/>
      <c r="L773" s="14"/>
      <c r="N773" s="15"/>
      <c r="P773" s="258"/>
      <c r="Q773" s="259"/>
      <c r="R773" s="260"/>
      <c r="S773" s="166">
        <f>IF(PMKAFAAPAYER[[#This Row],[ ]]="Payé",PMKAFAAPAYER[[#This Row],[02.01.2025]],0)</f>
        <v>0</v>
      </c>
      <c r="T773" s="234"/>
      <c r="U773" s="166">
        <f>IF(PMKAFAAPAYER[[#This Row],[ ]]="Payé",PMKAFAAPAYER[[#This Row],[09.01.2025]],0)</f>
        <v>0</v>
      </c>
      <c r="V773" s="234"/>
      <c r="W773" s="166">
        <f>IF(PMKAFAAPAYER[[#This Row],[ ]]="Payé",PMKAFAAPAYER[[#This Row],[16.01.2025]],0)</f>
        <v>0</v>
      </c>
      <c r="X773" s="234"/>
      <c r="Y773" s="166">
        <f>IF(PMKAFAAPAYER[[#This Row],[ ]]="Payé",PMKAFAAPAYER[[#This Row],[23.01.2025]],0)</f>
        <v>0</v>
      </c>
      <c r="Z773" s="234"/>
      <c r="AA773" s="176">
        <f>IF(PMKAFAAPAYER[[#This Row],[ ]]="Payé",PMKAFAAPAYER[[#This Row],[30.01.2025]],0)</f>
        <v>0</v>
      </c>
      <c r="AB773" s="32">
        <f t="shared" si="171"/>
        <v>0</v>
      </c>
      <c r="AC773" s="234"/>
      <c r="AD773" s="166">
        <f>IF(PMKAFAAPAYER[[#This Row],[ ]]="Payé",PMKAFAAPAYER[[#This Row],[06.02.2025]],0)</f>
        <v>0</v>
      </c>
      <c r="AE773" s="234"/>
      <c r="AF773" s="166">
        <f>IF(PMKAFAAPAYER[[#This Row],[ ]]="Payé",PMKAFAAPAYER[[#This Row],[13.02.2025]],0)</f>
        <v>0</v>
      </c>
      <c r="AG773" s="234"/>
      <c r="AH773" s="166">
        <f>IF(PMKAFAAPAYER[[#This Row],[ ]]="Payé",PMKAFAAPAYER[[#This Row],[20.02.2025]],0)</f>
        <v>0</v>
      </c>
      <c r="AI773" s="234"/>
      <c r="AJ773" s="176">
        <f>IF(PMKAFAAPAYER[[#This Row],[ ]]="Payé",PMKAFAAPAYER[[#This Row],[27.02.2025]],0)</f>
        <v>0</v>
      </c>
      <c r="AK773" s="47">
        <f t="shared" si="172"/>
        <v>0</v>
      </c>
      <c r="AL773" s="162"/>
      <c r="AM773" s="166">
        <f>IF(PMKAFAAPAYER[[#This Row],[ ]]="Payé",PMKAFAAPAYER[[#This Row],[05.03.2025]],0)</f>
        <v>0</v>
      </c>
      <c r="AN773" s="161"/>
      <c r="AO773" s="166">
        <f>IF(PMKAFAAPAYER[[#This Row],[ ]]="Payé",PMKAFAAPAYER[[#This Row],[12.03.2025]],0)</f>
        <v>0</v>
      </c>
      <c r="AP773" s="161"/>
      <c r="AQ773" s="166">
        <f>IF(PMKAFAAPAYER[[#This Row],[ ]]="Payé",PMKAFAAPAYER[[#This Row],[19.03.2025]],0)</f>
        <v>0</v>
      </c>
      <c r="AR773" s="161"/>
      <c r="AS773" s="176">
        <f>IF(PMKAFAAPAYER[[#This Row],[ ]]="Payé",PMKAFAAPAYER[[#This Row],[26.03.2025]],0)</f>
        <v>0</v>
      </c>
      <c r="AT773" s="17">
        <f t="shared" si="173"/>
        <v>0</v>
      </c>
      <c r="AU773" s="162"/>
      <c r="AV773" s="166">
        <f>IF(PMKAFAAPAYER[[#This Row],[ ]]="Payé",PMKAFAAPAYER[[#This Row],[02.04.2025]],0)</f>
        <v>0</v>
      </c>
      <c r="AW773" s="161"/>
      <c r="AX773" s="166">
        <f>IF(PMKAFAAPAYER[[#This Row],[ ]]="Payé",PMKAFAAPAYER[[#This Row],[09.04.2025]],0)</f>
        <v>0</v>
      </c>
      <c r="AY773" s="161"/>
      <c r="AZ773" s="166">
        <f>IF(PMKAFAAPAYER[[#This Row],[ ]]="Payé",PMKAFAAPAYER[[#This Row],[16.04.2025]],0)</f>
        <v>0</v>
      </c>
      <c r="BA773" s="161"/>
      <c r="BB773" s="166">
        <f>IF(PMKAFAAPAYER[[#This Row],[ ]]="Payé",PMKAFAAPAYER[[#This Row],[23.04.2025]],0)</f>
        <v>0</v>
      </c>
      <c r="BC773" s="161"/>
      <c r="BD773" s="176">
        <f>IF(PMKAFAAPAYER[[#This Row],[ ]]="Payé",PMKAFAAPAYER[[#This Row],[30.04.2025]],0)</f>
        <v>0</v>
      </c>
      <c r="BE773" s="18">
        <f t="shared" si="174"/>
        <v>0</v>
      </c>
      <c r="BF773" s="162"/>
      <c r="BG773" s="166">
        <f>IF(PMKAFAAPAYER[[#This Row],[ ]]="Payé",PMKAFAAPAYER[[#This Row],[07.05.2025]],0)</f>
        <v>0</v>
      </c>
      <c r="BH773" s="161"/>
      <c r="BI773" s="166">
        <f>IF(PMKAFAAPAYER[[#This Row],[ ]]="Payé",PMKAFAAPAYER[[#This Row],[14.05.2025]],0)</f>
        <v>0</v>
      </c>
      <c r="BJ773" s="161"/>
      <c r="BK773" s="166">
        <f>IF(PMKAFAAPAYER[[#This Row],[ ]]="Payé",PMKAFAAPAYER[[#This Row],[21.05.2025]],0)</f>
        <v>0</v>
      </c>
      <c r="BL773" s="161"/>
      <c r="BM773" s="176">
        <f>IF(PMKAFAAPAYER[[#This Row],[ ]]="Payé",PMKAFAAPAYER[[#This Row],[28.05.2025]],0)</f>
        <v>0</v>
      </c>
      <c r="BN773" s="17">
        <f t="shared" si="175"/>
        <v>0</v>
      </c>
      <c r="BO773" s="162"/>
      <c r="BP773" s="166">
        <f>IF(PMKAFAAPAYER[[#This Row],[ ]]="Payé",PMKAFAAPAYER[[#This Row],[04.06.2025]],0)</f>
        <v>0</v>
      </c>
      <c r="BQ773" s="161"/>
      <c r="BR773" s="166">
        <f>IF(PMKAFAAPAYER[[#This Row],[ ]]="Payé",PMKAFAAPAYER[[#This Row],[11.06.2025]],0)</f>
        <v>0</v>
      </c>
      <c r="BS773" s="161"/>
      <c r="BT773" s="166">
        <f>IF(PMKAFAAPAYER[[#This Row],[ ]]="Payé",PMKAFAAPAYER[[#This Row],[18.06.2025]],0)</f>
        <v>0</v>
      </c>
      <c r="BU773" s="161"/>
      <c r="BV773" s="176">
        <f>IF(PMKAFAAPAYER[[#This Row],[ ]]="Payé",PMKAFAAPAYER[[#This Row],[25.06.2025]],0)</f>
        <v>0</v>
      </c>
      <c r="BW773" s="18">
        <f t="shared" si="176"/>
        <v>0</v>
      </c>
      <c r="BX773" s="162"/>
      <c r="BY773" s="166">
        <f>IF(PMKAFAAPAYER[[#This Row],[ ]]="Payé",PMKAFAAPAYER[[#This Row],[02.07.2025]],0)</f>
        <v>0</v>
      </c>
      <c r="BZ773" s="161"/>
      <c r="CA773" s="166">
        <f>IF(PMKAFAAPAYER[[#This Row],[ ]]="Payé",PMKAFAAPAYER[[#This Row],[09.07.2025]],0)</f>
        <v>0</v>
      </c>
      <c r="CB773" s="161"/>
      <c r="CC773" s="166">
        <f>IF(PMKAFAAPAYER[[#This Row],[ ]]="Payé",PMKAFAAPAYER[[#This Row],[16.07.2025]],0)</f>
        <v>0</v>
      </c>
      <c r="CD773" s="161"/>
      <c r="CE773" s="166">
        <f>IF(PMKAFAAPAYER[[#This Row],[ ]]="Payé",PMKAFAAPAYER[[#This Row],[23.07.2025]],0)</f>
        <v>0</v>
      </c>
      <c r="CF773" s="161"/>
      <c r="CG773" s="176">
        <f>IF(PMKAFAAPAYER[[#This Row],[ ]]="Payé",PMKAFAAPAYER[[#This Row],[30.07.2025]],0)</f>
        <v>0</v>
      </c>
      <c r="CH773" s="17">
        <f t="shared" si="177"/>
        <v>0</v>
      </c>
      <c r="CI773" s="162"/>
      <c r="CJ773" s="166">
        <f>IF(PMKAFAAPAYER[[#This Row],[ ]]="Payé",PMKAFAAPAYER[[#This Row],[06.08.2025]],0)</f>
        <v>0</v>
      </c>
      <c r="CK773" s="161"/>
      <c r="CL773" s="166">
        <f>IF(PMKAFAAPAYER[[#This Row],[ ]]="Payé",PMKAFAAPAYER[[#This Row],[13.08.2025]],0)</f>
        <v>0</v>
      </c>
      <c r="CM773" s="161"/>
      <c r="CN773" s="166">
        <f>IF(PMKAFAAPAYER[[#This Row],[ ]]="Payé",PMKAFAAPAYER[[#This Row],[20.08.2025]],0)</f>
        <v>0</v>
      </c>
      <c r="CO773" s="161"/>
      <c r="CP773" s="176">
        <f>IF(PMKAFAAPAYER[[#This Row],[ ]]="Payé",PMKAFAAPAYER[[#This Row],[27.08.2025]],0)</f>
        <v>0</v>
      </c>
      <c r="CQ773" s="18">
        <f t="shared" si="178"/>
        <v>0</v>
      </c>
      <c r="CR773" s="162"/>
      <c r="CS773" s="166">
        <f>IF(PMKAFAAPAYER[[#This Row],[ ]]="Payé",PMKAFAAPAYER[[#This Row],[03.09.2025]],0)</f>
        <v>0</v>
      </c>
      <c r="CT773" s="161"/>
      <c r="CU773" s="166">
        <f>IF(PMKAFAAPAYER[[#This Row],[ ]]="Payé",PMKAFAAPAYER[[#This Row],[10.09.2025]],0)</f>
        <v>0</v>
      </c>
      <c r="CV773" s="161"/>
      <c r="CW773" s="166">
        <f>IF(PMKAFAAPAYER[[#This Row],[ ]]="Payé",PMKAFAAPAYER[[#This Row],[17.09.2025]],0)</f>
        <v>0</v>
      </c>
      <c r="CX773" s="161"/>
      <c r="CY773" s="176">
        <f>IF(PMKAFAAPAYER[[#This Row],[ ]]="Payé",PMKAFAAPAYER[[#This Row],[24.09.2025]],0)</f>
        <v>0</v>
      </c>
      <c r="CZ773" s="17">
        <f t="shared" si="179"/>
        <v>0</v>
      </c>
      <c r="DA773" s="162"/>
      <c r="DB773" s="166">
        <f>IF(PMKAFAAPAYER[[#This Row],[ ]]="Payé",PMKAFAAPAYER[[#This Row],[01.10.2025]],0)</f>
        <v>0</v>
      </c>
      <c r="DC773" s="161"/>
      <c r="DD773" s="166">
        <f>IF(PMKAFAAPAYER[[#This Row],[ ]]="Payé",PMKAFAAPAYER[[#This Row],[08.10.2025]],0)</f>
        <v>0</v>
      </c>
      <c r="DE773" s="161"/>
      <c r="DF773" s="166">
        <f>IF(PMKAFAAPAYER[[#This Row],[ ]]="Payé",PMKAFAAPAYER[[#This Row],[15.10.2025]],0)</f>
        <v>0</v>
      </c>
      <c r="DG773" s="161"/>
      <c r="DH773" s="166">
        <f>IF(PMKAFAAPAYER[[#This Row],[ ]]="Payé",PMKAFAAPAYER[[#This Row],[22.10.2025]],0)</f>
        <v>0</v>
      </c>
      <c r="DI773" s="161"/>
      <c r="DJ773" s="176">
        <f>IF(PMKAFAAPAYER[[#This Row],[ ]]="Payé",PMKAFAAPAYER[[#This Row],[29.10.2025]],0)</f>
        <v>0</v>
      </c>
      <c r="DK773" s="18">
        <f t="shared" si="180"/>
        <v>0</v>
      </c>
      <c r="DL773" s="162"/>
      <c r="DM773" s="166">
        <f>IF(PMKAFAAPAYER[[#This Row],[ ]]="Payé",PMKAFAAPAYER[[#This Row],[05.11.2025]],0)</f>
        <v>0</v>
      </c>
      <c r="DN773" s="161"/>
      <c r="DO773" s="166">
        <f>IF(PMKAFAAPAYER[[#This Row],[ ]]="Payé",PMKAFAAPAYER[[#This Row],[12.11.2025]],0)</f>
        <v>0</v>
      </c>
      <c r="DP773" s="161"/>
      <c r="DQ773" s="166">
        <f>IF(PMKAFAAPAYER[[#This Row],[ ]]="Payé",PMKAFAAPAYER[[#This Row],[19.11.2025]],0)</f>
        <v>0</v>
      </c>
      <c r="DR773" s="161"/>
      <c r="DS773" s="176">
        <f>IF(PMKAFAAPAYER[[#This Row],[ ]]="Payé",PMKAFAAPAYER[[#This Row],[26.11.2025]],0)</f>
        <v>0</v>
      </c>
      <c r="DT773" s="17">
        <f t="shared" si="181"/>
        <v>0</v>
      </c>
      <c r="DU773" s="162"/>
      <c r="DV773" s="166">
        <f>IF(PMKAFAAPAYER[[#This Row],[ ]]="Payé",PMKAFAAPAYER[[#This Row],[03.12.2025]],0)</f>
        <v>0</v>
      </c>
      <c r="DW773" s="161"/>
      <c r="DX773" s="166">
        <f>IF(PMKAFAAPAYER[[#This Row],[ ]]="Payé",PMKAFAAPAYER[[#This Row],[10.12.2025]],0)</f>
        <v>0</v>
      </c>
      <c r="DY773" s="161"/>
      <c r="DZ773" s="166">
        <f>IF(PMKAFAAPAYER[[#This Row],[ ]]="Payé",PMKAFAAPAYER[[#This Row],[17.12.2025]],0)</f>
        <v>0</v>
      </c>
      <c r="EA773" s="161"/>
      <c r="EB773" s="166">
        <f>IF(PMKAFAAPAYER[[#This Row],[ ]]="Payé",PMKAFAAPAYER[[#This Row],[24.12.2025]],0)</f>
        <v>0</v>
      </c>
      <c r="EC773" s="161"/>
      <c r="ED773" s="176">
        <f>IF(PMKAFAAPAYER[[#This Row],[ ]]="Payé",PMKAFAAPAYER[[#This Row],[31.12.2025]],0)</f>
        <v>0</v>
      </c>
      <c r="EE773" s="18">
        <f t="shared" si="182"/>
        <v>0</v>
      </c>
      <c r="EF773" s="11">
        <f t="shared" si="183"/>
        <v>0</v>
      </c>
      <c r="EG773" s="16">
        <f>+PMKAFAAPAYER[[#This Row],[CHF]]-PMKAFAAPAYER[[#This Row],[T2025]]</f>
        <v>0</v>
      </c>
    </row>
    <row r="774" spans="1:137" x14ac:dyDescent="0.3">
      <c r="A774" s="9">
        <f t="shared" si="184"/>
        <v>769</v>
      </c>
      <c r="B774" s="250"/>
      <c r="C774" s="251"/>
      <c r="D774" s="252"/>
      <c r="E774" s="253"/>
      <c r="F774" s="265">
        <f t="shared" si="185"/>
        <v>0</v>
      </c>
      <c r="G774" s="254"/>
      <c r="H774" s="255"/>
      <c r="I774" s="256"/>
      <c r="J774" s="14"/>
      <c r="K774" s="14"/>
      <c r="L774" s="14"/>
      <c r="N774" s="15"/>
      <c r="P774" s="258"/>
      <c r="Q774" s="259"/>
      <c r="R774" s="260"/>
      <c r="S774" s="166">
        <f>IF(PMKAFAAPAYER[[#This Row],[ ]]="Payé",PMKAFAAPAYER[[#This Row],[02.01.2025]],0)</f>
        <v>0</v>
      </c>
      <c r="T774" s="234"/>
      <c r="U774" s="166">
        <f>IF(PMKAFAAPAYER[[#This Row],[ ]]="Payé",PMKAFAAPAYER[[#This Row],[09.01.2025]],0)</f>
        <v>0</v>
      </c>
      <c r="V774" s="234"/>
      <c r="W774" s="166">
        <f>IF(PMKAFAAPAYER[[#This Row],[ ]]="Payé",PMKAFAAPAYER[[#This Row],[16.01.2025]],0)</f>
        <v>0</v>
      </c>
      <c r="X774" s="234"/>
      <c r="Y774" s="166">
        <f>IF(PMKAFAAPAYER[[#This Row],[ ]]="Payé",PMKAFAAPAYER[[#This Row],[23.01.2025]],0)</f>
        <v>0</v>
      </c>
      <c r="Z774" s="234"/>
      <c r="AA774" s="176">
        <f>IF(PMKAFAAPAYER[[#This Row],[ ]]="Payé",PMKAFAAPAYER[[#This Row],[30.01.2025]],0)</f>
        <v>0</v>
      </c>
      <c r="AB774" s="32">
        <f t="shared" ref="AB774:AB837" si="186">SUM(R774,T774,V774,X774,Z774)</f>
        <v>0</v>
      </c>
      <c r="AC774" s="234"/>
      <c r="AD774" s="166">
        <f>IF(PMKAFAAPAYER[[#This Row],[ ]]="Payé",PMKAFAAPAYER[[#This Row],[06.02.2025]],0)</f>
        <v>0</v>
      </c>
      <c r="AE774" s="234"/>
      <c r="AF774" s="166">
        <f>IF(PMKAFAAPAYER[[#This Row],[ ]]="Payé",PMKAFAAPAYER[[#This Row],[13.02.2025]],0)</f>
        <v>0</v>
      </c>
      <c r="AG774" s="234"/>
      <c r="AH774" s="166">
        <f>IF(PMKAFAAPAYER[[#This Row],[ ]]="Payé",PMKAFAAPAYER[[#This Row],[20.02.2025]],0)</f>
        <v>0</v>
      </c>
      <c r="AI774" s="234"/>
      <c r="AJ774" s="176">
        <f>IF(PMKAFAAPAYER[[#This Row],[ ]]="Payé",PMKAFAAPAYER[[#This Row],[27.02.2025]],0)</f>
        <v>0</v>
      </c>
      <c r="AK774" s="47">
        <f t="shared" ref="AK774:AK837" si="187">SUM(AC774,AE774,AG774,AI774)</f>
        <v>0</v>
      </c>
      <c r="AL774" s="162"/>
      <c r="AM774" s="166">
        <f>IF(PMKAFAAPAYER[[#This Row],[ ]]="Payé",PMKAFAAPAYER[[#This Row],[05.03.2025]],0)</f>
        <v>0</v>
      </c>
      <c r="AN774" s="161"/>
      <c r="AO774" s="166">
        <f>IF(PMKAFAAPAYER[[#This Row],[ ]]="Payé",PMKAFAAPAYER[[#This Row],[12.03.2025]],0)</f>
        <v>0</v>
      </c>
      <c r="AP774" s="161"/>
      <c r="AQ774" s="166">
        <f>IF(PMKAFAAPAYER[[#This Row],[ ]]="Payé",PMKAFAAPAYER[[#This Row],[19.03.2025]],0)</f>
        <v>0</v>
      </c>
      <c r="AR774" s="161"/>
      <c r="AS774" s="176">
        <f>IF(PMKAFAAPAYER[[#This Row],[ ]]="Payé",PMKAFAAPAYER[[#This Row],[26.03.2025]],0)</f>
        <v>0</v>
      </c>
      <c r="AT774" s="17">
        <f t="shared" ref="AT774:AT837" si="188">SUM(AL774,AN774,AP774,AR774)</f>
        <v>0</v>
      </c>
      <c r="AU774" s="162"/>
      <c r="AV774" s="166">
        <f>IF(PMKAFAAPAYER[[#This Row],[ ]]="Payé",PMKAFAAPAYER[[#This Row],[02.04.2025]],0)</f>
        <v>0</v>
      </c>
      <c r="AW774" s="161"/>
      <c r="AX774" s="166">
        <f>IF(PMKAFAAPAYER[[#This Row],[ ]]="Payé",PMKAFAAPAYER[[#This Row],[09.04.2025]],0)</f>
        <v>0</v>
      </c>
      <c r="AY774" s="161"/>
      <c r="AZ774" s="166">
        <f>IF(PMKAFAAPAYER[[#This Row],[ ]]="Payé",PMKAFAAPAYER[[#This Row],[16.04.2025]],0)</f>
        <v>0</v>
      </c>
      <c r="BA774" s="161"/>
      <c r="BB774" s="166">
        <f>IF(PMKAFAAPAYER[[#This Row],[ ]]="Payé",PMKAFAAPAYER[[#This Row],[23.04.2025]],0)</f>
        <v>0</v>
      </c>
      <c r="BC774" s="161"/>
      <c r="BD774" s="176">
        <f>IF(PMKAFAAPAYER[[#This Row],[ ]]="Payé",PMKAFAAPAYER[[#This Row],[30.04.2025]],0)</f>
        <v>0</v>
      </c>
      <c r="BE774" s="18">
        <f t="shared" ref="BE774:BE837" si="189">SUM(AU774,AW774,AY774,BA774,BC774)</f>
        <v>0</v>
      </c>
      <c r="BF774" s="162"/>
      <c r="BG774" s="166">
        <f>IF(PMKAFAAPAYER[[#This Row],[ ]]="Payé",PMKAFAAPAYER[[#This Row],[07.05.2025]],0)</f>
        <v>0</v>
      </c>
      <c r="BH774" s="161"/>
      <c r="BI774" s="166">
        <f>IF(PMKAFAAPAYER[[#This Row],[ ]]="Payé",PMKAFAAPAYER[[#This Row],[14.05.2025]],0)</f>
        <v>0</v>
      </c>
      <c r="BJ774" s="161"/>
      <c r="BK774" s="166">
        <f>IF(PMKAFAAPAYER[[#This Row],[ ]]="Payé",PMKAFAAPAYER[[#This Row],[21.05.2025]],0)</f>
        <v>0</v>
      </c>
      <c r="BL774" s="161"/>
      <c r="BM774" s="176">
        <f>IF(PMKAFAAPAYER[[#This Row],[ ]]="Payé",PMKAFAAPAYER[[#This Row],[28.05.2025]],0)</f>
        <v>0</v>
      </c>
      <c r="BN774" s="17">
        <f t="shared" ref="BN774:BN837" si="190">SUM(BF774,BH774,BJ774,BL774)</f>
        <v>0</v>
      </c>
      <c r="BO774" s="162"/>
      <c r="BP774" s="166">
        <f>IF(PMKAFAAPAYER[[#This Row],[ ]]="Payé",PMKAFAAPAYER[[#This Row],[04.06.2025]],0)</f>
        <v>0</v>
      </c>
      <c r="BQ774" s="161"/>
      <c r="BR774" s="166">
        <f>IF(PMKAFAAPAYER[[#This Row],[ ]]="Payé",PMKAFAAPAYER[[#This Row],[11.06.2025]],0)</f>
        <v>0</v>
      </c>
      <c r="BS774" s="161"/>
      <c r="BT774" s="166">
        <f>IF(PMKAFAAPAYER[[#This Row],[ ]]="Payé",PMKAFAAPAYER[[#This Row],[18.06.2025]],0)</f>
        <v>0</v>
      </c>
      <c r="BU774" s="161"/>
      <c r="BV774" s="176">
        <f>IF(PMKAFAAPAYER[[#This Row],[ ]]="Payé",PMKAFAAPAYER[[#This Row],[25.06.2025]],0)</f>
        <v>0</v>
      </c>
      <c r="BW774" s="18">
        <f t="shared" ref="BW774:BW837" si="191">SUM(BO774,BQ774,BS774,BU774)</f>
        <v>0</v>
      </c>
      <c r="BX774" s="162"/>
      <c r="BY774" s="166">
        <f>IF(PMKAFAAPAYER[[#This Row],[ ]]="Payé",PMKAFAAPAYER[[#This Row],[02.07.2025]],0)</f>
        <v>0</v>
      </c>
      <c r="BZ774" s="161"/>
      <c r="CA774" s="166">
        <f>IF(PMKAFAAPAYER[[#This Row],[ ]]="Payé",PMKAFAAPAYER[[#This Row],[09.07.2025]],0)</f>
        <v>0</v>
      </c>
      <c r="CB774" s="161"/>
      <c r="CC774" s="166">
        <f>IF(PMKAFAAPAYER[[#This Row],[ ]]="Payé",PMKAFAAPAYER[[#This Row],[16.07.2025]],0)</f>
        <v>0</v>
      </c>
      <c r="CD774" s="161"/>
      <c r="CE774" s="166">
        <f>IF(PMKAFAAPAYER[[#This Row],[ ]]="Payé",PMKAFAAPAYER[[#This Row],[23.07.2025]],0)</f>
        <v>0</v>
      </c>
      <c r="CF774" s="161"/>
      <c r="CG774" s="176">
        <f>IF(PMKAFAAPAYER[[#This Row],[ ]]="Payé",PMKAFAAPAYER[[#This Row],[30.07.2025]],0)</f>
        <v>0</v>
      </c>
      <c r="CH774" s="17">
        <f t="shared" ref="CH774:CH837" si="192">SUM(BX774,BZ774,CB774,CD774,CF774)</f>
        <v>0</v>
      </c>
      <c r="CI774" s="162"/>
      <c r="CJ774" s="166">
        <f>IF(PMKAFAAPAYER[[#This Row],[ ]]="Payé",PMKAFAAPAYER[[#This Row],[06.08.2025]],0)</f>
        <v>0</v>
      </c>
      <c r="CK774" s="161"/>
      <c r="CL774" s="166">
        <f>IF(PMKAFAAPAYER[[#This Row],[ ]]="Payé",PMKAFAAPAYER[[#This Row],[13.08.2025]],0)</f>
        <v>0</v>
      </c>
      <c r="CM774" s="161"/>
      <c r="CN774" s="166">
        <f>IF(PMKAFAAPAYER[[#This Row],[ ]]="Payé",PMKAFAAPAYER[[#This Row],[20.08.2025]],0)</f>
        <v>0</v>
      </c>
      <c r="CO774" s="161"/>
      <c r="CP774" s="176">
        <f>IF(PMKAFAAPAYER[[#This Row],[ ]]="Payé",PMKAFAAPAYER[[#This Row],[27.08.2025]],0)</f>
        <v>0</v>
      </c>
      <c r="CQ774" s="18">
        <f t="shared" ref="CQ774:CQ837" si="193">SUM(CI774,CK774,CM774,CO774)</f>
        <v>0</v>
      </c>
      <c r="CR774" s="162"/>
      <c r="CS774" s="166">
        <f>IF(PMKAFAAPAYER[[#This Row],[ ]]="Payé",PMKAFAAPAYER[[#This Row],[03.09.2025]],0)</f>
        <v>0</v>
      </c>
      <c r="CT774" s="161"/>
      <c r="CU774" s="166">
        <f>IF(PMKAFAAPAYER[[#This Row],[ ]]="Payé",PMKAFAAPAYER[[#This Row],[10.09.2025]],0)</f>
        <v>0</v>
      </c>
      <c r="CV774" s="161"/>
      <c r="CW774" s="166">
        <f>IF(PMKAFAAPAYER[[#This Row],[ ]]="Payé",PMKAFAAPAYER[[#This Row],[17.09.2025]],0)</f>
        <v>0</v>
      </c>
      <c r="CX774" s="161"/>
      <c r="CY774" s="176">
        <f>IF(PMKAFAAPAYER[[#This Row],[ ]]="Payé",PMKAFAAPAYER[[#This Row],[24.09.2025]],0)</f>
        <v>0</v>
      </c>
      <c r="CZ774" s="17">
        <f t="shared" ref="CZ774:CZ837" si="194">SUM(CR774,CT774,CV774,CX774)</f>
        <v>0</v>
      </c>
      <c r="DA774" s="162"/>
      <c r="DB774" s="166">
        <f>IF(PMKAFAAPAYER[[#This Row],[ ]]="Payé",PMKAFAAPAYER[[#This Row],[01.10.2025]],0)</f>
        <v>0</v>
      </c>
      <c r="DC774" s="161"/>
      <c r="DD774" s="166">
        <f>IF(PMKAFAAPAYER[[#This Row],[ ]]="Payé",PMKAFAAPAYER[[#This Row],[08.10.2025]],0)</f>
        <v>0</v>
      </c>
      <c r="DE774" s="161"/>
      <c r="DF774" s="166">
        <f>IF(PMKAFAAPAYER[[#This Row],[ ]]="Payé",PMKAFAAPAYER[[#This Row],[15.10.2025]],0)</f>
        <v>0</v>
      </c>
      <c r="DG774" s="161"/>
      <c r="DH774" s="166">
        <f>IF(PMKAFAAPAYER[[#This Row],[ ]]="Payé",PMKAFAAPAYER[[#This Row],[22.10.2025]],0)</f>
        <v>0</v>
      </c>
      <c r="DI774" s="161"/>
      <c r="DJ774" s="176">
        <f>IF(PMKAFAAPAYER[[#This Row],[ ]]="Payé",PMKAFAAPAYER[[#This Row],[29.10.2025]],0)</f>
        <v>0</v>
      </c>
      <c r="DK774" s="18">
        <f t="shared" ref="DK774:DK837" si="195">SUM(DA774,DC774,DE774,DG774,DI774)</f>
        <v>0</v>
      </c>
      <c r="DL774" s="162"/>
      <c r="DM774" s="166">
        <f>IF(PMKAFAAPAYER[[#This Row],[ ]]="Payé",PMKAFAAPAYER[[#This Row],[05.11.2025]],0)</f>
        <v>0</v>
      </c>
      <c r="DN774" s="161"/>
      <c r="DO774" s="166">
        <f>IF(PMKAFAAPAYER[[#This Row],[ ]]="Payé",PMKAFAAPAYER[[#This Row],[12.11.2025]],0)</f>
        <v>0</v>
      </c>
      <c r="DP774" s="161"/>
      <c r="DQ774" s="166">
        <f>IF(PMKAFAAPAYER[[#This Row],[ ]]="Payé",PMKAFAAPAYER[[#This Row],[19.11.2025]],0)</f>
        <v>0</v>
      </c>
      <c r="DR774" s="161"/>
      <c r="DS774" s="176">
        <f>IF(PMKAFAAPAYER[[#This Row],[ ]]="Payé",PMKAFAAPAYER[[#This Row],[26.11.2025]],0)</f>
        <v>0</v>
      </c>
      <c r="DT774" s="17">
        <f t="shared" ref="DT774:DT837" si="196">SUM(DL774,DN774,DP774,DR774)</f>
        <v>0</v>
      </c>
      <c r="DU774" s="162"/>
      <c r="DV774" s="166">
        <f>IF(PMKAFAAPAYER[[#This Row],[ ]]="Payé",PMKAFAAPAYER[[#This Row],[03.12.2025]],0)</f>
        <v>0</v>
      </c>
      <c r="DW774" s="161"/>
      <c r="DX774" s="166">
        <f>IF(PMKAFAAPAYER[[#This Row],[ ]]="Payé",PMKAFAAPAYER[[#This Row],[10.12.2025]],0)</f>
        <v>0</v>
      </c>
      <c r="DY774" s="161"/>
      <c r="DZ774" s="166">
        <f>IF(PMKAFAAPAYER[[#This Row],[ ]]="Payé",PMKAFAAPAYER[[#This Row],[17.12.2025]],0)</f>
        <v>0</v>
      </c>
      <c r="EA774" s="161"/>
      <c r="EB774" s="166">
        <f>IF(PMKAFAAPAYER[[#This Row],[ ]]="Payé",PMKAFAAPAYER[[#This Row],[24.12.2025]],0)</f>
        <v>0</v>
      </c>
      <c r="EC774" s="161"/>
      <c r="ED774" s="176">
        <f>IF(PMKAFAAPAYER[[#This Row],[ ]]="Payé",PMKAFAAPAYER[[#This Row],[31.12.2025]],0)</f>
        <v>0</v>
      </c>
      <c r="EE774" s="18">
        <f t="shared" ref="EE774:EE837" si="197">SUM(DU774,DW774,DY774,EA774,EC774)</f>
        <v>0</v>
      </c>
      <c r="EF774" s="11">
        <f t="shared" ref="EF774:EF837" si="198">SUM(AB774,AK774,AT774,BE774,BN774,BW774,CH774,CQ774,CZ774,DK774,DT774,EE774)</f>
        <v>0</v>
      </c>
      <c r="EG774" s="16">
        <f>+PMKAFAAPAYER[[#This Row],[CHF]]-PMKAFAAPAYER[[#This Row],[T2025]]</f>
        <v>0</v>
      </c>
    </row>
    <row r="775" spans="1:137" x14ac:dyDescent="0.3">
      <c r="A775" s="9">
        <f t="shared" ref="A775:A838" si="199">+A774+1</f>
        <v>770</v>
      </c>
      <c r="B775" s="250"/>
      <c r="C775" s="251"/>
      <c r="D775" s="252"/>
      <c r="E775" s="253"/>
      <c r="F775" s="265">
        <f t="shared" si="185"/>
        <v>0</v>
      </c>
      <c r="G775" s="254"/>
      <c r="H775" s="255"/>
      <c r="I775" s="256"/>
      <c r="J775" s="14"/>
      <c r="K775" s="14"/>
      <c r="L775" s="14"/>
      <c r="N775" s="15"/>
      <c r="P775" s="258"/>
      <c r="Q775" s="259"/>
      <c r="R775" s="260"/>
      <c r="S775" s="166">
        <f>IF(PMKAFAAPAYER[[#This Row],[ ]]="Payé",PMKAFAAPAYER[[#This Row],[02.01.2025]],0)</f>
        <v>0</v>
      </c>
      <c r="T775" s="234"/>
      <c r="U775" s="166">
        <f>IF(PMKAFAAPAYER[[#This Row],[ ]]="Payé",PMKAFAAPAYER[[#This Row],[09.01.2025]],0)</f>
        <v>0</v>
      </c>
      <c r="V775" s="234"/>
      <c r="W775" s="166">
        <f>IF(PMKAFAAPAYER[[#This Row],[ ]]="Payé",PMKAFAAPAYER[[#This Row],[16.01.2025]],0)</f>
        <v>0</v>
      </c>
      <c r="X775" s="234"/>
      <c r="Y775" s="166">
        <f>IF(PMKAFAAPAYER[[#This Row],[ ]]="Payé",PMKAFAAPAYER[[#This Row],[23.01.2025]],0)</f>
        <v>0</v>
      </c>
      <c r="Z775" s="234"/>
      <c r="AA775" s="176">
        <f>IF(PMKAFAAPAYER[[#This Row],[ ]]="Payé",PMKAFAAPAYER[[#This Row],[30.01.2025]],0)</f>
        <v>0</v>
      </c>
      <c r="AB775" s="32">
        <f t="shared" si="186"/>
        <v>0</v>
      </c>
      <c r="AC775" s="234"/>
      <c r="AD775" s="166">
        <f>IF(PMKAFAAPAYER[[#This Row],[ ]]="Payé",PMKAFAAPAYER[[#This Row],[06.02.2025]],0)</f>
        <v>0</v>
      </c>
      <c r="AE775" s="234"/>
      <c r="AF775" s="166">
        <f>IF(PMKAFAAPAYER[[#This Row],[ ]]="Payé",PMKAFAAPAYER[[#This Row],[13.02.2025]],0)</f>
        <v>0</v>
      </c>
      <c r="AG775" s="234"/>
      <c r="AH775" s="166">
        <f>IF(PMKAFAAPAYER[[#This Row],[ ]]="Payé",PMKAFAAPAYER[[#This Row],[20.02.2025]],0)</f>
        <v>0</v>
      </c>
      <c r="AI775" s="234"/>
      <c r="AJ775" s="176">
        <f>IF(PMKAFAAPAYER[[#This Row],[ ]]="Payé",PMKAFAAPAYER[[#This Row],[27.02.2025]],0)</f>
        <v>0</v>
      </c>
      <c r="AK775" s="47">
        <f t="shared" si="187"/>
        <v>0</v>
      </c>
      <c r="AL775" s="162"/>
      <c r="AM775" s="166">
        <f>IF(PMKAFAAPAYER[[#This Row],[ ]]="Payé",PMKAFAAPAYER[[#This Row],[05.03.2025]],0)</f>
        <v>0</v>
      </c>
      <c r="AN775" s="161"/>
      <c r="AO775" s="166">
        <f>IF(PMKAFAAPAYER[[#This Row],[ ]]="Payé",PMKAFAAPAYER[[#This Row],[12.03.2025]],0)</f>
        <v>0</v>
      </c>
      <c r="AP775" s="161"/>
      <c r="AQ775" s="166">
        <f>IF(PMKAFAAPAYER[[#This Row],[ ]]="Payé",PMKAFAAPAYER[[#This Row],[19.03.2025]],0)</f>
        <v>0</v>
      </c>
      <c r="AR775" s="161"/>
      <c r="AS775" s="176">
        <f>IF(PMKAFAAPAYER[[#This Row],[ ]]="Payé",PMKAFAAPAYER[[#This Row],[26.03.2025]],0)</f>
        <v>0</v>
      </c>
      <c r="AT775" s="17">
        <f t="shared" si="188"/>
        <v>0</v>
      </c>
      <c r="AU775" s="162"/>
      <c r="AV775" s="166">
        <f>IF(PMKAFAAPAYER[[#This Row],[ ]]="Payé",PMKAFAAPAYER[[#This Row],[02.04.2025]],0)</f>
        <v>0</v>
      </c>
      <c r="AW775" s="161"/>
      <c r="AX775" s="166">
        <f>IF(PMKAFAAPAYER[[#This Row],[ ]]="Payé",PMKAFAAPAYER[[#This Row],[09.04.2025]],0)</f>
        <v>0</v>
      </c>
      <c r="AY775" s="161"/>
      <c r="AZ775" s="166">
        <f>IF(PMKAFAAPAYER[[#This Row],[ ]]="Payé",PMKAFAAPAYER[[#This Row],[16.04.2025]],0)</f>
        <v>0</v>
      </c>
      <c r="BA775" s="161"/>
      <c r="BB775" s="166">
        <f>IF(PMKAFAAPAYER[[#This Row],[ ]]="Payé",PMKAFAAPAYER[[#This Row],[23.04.2025]],0)</f>
        <v>0</v>
      </c>
      <c r="BC775" s="161"/>
      <c r="BD775" s="176">
        <f>IF(PMKAFAAPAYER[[#This Row],[ ]]="Payé",PMKAFAAPAYER[[#This Row],[30.04.2025]],0)</f>
        <v>0</v>
      </c>
      <c r="BE775" s="18">
        <f t="shared" si="189"/>
        <v>0</v>
      </c>
      <c r="BF775" s="162"/>
      <c r="BG775" s="166">
        <f>IF(PMKAFAAPAYER[[#This Row],[ ]]="Payé",PMKAFAAPAYER[[#This Row],[07.05.2025]],0)</f>
        <v>0</v>
      </c>
      <c r="BH775" s="161"/>
      <c r="BI775" s="166">
        <f>IF(PMKAFAAPAYER[[#This Row],[ ]]="Payé",PMKAFAAPAYER[[#This Row],[14.05.2025]],0)</f>
        <v>0</v>
      </c>
      <c r="BJ775" s="161"/>
      <c r="BK775" s="166">
        <f>IF(PMKAFAAPAYER[[#This Row],[ ]]="Payé",PMKAFAAPAYER[[#This Row],[21.05.2025]],0)</f>
        <v>0</v>
      </c>
      <c r="BL775" s="161"/>
      <c r="BM775" s="176">
        <f>IF(PMKAFAAPAYER[[#This Row],[ ]]="Payé",PMKAFAAPAYER[[#This Row],[28.05.2025]],0)</f>
        <v>0</v>
      </c>
      <c r="BN775" s="17">
        <f t="shared" si="190"/>
        <v>0</v>
      </c>
      <c r="BO775" s="162"/>
      <c r="BP775" s="166">
        <f>IF(PMKAFAAPAYER[[#This Row],[ ]]="Payé",PMKAFAAPAYER[[#This Row],[04.06.2025]],0)</f>
        <v>0</v>
      </c>
      <c r="BQ775" s="161"/>
      <c r="BR775" s="166">
        <f>IF(PMKAFAAPAYER[[#This Row],[ ]]="Payé",PMKAFAAPAYER[[#This Row],[11.06.2025]],0)</f>
        <v>0</v>
      </c>
      <c r="BS775" s="161"/>
      <c r="BT775" s="166">
        <f>IF(PMKAFAAPAYER[[#This Row],[ ]]="Payé",PMKAFAAPAYER[[#This Row],[18.06.2025]],0)</f>
        <v>0</v>
      </c>
      <c r="BU775" s="161"/>
      <c r="BV775" s="176">
        <f>IF(PMKAFAAPAYER[[#This Row],[ ]]="Payé",PMKAFAAPAYER[[#This Row],[25.06.2025]],0)</f>
        <v>0</v>
      </c>
      <c r="BW775" s="18">
        <f t="shared" si="191"/>
        <v>0</v>
      </c>
      <c r="BX775" s="162"/>
      <c r="BY775" s="166">
        <f>IF(PMKAFAAPAYER[[#This Row],[ ]]="Payé",PMKAFAAPAYER[[#This Row],[02.07.2025]],0)</f>
        <v>0</v>
      </c>
      <c r="BZ775" s="161"/>
      <c r="CA775" s="166">
        <f>IF(PMKAFAAPAYER[[#This Row],[ ]]="Payé",PMKAFAAPAYER[[#This Row],[09.07.2025]],0)</f>
        <v>0</v>
      </c>
      <c r="CB775" s="161"/>
      <c r="CC775" s="166">
        <f>IF(PMKAFAAPAYER[[#This Row],[ ]]="Payé",PMKAFAAPAYER[[#This Row],[16.07.2025]],0)</f>
        <v>0</v>
      </c>
      <c r="CD775" s="161"/>
      <c r="CE775" s="166">
        <f>IF(PMKAFAAPAYER[[#This Row],[ ]]="Payé",PMKAFAAPAYER[[#This Row],[23.07.2025]],0)</f>
        <v>0</v>
      </c>
      <c r="CF775" s="161"/>
      <c r="CG775" s="176">
        <f>IF(PMKAFAAPAYER[[#This Row],[ ]]="Payé",PMKAFAAPAYER[[#This Row],[30.07.2025]],0)</f>
        <v>0</v>
      </c>
      <c r="CH775" s="17">
        <f t="shared" si="192"/>
        <v>0</v>
      </c>
      <c r="CI775" s="162"/>
      <c r="CJ775" s="166">
        <f>IF(PMKAFAAPAYER[[#This Row],[ ]]="Payé",PMKAFAAPAYER[[#This Row],[06.08.2025]],0)</f>
        <v>0</v>
      </c>
      <c r="CK775" s="161"/>
      <c r="CL775" s="166">
        <f>IF(PMKAFAAPAYER[[#This Row],[ ]]="Payé",PMKAFAAPAYER[[#This Row],[13.08.2025]],0)</f>
        <v>0</v>
      </c>
      <c r="CM775" s="161"/>
      <c r="CN775" s="166">
        <f>IF(PMKAFAAPAYER[[#This Row],[ ]]="Payé",PMKAFAAPAYER[[#This Row],[20.08.2025]],0)</f>
        <v>0</v>
      </c>
      <c r="CO775" s="161"/>
      <c r="CP775" s="176">
        <f>IF(PMKAFAAPAYER[[#This Row],[ ]]="Payé",PMKAFAAPAYER[[#This Row],[27.08.2025]],0)</f>
        <v>0</v>
      </c>
      <c r="CQ775" s="18">
        <f t="shared" si="193"/>
        <v>0</v>
      </c>
      <c r="CR775" s="162"/>
      <c r="CS775" s="166">
        <f>IF(PMKAFAAPAYER[[#This Row],[ ]]="Payé",PMKAFAAPAYER[[#This Row],[03.09.2025]],0)</f>
        <v>0</v>
      </c>
      <c r="CT775" s="161"/>
      <c r="CU775" s="166">
        <f>IF(PMKAFAAPAYER[[#This Row],[ ]]="Payé",PMKAFAAPAYER[[#This Row],[10.09.2025]],0)</f>
        <v>0</v>
      </c>
      <c r="CV775" s="161"/>
      <c r="CW775" s="166">
        <f>IF(PMKAFAAPAYER[[#This Row],[ ]]="Payé",PMKAFAAPAYER[[#This Row],[17.09.2025]],0)</f>
        <v>0</v>
      </c>
      <c r="CX775" s="161"/>
      <c r="CY775" s="176">
        <f>IF(PMKAFAAPAYER[[#This Row],[ ]]="Payé",PMKAFAAPAYER[[#This Row],[24.09.2025]],0)</f>
        <v>0</v>
      </c>
      <c r="CZ775" s="17">
        <f t="shared" si="194"/>
        <v>0</v>
      </c>
      <c r="DA775" s="162"/>
      <c r="DB775" s="166">
        <f>IF(PMKAFAAPAYER[[#This Row],[ ]]="Payé",PMKAFAAPAYER[[#This Row],[01.10.2025]],0)</f>
        <v>0</v>
      </c>
      <c r="DC775" s="161"/>
      <c r="DD775" s="166">
        <f>IF(PMKAFAAPAYER[[#This Row],[ ]]="Payé",PMKAFAAPAYER[[#This Row],[08.10.2025]],0)</f>
        <v>0</v>
      </c>
      <c r="DE775" s="161"/>
      <c r="DF775" s="166">
        <f>IF(PMKAFAAPAYER[[#This Row],[ ]]="Payé",PMKAFAAPAYER[[#This Row],[15.10.2025]],0)</f>
        <v>0</v>
      </c>
      <c r="DG775" s="161"/>
      <c r="DH775" s="166">
        <f>IF(PMKAFAAPAYER[[#This Row],[ ]]="Payé",PMKAFAAPAYER[[#This Row],[22.10.2025]],0)</f>
        <v>0</v>
      </c>
      <c r="DI775" s="161"/>
      <c r="DJ775" s="176">
        <f>IF(PMKAFAAPAYER[[#This Row],[ ]]="Payé",PMKAFAAPAYER[[#This Row],[29.10.2025]],0)</f>
        <v>0</v>
      </c>
      <c r="DK775" s="18">
        <f t="shared" si="195"/>
        <v>0</v>
      </c>
      <c r="DL775" s="162"/>
      <c r="DM775" s="166">
        <f>IF(PMKAFAAPAYER[[#This Row],[ ]]="Payé",PMKAFAAPAYER[[#This Row],[05.11.2025]],0)</f>
        <v>0</v>
      </c>
      <c r="DN775" s="161"/>
      <c r="DO775" s="166">
        <f>IF(PMKAFAAPAYER[[#This Row],[ ]]="Payé",PMKAFAAPAYER[[#This Row],[12.11.2025]],0)</f>
        <v>0</v>
      </c>
      <c r="DP775" s="161"/>
      <c r="DQ775" s="166">
        <f>IF(PMKAFAAPAYER[[#This Row],[ ]]="Payé",PMKAFAAPAYER[[#This Row],[19.11.2025]],0)</f>
        <v>0</v>
      </c>
      <c r="DR775" s="161"/>
      <c r="DS775" s="176">
        <f>IF(PMKAFAAPAYER[[#This Row],[ ]]="Payé",PMKAFAAPAYER[[#This Row],[26.11.2025]],0)</f>
        <v>0</v>
      </c>
      <c r="DT775" s="17">
        <f t="shared" si="196"/>
        <v>0</v>
      </c>
      <c r="DU775" s="162"/>
      <c r="DV775" s="166">
        <f>IF(PMKAFAAPAYER[[#This Row],[ ]]="Payé",PMKAFAAPAYER[[#This Row],[03.12.2025]],0)</f>
        <v>0</v>
      </c>
      <c r="DW775" s="161"/>
      <c r="DX775" s="166">
        <f>IF(PMKAFAAPAYER[[#This Row],[ ]]="Payé",PMKAFAAPAYER[[#This Row],[10.12.2025]],0)</f>
        <v>0</v>
      </c>
      <c r="DY775" s="161"/>
      <c r="DZ775" s="166">
        <f>IF(PMKAFAAPAYER[[#This Row],[ ]]="Payé",PMKAFAAPAYER[[#This Row],[17.12.2025]],0)</f>
        <v>0</v>
      </c>
      <c r="EA775" s="161"/>
      <c r="EB775" s="166">
        <f>IF(PMKAFAAPAYER[[#This Row],[ ]]="Payé",PMKAFAAPAYER[[#This Row],[24.12.2025]],0)</f>
        <v>0</v>
      </c>
      <c r="EC775" s="161"/>
      <c r="ED775" s="176">
        <f>IF(PMKAFAAPAYER[[#This Row],[ ]]="Payé",PMKAFAAPAYER[[#This Row],[31.12.2025]],0)</f>
        <v>0</v>
      </c>
      <c r="EE775" s="18">
        <f t="shared" si="197"/>
        <v>0</v>
      </c>
      <c r="EF775" s="11">
        <f t="shared" si="198"/>
        <v>0</v>
      </c>
      <c r="EG775" s="16">
        <f>+PMKAFAAPAYER[[#This Row],[CHF]]-PMKAFAAPAYER[[#This Row],[T2025]]</f>
        <v>0</v>
      </c>
    </row>
    <row r="776" spans="1:137" x14ac:dyDescent="0.3">
      <c r="A776" s="9">
        <f t="shared" si="199"/>
        <v>771</v>
      </c>
      <c r="B776" s="250"/>
      <c r="C776" s="251"/>
      <c r="D776" s="252"/>
      <c r="E776" s="253"/>
      <c r="F776" s="265">
        <f t="shared" si="185"/>
        <v>0</v>
      </c>
      <c r="G776" s="254"/>
      <c r="H776" s="255"/>
      <c r="I776" s="256"/>
      <c r="J776" s="14"/>
      <c r="K776" s="14"/>
      <c r="L776" s="14"/>
      <c r="N776" s="15"/>
      <c r="P776" s="258"/>
      <c r="Q776" s="259"/>
      <c r="R776" s="260"/>
      <c r="S776" s="166">
        <f>IF(PMKAFAAPAYER[[#This Row],[ ]]="Payé",PMKAFAAPAYER[[#This Row],[02.01.2025]],0)</f>
        <v>0</v>
      </c>
      <c r="T776" s="234"/>
      <c r="U776" s="166">
        <f>IF(PMKAFAAPAYER[[#This Row],[ ]]="Payé",PMKAFAAPAYER[[#This Row],[09.01.2025]],0)</f>
        <v>0</v>
      </c>
      <c r="V776" s="234"/>
      <c r="W776" s="166">
        <f>IF(PMKAFAAPAYER[[#This Row],[ ]]="Payé",PMKAFAAPAYER[[#This Row],[16.01.2025]],0)</f>
        <v>0</v>
      </c>
      <c r="X776" s="234"/>
      <c r="Y776" s="166">
        <f>IF(PMKAFAAPAYER[[#This Row],[ ]]="Payé",PMKAFAAPAYER[[#This Row],[23.01.2025]],0)</f>
        <v>0</v>
      </c>
      <c r="Z776" s="234"/>
      <c r="AA776" s="176">
        <f>IF(PMKAFAAPAYER[[#This Row],[ ]]="Payé",PMKAFAAPAYER[[#This Row],[30.01.2025]],0)</f>
        <v>0</v>
      </c>
      <c r="AB776" s="32">
        <f t="shared" si="186"/>
        <v>0</v>
      </c>
      <c r="AC776" s="234"/>
      <c r="AD776" s="166">
        <f>IF(PMKAFAAPAYER[[#This Row],[ ]]="Payé",PMKAFAAPAYER[[#This Row],[06.02.2025]],0)</f>
        <v>0</v>
      </c>
      <c r="AE776" s="234"/>
      <c r="AF776" s="166">
        <f>IF(PMKAFAAPAYER[[#This Row],[ ]]="Payé",PMKAFAAPAYER[[#This Row],[13.02.2025]],0)</f>
        <v>0</v>
      </c>
      <c r="AG776" s="234"/>
      <c r="AH776" s="166">
        <f>IF(PMKAFAAPAYER[[#This Row],[ ]]="Payé",PMKAFAAPAYER[[#This Row],[20.02.2025]],0)</f>
        <v>0</v>
      </c>
      <c r="AI776" s="234"/>
      <c r="AJ776" s="176">
        <f>IF(PMKAFAAPAYER[[#This Row],[ ]]="Payé",PMKAFAAPAYER[[#This Row],[27.02.2025]],0)</f>
        <v>0</v>
      </c>
      <c r="AK776" s="47">
        <f t="shared" si="187"/>
        <v>0</v>
      </c>
      <c r="AL776" s="162"/>
      <c r="AM776" s="166">
        <f>IF(PMKAFAAPAYER[[#This Row],[ ]]="Payé",PMKAFAAPAYER[[#This Row],[05.03.2025]],0)</f>
        <v>0</v>
      </c>
      <c r="AN776" s="161"/>
      <c r="AO776" s="166">
        <f>IF(PMKAFAAPAYER[[#This Row],[ ]]="Payé",PMKAFAAPAYER[[#This Row],[12.03.2025]],0)</f>
        <v>0</v>
      </c>
      <c r="AP776" s="161"/>
      <c r="AQ776" s="166">
        <f>IF(PMKAFAAPAYER[[#This Row],[ ]]="Payé",PMKAFAAPAYER[[#This Row],[19.03.2025]],0)</f>
        <v>0</v>
      </c>
      <c r="AR776" s="161"/>
      <c r="AS776" s="176">
        <f>IF(PMKAFAAPAYER[[#This Row],[ ]]="Payé",PMKAFAAPAYER[[#This Row],[26.03.2025]],0)</f>
        <v>0</v>
      </c>
      <c r="AT776" s="17">
        <f t="shared" si="188"/>
        <v>0</v>
      </c>
      <c r="AU776" s="162"/>
      <c r="AV776" s="166">
        <f>IF(PMKAFAAPAYER[[#This Row],[ ]]="Payé",PMKAFAAPAYER[[#This Row],[02.04.2025]],0)</f>
        <v>0</v>
      </c>
      <c r="AW776" s="161"/>
      <c r="AX776" s="166">
        <f>IF(PMKAFAAPAYER[[#This Row],[ ]]="Payé",PMKAFAAPAYER[[#This Row],[09.04.2025]],0)</f>
        <v>0</v>
      </c>
      <c r="AY776" s="161"/>
      <c r="AZ776" s="166">
        <f>IF(PMKAFAAPAYER[[#This Row],[ ]]="Payé",PMKAFAAPAYER[[#This Row],[16.04.2025]],0)</f>
        <v>0</v>
      </c>
      <c r="BA776" s="161"/>
      <c r="BB776" s="166">
        <f>IF(PMKAFAAPAYER[[#This Row],[ ]]="Payé",PMKAFAAPAYER[[#This Row],[23.04.2025]],0)</f>
        <v>0</v>
      </c>
      <c r="BC776" s="161"/>
      <c r="BD776" s="176">
        <f>IF(PMKAFAAPAYER[[#This Row],[ ]]="Payé",PMKAFAAPAYER[[#This Row],[30.04.2025]],0)</f>
        <v>0</v>
      </c>
      <c r="BE776" s="18">
        <f t="shared" si="189"/>
        <v>0</v>
      </c>
      <c r="BF776" s="162"/>
      <c r="BG776" s="166">
        <f>IF(PMKAFAAPAYER[[#This Row],[ ]]="Payé",PMKAFAAPAYER[[#This Row],[07.05.2025]],0)</f>
        <v>0</v>
      </c>
      <c r="BH776" s="161"/>
      <c r="BI776" s="166">
        <f>IF(PMKAFAAPAYER[[#This Row],[ ]]="Payé",PMKAFAAPAYER[[#This Row],[14.05.2025]],0)</f>
        <v>0</v>
      </c>
      <c r="BJ776" s="161"/>
      <c r="BK776" s="166">
        <f>IF(PMKAFAAPAYER[[#This Row],[ ]]="Payé",PMKAFAAPAYER[[#This Row],[21.05.2025]],0)</f>
        <v>0</v>
      </c>
      <c r="BL776" s="161"/>
      <c r="BM776" s="176">
        <f>IF(PMKAFAAPAYER[[#This Row],[ ]]="Payé",PMKAFAAPAYER[[#This Row],[28.05.2025]],0)</f>
        <v>0</v>
      </c>
      <c r="BN776" s="17">
        <f t="shared" si="190"/>
        <v>0</v>
      </c>
      <c r="BO776" s="162"/>
      <c r="BP776" s="166">
        <f>IF(PMKAFAAPAYER[[#This Row],[ ]]="Payé",PMKAFAAPAYER[[#This Row],[04.06.2025]],0)</f>
        <v>0</v>
      </c>
      <c r="BQ776" s="161"/>
      <c r="BR776" s="166">
        <f>IF(PMKAFAAPAYER[[#This Row],[ ]]="Payé",PMKAFAAPAYER[[#This Row],[11.06.2025]],0)</f>
        <v>0</v>
      </c>
      <c r="BS776" s="161"/>
      <c r="BT776" s="166">
        <f>IF(PMKAFAAPAYER[[#This Row],[ ]]="Payé",PMKAFAAPAYER[[#This Row],[18.06.2025]],0)</f>
        <v>0</v>
      </c>
      <c r="BU776" s="161"/>
      <c r="BV776" s="176">
        <f>IF(PMKAFAAPAYER[[#This Row],[ ]]="Payé",PMKAFAAPAYER[[#This Row],[25.06.2025]],0)</f>
        <v>0</v>
      </c>
      <c r="BW776" s="18">
        <f t="shared" si="191"/>
        <v>0</v>
      </c>
      <c r="BX776" s="162"/>
      <c r="BY776" s="166">
        <f>IF(PMKAFAAPAYER[[#This Row],[ ]]="Payé",PMKAFAAPAYER[[#This Row],[02.07.2025]],0)</f>
        <v>0</v>
      </c>
      <c r="BZ776" s="161"/>
      <c r="CA776" s="166">
        <f>IF(PMKAFAAPAYER[[#This Row],[ ]]="Payé",PMKAFAAPAYER[[#This Row],[09.07.2025]],0)</f>
        <v>0</v>
      </c>
      <c r="CB776" s="161"/>
      <c r="CC776" s="166">
        <f>IF(PMKAFAAPAYER[[#This Row],[ ]]="Payé",PMKAFAAPAYER[[#This Row],[16.07.2025]],0)</f>
        <v>0</v>
      </c>
      <c r="CD776" s="161"/>
      <c r="CE776" s="166">
        <f>IF(PMKAFAAPAYER[[#This Row],[ ]]="Payé",PMKAFAAPAYER[[#This Row],[23.07.2025]],0)</f>
        <v>0</v>
      </c>
      <c r="CF776" s="161"/>
      <c r="CG776" s="176">
        <f>IF(PMKAFAAPAYER[[#This Row],[ ]]="Payé",PMKAFAAPAYER[[#This Row],[30.07.2025]],0)</f>
        <v>0</v>
      </c>
      <c r="CH776" s="17">
        <f t="shared" si="192"/>
        <v>0</v>
      </c>
      <c r="CI776" s="162"/>
      <c r="CJ776" s="166">
        <f>IF(PMKAFAAPAYER[[#This Row],[ ]]="Payé",PMKAFAAPAYER[[#This Row],[06.08.2025]],0)</f>
        <v>0</v>
      </c>
      <c r="CK776" s="161"/>
      <c r="CL776" s="166">
        <f>IF(PMKAFAAPAYER[[#This Row],[ ]]="Payé",PMKAFAAPAYER[[#This Row],[13.08.2025]],0)</f>
        <v>0</v>
      </c>
      <c r="CM776" s="161"/>
      <c r="CN776" s="166">
        <f>IF(PMKAFAAPAYER[[#This Row],[ ]]="Payé",PMKAFAAPAYER[[#This Row],[20.08.2025]],0)</f>
        <v>0</v>
      </c>
      <c r="CO776" s="161"/>
      <c r="CP776" s="176">
        <f>IF(PMKAFAAPAYER[[#This Row],[ ]]="Payé",PMKAFAAPAYER[[#This Row],[27.08.2025]],0)</f>
        <v>0</v>
      </c>
      <c r="CQ776" s="18">
        <f t="shared" si="193"/>
        <v>0</v>
      </c>
      <c r="CR776" s="162"/>
      <c r="CS776" s="166">
        <f>IF(PMKAFAAPAYER[[#This Row],[ ]]="Payé",PMKAFAAPAYER[[#This Row],[03.09.2025]],0)</f>
        <v>0</v>
      </c>
      <c r="CT776" s="161"/>
      <c r="CU776" s="166">
        <f>IF(PMKAFAAPAYER[[#This Row],[ ]]="Payé",PMKAFAAPAYER[[#This Row],[10.09.2025]],0)</f>
        <v>0</v>
      </c>
      <c r="CV776" s="161"/>
      <c r="CW776" s="166">
        <f>IF(PMKAFAAPAYER[[#This Row],[ ]]="Payé",PMKAFAAPAYER[[#This Row],[17.09.2025]],0)</f>
        <v>0</v>
      </c>
      <c r="CX776" s="161"/>
      <c r="CY776" s="176">
        <f>IF(PMKAFAAPAYER[[#This Row],[ ]]="Payé",PMKAFAAPAYER[[#This Row],[24.09.2025]],0)</f>
        <v>0</v>
      </c>
      <c r="CZ776" s="17">
        <f t="shared" si="194"/>
        <v>0</v>
      </c>
      <c r="DA776" s="162"/>
      <c r="DB776" s="166">
        <f>IF(PMKAFAAPAYER[[#This Row],[ ]]="Payé",PMKAFAAPAYER[[#This Row],[01.10.2025]],0)</f>
        <v>0</v>
      </c>
      <c r="DC776" s="161"/>
      <c r="DD776" s="166">
        <f>IF(PMKAFAAPAYER[[#This Row],[ ]]="Payé",PMKAFAAPAYER[[#This Row],[08.10.2025]],0)</f>
        <v>0</v>
      </c>
      <c r="DE776" s="161"/>
      <c r="DF776" s="166">
        <f>IF(PMKAFAAPAYER[[#This Row],[ ]]="Payé",PMKAFAAPAYER[[#This Row],[15.10.2025]],0)</f>
        <v>0</v>
      </c>
      <c r="DG776" s="161"/>
      <c r="DH776" s="166">
        <f>IF(PMKAFAAPAYER[[#This Row],[ ]]="Payé",PMKAFAAPAYER[[#This Row],[22.10.2025]],0)</f>
        <v>0</v>
      </c>
      <c r="DI776" s="161"/>
      <c r="DJ776" s="176">
        <f>IF(PMKAFAAPAYER[[#This Row],[ ]]="Payé",PMKAFAAPAYER[[#This Row],[29.10.2025]],0)</f>
        <v>0</v>
      </c>
      <c r="DK776" s="18">
        <f t="shared" si="195"/>
        <v>0</v>
      </c>
      <c r="DL776" s="162"/>
      <c r="DM776" s="166">
        <f>IF(PMKAFAAPAYER[[#This Row],[ ]]="Payé",PMKAFAAPAYER[[#This Row],[05.11.2025]],0)</f>
        <v>0</v>
      </c>
      <c r="DN776" s="161"/>
      <c r="DO776" s="166">
        <f>IF(PMKAFAAPAYER[[#This Row],[ ]]="Payé",PMKAFAAPAYER[[#This Row],[12.11.2025]],0)</f>
        <v>0</v>
      </c>
      <c r="DP776" s="161"/>
      <c r="DQ776" s="166">
        <f>IF(PMKAFAAPAYER[[#This Row],[ ]]="Payé",PMKAFAAPAYER[[#This Row],[19.11.2025]],0)</f>
        <v>0</v>
      </c>
      <c r="DR776" s="161"/>
      <c r="DS776" s="176">
        <f>IF(PMKAFAAPAYER[[#This Row],[ ]]="Payé",PMKAFAAPAYER[[#This Row],[26.11.2025]],0)</f>
        <v>0</v>
      </c>
      <c r="DT776" s="17">
        <f t="shared" si="196"/>
        <v>0</v>
      </c>
      <c r="DU776" s="162"/>
      <c r="DV776" s="166">
        <f>IF(PMKAFAAPAYER[[#This Row],[ ]]="Payé",PMKAFAAPAYER[[#This Row],[03.12.2025]],0)</f>
        <v>0</v>
      </c>
      <c r="DW776" s="161"/>
      <c r="DX776" s="166">
        <f>IF(PMKAFAAPAYER[[#This Row],[ ]]="Payé",PMKAFAAPAYER[[#This Row],[10.12.2025]],0)</f>
        <v>0</v>
      </c>
      <c r="DY776" s="161"/>
      <c r="DZ776" s="166">
        <f>IF(PMKAFAAPAYER[[#This Row],[ ]]="Payé",PMKAFAAPAYER[[#This Row],[17.12.2025]],0)</f>
        <v>0</v>
      </c>
      <c r="EA776" s="161"/>
      <c r="EB776" s="166">
        <f>IF(PMKAFAAPAYER[[#This Row],[ ]]="Payé",PMKAFAAPAYER[[#This Row],[24.12.2025]],0)</f>
        <v>0</v>
      </c>
      <c r="EC776" s="161"/>
      <c r="ED776" s="176">
        <f>IF(PMKAFAAPAYER[[#This Row],[ ]]="Payé",PMKAFAAPAYER[[#This Row],[31.12.2025]],0)</f>
        <v>0</v>
      </c>
      <c r="EE776" s="18">
        <f t="shared" si="197"/>
        <v>0</v>
      </c>
      <c r="EF776" s="11">
        <f t="shared" si="198"/>
        <v>0</v>
      </c>
      <c r="EG776" s="16">
        <f>+PMKAFAAPAYER[[#This Row],[CHF]]-PMKAFAAPAYER[[#This Row],[T2025]]</f>
        <v>0</v>
      </c>
    </row>
    <row r="777" spans="1:137" x14ac:dyDescent="0.3">
      <c r="A777" s="9">
        <f t="shared" si="199"/>
        <v>772</v>
      </c>
      <c r="B777" s="250"/>
      <c r="C777" s="251"/>
      <c r="D777" s="252"/>
      <c r="E777" s="253"/>
      <c r="F777" s="265">
        <f t="shared" si="185"/>
        <v>0</v>
      </c>
      <c r="G777" s="254"/>
      <c r="H777" s="255"/>
      <c r="I777" s="256"/>
      <c r="J777" s="14"/>
      <c r="K777" s="14"/>
      <c r="L777" s="14"/>
      <c r="N777" s="15"/>
      <c r="P777" s="258"/>
      <c r="Q777" s="259"/>
      <c r="R777" s="260"/>
      <c r="S777" s="166">
        <f>IF(PMKAFAAPAYER[[#This Row],[ ]]="Payé",PMKAFAAPAYER[[#This Row],[02.01.2025]],0)</f>
        <v>0</v>
      </c>
      <c r="T777" s="234"/>
      <c r="U777" s="166">
        <f>IF(PMKAFAAPAYER[[#This Row],[ ]]="Payé",PMKAFAAPAYER[[#This Row],[09.01.2025]],0)</f>
        <v>0</v>
      </c>
      <c r="V777" s="234"/>
      <c r="W777" s="166">
        <f>IF(PMKAFAAPAYER[[#This Row],[ ]]="Payé",PMKAFAAPAYER[[#This Row],[16.01.2025]],0)</f>
        <v>0</v>
      </c>
      <c r="X777" s="234"/>
      <c r="Y777" s="166">
        <f>IF(PMKAFAAPAYER[[#This Row],[ ]]="Payé",PMKAFAAPAYER[[#This Row],[23.01.2025]],0)</f>
        <v>0</v>
      </c>
      <c r="Z777" s="234"/>
      <c r="AA777" s="176">
        <f>IF(PMKAFAAPAYER[[#This Row],[ ]]="Payé",PMKAFAAPAYER[[#This Row],[30.01.2025]],0)</f>
        <v>0</v>
      </c>
      <c r="AB777" s="32">
        <f t="shared" si="186"/>
        <v>0</v>
      </c>
      <c r="AC777" s="234"/>
      <c r="AD777" s="166">
        <f>IF(PMKAFAAPAYER[[#This Row],[ ]]="Payé",PMKAFAAPAYER[[#This Row],[06.02.2025]],0)</f>
        <v>0</v>
      </c>
      <c r="AE777" s="234"/>
      <c r="AF777" s="166">
        <f>IF(PMKAFAAPAYER[[#This Row],[ ]]="Payé",PMKAFAAPAYER[[#This Row],[13.02.2025]],0)</f>
        <v>0</v>
      </c>
      <c r="AG777" s="234"/>
      <c r="AH777" s="166">
        <f>IF(PMKAFAAPAYER[[#This Row],[ ]]="Payé",PMKAFAAPAYER[[#This Row],[20.02.2025]],0)</f>
        <v>0</v>
      </c>
      <c r="AI777" s="234"/>
      <c r="AJ777" s="176">
        <f>IF(PMKAFAAPAYER[[#This Row],[ ]]="Payé",PMKAFAAPAYER[[#This Row],[27.02.2025]],0)</f>
        <v>0</v>
      </c>
      <c r="AK777" s="47">
        <f t="shared" si="187"/>
        <v>0</v>
      </c>
      <c r="AL777" s="162"/>
      <c r="AM777" s="166">
        <f>IF(PMKAFAAPAYER[[#This Row],[ ]]="Payé",PMKAFAAPAYER[[#This Row],[05.03.2025]],0)</f>
        <v>0</v>
      </c>
      <c r="AN777" s="161"/>
      <c r="AO777" s="166">
        <f>IF(PMKAFAAPAYER[[#This Row],[ ]]="Payé",PMKAFAAPAYER[[#This Row],[12.03.2025]],0)</f>
        <v>0</v>
      </c>
      <c r="AP777" s="161"/>
      <c r="AQ777" s="166">
        <f>IF(PMKAFAAPAYER[[#This Row],[ ]]="Payé",PMKAFAAPAYER[[#This Row],[19.03.2025]],0)</f>
        <v>0</v>
      </c>
      <c r="AR777" s="161"/>
      <c r="AS777" s="176">
        <f>IF(PMKAFAAPAYER[[#This Row],[ ]]="Payé",PMKAFAAPAYER[[#This Row],[26.03.2025]],0)</f>
        <v>0</v>
      </c>
      <c r="AT777" s="17">
        <f t="shared" si="188"/>
        <v>0</v>
      </c>
      <c r="AU777" s="162"/>
      <c r="AV777" s="166">
        <f>IF(PMKAFAAPAYER[[#This Row],[ ]]="Payé",PMKAFAAPAYER[[#This Row],[02.04.2025]],0)</f>
        <v>0</v>
      </c>
      <c r="AW777" s="161"/>
      <c r="AX777" s="166">
        <f>IF(PMKAFAAPAYER[[#This Row],[ ]]="Payé",PMKAFAAPAYER[[#This Row],[09.04.2025]],0)</f>
        <v>0</v>
      </c>
      <c r="AY777" s="161"/>
      <c r="AZ777" s="166">
        <f>IF(PMKAFAAPAYER[[#This Row],[ ]]="Payé",PMKAFAAPAYER[[#This Row],[16.04.2025]],0)</f>
        <v>0</v>
      </c>
      <c r="BA777" s="161"/>
      <c r="BB777" s="166">
        <f>IF(PMKAFAAPAYER[[#This Row],[ ]]="Payé",PMKAFAAPAYER[[#This Row],[23.04.2025]],0)</f>
        <v>0</v>
      </c>
      <c r="BC777" s="161"/>
      <c r="BD777" s="176">
        <f>IF(PMKAFAAPAYER[[#This Row],[ ]]="Payé",PMKAFAAPAYER[[#This Row],[30.04.2025]],0)</f>
        <v>0</v>
      </c>
      <c r="BE777" s="18">
        <f t="shared" si="189"/>
        <v>0</v>
      </c>
      <c r="BF777" s="162"/>
      <c r="BG777" s="166">
        <f>IF(PMKAFAAPAYER[[#This Row],[ ]]="Payé",PMKAFAAPAYER[[#This Row],[07.05.2025]],0)</f>
        <v>0</v>
      </c>
      <c r="BH777" s="161"/>
      <c r="BI777" s="166">
        <f>IF(PMKAFAAPAYER[[#This Row],[ ]]="Payé",PMKAFAAPAYER[[#This Row],[14.05.2025]],0)</f>
        <v>0</v>
      </c>
      <c r="BJ777" s="161"/>
      <c r="BK777" s="166">
        <f>IF(PMKAFAAPAYER[[#This Row],[ ]]="Payé",PMKAFAAPAYER[[#This Row],[21.05.2025]],0)</f>
        <v>0</v>
      </c>
      <c r="BL777" s="161"/>
      <c r="BM777" s="176">
        <f>IF(PMKAFAAPAYER[[#This Row],[ ]]="Payé",PMKAFAAPAYER[[#This Row],[28.05.2025]],0)</f>
        <v>0</v>
      </c>
      <c r="BN777" s="17">
        <f t="shared" si="190"/>
        <v>0</v>
      </c>
      <c r="BO777" s="162"/>
      <c r="BP777" s="166">
        <f>IF(PMKAFAAPAYER[[#This Row],[ ]]="Payé",PMKAFAAPAYER[[#This Row],[04.06.2025]],0)</f>
        <v>0</v>
      </c>
      <c r="BQ777" s="161"/>
      <c r="BR777" s="166">
        <f>IF(PMKAFAAPAYER[[#This Row],[ ]]="Payé",PMKAFAAPAYER[[#This Row],[11.06.2025]],0)</f>
        <v>0</v>
      </c>
      <c r="BS777" s="161"/>
      <c r="BT777" s="166">
        <f>IF(PMKAFAAPAYER[[#This Row],[ ]]="Payé",PMKAFAAPAYER[[#This Row],[18.06.2025]],0)</f>
        <v>0</v>
      </c>
      <c r="BU777" s="161"/>
      <c r="BV777" s="176">
        <f>IF(PMKAFAAPAYER[[#This Row],[ ]]="Payé",PMKAFAAPAYER[[#This Row],[25.06.2025]],0)</f>
        <v>0</v>
      </c>
      <c r="BW777" s="18">
        <f t="shared" si="191"/>
        <v>0</v>
      </c>
      <c r="BX777" s="162"/>
      <c r="BY777" s="166">
        <f>IF(PMKAFAAPAYER[[#This Row],[ ]]="Payé",PMKAFAAPAYER[[#This Row],[02.07.2025]],0)</f>
        <v>0</v>
      </c>
      <c r="BZ777" s="161"/>
      <c r="CA777" s="166">
        <f>IF(PMKAFAAPAYER[[#This Row],[ ]]="Payé",PMKAFAAPAYER[[#This Row],[09.07.2025]],0)</f>
        <v>0</v>
      </c>
      <c r="CB777" s="161"/>
      <c r="CC777" s="166">
        <f>IF(PMKAFAAPAYER[[#This Row],[ ]]="Payé",PMKAFAAPAYER[[#This Row],[16.07.2025]],0)</f>
        <v>0</v>
      </c>
      <c r="CD777" s="161"/>
      <c r="CE777" s="166">
        <f>IF(PMKAFAAPAYER[[#This Row],[ ]]="Payé",PMKAFAAPAYER[[#This Row],[23.07.2025]],0)</f>
        <v>0</v>
      </c>
      <c r="CF777" s="161"/>
      <c r="CG777" s="176">
        <f>IF(PMKAFAAPAYER[[#This Row],[ ]]="Payé",PMKAFAAPAYER[[#This Row],[30.07.2025]],0)</f>
        <v>0</v>
      </c>
      <c r="CH777" s="17">
        <f t="shared" si="192"/>
        <v>0</v>
      </c>
      <c r="CI777" s="162"/>
      <c r="CJ777" s="166">
        <f>IF(PMKAFAAPAYER[[#This Row],[ ]]="Payé",PMKAFAAPAYER[[#This Row],[06.08.2025]],0)</f>
        <v>0</v>
      </c>
      <c r="CK777" s="161"/>
      <c r="CL777" s="166">
        <f>IF(PMKAFAAPAYER[[#This Row],[ ]]="Payé",PMKAFAAPAYER[[#This Row],[13.08.2025]],0)</f>
        <v>0</v>
      </c>
      <c r="CM777" s="161"/>
      <c r="CN777" s="166">
        <f>IF(PMKAFAAPAYER[[#This Row],[ ]]="Payé",PMKAFAAPAYER[[#This Row],[20.08.2025]],0)</f>
        <v>0</v>
      </c>
      <c r="CO777" s="161"/>
      <c r="CP777" s="176">
        <f>IF(PMKAFAAPAYER[[#This Row],[ ]]="Payé",PMKAFAAPAYER[[#This Row],[27.08.2025]],0)</f>
        <v>0</v>
      </c>
      <c r="CQ777" s="18">
        <f t="shared" si="193"/>
        <v>0</v>
      </c>
      <c r="CR777" s="162"/>
      <c r="CS777" s="166">
        <f>IF(PMKAFAAPAYER[[#This Row],[ ]]="Payé",PMKAFAAPAYER[[#This Row],[03.09.2025]],0)</f>
        <v>0</v>
      </c>
      <c r="CT777" s="161"/>
      <c r="CU777" s="166">
        <f>IF(PMKAFAAPAYER[[#This Row],[ ]]="Payé",PMKAFAAPAYER[[#This Row],[10.09.2025]],0)</f>
        <v>0</v>
      </c>
      <c r="CV777" s="161"/>
      <c r="CW777" s="166">
        <f>IF(PMKAFAAPAYER[[#This Row],[ ]]="Payé",PMKAFAAPAYER[[#This Row],[17.09.2025]],0)</f>
        <v>0</v>
      </c>
      <c r="CX777" s="161"/>
      <c r="CY777" s="176">
        <f>IF(PMKAFAAPAYER[[#This Row],[ ]]="Payé",PMKAFAAPAYER[[#This Row],[24.09.2025]],0)</f>
        <v>0</v>
      </c>
      <c r="CZ777" s="17">
        <f t="shared" si="194"/>
        <v>0</v>
      </c>
      <c r="DA777" s="162"/>
      <c r="DB777" s="166">
        <f>IF(PMKAFAAPAYER[[#This Row],[ ]]="Payé",PMKAFAAPAYER[[#This Row],[01.10.2025]],0)</f>
        <v>0</v>
      </c>
      <c r="DC777" s="161"/>
      <c r="DD777" s="166">
        <f>IF(PMKAFAAPAYER[[#This Row],[ ]]="Payé",PMKAFAAPAYER[[#This Row],[08.10.2025]],0)</f>
        <v>0</v>
      </c>
      <c r="DE777" s="161"/>
      <c r="DF777" s="166">
        <f>IF(PMKAFAAPAYER[[#This Row],[ ]]="Payé",PMKAFAAPAYER[[#This Row],[15.10.2025]],0)</f>
        <v>0</v>
      </c>
      <c r="DG777" s="161"/>
      <c r="DH777" s="166">
        <f>IF(PMKAFAAPAYER[[#This Row],[ ]]="Payé",PMKAFAAPAYER[[#This Row],[22.10.2025]],0)</f>
        <v>0</v>
      </c>
      <c r="DI777" s="161"/>
      <c r="DJ777" s="176">
        <f>IF(PMKAFAAPAYER[[#This Row],[ ]]="Payé",PMKAFAAPAYER[[#This Row],[29.10.2025]],0)</f>
        <v>0</v>
      </c>
      <c r="DK777" s="18">
        <f t="shared" si="195"/>
        <v>0</v>
      </c>
      <c r="DL777" s="162"/>
      <c r="DM777" s="166">
        <f>IF(PMKAFAAPAYER[[#This Row],[ ]]="Payé",PMKAFAAPAYER[[#This Row],[05.11.2025]],0)</f>
        <v>0</v>
      </c>
      <c r="DN777" s="161"/>
      <c r="DO777" s="166">
        <f>IF(PMKAFAAPAYER[[#This Row],[ ]]="Payé",PMKAFAAPAYER[[#This Row],[12.11.2025]],0)</f>
        <v>0</v>
      </c>
      <c r="DP777" s="161"/>
      <c r="DQ777" s="166">
        <f>IF(PMKAFAAPAYER[[#This Row],[ ]]="Payé",PMKAFAAPAYER[[#This Row],[19.11.2025]],0)</f>
        <v>0</v>
      </c>
      <c r="DR777" s="161"/>
      <c r="DS777" s="176">
        <f>IF(PMKAFAAPAYER[[#This Row],[ ]]="Payé",PMKAFAAPAYER[[#This Row],[26.11.2025]],0)</f>
        <v>0</v>
      </c>
      <c r="DT777" s="17">
        <f t="shared" si="196"/>
        <v>0</v>
      </c>
      <c r="DU777" s="162"/>
      <c r="DV777" s="166">
        <f>IF(PMKAFAAPAYER[[#This Row],[ ]]="Payé",PMKAFAAPAYER[[#This Row],[03.12.2025]],0)</f>
        <v>0</v>
      </c>
      <c r="DW777" s="161"/>
      <c r="DX777" s="166">
        <f>IF(PMKAFAAPAYER[[#This Row],[ ]]="Payé",PMKAFAAPAYER[[#This Row],[10.12.2025]],0)</f>
        <v>0</v>
      </c>
      <c r="DY777" s="161"/>
      <c r="DZ777" s="166">
        <f>IF(PMKAFAAPAYER[[#This Row],[ ]]="Payé",PMKAFAAPAYER[[#This Row],[17.12.2025]],0)</f>
        <v>0</v>
      </c>
      <c r="EA777" s="161"/>
      <c r="EB777" s="166">
        <f>IF(PMKAFAAPAYER[[#This Row],[ ]]="Payé",PMKAFAAPAYER[[#This Row],[24.12.2025]],0)</f>
        <v>0</v>
      </c>
      <c r="EC777" s="161"/>
      <c r="ED777" s="176">
        <f>IF(PMKAFAAPAYER[[#This Row],[ ]]="Payé",PMKAFAAPAYER[[#This Row],[31.12.2025]],0)</f>
        <v>0</v>
      </c>
      <c r="EE777" s="18">
        <f t="shared" si="197"/>
        <v>0</v>
      </c>
      <c r="EF777" s="11">
        <f t="shared" si="198"/>
        <v>0</v>
      </c>
      <c r="EG777" s="16">
        <f>+PMKAFAAPAYER[[#This Row],[CHF]]-PMKAFAAPAYER[[#This Row],[T2025]]</f>
        <v>0</v>
      </c>
    </row>
    <row r="778" spans="1:137" x14ac:dyDescent="0.3">
      <c r="A778" s="9">
        <f t="shared" si="199"/>
        <v>773</v>
      </c>
      <c r="B778" s="250"/>
      <c r="C778" s="251"/>
      <c r="D778" s="252"/>
      <c r="E778" s="253"/>
      <c r="F778" s="265">
        <f t="shared" si="185"/>
        <v>0</v>
      </c>
      <c r="G778" s="254"/>
      <c r="H778" s="255"/>
      <c r="I778" s="256"/>
      <c r="J778" s="14"/>
      <c r="K778" s="14"/>
      <c r="L778" s="14"/>
      <c r="N778" s="15"/>
      <c r="P778" s="258"/>
      <c r="Q778" s="259"/>
      <c r="R778" s="260"/>
      <c r="S778" s="166">
        <f>IF(PMKAFAAPAYER[[#This Row],[ ]]="Payé",PMKAFAAPAYER[[#This Row],[02.01.2025]],0)</f>
        <v>0</v>
      </c>
      <c r="T778" s="234"/>
      <c r="U778" s="166">
        <f>IF(PMKAFAAPAYER[[#This Row],[ ]]="Payé",PMKAFAAPAYER[[#This Row],[09.01.2025]],0)</f>
        <v>0</v>
      </c>
      <c r="V778" s="234"/>
      <c r="W778" s="166">
        <f>IF(PMKAFAAPAYER[[#This Row],[ ]]="Payé",PMKAFAAPAYER[[#This Row],[16.01.2025]],0)</f>
        <v>0</v>
      </c>
      <c r="X778" s="234"/>
      <c r="Y778" s="166">
        <f>IF(PMKAFAAPAYER[[#This Row],[ ]]="Payé",PMKAFAAPAYER[[#This Row],[23.01.2025]],0)</f>
        <v>0</v>
      </c>
      <c r="Z778" s="234"/>
      <c r="AA778" s="176">
        <f>IF(PMKAFAAPAYER[[#This Row],[ ]]="Payé",PMKAFAAPAYER[[#This Row],[30.01.2025]],0)</f>
        <v>0</v>
      </c>
      <c r="AB778" s="32">
        <f t="shared" si="186"/>
        <v>0</v>
      </c>
      <c r="AC778" s="234"/>
      <c r="AD778" s="166">
        <f>IF(PMKAFAAPAYER[[#This Row],[ ]]="Payé",PMKAFAAPAYER[[#This Row],[06.02.2025]],0)</f>
        <v>0</v>
      </c>
      <c r="AE778" s="234"/>
      <c r="AF778" s="166">
        <f>IF(PMKAFAAPAYER[[#This Row],[ ]]="Payé",PMKAFAAPAYER[[#This Row],[13.02.2025]],0)</f>
        <v>0</v>
      </c>
      <c r="AG778" s="234"/>
      <c r="AH778" s="166">
        <f>IF(PMKAFAAPAYER[[#This Row],[ ]]="Payé",PMKAFAAPAYER[[#This Row],[20.02.2025]],0)</f>
        <v>0</v>
      </c>
      <c r="AI778" s="234"/>
      <c r="AJ778" s="176">
        <f>IF(PMKAFAAPAYER[[#This Row],[ ]]="Payé",PMKAFAAPAYER[[#This Row],[27.02.2025]],0)</f>
        <v>0</v>
      </c>
      <c r="AK778" s="47">
        <f t="shared" si="187"/>
        <v>0</v>
      </c>
      <c r="AL778" s="162"/>
      <c r="AM778" s="166">
        <f>IF(PMKAFAAPAYER[[#This Row],[ ]]="Payé",PMKAFAAPAYER[[#This Row],[05.03.2025]],0)</f>
        <v>0</v>
      </c>
      <c r="AN778" s="161"/>
      <c r="AO778" s="166">
        <f>IF(PMKAFAAPAYER[[#This Row],[ ]]="Payé",PMKAFAAPAYER[[#This Row],[12.03.2025]],0)</f>
        <v>0</v>
      </c>
      <c r="AP778" s="161"/>
      <c r="AQ778" s="166">
        <f>IF(PMKAFAAPAYER[[#This Row],[ ]]="Payé",PMKAFAAPAYER[[#This Row],[19.03.2025]],0)</f>
        <v>0</v>
      </c>
      <c r="AR778" s="161"/>
      <c r="AS778" s="176">
        <f>IF(PMKAFAAPAYER[[#This Row],[ ]]="Payé",PMKAFAAPAYER[[#This Row],[26.03.2025]],0)</f>
        <v>0</v>
      </c>
      <c r="AT778" s="17">
        <f t="shared" si="188"/>
        <v>0</v>
      </c>
      <c r="AU778" s="162"/>
      <c r="AV778" s="166">
        <f>IF(PMKAFAAPAYER[[#This Row],[ ]]="Payé",PMKAFAAPAYER[[#This Row],[02.04.2025]],0)</f>
        <v>0</v>
      </c>
      <c r="AW778" s="161"/>
      <c r="AX778" s="166">
        <f>IF(PMKAFAAPAYER[[#This Row],[ ]]="Payé",PMKAFAAPAYER[[#This Row],[09.04.2025]],0)</f>
        <v>0</v>
      </c>
      <c r="AY778" s="161"/>
      <c r="AZ778" s="166">
        <f>IF(PMKAFAAPAYER[[#This Row],[ ]]="Payé",PMKAFAAPAYER[[#This Row],[16.04.2025]],0)</f>
        <v>0</v>
      </c>
      <c r="BA778" s="161"/>
      <c r="BB778" s="166">
        <f>IF(PMKAFAAPAYER[[#This Row],[ ]]="Payé",PMKAFAAPAYER[[#This Row],[23.04.2025]],0)</f>
        <v>0</v>
      </c>
      <c r="BC778" s="161"/>
      <c r="BD778" s="176">
        <f>IF(PMKAFAAPAYER[[#This Row],[ ]]="Payé",PMKAFAAPAYER[[#This Row],[30.04.2025]],0)</f>
        <v>0</v>
      </c>
      <c r="BE778" s="18">
        <f t="shared" si="189"/>
        <v>0</v>
      </c>
      <c r="BF778" s="162"/>
      <c r="BG778" s="166">
        <f>IF(PMKAFAAPAYER[[#This Row],[ ]]="Payé",PMKAFAAPAYER[[#This Row],[07.05.2025]],0)</f>
        <v>0</v>
      </c>
      <c r="BH778" s="161"/>
      <c r="BI778" s="166">
        <f>IF(PMKAFAAPAYER[[#This Row],[ ]]="Payé",PMKAFAAPAYER[[#This Row],[14.05.2025]],0)</f>
        <v>0</v>
      </c>
      <c r="BJ778" s="161"/>
      <c r="BK778" s="166">
        <f>IF(PMKAFAAPAYER[[#This Row],[ ]]="Payé",PMKAFAAPAYER[[#This Row],[21.05.2025]],0)</f>
        <v>0</v>
      </c>
      <c r="BL778" s="161"/>
      <c r="BM778" s="176">
        <f>IF(PMKAFAAPAYER[[#This Row],[ ]]="Payé",PMKAFAAPAYER[[#This Row],[28.05.2025]],0)</f>
        <v>0</v>
      </c>
      <c r="BN778" s="17">
        <f t="shared" si="190"/>
        <v>0</v>
      </c>
      <c r="BO778" s="162"/>
      <c r="BP778" s="166">
        <f>IF(PMKAFAAPAYER[[#This Row],[ ]]="Payé",PMKAFAAPAYER[[#This Row],[04.06.2025]],0)</f>
        <v>0</v>
      </c>
      <c r="BQ778" s="161"/>
      <c r="BR778" s="166">
        <f>IF(PMKAFAAPAYER[[#This Row],[ ]]="Payé",PMKAFAAPAYER[[#This Row],[11.06.2025]],0)</f>
        <v>0</v>
      </c>
      <c r="BS778" s="161"/>
      <c r="BT778" s="166">
        <f>IF(PMKAFAAPAYER[[#This Row],[ ]]="Payé",PMKAFAAPAYER[[#This Row],[18.06.2025]],0)</f>
        <v>0</v>
      </c>
      <c r="BU778" s="161"/>
      <c r="BV778" s="176">
        <f>IF(PMKAFAAPAYER[[#This Row],[ ]]="Payé",PMKAFAAPAYER[[#This Row],[25.06.2025]],0)</f>
        <v>0</v>
      </c>
      <c r="BW778" s="18">
        <f t="shared" si="191"/>
        <v>0</v>
      </c>
      <c r="BX778" s="162"/>
      <c r="BY778" s="166">
        <f>IF(PMKAFAAPAYER[[#This Row],[ ]]="Payé",PMKAFAAPAYER[[#This Row],[02.07.2025]],0)</f>
        <v>0</v>
      </c>
      <c r="BZ778" s="161"/>
      <c r="CA778" s="166">
        <f>IF(PMKAFAAPAYER[[#This Row],[ ]]="Payé",PMKAFAAPAYER[[#This Row],[09.07.2025]],0)</f>
        <v>0</v>
      </c>
      <c r="CB778" s="161"/>
      <c r="CC778" s="166">
        <f>IF(PMKAFAAPAYER[[#This Row],[ ]]="Payé",PMKAFAAPAYER[[#This Row],[16.07.2025]],0)</f>
        <v>0</v>
      </c>
      <c r="CD778" s="161"/>
      <c r="CE778" s="166">
        <f>IF(PMKAFAAPAYER[[#This Row],[ ]]="Payé",PMKAFAAPAYER[[#This Row],[23.07.2025]],0)</f>
        <v>0</v>
      </c>
      <c r="CF778" s="161"/>
      <c r="CG778" s="176">
        <f>IF(PMKAFAAPAYER[[#This Row],[ ]]="Payé",PMKAFAAPAYER[[#This Row],[30.07.2025]],0)</f>
        <v>0</v>
      </c>
      <c r="CH778" s="17">
        <f t="shared" si="192"/>
        <v>0</v>
      </c>
      <c r="CI778" s="162"/>
      <c r="CJ778" s="166">
        <f>IF(PMKAFAAPAYER[[#This Row],[ ]]="Payé",PMKAFAAPAYER[[#This Row],[06.08.2025]],0)</f>
        <v>0</v>
      </c>
      <c r="CK778" s="161"/>
      <c r="CL778" s="166">
        <f>IF(PMKAFAAPAYER[[#This Row],[ ]]="Payé",PMKAFAAPAYER[[#This Row],[13.08.2025]],0)</f>
        <v>0</v>
      </c>
      <c r="CM778" s="161"/>
      <c r="CN778" s="166">
        <f>IF(PMKAFAAPAYER[[#This Row],[ ]]="Payé",PMKAFAAPAYER[[#This Row],[20.08.2025]],0)</f>
        <v>0</v>
      </c>
      <c r="CO778" s="161"/>
      <c r="CP778" s="176">
        <f>IF(PMKAFAAPAYER[[#This Row],[ ]]="Payé",PMKAFAAPAYER[[#This Row],[27.08.2025]],0)</f>
        <v>0</v>
      </c>
      <c r="CQ778" s="18">
        <f t="shared" si="193"/>
        <v>0</v>
      </c>
      <c r="CR778" s="162"/>
      <c r="CS778" s="166">
        <f>IF(PMKAFAAPAYER[[#This Row],[ ]]="Payé",PMKAFAAPAYER[[#This Row],[03.09.2025]],0)</f>
        <v>0</v>
      </c>
      <c r="CT778" s="161"/>
      <c r="CU778" s="166">
        <f>IF(PMKAFAAPAYER[[#This Row],[ ]]="Payé",PMKAFAAPAYER[[#This Row],[10.09.2025]],0)</f>
        <v>0</v>
      </c>
      <c r="CV778" s="161"/>
      <c r="CW778" s="166">
        <f>IF(PMKAFAAPAYER[[#This Row],[ ]]="Payé",PMKAFAAPAYER[[#This Row],[17.09.2025]],0)</f>
        <v>0</v>
      </c>
      <c r="CX778" s="161"/>
      <c r="CY778" s="176">
        <f>IF(PMKAFAAPAYER[[#This Row],[ ]]="Payé",PMKAFAAPAYER[[#This Row],[24.09.2025]],0)</f>
        <v>0</v>
      </c>
      <c r="CZ778" s="17">
        <f t="shared" si="194"/>
        <v>0</v>
      </c>
      <c r="DA778" s="162"/>
      <c r="DB778" s="166">
        <f>IF(PMKAFAAPAYER[[#This Row],[ ]]="Payé",PMKAFAAPAYER[[#This Row],[01.10.2025]],0)</f>
        <v>0</v>
      </c>
      <c r="DC778" s="161"/>
      <c r="DD778" s="166">
        <f>IF(PMKAFAAPAYER[[#This Row],[ ]]="Payé",PMKAFAAPAYER[[#This Row],[08.10.2025]],0)</f>
        <v>0</v>
      </c>
      <c r="DE778" s="161"/>
      <c r="DF778" s="166">
        <f>IF(PMKAFAAPAYER[[#This Row],[ ]]="Payé",PMKAFAAPAYER[[#This Row],[15.10.2025]],0)</f>
        <v>0</v>
      </c>
      <c r="DG778" s="161"/>
      <c r="DH778" s="166">
        <f>IF(PMKAFAAPAYER[[#This Row],[ ]]="Payé",PMKAFAAPAYER[[#This Row],[22.10.2025]],0)</f>
        <v>0</v>
      </c>
      <c r="DI778" s="161"/>
      <c r="DJ778" s="176">
        <f>IF(PMKAFAAPAYER[[#This Row],[ ]]="Payé",PMKAFAAPAYER[[#This Row],[29.10.2025]],0)</f>
        <v>0</v>
      </c>
      <c r="DK778" s="18">
        <f t="shared" si="195"/>
        <v>0</v>
      </c>
      <c r="DL778" s="162"/>
      <c r="DM778" s="166">
        <f>IF(PMKAFAAPAYER[[#This Row],[ ]]="Payé",PMKAFAAPAYER[[#This Row],[05.11.2025]],0)</f>
        <v>0</v>
      </c>
      <c r="DN778" s="161"/>
      <c r="DO778" s="166">
        <f>IF(PMKAFAAPAYER[[#This Row],[ ]]="Payé",PMKAFAAPAYER[[#This Row],[12.11.2025]],0)</f>
        <v>0</v>
      </c>
      <c r="DP778" s="161"/>
      <c r="DQ778" s="166">
        <f>IF(PMKAFAAPAYER[[#This Row],[ ]]="Payé",PMKAFAAPAYER[[#This Row],[19.11.2025]],0)</f>
        <v>0</v>
      </c>
      <c r="DR778" s="161"/>
      <c r="DS778" s="176">
        <f>IF(PMKAFAAPAYER[[#This Row],[ ]]="Payé",PMKAFAAPAYER[[#This Row],[26.11.2025]],0)</f>
        <v>0</v>
      </c>
      <c r="DT778" s="17">
        <f t="shared" si="196"/>
        <v>0</v>
      </c>
      <c r="DU778" s="162"/>
      <c r="DV778" s="166">
        <f>IF(PMKAFAAPAYER[[#This Row],[ ]]="Payé",PMKAFAAPAYER[[#This Row],[03.12.2025]],0)</f>
        <v>0</v>
      </c>
      <c r="DW778" s="161"/>
      <c r="DX778" s="166">
        <f>IF(PMKAFAAPAYER[[#This Row],[ ]]="Payé",PMKAFAAPAYER[[#This Row],[10.12.2025]],0)</f>
        <v>0</v>
      </c>
      <c r="DY778" s="161"/>
      <c r="DZ778" s="166">
        <f>IF(PMKAFAAPAYER[[#This Row],[ ]]="Payé",PMKAFAAPAYER[[#This Row],[17.12.2025]],0)</f>
        <v>0</v>
      </c>
      <c r="EA778" s="161"/>
      <c r="EB778" s="166">
        <f>IF(PMKAFAAPAYER[[#This Row],[ ]]="Payé",PMKAFAAPAYER[[#This Row],[24.12.2025]],0)</f>
        <v>0</v>
      </c>
      <c r="EC778" s="161"/>
      <c r="ED778" s="176">
        <f>IF(PMKAFAAPAYER[[#This Row],[ ]]="Payé",PMKAFAAPAYER[[#This Row],[31.12.2025]],0)</f>
        <v>0</v>
      </c>
      <c r="EE778" s="18">
        <f t="shared" si="197"/>
        <v>0</v>
      </c>
      <c r="EF778" s="11">
        <f t="shared" si="198"/>
        <v>0</v>
      </c>
      <c r="EG778" s="16">
        <f>+PMKAFAAPAYER[[#This Row],[CHF]]-PMKAFAAPAYER[[#This Row],[T2025]]</f>
        <v>0</v>
      </c>
    </row>
    <row r="779" spans="1:137" x14ac:dyDescent="0.3">
      <c r="A779" s="9">
        <f t="shared" si="199"/>
        <v>774</v>
      </c>
      <c r="B779" s="250"/>
      <c r="C779" s="251"/>
      <c r="D779" s="252"/>
      <c r="E779" s="253"/>
      <c r="F779" s="265">
        <f t="shared" si="185"/>
        <v>0</v>
      </c>
      <c r="G779" s="254"/>
      <c r="H779" s="255"/>
      <c r="I779" s="256"/>
      <c r="J779" s="14"/>
      <c r="K779" s="14"/>
      <c r="L779" s="14"/>
      <c r="N779" s="15"/>
      <c r="P779" s="258"/>
      <c r="Q779" s="259"/>
      <c r="R779" s="260"/>
      <c r="S779" s="166">
        <f>IF(PMKAFAAPAYER[[#This Row],[ ]]="Payé",PMKAFAAPAYER[[#This Row],[02.01.2025]],0)</f>
        <v>0</v>
      </c>
      <c r="T779" s="234"/>
      <c r="U779" s="166">
        <f>IF(PMKAFAAPAYER[[#This Row],[ ]]="Payé",PMKAFAAPAYER[[#This Row],[09.01.2025]],0)</f>
        <v>0</v>
      </c>
      <c r="V779" s="234"/>
      <c r="W779" s="166">
        <f>IF(PMKAFAAPAYER[[#This Row],[ ]]="Payé",PMKAFAAPAYER[[#This Row],[16.01.2025]],0)</f>
        <v>0</v>
      </c>
      <c r="X779" s="234"/>
      <c r="Y779" s="166">
        <f>IF(PMKAFAAPAYER[[#This Row],[ ]]="Payé",PMKAFAAPAYER[[#This Row],[23.01.2025]],0)</f>
        <v>0</v>
      </c>
      <c r="Z779" s="234"/>
      <c r="AA779" s="176">
        <f>IF(PMKAFAAPAYER[[#This Row],[ ]]="Payé",PMKAFAAPAYER[[#This Row],[30.01.2025]],0)</f>
        <v>0</v>
      </c>
      <c r="AB779" s="32">
        <f t="shared" si="186"/>
        <v>0</v>
      </c>
      <c r="AC779" s="234"/>
      <c r="AD779" s="166">
        <f>IF(PMKAFAAPAYER[[#This Row],[ ]]="Payé",PMKAFAAPAYER[[#This Row],[06.02.2025]],0)</f>
        <v>0</v>
      </c>
      <c r="AE779" s="234"/>
      <c r="AF779" s="166">
        <f>IF(PMKAFAAPAYER[[#This Row],[ ]]="Payé",PMKAFAAPAYER[[#This Row],[13.02.2025]],0)</f>
        <v>0</v>
      </c>
      <c r="AG779" s="234"/>
      <c r="AH779" s="166">
        <f>IF(PMKAFAAPAYER[[#This Row],[ ]]="Payé",PMKAFAAPAYER[[#This Row],[20.02.2025]],0)</f>
        <v>0</v>
      </c>
      <c r="AI779" s="234"/>
      <c r="AJ779" s="176">
        <f>IF(PMKAFAAPAYER[[#This Row],[ ]]="Payé",PMKAFAAPAYER[[#This Row],[27.02.2025]],0)</f>
        <v>0</v>
      </c>
      <c r="AK779" s="47">
        <f t="shared" si="187"/>
        <v>0</v>
      </c>
      <c r="AL779" s="162"/>
      <c r="AM779" s="166">
        <f>IF(PMKAFAAPAYER[[#This Row],[ ]]="Payé",PMKAFAAPAYER[[#This Row],[05.03.2025]],0)</f>
        <v>0</v>
      </c>
      <c r="AN779" s="161"/>
      <c r="AO779" s="166">
        <f>IF(PMKAFAAPAYER[[#This Row],[ ]]="Payé",PMKAFAAPAYER[[#This Row],[12.03.2025]],0)</f>
        <v>0</v>
      </c>
      <c r="AP779" s="161"/>
      <c r="AQ779" s="166">
        <f>IF(PMKAFAAPAYER[[#This Row],[ ]]="Payé",PMKAFAAPAYER[[#This Row],[19.03.2025]],0)</f>
        <v>0</v>
      </c>
      <c r="AR779" s="161"/>
      <c r="AS779" s="176">
        <f>IF(PMKAFAAPAYER[[#This Row],[ ]]="Payé",PMKAFAAPAYER[[#This Row],[26.03.2025]],0)</f>
        <v>0</v>
      </c>
      <c r="AT779" s="17">
        <f t="shared" si="188"/>
        <v>0</v>
      </c>
      <c r="AU779" s="162"/>
      <c r="AV779" s="166">
        <f>IF(PMKAFAAPAYER[[#This Row],[ ]]="Payé",PMKAFAAPAYER[[#This Row],[02.04.2025]],0)</f>
        <v>0</v>
      </c>
      <c r="AW779" s="161"/>
      <c r="AX779" s="166">
        <f>IF(PMKAFAAPAYER[[#This Row],[ ]]="Payé",PMKAFAAPAYER[[#This Row],[09.04.2025]],0)</f>
        <v>0</v>
      </c>
      <c r="AY779" s="161"/>
      <c r="AZ779" s="166">
        <f>IF(PMKAFAAPAYER[[#This Row],[ ]]="Payé",PMKAFAAPAYER[[#This Row],[16.04.2025]],0)</f>
        <v>0</v>
      </c>
      <c r="BA779" s="161"/>
      <c r="BB779" s="166">
        <f>IF(PMKAFAAPAYER[[#This Row],[ ]]="Payé",PMKAFAAPAYER[[#This Row],[23.04.2025]],0)</f>
        <v>0</v>
      </c>
      <c r="BC779" s="161"/>
      <c r="BD779" s="176">
        <f>IF(PMKAFAAPAYER[[#This Row],[ ]]="Payé",PMKAFAAPAYER[[#This Row],[30.04.2025]],0)</f>
        <v>0</v>
      </c>
      <c r="BE779" s="18">
        <f t="shared" si="189"/>
        <v>0</v>
      </c>
      <c r="BF779" s="162"/>
      <c r="BG779" s="166">
        <f>IF(PMKAFAAPAYER[[#This Row],[ ]]="Payé",PMKAFAAPAYER[[#This Row],[07.05.2025]],0)</f>
        <v>0</v>
      </c>
      <c r="BH779" s="161"/>
      <c r="BI779" s="166">
        <f>IF(PMKAFAAPAYER[[#This Row],[ ]]="Payé",PMKAFAAPAYER[[#This Row],[14.05.2025]],0)</f>
        <v>0</v>
      </c>
      <c r="BJ779" s="161"/>
      <c r="BK779" s="166">
        <f>IF(PMKAFAAPAYER[[#This Row],[ ]]="Payé",PMKAFAAPAYER[[#This Row],[21.05.2025]],0)</f>
        <v>0</v>
      </c>
      <c r="BL779" s="161"/>
      <c r="BM779" s="176">
        <f>IF(PMKAFAAPAYER[[#This Row],[ ]]="Payé",PMKAFAAPAYER[[#This Row],[28.05.2025]],0)</f>
        <v>0</v>
      </c>
      <c r="BN779" s="17">
        <f t="shared" si="190"/>
        <v>0</v>
      </c>
      <c r="BO779" s="162"/>
      <c r="BP779" s="166">
        <f>IF(PMKAFAAPAYER[[#This Row],[ ]]="Payé",PMKAFAAPAYER[[#This Row],[04.06.2025]],0)</f>
        <v>0</v>
      </c>
      <c r="BQ779" s="161"/>
      <c r="BR779" s="166">
        <f>IF(PMKAFAAPAYER[[#This Row],[ ]]="Payé",PMKAFAAPAYER[[#This Row],[11.06.2025]],0)</f>
        <v>0</v>
      </c>
      <c r="BS779" s="161"/>
      <c r="BT779" s="166">
        <f>IF(PMKAFAAPAYER[[#This Row],[ ]]="Payé",PMKAFAAPAYER[[#This Row],[18.06.2025]],0)</f>
        <v>0</v>
      </c>
      <c r="BU779" s="161"/>
      <c r="BV779" s="176">
        <f>IF(PMKAFAAPAYER[[#This Row],[ ]]="Payé",PMKAFAAPAYER[[#This Row],[25.06.2025]],0)</f>
        <v>0</v>
      </c>
      <c r="BW779" s="18">
        <f t="shared" si="191"/>
        <v>0</v>
      </c>
      <c r="BX779" s="162"/>
      <c r="BY779" s="166">
        <f>IF(PMKAFAAPAYER[[#This Row],[ ]]="Payé",PMKAFAAPAYER[[#This Row],[02.07.2025]],0)</f>
        <v>0</v>
      </c>
      <c r="BZ779" s="161"/>
      <c r="CA779" s="166">
        <f>IF(PMKAFAAPAYER[[#This Row],[ ]]="Payé",PMKAFAAPAYER[[#This Row],[09.07.2025]],0)</f>
        <v>0</v>
      </c>
      <c r="CB779" s="161"/>
      <c r="CC779" s="166">
        <f>IF(PMKAFAAPAYER[[#This Row],[ ]]="Payé",PMKAFAAPAYER[[#This Row],[16.07.2025]],0)</f>
        <v>0</v>
      </c>
      <c r="CD779" s="161"/>
      <c r="CE779" s="166">
        <f>IF(PMKAFAAPAYER[[#This Row],[ ]]="Payé",PMKAFAAPAYER[[#This Row],[23.07.2025]],0)</f>
        <v>0</v>
      </c>
      <c r="CF779" s="161"/>
      <c r="CG779" s="176">
        <f>IF(PMKAFAAPAYER[[#This Row],[ ]]="Payé",PMKAFAAPAYER[[#This Row],[30.07.2025]],0)</f>
        <v>0</v>
      </c>
      <c r="CH779" s="17">
        <f t="shared" si="192"/>
        <v>0</v>
      </c>
      <c r="CI779" s="162"/>
      <c r="CJ779" s="166">
        <f>IF(PMKAFAAPAYER[[#This Row],[ ]]="Payé",PMKAFAAPAYER[[#This Row],[06.08.2025]],0)</f>
        <v>0</v>
      </c>
      <c r="CK779" s="161"/>
      <c r="CL779" s="166">
        <f>IF(PMKAFAAPAYER[[#This Row],[ ]]="Payé",PMKAFAAPAYER[[#This Row],[13.08.2025]],0)</f>
        <v>0</v>
      </c>
      <c r="CM779" s="161"/>
      <c r="CN779" s="166">
        <f>IF(PMKAFAAPAYER[[#This Row],[ ]]="Payé",PMKAFAAPAYER[[#This Row],[20.08.2025]],0)</f>
        <v>0</v>
      </c>
      <c r="CO779" s="161"/>
      <c r="CP779" s="176">
        <f>IF(PMKAFAAPAYER[[#This Row],[ ]]="Payé",PMKAFAAPAYER[[#This Row],[27.08.2025]],0)</f>
        <v>0</v>
      </c>
      <c r="CQ779" s="18">
        <f t="shared" si="193"/>
        <v>0</v>
      </c>
      <c r="CR779" s="162"/>
      <c r="CS779" s="166">
        <f>IF(PMKAFAAPAYER[[#This Row],[ ]]="Payé",PMKAFAAPAYER[[#This Row],[03.09.2025]],0)</f>
        <v>0</v>
      </c>
      <c r="CT779" s="161"/>
      <c r="CU779" s="166">
        <f>IF(PMKAFAAPAYER[[#This Row],[ ]]="Payé",PMKAFAAPAYER[[#This Row],[10.09.2025]],0)</f>
        <v>0</v>
      </c>
      <c r="CV779" s="161"/>
      <c r="CW779" s="166">
        <f>IF(PMKAFAAPAYER[[#This Row],[ ]]="Payé",PMKAFAAPAYER[[#This Row],[17.09.2025]],0)</f>
        <v>0</v>
      </c>
      <c r="CX779" s="161"/>
      <c r="CY779" s="176">
        <f>IF(PMKAFAAPAYER[[#This Row],[ ]]="Payé",PMKAFAAPAYER[[#This Row],[24.09.2025]],0)</f>
        <v>0</v>
      </c>
      <c r="CZ779" s="17">
        <f t="shared" si="194"/>
        <v>0</v>
      </c>
      <c r="DA779" s="162"/>
      <c r="DB779" s="166">
        <f>IF(PMKAFAAPAYER[[#This Row],[ ]]="Payé",PMKAFAAPAYER[[#This Row],[01.10.2025]],0)</f>
        <v>0</v>
      </c>
      <c r="DC779" s="161"/>
      <c r="DD779" s="166">
        <f>IF(PMKAFAAPAYER[[#This Row],[ ]]="Payé",PMKAFAAPAYER[[#This Row],[08.10.2025]],0)</f>
        <v>0</v>
      </c>
      <c r="DE779" s="161"/>
      <c r="DF779" s="166">
        <f>IF(PMKAFAAPAYER[[#This Row],[ ]]="Payé",PMKAFAAPAYER[[#This Row],[15.10.2025]],0)</f>
        <v>0</v>
      </c>
      <c r="DG779" s="161"/>
      <c r="DH779" s="166">
        <f>IF(PMKAFAAPAYER[[#This Row],[ ]]="Payé",PMKAFAAPAYER[[#This Row],[22.10.2025]],0)</f>
        <v>0</v>
      </c>
      <c r="DI779" s="161"/>
      <c r="DJ779" s="176">
        <f>IF(PMKAFAAPAYER[[#This Row],[ ]]="Payé",PMKAFAAPAYER[[#This Row],[29.10.2025]],0)</f>
        <v>0</v>
      </c>
      <c r="DK779" s="18">
        <f t="shared" si="195"/>
        <v>0</v>
      </c>
      <c r="DL779" s="162"/>
      <c r="DM779" s="166">
        <f>IF(PMKAFAAPAYER[[#This Row],[ ]]="Payé",PMKAFAAPAYER[[#This Row],[05.11.2025]],0)</f>
        <v>0</v>
      </c>
      <c r="DN779" s="161"/>
      <c r="DO779" s="166">
        <f>IF(PMKAFAAPAYER[[#This Row],[ ]]="Payé",PMKAFAAPAYER[[#This Row],[12.11.2025]],0)</f>
        <v>0</v>
      </c>
      <c r="DP779" s="161"/>
      <c r="DQ779" s="166">
        <f>IF(PMKAFAAPAYER[[#This Row],[ ]]="Payé",PMKAFAAPAYER[[#This Row],[19.11.2025]],0)</f>
        <v>0</v>
      </c>
      <c r="DR779" s="161"/>
      <c r="DS779" s="176">
        <f>IF(PMKAFAAPAYER[[#This Row],[ ]]="Payé",PMKAFAAPAYER[[#This Row],[26.11.2025]],0)</f>
        <v>0</v>
      </c>
      <c r="DT779" s="17">
        <f t="shared" si="196"/>
        <v>0</v>
      </c>
      <c r="DU779" s="162"/>
      <c r="DV779" s="166">
        <f>IF(PMKAFAAPAYER[[#This Row],[ ]]="Payé",PMKAFAAPAYER[[#This Row],[03.12.2025]],0)</f>
        <v>0</v>
      </c>
      <c r="DW779" s="161"/>
      <c r="DX779" s="166">
        <f>IF(PMKAFAAPAYER[[#This Row],[ ]]="Payé",PMKAFAAPAYER[[#This Row],[10.12.2025]],0)</f>
        <v>0</v>
      </c>
      <c r="DY779" s="161"/>
      <c r="DZ779" s="166">
        <f>IF(PMKAFAAPAYER[[#This Row],[ ]]="Payé",PMKAFAAPAYER[[#This Row],[17.12.2025]],0)</f>
        <v>0</v>
      </c>
      <c r="EA779" s="161"/>
      <c r="EB779" s="166">
        <f>IF(PMKAFAAPAYER[[#This Row],[ ]]="Payé",PMKAFAAPAYER[[#This Row],[24.12.2025]],0)</f>
        <v>0</v>
      </c>
      <c r="EC779" s="161"/>
      <c r="ED779" s="176">
        <f>IF(PMKAFAAPAYER[[#This Row],[ ]]="Payé",PMKAFAAPAYER[[#This Row],[31.12.2025]],0)</f>
        <v>0</v>
      </c>
      <c r="EE779" s="18">
        <f t="shared" si="197"/>
        <v>0</v>
      </c>
      <c r="EF779" s="11">
        <f t="shared" si="198"/>
        <v>0</v>
      </c>
      <c r="EG779" s="16">
        <f>+PMKAFAAPAYER[[#This Row],[CHF]]-PMKAFAAPAYER[[#This Row],[T2025]]</f>
        <v>0</v>
      </c>
    </row>
    <row r="780" spans="1:137" x14ac:dyDescent="0.3">
      <c r="A780" s="9">
        <f t="shared" si="199"/>
        <v>775</v>
      </c>
      <c r="B780" s="250"/>
      <c r="C780" s="251"/>
      <c r="D780" s="252"/>
      <c r="E780" s="253"/>
      <c r="F780" s="265">
        <f t="shared" si="185"/>
        <v>0</v>
      </c>
      <c r="G780" s="254"/>
      <c r="H780" s="255"/>
      <c r="I780" s="256"/>
      <c r="J780" s="14"/>
      <c r="K780" s="14"/>
      <c r="L780" s="14"/>
      <c r="N780" s="15"/>
      <c r="P780" s="258"/>
      <c r="Q780" s="259"/>
      <c r="R780" s="260"/>
      <c r="S780" s="166">
        <f>IF(PMKAFAAPAYER[[#This Row],[ ]]="Payé",PMKAFAAPAYER[[#This Row],[02.01.2025]],0)</f>
        <v>0</v>
      </c>
      <c r="T780" s="234"/>
      <c r="U780" s="166">
        <f>IF(PMKAFAAPAYER[[#This Row],[ ]]="Payé",PMKAFAAPAYER[[#This Row],[09.01.2025]],0)</f>
        <v>0</v>
      </c>
      <c r="V780" s="234"/>
      <c r="W780" s="166">
        <f>IF(PMKAFAAPAYER[[#This Row],[ ]]="Payé",PMKAFAAPAYER[[#This Row],[16.01.2025]],0)</f>
        <v>0</v>
      </c>
      <c r="X780" s="234"/>
      <c r="Y780" s="166">
        <f>IF(PMKAFAAPAYER[[#This Row],[ ]]="Payé",PMKAFAAPAYER[[#This Row],[23.01.2025]],0)</f>
        <v>0</v>
      </c>
      <c r="Z780" s="234"/>
      <c r="AA780" s="176">
        <f>IF(PMKAFAAPAYER[[#This Row],[ ]]="Payé",PMKAFAAPAYER[[#This Row],[30.01.2025]],0)</f>
        <v>0</v>
      </c>
      <c r="AB780" s="32">
        <f t="shared" si="186"/>
        <v>0</v>
      </c>
      <c r="AC780" s="234"/>
      <c r="AD780" s="166">
        <f>IF(PMKAFAAPAYER[[#This Row],[ ]]="Payé",PMKAFAAPAYER[[#This Row],[06.02.2025]],0)</f>
        <v>0</v>
      </c>
      <c r="AE780" s="234"/>
      <c r="AF780" s="166">
        <f>IF(PMKAFAAPAYER[[#This Row],[ ]]="Payé",PMKAFAAPAYER[[#This Row],[13.02.2025]],0)</f>
        <v>0</v>
      </c>
      <c r="AG780" s="234"/>
      <c r="AH780" s="166">
        <f>IF(PMKAFAAPAYER[[#This Row],[ ]]="Payé",PMKAFAAPAYER[[#This Row],[20.02.2025]],0)</f>
        <v>0</v>
      </c>
      <c r="AI780" s="234"/>
      <c r="AJ780" s="176">
        <f>IF(PMKAFAAPAYER[[#This Row],[ ]]="Payé",PMKAFAAPAYER[[#This Row],[27.02.2025]],0)</f>
        <v>0</v>
      </c>
      <c r="AK780" s="47">
        <f t="shared" si="187"/>
        <v>0</v>
      </c>
      <c r="AL780" s="162"/>
      <c r="AM780" s="166">
        <f>IF(PMKAFAAPAYER[[#This Row],[ ]]="Payé",PMKAFAAPAYER[[#This Row],[05.03.2025]],0)</f>
        <v>0</v>
      </c>
      <c r="AN780" s="161"/>
      <c r="AO780" s="166">
        <f>IF(PMKAFAAPAYER[[#This Row],[ ]]="Payé",PMKAFAAPAYER[[#This Row],[12.03.2025]],0)</f>
        <v>0</v>
      </c>
      <c r="AP780" s="161"/>
      <c r="AQ780" s="166">
        <f>IF(PMKAFAAPAYER[[#This Row],[ ]]="Payé",PMKAFAAPAYER[[#This Row],[19.03.2025]],0)</f>
        <v>0</v>
      </c>
      <c r="AR780" s="161"/>
      <c r="AS780" s="176">
        <f>IF(PMKAFAAPAYER[[#This Row],[ ]]="Payé",PMKAFAAPAYER[[#This Row],[26.03.2025]],0)</f>
        <v>0</v>
      </c>
      <c r="AT780" s="17">
        <f t="shared" si="188"/>
        <v>0</v>
      </c>
      <c r="AU780" s="162"/>
      <c r="AV780" s="166">
        <f>IF(PMKAFAAPAYER[[#This Row],[ ]]="Payé",PMKAFAAPAYER[[#This Row],[02.04.2025]],0)</f>
        <v>0</v>
      </c>
      <c r="AW780" s="161"/>
      <c r="AX780" s="166">
        <f>IF(PMKAFAAPAYER[[#This Row],[ ]]="Payé",PMKAFAAPAYER[[#This Row],[09.04.2025]],0)</f>
        <v>0</v>
      </c>
      <c r="AY780" s="161"/>
      <c r="AZ780" s="166">
        <f>IF(PMKAFAAPAYER[[#This Row],[ ]]="Payé",PMKAFAAPAYER[[#This Row],[16.04.2025]],0)</f>
        <v>0</v>
      </c>
      <c r="BA780" s="161"/>
      <c r="BB780" s="166">
        <f>IF(PMKAFAAPAYER[[#This Row],[ ]]="Payé",PMKAFAAPAYER[[#This Row],[23.04.2025]],0)</f>
        <v>0</v>
      </c>
      <c r="BC780" s="161"/>
      <c r="BD780" s="176">
        <f>IF(PMKAFAAPAYER[[#This Row],[ ]]="Payé",PMKAFAAPAYER[[#This Row],[30.04.2025]],0)</f>
        <v>0</v>
      </c>
      <c r="BE780" s="18">
        <f t="shared" si="189"/>
        <v>0</v>
      </c>
      <c r="BF780" s="162"/>
      <c r="BG780" s="166">
        <f>IF(PMKAFAAPAYER[[#This Row],[ ]]="Payé",PMKAFAAPAYER[[#This Row],[07.05.2025]],0)</f>
        <v>0</v>
      </c>
      <c r="BH780" s="161"/>
      <c r="BI780" s="166">
        <f>IF(PMKAFAAPAYER[[#This Row],[ ]]="Payé",PMKAFAAPAYER[[#This Row],[14.05.2025]],0)</f>
        <v>0</v>
      </c>
      <c r="BJ780" s="161"/>
      <c r="BK780" s="166">
        <f>IF(PMKAFAAPAYER[[#This Row],[ ]]="Payé",PMKAFAAPAYER[[#This Row],[21.05.2025]],0)</f>
        <v>0</v>
      </c>
      <c r="BL780" s="161"/>
      <c r="BM780" s="176">
        <f>IF(PMKAFAAPAYER[[#This Row],[ ]]="Payé",PMKAFAAPAYER[[#This Row],[28.05.2025]],0)</f>
        <v>0</v>
      </c>
      <c r="BN780" s="17">
        <f t="shared" si="190"/>
        <v>0</v>
      </c>
      <c r="BO780" s="162"/>
      <c r="BP780" s="166">
        <f>IF(PMKAFAAPAYER[[#This Row],[ ]]="Payé",PMKAFAAPAYER[[#This Row],[04.06.2025]],0)</f>
        <v>0</v>
      </c>
      <c r="BQ780" s="161"/>
      <c r="BR780" s="166">
        <f>IF(PMKAFAAPAYER[[#This Row],[ ]]="Payé",PMKAFAAPAYER[[#This Row],[11.06.2025]],0)</f>
        <v>0</v>
      </c>
      <c r="BS780" s="161"/>
      <c r="BT780" s="166">
        <f>IF(PMKAFAAPAYER[[#This Row],[ ]]="Payé",PMKAFAAPAYER[[#This Row],[18.06.2025]],0)</f>
        <v>0</v>
      </c>
      <c r="BU780" s="161"/>
      <c r="BV780" s="176">
        <f>IF(PMKAFAAPAYER[[#This Row],[ ]]="Payé",PMKAFAAPAYER[[#This Row],[25.06.2025]],0)</f>
        <v>0</v>
      </c>
      <c r="BW780" s="18">
        <f t="shared" si="191"/>
        <v>0</v>
      </c>
      <c r="BX780" s="162"/>
      <c r="BY780" s="166">
        <f>IF(PMKAFAAPAYER[[#This Row],[ ]]="Payé",PMKAFAAPAYER[[#This Row],[02.07.2025]],0)</f>
        <v>0</v>
      </c>
      <c r="BZ780" s="161"/>
      <c r="CA780" s="166">
        <f>IF(PMKAFAAPAYER[[#This Row],[ ]]="Payé",PMKAFAAPAYER[[#This Row],[09.07.2025]],0)</f>
        <v>0</v>
      </c>
      <c r="CB780" s="161"/>
      <c r="CC780" s="166">
        <f>IF(PMKAFAAPAYER[[#This Row],[ ]]="Payé",PMKAFAAPAYER[[#This Row],[16.07.2025]],0)</f>
        <v>0</v>
      </c>
      <c r="CD780" s="161"/>
      <c r="CE780" s="166">
        <f>IF(PMKAFAAPAYER[[#This Row],[ ]]="Payé",PMKAFAAPAYER[[#This Row],[23.07.2025]],0)</f>
        <v>0</v>
      </c>
      <c r="CF780" s="161"/>
      <c r="CG780" s="176">
        <f>IF(PMKAFAAPAYER[[#This Row],[ ]]="Payé",PMKAFAAPAYER[[#This Row],[30.07.2025]],0)</f>
        <v>0</v>
      </c>
      <c r="CH780" s="17">
        <f t="shared" si="192"/>
        <v>0</v>
      </c>
      <c r="CI780" s="162"/>
      <c r="CJ780" s="166">
        <f>IF(PMKAFAAPAYER[[#This Row],[ ]]="Payé",PMKAFAAPAYER[[#This Row],[06.08.2025]],0)</f>
        <v>0</v>
      </c>
      <c r="CK780" s="161"/>
      <c r="CL780" s="166">
        <f>IF(PMKAFAAPAYER[[#This Row],[ ]]="Payé",PMKAFAAPAYER[[#This Row],[13.08.2025]],0)</f>
        <v>0</v>
      </c>
      <c r="CM780" s="161"/>
      <c r="CN780" s="166">
        <f>IF(PMKAFAAPAYER[[#This Row],[ ]]="Payé",PMKAFAAPAYER[[#This Row],[20.08.2025]],0)</f>
        <v>0</v>
      </c>
      <c r="CO780" s="161"/>
      <c r="CP780" s="176">
        <f>IF(PMKAFAAPAYER[[#This Row],[ ]]="Payé",PMKAFAAPAYER[[#This Row],[27.08.2025]],0)</f>
        <v>0</v>
      </c>
      <c r="CQ780" s="18">
        <f t="shared" si="193"/>
        <v>0</v>
      </c>
      <c r="CR780" s="162"/>
      <c r="CS780" s="166">
        <f>IF(PMKAFAAPAYER[[#This Row],[ ]]="Payé",PMKAFAAPAYER[[#This Row],[03.09.2025]],0)</f>
        <v>0</v>
      </c>
      <c r="CT780" s="161"/>
      <c r="CU780" s="166">
        <f>IF(PMKAFAAPAYER[[#This Row],[ ]]="Payé",PMKAFAAPAYER[[#This Row],[10.09.2025]],0)</f>
        <v>0</v>
      </c>
      <c r="CV780" s="161"/>
      <c r="CW780" s="166">
        <f>IF(PMKAFAAPAYER[[#This Row],[ ]]="Payé",PMKAFAAPAYER[[#This Row],[17.09.2025]],0)</f>
        <v>0</v>
      </c>
      <c r="CX780" s="161"/>
      <c r="CY780" s="176">
        <f>IF(PMKAFAAPAYER[[#This Row],[ ]]="Payé",PMKAFAAPAYER[[#This Row],[24.09.2025]],0)</f>
        <v>0</v>
      </c>
      <c r="CZ780" s="17">
        <f t="shared" si="194"/>
        <v>0</v>
      </c>
      <c r="DA780" s="162"/>
      <c r="DB780" s="166">
        <f>IF(PMKAFAAPAYER[[#This Row],[ ]]="Payé",PMKAFAAPAYER[[#This Row],[01.10.2025]],0)</f>
        <v>0</v>
      </c>
      <c r="DC780" s="161"/>
      <c r="DD780" s="166">
        <f>IF(PMKAFAAPAYER[[#This Row],[ ]]="Payé",PMKAFAAPAYER[[#This Row],[08.10.2025]],0)</f>
        <v>0</v>
      </c>
      <c r="DE780" s="161"/>
      <c r="DF780" s="166">
        <f>IF(PMKAFAAPAYER[[#This Row],[ ]]="Payé",PMKAFAAPAYER[[#This Row],[15.10.2025]],0)</f>
        <v>0</v>
      </c>
      <c r="DG780" s="161"/>
      <c r="DH780" s="166">
        <f>IF(PMKAFAAPAYER[[#This Row],[ ]]="Payé",PMKAFAAPAYER[[#This Row],[22.10.2025]],0)</f>
        <v>0</v>
      </c>
      <c r="DI780" s="161"/>
      <c r="DJ780" s="176">
        <f>IF(PMKAFAAPAYER[[#This Row],[ ]]="Payé",PMKAFAAPAYER[[#This Row],[29.10.2025]],0)</f>
        <v>0</v>
      </c>
      <c r="DK780" s="18">
        <f t="shared" si="195"/>
        <v>0</v>
      </c>
      <c r="DL780" s="162"/>
      <c r="DM780" s="166">
        <f>IF(PMKAFAAPAYER[[#This Row],[ ]]="Payé",PMKAFAAPAYER[[#This Row],[05.11.2025]],0)</f>
        <v>0</v>
      </c>
      <c r="DN780" s="161"/>
      <c r="DO780" s="166">
        <f>IF(PMKAFAAPAYER[[#This Row],[ ]]="Payé",PMKAFAAPAYER[[#This Row],[12.11.2025]],0)</f>
        <v>0</v>
      </c>
      <c r="DP780" s="161"/>
      <c r="DQ780" s="166">
        <f>IF(PMKAFAAPAYER[[#This Row],[ ]]="Payé",PMKAFAAPAYER[[#This Row],[19.11.2025]],0)</f>
        <v>0</v>
      </c>
      <c r="DR780" s="161"/>
      <c r="DS780" s="176">
        <f>IF(PMKAFAAPAYER[[#This Row],[ ]]="Payé",PMKAFAAPAYER[[#This Row],[26.11.2025]],0)</f>
        <v>0</v>
      </c>
      <c r="DT780" s="17">
        <f t="shared" si="196"/>
        <v>0</v>
      </c>
      <c r="DU780" s="162"/>
      <c r="DV780" s="166">
        <f>IF(PMKAFAAPAYER[[#This Row],[ ]]="Payé",PMKAFAAPAYER[[#This Row],[03.12.2025]],0)</f>
        <v>0</v>
      </c>
      <c r="DW780" s="161"/>
      <c r="DX780" s="166">
        <f>IF(PMKAFAAPAYER[[#This Row],[ ]]="Payé",PMKAFAAPAYER[[#This Row],[10.12.2025]],0)</f>
        <v>0</v>
      </c>
      <c r="DY780" s="161"/>
      <c r="DZ780" s="166">
        <f>IF(PMKAFAAPAYER[[#This Row],[ ]]="Payé",PMKAFAAPAYER[[#This Row],[17.12.2025]],0)</f>
        <v>0</v>
      </c>
      <c r="EA780" s="161"/>
      <c r="EB780" s="166">
        <f>IF(PMKAFAAPAYER[[#This Row],[ ]]="Payé",PMKAFAAPAYER[[#This Row],[24.12.2025]],0)</f>
        <v>0</v>
      </c>
      <c r="EC780" s="161"/>
      <c r="ED780" s="176">
        <f>IF(PMKAFAAPAYER[[#This Row],[ ]]="Payé",PMKAFAAPAYER[[#This Row],[31.12.2025]],0)</f>
        <v>0</v>
      </c>
      <c r="EE780" s="18">
        <f t="shared" si="197"/>
        <v>0</v>
      </c>
      <c r="EF780" s="11">
        <f t="shared" si="198"/>
        <v>0</v>
      </c>
      <c r="EG780" s="16">
        <f>+PMKAFAAPAYER[[#This Row],[CHF]]-PMKAFAAPAYER[[#This Row],[T2025]]</f>
        <v>0</v>
      </c>
    </row>
    <row r="781" spans="1:137" x14ac:dyDescent="0.3">
      <c r="A781" s="9">
        <f t="shared" si="199"/>
        <v>776</v>
      </c>
      <c r="B781" s="250"/>
      <c r="C781" s="251"/>
      <c r="D781" s="252"/>
      <c r="E781" s="253"/>
      <c r="F781" s="265">
        <f t="shared" si="185"/>
        <v>0</v>
      </c>
      <c r="G781" s="254"/>
      <c r="H781" s="255"/>
      <c r="I781" s="256"/>
      <c r="J781" s="14"/>
      <c r="K781" s="14"/>
      <c r="L781" s="14"/>
      <c r="N781" s="15"/>
      <c r="P781" s="258"/>
      <c r="Q781" s="259"/>
      <c r="R781" s="260"/>
      <c r="S781" s="166">
        <f>IF(PMKAFAAPAYER[[#This Row],[ ]]="Payé",PMKAFAAPAYER[[#This Row],[02.01.2025]],0)</f>
        <v>0</v>
      </c>
      <c r="T781" s="234"/>
      <c r="U781" s="166">
        <f>IF(PMKAFAAPAYER[[#This Row],[ ]]="Payé",PMKAFAAPAYER[[#This Row],[09.01.2025]],0)</f>
        <v>0</v>
      </c>
      <c r="V781" s="234"/>
      <c r="W781" s="166">
        <f>IF(PMKAFAAPAYER[[#This Row],[ ]]="Payé",PMKAFAAPAYER[[#This Row],[16.01.2025]],0)</f>
        <v>0</v>
      </c>
      <c r="X781" s="234"/>
      <c r="Y781" s="166">
        <f>IF(PMKAFAAPAYER[[#This Row],[ ]]="Payé",PMKAFAAPAYER[[#This Row],[23.01.2025]],0)</f>
        <v>0</v>
      </c>
      <c r="Z781" s="234"/>
      <c r="AA781" s="176">
        <f>IF(PMKAFAAPAYER[[#This Row],[ ]]="Payé",PMKAFAAPAYER[[#This Row],[30.01.2025]],0)</f>
        <v>0</v>
      </c>
      <c r="AB781" s="32">
        <f t="shared" si="186"/>
        <v>0</v>
      </c>
      <c r="AC781" s="234"/>
      <c r="AD781" s="166">
        <f>IF(PMKAFAAPAYER[[#This Row],[ ]]="Payé",PMKAFAAPAYER[[#This Row],[06.02.2025]],0)</f>
        <v>0</v>
      </c>
      <c r="AE781" s="234"/>
      <c r="AF781" s="166">
        <f>IF(PMKAFAAPAYER[[#This Row],[ ]]="Payé",PMKAFAAPAYER[[#This Row],[13.02.2025]],0)</f>
        <v>0</v>
      </c>
      <c r="AG781" s="234"/>
      <c r="AH781" s="166">
        <f>IF(PMKAFAAPAYER[[#This Row],[ ]]="Payé",PMKAFAAPAYER[[#This Row],[20.02.2025]],0)</f>
        <v>0</v>
      </c>
      <c r="AI781" s="234"/>
      <c r="AJ781" s="176">
        <f>IF(PMKAFAAPAYER[[#This Row],[ ]]="Payé",PMKAFAAPAYER[[#This Row],[27.02.2025]],0)</f>
        <v>0</v>
      </c>
      <c r="AK781" s="47">
        <f t="shared" si="187"/>
        <v>0</v>
      </c>
      <c r="AL781" s="162"/>
      <c r="AM781" s="166">
        <f>IF(PMKAFAAPAYER[[#This Row],[ ]]="Payé",PMKAFAAPAYER[[#This Row],[05.03.2025]],0)</f>
        <v>0</v>
      </c>
      <c r="AN781" s="161"/>
      <c r="AO781" s="166">
        <f>IF(PMKAFAAPAYER[[#This Row],[ ]]="Payé",PMKAFAAPAYER[[#This Row],[12.03.2025]],0)</f>
        <v>0</v>
      </c>
      <c r="AP781" s="161"/>
      <c r="AQ781" s="166">
        <f>IF(PMKAFAAPAYER[[#This Row],[ ]]="Payé",PMKAFAAPAYER[[#This Row],[19.03.2025]],0)</f>
        <v>0</v>
      </c>
      <c r="AR781" s="161"/>
      <c r="AS781" s="176">
        <f>IF(PMKAFAAPAYER[[#This Row],[ ]]="Payé",PMKAFAAPAYER[[#This Row],[26.03.2025]],0)</f>
        <v>0</v>
      </c>
      <c r="AT781" s="17">
        <f t="shared" si="188"/>
        <v>0</v>
      </c>
      <c r="AU781" s="162"/>
      <c r="AV781" s="166">
        <f>IF(PMKAFAAPAYER[[#This Row],[ ]]="Payé",PMKAFAAPAYER[[#This Row],[02.04.2025]],0)</f>
        <v>0</v>
      </c>
      <c r="AW781" s="161"/>
      <c r="AX781" s="166">
        <f>IF(PMKAFAAPAYER[[#This Row],[ ]]="Payé",PMKAFAAPAYER[[#This Row],[09.04.2025]],0)</f>
        <v>0</v>
      </c>
      <c r="AY781" s="161"/>
      <c r="AZ781" s="166">
        <f>IF(PMKAFAAPAYER[[#This Row],[ ]]="Payé",PMKAFAAPAYER[[#This Row],[16.04.2025]],0)</f>
        <v>0</v>
      </c>
      <c r="BA781" s="161"/>
      <c r="BB781" s="166">
        <f>IF(PMKAFAAPAYER[[#This Row],[ ]]="Payé",PMKAFAAPAYER[[#This Row],[23.04.2025]],0)</f>
        <v>0</v>
      </c>
      <c r="BC781" s="161"/>
      <c r="BD781" s="176">
        <f>IF(PMKAFAAPAYER[[#This Row],[ ]]="Payé",PMKAFAAPAYER[[#This Row],[30.04.2025]],0)</f>
        <v>0</v>
      </c>
      <c r="BE781" s="18">
        <f t="shared" si="189"/>
        <v>0</v>
      </c>
      <c r="BF781" s="162"/>
      <c r="BG781" s="166">
        <f>IF(PMKAFAAPAYER[[#This Row],[ ]]="Payé",PMKAFAAPAYER[[#This Row],[07.05.2025]],0)</f>
        <v>0</v>
      </c>
      <c r="BH781" s="161"/>
      <c r="BI781" s="166">
        <f>IF(PMKAFAAPAYER[[#This Row],[ ]]="Payé",PMKAFAAPAYER[[#This Row],[14.05.2025]],0)</f>
        <v>0</v>
      </c>
      <c r="BJ781" s="161"/>
      <c r="BK781" s="166">
        <f>IF(PMKAFAAPAYER[[#This Row],[ ]]="Payé",PMKAFAAPAYER[[#This Row],[21.05.2025]],0)</f>
        <v>0</v>
      </c>
      <c r="BL781" s="161"/>
      <c r="BM781" s="176">
        <f>IF(PMKAFAAPAYER[[#This Row],[ ]]="Payé",PMKAFAAPAYER[[#This Row],[28.05.2025]],0)</f>
        <v>0</v>
      </c>
      <c r="BN781" s="17">
        <f t="shared" si="190"/>
        <v>0</v>
      </c>
      <c r="BO781" s="162"/>
      <c r="BP781" s="166">
        <f>IF(PMKAFAAPAYER[[#This Row],[ ]]="Payé",PMKAFAAPAYER[[#This Row],[04.06.2025]],0)</f>
        <v>0</v>
      </c>
      <c r="BQ781" s="161"/>
      <c r="BR781" s="166">
        <f>IF(PMKAFAAPAYER[[#This Row],[ ]]="Payé",PMKAFAAPAYER[[#This Row],[11.06.2025]],0)</f>
        <v>0</v>
      </c>
      <c r="BS781" s="161"/>
      <c r="BT781" s="166">
        <f>IF(PMKAFAAPAYER[[#This Row],[ ]]="Payé",PMKAFAAPAYER[[#This Row],[18.06.2025]],0)</f>
        <v>0</v>
      </c>
      <c r="BU781" s="161"/>
      <c r="BV781" s="176">
        <f>IF(PMKAFAAPAYER[[#This Row],[ ]]="Payé",PMKAFAAPAYER[[#This Row],[25.06.2025]],0)</f>
        <v>0</v>
      </c>
      <c r="BW781" s="18">
        <f t="shared" si="191"/>
        <v>0</v>
      </c>
      <c r="BX781" s="162"/>
      <c r="BY781" s="166">
        <f>IF(PMKAFAAPAYER[[#This Row],[ ]]="Payé",PMKAFAAPAYER[[#This Row],[02.07.2025]],0)</f>
        <v>0</v>
      </c>
      <c r="BZ781" s="161"/>
      <c r="CA781" s="166">
        <f>IF(PMKAFAAPAYER[[#This Row],[ ]]="Payé",PMKAFAAPAYER[[#This Row],[09.07.2025]],0)</f>
        <v>0</v>
      </c>
      <c r="CB781" s="161"/>
      <c r="CC781" s="166">
        <f>IF(PMKAFAAPAYER[[#This Row],[ ]]="Payé",PMKAFAAPAYER[[#This Row],[16.07.2025]],0)</f>
        <v>0</v>
      </c>
      <c r="CD781" s="161"/>
      <c r="CE781" s="166">
        <f>IF(PMKAFAAPAYER[[#This Row],[ ]]="Payé",PMKAFAAPAYER[[#This Row],[23.07.2025]],0)</f>
        <v>0</v>
      </c>
      <c r="CF781" s="161"/>
      <c r="CG781" s="176">
        <f>IF(PMKAFAAPAYER[[#This Row],[ ]]="Payé",PMKAFAAPAYER[[#This Row],[30.07.2025]],0)</f>
        <v>0</v>
      </c>
      <c r="CH781" s="17">
        <f t="shared" si="192"/>
        <v>0</v>
      </c>
      <c r="CI781" s="162"/>
      <c r="CJ781" s="166">
        <f>IF(PMKAFAAPAYER[[#This Row],[ ]]="Payé",PMKAFAAPAYER[[#This Row],[06.08.2025]],0)</f>
        <v>0</v>
      </c>
      <c r="CK781" s="161"/>
      <c r="CL781" s="166">
        <f>IF(PMKAFAAPAYER[[#This Row],[ ]]="Payé",PMKAFAAPAYER[[#This Row],[13.08.2025]],0)</f>
        <v>0</v>
      </c>
      <c r="CM781" s="161"/>
      <c r="CN781" s="166">
        <f>IF(PMKAFAAPAYER[[#This Row],[ ]]="Payé",PMKAFAAPAYER[[#This Row],[20.08.2025]],0)</f>
        <v>0</v>
      </c>
      <c r="CO781" s="161"/>
      <c r="CP781" s="176">
        <f>IF(PMKAFAAPAYER[[#This Row],[ ]]="Payé",PMKAFAAPAYER[[#This Row],[27.08.2025]],0)</f>
        <v>0</v>
      </c>
      <c r="CQ781" s="18">
        <f t="shared" si="193"/>
        <v>0</v>
      </c>
      <c r="CR781" s="162"/>
      <c r="CS781" s="166">
        <f>IF(PMKAFAAPAYER[[#This Row],[ ]]="Payé",PMKAFAAPAYER[[#This Row],[03.09.2025]],0)</f>
        <v>0</v>
      </c>
      <c r="CT781" s="161"/>
      <c r="CU781" s="166">
        <f>IF(PMKAFAAPAYER[[#This Row],[ ]]="Payé",PMKAFAAPAYER[[#This Row],[10.09.2025]],0)</f>
        <v>0</v>
      </c>
      <c r="CV781" s="161"/>
      <c r="CW781" s="166">
        <f>IF(PMKAFAAPAYER[[#This Row],[ ]]="Payé",PMKAFAAPAYER[[#This Row],[17.09.2025]],0)</f>
        <v>0</v>
      </c>
      <c r="CX781" s="161"/>
      <c r="CY781" s="176">
        <f>IF(PMKAFAAPAYER[[#This Row],[ ]]="Payé",PMKAFAAPAYER[[#This Row],[24.09.2025]],0)</f>
        <v>0</v>
      </c>
      <c r="CZ781" s="17">
        <f t="shared" si="194"/>
        <v>0</v>
      </c>
      <c r="DA781" s="162"/>
      <c r="DB781" s="166">
        <f>IF(PMKAFAAPAYER[[#This Row],[ ]]="Payé",PMKAFAAPAYER[[#This Row],[01.10.2025]],0)</f>
        <v>0</v>
      </c>
      <c r="DC781" s="161"/>
      <c r="DD781" s="166">
        <f>IF(PMKAFAAPAYER[[#This Row],[ ]]="Payé",PMKAFAAPAYER[[#This Row],[08.10.2025]],0)</f>
        <v>0</v>
      </c>
      <c r="DE781" s="161"/>
      <c r="DF781" s="166">
        <f>IF(PMKAFAAPAYER[[#This Row],[ ]]="Payé",PMKAFAAPAYER[[#This Row],[15.10.2025]],0)</f>
        <v>0</v>
      </c>
      <c r="DG781" s="161"/>
      <c r="DH781" s="166">
        <f>IF(PMKAFAAPAYER[[#This Row],[ ]]="Payé",PMKAFAAPAYER[[#This Row],[22.10.2025]],0)</f>
        <v>0</v>
      </c>
      <c r="DI781" s="161"/>
      <c r="DJ781" s="176">
        <f>IF(PMKAFAAPAYER[[#This Row],[ ]]="Payé",PMKAFAAPAYER[[#This Row],[29.10.2025]],0)</f>
        <v>0</v>
      </c>
      <c r="DK781" s="18">
        <f t="shared" si="195"/>
        <v>0</v>
      </c>
      <c r="DL781" s="162"/>
      <c r="DM781" s="166">
        <f>IF(PMKAFAAPAYER[[#This Row],[ ]]="Payé",PMKAFAAPAYER[[#This Row],[05.11.2025]],0)</f>
        <v>0</v>
      </c>
      <c r="DN781" s="161"/>
      <c r="DO781" s="166">
        <f>IF(PMKAFAAPAYER[[#This Row],[ ]]="Payé",PMKAFAAPAYER[[#This Row],[12.11.2025]],0)</f>
        <v>0</v>
      </c>
      <c r="DP781" s="161"/>
      <c r="DQ781" s="166">
        <f>IF(PMKAFAAPAYER[[#This Row],[ ]]="Payé",PMKAFAAPAYER[[#This Row],[19.11.2025]],0)</f>
        <v>0</v>
      </c>
      <c r="DR781" s="161"/>
      <c r="DS781" s="176">
        <f>IF(PMKAFAAPAYER[[#This Row],[ ]]="Payé",PMKAFAAPAYER[[#This Row],[26.11.2025]],0)</f>
        <v>0</v>
      </c>
      <c r="DT781" s="17">
        <f t="shared" si="196"/>
        <v>0</v>
      </c>
      <c r="DU781" s="162"/>
      <c r="DV781" s="166">
        <f>IF(PMKAFAAPAYER[[#This Row],[ ]]="Payé",PMKAFAAPAYER[[#This Row],[03.12.2025]],0)</f>
        <v>0</v>
      </c>
      <c r="DW781" s="161"/>
      <c r="DX781" s="166">
        <f>IF(PMKAFAAPAYER[[#This Row],[ ]]="Payé",PMKAFAAPAYER[[#This Row],[10.12.2025]],0)</f>
        <v>0</v>
      </c>
      <c r="DY781" s="161"/>
      <c r="DZ781" s="166">
        <f>IF(PMKAFAAPAYER[[#This Row],[ ]]="Payé",PMKAFAAPAYER[[#This Row],[17.12.2025]],0)</f>
        <v>0</v>
      </c>
      <c r="EA781" s="161"/>
      <c r="EB781" s="166">
        <f>IF(PMKAFAAPAYER[[#This Row],[ ]]="Payé",PMKAFAAPAYER[[#This Row],[24.12.2025]],0)</f>
        <v>0</v>
      </c>
      <c r="EC781" s="161"/>
      <c r="ED781" s="176">
        <f>IF(PMKAFAAPAYER[[#This Row],[ ]]="Payé",PMKAFAAPAYER[[#This Row],[31.12.2025]],0)</f>
        <v>0</v>
      </c>
      <c r="EE781" s="18">
        <f t="shared" si="197"/>
        <v>0</v>
      </c>
      <c r="EF781" s="11">
        <f t="shared" si="198"/>
        <v>0</v>
      </c>
      <c r="EG781" s="16">
        <f>+PMKAFAAPAYER[[#This Row],[CHF]]-PMKAFAAPAYER[[#This Row],[T2025]]</f>
        <v>0</v>
      </c>
    </row>
    <row r="782" spans="1:137" x14ac:dyDescent="0.3">
      <c r="A782" s="9">
        <f t="shared" si="199"/>
        <v>777</v>
      </c>
      <c r="B782" s="250"/>
      <c r="C782" s="251"/>
      <c r="D782" s="252"/>
      <c r="E782" s="253"/>
      <c r="F782" s="265">
        <f t="shared" si="185"/>
        <v>0</v>
      </c>
      <c r="G782" s="254"/>
      <c r="H782" s="255"/>
      <c r="I782" s="256"/>
      <c r="J782" s="14"/>
      <c r="K782" s="14"/>
      <c r="L782" s="14"/>
      <c r="N782" s="15"/>
      <c r="P782" s="258"/>
      <c r="Q782" s="259"/>
      <c r="R782" s="260"/>
      <c r="S782" s="166">
        <f>IF(PMKAFAAPAYER[[#This Row],[ ]]="Payé",PMKAFAAPAYER[[#This Row],[02.01.2025]],0)</f>
        <v>0</v>
      </c>
      <c r="T782" s="234"/>
      <c r="U782" s="166">
        <f>IF(PMKAFAAPAYER[[#This Row],[ ]]="Payé",PMKAFAAPAYER[[#This Row],[09.01.2025]],0)</f>
        <v>0</v>
      </c>
      <c r="V782" s="234"/>
      <c r="W782" s="166">
        <f>IF(PMKAFAAPAYER[[#This Row],[ ]]="Payé",PMKAFAAPAYER[[#This Row],[16.01.2025]],0)</f>
        <v>0</v>
      </c>
      <c r="X782" s="234"/>
      <c r="Y782" s="166">
        <f>IF(PMKAFAAPAYER[[#This Row],[ ]]="Payé",PMKAFAAPAYER[[#This Row],[23.01.2025]],0)</f>
        <v>0</v>
      </c>
      <c r="Z782" s="234"/>
      <c r="AA782" s="176">
        <f>IF(PMKAFAAPAYER[[#This Row],[ ]]="Payé",PMKAFAAPAYER[[#This Row],[30.01.2025]],0)</f>
        <v>0</v>
      </c>
      <c r="AB782" s="32">
        <f t="shared" si="186"/>
        <v>0</v>
      </c>
      <c r="AC782" s="234"/>
      <c r="AD782" s="166">
        <f>IF(PMKAFAAPAYER[[#This Row],[ ]]="Payé",PMKAFAAPAYER[[#This Row],[06.02.2025]],0)</f>
        <v>0</v>
      </c>
      <c r="AE782" s="234"/>
      <c r="AF782" s="166">
        <f>IF(PMKAFAAPAYER[[#This Row],[ ]]="Payé",PMKAFAAPAYER[[#This Row],[13.02.2025]],0)</f>
        <v>0</v>
      </c>
      <c r="AG782" s="234"/>
      <c r="AH782" s="166">
        <f>IF(PMKAFAAPAYER[[#This Row],[ ]]="Payé",PMKAFAAPAYER[[#This Row],[20.02.2025]],0)</f>
        <v>0</v>
      </c>
      <c r="AI782" s="234"/>
      <c r="AJ782" s="176">
        <f>IF(PMKAFAAPAYER[[#This Row],[ ]]="Payé",PMKAFAAPAYER[[#This Row],[27.02.2025]],0)</f>
        <v>0</v>
      </c>
      <c r="AK782" s="47">
        <f t="shared" si="187"/>
        <v>0</v>
      </c>
      <c r="AL782" s="162"/>
      <c r="AM782" s="166">
        <f>IF(PMKAFAAPAYER[[#This Row],[ ]]="Payé",PMKAFAAPAYER[[#This Row],[05.03.2025]],0)</f>
        <v>0</v>
      </c>
      <c r="AN782" s="161"/>
      <c r="AO782" s="166">
        <f>IF(PMKAFAAPAYER[[#This Row],[ ]]="Payé",PMKAFAAPAYER[[#This Row],[12.03.2025]],0)</f>
        <v>0</v>
      </c>
      <c r="AP782" s="161"/>
      <c r="AQ782" s="166">
        <f>IF(PMKAFAAPAYER[[#This Row],[ ]]="Payé",PMKAFAAPAYER[[#This Row],[19.03.2025]],0)</f>
        <v>0</v>
      </c>
      <c r="AR782" s="161"/>
      <c r="AS782" s="176">
        <f>IF(PMKAFAAPAYER[[#This Row],[ ]]="Payé",PMKAFAAPAYER[[#This Row],[26.03.2025]],0)</f>
        <v>0</v>
      </c>
      <c r="AT782" s="17">
        <f t="shared" si="188"/>
        <v>0</v>
      </c>
      <c r="AU782" s="162"/>
      <c r="AV782" s="166">
        <f>IF(PMKAFAAPAYER[[#This Row],[ ]]="Payé",PMKAFAAPAYER[[#This Row],[02.04.2025]],0)</f>
        <v>0</v>
      </c>
      <c r="AW782" s="161"/>
      <c r="AX782" s="166">
        <f>IF(PMKAFAAPAYER[[#This Row],[ ]]="Payé",PMKAFAAPAYER[[#This Row],[09.04.2025]],0)</f>
        <v>0</v>
      </c>
      <c r="AY782" s="161"/>
      <c r="AZ782" s="166">
        <f>IF(PMKAFAAPAYER[[#This Row],[ ]]="Payé",PMKAFAAPAYER[[#This Row],[16.04.2025]],0)</f>
        <v>0</v>
      </c>
      <c r="BA782" s="161"/>
      <c r="BB782" s="166">
        <f>IF(PMKAFAAPAYER[[#This Row],[ ]]="Payé",PMKAFAAPAYER[[#This Row],[23.04.2025]],0)</f>
        <v>0</v>
      </c>
      <c r="BC782" s="161"/>
      <c r="BD782" s="176">
        <f>IF(PMKAFAAPAYER[[#This Row],[ ]]="Payé",PMKAFAAPAYER[[#This Row],[30.04.2025]],0)</f>
        <v>0</v>
      </c>
      <c r="BE782" s="18">
        <f t="shared" si="189"/>
        <v>0</v>
      </c>
      <c r="BF782" s="162"/>
      <c r="BG782" s="166">
        <f>IF(PMKAFAAPAYER[[#This Row],[ ]]="Payé",PMKAFAAPAYER[[#This Row],[07.05.2025]],0)</f>
        <v>0</v>
      </c>
      <c r="BH782" s="161"/>
      <c r="BI782" s="166">
        <f>IF(PMKAFAAPAYER[[#This Row],[ ]]="Payé",PMKAFAAPAYER[[#This Row],[14.05.2025]],0)</f>
        <v>0</v>
      </c>
      <c r="BJ782" s="161"/>
      <c r="BK782" s="166">
        <f>IF(PMKAFAAPAYER[[#This Row],[ ]]="Payé",PMKAFAAPAYER[[#This Row],[21.05.2025]],0)</f>
        <v>0</v>
      </c>
      <c r="BL782" s="161"/>
      <c r="BM782" s="176">
        <f>IF(PMKAFAAPAYER[[#This Row],[ ]]="Payé",PMKAFAAPAYER[[#This Row],[28.05.2025]],0)</f>
        <v>0</v>
      </c>
      <c r="BN782" s="17">
        <f t="shared" si="190"/>
        <v>0</v>
      </c>
      <c r="BO782" s="162"/>
      <c r="BP782" s="166">
        <f>IF(PMKAFAAPAYER[[#This Row],[ ]]="Payé",PMKAFAAPAYER[[#This Row],[04.06.2025]],0)</f>
        <v>0</v>
      </c>
      <c r="BQ782" s="161"/>
      <c r="BR782" s="166">
        <f>IF(PMKAFAAPAYER[[#This Row],[ ]]="Payé",PMKAFAAPAYER[[#This Row],[11.06.2025]],0)</f>
        <v>0</v>
      </c>
      <c r="BS782" s="161"/>
      <c r="BT782" s="166">
        <f>IF(PMKAFAAPAYER[[#This Row],[ ]]="Payé",PMKAFAAPAYER[[#This Row],[18.06.2025]],0)</f>
        <v>0</v>
      </c>
      <c r="BU782" s="161"/>
      <c r="BV782" s="176">
        <f>IF(PMKAFAAPAYER[[#This Row],[ ]]="Payé",PMKAFAAPAYER[[#This Row],[25.06.2025]],0)</f>
        <v>0</v>
      </c>
      <c r="BW782" s="18">
        <f t="shared" si="191"/>
        <v>0</v>
      </c>
      <c r="BX782" s="162"/>
      <c r="BY782" s="166">
        <f>IF(PMKAFAAPAYER[[#This Row],[ ]]="Payé",PMKAFAAPAYER[[#This Row],[02.07.2025]],0)</f>
        <v>0</v>
      </c>
      <c r="BZ782" s="161"/>
      <c r="CA782" s="166">
        <f>IF(PMKAFAAPAYER[[#This Row],[ ]]="Payé",PMKAFAAPAYER[[#This Row],[09.07.2025]],0)</f>
        <v>0</v>
      </c>
      <c r="CB782" s="161"/>
      <c r="CC782" s="166">
        <f>IF(PMKAFAAPAYER[[#This Row],[ ]]="Payé",PMKAFAAPAYER[[#This Row],[16.07.2025]],0)</f>
        <v>0</v>
      </c>
      <c r="CD782" s="161"/>
      <c r="CE782" s="166">
        <f>IF(PMKAFAAPAYER[[#This Row],[ ]]="Payé",PMKAFAAPAYER[[#This Row],[23.07.2025]],0)</f>
        <v>0</v>
      </c>
      <c r="CF782" s="161"/>
      <c r="CG782" s="176">
        <f>IF(PMKAFAAPAYER[[#This Row],[ ]]="Payé",PMKAFAAPAYER[[#This Row],[30.07.2025]],0)</f>
        <v>0</v>
      </c>
      <c r="CH782" s="17">
        <f t="shared" si="192"/>
        <v>0</v>
      </c>
      <c r="CI782" s="162"/>
      <c r="CJ782" s="166">
        <f>IF(PMKAFAAPAYER[[#This Row],[ ]]="Payé",PMKAFAAPAYER[[#This Row],[06.08.2025]],0)</f>
        <v>0</v>
      </c>
      <c r="CK782" s="161"/>
      <c r="CL782" s="166">
        <f>IF(PMKAFAAPAYER[[#This Row],[ ]]="Payé",PMKAFAAPAYER[[#This Row],[13.08.2025]],0)</f>
        <v>0</v>
      </c>
      <c r="CM782" s="161"/>
      <c r="CN782" s="166">
        <f>IF(PMKAFAAPAYER[[#This Row],[ ]]="Payé",PMKAFAAPAYER[[#This Row],[20.08.2025]],0)</f>
        <v>0</v>
      </c>
      <c r="CO782" s="161"/>
      <c r="CP782" s="176">
        <f>IF(PMKAFAAPAYER[[#This Row],[ ]]="Payé",PMKAFAAPAYER[[#This Row],[27.08.2025]],0)</f>
        <v>0</v>
      </c>
      <c r="CQ782" s="18">
        <f t="shared" si="193"/>
        <v>0</v>
      </c>
      <c r="CR782" s="162"/>
      <c r="CS782" s="166">
        <f>IF(PMKAFAAPAYER[[#This Row],[ ]]="Payé",PMKAFAAPAYER[[#This Row],[03.09.2025]],0)</f>
        <v>0</v>
      </c>
      <c r="CT782" s="161"/>
      <c r="CU782" s="166">
        <f>IF(PMKAFAAPAYER[[#This Row],[ ]]="Payé",PMKAFAAPAYER[[#This Row],[10.09.2025]],0)</f>
        <v>0</v>
      </c>
      <c r="CV782" s="161"/>
      <c r="CW782" s="166">
        <f>IF(PMKAFAAPAYER[[#This Row],[ ]]="Payé",PMKAFAAPAYER[[#This Row],[17.09.2025]],0)</f>
        <v>0</v>
      </c>
      <c r="CX782" s="161"/>
      <c r="CY782" s="176">
        <f>IF(PMKAFAAPAYER[[#This Row],[ ]]="Payé",PMKAFAAPAYER[[#This Row],[24.09.2025]],0)</f>
        <v>0</v>
      </c>
      <c r="CZ782" s="17">
        <f t="shared" si="194"/>
        <v>0</v>
      </c>
      <c r="DA782" s="162"/>
      <c r="DB782" s="166">
        <f>IF(PMKAFAAPAYER[[#This Row],[ ]]="Payé",PMKAFAAPAYER[[#This Row],[01.10.2025]],0)</f>
        <v>0</v>
      </c>
      <c r="DC782" s="161"/>
      <c r="DD782" s="166">
        <f>IF(PMKAFAAPAYER[[#This Row],[ ]]="Payé",PMKAFAAPAYER[[#This Row],[08.10.2025]],0)</f>
        <v>0</v>
      </c>
      <c r="DE782" s="161"/>
      <c r="DF782" s="166">
        <f>IF(PMKAFAAPAYER[[#This Row],[ ]]="Payé",PMKAFAAPAYER[[#This Row],[15.10.2025]],0)</f>
        <v>0</v>
      </c>
      <c r="DG782" s="161"/>
      <c r="DH782" s="166">
        <f>IF(PMKAFAAPAYER[[#This Row],[ ]]="Payé",PMKAFAAPAYER[[#This Row],[22.10.2025]],0)</f>
        <v>0</v>
      </c>
      <c r="DI782" s="161"/>
      <c r="DJ782" s="176">
        <f>IF(PMKAFAAPAYER[[#This Row],[ ]]="Payé",PMKAFAAPAYER[[#This Row],[29.10.2025]],0)</f>
        <v>0</v>
      </c>
      <c r="DK782" s="18">
        <f t="shared" si="195"/>
        <v>0</v>
      </c>
      <c r="DL782" s="162"/>
      <c r="DM782" s="166">
        <f>IF(PMKAFAAPAYER[[#This Row],[ ]]="Payé",PMKAFAAPAYER[[#This Row],[05.11.2025]],0)</f>
        <v>0</v>
      </c>
      <c r="DN782" s="161"/>
      <c r="DO782" s="166">
        <f>IF(PMKAFAAPAYER[[#This Row],[ ]]="Payé",PMKAFAAPAYER[[#This Row],[12.11.2025]],0)</f>
        <v>0</v>
      </c>
      <c r="DP782" s="161"/>
      <c r="DQ782" s="166">
        <f>IF(PMKAFAAPAYER[[#This Row],[ ]]="Payé",PMKAFAAPAYER[[#This Row],[19.11.2025]],0)</f>
        <v>0</v>
      </c>
      <c r="DR782" s="161"/>
      <c r="DS782" s="176">
        <f>IF(PMKAFAAPAYER[[#This Row],[ ]]="Payé",PMKAFAAPAYER[[#This Row],[26.11.2025]],0)</f>
        <v>0</v>
      </c>
      <c r="DT782" s="17">
        <f t="shared" si="196"/>
        <v>0</v>
      </c>
      <c r="DU782" s="162"/>
      <c r="DV782" s="166">
        <f>IF(PMKAFAAPAYER[[#This Row],[ ]]="Payé",PMKAFAAPAYER[[#This Row],[03.12.2025]],0)</f>
        <v>0</v>
      </c>
      <c r="DW782" s="161"/>
      <c r="DX782" s="166">
        <f>IF(PMKAFAAPAYER[[#This Row],[ ]]="Payé",PMKAFAAPAYER[[#This Row],[10.12.2025]],0)</f>
        <v>0</v>
      </c>
      <c r="DY782" s="161"/>
      <c r="DZ782" s="166">
        <f>IF(PMKAFAAPAYER[[#This Row],[ ]]="Payé",PMKAFAAPAYER[[#This Row],[17.12.2025]],0)</f>
        <v>0</v>
      </c>
      <c r="EA782" s="161"/>
      <c r="EB782" s="166">
        <f>IF(PMKAFAAPAYER[[#This Row],[ ]]="Payé",PMKAFAAPAYER[[#This Row],[24.12.2025]],0)</f>
        <v>0</v>
      </c>
      <c r="EC782" s="161"/>
      <c r="ED782" s="176">
        <f>IF(PMKAFAAPAYER[[#This Row],[ ]]="Payé",PMKAFAAPAYER[[#This Row],[31.12.2025]],0)</f>
        <v>0</v>
      </c>
      <c r="EE782" s="18">
        <f t="shared" si="197"/>
        <v>0</v>
      </c>
      <c r="EF782" s="11">
        <f t="shared" si="198"/>
        <v>0</v>
      </c>
      <c r="EG782" s="16">
        <f>+PMKAFAAPAYER[[#This Row],[CHF]]-PMKAFAAPAYER[[#This Row],[T2025]]</f>
        <v>0</v>
      </c>
    </row>
    <row r="783" spans="1:137" x14ac:dyDescent="0.3">
      <c r="A783" s="9">
        <f t="shared" si="199"/>
        <v>778</v>
      </c>
      <c r="B783" s="250"/>
      <c r="C783" s="251"/>
      <c r="D783" s="252"/>
      <c r="E783" s="253"/>
      <c r="F783" s="265">
        <f t="shared" si="185"/>
        <v>0</v>
      </c>
      <c r="G783" s="254"/>
      <c r="H783" s="255"/>
      <c r="I783" s="256"/>
      <c r="J783" s="14"/>
      <c r="K783" s="14"/>
      <c r="L783" s="14"/>
      <c r="N783" s="15"/>
      <c r="P783" s="258"/>
      <c r="Q783" s="259"/>
      <c r="R783" s="260"/>
      <c r="S783" s="166">
        <f>IF(PMKAFAAPAYER[[#This Row],[ ]]="Payé",PMKAFAAPAYER[[#This Row],[02.01.2025]],0)</f>
        <v>0</v>
      </c>
      <c r="T783" s="234"/>
      <c r="U783" s="166">
        <f>IF(PMKAFAAPAYER[[#This Row],[ ]]="Payé",PMKAFAAPAYER[[#This Row],[09.01.2025]],0)</f>
        <v>0</v>
      </c>
      <c r="V783" s="234"/>
      <c r="W783" s="166">
        <f>IF(PMKAFAAPAYER[[#This Row],[ ]]="Payé",PMKAFAAPAYER[[#This Row],[16.01.2025]],0)</f>
        <v>0</v>
      </c>
      <c r="X783" s="234"/>
      <c r="Y783" s="166">
        <f>IF(PMKAFAAPAYER[[#This Row],[ ]]="Payé",PMKAFAAPAYER[[#This Row],[23.01.2025]],0)</f>
        <v>0</v>
      </c>
      <c r="Z783" s="234"/>
      <c r="AA783" s="176">
        <f>IF(PMKAFAAPAYER[[#This Row],[ ]]="Payé",PMKAFAAPAYER[[#This Row],[30.01.2025]],0)</f>
        <v>0</v>
      </c>
      <c r="AB783" s="32">
        <f t="shared" si="186"/>
        <v>0</v>
      </c>
      <c r="AC783" s="234"/>
      <c r="AD783" s="166">
        <f>IF(PMKAFAAPAYER[[#This Row],[ ]]="Payé",PMKAFAAPAYER[[#This Row],[06.02.2025]],0)</f>
        <v>0</v>
      </c>
      <c r="AE783" s="234"/>
      <c r="AF783" s="166">
        <f>IF(PMKAFAAPAYER[[#This Row],[ ]]="Payé",PMKAFAAPAYER[[#This Row],[13.02.2025]],0)</f>
        <v>0</v>
      </c>
      <c r="AG783" s="234"/>
      <c r="AH783" s="166">
        <f>IF(PMKAFAAPAYER[[#This Row],[ ]]="Payé",PMKAFAAPAYER[[#This Row],[20.02.2025]],0)</f>
        <v>0</v>
      </c>
      <c r="AI783" s="234"/>
      <c r="AJ783" s="176">
        <f>IF(PMKAFAAPAYER[[#This Row],[ ]]="Payé",PMKAFAAPAYER[[#This Row],[27.02.2025]],0)</f>
        <v>0</v>
      </c>
      <c r="AK783" s="47">
        <f t="shared" si="187"/>
        <v>0</v>
      </c>
      <c r="AL783" s="162"/>
      <c r="AM783" s="166">
        <f>IF(PMKAFAAPAYER[[#This Row],[ ]]="Payé",PMKAFAAPAYER[[#This Row],[05.03.2025]],0)</f>
        <v>0</v>
      </c>
      <c r="AN783" s="161"/>
      <c r="AO783" s="166">
        <f>IF(PMKAFAAPAYER[[#This Row],[ ]]="Payé",PMKAFAAPAYER[[#This Row],[12.03.2025]],0)</f>
        <v>0</v>
      </c>
      <c r="AP783" s="161"/>
      <c r="AQ783" s="166">
        <f>IF(PMKAFAAPAYER[[#This Row],[ ]]="Payé",PMKAFAAPAYER[[#This Row],[19.03.2025]],0)</f>
        <v>0</v>
      </c>
      <c r="AR783" s="161"/>
      <c r="AS783" s="176">
        <f>IF(PMKAFAAPAYER[[#This Row],[ ]]="Payé",PMKAFAAPAYER[[#This Row],[26.03.2025]],0)</f>
        <v>0</v>
      </c>
      <c r="AT783" s="17">
        <f t="shared" si="188"/>
        <v>0</v>
      </c>
      <c r="AU783" s="162"/>
      <c r="AV783" s="166">
        <f>IF(PMKAFAAPAYER[[#This Row],[ ]]="Payé",PMKAFAAPAYER[[#This Row],[02.04.2025]],0)</f>
        <v>0</v>
      </c>
      <c r="AW783" s="161"/>
      <c r="AX783" s="166">
        <f>IF(PMKAFAAPAYER[[#This Row],[ ]]="Payé",PMKAFAAPAYER[[#This Row],[09.04.2025]],0)</f>
        <v>0</v>
      </c>
      <c r="AY783" s="161"/>
      <c r="AZ783" s="166">
        <f>IF(PMKAFAAPAYER[[#This Row],[ ]]="Payé",PMKAFAAPAYER[[#This Row],[16.04.2025]],0)</f>
        <v>0</v>
      </c>
      <c r="BA783" s="161"/>
      <c r="BB783" s="166">
        <f>IF(PMKAFAAPAYER[[#This Row],[ ]]="Payé",PMKAFAAPAYER[[#This Row],[23.04.2025]],0)</f>
        <v>0</v>
      </c>
      <c r="BC783" s="161"/>
      <c r="BD783" s="176">
        <f>IF(PMKAFAAPAYER[[#This Row],[ ]]="Payé",PMKAFAAPAYER[[#This Row],[30.04.2025]],0)</f>
        <v>0</v>
      </c>
      <c r="BE783" s="18">
        <f t="shared" si="189"/>
        <v>0</v>
      </c>
      <c r="BF783" s="162"/>
      <c r="BG783" s="166">
        <f>IF(PMKAFAAPAYER[[#This Row],[ ]]="Payé",PMKAFAAPAYER[[#This Row],[07.05.2025]],0)</f>
        <v>0</v>
      </c>
      <c r="BH783" s="161"/>
      <c r="BI783" s="166">
        <f>IF(PMKAFAAPAYER[[#This Row],[ ]]="Payé",PMKAFAAPAYER[[#This Row],[14.05.2025]],0)</f>
        <v>0</v>
      </c>
      <c r="BJ783" s="161"/>
      <c r="BK783" s="166">
        <f>IF(PMKAFAAPAYER[[#This Row],[ ]]="Payé",PMKAFAAPAYER[[#This Row],[21.05.2025]],0)</f>
        <v>0</v>
      </c>
      <c r="BL783" s="161"/>
      <c r="BM783" s="176">
        <f>IF(PMKAFAAPAYER[[#This Row],[ ]]="Payé",PMKAFAAPAYER[[#This Row],[28.05.2025]],0)</f>
        <v>0</v>
      </c>
      <c r="BN783" s="17">
        <f t="shared" si="190"/>
        <v>0</v>
      </c>
      <c r="BO783" s="162"/>
      <c r="BP783" s="166">
        <f>IF(PMKAFAAPAYER[[#This Row],[ ]]="Payé",PMKAFAAPAYER[[#This Row],[04.06.2025]],0)</f>
        <v>0</v>
      </c>
      <c r="BQ783" s="161"/>
      <c r="BR783" s="166">
        <f>IF(PMKAFAAPAYER[[#This Row],[ ]]="Payé",PMKAFAAPAYER[[#This Row],[11.06.2025]],0)</f>
        <v>0</v>
      </c>
      <c r="BS783" s="161"/>
      <c r="BT783" s="166">
        <f>IF(PMKAFAAPAYER[[#This Row],[ ]]="Payé",PMKAFAAPAYER[[#This Row],[18.06.2025]],0)</f>
        <v>0</v>
      </c>
      <c r="BU783" s="161"/>
      <c r="BV783" s="176">
        <f>IF(PMKAFAAPAYER[[#This Row],[ ]]="Payé",PMKAFAAPAYER[[#This Row],[25.06.2025]],0)</f>
        <v>0</v>
      </c>
      <c r="BW783" s="18">
        <f t="shared" si="191"/>
        <v>0</v>
      </c>
      <c r="BX783" s="162"/>
      <c r="BY783" s="166">
        <f>IF(PMKAFAAPAYER[[#This Row],[ ]]="Payé",PMKAFAAPAYER[[#This Row],[02.07.2025]],0)</f>
        <v>0</v>
      </c>
      <c r="BZ783" s="161"/>
      <c r="CA783" s="166">
        <f>IF(PMKAFAAPAYER[[#This Row],[ ]]="Payé",PMKAFAAPAYER[[#This Row],[09.07.2025]],0)</f>
        <v>0</v>
      </c>
      <c r="CB783" s="161"/>
      <c r="CC783" s="166">
        <f>IF(PMKAFAAPAYER[[#This Row],[ ]]="Payé",PMKAFAAPAYER[[#This Row],[16.07.2025]],0)</f>
        <v>0</v>
      </c>
      <c r="CD783" s="161"/>
      <c r="CE783" s="166">
        <f>IF(PMKAFAAPAYER[[#This Row],[ ]]="Payé",PMKAFAAPAYER[[#This Row],[23.07.2025]],0)</f>
        <v>0</v>
      </c>
      <c r="CF783" s="161"/>
      <c r="CG783" s="176">
        <f>IF(PMKAFAAPAYER[[#This Row],[ ]]="Payé",PMKAFAAPAYER[[#This Row],[30.07.2025]],0)</f>
        <v>0</v>
      </c>
      <c r="CH783" s="17">
        <f t="shared" si="192"/>
        <v>0</v>
      </c>
      <c r="CI783" s="162"/>
      <c r="CJ783" s="166">
        <f>IF(PMKAFAAPAYER[[#This Row],[ ]]="Payé",PMKAFAAPAYER[[#This Row],[06.08.2025]],0)</f>
        <v>0</v>
      </c>
      <c r="CK783" s="161"/>
      <c r="CL783" s="166">
        <f>IF(PMKAFAAPAYER[[#This Row],[ ]]="Payé",PMKAFAAPAYER[[#This Row],[13.08.2025]],0)</f>
        <v>0</v>
      </c>
      <c r="CM783" s="161"/>
      <c r="CN783" s="166">
        <f>IF(PMKAFAAPAYER[[#This Row],[ ]]="Payé",PMKAFAAPAYER[[#This Row],[20.08.2025]],0)</f>
        <v>0</v>
      </c>
      <c r="CO783" s="161"/>
      <c r="CP783" s="176">
        <f>IF(PMKAFAAPAYER[[#This Row],[ ]]="Payé",PMKAFAAPAYER[[#This Row],[27.08.2025]],0)</f>
        <v>0</v>
      </c>
      <c r="CQ783" s="18">
        <f t="shared" si="193"/>
        <v>0</v>
      </c>
      <c r="CR783" s="162"/>
      <c r="CS783" s="166">
        <f>IF(PMKAFAAPAYER[[#This Row],[ ]]="Payé",PMKAFAAPAYER[[#This Row],[03.09.2025]],0)</f>
        <v>0</v>
      </c>
      <c r="CT783" s="161"/>
      <c r="CU783" s="166">
        <f>IF(PMKAFAAPAYER[[#This Row],[ ]]="Payé",PMKAFAAPAYER[[#This Row],[10.09.2025]],0)</f>
        <v>0</v>
      </c>
      <c r="CV783" s="161"/>
      <c r="CW783" s="166">
        <f>IF(PMKAFAAPAYER[[#This Row],[ ]]="Payé",PMKAFAAPAYER[[#This Row],[17.09.2025]],0)</f>
        <v>0</v>
      </c>
      <c r="CX783" s="161"/>
      <c r="CY783" s="176">
        <f>IF(PMKAFAAPAYER[[#This Row],[ ]]="Payé",PMKAFAAPAYER[[#This Row],[24.09.2025]],0)</f>
        <v>0</v>
      </c>
      <c r="CZ783" s="17">
        <f t="shared" si="194"/>
        <v>0</v>
      </c>
      <c r="DA783" s="162"/>
      <c r="DB783" s="166">
        <f>IF(PMKAFAAPAYER[[#This Row],[ ]]="Payé",PMKAFAAPAYER[[#This Row],[01.10.2025]],0)</f>
        <v>0</v>
      </c>
      <c r="DC783" s="161"/>
      <c r="DD783" s="166">
        <f>IF(PMKAFAAPAYER[[#This Row],[ ]]="Payé",PMKAFAAPAYER[[#This Row],[08.10.2025]],0)</f>
        <v>0</v>
      </c>
      <c r="DE783" s="161"/>
      <c r="DF783" s="166">
        <f>IF(PMKAFAAPAYER[[#This Row],[ ]]="Payé",PMKAFAAPAYER[[#This Row],[15.10.2025]],0)</f>
        <v>0</v>
      </c>
      <c r="DG783" s="161"/>
      <c r="DH783" s="166">
        <f>IF(PMKAFAAPAYER[[#This Row],[ ]]="Payé",PMKAFAAPAYER[[#This Row],[22.10.2025]],0)</f>
        <v>0</v>
      </c>
      <c r="DI783" s="161"/>
      <c r="DJ783" s="176">
        <f>IF(PMKAFAAPAYER[[#This Row],[ ]]="Payé",PMKAFAAPAYER[[#This Row],[29.10.2025]],0)</f>
        <v>0</v>
      </c>
      <c r="DK783" s="18">
        <f t="shared" si="195"/>
        <v>0</v>
      </c>
      <c r="DL783" s="162"/>
      <c r="DM783" s="166">
        <f>IF(PMKAFAAPAYER[[#This Row],[ ]]="Payé",PMKAFAAPAYER[[#This Row],[05.11.2025]],0)</f>
        <v>0</v>
      </c>
      <c r="DN783" s="161"/>
      <c r="DO783" s="166">
        <f>IF(PMKAFAAPAYER[[#This Row],[ ]]="Payé",PMKAFAAPAYER[[#This Row],[12.11.2025]],0)</f>
        <v>0</v>
      </c>
      <c r="DP783" s="161"/>
      <c r="DQ783" s="166">
        <f>IF(PMKAFAAPAYER[[#This Row],[ ]]="Payé",PMKAFAAPAYER[[#This Row],[19.11.2025]],0)</f>
        <v>0</v>
      </c>
      <c r="DR783" s="161"/>
      <c r="DS783" s="176">
        <f>IF(PMKAFAAPAYER[[#This Row],[ ]]="Payé",PMKAFAAPAYER[[#This Row],[26.11.2025]],0)</f>
        <v>0</v>
      </c>
      <c r="DT783" s="17">
        <f t="shared" si="196"/>
        <v>0</v>
      </c>
      <c r="DU783" s="162"/>
      <c r="DV783" s="166">
        <f>IF(PMKAFAAPAYER[[#This Row],[ ]]="Payé",PMKAFAAPAYER[[#This Row],[03.12.2025]],0)</f>
        <v>0</v>
      </c>
      <c r="DW783" s="161"/>
      <c r="DX783" s="166">
        <f>IF(PMKAFAAPAYER[[#This Row],[ ]]="Payé",PMKAFAAPAYER[[#This Row],[10.12.2025]],0)</f>
        <v>0</v>
      </c>
      <c r="DY783" s="161"/>
      <c r="DZ783" s="166">
        <f>IF(PMKAFAAPAYER[[#This Row],[ ]]="Payé",PMKAFAAPAYER[[#This Row],[17.12.2025]],0)</f>
        <v>0</v>
      </c>
      <c r="EA783" s="161"/>
      <c r="EB783" s="166">
        <f>IF(PMKAFAAPAYER[[#This Row],[ ]]="Payé",PMKAFAAPAYER[[#This Row],[24.12.2025]],0)</f>
        <v>0</v>
      </c>
      <c r="EC783" s="161"/>
      <c r="ED783" s="176">
        <f>IF(PMKAFAAPAYER[[#This Row],[ ]]="Payé",PMKAFAAPAYER[[#This Row],[31.12.2025]],0)</f>
        <v>0</v>
      </c>
      <c r="EE783" s="18">
        <f t="shared" si="197"/>
        <v>0</v>
      </c>
      <c r="EF783" s="11">
        <f t="shared" si="198"/>
        <v>0</v>
      </c>
      <c r="EG783" s="16">
        <f>+PMKAFAAPAYER[[#This Row],[CHF]]-PMKAFAAPAYER[[#This Row],[T2025]]</f>
        <v>0</v>
      </c>
    </row>
    <row r="784" spans="1:137" x14ac:dyDescent="0.3">
      <c r="A784" s="9">
        <f t="shared" si="199"/>
        <v>779</v>
      </c>
      <c r="B784" s="250"/>
      <c r="C784" s="251"/>
      <c r="D784" s="252"/>
      <c r="E784" s="253"/>
      <c r="F784" s="265">
        <f t="shared" si="185"/>
        <v>0</v>
      </c>
      <c r="G784" s="254"/>
      <c r="H784" s="255"/>
      <c r="I784" s="256"/>
      <c r="J784" s="14"/>
      <c r="K784" s="14"/>
      <c r="L784" s="14"/>
      <c r="N784" s="15"/>
      <c r="P784" s="258"/>
      <c r="Q784" s="259"/>
      <c r="R784" s="260"/>
      <c r="S784" s="166">
        <f>IF(PMKAFAAPAYER[[#This Row],[ ]]="Payé",PMKAFAAPAYER[[#This Row],[02.01.2025]],0)</f>
        <v>0</v>
      </c>
      <c r="T784" s="234"/>
      <c r="U784" s="166">
        <f>IF(PMKAFAAPAYER[[#This Row],[ ]]="Payé",PMKAFAAPAYER[[#This Row],[09.01.2025]],0)</f>
        <v>0</v>
      </c>
      <c r="V784" s="234"/>
      <c r="W784" s="166">
        <f>IF(PMKAFAAPAYER[[#This Row],[ ]]="Payé",PMKAFAAPAYER[[#This Row],[16.01.2025]],0)</f>
        <v>0</v>
      </c>
      <c r="X784" s="234"/>
      <c r="Y784" s="166">
        <f>IF(PMKAFAAPAYER[[#This Row],[ ]]="Payé",PMKAFAAPAYER[[#This Row],[23.01.2025]],0)</f>
        <v>0</v>
      </c>
      <c r="Z784" s="234"/>
      <c r="AA784" s="176">
        <f>IF(PMKAFAAPAYER[[#This Row],[ ]]="Payé",PMKAFAAPAYER[[#This Row],[30.01.2025]],0)</f>
        <v>0</v>
      </c>
      <c r="AB784" s="32">
        <f t="shared" si="186"/>
        <v>0</v>
      </c>
      <c r="AC784" s="234"/>
      <c r="AD784" s="166">
        <f>IF(PMKAFAAPAYER[[#This Row],[ ]]="Payé",PMKAFAAPAYER[[#This Row],[06.02.2025]],0)</f>
        <v>0</v>
      </c>
      <c r="AE784" s="234"/>
      <c r="AF784" s="166">
        <f>IF(PMKAFAAPAYER[[#This Row],[ ]]="Payé",PMKAFAAPAYER[[#This Row],[13.02.2025]],0)</f>
        <v>0</v>
      </c>
      <c r="AG784" s="234"/>
      <c r="AH784" s="166">
        <f>IF(PMKAFAAPAYER[[#This Row],[ ]]="Payé",PMKAFAAPAYER[[#This Row],[20.02.2025]],0)</f>
        <v>0</v>
      </c>
      <c r="AI784" s="234"/>
      <c r="AJ784" s="176">
        <f>IF(PMKAFAAPAYER[[#This Row],[ ]]="Payé",PMKAFAAPAYER[[#This Row],[27.02.2025]],0)</f>
        <v>0</v>
      </c>
      <c r="AK784" s="47">
        <f t="shared" si="187"/>
        <v>0</v>
      </c>
      <c r="AL784" s="162"/>
      <c r="AM784" s="166">
        <f>IF(PMKAFAAPAYER[[#This Row],[ ]]="Payé",PMKAFAAPAYER[[#This Row],[05.03.2025]],0)</f>
        <v>0</v>
      </c>
      <c r="AN784" s="161"/>
      <c r="AO784" s="166">
        <f>IF(PMKAFAAPAYER[[#This Row],[ ]]="Payé",PMKAFAAPAYER[[#This Row],[12.03.2025]],0)</f>
        <v>0</v>
      </c>
      <c r="AP784" s="161"/>
      <c r="AQ784" s="166">
        <f>IF(PMKAFAAPAYER[[#This Row],[ ]]="Payé",PMKAFAAPAYER[[#This Row],[19.03.2025]],0)</f>
        <v>0</v>
      </c>
      <c r="AR784" s="161"/>
      <c r="AS784" s="176">
        <f>IF(PMKAFAAPAYER[[#This Row],[ ]]="Payé",PMKAFAAPAYER[[#This Row],[26.03.2025]],0)</f>
        <v>0</v>
      </c>
      <c r="AT784" s="17">
        <f t="shared" si="188"/>
        <v>0</v>
      </c>
      <c r="AU784" s="162"/>
      <c r="AV784" s="166">
        <f>IF(PMKAFAAPAYER[[#This Row],[ ]]="Payé",PMKAFAAPAYER[[#This Row],[02.04.2025]],0)</f>
        <v>0</v>
      </c>
      <c r="AW784" s="161"/>
      <c r="AX784" s="166">
        <f>IF(PMKAFAAPAYER[[#This Row],[ ]]="Payé",PMKAFAAPAYER[[#This Row],[09.04.2025]],0)</f>
        <v>0</v>
      </c>
      <c r="AY784" s="161"/>
      <c r="AZ784" s="166">
        <f>IF(PMKAFAAPAYER[[#This Row],[ ]]="Payé",PMKAFAAPAYER[[#This Row],[16.04.2025]],0)</f>
        <v>0</v>
      </c>
      <c r="BA784" s="161"/>
      <c r="BB784" s="166">
        <f>IF(PMKAFAAPAYER[[#This Row],[ ]]="Payé",PMKAFAAPAYER[[#This Row],[23.04.2025]],0)</f>
        <v>0</v>
      </c>
      <c r="BC784" s="161"/>
      <c r="BD784" s="176">
        <f>IF(PMKAFAAPAYER[[#This Row],[ ]]="Payé",PMKAFAAPAYER[[#This Row],[30.04.2025]],0)</f>
        <v>0</v>
      </c>
      <c r="BE784" s="18">
        <f t="shared" si="189"/>
        <v>0</v>
      </c>
      <c r="BF784" s="162"/>
      <c r="BG784" s="166">
        <f>IF(PMKAFAAPAYER[[#This Row],[ ]]="Payé",PMKAFAAPAYER[[#This Row],[07.05.2025]],0)</f>
        <v>0</v>
      </c>
      <c r="BH784" s="161"/>
      <c r="BI784" s="166">
        <f>IF(PMKAFAAPAYER[[#This Row],[ ]]="Payé",PMKAFAAPAYER[[#This Row],[14.05.2025]],0)</f>
        <v>0</v>
      </c>
      <c r="BJ784" s="161"/>
      <c r="BK784" s="166">
        <f>IF(PMKAFAAPAYER[[#This Row],[ ]]="Payé",PMKAFAAPAYER[[#This Row],[21.05.2025]],0)</f>
        <v>0</v>
      </c>
      <c r="BL784" s="161"/>
      <c r="BM784" s="176">
        <f>IF(PMKAFAAPAYER[[#This Row],[ ]]="Payé",PMKAFAAPAYER[[#This Row],[28.05.2025]],0)</f>
        <v>0</v>
      </c>
      <c r="BN784" s="17">
        <f t="shared" si="190"/>
        <v>0</v>
      </c>
      <c r="BO784" s="162"/>
      <c r="BP784" s="166">
        <f>IF(PMKAFAAPAYER[[#This Row],[ ]]="Payé",PMKAFAAPAYER[[#This Row],[04.06.2025]],0)</f>
        <v>0</v>
      </c>
      <c r="BQ784" s="161"/>
      <c r="BR784" s="166">
        <f>IF(PMKAFAAPAYER[[#This Row],[ ]]="Payé",PMKAFAAPAYER[[#This Row],[11.06.2025]],0)</f>
        <v>0</v>
      </c>
      <c r="BS784" s="161"/>
      <c r="BT784" s="166">
        <f>IF(PMKAFAAPAYER[[#This Row],[ ]]="Payé",PMKAFAAPAYER[[#This Row],[18.06.2025]],0)</f>
        <v>0</v>
      </c>
      <c r="BU784" s="161"/>
      <c r="BV784" s="176">
        <f>IF(PMKAFAAPAYER[[#This Row],[ ]]="Payé",PMKAFAAPAYER[[#This Row],[25.06.2025]],0)</f>
        <v>0</v>
      </c>
      <c r="BW784" s="18">
        <f t="shared" si="191"/>
        <v>0</v>
      </c>
      <c r="BX784" s="162"/>
      <c r="BY784" s="166">
        <f>IF(PMKAFAAPAYER[[#This Row],[ ]]="Payé",PMKAFAAPAYER[[#This Row],[02.07.2025]],0)</f>
        <v>0</v>
      </c>
      <c r="BZ784" s="161"/>
      <c r="CA784" s="166">
        <f>IF(PMKAFAAPAYER[[#This Row],[ ]]="Payé",PMKAFAAPAYER[[#This Row],[09.07.2025]],0)</f>
        <v>0</v>
      </c>
      <c r="CB784" s="161"/>
      <c r="CC784" s="166">
        <f>IF(PMKAFAAPAYER[[#This Row],[ ]]="Payé",PMKAFAAPAYER[[#This Row],[16.07.2025]],0)</f>
        <v>0</v>
      </c>
      <c r="CD784" s="161"/>
      <c r="CE784" s="166">
        <f>IF(PMKAFAAPAYER[[#This Row],[ ]]="Payé",PMKAFAAPAYER[[#This Row],[23.07.2025]],0)</f>
        <v>0</v>
      </c>
      <c r="CF784" s="161"/>
      <c r="CG784" s="176">
        <f>IF(PMKAFAAPAYER[[#This Row],[ ]]="Payé",PMKAFAAPAYER[[#This Row],[30.07.2025]],0)</f>
        <v>0</v>
      </c>
      <c r="CH784" s="17">
        <f t="shared" si="192"/>
        <v>0</v>
      </c>
      <c r="CI784" s="162"/>
      <c r="CJ784" s="166">
        <f>IF(PMKAFAAPAYER[[#This Row],[ ]]="Payé",PMKAFAAPAYER[[#This Row],[06.08.2025]],0)</f>
        <v>0</v>
      </c>
      <c r="CK784" s="161"/>
      <c r="CL784" s="166">
        <f>IF(PMKAFAAPAYER[[#This Row],[ ]]="Payé",PMKAFAAPAYER[[#This Row],[13.08.2025]],0)</f>
        <v>0</v>
      </c>
      <c r="CM784" s="161"/>
      <c r="CN784" s="166">
        <f>IF(PMKAFAAPAYER[[#This Row],[ ]]="Payé",PMKAFAAPAYER[[#This Row],[20.08.2025]],0)</f>
        <v>0</v>
      </c>
      <c r="CO784" s="161"/>
      <c r="CP784" s="176">
        <f>IF(PMKAFAAPAYER[[#This Row],[ ]]="Payé",PMKAFAAPAYER[[#This Row],[27.08.2025]],0)</f>
        <v>0</v>
      </c>
      <c r="CQ784" s="18">
        <f t="shared" si="193"/>
        <v>0</v>
      </c>
      <c r="CR784" s="162"/>
      <c r="CS784" s="166">
        <f>IF(PMKAFAAPAYER[[#This Row],[ ]]="Payé",PMKAFAAPAYER[[#This Row],[03.09.2025]],0)</f>
        <v>0</v>
      </c>
      <c r="CT784" s="161"/>
      <c r="CU784" s="166">
        <f>IF(PMKAFAAPAYER[[#This Row],[ ]]="Payé",PMKAFAAPAYER[[#This Row],[10.09.2025]],0)</f>
        <v>0</v>
      </c>
      <c r="CV784" s="161"/>
      <c r="CW784" s="166">
        <f>IF(PMKAFAAPAYER[[#This Row],[ ]]="Payé",PMKAFAAPAYER[[#This Row],[17.09.2025]],0)</f>
        <v>0</v>
      </c>
      <c r="CX784" s="161"/>
      <c r="CY784" s="176">
        <f>IF(PMKAFAAPAYER[[#This Row],[ ]]="Payé",PMKAFAAPAYER[[#This Row],[24.09.2025]],0)</f>
        <v>0</v>
      </c>
      <c r="CZ784" s="17">
        <f t="shared" si="194"/>
        <v>0</v>
      </c>
      <c r="DA784" s="162"/>
      <c r="DB784" s="166">
        <f>IF(PMKAFAAPAYER[[#This Row],[ ]]="Payé",PMKAFAAPAYER[[#This Row],[01.10.2025]],0)</f>
        <v>0</v>
      </c>
      <c r="DC784" s="161"/>
      <c r="DD784" s="166">
        <f>IF(PMKAFAAPAYER[[#This Row],[ ]]="Payé",PMKAFAAPAYER[[#This Row],[08.10.2025]],0)</f>
        <v>0</v>
      </c>
      <c r="DE784" s="161"/>
      <c r="DF784" s="166">
        <f>IF(PMKAFAAPAYER[[#This Row],[ ]]="Payé",PMKAFAAPAYER[[#This Row],[15.10.2025]],0)</f>
        <v>0</v>
      </c>
      <c r="DG784" s="161"/>
      <c r="DH784" s="166">
        <f>IF(PMKAFAAPAYER[[#This Row],[ ]]="Payé",PMKAFAAPAYER[[#This Row],[22.10.2025]],0)</f>
        <v>0</v>
      </c>
      <c r="DI784" s="161"/>
      <c r="DJ784" s="176">
        <f>IF(PMKAFAAPAYER[[#This Row],[ ]]="Payé",PMKAFAAPAYER[[#This Row],[29.10.2025]],0)</f>
        <v>0</v>
      </c>
      <c r="DK784" s="18">
        <f t="shared" si="195"/>
        <v>0</v>
      </c>
      <c r="DL784" s="162"/>
      <c r="DM784" s="166">
        <f>IF(PMKAFAAPAYER[[#This Row],[ ]]="Payé",PMKAFAAPAYER[[#This Row],[05.11.2025]],0)</f>
        <v>0</v>
      </c>
      <c r="DN784" s="161"/>
      <c r="DO784" s="166">
        <f>IF(PMKAFAAPAYER[[#This Row],[ ]]="Payé",PMKAFAAPAYER[[#This Row],[12.11.2025]],0)</f>
        <v>0</v>
      </c>
      <c r="DP784" s="161"/>
      <c r="DQ784" s="166">
        <f>IF(PMKAFAAPAYER[[#This Row],[ ]]="Payé",PMKAFAAPAYER[[#This Row],[19.11.2025]],0)</f>
        <v>0</v>
      </c>
      <c r="DR784" s="161"/>
      <c r="DS784" s="176">
        <f>IF(PMKAFAAPAYER[[#This Row],[ ]]="Payé",PMKAFAAPAYER[[#This Row],[26.11.2025]],0)</f>
        <v>0</v>
      </c>
      <c r="DT784" s="17">
        <f t="shared" si="196"/>
        <v>0</v>
      </c>
      <c r="DU784" s="162"/>
      <c r="DV784" s="166">
        <f>IF(PMKAFAAPAYER[[#This Row],[ ]]="Payé",PMKAFAAPAYER[[#This Row],[03.12.2025]],0)</f>
        <v>0</v>
      </c>
      <c r="DW784" s="161"/>
      <c r="DX784" s="166">
        <f>IF(PMKAFAAPAYER[[#This Row],[ ]]="Payé",PMKAFAAPAYER[[#This Row],[10.12.2025]],0)</f>
        <v>0</v>
      </c>
      <c r="DY784" s="161"/>
      <c r="DZ784" s="166">
        <f>IF(PMKAFAAPAYER[[#This Row],[ ]]="Payé",PMKAFAAPAYER[[#This Row],[17.12.2025]],0)</f>
        <v>0</v>
      </c>
      <c r="EA784" s="161"/>
      <c r="EB784" s="166">
        <f>IF(PMKAFAAPAYER[[#This Row],[ ]]="Payé",PMKAFAAPAYER[[#This Row],[24.12.2025]],0)</f>
        <v>0</v>
      </c>
      <c r="EC784" s="161"/>
      <c r="ED784" s="176">
        <f>IF(PMKAFAAPAYER[[#This Row],[ ]]="Payé",PMKAFAAPAYER[[#This Row],[31.12.2025]],0)</f>
        <v>0</v>
      </c>
      <c r="EE784" s="18">
        <f t="shared" si="197"/>
        <v>0</v>
      </c>
      <c r="EF784" s="11">
        <f t="shared" si="198"/>
        <v>0</v>
      </c>
      <c r="EG784" s="16">
        <f>+PMKAFAAPAYER[[#This Row],[CHF]]-PMKAFAAPAYER[[#This Row],[T2025]]</f>
        <v>0</v>
      </c>
    </row>
    <row r="785" spans="1:137" x14ac:dyDescent="0.3">
      <c r="A785" s="9">
        <f t="shared" si="199"/>
        <v>780</v>
      </c>
      <c r="B785" s="250"/>
      <c r="C785" s="251"/>
      <c r="D785" s="252"/>
      <c r="E785" s="253"/>
      <c r="F785" s="265">
        <f t="shared" si="185"/>
        <v>0</v>
      </c>
      <c r="G785" s="254"/>
      <c r="H785" s="255"/>
      <c r="I785" s="256"/>
      <c r="J785" s="14"/>
      <c r="K785" s="14"/>
      <c r="L785" s="14"/>
      <c r="N785" s="15"/>
      <c r="P785" s="258"/>
      <c r="Q785" s="259"/>
      <c r="R785" s="260"/>
      <c r="S785" s="166">
        <f>IF(PMKAFAAPAYER[[#This Row],[ ]]="Payé",PMKAFAAPAYER[[#This Row],[02.01.2025]],0)</f>
        <v>0</v>
      </c>
      <c r="T785" s="234"/>
      <c r="U785" s="166">
        <f>IF(PMKAFAAPAYER[[#This Row],[ ]]="Payé",PMKAFAAPAYER[[#This Row],[09.01.2025]],0)</f>
        <v>0</v>
      </c>
      <c r="V785" s="234"/>
      <c r="W785" s="166">
        <f>IF(PMKAFAAPAYER[[#This Row],[ ]]="Payé",PMKAFAAPAYER[[#This Row],[16.01.2025]],0)</f>
        <v>0</v>
      </c>
      <c r="X785" s="234"/>
      <c r="Y785" s="166">
        <f>IF(PMKAFAAPAYER[[#This Row],[ ]]="Payé",PMKAFAAPAYER[[#This Row],[23.01.2025]],0)</f>
        <v>0</v>
      </c>
      <c r="Z785" s="234"/>
      <c r="AA785" s="176">
        <f>IF(PMKAFAAPAYER[[#This Row],[ ]]="Payé",PMKAFAAPAYER[[#This Row],[30.01.2025]],0)</f>
        <v>0</v>
      </c>
      <c r="AB785" s="32">
        <f t="shared" si="186"/>
        <v>0</v>
      </c>
      <c r="AC785" s="234"/>
      <c r="AD785" s="166">
        <f>IF(PMKAFAAPAYER[[#This Row],[ ]]="Payé",PMKAFAAPAYER[[#This Row],[06.02.2025]],0)</f>
        <v>0</v>
      </c>
      <c r="AE785" s="234"/>
      <c r="AF785" s="166">
        <f>IF(PMKAFAAPAYER[[#This Row],[ ]]="Payé",PMKAFAAPAYER[[#This Row],[13.02.2025]],0)</f>
        <v>0</v>
      </c>
      <c r="AG785" s="234"/>
      <c r="AH785" s="166">
        <f>IF(PMKAFAAPAYER[[#This Row],[ ]]="Payé",PMKAFAAPAYER[[#This Row],[20.02.2025]],0)</f>
        <v>0</v>
      </c>
      <c r="AI785" s="234"/>
      <c r="AJ785" s="176">
        <f>IF(PMKAFAAPAYER[[#This Row],[ ]]="Payé",PMKAFAAPAYER[[#This Row],[27.02.2025]],0)</f>
        <v>0</v>
      </c>
      <c r="AK785" s="47">
        <f t="shared" si="187"/>
        <v>0</v>
      </c>
      <c r="AL785" s="162"/>
      <c r="AM785" s="166">
        <f>IF(PMKAFAAPAYER[[#This Row],[ ]]="Payé",PMKAFAAPAYER[[#This Row],[05.03.2025]],0)</f>
        <v>0</v>
      </c>
      <c r="AN785" s="161"/>
      <c r="AO785" s="166">
        <f>IF(PMKAFAAPAYER[[#This Row],[ ]]="Payé",PMKAFAAPAYER[[#This Row],[12.03.2025]],0)</f>
        <v>0</v>
      </c>
      <c r="AP785" s="161"/>
      <c r="AQ785" s="166">
        <f>IF(PMKAFAAPAYER[[#This Row],[ ]]="Payé",PMKAFAAPAYER[[#This Row],[19.03.2025]],0)</f>
        <v>0</v>
      </c>
      <c r="AR785" s="161"/>
      <c r="AS785" s="176">
        <f>IF(PMKAFAAPAYER[[#This Row],[ ]]="Payé",PMKAFAAPAYER[[#This Row],[26.03.2025]],0)</f>
        <v>0</v>
      </c>
      <c r="AT785" s="17">
        <f t="shared" si="188"/>
        <v>0</v>
      </c>
      <c r="AU785" s="162"/>
      <c r="AV785" s="166">
        <f>IF(PMKAFAAPAYER[[#This Row],[ ]]="Payé",PMKAFAAPAYER[[#This Row],[02.04.2025]],0)</f>
        <v>0</v>
      </c>
      <c r="AW785" s="161"/>
      <c r="AX785" s="166">
        <f>IF(PMKAFAAPAYER[[#This Row],[ ]]="Payé",PMKAFAAPAYER[[#This Row],[09.04.2025]],0)</f>
        <v>0</v>
      </c>
      <c r="AY785" s="161"/>
      <c r="AZ785" s="166">
        <f>IF(PMKAFAAPAYER[[#This Row],[ ]]="Payé",PMKAFAAPAYER[[#This Row],[16.04.2025]],0)</f>
        <v>0</v>
      </c>
      <c r="BA785" s="161"/>
      <c r="BB785" s="166">
        <f>IF(PMKAFAAPAYER[[#This Row],[ ]]="Payé",PMKAFAAPAYER[[#This Row],[23.04.2025]],0)</f>
        <v>0</v>
      </c>
      <c r="BC785" s="161"/>
      <c r="BD785" s="176">
        <f>IF(PMKAFAAPAYER[[#This Row],[ ]]="Payé",PMKAFAAPAYER[[#This Row],[30.04.2025]],0)</f>
        <v>0</v>
      </c>
      <c r="BE785" s="18">
        <f t="shared" si="189"/>
        <v>0</v>
      </c>
      <c r="BF785" s="162"/>
      <c r="BG785" s="166">
        <f>IF(PMKAFAAPAYER[[#This Row],[ ]]="Payé",PMKAFAAPAYER[[#This Row],[07.05.2025]],0)</f>
        <v>0</v>
      </c>
      <c r="BH785" s="161"/>
      <c r="BI785" s="166">
        <f>IF(PMKAFAAPAYER[[#This Row],[ ]]="Payé",PMKAFAAPAYER[[#This Row],[14.05.2025]],0)</f>
        <v>0</v>
      </c>
      <c r="BJ785" s="161"/>
      <c r="BK785" s="166">
        <f>IF(PMKAFAAPAYER[[#This Row],[ ]]="Payé",PMKAFAAPAYER[[#This Row],[21.05.2025]],0)</f>
        <v>0</v>
      </c>
      <c r="BL785" s="161"/>
      <c r="BM785" s="176">
        <f>IF(PMKAFAAPAYER[[#This Row],[ ]]="Payé",PMKAFAAPAYER[[#This Row],[28.05.2025]],0)</f>
        <v>0</v>
      </c>
      <c r="BN785" s="17">
        <f t="shared" si="190"/>
        <v>0</v>
      </c>
      <c r="BO785" s="162"/>
      <c r="BP785" s="166">
        <f>IF(PMKAFAAPAYER[[#This Row],[ ]]="Payé",PMKAFAAPAYER[[#This Row],[04.06.2025]],0)</f>
        <v>0</v>
      </c>
      <c r="BQ785" s="161"/>
      <c r="BR785" s="166">
        <f>IF(PMKAFAAPAYER[[#This Row],[ ]]="Payé",PMKAFAAPAYER[[#This Row],[11.06.2025]],0)</f>
        <v>0</v>
      </c>
      <c r="BS785" s="161"/>
      <c r="BT785" s="166">
        <f>IF(PMKAFAAPAYER[[#This Row],[ ]]="Payé",PMKAFAAPAYER[[#This Row],[18.06.2025]],0)</f>
        <v>0</v>
      </c>
      <c r="BU785" s="161"/>
      <c r="BV785" s="176">
        <f>IF(PMKAFAAPAYER[[#This Row],[ ]]="Payé",PMKAFAAPAYER[[#This Row],[25.06.2025]],0)</f>
        <v>0</v>
      </c>
      <c r="BW785" s="18">
        <f t="shared" si="191"/>
        <v>0</v>
      </c>
      <c r="BX785" s="162"/>
      <c r="BY785" s="166">
        <f>IF(PMKAFAAPAYER[[#This Row],[ ]]="Payé",PMKAFAAPAYER[[#This Row],[02.07.2025]],0)</f>
        <v>0</v>
      </c>
      <c r="BZ785" s="161"/>
      <c r="CA785" s="166">
        <f>IF(PMKAFAAPAYER[[#This Row],[ ]]="Payé",PMKAFAAPAYER[[#This Row],[09.07.2025]],0)</f>
        <v>0</v>
      </c>
      <c r="CB785" s="161"/>
      <c r="CC785" s="166">
        <f>IF(PMKAFAAPAYER[[#This Row],[ ]]="Payé",PMKAFAAPAYER[[#This Row],[16.07.2025]],0)</f>
        <v>0</v>
      </c>
      <c r="CD785" s="161"/>
      <c r="CE785" s="166">
        <f>IF(PMKAFAAPAYER[[#This Row],[ ]]="Payé",PMKAFAAPAYER[[#This Row],[23.07.2025]],0)</f>
        <v>0</v>
      </c>
      <c r="CF785" s="161"/>
      <c r="CG785" s="176">
        <f>IF(PMKAFAAPAYER[[#This Row],[ ]]="Payé",PMKAFAAPAYER[[#This Row],[30.07.2025]],0)</f>
        <v>0</v>
      </c>
      <c r="CH785" s="17">
        <f t="shared" si="192"/>
        <v>0</v>
      </c>
      <c r="CI785" s="162"/>
      <c r="CJ785" s="166">
        <f>IF(PMKAFAAPAYER[[#This Row],[ ]]="Payé",PMKAFAAPAYER[[#This Row],[06.08.2025]],0)</f>
        <v>0</v>
      </c>
      <c r="CK785" s="161"/>
      <c r="CL785" s="166">
        <f>IF(PMKAFAAPAYER[[#This Row],[ ]]="Payé",PMKAFAAPAYER[[#This Row],[13.08.2025]],0)</f>
        <v>0</v>
      </c>
      <c r="CM785" s="161"/>
      <c r="CN785" s="166">
        <f>IF(PMKAFAAPAYER[[#This Row],[ ]]="Payé",PMKAFAAPAYER[[#This Row],[20.08.2025]],0)</f>
        <v>0</v>
      </c>
      <c r="CO785" s="161"/>
      <c r="CP785" s="176">
        <f>IF(PMKAFAAPAYER[[#This Row],[ ]]="Payé",PMKAFAAPAYER[[#This Row],[27.08.2025]],0)</f>
        <v>0</v>
      </c>
      <c r="CQ785" s="18">
        <f t="shared" si="193"/>
        <v>0</v>
      </c>
      <c r="CR785" s="162"/>
      <c r="CS785" s="166">
        <f>IF(PMKAFAAPAYER[[#This Row],[ ]]="Payé",PMKAFAAPAYER[[#This Row],[03.09.2025]],0)</f>
        <v>0</v>
      </c>
      <c r="CT785" s="161"/>
      <c r="CU785" s="166">
        <f>IF(PMKAFAAPAYER[[#This Row],[ ]]="Payé",PMKAFAAPAYER[[#This Row],[10.09.2025]],0)</f>
        <v>0</v>
      </c>
      <c r="CV785" s="161"/>
      <c r="CW785" s="166">
        <f>IF(PMKAFAAPAYER[[#This Row],[ ]]="Payé",PMKAFAAPAYER[[#This Row],[17.09.2025]],0)</f>
        <v>0</v>
      </c>
      <c r="CX785" s="161"/>
      <c r="CY785" s="176">
        <f>IF(PMKAFAAPAYER[[#This Row],[ ]]="Payé",PMKAFAAPAYER[[#This Row],[24.09.2025]],0)</f>
        <v>0</v>
      </c>
      <c r="CZ785" s="17">
        <f t="shared" si="194"/>
        <v>0</v>
      </c>
      <c r="DA785" s="162"/>
      <c r="DB785" s="166">
        <f>IF(PMKAFAAPAYER[[#This Row],[ ]]="Payé",PMKAFAAPAYER[[#This Row],[01.10.2025]],0)</f>
        <v>0</v>
      </c>
      <c r="DC785" s="161"/>
      <c r="DD785" s="166">
        <f>IF(PMKAFAAPAYER[[#This Row],[ ]]="Payé",PMKAFAAPAYER[[#This Row],[08.10.2025]],0)</f>
        <v>0</v>
      </c>
      <c r="DE785" s="161"/>
      <c r="DF785" s="166">
        <f>IF(PMKAFAAPAYER[[#This Row],[ ]]="Payé",PMKAFAAPAYER[[#This Row],[15.10.2025]],0)</f>
        <v>0</v>
      </c>
      <c r="DG785" s="161"/>
      <c r="DH785" s="166">
        <f>IF(PMKAFAAPAYER[[#This Row],[ ]]="Payé",PMKAFAAPAYER[[#This Row],[22.10.2025]],0)</f>
        <v>0</v>
      </c>
      <c r="DI785" s="161"/>
      <c r="DJ785" s="176">
        <f>IF(PMKAFAAPAYER[[#This Row],[ ]]="Payé",PMKAFAAPAYER[[#This Row],[29.10.2025]],0)</f>
        <v>0</v>
      </c>
      <c r="DK785" s="18">
        <f t="shared" si="195"/>
        <v>0</v>
      </c>
      <c r="DL785" s="162"/>
      <c r="DM785" s="166">
        <f>IF(PMKAFAAPAYER[[#This Row],[ ]]="Payé",PMKAFAAPAYER[[#This Row],[05.11.2025]],0)</f>
        <v>0</v>
      </c>
      <c r="DN785" s="161"/>
      <c r="DO785" s="166">
        <f>IF(PMKAFAAPAYER[[#This Row],[ ]]="Payé",PMKAFAAPAYER[[#This Row],[12.11.2025]],0)</f>
        <v>0</v>
      </c>
      <c r="DP785" s="161"/>
      <c r="DQ785" s="166">
        <f>IF(PMKAFAAPAYER[[#This Row],[ ]]="Payé",PMKAFAAPAYER[[#This Row],[19.11.2025]],0)</f>
        <v>0</v>
      </c>
      <c r="DR785" s="161"/>
      <c r="DS785" s="176">
        <f>IF(PMKAFAAPAYER[[#This Row],[ ]]="Payé",PMKAFAAPAYER[[#This Row],[26.11.2025]],0)</f>
        <v>0</v>
      </c>
      <c r="DT785" s="17">
        <f t="shared" si="196"/>
        <v>0</v>
      </c>
      <c r="DU785" s="162"/>
      <c r="DV785" s="166">
        <f>IF(PMKAFAAPAYER[[#This Row],[ ]]="Payé",PMKAFAAPAYER[[#This Row],[03.12.2025]],0)</f>
        <v>0</v>
      </c>
      <c r="DW785" s="161"/>
      <c r="DX785" s="166">
        <f>IF(PMKAFAAPAYER[[#This Row],[ ]]="Payé",PMKAFAAPAYER[[#This Row],[10.12.2025]],0)</f>
        <v>0</v>
      </c>
      <c r="DY785" s="161"/>
      <c r="DZ785" s="166">
        <f>IF(PMKAFAAPAYER[[#This Row],[ ]]="Payé",PMKAFAAPAYER[[#This Row],[17.12.2025]],0)</f>
        <v>0</v>
      </c>
      <c r="EA785" s="161"/>
      <c r="EB785" s="166">
        <f>IF(PMKAFAAPAYER[[#This Row],[ ]]="Payé",PMKAFAAPAYER[[#This Row],[24.12.2025]],0)</f>
        <v>0</v>
      </c>
      <c r="EC785" s="161"/>
      <c r="ED785" s="176">
        <f>IF(PMKAFAAPAYER[[#This Row],[ ]]="Payé",PMKAFAAPAYER[[#This Row],[31.12.2025]],0)</f>
        <v>0</v>
      </c>
      <c r="EE785" s="18">
        <f t="shared" si="197"/>
        <v>0</v>
      </c>
      <c r="EF785" s="11">
        <f t="shared" si="198"/>
        <v>0</v>
      </c>
      <c r="EG785" s="16">
        <f>+PMKAFAAPAYER[[#This Row],[CHF]]-PMKAFAAPAYER[[#This Row],[T2025]]</f>
        <v>0</v>
      </c>
    </row>
    <row r="786" spans="1:137" x14ac:dyDescent="0.3">
      <c r="A786" s="9">
        <f t="shared" si="199"/>
        <v>781</v>
      </c>
      <c r="B786" s="250"/>
      <c r="C786" s="251"/>
      <c r="D786" s="252"/>
      <c r="E786" s="253"/>
      <c r="F786" s="265">
        <f t="shared" si="185"/>
        <v>0</v>
      </c>
      <c r="G786" s="254"/>
      <c r="H786" s="255"/>
      <c r="I786" s="256"/>
      <c r="J786" s="14"/>
      <c r="K786" s="14"/>
      <c r="L786" s="14"/>
      <c r="N786" s="15"/>
      <c r="P786" s="258"/>
      <c r="Q786" s="259"/>
      <c r="R786" s="260"/>
      <c r="S786" s="166">
        <f>IF(PMKAFAAPAYER[[#This Row],[ ]]="Payé",PMKAFAAPAYER[[#This Row],[02.01.2025]],0)</f>
        <v>0</v>
      </c>
      <c r="T786" s="234"/>
      <c r="U786" s="166">
        <f>IF(PMKAFAAPAYER[[#This Row],[ ]]="Payé",PMKAFAAPAYER[[#This Row],[09.01.2025]],0)</f>
        <v>0</v>
      </c>
      <c r="V786" s="234"/>
      <c r="W786" s="166">
        <f>IF(PMKAFAAPAYER[[#This Row],[ ]]="Payé",PMKAFAAPAYER[[#This Row],[16.01.2025]],0)</f>
        <v>0</v>
      </c>
      <c r="X786" s="234"/>
      <c r="Y786" s="166">
        <f>IF(PMKAFAAPAYER[[#This Row],[ ]]="Payé",PMKAFAAPAYER[[#This Row],[23.01.2025]],0)</f>
        <v>0</v>
      </c>
      <c r="Z786" s="234"/>
      <c r="AA786" s="176">
        <f>IF(PMKAFAAPAYER[[#This Row],[ ]]="Payé",PMKAFAAPAYER[[#This Row],[30.01.2025]],0)</f>
        <v>0</v>
      </c>
      <c r="AB786" s="32">
        <f t="shared" si="186"/>
        <v>0</v>
      </c>
      <c r="AC786" s="234"/>
      <c r="AD786" s="166">
        <f>IF(PMKAFAAPAYER[[#This Row],[ ]]="Payé",PMKAFAAPAYER[[#This Row],[06.02.2025]],0)</f>
        <v>0</v>
      </c>
      <c r="AE786" s="234"/>
      <c r="AF786" s="166">
        <f>IF(PMKAFAAPAYER[[#This Row],[ ]]="Payé",PMKAFAAPAYER[[#This Row],[13.02.2025]],0)</f>
        <v>0</v>
      </c>
      <c r="AG786" s="234"/>
      <c r="AH786" s="166">
        <f>IF(PMKAFAAPAYER[[#This Row],[ ]]="Payé",PMKAFAAPAYER[[#This Row],[20.02.2025]],0)</f>
        <v>0</v>
      </c>
      <c r="AI786" s="234"/>
      <c r="AJ786" s="176">
        <f>IF(PMKAFAAPAYER[[#This Row],[ ]]="Payé",PMKAFAAPAYER[[#This Row],[27.02.2025]],0)</f>
        <v>0</v>
      </c>
      <c r="AK786" s="47">
        <f t="shared" si="187"/>
        <v>0</v>
      </c>
      <c r="AL786" s="162"/>
      <c r="AM786" s="166">
        <f>IF(PMKAFAAPAYER[[#This Row],[ ]]="Payé",PMKAFAAPAYER[[#This Row],[05.03.2025]],0)</f>
        <v>0</v>
      </c>
      <c r="AN786" s="161"/>
      <c r="AO786" s="166">
        <f>IF(PMKAFAAPAYER[[#This Row],[ ]]="Payé",PMKAFAAPAYER[[#This Row],[12.03.2025]],0)</f>
        <v>0</v>
      </c>
      <c r="AP786" s="161"/>
      <c r="AQ786" s="166">
        <f>IF(PMKAFAAPAYER[[#This Row],[ ]]="Payé",PMKAFAAPAYER[[#This Row],[19.03.2025]],0)</f>
        <v>0</v>
      </c>
      <c r="AR786" s="161"/>
      <c r="AS786" s="176">
        <f>IF(PMKAFAAPAYER[[#This Row],[ ]]="Payé",PMKAFAAPAYER[[#This Row],[26.03.2025]],0)</f>
        <v>0</v>
      </c>
      <c r="AT786" s="17">
        <f t="shared" si="188"/>
        <v>0</v>
      </c>
      <c r="AU786" s="162"/>
      <c r="AV786" s="166">
        <f>IF(PMKAFAAPAYER[[#This Row],[ ]]="Payé",PMKAFAAPAYER[[#This Row],[02.04.2025]],0)</f>
        <v>0</v>
      </c>
      <c r="AW786" s="161"/>
      <c r="AX786" s="166">
        <f>IF(PMKAFAAPAYER[[#This Row],[ ]]="Payé",PMKAFAAPAYER[[#This Row],[09.04.2025]],0)</f>
        <v>0</v>
      </c>
      <c r="AY786" s="161"/>
      <c r="AZ786" s="166">
        <f>IF(PMKAFAAPAYER[[#This Row],[ ]]="Payé",PMKAFAAPAYER[[#This Row],[16.04.2025]],0)</f>
        <v>0</v>
      </c>
      <c r="BA786" s="161"/>
      <c r="BB786" s="166">
        <f>IF(PMKAFAAPAYER[[#This Row],[ ]]="Payé",PMKAFAAPAYER[[#This Row],[23.04.2025]],0)</f>
        <v>0</v>
      </c>
      <c r="BC786" s="161"/>
      <c r="BD786" s="176">
        <f>IF(PMKAFAAPAYER[[#This Row],[ ]]="Payé",PMKAFAAPAYER[[#This Row],[30.04.2025]],0)</f>
        <v>0</v>
      </c>
      <c r="BE786" s="18">
        <f t="shared" si="189"/>
        <v>0</v>
      </c>
      <c r="BF786" s="162"/>
      <c r="BG786" s="166">
        <f>IF(PMKAFAAPAYER[[#This Row],[ ]]="Payé",PMKAFAAPAYER[[#This Row],[07.05.2025]],0)</f>
        <v>0</v>
      </c>
      <c r="BH786" s="161"/>
      <c r="BI786" s="166">
        <f>IF(PMKAFAAPAYER[[#This Row],[ ]]="Payé",PMKAFAAPAYER[[#This Row],[14.05.2025]],0)</f>
        <v>0</v>
      </c>
      <c r="BJ786" s="161"/>
      <c r="BK786" s="166">
        <f>IF(PMKAFAAPAYER[[#This Row],[ ]]="Payé",PMKAFAAPAYER[[#This Row],[21.05.2025]],0)</f>
        <v>0</v>
      </c>
      <c r="BL786" s="161"/>
      <c r="BM786" s="176">
        <f>IF(PMKAFAAPAYER[[#This Row],[ ]]="Payé",PMKAFAAPAYER[[#This Row],[28.05.2025]],0)</f>
        <v>0</v>
      </c>
      <c r="BN786" s="17">
        <f t="shared" si="190"/>
        <v>0</v>
      </c>
      <c r="BO786" s="162"/>
      <c r="BP786" s="166">
        <f>IF(PMKAFAAPAYER[[#This Row],[ ]]="Payé",PMKAFAAPAYER[[#This Row],[04.06.2025]],0)</f>
        <v>0</v>
      </c>
      <c r="BQ786" s="161"/>
      <c r="BR786" s="166">
        <f>IF(PMKAFAAPAYER[[#This Row],[ ]]="Payé",PMKAFAAPAYER[[#This Row],[11.06.2025]],0)</f>
        <v>0</v>
      </c>
      <c r="BS786" s="161"/>
      <c r="BT786" s="166">
        <f>IF(PMKAFAAPAYER[[#This Row],[ ]]="Payé",PMKAFAAPAYER[[#This Row],[18.06.2025]],0)</f>
        <v>0</v>
      </c>
      <c r="BU786" s="161"/>
      <c r="BV786" s="176">
        <f>IF(PMKAFAAPAYER[[#This Row],[ ]]="Payé",PMKAFAAPAYER[[#This Row],[25.06.2025]],0)</f>
        <v>0</v>
      </c>
      <c r="BW786" s="18">
        <f t="shared" si="191"/>
        <v>0</v>
      </c>
      <c r="BX786" s="162"/>
      <c r="BY786" s="166">
        <f>IF(PMKAFAAPAYER[[#This Row],[ ]]="Payé",PMKAFAAPAYER[[#This Row],[02.07.2025]],0)</f>
        <v>0</v>
      </c>
      <c r="BZ786" s="161"/>
      <c r="CA786" s="166">
        <f>IF(PMKAFAAPAYER[[#This Row],[ ]]="Payé",PMKAFAAPAYER[[#This Row],[09.07.2025]],0)</f>
        <v>0</v>
      </c>
      <c r="CB786" s="161"/>
      <c r="CC786" s="166">
        <f>IF(PMKAFAAPAYER[[#This Row],[ ]]="Payé",PMKAFAAPAYER[[#This Row],[16.07.2025]],0)</f>
        <v>0</v>
      </c>
      <c r="CD786" s="161"/>
      <c r="CE786" s="166">
        <f>IF(PMKAFAAPAYER[[#This Row],[ ]]="Payé",PMKAFAAPAYER[[#This Row],[23.07.2025]],0)</f>
        <v>0</v>
      </c>
      <c r="CF786" s="161"/>
      <c r="CG786" s="176">
        <f>IF(PMKAFAAPAYER[[#This Row],[ ]]="Payé",PMKAFAAPAYER[[#This Row],[30.07.2025]],0)</f>
        <v>0</v>
      </c>
      <c r="CH786" s="17">
        <f t="shared" si="192"/>
        <v>0</v>
      </c>
      <c r="CI786" s="162"/>
      <c r="CJ786" s="166">
        <f>IF(PMKAFAAPAYER[[#This Row],[ ]]="Payé",PMKAFAAPAYER[[#This Row],[06.08.2025]],0)</f>
        <v>0</v>
      </c>
      <c r="CK786" s="161"/>
      <c r="CL786" s="166">
        <f>IF(PMKAFAAPAYER[[#This Row],[ ]]="Payé",PMKAFAAPAYER[[#This Row],[13.08.2025]],0)</f>
        <v>0</v>
      </c>
      <c r="CM786" s="161"/>
      <c r="CN786" s="166">
        <f>IF(PMKAFAAPAYER[[#This Row],[ ]]="Payé",PMKAFAAPAYER[[#This Row],[20.08.2025]],0)</f>
        <v>0</v>
      </c>
      <c r="CO786" s="161"/>
      <c r="CP786" s="176">
        <f>IF(PMKAFAAPAYER[[#This Row],[ ]]="Payé",PMKAFAAPAYER[[#This Row],[27.08.2025]],0)</f>
        <v>0</v>
      </c>
      <c r="CQ786" s="18">
        <f t="shared" si="193"/>
        <v>0</v>
      </c>
      <c r="CR786" s="162"/>
      <c r="CS786" s="166">
        <f>IF(PMKAFAAPAYER[[#This Row],[ ]]="Payé",PMKAFAAPAYER[[#This Row],[03.09.2025]],0)</f>
        <v>0</v>
      </c>
      <c r="CT786" s="161"/>
      <c r="CU786" s="166">
        <f>IF(PMKAFAAPAYER[[#This Row],[ ]]="Payé",PMKAFAAPAYER[[#This Row],[10.09.2025]],0)</f>
        <v>0</v>
      </c>
      <c r="CV786" s="161"/>
      <c r="CW786" s="166">
        <f>IF(PMKAFAAPAYER[[#This Row],[ ]]="Payé",PMKAFAAPAYER[[#This Row],[17.09.2025]],0)</f>
        <v>0</v>
      </c>
      <c r="CX786" s="161"/>
      <c r="CY786" s="176">
        <f>IF(PMKAFAAPAYER[[#This Row],[ ]]="Payé",PMKAFAAPAYER[[#This Row],[24.09.2025]],0)</f>
        <v>0</v>
      </c>
      <c r="CZ786" s="17">
        <f t="shared" si="194"/>
        <v>0</v>
      </c>
      <c r="DA786" s="162"/>
      <c r="DB786" s="166">
        <f>IF(PMKAFAAPAYER[[#This Row],[ ]]="Payé",PMKAFAAPAYER[[#This Row],[01.10.2025]],0)</f>
        <v>0</v>
      </c>
      <c r="DC786" s="161"/>
      <c r="DD786" s="166">
        <f>IF(PMKAFAAPAYER[[#This Row],[ ]]="Payé",PMKAFAAPAYER[[#This Row],[08.10.2025]],0)</f>
        <v>0</v>
      </c>
      <c r="DE786" s="161"/>
      <c r="DF786" s="166">
        <f>IF(PMKAFAAPAYER[[#This Row],[ ]]="Payé",PMKAFAAPAYER[[#This Row],[15.10.2025]],0)</f>
        <v>0</v>
      </c>
      <c r="DG786" s="161"/>
      <c r="DH786" s="166">
        <f>IF(PMKAFAAPAYER[[#This Row],[ ]]="Payé",PMKAFAAPAYER[[#This Row],[22.10.2025]],0)</f>
        <v>0</v>
      </c>
      <c r="DI786" s="161"/>
      <c r="DJ786" s="176">
        <f>IF(PMKAFAAPAYER[[#This Row],[ ]]="Payé",PMKAFAAPAYER[[#This Row],[29.10.2025]],0)</f>
        <v>0</v>
      </c>
      <c r="DK786" s="18">
        <f t="shared" si="195"/>
        <v>0</v>
      </c>
      <c r="DL786" s="162"/>
      <c r="DM786" s="166">
        <f>IF(PMKAFAAPAYER[[#This Row],[ ]]="Payé",PMKAFAAPAYER[[#This Row],[05.11.2025]],0)</f>
        <v>0</v>
      </c>
      <c r="DN786" s="161"/>
      <c r="DO786" s="166">
        <f>IF(PMKAFAAPAYER[[#This Row],[ ]]="Payé",PMKAFAAPAYER[[#This Row],[12.11.2025]],0)</f>
        <v>0</v>
      </c>
      <c r="DP786" s="161"/>
      <c r="DQ786" s="166">
        <f>IF(PMKAFAAPAYER[[#This Row],[ ]]="Payé",PMKAFAAPAYER[[#This Row],[19.11.2025]],0)</f>
        <v>0</v>
      </c>
      <c r="DR786" s="161"/>
      <c r="DS786" s="176">
        <f>IF(PMKAFAAPAYER[[#This Row],[ ]]="Payé",PMKAFAAPAYER[[#This Row],[26.11.2025]],0)</f>
        <v>0</v>
      </c>
      <c r="DT786" s="17">
        <f t="shared" si="196"/>
        <v>0</v>
      </c>
      <c r="DU786" s="162"/>
      <c r="DV786" s="166">
        <f>IF(PMKAFAAPAYER[[#This Row],[ ]]="Payé",PMKAFAAPAYER[[#This Row],[03.12.2025]],0)</f>
        <v>0</v>
      </c>
      <c r="DW786" s="161"/>
      <c r="DX786" s="166">
        <f>IF(PMKAFAAPAYER[[#This Row],[ ]]="Payé",PMKAFAAPAYER[[#This Row],[10.12.2025]],0)</f>
        <v>0</v>
      </c>
      <c r="DY786" s="161"/>
      <c r="DZ786" s="166">
        <f>IF(PMKAFAAPAYER[[#This Row],[ ]]="Payé",PMKAFAAPAYER[[#This Row],[17.12.2025]],0)</f>
        <v>0</v>
      </c>
      <c r="EA786" s="161"/>
      <c r="EB786" s="166">
        <f>IF(PMKAFAAPAYER[[#This Row],[ ]]="Payé",PMKAFAAPAYER[[#This Row],[24.12.2025]],0)</f>
        <v>0</v>
      </c>
      <c r="EC786" s="161"/>
      <c r="ED786" s="176">
        <f>IF(PMKAFAAPAYER[[#This Row],[ ]]="Payé",PMKAFAAPAYER[[#This Row],[31.12.2025]],0)</f>
        <v>0</v>
      </c>
      <c r="EE786" s="18">
        <f t="shared" si="197"/>
        <v>0</v>
      </c>
      <c r="EF786" s="11">
        <f t="shared" si="198"/>
        <v>0</v>
      </c>
      <c r="EG786" s="16">
        <f>+PMKAFAAPAYER[[#This Row],[CHF]]-PMKAFAAPAYER[[#This Row],[T2025]]</f>
        <v>0</v>
      </c>
    </row>
    <row r="787" spans="1:137" x14ac:dyDescent="0.3">
      <c r="A787" s="9">
        <f t="shared" si="199"/>
        <v>782</v>
      </c>
      <c r="B787" s="250"/>
      <c r="C787" s="251"/>
      <c r="D787" s="252"/>
      <c r="E787" s="253"/>
      <c r="F787" s="265">
        <f t="shared" si="185"/>
        <v>0</v>
      </c>
      <c r="G787" s="254"/>
      <c r="H787" s="255"/>
      <c r="I787" s="256"/>
      <c r="J787" s="14"/>
      <c r="K787" s="14"/>
      <c r="L787" s="14"/>
      <c r="N787" s="15"/>
      <c r="P787" s="258"/>
      <c r="Q787" s="259"/>
      <c r="R787" s="260"/>
      <c r="S787" s="166">
        <f>IF(PMKAFAAPAYER[[#This Row],[ ]]="Payé",PMKAFAAPAYER[[#This Row],[02.01.2025]],0)</f>
        <v>0</v>
      </c>
      <c r="T787" s="234"/>
      <c r="U787" s="166">
        <f>IF(PMKAFAAPAYER[[#This Row],[ ]]="Payé",PMKAFAAPAYER[[#This Row],[09.01.2025]],0)</f>
        <v>0</v>
      </c>
      <c r="V787" s="234"/>
      <c r="W787" s="166">
        <f>IF(PMKAFAAPAYER[[#This Row],[ ]]="Payé",PMKAFAAPAYER[[#This Row],[16.01.2025]],0)</f>
        <v>0</v>
      </c>
      <c r="X787" s="234"/>
      <c r="Y787" s="166">
        <f>IF(PMKAFAAPAYER[[#This Row],[ ]]="Payé",PMKAFAAPAYER[[#This Row],[23.01.2025]],0)</f>
        <v>0</v>
      </c>
      <c r="Z787" s="234"/>
      <c r="AA787" s="176">
        <f>IF(PMKAFAAPAYER[[#This Row],[ ]]="Payé",PMKAFAAPAYER[[#This Row],[30.01.2025]],0)</f>
        <v>0</v>
      </c>
      <c r="AB787" s="32">
        <f t="shared" si="186"/>
        <v>0</v>
      </c>
      <c r="AC787" s="234"/>
      <c r="AD787" s="166">
        <f>IF(PMKAFAAPAYER[[#This Row],[ ]]="Payé",PMKAFAAPAYER[[#This Row],[06.02.2025]],0)</f>
        <v>0</v>
      </c>
      <c r="AE787" s="234"/>
      <c r="AF787" s="166">
        <f>IF(PMKAFAAPAYER[[#This Row],[ ]]="Payé",PMKAFAAPAYER[[#This Row],[13.02.2025]],0)</f>
        <v>0</v>
      </c>
      <c r="AG787" s="234"/>
      <c r="AH787" s="166">
        <f>IF(PMKAFAAPAYER[[#This Row],[ ]]="Payé",PMKAFAAPAYER[[#This Row],[20.02.2025]],0)</f>
        <v>0</v>
      </c>
      <c r="AI787" s="234"/>
      <c r="AJ787" s="176">
        <f>IF(PMKAFAAPAYER[[#This Row],[ ]]="Payé",PMKAFAAPAYER[[#This Row],[27.02.2025]],0)</f>
        <v>0</v>
      </c>
      <c r="AK787" s="47">
        <f t="shared" si="187"/>
        <v>0</v>
      </c>
      <c r="AL787" s="162"/>
      <c r="AM787" s="166">
        <f>IF(PMKAFAAPAYER[[#This Row],[ ]]="Payé",PMKAFAAPAYER[[#This Row],[05.03.2025]],0)</f>
        <v>0</v>
      </c>
      <c r="AN787" s="161"/>
      <c r="AO787" s="166">
        <f>IF(PMKAFAAPAYER[[#This Row],[ ]]="Payé",PMKAFAAPAYER[[#This Row],[12.03.2025]],0)</f>
        <v>0</v>
      </c>
      <c r="AP787" s="161"/>
      <c r="AQ787" s="166">
        <f>IF(PMKAFAAPAYER[[#This Row],[ ]]="Payé",PMKAFAAPAYER[[#This Row],[19.03.2025]],0)</f>
        <v>0</v>
      </c>
      <c r="AR787" s="161"/>
      <c r="AS787" s="176">
        <f>IF(PMKAFAAPAYER[[#This Row],[ ]]="Payé",PMKAFAAPAYER[[#This Row],[26.03.2025]],0)</f>
        <v>0</v>
      </c>
      <c r="AT787" s="17">
        <f t="shared" si="188"/>
        <v>0</v>
      </c>
      <c r="AU787" s="162"/>
      <c r="AV787" s="166">
        <f>IF(PMKAFAAPAYER[[#This Row],[ ]]="Payé",PMKAFAAPAYER[[#This Row],[02.04.2025]],0)</f>
        <v>0</v>
      </c>
      <c r="AW787" s="161"/>
      <c r="AX787" s="166">
        <f>IF(PMKAFAAPAYER[[#This Row],[ ]]="Payé",PMKAFAAPAYER[[#This Row],[09.04.2025]],0)</f>
        <v>0</v>
      </c>
      <c r="AY787" s="161"/>
      <c r="AZ787" s="166">
        <f>IF(PMKAFAAPAYER[[#This Row],[ ]]="Payé",PMKAFAAPAYER[[#This Row],[16.04.2025]],0)</f>
        <v>0</v>
      </c>
      <c r="BA787" s="161"/>
      <c r="BB787" s="166">
        <f>IF(PMKAFAAPAYER[[#This Row],[ ]]="Payé",PMKAFAAPAYER[[#This Row],[23.04.2025]],0)</f>
        <v>0</v>
      </c>
      <c r="BC787" s="161"/>
      <c r="BD787" s="176">
        <f>IF(PMKAFAAPAYER[[#This Row],[ ]]="Payé",PMKAFAAPAYER[[#This Row],[30.04.2025]],0)</f>
        <v>0</v>
      </c>
      <c r="BE787" s="18">
        <f t="shared" si="189"/>
        <v>0</v>
      </c>
      <c r="BF787" s="162"/>
      <c r="BG787" s="166">
        <f>IF(PMKAFAAPAYER[[#This Row],[ ]]="Payé",PMKAFAAPAYER[[#This Row],[07.05.2025]],0)</f>
        <v>0</v>
      </c>
      <c r="BH787" s="161"/>
      <c r="BI787" s="166">
        <f>IF(PMKAFAAPAYER[[#This Row],[ ]]="Payé",PMKAFAAPAYER[[#This Row],[14.05.2025]],0)</f>
        <v>0</v>
      </c>
      <c r="BJ787" s="161"/>
      <c r="BK787" s="166">
        <f>IF(PMKAFAAPAYER[[#This Row],[ ]]="Payé",PMKAFAAPAYER[[#This Row],[21.05.2025]],0)</f>
        <v>0</v>
      </c>
      <c r="BL787" s="161"/>
      <c r="BM787" s="176">
        <f>IF(PMKAFAAPAYER[[#This Row],[ ]]="Payé",PMKAFAAPAYER[[#This Row],[28.05.2025]],0)</f>
        <v>0</v>
      </c>
      <c r="BN787" s="17">
        <f t="shared" si="190"/>
        <v>0</v>
      </c>
      <c r="BO787" s="162"/>
      <c r="BP787" s="166">
        <f>IF(PMKAFAAPAYER[[#This Row],[ ]]="Payé",PMKAFAAPAYER[[#This Row],[04.06.2025]],0)</f>
        <v>0</v>
      </c>
      <c r="BQ787" s="161"/>
      <c r="BR787" s="166">
        <f>IF(PMKAFAAPAYER[[#This Row],[ ]]="Payé",PMKAFAAPAYER[[#This Row],[11.06.2025]],0)</f>
        <v>0</v>
      </c>
      <c r="BS787" s="161"/>
      <c r="BT787" s="166">
        <f>IF(PMKAFAAPAYER[[#This Row],[ ]]="Payé",PMKAFAAPAYER[[#This Row],[18.06.2025]],0)</f>
        <v>0</v>
      </c>
      <c r="BU787" s="161"/>
      <c r="BV787" s="176">
        <f>IF(PMKAFAAPAYER[[#This Row],[ ]]="Payé",PMKAFAAPAYER[[#This Row],[25.06.2025]],0)</f>
        <v>0</v>
      </c>
      <c r="BW787" s="18">
        <f t="shared" si="191"/>
        <v>0</v>
      </c>
      <c r="BX787" s="162"/>
      <c r="BY787" s="166">
        <f>IF(PMKAFAAPAYER[[#This Row],[ ]]="Payé",PMKAFAAPAYER[[#This Row],[02.07.2025]],0)</f>
        <v>0</v>
      </c>
      <c r="BZ787" s="161"/>
      <c r="CA787" s="166">
        <f>IF(PMKAFAAPAYER[[#This Row],[ ]]="Payé",PMKAFAAPAYER[[#This Row],[09.07.2025]],0)</f>
        <v>0</v>
      </c>
      <c r="CB787" s="161"/>
      <c r="CC787" s="166">
        <f>IF(PMKAFAAPAYER[[#This Row],[ ]]="Payé",PMKAFAAPAYER[[#This Row],[16.07.2025]],0)</f>
        <v>0</v>
      </c>
      <c r="CD787" s="161"/>
      <c r="CE787" s="166">
        <f>IF(PMKAFAAPAYER[[#This Row],[ ]]="Payé",PMKAFAAPAYER[[#This Row],[23.07.2025]],0)</f>
        <v>0</v>
      </c>
      <c r="CF787" s="161"/>
      <c r="CG787" s="176">
        <f>IF(PMKAFAAPAYER[[#This Row],[ ]]="Payé",PMKAFAAPAYER[[#This Row],[30.07.2025]],0)</f>
        <v>0</v>
      </c>
      <c r="CH787" s="17">
        <f t="shared" si="192"/>
        <v>0</v>
      </c>
      <c r="CI787" s="162"/>
      <c r="CJ787" s="166">
        <f>IF(PMKAFAAPAYER[[#This Row],[ ]]="Payé",PMKAFAAPAYER[[#This Row],[06.08.2025]],0)</f>
        <v>0</v>
      </c>
      <c r="CK787" s="161"/>
      <c r="CL787" s="166">
        <f>IF(PMKAFAAPAYER[[#This Row],[ ]]="Payé",PMKAFAAPAYER[[#This Row],[13.08.2025]],0)</f>
        <v>0</v>
      </c>
      <c r="CM787" s="161"/>
      <c r="CN787" s="166">
        <f>IF(PMKAFAAPAYER[[#This Row],[ ]]="Payé",PMKAFAAPAYER[[#This Row],[20.08.2025]],0)</f>
        <v>0</v>
      </c>
      <c r="CO787" s="161"/>
      <c r="CP787" s="176">
        <f>IF(PMKAFAAPAYER[[#This Row],[ ]]="Payé",PMKAFAAPAYER[[#This Row],[27.08.2025]],0)</f>
        <v>0</v>
      </c>
      <c r="CQ787" s="18">
        <f t="shared" si="193"/>
        <v>0</v>
      </c>
      <c r="CR787" s="162"/>
      <c r="CS787" s="166">
        <f>IF(PMKAFAAPAYER[[#This Row],[ ]]="Payé",PMKAFAAPAYER[[#This Row],[03.09.2025]],0)</f>
        <v>0</v>
      </c>
      <c r="CT787" s="161"/>
      <c r="CU787" s="166">
        <f>IF(PMKAFAAPAYER[[#This Row],[ ]]="Payé",PMKAFAAPAYER[[#This Row],[10.09.2025]],0)</f>
        <v>0</v>
      </c>
      <c r="CV787" s="161"/>
      <c r="CW787" s="166">
        <f>IF(PMKAFAAPAYER[[#This Row],[ ]]="Payé",PMKAFAAPAYER[[#This Row],[17.09.2025]],0)</f>
        <v>0</v>
      </c>
      <c r="CX787" s="161"/>
      <c r="CY787" s="176">
        <f>IF(PMKAFAAPAYER[[#This Row],[ ]]="Payé",PMKAFAAPAYER[[#This Row],[24.09.2025]],0)</f>
        <v>0</v>
      </c>
      <c r="CZ787" s="17">
        <f t="shared" si="194"/>
        <v>0</v>
      </c>
      <c r="DA787" s="162"/>
      <c r="DB787" s="166">
        <f>IF(PMKAFAAPAYER[[#This Row],[ ]]="Payé",PMKAFAAPAYER[[#This Row],[01.10.2025]],0)</f>
        <v>0</v>
      </c>
      <c r="DC787" s="161"/>
      <c r="DD787" s="166">
        <f>IF(PMKAFAAPAYER[[#This Row],[ ]]="Payé",PMKAFAAPAYER[[#This Row],[08.10.2025]],0)</f>
        <v>0</v>
      </c>
      <c r="DE787" s="161"/>
      <c r="DF787" s="166">
        <f>IF(PMKAFAAPAYER[[#This Row],[ ]]="Payé",PMKAFAAPAYER[[#This Row],[15.10.2025]],0)</f>
        <v>0</v>
      </c>
      <c r="DG787" s="161"/>
      <c r="DH787" s="166">
        <f>IF(PMKAFAAPAYER[[#This Row],[ ]]="Payé",PMKAFAAPAYER[[#This Row],[22.10.2025]],0)</f>
        <v>0</v>
      </c>
      <c r="DI787" s="161"/>
      <c r="DJ787" s="176">
        <f>IF(PMKAFAAPAYER[[#This Row],[ ]]="Payé",PMKAFAAPAYER[[#This Row],[29.10.2025]],0)</f>
        <v>0</v>
      </c>
      <c r="DK787" s="18">
        <f t="shared" si="195"/>
        <v>0</v>
      </c>
      <c r="DL787" s="162"/>
      <c r="DM787" s="166">
        <f>IF(PMKAFAAPAYER[[#This Row],[ ]]="Payé",PMKAFAAPAYER[[#This Row],[05.11.2025]],0)</f>
        <v>0</v>
      </c>
      <c r="DN787" s="161"/>
      <c r="DO787" s="166">
        <f>IF(PMKAFAAPAYER[[#This Row],[ ]]="Payé",PMKAFAAPAYER[[#This Row],[12.11.2025]],0)</f>
        <v>0</v>
      </c>
      <c r="DP787" s="161"/>
      <c r="DQ787" s="166">
        <f>IF(PMKAFAAPAYER[[#This Row],[ ]]="Payé",PMKAFAAPAYER[[#This Row],[19.11.2025]],0)</f>
        <v>0</v>
      </c>
      <c r="DR787" s="161"/>
      <c r="DS787" s="176">
        <f>IF(PMKAFAAPAYER[[#This Row],[ ]]="Payé",PMKAFAAPAYER[[#This Row],[26.11.2025]],0)</f>
        <v>0</v>
      </c>
      <c r="DT787" s="17">
        <f t="shared" si="196"/>
        <v>0</v>
      </c>
      <c r="DU787" s="162"/>
      <c r="DV787" s="166">
        <f>IF(PMKAFAAPAYER[[#This Row],[ ]]="Payé",PMKAFAAPAYER[[#This Row],[03.12.2025]],0)</f>
        <v>0</v>
      </c>
      <c r="DW787" s="161"/>
      <c r="DX787" s="166">
        <f>IF(PMKAFAAPAYER[[#This Row],[ ]]="Payé",PMKAFAAPAYER[[#This Row],[10.12.2025]],0)</f>
        <v>0</v>
      </c>
      <c r="DY787" s="161"/>
      <c r="DZ787" s="166">
        <f>IF(PMKAFAAPAYER[[#This Row],[ ]]="Payé",PMKAFAAPAYER[[#This Row],[17.12.2025]],0)</f>
        <v>0</v>
      </c>
      <c r="EA787" s="161"/>
      <c r="EB787" s="166">
        <f>IF(PMKAFAAPAYER[[#This Row],[ ]]="Payé",PMKAFAAPAYER[[#This Row],[24.12.2025]],0)</f>
        <v>0</v>
      </c>
      <c r="EC787" s="161"/>
      <c r="ED787" s="176">
        <f>IF(PMKAFAAPAYER[[#This Row],[ ]]="Payé",PMKAFAAPAYER[[#This Row],[31.12.2025]],0)</f>
        <v>0</v>
      </c>
      <c r="EE787" s="18">
        <f t="shared" si="197"/>
        <v>0</v>
      </c>
      <c r="EF787" s="11">
        <f t="shared" si="198"/>
        <v>0</v>
      </c>
      <c r="EG787" s="16">
        <f>+PMKAFAAPAYER[[#This Row],[CHF]]-PMKAFAAPAYER[[#This Row],[T2025]]</f>
        <v>0</v>
      </c>
    </row>
    <row r="788" spans="1:137" x14ac:dyDescent="0.3">
      <c r="A788" s="9">
        <f t="shared" si="199"/>
        <v>783</v>
      </c>
      <c r="B788" s="250"/>
      <c r="C788" s="251"/>
      <c r="D788" s="252"/>
      <c r="E788" s="253"/>
      <c r="F788" s="265">
        <f t="shared" si="185"/>
        <v>0</v>
      </c>
      <c r="G788" s="254"/>
      <c r="H788" s="255"/>
      <c r="I788" s="256"/>
      <c r="J788" s="14"/>
      <c r="K788" s="14"/>
      <c r="L788" s="14"/>
      <c r="N788" s="15"/>
      <c r="P788" s="258"/>
      <c r="Q788" s="259"/>
      <c r="R788" s="260"/>
      <c r="S788" s="166">
        <f>IF(PMKAFAAPAYER[[#This Row],[ ]]="Payé",PMKAFAAPAYER[[#This Row],[02.01.2025]],0)</f>
        <v>0</v>
      </c>
      <c r="T788" s="234"/>
      <c r="U788" s="166">
        <f>IF(PMKAFAAPAYER[[#This Row],[ ]]="Payé",PMKAFAAPAYER[[#This Row],[09.01.2025]],0)</f>
        <v>0</v>
      </c>
      <c r="V788" s="234"/>
      <c r="W788" s="166">
        <f>IF(PMKAFAAPAYER[[#This Row],[ ]]="Payé",PMKAFAAPAYER[[#This Row],[16.01.2025]],0)</f>
        <v>0</v>
      </c>
      <c r="X788" s="234"/>
      <c r="Y788" s="166">
        <f>IF(PMKAFAAPAYER[[#This Row],[ ]]="Payé",PMKAFAAPAYER[[#This Row],[23.01.2025]],0)</f>
        <v>0</v>
      </c>
      <c r="Z788" s="234"/>
      <c r="AA788" s="176">
        <f>IF(PMKAFAAPAYER[[#This Row],[ ]]="Payé",PMKAFAAPAYER[[#This Row],[30.01.2025]],0)</f>
        <v>0</v>
      </c>
      <c r="AB788" s="32">
        <f t="shared" si="186"/>
        <v>0</v>
      </c>
      <c r="AC788" s="234"/>
      <c r="AD788" s="166">
        <f>IF(PMKAFAAPAYER[[#This Row],[ ]]="Payé",PMKAFAAPAYER[[#This Row],[06.02.2025]],0)</f>
        <v>0</v>
      </c>
      <c r="AE788" s="234"/>
      <c r="AF788" s="166">
        <f>IF(PMKAFAAPAYER[[#This Row],[ ]]="Payé",PMKAFAAPAYER[[#This Row],[13.02.2025]],0)</f>
        <v>0</v>
      </c>
      <c r="AG788" s="234"/>
      <c r="AH788" s="166">
        <f>IF(PMKAFAAPAYER[[#This Row],[ ]]="Payé",PMKAFAAPAYER[[#This Row],[20.02.2025]],0)</f>
        <v>0</v>
      </c>
      <c r="AI788" s="234"/>
      <c r="AJ788" s="176">
        <f>IF(PMKAFAAPAYER[[#This Row],[ ]]="Payé",PMKAFAAPAYER[[#This Row],[27.02.2025]],0)</f>
        <v>0</v>
      </c>
      <c r="AK788" s="47">
        <f t="shared" si="187"/>
        <v>0</v>
      </c>
      <c r="AL788" s="162"/>
      <c r="AM788" s="166">
        <f>IF(PMKAFAAPAYER[[#This Row],[ ]]="Payé",PMKAFAAPAYER[[#This Row],[05.03.2025]],0)</f>
        <v>0</v>
      </c>
      <c r="AN788" s="161"/>
      <c r="AO788" s="166">
        <f>IF(PMKAFAAPAYER[[#This Row],[ ]]="Payé",PMKAFAAPAYER[[#This Row],[12.03.2025]],0)</f>
        <v>0</v>
      </c>
      <c r="AP788" s="161"/>
      <c r="AQ788" s="166">
        <f>IF(PMKAFAAPAYER[[#This Row],[ ]]="Payé",PMKAFAAPAYER[[#This Row],[19.03.2025]],0)</f>
        <v>0</v>
      </c>
      <c r="AR788" s="161"/>
      <c r="AS788" s="176">
        <f>IF(PMKAFAAPAYER[[#This Row],[ ]]="Payé",PMKAFAAPAYER[[#This Row],[26.03.2025]],0)</f>
        <v>0</v>
      </c>
      <c r="AT788" s="17">
        <f t="shared" si="188"/>
        <v>0</v>
      </c>
      <c r="AU788" s="162"/>
      <c r="AV788" s="166">
        <f>IF(PMKAFAAPAYER[[#This Row],[ ]]="Payé",PMKAFAAPAYER[[#This Row],[02.04.2025]],0)</f>
        <v>0</v>
      </c>
      <c r="AW788" s="161"/>
      <c r="AX788" s="166">
        <f>IF(PMKAFAAPAYER[[#This Row],[ ]]="Payé",PMKAFAAPAYER[[#This Row],[09.04.2025]],0)</f>
        <v>0</v>
      </c>
      <c r="AY788" s="161"/>
      <c r="AZ788" s="166">
        <f>IF(PMKAFAAPAYER[[#This Row],[ ]]="Payé",PMKAFAAPAYER[[#This Row],[16.04.2025]],0)</f>
        <v>0</v>
      </c>
      <c r="BA788" s="161"/>
      <c r="BB788" s="166">
        <f>IF(PMKAFAAPAYER[[#This Row],[ ]]="Payé",PMKAFAAPAYER[[#This Row],[23.04.2025]],0)</f>
        <v>0</v>
      </c>
      <c r="BC788" s="161"/>
      <c r="BD788" s="176">
        <f>IF(PMKAFAAPAYER[[#This Row],[ ]]="Payé",PMKAFAAPAYER[[#This Row],[30.04.2025]],0)</f>
        <v>0</v>
      </c>
      <c r="BE788" s="18">
        <f t="shared" si="189"/>
        <v>0</v>
      </c>
      <c r="BF788" s="162"/>
      <c r="BG788" s="166">
        <f>IF(PMKAFAAPAYER[[#This Row],[ ]]="Payé",PMKAFAAPAYER[[#This Row],[07.05.2025]],0)</f>
        <v>0</v>
      </c>
      <c r="BH788" s="161"/>
      <c r="BI788" s="166">
        <f>IF(PMKAFAAPAYER[[#This Row],[ ]]="Payé",PMKAFAAPAYER[[#This Row],[14.05.2025]],0)</f>
        <v>0</v>
      </c>
      <c r="BJ788" s="161"/>
      <c r="BK788" s="166">
        <f>IF(PMKAFAAPAYER[[#This Row],[ ]]="Payé",PMKAFAAPAYER[[#This Row],[21.05.2025]],0)</f>
        <v>0</v>
      </c>
      <c r="BL788" s="161"/>
      <c r="BM788" s="176">
        <f>IF(PMKAFAAPAYER[[#This Row],[ ]]="Payé",PMKAFAAPAYER[[#This Row],[28.05.2025]],0)</f>
        <v>0</v>
      </c>
      <c r="BN788" s="17">
        <f t="shared" si="190"/>
        <v>0</v>
      </c>
      <c r="BO788" s="162"/>
      <c r="BP788" s="166">
        <f>IF(PMKAFAAPAYER[[#This Row],[ ]]="Payé",PMKAFAAPAYER[[#This Row],[04.06.2025]],0)</f>
        <v>0</v>
      </c>
      <c r="BQ788" s="161"/>
      <c r="BR788" s="166">
        <f>IF(PMKAFAAPAYER[[#This Row],[ ]]="Payé",PMKAFAAPAYER[[#This Row],[11.06.2025]],0)</f>
        <v>0</v>
      </c>
      <c r="BS788" s="161"/>
      <c r="BT788" s="166">
        <f>IF(PMKAFAAPAYER[[#This Row],[ ]]="Payé",PMKAFAAPAYER[[#This Row],[18.06.2025]],0)</f>
        <v>0</v>
      </c>
      <c r="BU788" s="161"/>
      <c r="BV788" s="176">
        <f>IF(PMKAFAAPAYER[[#This Row],[ ]]="Payé",PMKAFAAPAYER[[#This Row],[25.06.2025]],0)</f>
        <v>0</v>
      </c>
      <c r="BW788" s="18">
        <f t="shared" si="191"/>
        <v>0</v>
      </c>
      <c r="BX788" s="162"/>
      <c r="BY788" s="166">
        <f>IF(PMKAFAAPAYER[[#This Row],[ ]]="Payé",PMKAFAAPAYER[[#This Row],[02.07.2025]],0)</f>
        <v>0</v>
      </c>
      <c r="BZ788" s="161"/>
      <c r="CA788" s="166">
        <f>IF(PMKAFAAPAYER[[#This Row],[ ]]="Payé",PMKAFAAPAYER[[#This Row],[09.07.2025]],0)</f>
        <v>0</v>
      </c>
      <c r="CB788" s="161"/>
      <c r="CC788" s="166">
        <f>IF(PMKAFAAPAYER[[#This Row],[ ]]="Payé",PMKAFAAPAYER[[#This Row],[16.07.2025]],0)</f>
        <v>0</v>
      </c>
      <c r="CD788" s="161"/>
      <c r="CE788" s="166">
        <f>IF(PMKAFAAPAYER[[#This Row],[ ]]="Payé",PMKAFAAPAYER[[#This Row],[23.07.2025]],0)</f>
        <v>0</v>
      </c>
      <c r="CF788" s="161"/>
      <c r="CG788" s="176">
        <f>IF(PMKAFAAPAYER[[#This Row],[ ]]="Payé",PMKAFAAPAYER[[#This Row],[30.07.2025]],0)</f>
        <v>0</v>
      </c>
      <c r="CH788" s="17">
        <f t="shared" si="192"/>
        <v>0</v>
      </c>
      <c r="CI788" s="162"/>
      <c r="CJ788" s="166">
        <f>IF(PMKAFAAPAYER[[#This Row],[ ]]="Payé",PMKAFAAPAYER[[#This Row],[06.08.2025]],0)</f>
        <v>0</v>
      </c>
      <c r="CK788" s="161"/>
      <c r="CL788" s="166">
        <f>IF(PMKAFAAPAYER[[#This Row],[ ]]="Payé",PMKAFAAPAYER[[#This Row],[13.08.2025]],0)</f>
        <v>0</v>
      </c>
      <c r="CM788" s="161"/>
      <c r="CN788" s="166">
        <f>IF(PMKAFAAPAYER[[#This Row],[ ]]="Payé",PMKAFAAPAYER[[#This Row],[20.08.2025]],0)</f>
        <v>0</v>
      </c>
      <c r="CO788" s="161"/>
      <c r="CP788" s="176">
        <f>IF(PMKAFAAPAYER[[#This Row],[ ]]="Payé",PMKAFAAPAYER[[#This Row],[27.08.2025]],0)</f>
        <v>0</v>
      </c>
      <c r="CQ788" s="18">
        <f t="shared" si="193"/>
        <v>0</v>
      </c>
      <c r="CR788" s="162"/>
      <c r="CS788" s="166">
        <f>IF(PMKAFAAPAYER[[#This Row],[ ]]="Payé",PMKAFAAPAYER[[#This Row],[03.09.2025]],0)</f>
        <v>0</v>
      </c>
      <c r="CT788" s="161"/>
      <c r="CU788" s="166">
        <f>IF(PMKAFAAPAYER[[#This Row],[ ]]="Payé",PMKAFAAPAYER[[#This Row],[10.09.2025]],0)</f>
        <v>0</v>
      </c>
      <c r="CV788" s="161"/>
      <c r="CW788" s="166">
        <f>IF(PMKAFAAPAYER[[#This Row],[ ]]="Payé",PMKAFAAPAYER[[#This Row],[17.09.2025]],0)</f>
        <v>0</v>
      </c>
      <c r="CX788" s="161"/>
      <c r="CY788" s="176">
        <f>IF(PMKAFAAPAYER[[#This Row],[ ]]="Payé",PMKAFAAPAYER[[#This Row],[24.09.2025]],0)</f>
        <v>0</v>
      </c>
      <c r="CZ788" s="17">
        <f t="shared" si="194"/>
        <v>0</v>
      </c>
      <c r="DA788" s="162"/>
      <c r="DB788" s="166">
        <f>IF(PMKAFAAPAYER[[#This Row],[ ]]="Payé",PMKAFAAPAYER[[#This Row],[01.10.2025]],0)</f>
        <v>0</v>
      </c>
      <c r="DC788" s="161"/>
      <c r="DD788" s="166">
        <f>IF(PMKAFAAPAYER[[#This Row],[ ]]="Payé",PMKAFAAPAYER[[#This Row],[08.10.2025]],0)</f>
        <v>0</v>
      </c>
      <c r="DE788" s="161"/>
      <c r="DF788" s="166">
        <f>IF(PMKAFAAPAYER[[#This Row],[ ]]="Payé",PMKAFAAPAYER[[#This Row],[15.10.2025]],0)</f>
        <v>0</v>
      </c>
      <c r="DG788" s="161"/>
      <c r="DH788" s="166">
        <f>IF(PMKAFAAPAYER[[#This Row],[ ]]="Payé",PMKAFAAPAYER[[#This Row],[22.10.2025]],0)</f>
        <v>0</v>
      </c>
      <c r="DI788" s="161"/>
      <c r="DJ788" s="176">
        <f>IF(PMKAFAAPAYER[[#This Row],[ ]]="Payé",PMKAFAAPAYER[[#This Row],[29.10.2025]],0)</f>
        <v>0</v>
      </c>
      <c r="DK788" s="18">
        <f t="shared" si="195"/>
        <v>0</v>
      </c>
      <c r="DL788" s="162"/>
      <c r="DM788" s="166">
        <f>IF(PMKAFAAPAYER[[#This Row],[ ]]="Payé",PMKAFAAPAYER[[#This Row],[05.11.2025]],0)</f>
        <v>0</v>
      </c>
      <c r="DN788" s="161"/>
      <c r="DO788" s="166">
        <f>IF(PMKAFAAPAYER[[#This Row],[ ]]="Payé",PMKAFAAPAYER[[#This Row],[12.11.2025]],0)</f>
        <v>0</v>
      </c>
      <c r="DP788" s="161"/>
      <c r="DQ788" s="166">
        <f>IF(PMKAFAAPAYER[[#This Row],[ ]]="Payé",PMKAFAAPAYER[[#This Row],[19.11.2025]],0)</f>
        <v>0</v>
      </c>
      <c r="DR788" s="161"/>
      <c r="DS788" s="176">
        <f>IF(PMKAFAAPAYER[[#This Row],[ ]]="Payé",PMKAFAAPAYER[[#This Row],[26.11.2025]],0)</f>
        <v>0</v>
      </c>
      <c r="DT788" s="17">
        <f t="shared" si="196"/>
        <v>0</v>
      </c>
      <c r="DU788" s="162"/>
      <c r="DV788" s="166">
        <f>IF(PMKAFAAPAYER[[#This Row],[ ]]="Payé",PMKAFAAPAYER[[#This Row],[03.12.2025]],0)</f>
        <v>0</v>
      </c>
      <c r="DW788" s="161"/>
      <c r="DX788" s="166">
        <f>IF(PMKAFAAPAYER[[#This Row],[ ]]="Payé",PMKAFAAPAYER[[#This Row],[10.12.2025]],0)</f>
        <v>0</v>
      </c>
      <c r="DY788" s="161"/>
      <c r="DZ788" s="166">
        <f>IF(PMKAFAAPAYER[[#This Row],[ ]]="Payé",PMKAFAAPAYER[[#This Row],[17.12.2025]],0)</f>
        <v>0</v>
      </c>
      <c r="EA788" s="161"/>
      <c r="EB788" s="166">
        <f>IF(PMKAFAAPAYER[[#This Row],[ ]]="Payé",PMKAFAAPAYER[[#This Row],[24.12.2025]],0)</f>
        <v>0</v>
      </c>
      <c r="EC788" s="161"/>
      <c r="ED788" s="176">
        <f>IF(PMKAFAAPAYER[[#This Row],[ ]]="Payé",PMKAFAAPAYER[[#This Row],[31.12.2025]],0)</f>
        <v>0</v>
      </c>
      <c r="EE788" s="18">
        <f t="shared" si="197"/>
        <v>0</v>
      </c>
      <c r="EF788" s="11">
        <f t="shared" si="198"/>
        <v>0</v>
      </c>
      <c r="EG788" s="16">
        <f>+PMKAFAAPAYER[[#This Row],[CHF]]-PMKAFAAPAYER[[#This Row],[T2025]]</f>
        <v>0</v>
      </c>
    </row>
    <row r="789" spans="1:137" x14ac:dyDescent="0.3">
      <c r="A789" s="9">
        <f t="shared" si="199"/>
        <v>784</v>
      </c>
      <c r="B789" s="250"/>
      <c r="C789" s="251"/>
      <c r="D789" s="252"/>
      <c r="E789" s="253"/>
      <c r="F789" s="265">
        <f t="shared" si="185"/>
        <v>0</v>
      </c>
      <c r="G789" s="254"/>
      <c r="H789" s="255"/>
      <c r="I789" s="256"/>
      <c r="J789" s="14"/>
      <c r="K789" s="14"/>
      <c r="L789" s="14"/>
      <c r="N789" s="15"/>
      <c r="P789" s="258"/>
      <c r="Q789" s="259"/>
      <c r="R789" s="260"/>
      <c r="S789" s="166">
        <f>IF(PMKAFAAPAYER[[#This Row],[ ]]="Payé",PMKAFAAPAYER[[#This Row],[02.01.2025]],0)</f>
        <v>0</v>
      </c>
      <c r="T789" s="234"/>
      <c r="U789" s="166">
        <f>IF(PMKAFAAPAYER[[#This Row],[ ]]="Payé",PMKAFAAPAYER[[#This Row],[09.01.2025]],0)</f>
        <v>0</v>
      </c>
      <c r="V789" s="234"/>
      <c r="W789" s="166">
        <f>IF(PMKAFAAPAYER[[#This Row],[ ]]="Payé",PMKAFAAPAYER[[#This Row],[16.01.2025]],0)</f>
        <v>0</v>
      </c>
      <c r="X789" s="234"/>
      <c r="Y789" s="166">
        <f>IF(PMKAFAAPAYER[[#This Row],[ ]]="Payé",PMKAFAAPAYER[[#This Row],[23.01.2025]],0)</f>
        <v>0</v>
      </c>
      <c r="Z789" s="234"/>
      <c r="AA789" s="176">
        <f>IF(PMKAFAAPAYER[[#This Row],[ ]]="Payé",PMKAFAAPAYER[[#This Row],[30.01.2025]],0)</f>
        <v>0</v>
      </c>
      <c r="AB789" s="32">
        <f t="shared" si="186"/>
        <v>0</v>
      </c>
      <c r="AC789" s="234"/>
      <c r="AD789" s="166">
        <f>IF(PMKAFAAPAYER[[#This Row],[ ]]="Payé",PMKAFAAPAYER[[#This Row],[06.02.2025]],0)</f>
        <v>0</v>
      </c>
      <c r="AE789" s="234"/>
      <c r="AF789" s="166">
        <f>IF(PMKAFAAPAYER[[#This Row],[ ]]="Payé",PMKAFAAPAYER[[#This Row],[13.02.2025]],0)</f>
        <v>0</v>
      </c>
      <c r="AG789" s="234"/>
      <c r="AH789" s="166">
        <f>IF(PMKAFAAPAYER[[#This Row],[ ]]="Payé",PMKAFAAPAYER[[#This Row],[20.02.2025]],0)</f>
        <v>0</v>
      </c>
      <c r="AI789" s="234"/>
      <c r="AJ789" s="176">
        <f>IF(PMKAFAAPAYER[[#This Row],[ ]]="Payé",PMKAFAAPAYER[[#This Row],[27.02.2025]],0)</f>
        <v>0</v>
      </c>
      <c r="AK789" s="47">
        <f t="shared" si="187"/>
        <v>0</v>
      </c>
      <c r="AL789" s="162"/>
      <c r="AM789" s="166">
        <f>IF(PMKAFAAPAYER[[#This Row],[ ]]="Payé",PMKAFAAPAYER[[#This Row],[05.03.2025]],0)</f>
        <v>0</v>
      </c>
      <c r="AN789" s="161"/>
      <c r="AO789" s="166">
        <f>IF(PMKAFAAPAYER[[#This Row],[ ]]="Payé",PMKAFAAPAYER[[#This Row],[12.03.2025]],0)</f>
        <v>0</v>
      </c>
      <c r="AP789" s="161"/>
      <c r="AQ789" s="166">
        <f>IF(PMKAFAAPAYER[[#This Row],[ ]]="Payé",PMKAFAAPAYER[[#This Row],[19.03.2025]],0)</f>
        <v>0</v>
      </c>
      <c r="AR789" s="161"/>
      <c r="AS789" s="176">
        <f>IF(PMKAFAAPAYER[[#This Row],[ ]]="Payé",PMKAFAAPAYER[[#This Row],[26.03.2025]],0)</f>
        <v>0</v>
      </c>
      <c r="AT789" s="17">
        <f t="shared" si="188"/>
        <v>0</v>
      </c>
      <c r="AU789" s="162"/>
      <c r="AV789" s="166">
        <f>IF(PMKAFAAPAYER[[#This Row],[ ]]="Payé",PMKAFAAPAYER[[#This Row],[02.04.2025]],0)</f>
        <v>0</v>
      </c>
      <c r="AW789" s="161"/>
      <c r="AX789" s="166">
        <f>IF(PMKAFAAPAYER[[#This Row],[ ]]="Payé",PMKAFAAPAYER[[#This Row],[09.04.2025]],0)</f>
        <v>0</v>
      </c>
      <c r="AY789" s="161"/>
      <c r="AZ789" s="166">
        <f>IF(PMKAFAAPAYER[[#This Row],[ ]]="Payé",PMKAFAAPAYER[[#This Row],[16.04.2025]],0)</f>
        <v>0</v>
      </c>
      <c r="BA789" s="161"/>
      <c r="BB789" s="166">
        <f>IF(PMKAFAAPAYER[[#This Row],[ ]]="Payé",PMKAFAAPAYER[[#This Row],[23.04.2025]],0)</f>
        <v>0</v>
      </c>
      <c r="BC789" s="161"/>
      <c r="BD789" s="176">
        <f>IF(PMKAFAAPAYER[[#This Row],[ ]]="Payé",PMKAFAAPAYER[[#This Row],[30.04.2025]],0)</f>
        <v>0</v>
      </c>
      <c r="BE789" s="18">
        <f t="shared" si="189"/>
        <v>0</v>
      </c>
      <c r="BF789" s="162"/>
      <c r="BG789" s="166">
        <f>IF(PMKAFAAPAYER[[#This Row],[ ]]="Payé",PMKAFAAPAYER[[#This Row],[07.05.2025]],0)</f>
        <v>0</v>
      </c>
      <c r="BH789" s="161"/>
      <c r="BI789" s="166">
        <f>IF(PMKAFAAPAYER[[#This Row],[ ]]="Payé",PMKAFAAPAYER[[#This Row],[14.05.2025]],0)</f>
        <v>0</v>
      </c>
      <c r="BJ789" s="161"/>
      <c r="BK789" s="166">
        <f>IF(PMKAFAAPAYER[[#This Row],[ ]]="Payé",PMKAFAAPAYER[[#This Row],[21.05.2025]],0)</f>
        <v>0</v>
      </c>
      <c r="BL789" s="161"/>
      <c r="BM789" s="176">
        <f>IF(PMKAFAAPAYER[[#This Row],[ ]]="Payé",PMKAFAAPAYER[[#This Row],[28.05.2025]],0)</f>
        <v>0</v>
      </c>
      <c r="BN789" s="17">
        <f t="shared" si="190"/>
        <v>0</v>
      </c>
      <c r="BO789" s="162"/>
      <c r="BP789" s="166">
        <f>IF(PMKAFAAPAYER[[#This Row],[ ]]="Payé",PMKAFAAPAYER[[#This Row],[04.06.2025]],0)</f>
        <v>0</v>
      </c>
      <c r="BQ789" s="161"/>
      <c r="BR789" s="166">
        <f>IF(PMKAFAAPAYER[[#This Row],[ ]]="Payé",PMKAFAAPAYER[[#This Row],[11.06.2025]],0)</f>
        <v>0</v>
      </c>
      <c r="BS789" s="161"/>
      <c r="BT789" s="166">
        <f>IF(PMKAFAAPAYER[[#This Row],[ ]]="Payé",PMKAFAAPAYER[[#This Row],[18.06.2025]],0)</f>
        <v>0</v>
      </c>
      <c r="BU789" s="161"/>
      <c r="BV789" s="176">
        <f>IF(PMKAFAAPAYER[[#This Row],[ ]]="Payé",PMKAFAAPAYER[[#This Row],[25.06.2025]],0)</f>
        <v>0</v>
      </c>
      <c r="BW789" s="18">
        <f t="shared" si="191"/>
        <v>0</v>
      </c>
      <c r="BX789" s="162"/>
      <c r="BY789" s="166">
        <f>IF(PMKAFAAPAYER[[#This Row],[ ]]="Payé",PMKAFAAPAYER[[#This Row],[02.07.2025]],0)</f>
        <v>0</v>
      </c>
      <c r="BZ789" s="161"/>
      <c r="CA789" s="166">
        <f>IF(PMKAFAAPAYER[[#This Row],[ ]]="Payé",PMKAFAAPAYER[[#This Row],[09.07.2025]],0)</f>
        <v>0</v>
      </c>
      <c r="CB789" s="161"/>
      <c r="CC789" s="166">
        <f>IF(PMKAFAAPAYER[[#This Row],[ ]]="Payé",PMKAFAAPAYER[[#This Row],[16.07.2025]],0)</f>
        <v>0</v>
      </c>
      <c r="CD789" s="161"/>
      <c r="CE789" s="166">
        <f>IF(PMKAFAAPAYER[[#This Row],[ ]]="Payé",PMKAFAAPAYER[[#This Row],[23.07.2025]],0)</f>
        <v>0</v>
      </c>
      <c r="CF789" s="161"/>
      <c r="CG789" s="176">
        <f>IF(PMKAFAAPAYER[[#This Row],[ ]]="Payé",PMKAFAAPAYER[[#This Row],[30.07.2025]],0)</f>
        <v>0</v>
      </c>
      <c r="CH789" s="17">
        <f t="shared" si="192"/>
        <v>0</v>
      </c>
      <c r="CI789" s="162"/>
      <c r="CJ789" s="166">
        <f>IF(PMKAFAAPAYER[[#This Row],[ ]]="Payé",PMKAFAAPAYER[[#This Row],[06.08.2025]],0)</f>
        <v>0</v>
      </c>
      <c r="CK789" s="161"/>
      <c r="CL789" s="166">
        <f>IF(PMKAFAAPAYER[[#This Row],[ ]]="Payé",PMKAFAAPAYER[[#This Row],[13.08.2025]],0)</f>
        <v>0</v>
      </c>
      <c r="CM789" s="161"/>
      <c r="CN789" s="166">
        <f>IF(PMKAFAAPAYER[[#This Row],[ ]]="Payé",PMKAFAAPAYER[[#This Row],[20.08.2025]],0)</f>
        <v>0</v>
      </c>
      <c r="CO789" s="161"/>
      <c r="CP789" s="176">
        <f>IF(PMKAFAAPAYER[[#This Row],[ ]]="Payé",PMKAFAAPAYER[[#This Row],[27.08.2025]],0)</f>
        <v>0</v>
      </c>
      <c r="CQ789" s="18">
        <f t="shared" si="193"/>
        <v>0</v>
      </c>
      <c r="CR789" s="162"/>
      <c r="CS789" s="166">
        <f>IF(PMKAFAAPAYER[[#This Row],[ ]]="Payé",PMKAFAAPAYER[[#This Row],[03.09.2025]],0)</f>
        <v>0</v>
      </c>
      <c r="CT789" s="161"/>
      <c r="CU789" s="166">
        <f>IF(PMKAFAAPAYER[[#This Row],[ ]]="Payé",PMKAFAAPAYER[[#This Row],[10.09.2025]],0)</f>
        <v>0</v>
      </c>
      <c r="CV789" s="161"/>
      <c r="CW789" s="166">
        <f>IF(PMKAFAAPAYER[[#This Row],[ ]]="Payé",PMKAFAAPAYER[[#This Row],[17.09.2025]],0)</f>
        <v>0</v>
      </c>
      <c r="CX789" s="161"/>
      <c r="CY789" s="176">
        <f>IF(PMKAFAAPAYER[[#This Row],[ ]]="Payé",PMKAFAAPAYER[[#This Row],[24.09.2025]],0)</f>
        <v>0</v>
      </c>
      <c r="CZ789" s="17">
        <f t="shared" si="194"/>
        <v>0</v>
      </c>
      <c r="DA789" s="162"/>
      <c r="DB789" s="166">
        <f>IF(PMKAFAAPAYER[[#This Row],[ ]]="Payé",PMKAFAAPAYER[[#This Row],[01.10.2025]],0)</f>
        <v>0</v>
      </c>
      <c r="DC789" s="161"/>
      <c r="DD789" s="166">
        <f>IF(PMKAFAAPAYER[[#This Row],[ ]]="Payé",PMKAFAAPAYER[[#This Row],[08.10.2025]],0)</f>
        <v>0</v>
      </c>
      <c r="DE789" s="161"/>
      <c r="DF789" s="166">
        <f>IF(PMKAFAAPAYER[[#This Row],[ ]]="Payé",PMKAFAAPAYER[[#This Row],[15.10.2025]],0)</f>
        <v>0</v>
      </c>
      <c r="DG789" s="161"/>
      <c r="DH789" s="166">
        <f>IF(PMKAFAAPAYER[[#This Row],[ ]]="Payé",PMKAFAAPAYER[[#This Row],[22.10.2025]],0)</f>
        <v>0</v>
      </c>
      <c r="DI789" s="161"/>
      <c r="DJ789" s="176">
        <f>IF(PMKAFAAPAYER[[#This Row],[ ]]="Payé",PMKAFAAPAYER[[#This Row],[29.10.2025]],0)</f>
        <v>0</v>
      </c>
      <c r="DK789" s="18">
        <f t="shared" si="195"/>
        <v>0</v>
      </c>
      <c r="DL789" s="162"/>
      <c r="DM789" s="166">
        <f>IF(PMKAFAAPAYER[[#This Row],[ ]]="Payé",PMKAFAAPAYER[[#This Row],[05.11.2025]],0)</f>
        <v>0</v>
      </c>
      <c r="DN789" s="161"/>
      <c r="DO789" s="166">
        <f>IF(PMKAFAAPAYER[[#This Row],[ ]]="Payé",PMKAFAAPAYER[[#This Row],[12.11.2025]],0)</f>
        <v>0</v>
      </c>
      <c r="DP789" s="161"/>
      <c r="DQ789" s="166">
        <f>IF(PMKAFAAPAYER[[#This Row],[ ]]="Payé",PMKAFAAPAYER[[#This Row],[19.11.2025]],0)</f>
        <v>0</v>
      </c>
      <c r="DR789" s="161"/>
      <c r="DS789" s="176">
        <f>IF(PMKAFAAPAYER[[#This Row],[ ]]="Payé",PMKAFAAPAYER[[#This Row],[26.11.2025]],0)</f>
        <v>0</v>
      </c>
      <c r="DT789" s="17">
        <f t="shared" si="196"/>
        <v>0</v>
      </c>
      <c r="DU789" s="162"/>
      <c r="DV789" s="166">
        <f>IF(PMKAFAAPAYER[[#This Row],[ ]]="Payé",PMKAFAAPAYER[[#This Row],[03.12.2025]],0)</f>
        <v>0</v>
      </c>
      <c r="DW789" s="161"/>
      <c r="DX789" s="166">
        <f>IF(PMKAFAAPAYER[[#This Row],[ ]]="Payé",PMKAFAAPAYER[[#This Row],[10.12.2025]],0)</f>
        <v>0</v>
      </c>
      <c r="DY789" s="161"/>
      <c r="DZ789" s="166">
        <f>IF(PMKAFAAPAYER[[#This Row],[ ]]="Payé",PMKAFAAPAYER[[#This Row],[17.12.2025]],0)</f>
        <v>0</v>
      </c>
      <c r="EA789" s="161"/>
      <c r="EB789" s="166">
        <f>IF(PMKAFAAPAYER[[#This Row],[ ]]="Payé",PMKAFAAPAYER[[#This Row],[24.12.2025]],0)</f>
        <v>0</v>
      </c>
      <c r="EC789" s="161"/>
      <c r="ED789" s="176">
        <f>IF(PMKAFAAPAYER[[#This Row],[ ]]="Payé",PMKAFAAPAYER[[#This Row],[31.12.2025]],0)</f>
        <v>0</v>
      </c>
      <c r="EE789" s="18">
        <f t="shared" si="197"/>
        <v>0</v>
      </c>
      <c r="EF789" s="11">
        <f t="shared" si="198"/>
        <v>0</v>
      </c>
      <c r="EG789" s="16">
        <f>+PMKAFAAPAYER[[#This Row],[CHF]]-PMKAFAAPAYER[[#This Row],[T2025]]</f>
        <v>0</v>
      </c>
    </row>
    <row r="790" spans="1:137" x14ac:dyDescent="0.3">
      <c r="A790" s="9">
        <f t="shared" si="199"/>
        <v>785</v>
      </c>
      <c r="B790" s="250"/>
      <c r="C790" s="251"/>
      <c r="D790" s="252"/>
      <c r="E790" s="253"/>
      <c r="F790" s="265">
        <f t="shared" si="185"/>
        <v>0</v>
      </c>
      <c r="G790" s="254"/>
      <c r="H790" s="255"/>
      <c r="I790" s="256"/>
      <c r="J790" s="14"/>
      <c r="K790" s="14"/>
      <c r="L790" s="14"/>
      <c r="N790" s="15"/>
      <c r="P790" s="258"/>
      <c r="Q790" s="259"/>
      <c r="R790" s="260"/>
      <c r="S790" s="166">
        <f>IF(PMKAFAAPAYER[[#This Row],[ ]]="Payé",PMKAFAAPAYER[[#This Row],[02.01.2025]],0)</f>
        <v>0</v>
      </c>
      <c r="T790" s="234"/>
      <c r="U790" s="166">
        <f>IF(PMKAFAAPAYER[[#This Row],[ ]]="Payé",PMKAFAAPAYER[[#This Row],[09.01.2025]],0)</f>
        <v>0</v>
      </c>
      <c r="V790" s="234"/>
      <c r="W790" s="166">
        <f>IF(PMKAFAAPAYER[[#This Row],[ ]]="Payé",PMKAFAAPAYER[[#This Row],[16.01.2025]],0)</f>
        <v>0</v>
      </c>
      <c r="X790" s="234"/>
      <c r="Y790" s="166">
        <f>IF(PMKAFAAPAYER[[#This Row],[ ]]="Payé",PMKAFAAPAYER[[#This Row],[23.01.2025]],0)</f>
        <v>0</v>
      </c>
      <c r="Z790" s="234"/>
      <c r="AA790" s="176">
        <f>IF(PMKAFAAPAYER[[#This Row],[ ]]="Payé",PMKAFAAPAYER[[#This Row],[30.01.2025]],0)</f>
        <v>0</v>
      </c>
      <c r="AB790" s="32">
        <f t="shared" si="186"/>
        <v>0</v>
      </c>
      <c r="AC790" s="234"/>
      <c r="AD790" s="166">
        <f>IF(PMKAFAAPAYER[[#This Row],[ ]]="Payé",PMKAFAAPAYER[[#This Row],[06.02.2025]],0)</f>
        <v>0</v>
      </c>
      <c r="AE790" s="234"/>
      <c r="AF790" s="166">
        <f>IF(PMKAFAAPAYER[[#This Row],[ ]]="Payé",PMKAFAAPAYER[[#This Row],[13.02.2025]],0)</f>
        <v>0</v>
      </c>
      <c r="AG790" s="234"/>
      <c r="AH790" s="166">
        <f>IF(PMKAFAAPAYER[[#This Row],[ ]]="Payé",PMKAFAAPAYER[[#This Row],[20.02.2025]],0)</f>
        <v>0</v>
      </c>
      <c r="AI790" s="234"/>
      <c r="AJ790" s="176">
        <f>IF(PMKAFAAPAYER[[#This Row],[ ]]="Payé",PMKAFAAPAYER[[#This Row],[27.02.2025]],0)</f>
        <v>0</v>
      </c>
      <c r="AK790" s="47">
        <f t="shared" si="187"/>
        <v>0</v>
      </c>
      <c r="AL790" s="162"/>
      <c r="AM790" s="166">
        <f>IF(PMKAFAAPAYER[[#This Row],[ ]]="Payé",PMKAFAAPAYER[[#This Row],[05.03.2025]],0)</f>
        <v>0</v>
      </c>
      <c r="AN790" s="161"/>
      <c r="AO790" s="166">
        <f>IF(PMKAFAAPAYER[[#This Row],[ ]]="Payé",PMKAFAAPAYER[[#This Row],[12.03.2025]],0)</f>
        <v>0</v>
      </c>
      <c r="AP790" s="161"/>
      <c r="AQ790" s="166">
        <f>IF(PMKAFAAPAYER[[#This Row],[ ]]="Payé",PMKAFAAPAYER[[#This Row],[19.03.2025]],0)</f>
        <v>0</v>
      </c>
      <c r="AR790" s="161"/>
      <c r="AS790" s="176">
        <f>IF(PMKAFAAPAYER[[#This Row],[ ]]="Payé",PMKAFAAPAYER[[#This Row],[26.03.2025]],0)</f>
        <v>0</v>
      </c>
      <c r="AT790" s="17">
        <f t="shared" si="188"/>
        <v>0</v>
      </c>
      <c r="AU790" s="162"/>
      <c r="AV790" s="166">
        <f>IF(PMKAFAAPAYER[[#This Row],[ ]]="Payé",PMKAFAAPAYER[[#This Row],[02.04.2025]],0)</f>
        <v>0</v>
      </c>
      <c r="AW790" s="161"/>
      <c r="AX790" s="166">
        <f>IF(PMKAFAAPAYER[[#This Row],[ ]]="Payé",PMKAFAAPAYER[[#This Row],[09.04.2025]],0)</f>
        <v>0</v>
      </c>
      <c r="AY790" s="161"/>
      <c r="AZ790" s="166">
        <f>IF(PMKAFAAPAYER[[#This Row],[ ]]="Payé",PMKAFAAPAYER[[#This Row],[16.04.2025]],0)</f>
        <v>0</v>
      </c>
      <c r="BA790" s="161"/>
      <c r="BB790" s="166">
        <f>IF(PMKAFAAPAYER[[#This Row],[ ]]="Payé",PMKAFAAPAYER[[#This Row],[23.04.2025]],0)</f>
        <v>0</v>
      </c>
      <c r="BC790" s="161"/>
      <c r="BD790" s="176">
        <f>IF(PMKAFAAPAYER[[#This Row],[ ]]="Payé",PMKAFAAPAYER[[#This Row],[30.04.2025]],0)</f>
        <v>0</v>
      </c>
      <c r="BE790" s="18">
        <f t="shared" si="189"/>
        <v>0</v>
      </c>
      <c r="BF790" s="162"/>
      <c r="BG790" s="166">
        <f>IF(PMKAFAAPAYER[[#This Row],[ ]]="Payé",PMKAFAAPAYER[[#This Row],[07.05.2025]],0)</f>
        <v>0</v>
      </c>
      <c r="BH790" s="161"/>
      <c r="BI790" s="166">
        <f>IF(PMKAFAAPAYER[[#This Row],[ ]]="Payé",PMKAFAAPAYER[[#This Row],[14.05.2025]],0)</f>
        <v>0</v>
      </c>
      <c r="BJ790" s="161"/>
      <c r="BK790" s="166">
        <f>IF(PMKAFAAPAYER[[#This Row],[ ]]="Payé",PMKAFAAPAYER[[#This Row],[21.05.2025]],0)</f>
        <v>0</v>
      </c>
      <c r="BL790" s="161"/>
      <c r="BM790" s="176">
        <f>IF(PMKAFAAPAYER[[#This Row],[ ]]="Payé",PMKAFAAPAYER[[#This Row],[28.05.2025]],0)</f>
        <v>0</v>
      </c>
      <c r="BN790" s="17">
        <f t="shared" si="190"/>
        <v>0</v>
      </c>
      <c r="BO790" s="162"/>
      <c r="BP790" s="166">
        <f>IF(PMKAFAAPAYER[[#This Row],[ ]]="Payé",PMKAFAAPAYER[[#This Row],[04.06.2025]],0)</f>
        <v>0</v>
      </c>
      <c r="BQ790" s="161"/>
      <c r="BR790" s="166">
        <f>IF(PMKAFAAPAYER[[#This Row],[ ]]="Payé",PMKAFAAPAYER[[#This Row],[11.06.2025]],0)</f>
        <v>0</v>
      </c>
      <c r="BS790" s="161"/>
      <c r="BT790" s="166">
        <f>IF(PMKAFAAPAYER[[#This Row],[ ]]="Payé",PMKAFAAPAYER[[#This Row],[18.06.2025]],0)</f>
        <v>0</v>
      </c>
      <c r="BU790" s="161"/>
      <c r="BV790" s="176">
        <f>IF(PMKAFAAPAYER[[#This Row],[ ]]="Payé",PMKAFAAPAYER[[#This Row],[25.06.2025]],0)</f>
        <v>0</v>
      </c>
      <c r="BW790" s="18">
        <f t="shared" si="191"/>
        <v>0</v>
      </c>
      <c r="BX790" s="162"/>
      <c r="BY790" s="166">
        <f>IF(PMKAFAAPAYER[[#This Row],[ ]]="Payé",PMKAFAAPAYER[[#This Row],[02.07.2025]],0)</f>
        <v>0</v>
      </c>
      <c r="BZ790" s="161"/>
      <c r="CA790" s="166">
        <f>IF(PMKAFAAPAYER[[#This Row],[ ]]="Payé",PMKAFAAPAYER[[#This Row],[09.07.2025]],0)</f>
        <v>0</v>
      </c>
      <c r="CB790" s="161"/>
      <c r="CC790" s="166">
        <f>IF(PMKAFAAPAYER[[#This Row],[ ]]="Payé",PMKAFAAPAYER[[#This Row],[16.07.2025]],0)</f>
        <v>0</v>
      </c>
      <c r="CD790" s="161"/>
      <c r="CE790" s="166">
        <f>IF(PMKAFAAPAYER[[#This Row],[ ]]="Payé",PMKAFAAPAYER[[#This Row],[23.07.2025]],0)</f>
        <v>0</v>
      </c>
      <c r="CF790" s="161"/>
      <c r="CG790" s="176">
        <f>IF(PMKAFAAPAYER[[#This Row],[ ]]="Payé",PMKAFAAPAYER[[#This Row],[30.07.2025]],0)</f>
        <v>0</v>
      </c>
      <c r="CH790" s="17">
        <f t="shared" si="192"/>
        <v>0</v>
      </c>
      <c r="CI790" s="162"/>
      <c r="CJ790" s="166">
        <f>IF(PMKAFAAPAYER[[#This Row],[ ]]="Payé",PMKAFAAPAYER[[#This Row],[06.08.2025]],0)</f>
        <v>0</v>
      </c>
      <c r="CK790" s="161"/>
      <c r="CL790" s="166">
        <f>IF(PMKAFAAPAYER[[#This Row],[ ]]="Payé",PMKAFAAPAYER[[#This Row],[13.08.2025]],0)</f>
        <v>0</v>
      </c>
      <c r="CM790" s="161"/>
      <c r="CN790" s="166">
        <f>IF(PMKAFAAPAYER[[#This Row],[ ]]="Payé",PMKAFAAPAYER[[#This Row],[20.08.2025]],0)</f>
        <v>0</v>
      </c>
      <c r="CO790" s="161"/>
      <c r="CP790" s="176">
        <f>IF(PMKAFAAPAYER[[#This Row],[ ]]="Payé",PMKAFAAPAYER[[#This Row],[27.08.2025]],0)</f>
        <v>0</v>
      </c>
      <c r="CQ790" s="18">
        <f t="shared" si="193"/>
        <v>0</v>
      </c>
      <c r="CR790" s="162"/>
      <c r="CS790" s="166">
        <f>IF(PMKAFAAPAYER[[#This Row],[ ]]="Payé",PMKAFAAPAYER[[#This Row],[03.09.2025]],0)</f>
        <v>0</v>
      </c>
      <c r="CT790" s="161"/>
      <c r="CU790" s="166">
        <f>IF(PMKAFAAPAYER[[#This Row],[ ]]="Payé",PMKAFAAPAYER[[#This Row],[10.09.2025]],0)</f>
        <v>0</v>
      </c>
      <c r="CV790" s="161"/>
      <c r="CW790" s="166">
        <f>IF(PMKAFAAPAYER[[#This Row],[ ]]="Payé",PMKAFAAPAYER[[#This Row],[17.09.2025]],0)</f>
        <v>0</v>
      </c>
      <c r="CX790" s="161"/>
      <c r="CY790" s="176">
        <f>IF(PMKAFAAPAYER[[#This Row],[ ]]="Payé",PMKAFAAPAYER[[#This Row],[24.09.2025]],0)</f>
        <v>0</v>
      </c>
      <c r="CZ790" s="17">
        <f t="shared" si="194"/>
        <v>0</v>
      </c>
      <c r="DA790" s="162"/>
      <c r="DB790" s="166">
        <f>IF(PMKAFAAPAYER[[#This Row],[ ]]="Payé",PMKAFAAPAYER[[#This Row],[01.10.2025]],0)</f>
        <v>0</v>
      </c>
      <c r="DC790" s="161"/>
      <c r="DD790" s="166">
        <f>IF(PMKAFAAPAYER[[#This Row],[ ]]="Payé",PMKAFAAPAYER[[#This Row],[08.10.2025]],0)</f>
        <v>0</v>
      </c>
      <c r="DE790" s="161"/>
      <c r="DF790" s="166">
        <f>IF(PMKAFAAPAYER[[#This Row],[ ]]="Payé",PMKAFAAPAYER[[#This Row],[15.10.2025]],0)</f>
        <v>0</v>
      </c>
      <c r="DG790" s="161"/>
      <c r="DH790" s="166">
        <f>IF(PMKAFAAPAYER[[#This Row],[ ]]="Payé",PMKAFAAPAYER[[#This Row],[22.10.2025]],0)</f>
        <v>0</v>
      </c>
      <c r="DI790" s="161"/>
      <c r="DJ790" s="176">
        <f>IF(PMKAFAAPAYER[[#This Row],[ ]]="Payé",PMKAFAAPAYER[[#This Row],[29.10.2025]],0)</f>
        <v>0</v>
      </c>
      <c r="DK790" s="18">
        <f t="shared" si="195"/>
        <v>0</v>
      </c>
      <c r="DL790" s="162"/>
      <c r="DM790" s="166">
        <f>IF(PMKAFAAPAYER[[#This Row],[ ]]="Payé",PMKAFAAPAYER[[#This Row],[05.11.2025]],0)</f>
        <v>0</v>
      </c>
      <c r="DN790" s="161"/>
      <c r="DO790" s="166">
        <f>IF(PMKAFAAPAYER[[#This Row],[ ]]="Payé",PMKAFAAPAYER[[#This Row],[12.11.2025]],0)</f>
        <v>0</v>
      </c>
      <c r="DP790" s="161"/>
      <c r="DQ790" s="166">
        <f>IF(PMKAFAAPAYER[[#This Row],[ ]]="Payé",PMKAFAAPAYER[[#This Row],[19.11.2025]],0)</f>
        <v>0</v>
      </c>
      <c r="DR790" s="161"/>
      <c r="DS790" s="176">
        <f>IF(PMKAFAAPAYER[[#This Row],[ ]]="Payé",PMKAFAAPAYER[[#This Row],[26.11.2025]],0)</f>
        <v>0</v>
      </c>
      <c r="DT790" s="17">
        <f t="shared" si="196"/>
        <v>0</v>
      </c>
      <c r="DU790" s="162"/>
      <c r="DV790" s="166">
        <f>IF(PMKAFAAPAYER[[#This Row],[ ]]="Payé",PMKAFAAPAYER[[#This Row],[03.12.2025]],0)</f>
        <v>0</v>
      </c>
      <c r="DW790" s="161"/>
      <c r="DX790" s="166">
        <f>IF(PMKAFAAPAYER[[#This Row],[ ]]="Payé",PMKAFAAPAYER[[#This Row],[10.12.2025]],0)</f>
        <v>0</v>
      </c>
      <c r="DY790" s="161"/>
      <c r="DZ790" s="166">
        <f>IF(PMKAFAAPAYER[[#This Row],[ ]]="Payé",PMKAFAAPAYER[[#This Row],[17.12.2025]],0)</f>
        <v>0</v>
      </c>
      <c r="EA790" s="161"/>
      <c r="EB790" s="166">
        <f>IF(PMKAFAAPAYER[[#This Row],[ ]]="Payé",PMKAFAAPAYER[[#This Row],[24.12.2025]],0)</f>
        <v>0</v>
      </c>
      <c r="EC790" s="161"/>
      <c r="ED790" s="176">
        <f>IF(PMKAFAAPAYER[[#This Row],[ ]]="Payé",PMKAFAAPAYER[[#This Row],[31.12.2025]],0)</f>
        <v>0</v>
      </c>
      <c r="EE790" s="18">
        <f t="shared" si="197"/>
        <v>0</v>
      </c>
      <c r="EF790" s="11">
        <f t="shared" si="198"/>
        <v>0</v>
      </c>
      <c r="EG790" s="16">
        <f>+PMKAFAAPAYER[[#This Row],[CHF]]-PMKAFAAPAYER[[#This Row],[T2025]]</f>
        <v>0</v>
      </c>
    </row>
    <row r="791" spans="1:137" x14ac:dyDescent="0.3">
      <c r="A791" s="9">
        <f t="shared" si="199"/>
        <v>786</v>
      </c>
      <c r="B791" s="250"/>
      <c r="C791" s="251"/>
      <c r="D791" s="252"/>
      <c r="E791" s="253"/>
      <c r="F791" s="265">
        <f t="shared" si="185"/>
        <v>0</v>
      </c>
      <c r="G791" s="254"/>
      <c r="H791" s="255"/>
      <c r="I791" s="256"/>
      <c r="J791" s="14"/>
      <c r="K791" s="14"/>
      <c r="L791" s="14"/>
      <c r="N791" s="15"/>
      <c r="P791" s="258"/>
      <c r="Q791" s="259"/>
      <c r="R791" s="260"/>
      <c r="S791" s="166">
        <f>IF(PMKAFAAPAYER[[#This Row],[ ]]="Payé",PMKAFAAPAYER[[#This Row],[02.01.2025]],0)</f>
        <v>0</v>
      </c>
      <c r="T791" s="234"/>
      <c r="U791" s="166">
        <f>IF(PMKAFAAPAYER[[#This Row],[ ]]="Payé",PMKAFAAPAYER[[#This Row],[09.01.2025]],0)</f>
        <v>0</v>
      </c>
      <c r="V791" s="234"/>
      <c r="W791" s="166">
        <f>IF(PMKAFAAPAYER[[#This Row],[ ]]="Payé",PMKAFAAPAYER[[#This Row],[16.01.2025]],0)</f>
        <v>0</v>
      </c>
      <c r="X791" s="234"/>
      <c r="Y791" s="166">
        <f>IF(PMKAFAAPAYER[[#This Row],[ ]]="Payé",PMKAFAAPAYER[[#This Row],[23.01.2025]],0)</f>
        <v>0</v>
      </c>
      <c r="Z791" s="234"/>
      <c r="AA791" s="176">
        <f>IF(PMKAFAAPAYER[[#This Row],[ ]]="Payé",PMKAFAAPAYER[[#This Row],[30.01.2025]],0)</f>
        <v>0</v>
      </c>
      <c r="AB791" s="32">
        <f t="shared" si="186"/>
        <v>0</v>
      </c>
      <c r="AC791" s="234"/>
      <c r="AD791" s="166">
        <f>IF(PMKAFAAPAYER[[#This Row],[ ]]="Payé",PMKAFAAPAYER[[#This Row],[06.02.2025]],0)</f>
        <v>0</v>
      </c>
      <c r="AE791" s="234"/>
      <c r="AF791" s="166">
        <f>IF(PMKAFAAPAYER[[#This Row],[ ]]="Payé",PMKAFAAPAYER[[#This Row],[13.02.2025]],0)</f>
        <v>0</v>
      </c>
      <c r="AG791" s="234"/>
      <c r="AH791" s="166">
        <f>IF(PMKAFAAPAYER[[#This Row],[ ]]="Payé",PMKAFAAPAYER[[#This Row],[20.02.2025]],0)</f>
        <v>0</v>
      </c>
      <c r="AI791" s="234"/>
      <c r="AJ791" s="176">
        <f>IF(PMKAFAAPAYER[[#This Row],[ ]]="Payé",PMKAFAAPAYER[[#This Row],[27.02.2025]],0)</f>
        <v>0</v>
      </c>
      <c r="AK791" s="47">
        <f t="shared" si="187"/>
        <v>0</v>
      </c>
      <c r="AL791" s="162"/>
      <c r="AM791" s="166">
        <f>IF(PMKAFAAPAYER[[#This Row],[ ]]="Payé",PMKAFAAPAYER[[#This Row],[05.03.2025]],0)</f>
        <v>0</v>
      </c>
      <c r="AN791" s="161"/>
      <c r="AO791" s="166">
        <f>IF(PMKAFAAPAYER[[#This Row],[ ]]="Payé",PMKAFAAPAYER[[#This Row],[12.03.2025]],0)</f>
        <v>0</v>
      </c>
      <c r="AP791" s="161"/>
      <c r="AQ791" s="166">
        <f>IF(PMKAFAAPAYER[[#This Row],[ ]]="Payé",PMKAFAAPAYER[[#This Row],[19.03.2025]],0)</f>
        <v>0</v>
      </c>
      <c r="AR791" s="161"/>
      <c r="AS791" s="176">
        <f>IF(PMKAFAAPAYER[[#This Row],[ ]]="Payé",PMKAFAAPAYER[[#This Row],[26.03.2025]],0)</f>
        <v>0</v>
      </c>
      <c r="AT791" s="17">
        <f t="shared" si="188"/>
        <v>0</v>
      </c>
      <c r="AU791" s="162"/>
      <c r="AV791" s="166">
        <f>IF(PMKAFAAPAYER[[#This Row],[ ]]="Payé",PMKAFAAPAYER[[#This Row],[02.04.2025]],0)</f>
        <v>0</v>
      </c>
      <c r="AW791" s="161"/>
      <c r="AX791" s="166">
        <f>IF(PMKAFAAPAYER[[#This Row],[ ]]="Payé",PMKAFAAPAYER[[#This Row],[09.04.2025]],0)</f>
        <v>0</v>
      </c>
      <c r="AY791" s="161"/>
      <c r="AZ791" s="166">
        <f>IF(PMKAFAAPAYER[[#This Row],[ ]]="Payé",PMKAFAAPAYER[[#This Row],[16.04.2025]],0)</f>
        <v>0</v>
      </c>
      <c r="BA791" s="161"/>
      <c r="BB791" s="166">
        <f>IF(PMKAFAAPAYER[[#This Row],[ ]]="Payé",PMKAFAAPAYER[[#This Row],[23.04.2025]],0)</f>
        <v>0</v>
      </c>
      <c r="BC791" s="161"/>
      <c r="BD791" s="176">
        <f>IF(PMKAFAAPAYER[[#This Row],[ ]]="Payé",PMKAFAAPAYER[[#This Row],[30.04.2025]],0)</f>
        <v>0</v>
      </c>
      <c r="BE791" s="18">
        <f t="shared" si="189"/>
        <v>0</v>
      </c>
      <c r="BF791" s="162"/>
      <c r="BG791" s="166">
        <f>IF(PMKAFAAPAYER[[#This Row],[ ]]="Payé",PMKAFAAPAYER[[#This Row],[07.05.2025]],0)</f>
        <v>0</v>
      </c>
      <c r="BH791" s="161"/>
      <c r="BI791" s="166">
        <f>IF(PMKAFAAPAYER[[#This Row],[ ]]="Payé",PMKAFAAPAYER[[#This Row],[14.05.2025]],0)</f>
        <v>0</v>
      </c>
      <c r="BJ791" s="161"/>
      <c r="BK791" s="166">
        <f>IF(PMKAFAAPAYER[[#This Row],[ ]]="Payé",PMKAFAAPAYER[[#This Row],[21.05.2025]],0)</f>
        <v>0</v>
      </c>
      <c r="BL791" s="161"/>
      <c r="BM791" s="176">
        <f>IF(PMKAFAAPAYER[[#This Row],[ ]]="Payé",PMKAFAAPAYER[[#This Row],[28.05.2025]],0)</f>
        <v>0</v>
      </c>
      <c r="BN791" s="17">
        <f t="shared" si="190"/>
        <v>0</v>
      </c>
      <c r="BO791" s="162"/>
      <c r="BP791" s="166">
        <f>IF(PMKAFAAPAYER[[#This Row],[ ]]="Payé",PMKAFAAPAYER[[#This Row],[04.06.2025]],0)</f>
        <v>0</v>
      </c>
      <c r="BQ791" s="161"/>
      <c r="BR791" s="166">
        <f>IF(PMKAFAAPAYER[[#This Row],[ ]]="Payé",PMKAFAAPAYER[[#This Row],[11.06.2025]],0)</f>
        <v>0</v>
      </c>
      <c r="BS791" s="161"/>
      <c r="BT791" s="166">
        <f>IF(PMKAFAAPAYER[[#This Row],[ ]]="Payé",PMKAFAAPAYER[[#This Row],[18.06.2025]],0)</f>
        <v>0</v>
      </c>
      <c r="BU791" s="161"/>
      <c r="BV791" s="176">
        <f>IF(PMKAFAAPAYER[[#This Row],[ ]]="Payé",PMKAFAAPAYER[[#This Row],[25.06.2025]],0)</f>
        <v>0</v>
      </c>
      <c r="BW791" s="18">
        <f t="shared" si="191"/>
        <v>0</v>
      </c>
      <c r="BX791" s="162"/>
      <c r="BY791" s="166">
        <f>IF(PMKAFAAPAYER[[#This Row],[ ]]="Payé",PMKAFAAPAYER[[#This Row],[02.07.2025]],0)</f>
        <v>0</v>
      </c>
      <c r="BZ791" s="161"/>
      <c r="CA791" s="166">
        <f>IF(PMKAFAAPAYER[[#This Row],[ ]]="Payé",PMKAFAAPAYER[[#This Row],[09.07.2025]],0)</f>
        <v>0</v>
      </c>
      <c r="CB791" s="161"/>
      <c r="CC791" s="166">
        <f>IF(PMKAFAAPAYER[[#This Row],[ ]]="Payé",PMKAFAAPAYER[[#This Row],[16.07.2025]],0)</f>
        <v>0</v>
      </c>
      <c r="CD791" s="161"/>
      <c r="CE791" s="166">
        <f>IF(PMKAFAAPAYER[[#This Row],[ ]]="Payé",PMKAFAAPAYER[[#This Row],[23.07.2025]],0)</f>
        <v>0</v>
      </c>
      <c r="CF791" s="161"/>
      <c r="CG791" s="176">
        <f>IF(PMKAFAAPAYER[[#This Row],[ ]]="Payé",PMKAFAAPAYER[[#This Row],[30.07.2025]],0)</f>
        <v>0</v>
      </c>
      <c r="CH791" s="17">
        <f t="shared" si="192"/>
        <v>0</v>
      </c>
      <c r="CI791" s="162"/>
      <c r="CJ791" s="166">
        <f>IF(PMKAFAAPAYER[[#This Row],[ ]]="Payé",PMKAFAAPAYER[[#This Row],[06.08.2025]],0)</f>
        <v>0</v>
      </c>
      <c r="CK791" s="161"/>
      <c r="CL791" s="166">
        <f>IF(PMKAFAAPAYER[[#This Row],[ ]]="Payé",PMKAFAAPAYER[[#This Row],[13.08.2025]],0)</f>
        <v>0</v>
      </c>
      <c r="CM791" s="161"/>
      <c r="CN791" s="166">
        <f>IF(PMKAFAAPAYER[[#This Row],[ ]]="Payé",PMKAFAAPAYER[[#This Row],[20.08.2025]],0)</f>
        <v>0</v>
      </c>
      <c r="CO791" s="161"/>
      <c r="CP791" s="176">
        <f>IF(PMKAFAAPAYER[[#This Row],[ ]]="Payé",PMKAFAAPAYER[[#This Row],[27.08.2025]],0)</f>
        <v>0</v>
      </c>
      <c r="CQ791" s="18">
        <f t="shared" si="193"/>
        <v>0</v>
      </c>
      <c r="CR791" s="162"/>
      <c r="CS791" s="166">
        <f>IF(PMKAFAAPAYER[[#This Row],[ ]]="Payé",PMKAFAAPAYER[[#This Row],[03.09.2025]],0)</f>
        <v>0</v>
      </c>
      <c r="CT791" s="161"/>
      <c r="CU791" s="166">
        <f>IF(PMKAFAAPAYER[[#This Row],[ ]]="Payé",PMKAFAAPAYER[[#This Row],[10.09.2025]],0)</f>
        <v>0</v>
      </c>
      <c r="CV791" s="161"/>
      <c r="CW791" s="166">
        <f>IF(PMKAFAAPAYER[[#This Row],[ ]]="Payé",PMKAFAAPAYER[[#This Row],[17.09.2025]],0)</f>
        <v>0</v>
      </c>
      <c r="CX791" s="161"/>
      <c r="CY791" s="176">
        <f>IF(PMKAFAAPAYER[[#This Row],[ ]]="Payé",PMKAFAAPAYER[[#This Row],[24.09.2025]],0)</f>
        <v>0</v>
      </c>
      <c r="CZ791" s="17">
        <f t="shared" si="194"/>
        <v>0</v>
      </c>
      <c r="DA791" s="162"/>
      <c r="DB791" s="166">
        <f>IF(PMKAFAAPAYER[[#This Row],[ ]]="Payé",PMKAFAAPAYER[[#This Row],[01.10.2025]],0)</f>
        <v>0</v>
      </c>
      <c r="DC791" s="161"/>
      <c r="DD791" s="166">
        <f>IF(PMKAFAAPAYER[[#This Row],[ ]]="Payé",PMKAFAAPAYER[[#This Row],[08.10.2025]],0)</f>
        <v>0</v>
      </c>
      <c r="DE791" s="161"/>
      <c r="DF791" s="166">
        <f>IF(PMKAFAAPAYER[[#This Row],[ ]]="Payé",PMKAFAAPAYER[[#This Row],[15.10.2025]],0)</f>
        <v>0</v>
      </c>
      <c r="DG791" s="161"/>
      <c r="DH791" s="166">
        <f>IF(PMKAFAAPAYER[[#This Row],[ ]]="Payé",PMKAFAAPAYER[[#This Row],[22.10.2025]],0)</f>
        <v>0</v>
      </c>
      <c r="DI791" s="161"/>
      <c r="DJ791" s="176">
        <f>IF(PMKAFAAPAYER[[#This Row],[ ]]="Payé",PMKAFAAPAYER[[#This Row],[29.10.2025]],0)</f>
        <v>0</v>
      </c>
      <c r="DK791" s="18">
        <f t="shared" si="195"/>
        <v>0</v>
      </c>
      <c r="DL791" s="162"/>
      <c r="DM791" s="166">
        <f>IF(PMKAFAAPAYER[[#This Row],[ ]]="Payé",PMKAFAAPAYER[[#This Row],[05.11.2025]],0)</f>
        <v>0</v>
      </c>
      <c r="DN791" s="161"/>
      <c r="DO791" s="166">
        <f>IF(PMKAFAAPAYER[[#This Row],[ ]]="Payé",PMKAFAAPAYER[[#This Row],[12.11.2025]],0)</f>
        <v>0</v>
      </c>
      <c r="DP791" s="161"/>
      <c r="DQ791" s="166">
        <f>IF(PMKAFAAPAYER[[#This Row],[ ]]="Payé",PMKAFAAPAYER[[#This Row],[19.11.2025]],0)</f>
        <v>0</v>
      </c>
      <c r="DR791" s="161"/>
      <c r="DS791" s="176">
        <f>IF(PMKAFAAPAYER[[#This Row],[ ]]="Payé",PMKAFAAPAYER[[#This Row],[26.11.2025]],0)</f>
        <v>0</v>
      </c>
      <c r="DT791" s="17">
        <f t="shared" si="196"/>
        <v>0</v>
      </c>
      <c r="DU791" s="162"/>
      <c r="DV791" s="166">
        <f>IF(PMKAFAAPAYER[[#This Row],[ ]]="Payé",PMKAFAAPAYER[[#This Row],[03.12.2025]],0)</f>
        <v>0</v>
      </c>
      <c r="DW791" s="161"/>
      <c r="DX791" s="166">
        <f>IF(PMKAFAAPAYER[[#This Row],[ ]]="Payé",PMKAFAAPAYER[[#This Row],[10.12.2025]],0)</f>
        <v>0</v>
      </c>
      <c r="DY791" s="161"/>
      <c r="DZ791" s="166">
        <f>IF(PMKAFAAPAYER[[#This Row],[ ]]="Payé",PMKAFAAPAYER[[#This Row],[17.12.2025]],0)</f>
        <v>0</v>
      </c>
      <c r="EA791" s="161"/>
      <c r="EB791" s="166">
        <f>IF(PMKAFAAPAYER[[#This Row],[ ]]="Payé",PMKAFAAPAYER[[#This Row],[24.12.2025]],0)</f>
        <v>0</v>
      </c>
      <c r="EC791" s="161"/>
      <c r="ED791" s="176">
        <f>IF(PMKAFAAPAYER[[#This Row],[ ]]="Payé",PMKAFAAPAYER[[#This Row],[31.12.2025]],0)</f>
        <v>0</v>
      </c>
      <c r="EE791" s="18">
        <f t="shared" si="197"/>
        <v>0</v>
      </c>
      <c r="EF791" s="11">
        <f t="shared" si="198"/>
        <v>0</v>
      </c>
      <c r="EG791" s="16">
        <f>+PMKAFAAPAYER[[#This Row],[CHF]]-PMKAFAAPAYER[[#This Row],[T2025]]</f>
        <v>0</v>
      </c>
    </row>
    <row r="792" spans="1:137" x14ac:dyDescent="0.3">
      <c r="A792" s="9">
        <f t="shared" si="199"/>
        <v>787</v>
      </c>
      <c r="B792" s="250"/>
      <c r="C792" s="251"/>
      <c r="D792" s="252"/>
      <c r="E792" s="253"/>
      <c r="F792" s="265">
        <f t="shared" si="185"/>
        <v>0</v>
      </c>
      <c r="G792" s="254"/>
      <c r="H792" s="255"/>
      <c r="I792" s="256"/>
      <c r="J792" s="14"/>
      <c r="K792" s="14"/>
      <c r="L792" s="14"/>
      <c r="N792" s="15"/>
      <c r="P792" s="258"/>
      <c r="Q792" s="259"/>
      <c r="R792" s="260"/>
      <c r="S792" s="166">
        <f>IF(PMKAFAAPAYER[[#This Row],[ ]]="Payé",PMKAFAAPAYER[[#This Row],[02.01.2025]],0)</f>
        <v>0</v>
      </c>
      <c r="T792" s="234"/>
      <c r="U792" s="166">
        <f>IF(PMKAFAAPAYER[[#This Row],[ ]]="Payé",PMKAFAAPAYER[[#This Row],[09.01.2025]],0)</f>
        <v>0</v>
      </c>
      <c r="V792" s="234"/>
      <c r="W792" s="166">
        <f>IF(PMKAFAAPAYER[[#This Row],[ ]]="Payé",PMKAFAAPAYER[[#This Row],[16.01.2025]],0)</f>
        <v>0</v>
      </c>
      <c r="X792" s="234"/>
      <c r="Y792" s="166">
        <f>IF(PMKAFAAPAYER[[#This Row],[ ]]="Payé",PMKAFAAPAYER[[#This Row],[23.01.2025]],0)</f>
        <v>0</v>
      </c>
      <c r="Z792" s="234"/>
      <c r="AA792" s="176">
        <f>IF(PMKAFAAPAYER[[#This Row],[ ]]="Payé",PMKAFAAPAYER[[#This Row],[30.01.2025]],0)</f>
        <v>0</v>
      </c>
      <c r="AB792" s="32">
        <f t="shared" si="186"/>
        <v>0</v>
      </c>
      <c r="AC792" s="234"/>
      <c r="AD792" s="166">
        <f>IF(PMKAFAAPAYER[[#This Row],[ ]]="Payé",PMKAFAAPAYER[[#This Row],[06.02.2025]],0)</f>
        <v>0</v>
      </c>
      <c r="AE792" s="234"/>
      <c r="AF792" s="166">
        <f>IF(PMKAFAAPAYER[[#This Row],[ ]]="Payé",PMKAFAAPAYER[[#This Row],[13.02.2025]],0)</f>
        <v>0</v>
      </c>
      <c r="AG792" s="234"/>
      <c r="AH792" s="166">
        <f>IF(PMKAFAAPAYER[[#This Row],[ ]]="Payé",PMKAFAAPAYER[[#This Row],[20.02.2025]],0)</f>
        <v>0</v>
      </c>
      <c r="AI792" s="234"/>
      <c r="AJ792" s="176">
        <f>IF(PMKAFAAPAYER[[#This Row],[ ]]="Payé",PMKAFAAPAYER[[#This Row],[27.02.2025]],0)</f>
        <v>0</v>
      </c>
      <c r="AK792" s="47">
        <f t="shared" si="187"/>
        <v>0</v>
      </c>
      <c r="AL792" s="162"/>
      <c r="AM792" s="166">
        <f>IF(PMKAFAAPAYER[[#This Row],[ ]]="Payé",PMKAFAAPAYER[[#This Row],[05.03.2025]],0)</f>
        <v>0</v>
      </c>
      <c r="AN792" s="161"/>
      <c r="AO792" s="166">
        <f>IF(PMKAFAAPAYER[[#This Row],[ ]]="Payé",PMKAFAAPAYER[[#This Row],[12.03.2025]],0)</f>
        <v>0</v>
      </c>
      <c r="AP792" s="161"/>
      <c r="AQ792" s="166">
        <f>IF(PMKAFAAPAYER[[#This Row],[ ]]="Payé",PMKAFAAPAYER[[#This Row],[19.03.2025]],0)</f>
        <v>0</v>
      </c>
      <c r="AR792" s="161"/>
      <c r="AS792" s="176">
        <f>IF(PMKAFAAPAYER[[#This Row],[ ]]="Payé",PMKAFAAPAYER[[#This Row],[26.03.2025]],0)</f>
        <v>0</v>
      </c>
      <c r="AT792" s="17">
        <f t="shared" si="188"/>
        <v>0</v>
      </c>
      <c r="AU792" s="162"/>
      <c r="AV792" s="166">
        <f>IF(PMKAFAAPAYER[[#This Row],[ ]]="Payé",PMKAFAAPAYER[[#This Row],[02.04.2025]],0)</f>
        <v>0</v>
      </c>
      <c r="AW792" s="161"/>
      <c r="AX792" s="166">
        <f>IF(PMKAFAAPAYER[[#This Row],[ ]]="Payé",PMKAFAAPAYER[[#This Row],[09.04.2025]],0)</f>
        <v>0</v>
      </c>
      <c r="AY792" s="161"/>
      <c r="AZ792" s="166">
        <f>IF(PMKAFAAPAYER[[#This Row],[ ]]="Payé",PMKAFAAPAYER[[#This Row],[16.04.2025]],0)</f>
        <v>0</v>
      </c>
      <c r="BA792" s="161"/>
      <c r="BB792" s="166">
        <f>IF(PMKAFAAPAYER[[#This Row],[ ]]="Payé",PMKAFAAPAYER[[#This Row],[23.04.2025]],0)</f>
        <v>0</v>
      </c>
      <c r="BC792" s="161"/>
      <c r="BD792" s="176">
        <f>IF(PMKAFAAPAYER[[#This Row],[ ]]="Payé",PMKAFAAPAYER[[#This Row],[30.04.2025]],0)</f>
        <v>0</v>
      </c>
      <c r="BE792" s="18">
        <f t="shared" si="189"/>
        <v>0</v>
      </c>
      <c r="BF792" s="162"/>
      <c r="BG792" s="166">
        <f>IF(PMKAFAAPAYER[[#This Row],[ ]]="Payé",PMKAFAAPAYER[[#This Row],[07.05.2025]],0)</f>
        <v>0</v>
      </c>
      <c r="BH792" s="161"/>
      <c r="BI792" s="166">
        <f>IF(PMKAFAAPAYER[[#This Row],[ ]]="Payé",PMKAFAAPAYER[[#This Row],[14.05.2025]],0)</f>
        <v>0</v>
      </c>
      <c r="BJ792" s="161"/>
      <c r="BK792" s="166">
        <f>IF(PMKAFAAPAYER[[#This Row],[ ]]="Payé",PMKAFAAPAYER[[#This Row],[21.05.2025]],0)</f>
        <v>0</v>
      </c>
      <c r="BL792" s="161"/>
      <c r="BM792" s="176">
        <f>IF(PMKAFAAPAYER[[#This Row],[ ]]="Payé",PMKAFAAPAYER[[#This Row],[28.05.2025]],0)</f>
        <v>0</v>
      </c>
      <c r="BN792" s="17">
        <f t="shared" si="190"/>
        <v>0</v>
      </c>
      <c r="BO792" s="162"/>
      <c r="BP792" s="166">
        <f>IF(PMKAFAAPAYER[[#This Row],[ ]]="Payé",PMKAFAAPAYER[[#This Row],[04.06.2025]],0)</f>
        <v>0</v>
      </c>
      <c r="BQ792" s="161"/>
      <c r="BR792" s="166">
        <f>IF(PMKAFAAPAYER[[#This Row],[ ]]="Payé",PMKAFAAPAYER[[#This Row],[11.06.2025]],0)</f>
        <v>0</v>
      </c>
      <c r="BS792" s="161"/>
      <c r="BT792" s="166">
        <f>IF(PMKAFAAPAYER[[#This Row],[ ]]="Payé",PMKAFAAPAYER[[#This Row],[18.06.2025]],0)</f>
        <v>0</v>
      </c>
      <c r="BU792" s="161"/>
      <c r="BV792" s="176">
        <f>IF(PMKAFAAPAYER[[#This Row],[ ]]="Payé",PMKAFAAPAYER[[#This Row],[25.06.2025]],0)</f>
        <v>0</v>
      </c>
      <c r="BW792" s="18">
        <f t="shared" si="191"/>
        <v>0</v>
      </c>
      <c r="BX792" s="162"/>
      <c r="BY792" s="166">
        <f>IF(PMKAFAAPAYER[[#This Row],[ ]]="Payé",PMKAFAAPAYER[[#This Row],[02.07.2025]],0)</f>
        <v>0</v>
      </c>
      <c r="BZ792" s="161"/>
      <c r="CA792" s="166">
        <f>IF(PMKAFAAPAYER[[#This Row],[ ]]="Payé",PMKAFAAPAYER[[#This Row],[09.07.2025]],0)</f>
        <v>0</v>
      </c>
      <c r="CB792" s="161"/>
      <c r="CC792" s="166">
        <f>IF(PMKAFAAPAYER[[#This Row],[ ]]="Payé",PMKAFAAPAYER[[#This Row],[16.07.2025]],0)</f>
        <v>0</v>
      </c>
      <c r="CD792" s="161"/>
      <c r="CE792" s="166">
        <f>IF(PMKAFAAPAYER[[#This Row],[ ]]="Payé",PMKAFAAPAYER[[#This Row],[23.07.2025]],0)</f>
        <v>0</v>
      </c>
      <c r="CF792" s="161"/>
      <c r="CG792" s="176">
        <f>IF(PMKAFAAPAYER[[#This Row],[ ]]="Payé",PMKAFAAPAYER[[#This Row],[30.07.2025]],0)</f>
        <v>0</v>
      </c>
      <c r="CH792" s="17">
        <f t="shared" si="192"/>
        <v>0</v>
      </c>
      <c r="CI792" s="162"/>
      <c r="CJ792" s="166">
        <f>IF(PMKAFAAPAYER[[#This Row],[ ]]="Payé",PMKAFAAPAYER[[#This Row],[06.08.2025]],0)</f>
        <v>0</v>
      </c>
      <c r="CK792" s="161"/>
      <c r="CL792" s="166">
        <f>IF(PMKAFAAPAYER[[#This Row],[ ]]="Payé",PMKAFAAPAYER[[#This Row],[13.08.2025]],0)</f>
        <v>0</v>
      </c>
      <c r="CM792" s="161"/>
      <c r="CN792" s="166">
        <f>IF(PMKAFAAPAYER[[#This Row],[ ]]="Payé",PMKAFAAPAYER[[#This Row],[20.08.2025]],0)</f>
        <v>0</v>
      </c>
      <c r="CO792" s="161"/>
      <c r="CP792" s="176">
        <f>IF(PMKAFAAPAYER[[#This Row],[ ]]="Payé",PMKAFAAPAYER[[#This Row],[27.08.2025]],0)</f>
        <v>0</v>
      </c>
      <c r="CQ792" s="18">
        <f t="shared" si="193"/>
        <v>0</v>
      </c>
      <c r="CR792" s="162"/>
      <c r="CS792" s="166">
        <f>IF(PMKAFAAPAYER[[#This Row],[ ]]="Payé",PMKAFAAPAYER[[#This Row],[03.09.2025]],0)</f>
        <v>0</v>
      </c>
      <c r="CT792" s="161"/>
      <c r="CU792" s="166">
        <f>IF(PMKAFAAPAYER[[#This Row],[ ]]="Payé",PMKAFAAPAYER[[#This Row],[10.09.2025]],0)</f>
        <v>0</v>
      </c>
      <c r="CV792" s="161"/>
      <c r="CW792" s="166">
        <f>IF(PMKAFAAPAYER[[#This Row],[ ]]="Payé",PMKAFAAPAYER[[#This Row],[17.09.2025]],0)</f>
        <v>0</v>
      </c>
      <c r="CX792" s="161"/>
      <c r="CY792" s="176">
        <f>IF(PMKAFAAPAYER[[#This Row],[ ]]="Payé",PMKAFAAPAYER[[#This Row],[24.09.2025]],0)</f>
        <v>0</v>
      </c>
      <c r="CZ792" s="17">
        <f t="shared" si="194"/>
        <v>0</v>
      </c>
      <c r="DA792" s="162"/>
      <c r="DB792" s="166">
        <f>IF(PMKAFAAPAYER[[#This Row],[ ]]="Payé",PMKAFAAPAYER[[#This Row],[01.10.2025]],0)</f>
        <v>0</v>
      </c>
      <c r="DC792" s="161"/>
      <c r="DD792" s="166">
        <f>IF(PMKAFAAPAYER[[#This Row],[ ]]="Payé",PMKAFAAPAYER[[#This Row],[08.10.2025]],0)</f>
        <v>0</v>
      </c>
      <c r="DE792" s="161"/>
      <c r="DF792" s="166">
        <f>IF(PMKAFAAPAYER[[#This Row],[ ]]="Payé",PMKAFAAPAYER[[#This Row],[15.10.2025]],0)</f>
        <v>0</v>
      </c>
      <c r="DG792" s="161"/>
      <c r="DH792" s="166">
        <f>IF(PMKAFAAPAYER[[#This Row],[ ]]="Payé",PMKAFAAPAYER[[#This Row],[22.10.2025]],0)</f>
        <v>0</v>
      </c>
      <c r="DI792" s="161"/>
      <c r="DJ792" s="176">
        <f>IF(PMKAFAAPAYER[[#This Row],[ ]]="Payé",PMKAFAAPAYER[[#This Row],[29.10.2025]],0)</f>
        <v>0</v>
      </c>
      <c r="DK792" s="18">
        <f t="shared" si="195"/>
        <v>0</v>
      </c>
      <c r="DL792" s="162"/>
      <c r="DM792" s="166">
        <f>IF(PMKAFAAPAYER[[#This Row],[ ]]="Payé",PMKAFAAPAYER[[#This Row],[05.11.2025]],0)</f>
        <v>0</v>
      </c>
      <c r="DN792" s="161"/>
      <c r="DO792" s="166">
        <f>IF(PMKAFAAPAYER[[#This Row],[ ]]="Payé",PMKAFAAPAYER[[#This Row],[12.11.2025]],0)</f>
        <v>0</v>
      </c>
      <c r="DP792" s="161"/>
      <c r="DQ792" s="166">
        <f>IF(PMKAFAAPAYER[[#This Row],[ ]]="Payé",PMKAFAAPAYER[[#This Row],[19.11.2025]],0)</f>
        <v>0</v>
      </c>
      <c r="DR792" s="161"/>
      <c r="DS792" s="176">
        <f>IF(PMKAFAAPAYER[[#This Row],[ ]]="Payé",PMKAFAAPAYER[[#This Row],[26.11.2025]],0)</f>
        <v>0</v>
      </c>
      <c r="DT792" s="17">
        <f t="shared" si="196"/>
        <v>0</v>
      </c>
      <c r="DU792" s="162"/>
      <c r="DV792" s="166">
        <f>IF(PMKAFAAPAYER[[#This Row],[ ]]="Payé",PMKAFAAPAYER[[#This Row],[03.12.2025]],0)</f>
        <v>0</v>
      </c>
      <c r="DW792" s="161"/>
      <c r="DX792" s="166">
        <f>IF(PMKAFAAPAYER[[#This Row],[ ]]="Payé",PMKAFAAPAYER[[#This Row],[10.12.2025]],0)</f>
        <v>0</v>
      </c>
      <c r="DY792" s="161"/>
      <c r="DZ792" s="166">
        <f>IF(PMKAFAAPAYER[[#This Row],[ ]]="Payé",PMKAFAAPAYER[[#This Row],[17.12.2025]],0)</f>
        <v>0</v>
      </c>
      <c r="EA792" s="161"/>
      <c r="EB792" s="166">
        <f>IF(PMKAFAAPAYER[[#This Row],[ ]]="Payé",PMKAFAAPAYER[[#This Row],[24.12.2025]],0)</f>
        <v>0</v>
      </c>
      <c r="EC792" s="161"/>
      <c r="ED792" s="176">
        <f>IF(PMKAFAAPAYER[[#This Row],[ ]]="Payé",PMKAFAAPAYER[[#This Row],[31.12.2025]],0)</f>
        <v>0</v>
      </c>
      <c r="EE792" s="18">
        <f t="shared" si="197"/>
        <v>0</v>
      </c>
      <c r="EF792" s="11">
        <f t="shared" si="198"/>
        <v>0</v>
      </c>
      <c r="EG792" s="16">
        <f>+PMKAFAAPAYER[[#This Row],[CHF]]-PMKAFAAPAYER[[#This Row],[T2025]]</f>
        <v>0</v>
      </c>
    </row>
    <row r="793" spans="1:137" x14ac:dyDescent="0.3">
      <c r="A793" s="9">
        <f t="shared" si="199"/>
        <v>788</v>
      </c>
      <c r="B793" s="250"/>
      <c r="C793" s="251"/>
      <c r="D793" s="252"/>
      <c r="E793" s="253"/>
      <c r="F793" s="265">
        <f t="shared" si="185"/>
        <v>0</v>
      </c>
      <c r="G793" s="254"/>
      <c r="H793" s="255"/>
      <c r="I793" s="256"/>
      <c r="J793" s="14"/>
      <c r="K793" s="14"/>
      <c r="L793" s="14"/>
      <c r="N793" s="15"/>
      <c r="P793" s="258"/>
      <c r="Q793" s="259"/>
      <c r="R793" s="260"/>
      <c r="S793" s="166">
        <f>IF(PMKAFAAPAYER[[#This Row],[ ]]="Payé",PMKAFAAPAYER[[#This Row],[02.01.2025]],0)</f>
        <v>0</v>
      </c>
      <c r="T793" s="234"/>
      <c r="U793" s="166">
        <f>IF(PMKAFAAPAYER[[#This Row],[ ]]="Payé",PMKAFAAPAYER[[#This Row],[09.01.2025]],0)</f>
        <v>0</v>
      </c>
      <c r="V793" s="234"/>
      <c r="W793" s="166">
        <f>IF(PMKAFAAPAYER[[#This Row],[ ]]="Payé",PMKAFAAPAYER[[#This Row],[16.01.2025]],0)</f>
        <v>0</v>
      </c>
      <c r="X793" s="234"/>
      <c r="Y793" s="166">
        <f>IF(PMKAFAAPAYER[[#This Row],[ ]]="Payé",PMKAFAAPAYER[[#This Row],[23.01.2025]],0)</f>
        <v>0</v>
      </c>
      <c r="Z793" s="234"/>
      <c r="AA793" s="176">
        <f>IF(PMKAFAAPAYER[[#This Row],[ ]]="Payé",PMKAFAAPAYER[[#This Row],[30.01.2025]],0)</f>
        <v>0</v>
      </c>
      <c r="AB793" s="32">
        <f t="shared" si="186"/>
        <v>0</v>
      </c>
      <c r="AC793" s="234"/>
      <c r="AD793" s="166">
        <f>IF(PMKAFAAPAYER[[#This Row],[ ]]="Payé",PMKAFAAPAYER[[#This Row],[06.02.2025]],0)</f>
        <v>0</v>
      </c>
      <c r="AE793" s="234"/>
      <c r="AF793" s="166">
        <f>IF(PMKAFAAPAYER[[#This Row],[ ]]="Payé",PMKAFAAPAYER[[#This Row],[13.02.2025]],0)</f>
        <v>0</v>
      </c>
      <c r="AG793" s="234"/>
      <c r="AH793" s="166">
        <f>IF(PMKAFAAPAYER[[#This Row],[ ]]="Payé",PMKAFAAPAYER[[#This Row],[20.02.2025]],0)</f>
        <v>0</v>
      </c>
      <c r="AI793" s="234"/>
      <c r="AJ793" s="176">
        <f>IF(PMKAFAAPAYER[[#This Row],[ ]]="Payé",PMKAFAAPAYER[[#This Row],[27.02.2025]],0)</f>
        <v>0</v>
      </c>
      <c r="AK793" s="47">
        <f t="shared" si="187"/>
        <v>0</v>
      </c>
      <c r="AL793" s="162"/>
      <c r="AM793" s="166">
        <f>IF(PMKAFAAPAYER[[#This Row],[ ]]="Payé",PMKAFAAPAYER[[#This Row],[05.03.2025]],0)</f>
        <v>0</v>
      </c>
      <c r="AN793" s="161"/>
      <c r="AO793" s="166">
        <f>IF(PMKAFAAPAYER[[#This Row],[ ]]="Payé",PMKAFAAPAYER[[#This Row],[12.03.2025]],0)</f>
        <v>0</v>
      </c>
      <c r="AP793" s="161"/>
      <c r="AQ793" s="166">
        <f>IF(PMKAFAAPAYER[[#This Row],[ ]]="Payé",PMKAFAAPAYER[[#This Row],[19.03.2025]],0)</f>
        <v>0</v>
      </c>
      <c r="AR793" s="161"/>
      <c r="AS793" s="176">
        <f>IF(PMKAFAAPAYER[[#This Row],[ ]]="Payé",PMKAFAAPAYER[[#This Row],[26.03.2025]],0)</f>
        <v>0</v>
      </c>
      <c r="AT793" s="17">
        <f t="shared" si="188"/>
        <v>0</v>
      </c>
      <c r="AU793" s="162"/>
      <c r="AV793" s="166">
        <f>IF(PMKAFAAPAYER[[#This Row],[ ]]="Payé",PMKAFAAPAYER[[#This Row],[02.04.2025]],0)</f>
        <v>0</v>
      </c>
      <c r="AW793" s="161"/>
      <c r="AX793" s="166">
        <f>IF(PMKAFAAPAYER[[#This Row],[ ]]="Payé",PMKAFAAPAYER[[#This Row],[09.04.2025]],0)</f>
        <v>0</v>
      </c>
      <c r="AY793" s="161"/>
      <c r="AZ793" s="166">
        <f>IF(PMKAFAAPAYER[[#This Row],[ ]]="Payé",PMKAFAAPAYER[[#This Row],[16.04.2025]],0)</f>
        <v>0</v>
      </c>
      <c r="BA793" s="161"/>
      <c r="BB793" s="166">
        <f>IF(PMKAFAAPAYER[[#This Row],[ ]]="Payé",PMKAFAAPAYER[[#This Row],[23.04.2025]],0)</f>
        <v>0</v>
      </c>
      <c r="BC793" s="161"/>
      <c r="BD793" s="176">
        <f>IF(PMKAFAAPAYER[[#This Row],[ ]]="Payé",PMKAFAAPAYER[[#This Row],[30.04.2025]],0)</f>
        <v>0</v>
      </c>
      <c r="BE793" s="18">
        <f t="shared" si="189"/>
        <v>0</v>
      </c>
      <c r="BF793" s="162"/>
      <c r="BG793" s="166">
        <f>IF(PMKAFAAPAYER[[#This Row],[ ]]="Payé",PMKAFAAPAYER[[#This Row],[07.05.2025]],0)</f>
        <v>0</v>
      </c>
      <c r="BH793" s="161"/>
      <c r="BI793" s="166">
        <f>IF(PMKAFAAPAYER[[#This Row],[ ]]="Payé",PMKAFAAPAYER[[#This Row],[14.05.2025]],0)</f>
        <v>0</v>
      </c>
      <c r="BJ793" s="161"/>
      <c r="BK793" s="166">
        <f>IF(PMKAFAAPAYER[[#This Row],[ ]]="Payé",PMKAFAAPAYER[[#This Row],[21.05.2025]],0)</f>
        <v>0</v>
      </c>
      <c r="BL793" s="161"/>
      <c r="BM793" s="176">
        <f>IF(PMKAFAAPAYER[[#This Row],[ ]]="Payé",PMKAFAAPAYER[[#This Row],[28.05.2025]],0)</f>
        <v>0</v>
      </c>
      <c r="BN793" s="17">
        <f t="shared" si="190"/>
        <v>0</v>
      </c>
      <c r="BO793" s="162"/>
      <c r="BP793" s="166">
        <f>IF(PMKAFAAPAYER[[#This Row],[ ]]="Payé",PMKAFAAPAYER[[#This Row],[04.06.2025]],0)</f>
        <v>0</v>
      </c>
      <c r="BQ793" s="161"/>
      <c r="BR793" s="166">
        <f>IF(PMKAFAAPAYER[[#This Row],[ ]]="Payé",PMKAFAAPAYER[[#This Row],[11.06.2025]],0)</f>
        <v>0</v>
      </c>
      <c r="BS793" s="161"/>
      <c r="BT793" s="166">
        <f>IF(PMKAFAAPAYER[[#This Row],[ ]]="Payé",PMKAFAAPAYER[[#This Row],[18.06.2025]],0)</f>
        <v>0</v>
      </c>
      <c r="BU793" s="161"/>
      <c r="BV793" s="176">
        <f>IF(PMKAFAAPAYER[[#This Row],[ ]]="Payé",PMKAFAAPAYER[[#This Row],[25.06.2025]],0)</f>
        <v>0</v>
      </c>
      <c r="BW793" s="18">
        <f t="shared" si="191"/>
        <v>0</v>
      </c>
      <c r="BX793" s="162"/>
      <c r="BY793" s="166">
        <f>IF(PMKAFAAPAYER[[#This Row],[ ]]="Payé",PMKAFAAPAYER[[#This Row],[02.07.2025]],0)</f>
        <v>0</v>
      </c>
      <c r="BZ793" s="161"/>
      <c r="CA793" s="166">
        <f>IF(PMKAFAAPAYER[[#This Row],[ ]]="Payé",PMKAFAAPAYER[[#This Row],[09.07.2025]],0)</f>
        <v>0</v>
      </c>
      <c r="CB793" s="161"/>
      <c r="CC793" s="166">
        <f>IF(PMKAFAAPAYER[[#This Row],[ ]]="Payé",PMKAFAAPAYER[[#This Row],[16.07.2025]],0)</f>
        <v>0</v>
      </c>
      <c r="CD793" s="161"/>
      <c r="CE793" s="166">
        <f>IF(PMKAFAAPAYER[[#This Row],[ ]]="Payé",PMKAFAAPAYER[[#This Row],[23.07.2025]],0)</f>
        <v>0</v>
      </c>
      <c r="CF793" s="161"/>
      <c r="CG793" s="176">
        <f>IF(PMKAFAAPAYER[[#This Row],[ ]]="Payé",PMKAFAAPAYER[[#This Row],[30.07.2025]],0)</f>
        <v>0</v>
      </c>
      <c r="CH793" s="17">
        <f t="shared" si="192"/>
        <v>0</v>
      </c>
      <c r="CI793" s="162"/>
      <c r="CJ793" s="166">
        <f>IF(PMKAFAAPAYER[[#This Row],[ ]]="Payé",PMKAFAAPAYER[[#This Row],[06.08.2025]],0)</f>
        <v>0</v>
      </c>
      <c r="CK793" s="161"/>
      <c r="CL793" s="166">
        <f>IF(PMKAFAAPAYER[[#This Row],[ ]]="Payé",PMKAFAAPAYER[[#This Row],[13.08.2025]],0)</f>
        <v>0</v>
      </c>
      <c r="CM793" s="161"/>
      <c r="CN793" s="166">
        <f>IF(PMKAFAAPAYER[[#This Row],[ ]]="Payé",PMKAFAAPAYER[[#This Row],[20.08.2025]],0)</f>
        <v>0</v>
      </c>
      <c r="CO793" s="161"/>
      <c r="CP793" s="176">
        <f>IF(PMKAFAAPAYER[[#This Row],[ ]]="Payé",PMKAFAAPAYER[[#This Row],[27.08.2025]],0)</f>
        <v>0</v>
      </c>
      <c r="CQ793" s="18">
        <f t="shared" si="193"/>
        <v>0</v>
      </c>
      <c r="CR793" s="162"/>
      <c r="CS793" s="166">
        <f>IF(PMKAFAAPAYER[[#This Row],[ ]]="Payé",PMKAFAAPAYER[[#This Row],[03.09.2025]],0)</f>
        <v>0</v>
      </c>
      <c r="CT793" s="161"/>
      <c r="CU793" s="166">
        <f>IF(PMKAFAAPAYER[[#This Row],[ ]]="Payé",PMKAFAAPAYER[[#This Row],[10.09.2025]],0)</f>
        <v>0</v>
      </c>
      <c r="CV793" s="161"/>
      <c r="CW793" s="166">
        <f>IF(PMKAFAAPAYER[[#This Row],[ ]]="Payé",PMKAFAAPAYER[[#This Row],[17.09.2025]],0)</f>
        <v>0</v>
      </c>
      <c r="CX793" s="161"/>
      <c r="CY793" s="176">
        <f>IF(PMKAFAAPAYER[[#This Row],[ ]]="Payé",PMKAFAAPAYER[[#This Row],[24.09.2025]],0)</f>
        <v>0</v>
      </c>
      <c r="CZ793" s="17">
        <f t="shared" si="194"/>
        <v>0</v>
      </c>
      <c r="DA793" s="162"/>
      <c r="DB793" s="166">
        <f>IF(PMKAFAAPAYER[[#This Row],[ ]]="Payé",PMKAFAAPAYER[[#This Row],[01.10.2025]],0)</f>
        <v>0</v>
      </c>
      <c r="DC793" s="161"/>
      <c r="DD793" s="166">
        <f>IF(PMKAFAAPAYER[[#This Row],[ ]]="Payé",PMKAFAAPAYER[[#This Row],[08.10.2025]],0)</f>
        <v>0</v>
      </c>
      <c r="DE793" s="161"/>
      <c r="DF793" s="166">
        <f>IF(PMKAFAAPAYER[[#This Row],[ ]]="Payé",PMKAFAAPAYER[[#This Row],[15.10.2025]],0)</f>
        <v>0</v>
      </c>
      <c r="DG793" s="161"/>
      <c r="DH793" s="166">
        <f>IF(PMKAFAAPAYER[[#This Row],[ ]]="Payé",PMKAFAAPAYER[[#This Row],[22.10.2025]],0)</f>
        <v>0</v>
      </c>
      <c r="DI793" s="161"/>
      <c r="DJ793" s="176">
        <f>IF(PMKAFAAPAYER[[#This Row],[ ]]="Payé",PMKAFAAPAYER[[#This Row],[29.10.2025]],0)</f>
        <v>0</v>
      </c>
      <c r="DK793" s="18">
        <f t="shared" si="195"/>
        <v>0</v>
      </c>
      <c r="DL793" s="162"/>
      <c r="DM793" s="166">
        <f>IF(PMKAFAAPAYER[[#This Row],[ ]]="Payé",PMKAFAAPAYER[[#This Row],[05.11.2025]],0)</f>
        <v>0</v>
      </c>
      <c r="DN793" s="161"/>
      <c r="DO793" s="166">
        <f>IF(PMKAFAAPAYER[[#This Row],[ ]]="Payé",PMKAFAAPAYER[[#This Row],[12.11.2025]],0)</f>
        <v>0</v>
      </c>
      <c r="DP793" s="161"/>
      <c r="DQ793" s="166">
        <f>IF(PMKAFAAPAYER[[#This Row],[ ]]="Payé",PMKAFAAPAYER[[#This Row],[19.11.2025]],0)</f>
        <v>0</v>
      </c>
      <c r="DR793" s="161"/>
      <c r="DS793" s="176">
        <f>IF(PMKAFAAPAYER[[#This Row],[ ]]="Payé",PMKAFAAPAYER[[#This Row],[26.11.2025]],0)</f>
        <v>0</v>
      </c>
      <c r="DT793" s="17">
        <f t="shared" si="196"/>
        <v>0</v>
      </c>
      <c r="DU793" s="162"/>
      <c r="DV793" s="166">
        <f>IF(PMKAFAAPAYER[[#This Row],[ ]]="Payé",PMKAFAAPAYER[[#This Row],[03.12.2025]],0)</f>
        <v>0</v>
      </c>
      <c r="DW793" s="161"/>
      <c r="DX793" s="166">
        <f>IF(PMKAFAAPAYER[[#This Row],[ ]]="Payé",PMKAFAAPAYER[[#This Row],[10.12.2025]],0)</f>
        <v>0</v>
      </c>
      <c r="DY793" s="161"/>
      <c r="DZ793" s="166">
        <f>IF(PMKAFAAPAYER[[#This Row],[ ]]="Payé",PMKAFAAPAYER[[#This Row],[17.12.2025]],0)</f>
        <v>0</v>
      </c>
      <c r="EA793" s="161"/>
      <c r="EB793" s="166">
        <f>IF(PMKAFAAPAYER[[#This Row],[ ]]="Payé",PMKAFAAPAYER[[#This Row],[24.12.2025]],0)</f>
        <v>0</v>
      </c>
      <c r="EC793" s="161"/>
      <c r="ED793" s="176">
        <f>IF(PMKAFAAPAYER[[#This Row],[ ]]="Payé",PMKAFAAPAYER[[#This Row],[31.12.2025]],0)</f>
        <v>0</v>
      </c>
      <c r="EE793" s="18">
        <f t="shared" si="197"/>
        <v>0</v>
      </c>
      <c r="EF793" s="11">
        <f t="shared" si="198"/>
        <v>0</v>
      </c>
      <c r="EG793" s="16">
        <f>+PMKAFAAPAYER[[#This Row],[CHF]]-PMKAFAAPAYER[[#This Row],[T2025]]</f>
        <v>0</v>
      </c>
    </row>
    <row r="794" spans="1:137" x14ac:dyDescent="0.3">
      <c r="A794" s="9">
        <f t="shared" si="199"/>
        <v>789</v>
      </c>
      <c r="B794" s="250"/>
      <c r="C794" s="251"/>
      <c r="D794" s="252"/>
      <c r="E794" s="253"/>
      <c r="F794" s="265">
        <f t="shared" si="185"/>
        <v>0</v>
      </c>
      <c r="G794" s="254"/>
      <c r="H794" s="255"/>
      <c r="I794" s="256"/>
      <c r="J794" s="14"/>
      <c r="K794" s="14"/>
      <c r="L794" s="14"/>
      <c r="N794" s="15"/>
      <c r="P794" s="258"/>
      <c r="Q794" s="259"/>
      <c r="R794" s="260"/>
      <c r="S794" s="166">
        <f>IF(PMKAFAAPAYER[[#This Row],[ ]]="Payé",PMKAFAAPAYER[[#This Row],[02.01.2025]],0)</f>
        <v>0</v>
      </c>
      <c r="T794" s="234"/>
      <c r="U794" s="166">
        <f>IF(PMKAFAAPAYER[[#This Row],[ ]]="Payé",PMKAFAAPAYER[[#This Row],[09.01.2025]],0)</f>
        <v>0</v>
      </c>
      <c r="V794" s="234"/>
      <c r="W794" s="166">
        <f>IF(PMKAFAAPAYER[[#This Row],[ ]]="Payé",PMKAFAAPAYER[[#This Row],[16.01.2025]],0)</f>
        <v>0</v>
      </c>
      <c r="X794" s="234"/>
      <c r="Y794" s="166">
        <f>IF(PMKAFAAPAYER[[#This Row],[ ]]="Payé",PMKAFAAPAYER[[#This Row],[23.01.2025]],0)</f>
        <v>0</v>
      </c>
      <c r="Z794" s="234"/>
      <c r="AA794" s="176">
        <f>IF(PMKAFAAPAYER[[#This Row],[ ]]="Payé",PMKAFAAPAYER[[#This Row],[30.01.2025]],0)</f>
        <v>0</v>
      </c>
      <c r="AB794" s="32">
        <f t="shared" si="186"/>
        <v>0</v>
      </c>
      <c r="AC794" s="234"/>
      <c r="AD794" s="166">
        <f>IF(PMKAFAAPAYER[[#This Row],[ ]]="Payé",PMKAFAAPAYER[[#This Row],[06.02.2025]],0)</f>
        <v>0</v>
      </c>
      <c r="AE794" s="234"/>
      <c r="AF794" s="166">
        <f>IF(PMKAFAAPAYER[[#This Row],[ ]]="Payé",PMKAFAAPAYER[[#This Row],[13.02.2025]],0)</f>
        <v>0</v>
      </c>
      <c r="AG794" s="234"/>
      <c r="AH794" s="166">
        <f>IF(PMKAFAAPAYER[[#This Row],[ ]]="Payé",PMKAFAAPAYER[[#This Row],[20.02.2025]],0)</f>
        <v>0</v>
      </c>
      <c r="AI794" s="234"/>
      <c r="AJ794" s="176">
        <f>IF(PMKAFAAPAYER[[#This Row],[ ]]="Payé",PMKAFAAPAYER[[#This Row],[27.02.2025]],0)</f>
        <v>0</v>
      </c>
      <c r="AK794" s="47">
        <f t="shared" si="187"/>
        <v>0</v>
      </c>
      <c r="AL794" s="162"/>
      <c r="AM794" s="166">
        <f>IF(PMKAFAAPAYER[[#This Row],[ ]]="Payé",PMKAFAAPAYER[[#This Row],[05.03.2025]],0)</f>
        <v>0</v>
      </c>
      <c r="AN794" s="161"/>
      <c r="AO794" s="166">
        <f>IF(PMKAFAAPAYER[[#This Row],[ ]]="Payé",PMKAFAAPAYER[[#This Row],[12.03.2025]],0)</f>
        <v>0</v>
      </c>
      <c r="AP794" s="161"/>
      <c r="AQ794" s="166">
        <f>IF(PMKAFAAPAYER[[#This Row],[ ]]="Payé",PMKAFAAPAYER[[#This Row],[19.03.2025]],0)</f>
        <v>0</v>
      </c>
      <c r="AR794" s="161"/>
      <c r="AS794" s="176">
        <f>IF(PMKAFAAPAYER[[#This Row],[ ]]="Payé",PMKAFAAPAYER[[#This Row],[26.03.2025]],0)</f>
        <v>0</v>
      </c>
      <c r="AT794" s="17">
        <f t="shared" si="188"/>
        <v>0</v>
      </c>
      <c r="AU794" s="162"/>
      <c r="AV794" s="166">
        <f>IF(PMKAFAAPAYER[[#This Row],[ ]]="Payé",PMKAFAAPAYER[[#This Row],[02.04.2025]],0)</f>
        <v>0</v>
      </c>
      <c r="AW794" s="161"/>
      <c r="AX794" s="166">
        <f>IF(PMKAFAAPAYER[[#This Row],[ ]]="Payé",PMKAFAAPAYER[[#This Row],[09.04.2025]],0)</f>
        <v>0</v>
      </c>
      <c r="AY794" s="161"/>
      <c r="AZ794" s="166">
        <f>IF(PMKAFAAPAYER[[#This Row],[ ]]="Payé",PMKAFAAPAYER[[#This Row],[16.04.2025]],0)</f>
        <v>0</v>
      </c>
      <c r="BA794" s="161"/>
      <c r="BB794" s="166">
        <f>IF(PMKAFAAPAYER[[#This Row],[ ]]="Payé",PMKAFAAPAYER[[#This Row],[23.04.2025]],0)</f>
        <v>0</v>
      </c>
      <c r="BC794" s="161"/>
      <c r="BD794" s="176">
        <f>IF(PMKAFAAPAYER[[#This Row],[ ]]="Payé",PMKAFAAPAYER[[#This Row],[30.04.2025]],0)</f>
        <v>0</v>
      </c>
      <c r="BE794" s="18">
        <f t="shared" si="189"/>
        <v>0</v>
      </c>
      <c r="BF794" s="162"/>
      <c r="BG794" s="166">
        <f>IF(PMKAFAAPAYER[[#This Row],[ ]]="Payé",PMKAFAAPAYER[[#This Row],[07.05.2025]],0)</f>
        <v>0</v>
      </c>
      <c r="BH794" s="161"/>
      <c r="BI794" s="166">
        <f>IF(PMKAFAAPAYER[[#This Row],[ ]]="Payé",PMKAFAAPAYER[[#This Row],[14.05.2025]],0)</f>
        <v>0</v>
      </c>
      <c r="BJ794" s="161"/>
      <c r="BK794" s="166">
        <f>IF(PMKAFAAPAYER[[#This Row],[ ]]="Payé",PMKAFAAPAYER[[#This Row],[21.05.2025]],0)</f>
        <v>0</v>
      </c>
      <c r="BL794" s="161"/>
      <c r="BM794" s="176">
        <f>IF(PMKAFAAPAYER[[#This Row],[ ]]="Payé",PMKAFAAPAYER[[#This Row],[28.05.2025]],0)</f>
        <v>0</v>
      </c>
      <c r="BN794" s="17">
        <f t="shared" si="190"/>
        <v>0</v>
      </c>
      <c r="BO794" s="162"/>
      <c r="BP794" s="166">
        <f>IF(PMKAFAAPAYER[[#This Row],[ ]]="Payé",PMKAFAAPAYER[[#This Row],[04.06.2025]],0)</f>
        <v>0</v>
      </c>
      <c r="BQ794" s="161"/>
      <c r="BR794" s="166">
        <f>IF(PMKAFAAPAYER[[#This Row],[ ]]="Payé",PMKAFAAPAYER[[#This Row],[11.06.2025]],0)</f>
        <v>0</v>
      </c>
      <c r="BS794" s="161"/>
      <c r="BT794" s="166">
        <f>IF(PMKAFAAPAYER[[#This Row],[ ]]="Payé",PMKAFAAPAYER[[#This Row],[18.06.2025]],0)</f>
        <v>0</v>
      </c>
      <c r="BU794" s="161"/>
      <c r="BV794" s="176">
        <f>IF(PMKAFAAPAYER[[#This Row],[ ]]="Payé",PMKAFAAPAYER[[#This Row],[25.06.2025]],0)</f>
        <v>0</v>
      </c>
      <c r="BW794" s="18">
        <f t="shared" si="191"/>
        <v>0</v>
      </c>
      <c r="BX794" s="162"/>
      <c r="BY794" s="166">
        <f>IF(PMKAFAAPAYER[[#This Row],[ ]]="Payé",PMKAFAAPAYER[[#This Row],[02.07.2025]],0)</f>
        <v>0</v>
      </c>
      <c r="BZ794" s="161"/>
      <c r="CA794" s="166">
        <f>IF(PMKAFAAPAYER[[#This Row],[ ]]="Payé",PMKAFAAPAYER[[#This Row],[09.07.2025]],0)</f>
        <v>0</v>
      </c>
      <c r="CB794" s="161"/>
      <c r="CC794" s="166">
        <f>IF(PMKAFAAPAYER[[#This Row],[ ]]="Payé",PMKAFAAPAYER[[#This Row],[16.07.2025]],0)</f>
        <v>0</v>
      </c>
      <c r="CD794" s="161"/>
      <c r="CE794" s="166">
        <f>IF(PMKAFAAPAYER[[#This Row],[ ]]="Payé",PMKAFAAPAYER[[#This Row],[23.07.2025]],0)</f>
        <v>0</v>
      </c>
      <c r="CF794" s="161"/>
      <c r="CG794" s="176">
        <f>IF(PMKAFAAPAYER[[#This Row],[ ]]="Payé",PMKAFAAPAYER[[#This Row],[30.07.2025]],0)</f>
        <v>0</v>
      </c>
      <c r="CH794" s="17">
        <f t="shared" si="192"/>
        <v>0</v>
      </c>
      <c r="CI794" s="162"/>
      <c r="CJ794" s="166">
        <f>IF(PMKAFAAPAYER[[#This Row],[ ]]="Payé",PMKAFAAPAYER[[#This Row],[06.08.2025]],0)</f>
        <v>0</v>
      </c>
      <c r="CK794" s="161"/>
      <c r="CL794" s="166">
        <f>IF(PMKAFAAPAYER[[#This Row],[ ]]="Payé",PMKAFAAPAYER[[#This Row],[13.08.2025]],0)</f>
        <v>0</v>
      </c>
      <c r="CM794" s="161"/>
      <c r="CN794" s="166">
        <f>IF(PMKAFAAPAYER[[#This Row],[ ]]="Payé",PMKAFAAPAYER[[#This Row],[20.08.2025]],0)</f>
        <v>0</v>
      </c>
      <c r="CO794" s="161"/>
      <c r="CP794" s="176">
        <f>IF(PMKAFAAPAYER[[#This Row],[ ]]="Payé",PMKAFAAPAYER[[#This Row],[27.08.2025]],0)</f>
        <v>0</v>
      </c>
      <c r="CQ794" s="18">
        <f t="shared" si="193"/>
        <v>0</v>
      </c>
      <c r="CR794" s="162"/>
      <c r="CS794" s="166">
        <f>IF(PMKAFAAPAYER[[#This Row],[ ]]="Payé",PMKAFAAPAYER[[#This Row],[03.09.2025]],0)</f>
        <v>0</v>
      </c>
      <c r="CT794" s="161"/>
      <c r="CU794" s="166">
        <f>IF(PMKAFAAPAYER[[#This Row],[ ]]="Payé",PMKAFAAPAYER[[#This Row],[10.09.2025]],0)</f>
        <v>0</v>
      </c>
      <c r="CV794" s="161"/>
      <c r="CW794" s="166">
        <f>IF(PMKAFAAPAYER[[#This Row],[ ]]="Payé",PMKAFAAPAYER[[#This Row],[17.09.2025]],0)</f>
        <v>0</v>
      </c>
      <c r="CX794" s="161"/>
      <c r="CY794" s="176">
        <f>IF(PMKAFAAPAYER[[#This Row],[ ]]="Payé",PMKAFAAPAYER[[#This Row],[24.09.2025]],0)</f>
        <v>0</v>
      </c>
      <c r="CZ794" s="17">
        <f t="shared" si="194"/>
        <v>0</v>
      </c>
      <c r="DA794" s="162"/>
      <c r="DB794" s="166">
        <f>IF(PMKAFAAPAYER[[#This Row],[ ]]="Payé",PMKAFAAPAYER[[#This Row],[01.10.2025]],0)</f>
        <v>0</v>
      </c>
      <c r="DC794" s="161"/>
      <c r="DD794" s="166">
        <f>IF(PMKAFAAPAYER[[#This Row],[ ]]="Payé",PMKAFAAPAYER[[#This Row],[08.10.2025]],0)</f>
        <v>0</v>
      </c>
      <c r="DE794" s="161"/>
      <c r="DF794" s="166">
        <f>IF(PMKAFAAPAYER[[#This Row],[ ]]="Payé",PMKAFAAPAYER[[#This Row],[15.10.2025]],0)</f>
        <v>0</v>
      </c>
      <c r="DG794" s="161"/>
      <c r="DH794" s="166">
        <f>IF(PMKAFAAPAYER[[#This Row],[ ]]="Payé",PMKAFAAPAYER[[#This Row],[22.10.2025]],0)</f>
        <v>0</v>
      </c>
      <c r="DI794" s="161"/>
      <c r="DJ794" s="176">
        <f>IF(PMKAFAAPAYER[[#This Row],[ ]]="Payé",PMKAFAAPAYER[[#This Row],[29.10.2025]],0)</f>
        <v>0</v>
      </c>
      <c r="DK794" s="18">
        <f t="shared" si="195"/>
        <v>0</v>
      </c>
      <c r="DL794" s="162"/>
      <c r="DM794" s="166">
        <f>IF(PMKAFAAPAYER[[#This Row],[ ]]="Payé",PMKAFAAPAYER[[#This Row],[05.11.2025]],0)</f>
        <v>0</v>
      </c>
      <c r="DN794" s="161"/>
      <c r="DO794" s="166">
        <f>IF(PMKAFAAPAYER[[#This Row],[ ]]="Payé",PMKAFAAPAYER[[#This Row],[12.11.2025]],0)</f>
        <v>0</v>
      </c>
      <c r="DP794" s="161"/>
      <c r="DQ794" s="166">
        <f>IF(PMKAFAAPAYER[[#This Row],[ ]]="Payé",PMKAFAAPAYER[[#This Row],[19.11.2025]],0)</f>
        <v>0</v>
      </c>
      <c r="DR794" s="161"/>
      <c r="DS794" s="176">
        <f>IF(PMKAFAAPAYER[[#This Row],[ ]]="Payé",PMKAFAAPAYER[[#This Row],[26.11.2025]],0)</f>
        <v>0</v>
      </c>
      <c r="DT794" s="17">
        <f t="shared" si="196"/>
        <v>0</v>
      </c>
      <c r="DU794" s="162"/>
      <c r="DV794" s="166">
        <f>IF(PMKAFAAPAYER[[#This Row],[ ]]="Payé",PMKAFAAPAYER[[#This Row],[03.12.2025]],0)</f>
        <v>0</v>
      </c>
      <c r="DW794" s="161"/>
      <c r="DX794" s="166">
        <f>IF(PMKAFAAPAYER[[#This Row],[ ]]="Payé",PMKAFAAPAYER[[#This Row],[10.12.2025]],0)</f>
        <v>0</v>
      </c>
      <c r="DY794" s="161"/>
      <c r="DZ794" s="166">
        <f>IF(PMKAFAAPAYER[[#This Row],[ ]]="Payé",PMKAFAAPAYER[[#This Row],[17.12.2025]],0)</f>
        <v>0</v>
      </c>
      <c r="EA794" s="161"/>
      <c r="EB794" s="166">
        <f>IF(PMKAFAAPAYER[[#This Row],[ ]]="Payé",PMKAFAAPAYER[[#This Row],[24.12.2025]],0)</f>
        <v>0</v>
      </c>
      <c r="EC794" s="161"/>
      <c r="ED794" s="176">
        <f>IF(PMKAFAAPAYER[[#This Row],[ ]]="Payé",PMKAFAAPAYER[[#This Row],[31.12.2025]],0)</f>
        <v>0</v>
      </c>
      <c r="EE794" s="18">
        <f t="shared" si="197"/>
        <v>0</v>
      </c>
      <c r="EF794" s="11">
        <f t="shared" si="198"/>
        <v>0</v>
      </c>
      <c r="EG794" s="16">
        <f>+PMKAFAAPAYER[[#This Row],[CHF]]-PMKAFAAPAYER[[#This Row],[T2025]]</f>
        <v>0</v>
      </c>
    </row>
    <row r="795" spans="1:137" x14ac:dyDescent="0.3">
      <c r="A795" s="9">
        <f t="shared" si="199"/>
        <v>790</v>
      </c>
      <c r="B795" s="250"/>
      <c r="C795" s="251"/>
      <c r="D795" s="252"/>
      <c r="E795" s="253"/>
      <c r="F795" s="265">
        <f t="shared" si="185"/>
        <v>0</v>
      </c>
      <c r="G795" s="254"/>
      <c r="H795" s="255"/>
      <c r="I795" s="256"/>
      <c r="J795" s="14"/>
      <c r="K795" s="14"/>
      <c r="L795" s="14"/>
      <c r="N795" s="15"/>
      <c r="P795" s="258"/>
      <c r="Q795" s="259"/>
      <c r="R795" s="260"/>
      <c r="S795" s="166">
        <f>IF(PMKAFAAPAYER[[#This Row],[ ]]="Payé",PMKAFAAPAYER[[#This Row],[02.01.2025]],0)</f>
        <v>0</v>
      </c>
      <c r="T795" s="234"/>
      <c r="U795" s="166">
        <f>IF(PMKAFAAPAYER[[#This Row],[ ]]="Payé",PMKAFAAPAYER[[#This Row],[09.01.2025]],0)</f>
        <v>0</v>
      </c>
      <c r="V795" s="234"/>
      <c r="W795" s="166">
        <f>IF(PMKAFAAPAYER[[#This Row],[ ]]="Payé",PMKAFAAPAYER[[#This Row],[16.01.2025]],0)</f>
        <v>0</v>
      </c>
      <c r="X795" s="234"/>
      <c r="Y795" s="166">
        <f>IF(PMKAFAAPAYER[[#This Row],[ ]]="Payé",PMKAFAAPAYER[[#This Row],[23.01.2025]],0)</f>
        <v>0</v>
      </c>
      <c r="Z795" s="234"/>
      <c r="AA795" s="176">
        <f>IF(PMKAFAAPAYER[[#This Row],[ ]]="Payé",PMKAFAAPAYER[[#This Row],[30.01.2025]],0)</f>
        <v>0</v>
      </c>
      <c r="AB795" s="32">
        <f t="shared" si="186"/>
        <v>0</v>
      </c>
      <c r="AC795" s="234"/>
      <c r="AD795" s="166">
        <f>IF(PMKAFAAPAYER[[#This Row],[ ]]="Payé",PMKAFAAPAYER[[#This Row],[06.02.2025]],0)</f>
        <v>0</v>
      </c>
      <c r="AE795" s="234"/>
      <c r="AF795" s="166">
        <f>IF(PMKAFAAPAYER[[#This Row],[ ]]="Payé",PMKAFAAPAYER[[#This Row],[13.02.2025]],0)</f>
        <v>0</v>
      </c>
      <c r="AG795" s="234"/>
      <c r="AH795" s="166">
        <f>IF(PMKAFAAPAYER[[#This Row],[ ]]="Payé",PMKAFAAPAYER[[#This Row],[20.02.2025]],0)</f>
        <v>0</v>
      </c>
      <c r="AI795" s="234"/>
      <c r="AJ795" s="176">
        <f>IF(PMKAFAAPAYER[[#This Row],[ ]]="Payé",PMKAFAAPAYER[[#This Row],[27.02.2025]],0)</f>
        <v>0</v>
      </c>
      <c r="AK795" s="47">
        <f t="shared" si="187"/>
        <v>0</v>
      </c>
      <c r="AL795" s="162"/>
      <c r="AM795" s="166">
        <f>IF(PMKAFAAPAYER[[#This Row],[ ]]="Payé",PMKAFAAPAYER[[#This Row],[05.03.2025]],0)</f>
        <v>0</v>
      </c>
      <c r="AN795" s="161"/>
      <c r="AO795" s="166">
        <f>IF(PMKAFAAPAYER[[#This Row],[ ]]="Payé",PMKAFAAPAYER[[#This Row],[12.03.2025]],0)</f>
        <v>0</v>
      </c>
      <c r="AP795" s="161"/>
      <c r="AQ795" s="166">
        <f>IF(PMKAFAAPAYER[[#This Row],[ ]]="Payé",PMKAFAAPAYER[[#This Row],[19.03.2025]],0)</f>
        <v>0</v>
      </c>
      <c r="AR795" s="161"/>
      <c r="AS795" s="176">
        <f>IF(PMKAFAAPAYER[[#This Row],[ ]]="Payé",PMKAFAAPAYER[[#This Row],[26.03.2025]],0)</f>
        <v>0</v>
      </c>
      <c r="AT795" s="17">
        <f t="shared" si="188"/>
        <v>0</v>
      </c>
      <c r="AU795" s="162"/>
      <c r="AV795" s="166">
        <f>IF(PMKAFAAPAYER[[#This Row],[ ]]="Payé",PMKAFAAPAYER[[#This Row],[02.04.2025]],0)</f>
        <v>0</v>
      </c>
      <c r="AW795" s="161"/>
      <c r="AX795" s="166">
        <f>IF(PMKAFAAPAYER[[#This Row],[ ]]="Payé",PMKAFAAPAYER[[#This Row],[09.04.2025]],0)</f>
        <v>0</v>
      </c>
      <c r="AY795" s="161"/>
      <c r="AZ795" s="166">
        <f>IF(PMKAFAAPAYER[[#This Row],[ ]]="Payé",PMKAFAAPAYER[[#This Row],[16.04.2025]],0)</f>
        <v>0</v>
      </c>
      <c r="BA795" s="161"/>
      <c r="BB795" s="166">
        <f>IF(PMKAFAAPAYER[[#This Row],[ ]]="Payé",PMKAFAAPAYER[[#This Row],[23.04.2025]],0)</f>
        <v>0</v>
      </c>
      <c r="BC795" s="161"/>
      <c r="BD795" s="176">
        <f>IF(PMKAFAAPAYER[[#This Row],[ ]]="Payé",PMKAFAAPAYER[[#This Row],[30.04.2025]],0)</f>
        <v>0</v>
      </c>
      <c r="BE795" s="18">
        <f t="shared" si="189"/>
        <v>0</v>
      </c>
      <c r="BF795" s="162"/>
      <c r="BG795" s="166">
        <f>IF(PMKAFAAPAYER[[#This Row],[ ]]="Payé",PMKAFAAPAYER[[#This Row],[07.05.2025]],0)</f>
        <v>0</v>
      </c>
      <c r="BH795" s="161"/>
      <c r="BI795" s="166">
        <f>IF(PMKAFAAPAYER[[#This Row],[ ]]="Payé",PMKAFAAPAYER[[#This Row],[14.05.2025]],0)</f>
        <v>0</v>
      </c>
      <c r="BJ795" s="161"/>
      <c r="BK795" s="166">
        <f>IF(PMKAFAAPAYER[[#This Row],[ ]]="Payé",PMKAFAAPAYER[[#This Row],[21.05.2025]],0)</f>
        <v>0</v>
      </c>
      <c r="BL795" s="161"/>
      <c r="BM795" s="176">
        <f>IF(PMKAFAAPAYER[[#This Row],[ ]]="Payé",PMKAFAAPAYER[[#This Row],[28.05.2025]],0)</f>
        <v>0</v>
      </c>
      <c r="BN795" s="17">
        <f t="shared" si="190"/>
        <v>0</v>
      </c>
      <c r="BO795" s="162"/>
      <c r="BP795" s="166">
        <f>IF(PMKAFAAPAYER[[#This Row],[ ]]="Payé",PMKAFAAPAYER[[#This Row],[04.06.2025]],0)</f>
        <v>0</v>
      </c>
      <c r="BQ795" s="161"/>
      <c r="BR795" s="166">
        <f>IF(PMKAFAAPAYER[[#This Row],[ ]]="Payé",PMKAFAAPAYER[[#This Row],[11.06.2025]],0)</f>
        <v>0</v>
      </c>
      <c r="BS795" s="161"/>
      <c r="BT795" s="166">
        <f>IF(PMKAFAAPAYER[[#This Row],[ ]]="Payé",PMKAFAAPAYER[[#This Row],[18.06.2025]],0)</f>
        <v>0</v>
      </c>
      <c r="BU795" s="161"/>
      <c r="BV795" s="176">
        <f>IF(PMKAFAAPAYER[[#This Row],[ ]]="Payé",PMKAFAAPAYER[[#This Row],[25.06.2025]],0)</f>
        <v>0</v>
      </c>
      <c r="BW795" s="18">
        <f t="shared" si="191"/>
        <v>0</v>
      </c>
      <c r="BX795" s="162"/>
      <c r="BY795" s="166">
        <f>IF(PMKAFAAPAYER[[#This Row],[ ]]="Payé",PMKAFAAPAYER[[#This Row],[02.07.2025]],0)</f>
        <v>0</v>
      </c>
      <c r="BZ795" s="161"/>
      <c r="CA795" s="166">
        <f>IF(PMKAFAAPAYER[[#This Row],[ ]]="Payé",PMKAFAAPAYER[[#This Row],[09.07.2025]],0)</f>
        <v>0</v>
      </c>
      <c r="CB795" s="161"/>
      <c r="CC795" s="166">
        <f>IF(PMKAFAAPAYER[[#This Row],[ ]]="Payé",PMKAFAAPAYER[[#This Row],[16.07.2025]],0)</f>
        <v>0</v>
      </c>
      <c r="CD795" s="161"/>
      <c r="CE795" s="166">
        <f>IF(PMKAFAAPAYER[[#This Row],[ ]]="Payé",PMKAFAAPAYER[[#This Row],[23.07.2025]],0)</f>
        <v>0</v>
      </c>
      <c r="CF795" s="161"/>
      <c r="CG795" s="176">
        <f>IF(PMKAFAAPAYER[[#This Row],[ ]]="Payé",PMKAFAAPAYER[[#This Row],[30.07.2025]],0)</f>
        <v>0</v>
      </c>
      <c r="CH795" s="17">
        <f t="shared" si="192"/>
        <v>0</v>
      </c>
      <c r="CI795" s="162"/>
      <c r="CJ795" s="166">
        <f>IF(PMKAFAAPAYER[[#This Row],[ ]]="Payé",PMKAFAAPAYER[[#This Row],[06.08.2025]],0)</f>
        <v>0</v>
      </c>
      <c r="CK795" s="161"/>
      <c r="CL795" s="166">
        <f>IF(PMKAFAAPAYER[[#This Row],[ ]]="Payé",PMKAFAAPAYER[[#This Row],[13.08.2025]],0)</f>
        <v>0</v>
      </c>
      <c r="CM795" s="161"/>
      <c r="CN795" s="166">
        <f>IF(PMKAFAAPAYER[[#This Row],[ ]]="Payé",PMKAFAAPAYER[[#This Row],[20.08.2025]],0)</f>
        <v>0</v>
      </c>
      <c r="CO795" s="161"/>
      <c r="CP795" s="176">
        <f>IF(PMKAFAAPAYER[[#This Row],[ ]]="Payé",PMKAFAAPAYER[[#This Row],[27.08.2025]],0)</f>
        <v>0</v>
      </c>
      <c r="CQ795" s="18">
        <f t="shared" si="193"/>
        <v>0</v>
      </c>
      <c r="CR795" s="162"/>
      <c r="CS795" s="166">
        <f>IF(PMKAFAAPAYER[[#This Row],[ ]]="Payé",PMKAFAAPAYER[[#This Row],[03.09.2025]],0)</f>
        <v>0</v>
      </c>
      <c r="CT795" s="161"/>
      <c r="CU795" s="166">
        <f>IF(PMKAFAAPAYER[[#This Row],[ ]]="Payé",PMKAFAAPAYER[[#This Row],[10.09.2025]],0)</f>
        <v>0</v>
      </c>
      <c r="CV795" s="161"/>
      <c r="CW795" s="166">
        <f>IF(PMKAFAAPAYER[[#This Row],[ ]]="Payé",PMKAFAAPAYER[[#This Row],[17.09.2025]],0)</f>
        <v>0</v>
      </c>
      <c r="CX795" s="161"/>
      <c r="CY795" s="176">
        <f>IF(PMKAFAAPAYER[[#This Row],[ ]]="Payé",PMKAFAAPAYER[[#This Row],[24.09.2025]],0)</f>
        <v>0</v>
      </c>
      <c r="CZ795" s="17">
        <f t="shared" si="194"/>
        <v>0</v>
      </c>
      <c r="DA795" s="162"/>
      <c r="DB795" s="166">
        <f>IF(PMKAFAAPAYER[[#This Row],[ ]]="Payé",PMKAFAAPAYER[[#This Row],[01.10.2025]],0)</f>
        <v>0</v>
      </c>
      <c r="DC795" s="161"/>
      <c r="DD795" s="166">
        <f>IF(PMKAFAAPAYER[[#This Row],[ ]]="Payé",PMKAFAAPAYER[[#This Row],[08.10.2025]],0)</f>
        <v>0</v>
      </c>
      <c r="DE795" s="161"/>
      <c r="DF795" s="166">
        <f>IF(PMKAFAAPAYER[[#This Row],[ ]]="Payé",PMKAFAAPAYER[[#This Row],[15.10.2025]],0)</f>
        <v>0</v>
      </c>
      <c r="DG795" s="161"/>
      <c r="DH795" s="166">
        <f>IF(PMKAFAAPAYER[[#This Row],[ ]]="Payé",PMKAFAAPAYER[[#This Row],[22.10.2025]],0)</f>
        <v>0</v>
      </c>
      <c r="DI795" s="161"/>
      <c r="DJ795" s="176">
        <f>IF(PMKAFAAPAYER[[#This Row],[ ]]="Payé",PMKAFAAPAYER[[#This Row],[29.10.2025]],0)</f>
        <v>0</v>
      </c>
      <c r="DK795" s="18">
        <f t="shared" si="195"/>
        <v>0</v>
      </c>
      <c r="DL795" s="162"/>
      <c r="DM795" s="166">
        <f>IF(PMKAFAAPAYER[[#This Row],[ ]]="Payé",PMKAFAAPAYER[[#This Row],[05.11.2025]],0)</f>
        <v>0</v>
      </c>
      <c r="DN795" s="161"/>
      <c r="DO795" s="166">
        <f>IF(PMKAFAAPAYER[[#This Row],[ ]]="Payé",PMKAFAAPAYER[[#This Row],[12.11.2025]],0)</f>
        <v>0</v>
      </c>
      <c r="DP795" s="161"/>
      <c r="DQ795" s="166">
        <f>IF(PMKAFAAPAYER[[#This Row],[ ]]="Payé",PMKAFAAPAYER[[#This Row],[19.11.2025]],0)</f>
        <v>0</v>
      </c>
      <c r="DR795" s="161"/>
      <c r="DS795" s="176">
        <f>IF(PMKAFAAPAYER[[#This Row],[ ]]="Payé",PMKAFAAPAYER[[#This Row],[26.11.2025]],0)</f>
        <v>0</v>
      </c>
      <c r="DT795" s="17">
        <f t="shared" si="196"/>
        <v>0</v>
      </c>
      <c r="DU795" s="162"/>
      <c r="DV795" s="166">
        <f>IF(PMKAFAAPAYER[[#This Row],[ ]]="Payé",PMKAFAAPAYER[[#This Row],[03.12.2025]],0)</f>
        <v>0</v>
      </c>
      <c r="DW795" s="161"/>
      <c r="DX795" s="166">
        <f>IF(PMKAFAAPAYER[[#This Row],[ ]]="Payé",PMKAFAAPAYER[[#This Row],[10.12.2025]],0)</f>
        <v>0</v>
      </c>
      <c r="DY795" s="161"/>
      <c r="DZ795" s="166">
        <f>IF(PMKAFAAPAYER[[#This Row],[ ]]="Payé",PMKAFAAPAYER[[#This Row],[17.12.2025]],0)</f>
        <v>0</v>
      </c>
      <c r="EA795" s="161"/>
      <c r="EB795" s="166">
        <f>IF(PMKAFAAPAYER[[#This Row],[ ]]="Payé",PMKAFAAPAYER[[#This Row],[24.12.2025]],0)</f>
        <v>0</v>
      </c>
      <c r="EC795" s="161"/>
      <c r="ED795" s="176">
        <f>IF(PMKAFAAPAYER[[#This Row],[ ]]="Payé",PMKAFAAPAYER[[#This Row],[31.12.2025]],0)</f>
        <v>0</v>
      </c>
      <c r="EE795" s="18">
        <f t="shared" si="197"/>
        <v>0</v>
      </c>
      <c r="EF795" s="11">
        <f t="shared" si="198"/>
        <v>0</v>
      </c>
      <c r="EG795" s="16">
        <f>+PMKAFAAPAYER[[#This Row],[CHF]]-PMKAFAAPAYER[[#This Row],[T2025]]</f>
        <v>0</v>
      </c>
    </row>
    <row r="796" spans="1:137" x14ac:dyDescent="0.3">
      <c r="A796" s="9">
        <f t="shared" si="199"/>
        <v>791</v>
      </c>
      <c r="B796" s="250"/>
      <c r="C796" s="251"/>
      <c r="D796" s="252"/>
      <c r="E796" s="253"/>
      <c r="F796" s="265">
        <f t="shared" si="185"/>
        <v>0</v>
      </c>
      <c r="G796" s="254"/>
      <c r="H796" s="255"/>
      <c r="I796" s="256"/>
      <c r="J796" s="14"/>
      <c r="K796" s="14"/>
      <c r="L796" s="14"/>
      <c r="N796" s="15"/>
      <c r="P796" s="258"/>
      <c r="Q796" s="259"/>
      <c r="R796" s="260"/>
      <c r="S796" s="166">
        <f>IF(PMKAFAAPAYER[[#This Row],[ ]]="Payé",PMKAFAAPAYER[[#This Row],[02.01.2025]],0)</f>
        <v>0</v>
      </c>
      <c r="T796" s="234"/>
      <c r="U796" s="166">
        <f>IF(PMKAFAAPAYER[[#This Row],[ ]]="Payé",PMKAFAAPAYER[[#This Row],[09.01.2025]],0)</f>
        <v>0</v>
      </c>
      <c r="V796" s="234"/>
      <c r="W796" s="166">
        <f>IF(PMKAFAAPAYER[[#This Row],[ ]]="Payé",PMKAFAAPAYER[[#This Row],[16.01.2025]],0)</f>
        <v>0</v>
      </c>
      <c r="X796" s="234"/>
      <c r="Y796" s="166">
        <f>IF(PMKAFAAPAYER[[#This Row],[ ]]="Payé",PMKAFAAPAYER[[#This Row],[23.01.2025]],0)</f>
        <v>0</v>
      </c>
      <c r="Z796" s="234"/>
      <c r="AA796" s="176">
        <f>IF(PMKAFAAPAYER[[#This Row],[ ]]="Payé",PMKAFAAPAYER[[#This Row],[30.01.2025]],0)</f>
        <v>0</v>
      </c>
      <c r="AB796" s="32">
        <f t="shared" si="186"/>
        <v>0</v>
      </c>
      <c r="AC796" s="234"/>
      <c r="AD796" s="166">
        <f>IF(PMKAFAAPAYER[[#This Row],[ ]]="Payé",PMKAFAAPAYER[[#This Row],[06.02.2025]],0)</f>
        <v>0</v>
      </c>
      <c r="AE796" s="234"/>
      <c r="AF796" s="166">
        <f>IF(PMKAFAAPAYER[[#This Row],[ ]]="Payé",PMKAFAAPAYER[[#This Row],[13.02.2025]],0)</f>
        <v>0</v>
      </c>
      <c r="AG796" s="234"/>
      <c r="AH796" s="166">
        <f>IF(PMKAFAAPAYER[[#This Row],[ ]]="Payé",PMKAFAAPAYER[[#This Row],[20.02.2025]],0)</f>
        <v>0</v>
      </c>
      <c r="AI796" s="234"/>
      <c r="AJ796" s="176">
        <f>IF(PMKAFAAPAYER[[#This Row],[ ]]="Payé",PMKAFAAPAYER[[#This Row],[27.02.2025]],0)</f>
        <v>0</v>
      </c>
      <c r="AK796" s="47">
        <f t="shared" si="187"/>
        <v>0</v>
      </c>
      <c r="AL796" s="162"/>
      <c r="AM796" s="166">
        <f>IF(PMKAFAAPAYER[[#This Row],[ ]]="Payé",PMKAFAAPAYER[[#This Row],[05.03.2025]],0)</f>
        <v>0</v>
      </c>
      <c r="AN796" s="161"/>
      <c r="AO796" s="166">
        <f>IF(PMKAFAAPAYER[[#This Row],[ ]]="Payé",PMKAFAAPAYER[[#This Row],[12.03.2025]],0)</f>
        <v>0</v>
      </c>
      <c r="AP796" s="161"/>
      <c r="AQ796" s="166">
        <f>IF(PMKAFAAPAYER[[#This Row],[ ]]="Payé",PMKAFAAPAYER[[#This Row],[19.03.2025]],0)</f>
        <v>0</v>
      </c>
      <c r="AR796" s="161"/>
      <c r="AS796" s="176">
        <f>IF(PMKAFAAPAYER[[#This Row],[ ]]="Payé",PMKAFAAPAYER[[#This Row],[26.03.2025]],0)</f>
        <v>0</v>
      </c>
      <c r="AT796" s="17">
        <f t="shared" si="188"/>
        <v>0</v>
      </c>
      <c r="AU796" s="162"/>
      <c r="AV796" s="166">
        <f>IF(PMKAFAAPAYER[[#This Row],[ ]]="Payé",PMKAFAAPAYER[[#This Row],[02.04.2025]],0)</f>
        <v>0</v>
      </c>
      <c r="AW796" s="161"/>
      <c r="AX796" s="166">
        <f>IF(PMKAFAAPAYER[[#This Row],[ ]]="Payé",PMKAFAAPAYER[[#This Row],[09.04.2025]],0)</f>
        <v>0</v>
      </c>
      <c r="AY796" s="161"/>
      <c r="AZ796" s="166">
        <f>IF(PMKAFAAPAYER[[#This Row],[ ]]="Payé",PMKAFAAPAYER[[#This Row],[16.04.2025]],0)</f>
        <v>0</v>
      </c>
      <c r="BA796" s="161"/>
      <c r="BB796" s="166">
        <f>IF(PMKAFAAPAYER[[#This Row],[ ]]="Payé",PMKAFAAPAYER[[#This Row],[23.04.2025]],0)</f>
        <v>0</v>
      </c>
      <c r="BC796" s="161"/>
      <c r="BD796" s="176">
        <f>IF(PMKAFAAPAYER[[#This Row],[ ]]="Payé",PMKAFAAPAYER[[#This Row],[30.04.2025]],0)</f>
        <v>0</v>
      </c>
      <c r="BE796" s="18">
        <f t="shared" si="189"/>
        <v>0</v>
      </c>
      <c r="BF796" s="162"/>
      <c r="BG796" s="166">
        <f>IF(PMKAFAAPAYER[[#This Row],[ ]]="Payé",PMKAFAAPAYER[[#This Row],[07.05.2025]],0)</f>
        <v>0</v>
      </c>
      <c r="BH796" s="161"/>
      <c r="BI796" s="166">
        <f>IF(PMKAFAAPAYER[[#This Row],[ ]]="Payé",PMKAFAAPAYER[[#This Row],[14.05.2025]],0)</f>
        <v>0</v>
      </c>
      <c r="BJ796" s="161"/>
      <c r="BK796" s="166">
        <f>IF(PMKAFAAPAYER[[#This Row],[ ]]="Payé",PMKAFAAPAYER[[#This Row],[21.05.2025]],0)</f>
        <v>0</v>
      </c>
      <c r="BL796" s="161"/>
      <c r="BM796" s="176">
        <f>IF(PMKAFAAPAYER[[#This Row],[ ]]="Payé",PMKAFAAPAYER[[#This Row],[28.05.2025]],0)</f>
        <v>0</v>
      </c>
      <c r="BN796" s="17">
        <f t="shared" si="190"/>
        <v>0</v>
      </c>
      <c r="BO796" s="162"/>
      <c r="BP796" s="166">
        <f>IF(PMKAFAAPAYER[[#This Row],[ ]]="Payé",PMKAFAAPAYER[[#This Row],[04.06.2025]],0)</f>
        <v>0</v>
      </c>
      <c r="BQ796" s="161"/>
      <c r="BR796" s="166">
        <f>IF(PMKAFAAPAYER[[#This Row],[ ]]="Payé",PMKAFAAPAYER[[#This Row],[11.06.2025]],0)</f>
        <v>0</v>
      </c>
      <c r="BS796" s="161"/>
      <c r="BT796" s="166">
        <f>IF(PMKAFAAPAYER[[#This Row],[ ]]="Payé",PMKAFAAPAYER[[#This Row],[18.06.2025]],0)</f>
        <v>0</v>
      </c>
      <c r="BU796" s="161"/>
      <c r="BV796" s="176">
        <f>IF(PMKAFAAPAYER[[#This Row],[ ]]="Payé",PMKAFAAPAYER[[#This Row],[25.06.2025]],0)</f>
        <v>0</v>
      </c>
      <c r="BW796" s="18">
        <f t="shared" si="191"/>
        <v>0</v>
      </c>
      <c r="BX796" s="162"/>
      <c r="BY796" s="166">
        <f>IF(PMKAFAAPAYER[[#This Row],[ ]]="Payé",PMKAFAAPAYER[[#This Row],[02.07.2025]],0)</f>
        <v>0</v>
      </c>
      <c r="BZ796" s="161"/>
      <c r="CA796" s="166">
        <f>IF(PMKAFAAPAYER[[#This Row],[ ]]="Payé",PMKAFAAPAYER[[#This Row],[09.07.2025]],0)</f>
        <v>0</v>
      </c>
      <c r="CB796" s="161"/>
      <c r="CC796" s="166">
        <f>IF(PMKAFAAPAYER[[#This Row],[ ]]="Payé",PMKAFAAPAYER[[#This Row],[16.07.2025]],0)</f>
        <v>0</v>
      </c>
      <c r="CD796" s="161"/>
      <c r="CE796" s="166">
        <f>IF(PMKAFAAPAYER[[#This Row],[ ]]="Payé",PMKAFAAPAYER[[#This Row],[23.07.2025]],0)</f>
        <v>0</v>
      </c>
      <c r="CF796" s="161"/>
      <c r="CG796" s="176">
        <f>IF(PMKAFAAPAYER[[#This Row],[ ]]="Payé",PMKAFAAPAYER[[#This Row],[30.07.2025]],0)</f>
        <v>0</v>
      </c>
      <c r="CH796" s="17">
        <f t="shared" si="192"/>
        <v>0</v>
      </c>
      <c r="CI796" s="162"/>
      <c r="CJ796" s="166">
        <f>IF(PMKAFAAPAYER[[#This Row],[ ]]="Payé",PMKAFAAPAYER[[#This Row],[06.08.2025]],0)</f>
        <v>0</v>
      </c>
      <c r="CK796" s="161"/>
      <c r="CL796" s="166">
        <f>IF(PMKAFAAPAYER[[#This Row],[ ]]="Payé",PMKAFAAPAYER[[#This Row],[13.08.2025]],0)</f>
        <v>0</v>
      </c>
      <c r="CM796" s="161"/>
      <c r="CN796" s="166">
        <f>IF(PMKAFAAPAYER[[#This Row],[ ]]="Payé",PMKAFAAPAYER[[#This Row],[20.08.2025]],0)</f>
        <v>0</v>
      </c>
      <c r="CO796" s="161"/>
      <c r="CP796" s="176">
        <f>IF(PMKAFAAPAYER[[#This Row],[ ]]="Payé",PMKAFAAPAYER[[#This Row],[27.08.2025]],0)</f>
        <v>0</v>
      </c>
      <c r="CQ796" s="18">
        <f t="shared" si="193"/>
        <v>0</v>
      </c>
      <c r="CR796" s="162"/>
      <c r="CS796" s="166">
        <f>IF(PMKAFAAPAYER[[#This Row],[ ]]="Payé",PMKAFAAPAYER[[#This Row],[03.09.2025]],0)</f>
        <v>0</v>
      </c>
      <c r="CT796" s="161"/>
      <c r="CU796" s="166">
        <f>IF(PMKAFAAPAYER[[#This Row],[ ]]="Payé",PMKAFAAPAYER[[#This Row],[10.09.2025]],0)</f>
        <v>0</v>
      </c>
      <c r="CV796" s="161"/>
      <c r="CW796" s="166">
        <f>IF(PMKAFAAPAYER[[#This Row],[ ]]="Payé",PMKAFAAPAYER[[#This Row],[17.09.2025]],0)</f>
        <v>0</v>
      </c>
      <c r="CX796" s="161"/>
      <c r="CY796" s="176">
        <f>IF(PMKAFAAPAYER[[#This Row],[ ]]="Payé",PMKAFAAPAYER[[#This Row],[24.09.2025]],0)</f>
        <v>0</v>
      </c>
      <c r="CZ796" s="17">
        <f t="shared" si="194"/>
        <v>0</v>
      </c>
      <c r="DA796" s="162"/>
      <c r="DB796" s="166">
        <f>IF(PMKAFAAPAYER[[#This Row],[ ]]="Payé",PMKAFAAPAYER[[#This Row],[01.10.2025]],0)</f>
        <v>0</v>
      </c>
      <c r="DC796" s="161"/>
      <c r="DD796" s="166">
        <f>IF(PMKAFAAPAYER[[#This Row],[ ]]="Payé",PMKAFAAPAYER[[#This Row],[08.10.2025]],0)</f>
        <v>0</v>
      </c>
      <c r="DE796" s="161"/>
      <c r="DF796" s="166">
        <f>IF(PMKAFAAPAYER[[#This Row],[ ]]="Payé",PMKAFAAPAYER[[#This Row],[15.10.2025]],0)</f>
        <v>0</v>
      </c>
      <c r="DG796" s="161"/>
      <c r="DH796" s="166">
        <f>IF(PMKAFAAPAYER[[#This Row],[ ]]="Payé",PMKAFAAPAYER[[#This Row],[22.10.2025]],0)</f>
        <v>0</v>
      </c>
      <c r="DI796" s="161"/>
      <c r="DJ796" s="176">
        <f>IF(PMKAFAAPAYER[[#This Row],[ ]]="Payé",PMKAFAAPAYER[[#This Row],[29.10.2025]],0)</f>
        <v>0</v>
      </c>
      <c r="DK796" s="18">
        <f t="shared" si="195"/>
        <v>0</v>
      </c>
      <c r="DL796" s="162"/>
      <c r="DM796" s="166">
        <f>IF(PMKAFAAPAYER[[#This Row],[ ]]="Payé",PMKAFAAPAYER[[#This Row],[05.11.2025]],0)</f>
        <v>0</v>
      </c>
      <c r="DN796" s="161"/>
      <c r="DO796" s="166">
        <f>IF(PMKAFAAPAYER[[#This Row],[ ]]="Payé",PMKAFAAPAYER[[#This Row],[12.11.2025]],0)</f>
        <v>0</v>
      </c>
      <c r="DP796" s="161"/>
      <c r="DQ796" s="166">
        <f>IF(PMKAFAAPAYER[[#This Row],[ ]]="Payé",PMKAFAAPAYER[[#This Row],[19.11.2025]],0)</f>
        <v>0</v>
      </c>
      <c r="DR796" s="161"/>
      <c r="DS796" s="176">
        <f>IF(PMKAFAAPAYER[[#This Row],[ ]]="Payé",PMKAFAAPAYER[[#This Row],[26.11.2025]],0)</f>
        <v>0</v>
      </c>
      <c r="DT796" s="17">
        <f t="shared" si="196"/>
        <v>0</v>
      </c>
      <c r="DU796" s="162"/>
      <c r="DV796" s="166">
        <f>IF(PMKAFAAPAYER[[#This Row],[ ]]="Payé",PMKAFAAPAYER[[#This Row],[03.12.2025]],0)</f>
        <v>0</v>
      </c>
      <c r="DW796" s="161"/>
      <c r="DX796" s="166">
        <f>IF(PMKAFAAPAYER[[#This Row],[ ]]="Payé",PMKAFAAPAYER[[#This Row],[10.12.2025]],0)</f>
        <v>0</v>
      </c>
      <c r="DY796" s="161"/>
      <c r="DZ796" s="166">
        <f>IF(PMKAFAAPAYER[[#This Row],[ ]]="Payé",PMKAFAAPAYER[[#This Row],[17.12.2025]],0)</f>
        <v>0</v>
      </c>
      <c r="EA796" s="161"/>
      <c r="EB796" s="166">
        <f>IF(PMKAFAAPAYER[[#This Row],[ ]]="Payé",PMKAFAAPAYER[[#This Row],[24.12.2025]],0)</f>
        <v>0</v>
      </c>
      <c r="EC796" s="161"/>
      <c r="ED796" s="176">
        <f>IF(PMKAFAAPAYER[[#This Row],[ ]]="Payé",PMKAFAAPAYER[[#This Row],[31.12.2025]],0)</f>
        <v>0</v>
      </c>
      <c r="EE796" s="18">
        <f t="shared" si="197"/>
        <v>0</v>
      </c>
      <c r="EF796" s="11">
        <f t="shared" si="198"/>
        <v>0</v>
      </c>
      <c r="EG796" s="16">
        <f>+PMKAFAAPAYER[[#This Row],[CHF]]-PMKAFAAPAYER[[#This Row],[T2025]]</f>
        <v>0</v>
      </c>
    </row>
    <row r="797" spans="1:137" x14ac:dyDescent="0.3">
      <c r="A797" s="9">
        <f t="shared" si="199"/>
        <v>792</v>
      </c>
      <c r="B797" s="250"/>
      <c r="C797" s="251"/>
      <c r="D797" s="252"/>
      <c r="E797" s="253"/>
      <c r="F797" s="265">
        <f t="shared" si="185"/>
        <v>0</v>
      </c>
      <c r="G797" s="254"/>
      <c r="H797" s="255"/>
      <c r="I797" s="256"/>
      <c r="J797" s="14"/>
      <c r="K797" s="14"/>
      <c r="L797" s="14"/>
      <c r="N797" s="15"/>
      <c r="P797" s="258"/>
      <c r="Q797" s="259"/>
      <c r="R797" s="260"/>
      <c r="S797" s="166">
        <f>IF(PMKAFAAPAYER[[#This Row],[ ]]="Payé",PMKAFAAPAYER[[#This Row],[02.01.2025]],0)</f>
        <v>0</v>
      </c>
      <c r="T797" s="234"/>
      <c r="U797" s="166">
        <f>IF(PMKAFAAPAYER[[#This Row],[ ]]="Payé",PMKAFAAPAYER[[#This Row],[09.01.2025]],0)</f>
        <v>0</v>
      </c>
      <c r="V797" s="234"/>
      <c r="W797" s="166">
        <f>IF(PMKAFAAPAYER[[#This Row],[ ]]="Payé",PMKAFAAPAYER[[#This Row],[16.01.2025]],0)</f>
        <v>0</v>
      </c>
      <c r="X797" s="234"/>
      <c r="Y797" s="166">
        <f>IF(PMKAFAAPAYER[[#This Row],[ ]]="Payé",PMKAFAAPAYER[[#This Row],[23.01.2025]],0)</f>
        <v>0</v>
      </c>
      <c r="Z797" s="234"/>
      <c r="AA797" s="176">
        <f>IF(PMKAFAAPAYER[[#This Row],[ ]]="Payé",PMKAFAAPAYER[[#This Row],[30.01.2025]],0)</f>
        <v>0</v>
      </c>
      <c r="AB797" s="32">
        <f t="shared" si="186"/>
        <v>0</v>
      </c>
      <c r="AC797" s="234"/>
      <c r="AD797" s="166">
        <f>IF(PMKAFAAPAYER[[#This Row],[ ]]="Payé",PMKAFAAPAYER[[#This Row],[06.02.2025]],0)</f>
        <v>0</v>
      </c>
      <c r="AE797" s="234"/>
      <c r="AF797" s="166">
        <f>IF(PMKAFAAPAYER[[#This Row],[ ]]="Payé",PMKAFAAPAYER[[#This Row],[13.02.2025]],0)</f>
        <v>0</v>
      </c>
      <c r="AG797" s="234"/>
      <c r="AH797" s="166">
        <f>IF(PMKAFAAPAYER[[#This Row],[ ]]="Payé",PMKAFAAPAYER[[#This Row],[20.02.2025]],0)</f>
        <v>0</v>
      </c>
      <c r="AI797" s="234"/>
      <c r="AJ797" s="176">
        <f>IF(PMKAFAAPAYER[[#This Row],[ ]]="Payé",PMKAFAAPAYER[[#This Row],[27.02.2025]],0)</f>
        <v>0</v>
      </c>
      <c r="AK797" s="47">
        <f t="shared" si="187"/>
        <v>0</v>
      </c>
      <c r="AL797" s="162"/>
      <c r="AM797" s="166">
        <f>IF(PMKAFAAPAYER[[#This Row],[ ]]="Payé",PMKAFAAPAYER[[#This Row],[05.03.2025]],0)</f>
        <v>0</v>
      </c>
      <c r="AN797" s="161"/>
      <c r="AO797" s="166">
        <f>IF(PMKAFAAPAYER[[#This Row],[ ]]="Payé",PMKAFAAPAYER[[#This Row],[12.03.2025]],0)</f>
        <v>0</v>
      </c>
      <c r="AP797" s="161"/>
      <c r="AQ797" s="166">
        <f>IF(PMKAFAAPAYER[[#This Row],[ ]]="Payé",PMKAFAAPAYER[[#This Row],[19.03.2025]],0)</f>
        <v>0</v>
      </c>
      <c r="AR797" s="161"/>
      <c r="AS797" s="176">
        <f>IF(PMKAFAAPAYER[[#This Row],[ ]]="Payé",PMKAFAAPAYER[[#This Row],[26.03.2025]],0)</f>
        <v>0</v>
      </c>
      <c r="AT797" s="17">
        <f t="shared" si="188"/>
        <v>0</v>
      </c>
      <c r="AU797" s="162"/>
      <c r="AV797" s="166">
        <f>IF(PMKAFAAPAYER[[#This Row],[ ]]="Payé",PMKAFAAPAYER[[#This Row],[02.04.2025]],0)</f>
        <v>0</v>
      </c>
      <c r="AW797" s="161"/>
      <c r="AX797" s="166">
        <f>IF(PMKAFAAPAYER[[#This Row],[ ]]="Payé",PMKAFAAPAYER[[#This Row],[09.04.2025]],0)</f>
        <v>0</v>
      </c>
      <c r="AY797" s="161"/>
      <c r="AZ797" s="166">
        <f>IF(PMKAFAAPAYER[[#This Row],[ ]]="Payé",PMKAFAAPAYER[[#This Row],[16.04.2025]],0)</f>
        <v>0</v>
      </c>
      <c r="BA797" s="161"/>
      <c r="BB797" s="166">
        <f>IF(PMKAFAAPAYER[[#This Row],[ ]]="Payé",PMKAFAAPAYER[[#This Row],[23.04.2025]],0)</f>
        <v>0</v>
      </c>
      <c r="BC797" s="161"/>
      <c r="BD797" s="176">
        <f>IF(PMKAFAAPAYER[[#This Row],[ ]]="Payé",PMKAFAAPAYER[[#This Row],[30.04.2025]],0)</f>
        <v>0</v>
      </c>
      <c r="BE797" s="18">
        <f t="shared" si="189"/>
        <v>0</v>
      </c>
      <c r="BF797" s="162"/>
      <c r="BG797" s="166">
        <f>IF(PMKAFAAPAYER[[#This Row],[ ]]="Payé",PMKAFAAPAYER[[#This Row],[07.05.2025]],0)</f>
        <v>0</v>
      </c>
      <c r="BH797" s="161"/>
      <c r="BI797" s="166">
        <f>IF(PMKAFAAPAYER[[#This Row],[ ]]="Payé",PMKAFAAPAYER[[#This Row],[14.05.2025]],0)</f>
        <v>0</v>
      </c>
      <c r="BJ797" s="161"/>
      <c r="BK797" s="166">
        <f>IF(PMKAFAAPAYER[[#This Row],[ ]]="Payé",PMKAFAAPAYER[[#This Row],[21.05.2025]],0)</f>
        <v>0</v>
      </c>
      <c r="BL797" s="161"/>
      <c r="BM797" s="176">
        <f>IF(PMKAFAAPAYER[[#This Row],[ ]]="Payé",PMKAFAAPAYER[[#This Row],[28.05.2025]],0)</f>
        <v>0</v>
      </c>
      <c r="BN797" s="17">
        <f t="shared" si="190"/>
        <v>0</v>
      </c>
      <c r="BO797" s="162"/>
      <c r="BP797" s="166">
        <f>IF(PMKAFAAPAYER[[#This Row],[ ]]="Payé",PMKAFAAPAYER[[#This Row],[04.06.2025]],0)</f>
        <v>0</v>
      </c>
      <c r="BQ797" s="161"/>
      <c r="BR797" s="166">
        <f>IF(PMKAFAAPAYER[[#This Row],[ ]]="Payé",PMKAFAAPAYER[[#This Row],[11.06.2025]],0)</f>
        <v>0</v>
      </c>
      <c r="BS797" s="161"/>
      <c r="BT797" s="166">
        <f>IF(PMKAFAAPAYER[[#This Row],[ ]]="Payé",PMKAFAAPAYER[[#This Row],[18.06.2025]],0)</f>
        <v>0</v>
      </c>
      <c r="BU797" s="161"/>
      <c r="BV797" s="176">
        <f>IF(PMKAFAAPAYER[[#This Row],[ ]]="Payé",PMKAFAAPAYER[[#This Row],[25.06.2025]],0)</f>
        <v>0</v>
      </c>
      <c r="BW797" s="18">
        <f t="shared" si="191"/>
        <v>0</v>
      </c>
      <c r="BX797" s="162"/>
      <c r="BY797" s="166">
        <f>IF(PMKAFAAPAYER[[#This Row],[ ]]="Payé",PMKAFAAPAYER[[#This Row],[02.07.2025]],0)</f>
        <v>0</v>
      </c>
      <c r="BZ797" s="161"/>
      <c r="CA797" s="166">
        <f>IF(PMKAFAAPAYER[[#This Row],[ ]]="Payé",PMKAFAAPAYER[[#This Row],[09.07.2025]],0)</f>
        <v>0</v>
      </c>
      <c r="CB797" s="161"/>
      <c r="CC797" s="166">
        <f>IF(PMKAFAAPAYER[[#This Row],[ ]]="Payé",PMKAFAAPAYER[[#This Row],[16.07.2025]],0)</f>
        <v>0</v>
      </c>
      <c r="CD797" s="161"/>
      <c r="CE797" s="166">
        <f>IF(PMKAFAAPAYER[[#This Row],[ ]]="Payé",PMKAFAAPAYER[[#This Row],[23.07.2025]],0)</f>
        <v>0</v>
      </c>
      <c r="CF797" s="161"/>
      <c r="CG797" s="176">
        <f>IF(PMKAFAAPAYER[[#This Row],[ ]]="Payé",PMKAFAAPAYER[[#This Row],[30.07.2025]],0)</f>
        <v>0</v>
      </c>
      <c r="CH797" s="17">
        <f t="shared" si="192"/>
        <v>0</v>
      </c>
      <c r="CI797" s="162"/>
      <c r="CJ797" s="166">
        <f>IF(PMKAFAAPAYER[[#This Row],[ ]]="Payé",PMKAFAAPAYER[[#This Row],[06.08.2025]],0)</f>
        <v>0</v>
      </c>
      <c r="CK797" s="161"/>
      <c r="CL797" s="166">
        <f>IF(PMKAFAAPAYER[[#This Row],[ ]]="Payé",PMKAFAAPAYER[[#This Row],[13.08.2025]],0)</f>
        <v>0</v>
      </c>
      <c r="CM797" s="161"/>
      <c r="CN797" s="166">
        <f>IF(PMKAFAAPAYER[[#This Row],[ ]]="Payé",PMKAFAAPAYER[[#This Row],[20.08.2025]],0)</f>
        <v>0</v>
      </c>
      <c r="CO797" s="161"/>
      <c r="CP797" s="176">
        <f>IF(PMKAFAAPAYER[[#This Row],[ ]]="Payé",PMKAFAAPAYER[[#This Row],[27.08.2025]],0)</f>
        <v>0</v>
      </c>
      <c r="CQ797" s="18">
        <f t="shared" si="193"/>
        <v>0</v>
      </c>
      <c r="CR797" s="162"/>
      <c r="CS797" s="166">
        <f>IF(PMKAFAAPAYER[[#This Row],[ ]]="Payé",PMKAFAAPAYER[[#This Row],[03.09.2025]],0)</f>
        <v>0</v>
      </c>
      <c r="CT797" s="161"/>
      <c r="CU797" s="166">
        <f>IF(PMKAFAAPAYER[[#This Row],[ ]]="Payé",PMKAFAAPAYER[[#This Row],[10.09.2025]],0)</f>
        <v>0</v>
      </c>
      <c r="CV797" s="161"/>
      <c r="CW797" s="166">
        <f>IF(PMKAFAAPAYER[[#This Row],[ ]]="Payé",PMKAFAAPAYER[[#This Row],[17.09.2025]],0)</f>
        <v>0</v>
      </c>
      <c r="CX797" s="161"/>
      <c r="CY797" s="176">
        <f>IF(PMKAFAAPAYER[[#This Row],[ ]]="Payé",PMKAFAAPAYER[[#This Row],[24.09.2025]],0)</f>
        <v>0</v>
      </c>
      <c r="CZ797" s="17">
        <f t="shared" si="194"/>
        <v>0</v>
      </c>
      <c r="DA797" s="162"/>
      <c r="DB797" s="166">
        <f>IF(PMKAFAAPAYER[[#This Row],[ ]]="Payé",PMKAFAAPAYER[[#This Row],[01.10.2025]],0)</f>
        <v>0</v>
      </c>
      <c r="DC797" s="161"/>
      <c r="DD797" s="166">
        <f>IF(PMKAFAAPAYER[[#This Row],[ ]]="Payé",PMKAFAAPAYER[[#This Row],[08.10.2025]],0)</f>
        <v>0</v>
      </c>
      <c r="DE797" s="161"/>
      <c r="DF797" s="166">
        <f>IF(PMKAFAAPAYER[[#This Row],[ ]]="Payé",PMKAFAAPAYER[[#This Row],[15.10.2025]],0)</f>
        <v>0</v>
      </c>
      <c r="DG797" s="161"/>
      <c r="DH797" s="166">
        <f>IF(PMKAFAAPAYER[[#This Row],[ ]]="Payé",PMKAFAAPAYER[[#This Row],[22.10.2025]],0)</f>
        <v>0</v>
      </c>
      <c r="DI797" s="161"/>
      <c r="DJ797" s="176">
        <f>IF(PMKAFAAPAYER[[#This Row],[ ]]="Payé",PMKAFAAPAYER[[#This Row],[29.10.2025]],0)</f>
        <v>0</v>
      </c>
      <c r="DK797" s="18">
        <f t="shared" si="195"/>
        <v>0</v>
      </c>
      <c r="DL797" s="162"/>
      <c r="DM797" s="166">
        <f>IF(PMKAFAAPAYER[[#This Row],[ ]]="Payé",PMKAFAAPAYER[[#This Row],[05.11.2025]],0)</f>
        <v>0</v>
      </c>
      <c r="DN797" s="161"/>
      <c r="DO797" s="166">
        <f>IF(PMKAFAAPAYER[[#This Row],[ ]]="Payé",PMKAFAAPAYER[[#This Row],[12.11.2025]],0)</f>
        <v>0</v>
      </c>
      <c r="DP797" s="161"/>
      <c r="DQ797" s="166">
        <f>IF(PMKAFAAPAYER[[#This Row],[ ]]="Payé",PMKAFAAPAYER[[#This Row],[19.11.2025]],0)</f>
        <v>0</v>
      </c>
      <c r="DR797" s="161"/>
      <c r="DS797" s="176">
        <f>IF(PMKAFAAPAYER[[#This Row],[ ]]="Payé",PMKAFAAPAYER[[#This Row],[26.11.2025]],0)</f>
        <v>0</v>
      </c>
      <c r="DT797" s="17">
        <f t="shared" si="196"/>
        <v>0</v>
      </c>
      <c r="DU797" s="162"/>
      <c r="DV797" s="166">
        <f>IF(PMKAFAAPAYER[[#This Row],[ ]]="Payé",PMKAFAAPAYER[[#This Row],[03.12.2025]],0)</f>
        <v>0</v>
      </c>
      <c r="DW797" s="161"/>
      <c r="DX797" s="166">
        <f>IF(PMKAFAAPAYER[[#This Row],[ ]]="Payé",PMKAFAAPAYER[[#This Row],[10.12.2025]],0)</f>
        <v>0</v>
      </c>
      <c r="DY797" s="161"/>
      <c r="DZ797" s="166">
        <f>IF(PMKAFAAPAYER[[#This Row],[ ]]="Payé",PMKAFAAPAYER[[#This Row],[17.12.2025]],0)</f>
        <v>0</v>
      </c>
      <c r="EA797" s="161"/>
      <c r="EB797" s="166">
        <f>IF(PMKAFAAPAYER[[#This Row],[ ]]="Payé",PMKAFAAPAYER[[#This Row],[24.12.2025]],0)</f>
        <v>0</v>
      </c>
      <c r="EC797" s="161"/>
      <c r="ED797" s="176">
        <f>IF(PMKAFAAPAYER[[#This Row],[ ]]="Payé",PMKAFAAPAYER[[#This Row],[31.12.2025]],0)</f>
        <v>0</v>
      </c>
      <c r="EE797" s="18">
        <f t="shared" si="197"/>
        <v>0</v>
      </c>
      <c r="EF797" s="11">
        <f t="shared" si="198"/>
        <v>0</v>
      </c>
      <c r="EG797" s="16">
        <f>+PMKAFAAPAYER[[#This Row],[CHF]]-PMKAFAAPAYER[[#This Row],[T2025]]</f>
        <v>0</v>
      </c>
    </row>
    <row r="798" spans="1:137" x14ac:dyDescent="0.3">
      <c r="A798" s="9">
        <f t="shared" si="199"/>
        <v>793</v>
      </c>
      <c r="B798" s="250"/>
      <c r="C798" s="251"/>
      <c r="D798" s="252"/>
      <c r="E798" s="253"/>
      <c r="F798" s="265">
        <f t="shared" si="185"/>
        <v>0</v>
      </c>
      <c r="G798" s="254"/>
      <c r="H798" s="255"/>
      <c r="I798" s="256"/>
      <c r="J798" s="14"/>
      <c r="K798" s="14"/>
      <c r="L798" s="14"/>
      <c r="N798" s="15"/>
      <c r="P798" s="258"/>
      <c r="Q798" s="259"/>
      <c r="R798" s="260"/>
      <c r="S798" s="166">
        <f>IF(PMKAFAAPAYER[[#This Row],[ ]]="Payé",PMKAFAAPAYER[[#This Row],[02.01.2025]],0)</f>
        <v>0</v>
      </c>
      <c r="T798" s="234"/>
      <c r="U798" s="166">
        <f>IF(PMKAFAAPAYER[[#This Row],[ ]]="Payé",PMKAFAAPAYER[[#This Row],[09.01.2025]],0)</f>
        <v>0</v>
      </c>
      <c r="V798" s="234"/>
      <c r="W798" s="166">
        <f>IF(PMKAFAAPAYER[[#This Row],[ ]]="Payé",PMKAFAAPAYER[[#This Row],[16.01.2025]],0)</f>
        <v>0</v>
      </c>
      <c r="X798" s="234"/>
      <c r="Y798" s="166">
        <f>IF(PMKAFAAPAYER[[#This Row],[ ]]="Payé",PMKAFAAPAYER[[#This Row],[23.01.2025]],0)</f>
        <v>0</v>
      </c>
      <c r="Z798" s="234"/>
      <c r="AA798" s="176">
        <f>IF(PMKAFAAPAYER[[#This Row],[ ]]="Payé",PMKAFAAPAYER[[#This Row],[30.01.2025]],0)</f>
        <v>0</v>
      </c>
      <c r="AB798" s="32">
        <f t="shared" si="186"/>
        <v>0</v>
      </c>
      <c r="AC798" s="234"/>
      <c r="AD798" s="166">
        <f>IF(PMKAFAAPAYER[[#This Row],[ ]]="Payé",PMKAFAAPAYER[[#This Row],[06.02.2025]],0)</f>
        <v>0</v>
      </c>
      <c r="AE798" s="234"/>
      <c r="AF798" s="166">
        <f>IF(PMKAFAAPAYER[[#This Row],[ ]]="Payé",PMKAFAAPAYER[[#This Row],[13.02.2025]],0)</f>
        <v>0</v>
      </c>
      <c r="AG798" s="234"/>
      <c r="AH798" s="166">
        <f>IF(PMKAFAAPAYER[[#This Row],[ ]]="Payé",PMKAFAAPAYER[[#This Row],[20.02.2025]],0)</f>
        <v>0</v>
      </c>
      <c r="AI798" s="234"/>
      <c r="AJ798" s="176">
        <f>IF(PMKAFAAPAYER[[#This Row],[ ]]="Payé",PMKAFAAPAYER[[#This Row],[27.02.2025]],0)</f>
        <v>0</v>
      </c>
      <c r="AK798" s="47">
        <f t="shared" si="187"/>
        <v>0</v>
      </c>
      <c r="AL798" s="162"/>
      <c r="AM798" s="166">
        <f>IF(PMKAFAAPAYER[[#This Row],[ ]]="Payé",PMKAFAAPAYER[[#This Row],[05.03.2025]],0)</f>
        <v>0</v>
      </c>
      <c r="AN798" s="161"/>
      <c r="AO798" s="166">
        <f>IF(PMKAFAAPAYER[[#This Row],[ ]]="Payé",PMKAFAAPAYER[[#This Row],[12.03.2025]],0)</f>
        <v>0</v>
      </c>
      <c r="AP798" s="161"/>
      <c r="AQ798" s="166">
        <f>IF(PMKAFAAPAYER[[#This Row],[ ]]="Payé",PMKAFAAPAYER[[#This Row],[19.03.2025]],0)</f>
        <v>0</v>
      </c>
      <c r="AR798" s="161"/>
      <c r="AS798" s="176">
        <f>IF(PMKAFAAPAYER[[#This Row],[ ]]="Payé",PMKAFAAPAYER[[#This Row],[26.03.2025]],0)</f>
        <v>0</v>
      </c>
      <c r="AT798" s="17">
        <f t="shared" si="188"/>
        <v>0</v>
      </c>
      <c r="AU798" s="162"/>
      <c r="AV798" s="166">
        <f>IF(PMKAFAAPAYER[[#This Row],[ ]]="Payé",PMKAFAAPAYER[[#This Row],[02.04.2025]],0)</f>
        <v>0</v>
      </c>
      <c r="AW798" s="161"/>
      <c r="AX798" s="166">
        <f>IF(PMKAFAAPAYER[[#This Row],[ ]]="Payé",PMKAFAAPAYER[[#This Row],[09.04.2025]],0)</f>
        <v>0</v>
      </c>
      <c r="AY798" s="161"/>
      <c r="AZ798" s="166">
        <f>IF(PMKAFAAPAYER[[#This Row],[ ]]="Payé",PMKAFAAPAYER[[#This Row],[16.04.2025]],0)</f>
        <v>0</v>
      </c>
      <c r="BA798" s="161"/>
      <c r="BB798" s="166">
        <f>IF(PMKAFAAPAYER[[#This Row],[ ]]="Payé",PMKAFAAPAYER[[#This Row],[23.04.2025]],0)</f>
        <v>0</v>
      </c>
      <c r="BC798" s="161"/>
      <c r="BD798" s="176">
        <f>IF(PMKAFAAPAYER[[#This Row],[ ]]="Payé",PMKAFAAPAYER[[#This Row],[30.04.2025]],0)</f>
        <v>0</v>
      </c>
      <c r="BE798" s="18">
        <f t="shared" si="189"/>
        <v>0</v>
      </c>
      <c r="BF798" s="162"/>
      <c r="BG798" s="166">
        <f>IF(PMKAFAAPAYER[[#This Row],[ ]]="Payé",PMKAFAAPAYER[[#This Row],[07.05.2025]],0)</f>
        <v>0</v>
      </c>
      <c r="BH798" s="161"/>
      <c r="BI798" s="166">
        <f>IF(PMKAFAAPAYER[[#This Row],[ ]]="Payé",PMKAFAAPAYER[[#This Row],[14.05.2025]],0)</f>
        <v>0</v>
      </c>
      <c r="BJ798" s="161"/>
      <c r="BK798" s="166">
        <f>IF(PMKAFAAPAYER[[#This Row],[ ]]="Payé",PMKAFAAPAYER[[#This Row],[21.05.2025]],0)</f>
        <v>0</v>
      </c>
      <c r="BL798" s="161"/>
      <c r="BM798" s="176">
        <f>IF(PMKAFAAPAYER[[#This Row],[ ]]="Payé",PMKAFAAPAYER[[#This Row],[28.05.2025]],0)</f>
        <v>0</v>
      </c>
      <c r="BN798" s="17">
        <f t="shared" si="190"/>
        <v>0</v>
      </c>
      <c r="BO798" s="162"/>
      <c r="BP798" s="166">
        <f>IF(PMKAFAAPAYER[[#This Row],[ ]]="Payé",PMKAFAAPAYER[[#This Row],[04.06.2025]],0)</f>
        <v>0</v>
      </c>
      <c r="BQ798" s="161"/>
      <c r="BR798" s="166">
        <f>IF(PMKAFAAPAYER[[#This Row],[ ]]="Payé",PMKAFAAPAYER[[#This Row],[11.06.2025]],0)</f>
        <v>0</v>
      </c>
      <c r="BS798" s="161"/>
      <c r="BT798" s="166">
        <f>IF(PMKAFAAPAYER[[#This Row],[ ]]="Payé",PMKAFAAPAYER[[#This Row],[18.06.2025]],0)</f>
        <v>0</v>
      </c>
      <c r="BU798" s="161"/>
      <c r="BV798" s="176">
        <f>IF(PMKAFAAPAYER[[#This Row],[ ]]="Payé",PMKAFAAPAYER[[#This Row],[25.06.2025]],0)</f>
        <v>0</v>
      </c>
      <c r="BW798" s="18">
        <f t="shared" si="191"/>
        <v>0</v>
      </c>
      <c r="BX798" s="162"/>
      <c r="BY798" s="166">
        <f>IF(PMKAFAAPAYER[[#This Row],[ ]]="Payé",PMKAFAAPAYER[[#This Row],[02.07.2025]],0)</f>
        <v>0</v>
      </c>
      <c r="BZ798" s="161"/>
      <c r="CA798" s="166">
        <f>IF(PMKAFAAPAYER[[#This Row],[ ]]="Payé",PMKAFAAPAYER[[#This Row],[09.07.2025]],0)</f>
        <v>0</v>
      </c>
      <c r="CB798" s="161"/>
      <c r="CC798" s="166">
        <f>IF(PMKAFAAPAYER[[#This Row],[ ]]="Payé",PMKAFAAPAYER[[#This Row],[16.07.2025]],0)</f>
        <v>0</v>
      </c>
      <c r="CD798" s="161"/>
      <c r="CE798" s="166">
        <f>IF(PMKAFAAPAYER[[#This Row],[ ]]="Payé",PMKAFAAPAYER[[#This Row],[23.07.2025]],0)</f>
        <v>0</v>
      </c>
      <c r="CF798" s="161"/>
      <c r="CG798" s="176">
        <f>IF(PMKAFAAPAYER[[#This Row],[ ]]="Payé",PMKAFAAPAYER[[#This Row],[30.07.2025]],0)</f>
        <v>0</v>
      </c>
      <c r="CH798" s="17">
        <f t="shared" si="192"/>
        <v>0</v>
      </c>
      <c r="CI798" s="162"/>
      <c r="CJ798" s="166">
        <f>IF(PMKAFAAPAYER[[#This Row],[ ]]="Payé",PMKAFAAPAYER[[#This Row],[06.08.2025]],0)</f>
        <v>0</v>
      </c>
      <c r="CK798" s="161"/>
      <c r="CL798" s="166">
        <f>IF(PMKAFAAPAYER[[#This Row],[ ]]="Payé",PMKAFAAPAYER[[#This Row],[13.08.2025]],0)</f>
        <v>0</v>
      </c>
      <c r="CM798" s="161"/>
      <c r="CN798" s="166">
        <f>IF(PMKAFAAPAYER[[#This Row],[ ]]="Payé",PMKAFAAPAYER[[#This Row],[20.08.2025]],0)</f>
        <v>0</v>
      </c>
      <c r="CO798" s="161"/>
      <c r="CP798" s="176">
        <f>IF(PMKAFAAPAYER[[#This Row],[ ]]="Payé",PMKAFAAPAYER[[#This Row],[27.08.2025]],0)</f>
        <v>0</v>
      </c>
      <c r="CQ798" s="18">
        <f t="shared" si="193"/>
        <v>0</v>
      </c>
      <c r="CR798" s="162"/>
      <c r="CS798" s="166">
        <f>IF(PMKAFAAPAYER[[#This Row],[ ]]="Payé",PMKAFAAPAYER[[#This Row],[03.09.2025]],0)</f>
        <v>0</v>
      </c>
      <c r="CT798" s="161"/>
      <c r="CU798" s="166">
        <f>IF(PMKAFAAPAYER[[#This Row],[ ]]="Payé",PMKAFAAPAYER[[#This Row],[10.09.2025]],0)</f>
        <v>0</v>
      </c>
      <c r="CV798" s="161"/>
      <c r="CW798" s="166">
        <f>IF(PMKAFAAPAYER[[#This Row],[ ]]="Payé",PMKAFAAPAYER[[#This Row],[17.09.2025]],0)</f>
        <v>0</v>
      </c>
      <c r="CX798" s="161"/>
      <c r="CY798" s="176">
        <f>IF(PMKAFAAPAYER[[#This Row],[ ]]="Payé",PMKAFAAPAYER[[#This Row],[24.09.2025]],0)</f>
        <v>0</v>
      </c>
      <c r="CZ798" s="17">
        <f t="shared" si="194"/>
        <v>0</v>
      </c>
      <c r="DA798" s="162"/>
      <c r="DB798" s="166">
        <f>IF(PMKAFAAPAYER[[#This Row],[ ]]="Payé",PMKAFAAPAYER[[#This Row],[01.10.2025]],0)</f>
        <v>0</v>
      </c>
      <c r="DC798" s="161"/>
      <c r="DD798" s="166">
        <f>IF(PMKAFAAPAYER[[#This Row],[ ]]="Payé",PMKAFAAPAYER[[#This Row],[08.10.2025]],0)</f>
        <v>0</v>
      </c>
      <c r="DE798" s="161"/>
      <c r="DF798" s="166">
        <f>IF(PMKAFAAPAYER[[#This Row],[ ]]="Payé",PMKAFAAPAYER[[#This Row],[15.10.2025]],0)</f>
        <v>0</v>
      </c>
      <c r="DG798" s="161"/>
      <c r="DH798" s="166">
        <f>IF(PMKAFAAPAYER[[#This Row],[ ]]="Payé",PMKAFAAPAYER[[#This Row],[22.10.2025]],0)</f>
        <v>0</v>
      </c>
      <c r="DI798" s="161"/>
      <c r="DJ798" s="176">
        <f>IF(PMKAFAAPAYER[[#This Row],[ ]]="Payé",PMKAFAAPAYER[[#This Row],[29.10.2025]],0)</f>
        <v>0</v>
      </c>
      <c r="DK798" s="18">
        <f t="shared" si="195"/>
        <v>0</v>
      </c>
      <c r="DL798" s="162"/>
      <c r="DM798" s="166">
        <f>IF(PMKAFAAPAYER[[#This Row],[ ]]="Payé",PMKAFAAPAYER[[#This Row],[05.11.2025]],0)</f>
        <v>0</v>
      </c>
      <c r="DN798" s="161"/>
      <c r="DO798" s="166">
        <f>IF(PMKAFAAPAYER[[#This Row],[ ]]="Payé",PMKAFAAPAYER[[#This Row],[12.11.2025]],0)</f>
        <v>0</v>
      </c>
      <c r="DP798" s="161"/>
      <c r="DQ798" s="166">
        <f>IF(PMKAFAAPAYER[[#This Row],[ ]]="Payé",PMKAFAAPAYER[[#This Row],[19.11.2025]],0)</f>
        <v>0</v>
      </c>
      <c r="DR798" s="161"/>
      <c r="DS798" s="176">
        <f>IF(PMKAFAAPAYER[[#This Row],[ ]]="Payé",PMKAFAAPAYER[[#This Row],[26.11.2025]],0)</f>
        <v>0</v>
      </c>
      <c r="DT798" s="17">
        <f t="shared" si="196"/>
        <v>0</v>
      </c>
      <c r="DU798" s="162"/>
      <c r="DV798" s="166">
        <f>IF(PMKAFAAPAYER[[#This Row],[ ]]="Payé",PMKAFAAPAYER[[#This Row],[03.12.2025]],0)</f>
        <v>0</v>
      </c>
      <c r="DW798" s="161"/>
      <c r="DX798" s="166">
        <f>IF(PMKAFAAPAYER[[#This Row],[ ]]="Payé",PMKAFAAPAYER[[#This Row],[10.12.2025]],0)</f>
        <v>0</v>
      </c>
      <c r="DY798" s="161"/>
      <c r="DZ798" s="166">
        <f>IF(PMKAFAAPAYER[[#This Row],[ ]]="Payé",PMKAFAAPAYER[[#This Row],[17.12.2025]],0)</f>
        <v>0</v>
      </c>
      <c r="EA798" s="161"/>
      <c r="EB798" s="166">
        <f>IF(PMKAFAAPAYER[[#This Row],[ ]]="Payé",PMKAFAAPAYER[[#This Row],[24.12.2025]],0)</f>
        <v>0</v>
      </c>
      <c r="EC798" s="161"/>
      <c r="ED798" s="176">
        <f>IF(PMKAFAAPAYER[[#This Row],[ ]]="Payé",PMKAFAAPAYER[[#This Row],[31.12.2025]],0)</f>
        <v>0</v>
      </c>
      <c r="EE798" s="18">
        <f t="shared" si="197"/>
        <v>0</v>
      </c>
      <c r="EF798" s="11">
        <f t="shared" si="198"/>
        <v>0</v>
      </c>
      <c r="EG798" s="16">
        <f>+PMKAFAAPAYER[[#This Row],[CHF]]-PMKAFAAPAYER[[#This Row],[T2025]]</f>
        <v>0</v>
      </c>
    </row>
    <row r="799" spans="1:137" x14ac:dyDescent="0.3">
      <c r="A799" s="9">
        <f t="shared" si="199"/>
        <v>794</v>
      </c>
      <c r="B799" s="250"/>
      <c r="C799" s="251"/>
      <c r="D799" s="252"/>
      <c r="E799" s="253"/>
      <c r="F799" s="265">
        <f t="shared" si="185"/>
        <v>0</v>
      </c>
      <c r="G799" s="254"/>
      <c r="H799" s="255"/>
      <c r="I799" s="256"/>
      <c r="J799" s="14"/>
      <c r="K799" s="14"/>
      <c r="L799" s="14"/>
      <c r="N799" s="15"/>
      <c r="P799" s="258"/>
      <c r="Q799" s="259"/>
      <c r="R799" s="260"/>
      <c r="S799" s="166">
        <f>IF(PMKAFAAPAYER[[#This Row],[ ]]="Payé",PMKAFAAPAYER[[#This Row],[02.01.2025]],0)</f>
        <v>0</v>
      </c>
      <c r="T799" s="234"/>
      <c r="U799" s="166">
        <f>IF(PMKAFAAPAYER[[#This Row],[ ]]="Payé",PMKAFAAPAYER[[#This Row],[09.01.2025]],0)</f>
        <v>0</v>
      </c>
      <c r="V799" s="234"/>
      <c r="W799" s="166">
        <f>IF(PMKAFAAPAYER[[#This Row],[ ]]="Payé",PMKAFAAPAYER[[#This Row],[16.01.2025]],0)</f>
        <v>0</v>
      </c>
      <c r="X799" s="234"/>
      <c r="Y799" s="166">
        <f>IF(PMKAFAAPAYER[[#This Row],[ ]]="Payé",PMKAFAAPAYER[[#This Row],[23.01.2025]],0)</f>
        <v>0</v>
      </c>
      <c r="Z799" s="234"/>
      <c r="AA799" s="176">
        <f>IF(PMKAFAAPAYER[[#This Row],[ ]]="Payé",PMKAFAAPAYER[[#This Row],[30.01.2025]],0)</f>
        <v>0</v>
      </c>
      <c r="AB799" s="32">
        <f t="shared" si="186"/>
        <v>0</v>
      </c>
      <c r="AC799" s="234"/>
      <c r="AD799" s="166">
        <f>IF(PMKAFAAPAYER[[#This Row],[ ]]="Payé",PMKAFAAPAYER[[#This Row],[06.02.2025]],0)</f>
        <v>0</v>
      </c>
      <c r="AE799" s="234"/>
      <c r="AF799" s="166">
        <f>IF(PMKAFAAPAYER[[#This Row],[ ]]="Payé",PMKAFAAPAYER[[#This Row],[13.02.2025]],0)</f>
        <v>0</v>
      </c>
      <c r="AG799" s="234"/>
      <c r="AH799" s="166">
        <f>IF(PMKAFAAPAYER[[#This Row],[ ]]="Payé",PMKAFAAPAYER[[#This Row],[20.02.2025]],0)</f>
        <v>0</v>
      </c>
      <c r="AI799" s="234"/>
      <c r="AJ799" s="176">
        <f>IF(PMKAFAAPAYER[[#This Row],[ ]]="Payé",PMKAFAAPAYER[[#This Row],[27.02.2025]],0)</f>
        <v>0</v>
      </c>
      <c r="AK799" s="47">
        <f t="shared" si="187"/>
        <v>0</v>
      </c>
      <c r="AL799" s="162"/>
      <c r="AM799" s="166">
        <f>IF(PMKAFAAPAYER[[#This Row],[ ]]="Payé",PMKAFAAPAYER[[#This Row],[05.03.2025]],0)</f>
        <v>0</v>
      </c>
      <c r="AN799" s="161"/>
      <c r="AO799" s="166">
        <f>IF(PMKAFAAPAYER[[#This Row],[ ]]="Payé",PMKAFAAPAYER[[#This Row],[12.03.2025]],0)</f>
        <v>0</v>
      </c>
      <c r="AP799" s="161"/>
      <c r="AQ799" s="166">
        <f>IF(PMKAFAAPAYER[[#This Row],[ ]]="Payé",PMKAFAAPAYER[[#This Row],[19.03.2025]],0)</f>
        <v>0</v>
      </c>
      <c r="AR799" s="161"/>
      <c r="AS799" s="176">
        <f>IF(PMKAFAAPAYER[[#This Row],[ ]]="Payé",PMKAFAAPAYER[[#This Row],[26.03.2025]],0)</f>
        <v>0</v>
      </c>
      <c r="AT799" s="17">
        <f t="shared" si="188"/>
        <v>0</v>
      </c>
      <c r="AU799" s="162"/>
      <c r="AV799" s="166">
        <f>IF(PMKAFAAPAYER[[#This Row],[ ]]="Payé",PMKAFAAPAYER[[#This Row],[02.04.2025]],0)</f>
        <v>0</v>
      </c>
      <c r="AW799" s="161"/>
      <c r="AX799" s="166">
        <f>IF(PMKAFAAPAYER[[#This Row],[ ]]="Payé",PMKAFAAPAYER[[#This Row],[09.04.2025]],0)</f>
        <v>0</v>
      </c>
      <c r="AY799" s="161"/>
      <c r="AZ799" s="166">
        <f>IF(PMKAFAAPAYER[[#This Row],[ ]]="Payé",PMKAFAAPAYER[[#This Row],[16.04.2025]],0)</f>
        <v>0</v>
      </c>
      <c r="BA799" s="161"/>
      <c r="BB799" s="166">
        <f>IF(PMKAFAAPAYER[[#This Row],[ ]]="Payé",PMKAFAAPAYER[[#This Row],[23.04.2025]],0)</f>
        <v>0</v>
      </c>
      <c r="BC799" s="161"/>
      <c r="BD799" s="176">
        <f>IF(PMKAFAAPAYER[[#This Row],[ ]]="Payé",PMKAFAAPAYER[[#This Row],[30.04.2025]],0)</f>
        <v>0</v>
      </c>
      <c r="BE799" s="18">
        <f t="shared" si="189"/>
        <v>0</v>
      </c>
      <c r="BF799" s="162"/>
      <c r="BG799" s="166">
        <f>IF(PMKAFAAPAYER[[#This Row],[ ]]="Payé",PMKAFAAPAYER[[#This Row],[07.05.2025]],0)</f>
        <v>0</v>
      </c>
      <c r="BH799" s="161"/>
      <c r="BI799" s="166">
        <f>IF(PMKAFAAPAYER[[#This Row],[ ]]="Payé",PMKAFAAPAYER[[#This Row],[14.05.2025]],0)</f>
        <v>0</v>
      </c>
      <c r="BJ799" s="161"/>
      <c r="BK799" s="166">
        <f>IF(PMKAFAAPAYER[[#This Row],[ ]]="Payé",PMKAFAAPAYER[[#This Row],[21.05.2025]],0)</f>
        <v>0</v>
      </c>
      <c r="BL799" s="161"/>
      <c r="BM799" s="176">
        <f>IF(PMKAFAAPAYER[[#This Row],[ ]]="Payé",PMKAFAAPAYER[[#This Row],[28.05.2025]],0)</f>
        <v>0</v>
      </c>
      <c r="BN799" s="17">
        <f t="shared" si="190"/>
        <v>0</v>
      </c>
      <c r="BO799" s="162"/>
      <c r="BP799" s="166">
        <f>IF(PMKAFAAPAYER[[#This Row],[ ]]="Payé",PMKAFAAPAYER[[#This Row],[04.06.2025]],0)</f>
        <v>0</v>
      </c>
      <c r="BQ799" s="161"/>
      <c r="BR799" s="166">
        <f>IF(PMKAFAAPAYER[[#This Row],[ ]]="Payé",PMKAFAAPAYER[[#This Row],[11.06.2025]],0)</f>
        <v>0</v>
      </c>
      <c r="BS799" s="161"/>
      <c r="BT799" s="166">
        <f>IF(PMKAFAAPAYER[[#This Row],[ ]]="Payé",PMKAFAAPAYER[[#This Row],[18.06.2025]],0)</f>
        <v>0</v>
      </c>
      <c r="BU799" s="161"/>
      <c r="BV799" s="176">
        <f>IF(PMKAFAAPAYER[[#This Row],[ ]]="Payé",PMKAFAAPAYER[[#This Row],[25.06.2025]],0)</f>
        <v>0</v>
      </c>
      <c r="BW799" s="18">
        <f t="shared" si="191"/>
        <v>0</v>
      </c>
      <c r="BX799" s="162"/>
      <c r="BY799" s="166">
        <f>IF(PMKAFAAPAYER[[#This Row],[ ]]="Payé",PMKAFAAPAYER[[#This Row],[02.07.2025]],0)</f>
        <v>0</v>
      </c>
      <c r="BZ799" s="161"/>
      <c r="CA799" s="166">
        <f>IF(PMKAFAAPAYER[[#This Row],[ ]]="Payé",PMKAFAAPAYER[[#This Row],[09.07.2025]],0)</f>
        <v>0</v>
      </c>
      <c r="CB799" s="161"/>
      <c r="CC799" s="166">
        <f>IF(PMKAFAAPAYER[[#This Row],[ ]]="Payé",PMKAFAAPAYER[[#This Row],[16.07.2025]],0)</f>
        <v>0</v>
      </c>
      <c r="CD799" s="161"/>
      <c r="CE799" s="166">
        <f>IF(PMKAFAAPAYER[[#This Row],[ ]]="Payé",PMKAFAAPAYER[[#This Row],[23.07.2025]],0)</f>
        <v>0</v>
      </c>
      <c r="CF799" s="161"/>
      <c r="CG799" s="176">
        <f>IF(PMKAFAAPAYER[[#This Row],[ ]]="Payé",PMKAFAAPAYER[[#This Row],[30.07.2025]],0)</f>
        <v>0</v>
      </c>
      <c r="CH799" s="17">
        <f t="shared" si="192"/>
        <v>0</v>
      </c>
      <c r="CI799" s="162"/>
      <c r="CJ799" s="166">
        <f>IF(PMKAFAAPAYER[[#This Row],[ ]]="Payé",PMKAFAAPAYER[[#This Row],[06.08.2025]],0)</f>
        <v>0</v>
      </c>
      <c r="CK799" s="161"/>
      <c r="CL799" s="166">
        <f>IF(PMKAFAAPAYER[[#This Row],[ ]]="Payé",PMKAFAAPAYER[[#This Row],[13.08.2025]],0)</f>
        <v>0</v>
      </c>
      <c r="CM799" s="161"/>
      <c r="CN799" s="166">
        <f>IF(PMKAFAAPAYER[[#This Row],[ ]]="Payé",PMKAFAAPAYER[[#This Row],[20.08.2025]],0)</f>
        <v>0</v>
      </c>
      <c r="CO799" s="161"/>
      <c r="CP799" s="176">
        <f>IF(PMKAFAAPAYER[[#This Row],[ ]]="Payé",PMKAFAAPAYER[[#This Row],[27.08.2025]],0)</f>
        <v>0</v>
      </c>
      <c r="CQ799" s="18">
        <f t="shared" si="193"/>
        <v>0</v>
      </c>
      <c r="CR799" s="162"/>
      <c r="CS799" s="166">
        <f>IF(PMKAFAAPAYER[[#This Row],[ ]]="Payé",PMKAFAAPAYER[[#This Row],[03.09.2025]],0)</f>
        <v>0</v>
      </c>
      <c r="CT799" s="161"/>
      <c r="CU799" s="166">
        <f>IF(PMKAFAAPAYER[[#This Row],[ ]]="Payé",PMKAFAAPAYER[[#This Row],[10.09.2025]],0)</f>
        <v>0</v>
      </c>
      <c r="CV799" s="161"/>
      <c r="CW799" s="166">
        <f>IF(PMKAFAAPAYER[[#This Row],[ ]]="Payé",PMKAFAAPAYER[[#This Row],[17.09.2025]],0)</f>
        <v>0</v>
      </c>
      <c r="CX799" s="161"/>
      <c r="CY799" s="176">
        <f>IF(PMKAFAAPAYER[[#This Row],[ ]]="Payé",PMKAFAAPAYER[[#This Row],[24.09.2025]],0)</f>
        <v>0</v>
      </c>
      <c r="CZ799" s="17">
        <f t="shared" si="194"/>
        <v>0</v>
      </c>
      <c r="DA799" s="162"/>
      <c r="DB799" s="166">
        <f>IF(PMKAFAAPAYER[[#This Row],[ ]]="Payé",PMKAFAAPAYER[[#This Row],[01.10.2025]],0)</f>
        <v>0</v>
      </c>
      <c r="DC799" s="161"/>
      <c r="DD799" s="166">
        <f>IF(PMKAFAAPAYER[[#This Row],[ ]]="Payé",PMKAFAAPAYER[[#This Row],[08.10.2025]],0)</f>
        <v>0</v>
      </c>
      <c r="DE799" s="161"/>
      <c r="DF799" s="166">
        <f>IF(PMKAFAAPAYER[[#This Row],[ ]]="Payé",PMKAFAAPAYER[[#This Row],[15.10.2025]],0)</f>
        <v>0</v>
      </c>
      <c r="DG799" s="161"/>
      <c r="DH799" s="166">
        <f>IF(PMKAFAAPAYER[[#This Row],[ ]]="Payé",PMKAFAAPAYER[[#This Row],[22.10.2025]],0)</f>
        <v>0</v>
      </c>
      <c r="DI799" s="161"/>
      <c r="DJ799" s="176">
        <f>IF(PMKAFAAPAYER[[#This Row],[ ]]="Payé",PMKAFAAPAYER[[#This Row],[29.10.2025]],0)</f>
        <v>0</v>
      </c>
      <c r="DK799" s="18">
        <f t="shared" si="195"/>
        <v>0</v>
      </c>
      <c r="DL799" s="162"/>
      <c r="DM799" s="166">
        <f>IF(PMKAFAAPAYER[[#This Row],[ ]]="Payé",PMKAFAAPAYER[[#This Row],[05.11.2025]],0)</f>
        <v>0</v>
      </c>
      <c r="DN799" s="161"/>
      <c r="DO799" s="166">
        <f>IF(PMKAFAAPAYER[[#This Row],[ ]]="Payé",PMKAFAAPAYER[[#This Row],[12.11.2025]],0)</f>
        <v>0</v>
      </c>
      <c r="DP799" s="161"/>
      <c r="DQ799" s="166">
        <f>IF(PMKAFAAPAYER[[#This Row],[ ]]="Payé",PMKAFAAPAYER[[#This Row],[19.11.2025]],0)</f>
        <v>0</v>
      </c>
      <c r="DR799" s="161"/>
      <c r="DS799" s="176">
        <f>IF(PMKAFAAPAYER[[#This Row],[ ]]="Payé",PMKAFAAPAYER[[#This Row],[26.11.2025]],0)</f>
        <v>0</v>
      </c>
      <c r="DT799" s="17">
        <f t="shared" si="196"/>
        <v>0</v>
      </c>
      <c r="DU799" s="162"/>
      <c r="DV799" s="166">
        <f>IF(PMKAFAAPAYER[[#This Row],[ ]]="Payé",PMKAFAAPAYER[[#This Row],[03.12.2025]],0)</f>
        <v>0</v>
      </c>
      <c r="DW799" s="161"/>
      <c r="DX799" s="166">
        <f>IF(PMKAFAAPAYER[[#This Row],[ ]]="Payé",PMKAFAAPAYER[[#This Row],[10.12.2025]],0)</f>
        <v>0</v>
      </c>
      <c r="DY799" s="161"/>
      <c r="DZ799" s="166">
        <f>IF(PMKAFAAPAYER[[#This Row],[ ]]="Payé",PMKAFAAPAYER[[#This Row],[17.12.2025]],0)</f>
        <v>0</v>
      </c>
      <c r="EA799" s="161"/>
      <c r="EB799" s="166">
        <f>IF(PMKAFAAPAYER[[#This Row],[ ]]="Payé",PMKAFAAPAYER[[#This Row],[24.12.2025]],0)</f>
        <v>0</v>
      </c>
      <c r="EC799" s="161"/>
      <c r="ED799" s="176">
        <f>IF(PMKAFAAPAYER[[#This Row],[ ]]="Payé",PMKAFAAPAYER[[#This Row],[31.12.2025]],0)</f>
        <v>0</v>
      </c>
      <c r="EE799" s="18">
        <f t="shared" si="197"/>
        <v>0</v>
      </c>
      <c r="EF799" s="11">
        <f t="shared" si="198"/>
        <v>0</v>
      </c>
      <c r="EG799" s="16">
        <f>+PMKAFAAPAYER[[#This Row],[CHF]]-PMKAFAAPAYER[[#This Row],[T2025]]</f>
        <v>0</v>
      </c>
    </row>
    <row r="800" spans="1:137" x14ac:dyDescent="0.3">
      <c r="A800" s="9">
        <f t="shared" si="199"/>
        <v>795</v>
      </c>
      <c r="B800" s="250"/>
      <c r="C800" s="251"/>
      <c r="D800" s="252"/>
      <c r="E800" s="253"/>
      <c r="F800" s="265">
        <f t="shared" si="185"/>
        <v>0</v>
      </c>
      <c r="G800" s="254"/>
      <c r="H800" s="255"/>
      <c r="I800" s="256"/>
      <c r="J800" s="14"/>
      <c r="K800" s="14"/>
      <c r="L800" s="14"/>
      <c r="N800" s="15"/>
      <c r="P800" s="258"/>
      <c r="Q800" s="259"/>
      <c r="R800" s="260"/>
      <c r="S800" s="166">
        <f>IF(PMKAFAAPAYER[[#This Row],[ ]]="Payé",PMKAFAAPAYER[[#This Row],[02.01.2025]],0)</f>
        <v>0</v>
      </c>
      <c r="T800" s="234"/>
      <c r="U800" s="166">
        <f>IF(PMKAFAAPAYER[[#This Row],[ ]]="Payé",PMKAFAAPAYER[[#This Row],[09.01.2025]],0)</f>
        <v>0</v>
      </c>
      <c r="V800" s="234"/>
      <c r="W800" s="166">
        <f>IF(PMKAFAAPAYER[[#This Row],[ ]]="Payé",PMKAFAAPAYER[[#This Row],[16.01.2025]],0)</f>
        <v>0</v>
      </c>
      <c r="X800" s="234"/>
      <c r="Y800" s="166">
        <f>IF(PMKAFAAPAYER[[#This Row],[ ]]="Payé",PMKAFAAPAYER[[#This Row],[23.01.2025]],0)</f>
        <v>0</v>
      </c>
      <c r="Z800" s="234"/>
      <c r="AA800" s="176">
        <f>IF(PMKAFAAPAYER[[#This Row],[ ]]="Payé",PMKAFAAPAYER[[#This Row],[30.01.2025]],0)</f>
        <v>0</v>
      </c>
      <c r="AB800" s="32">
        <f t="shared" si="186"/>
        <v>0</v>
      </c>
      <c r="AC800" s="234"/>
      <c r="AD800" s="166">
        <f>IF(PMKAFAAPAYER[[#This Row],[ ]]="Payé",PMKAFAAPAYER[[#This Row],[06.02.2025]],0)</f>
        <v>0</v>
      </c>
      <c r="AE800" s="234"/>
      <c r="AF800" s="166">
        <f>IF(PMKAFAAPAYER[[#This Row],[ ]]="Payé",PMKAFAAPAYER[[#This Row],[13.02.2025]],0)</f>
        <v>0</v>
      </c>
      <c r="AG800" s="234"/>
      <c r="AH800" s="166">
        <f>IF(PMKAFAAPAYER[[#This Row],[ ]]="Payé",PMKAFAAPAYER[[#This Row],[20.02.2025]],0)</f>
        <v>0</v>
      </c>
      <c r="AI800" s="234"/>
      <c r="AJ800" s="176">
        <f>IF(PMKAFAAPAYER[[#This Row],[ ]]="Payé",PMKAFAAPAYER[[#This Row],[27.02.2025]],0)</f>
        <v>0</v>
      </c>
      <c r="AK800" s="47">
        <f t="shared" si="187"/>
        <v>0</v>
      </c>
      <c r="AL800" s="162"/>
      <c r="AM800" s="166">
        <f>IF(PMKAFAAPAYER[[#This Row],[ ]]="Payé",PMKAFAAPAYER[[#This Row],[05.03.2025]],0)</f>
        <v>0</v>
      </c>
      <c r="AN800" s="161"/>
      <c r="AO800" s="166">
        <f>IF(PMKAFAAPAYER[[#This Row],[ ]]="Payé",PMKAFAAPAYER[[#This Row],[12.03.2025]],0)</f>
        <v>0</v>
      </c>
      <c r="AP800" s="161"/>
      <c r="AQ800" s="166">
        <f>IF(PMKAFAAPAYER[[#This Row],[ ]]="Payé",PMKAFAAPAYER[[#This Row],[19.03.2025]],0)</f>
        <v>0</v>
      </c>
      <c r="AR800" s="161"/>
      <c r="AS800" s="176">
        <f>IF(PMKAFAAPAYER[[#This Row],[ ]]="Payé",PMKAFAAPAYER[[#This Row],[26.03.2025]],0)</f>
        <v>0</v>
      </c>
      <c r="AT800" s="17">
        <f t="shared" si="188"/>
        <v>0</v>
      </c>
      <c r="AU800" s="162"/>
      <c r="AV800" s="166">
        <f>IF(PMKAFAAPAYER[[#This Row],[ ]]="Payé",PMKAFAAPAYER[[#This Row],[02.04.2025]],0)</f>
        <v>0</v>
      </c>
      <c r="AW800" s="161"/>
      <c r="AX800" s="166">
        <f>IF(PMKAFAAPAYER[[#This Row],[ ]]="Payé",PMKAFAAPAYER[[#This Row],[09.04.2025]],0)</f>
        <v>0</v>
      </c>
      <c r="AY800" s="161"/>
      <c r="AZ800" s="166">
        <f>IF(PMKAFAAPAYER[[#This Row],[ ]]="Payé",PMKAFAAPAYER[[#This Row],[16.04.2025]],0)</f>
        <v>0</v>
      </c>
      <c r="BA800" s="161"/>
      <c r="BB800" s="166">
        <f>IF(PMKAFAAPAYER[[#This Row],[ ]]="Payé",PMKAFAAPAYER[[#This Row],[23.04.2025]],0)</f>
        <v>0</v>
      </c>
      <c r="BC800" s="161"/>
      <c r="BD800" s="176">
        <f>IF(PMKAFAAPAYER[[#This Row],[ ]]="Payé",PMKAFAAPAYER[[#This Row],[30.04.2025]],0)</f>
        <v>0</v>
      </c>
      <c r="BE800" s="18">
        <f t="shared" si="189"/>
        <v>0</v>
      </c>
      <c r="BF800" s="162"/>
      <c r="BG800" s="166">
        <f>IF(PMKAFAAPAYER[[#This Row],[ ]]="Payé",PMKAFAAPAYER[[#This Row],[07.05.2025]],0)</f>
        <v>0</v>
      </c>
      <c r="BH800" s="161"/>
      <c r="BI800" s="166">
        <f>IF(PMKAFAAPAYER[[#This Row],[ ]]="Payé",PMKAFAAPAYER[[#This Row],[14.05.2025]],0)</f>
        <v>0</v>
      </c>
      <c r="BJ800" s="161"/>
      <c r="BK800" s="166">
        <f>IF(PMKAFAAPAYER[[#This Row],[ ]]="Payé",PMKAFAAPAYER[[#This Row],[21.05.2025]],0)</f>
        <v>0</v>
      </c>
      <c r="BL800" s="161"/>
      <c r="BM800" s="176">
        <f>IF(PMKAFAAPAYER[[#This Row],[ ]]="Payé",PMKAFAAPAYER[[#This Row],[28.05.2025]],0)</f>
        <v>0</v>
      </c>
      <c r="BN800" s="17">
        <f t="shared" si="190"/>
        <v>0</v>
      </c>
      <c r="BO800" s="162"/>
      <c r="BP800" s="166">
        <f>IF(PMKAFAAPAYER[[#This Row],[ ]]="Payé",PMKAFAAPAYER[[#This Row],[04.06.2025]],0)</f>
        <v>0</v>
      </c>
      <c r="BQ800" s="161"/>
      <c r="BR800" s="166">
        <f>IF(PMKAFAAPAYER[[#This Row],[ ]]="Payé",PMKAFAAPAYER[[#This Row],[11.06.2025]],0)</f>
        <v>0</v>
      </c>
      <c r="BS800" s="161"/>
      <c r="BT800" s="166">
        <f>IF(PMKAFAAPAYER[[#This Row],[ ]]="Payé",PMKAFAAPAYER[[#This Row],[18.06.2025]],0)</f>
        <v>0</v>
      </c>
      <c r="BU800" s="161"/>
      <c r="BV800" s="176">
        <f>IF(PMKAFAAPAYER[[#This Row],[ ]]="Payé",PMKAFAAPAYER[[#This Row],[25.06.2025]],0)</f>
        <v>0</v>
      </c>
      <c r="BW800" s="18">
        <f t="shared" si="191"/>
        <v>0</v>
      </c>
      <c r="BX800" s="162"/>
      <c r="BY800" s="166">
        <f>IF(PMKAFAAPAYER[[#This Row],[ ]]="Payé",PMKAFAAPAYER[[#This Row],[02.07.2025]],0)</f>
        <v>0</v>
      </c>
      <c r="BZ800" s="161"/>
      <c r="CA800" s="166">
        <f>IF(PMKAFAAPAYER[[#This Row],[ ]]="Payé",PMKAFAAPAYER[[#This Row],[09.07.2025]],0)</f>
        <v>0</v>
      </c>
      <c r="CB800" s="161"/>
      <c r="CC800" s="166">
        <f>IF(PMKAFAAPAYER[[#This Row],[ ]]="Payé",PMKAFAAPAYER[[#This Row],[16.07.2025]],0)</f>
        <v>0</v>
      </c>
      <c r="CD800" s="161"/>
      <c r="CE800" s="166">
        <f>IF(PMKAFAAPAYER[[#This Row],[ ]]="Payé",PMKAFAAPAYER[[#This Row],[23.07.2025]],0)</f>
        <v>0</v>
      </c>
      <c r="CF800" s="161"/>
      <c r="CG800" s="176">
        <f>IF(PMKAFAAPAYER[[#This Row],[ ]]="Payé",PMKAFAAPAYER[[#This Row],[30.07.2025]],0)</f>
        <v>0</v>
      </c>
      <c r="CH800" s="17">
        <f t="shared" si="192"/>
        <v>0</v>
      </c>
      <c r="CI800" s="162"/>
      <c r="CJ800" s="166">
        <f>IF(PMKAFAAPAYER[[#This Row],[ ]]="Payé",PMKAFAAPAYER[[#This Row],[06.08.2025]],0)</f>
        <v>0</v>
      </c>
      <c r="CK800" s="161"/>
      <c r="CL800" s="166">
        <f>IF(PMKAFAAPAYER[[#This Row],[ ]]="Payé",PMKAFAAPAYER[[#This Row],[13.08.2025]],0)</f>
        <v>0</v>
      </c>
      <c r="CM800" s="161"/>
      <c r="CN800" s="166">
        <f>IF(PMKAFAAPAYER[[#This Row],[ ]]="Payé",PMKAFAAPAYER[[#This Row],[20.08.2025]],0)</f>
        <v>0</v>
      </c>
      <c r="CO800" s="161"/>
      <c r="CP800" s="176">
        <f>IF(PMKAFAAPAYER[[#This Row],[ ]]="Payé",PMKAFAAPAYER[[#This Row],[27.08.2025]],0)</f>
        <v>0</v>
      </c>
      <c r="CQ800" s="18">
        <f t="shared" si="193"/>
        <v>0</v>
      </c>
      <c r="CR800" s="162"/>
      <c r="CS800" s="166">
        <f>IF(PMKAFAAPAYER[[#This Row],[ ]]="Payé",PMKAFAAPAYER[[#This Row],[03.09.2025]],0)</f>
        <v>0</v>
      </c>
      <c r="CT800" s="161"/>
      <c r="CU800" s="166">
        <f>IF(PMKAFAAPAYER[[#This Row],[ ]]="Payé",PMKAFAAPAYER[[#This Row],[10.09.2025]],0)</f>
        <v>0</v>
      </c>
      <c r="CV800" s="161"/>
      <c r="CW800" s="166">
        <f>IF(PMKAFAAPAYER[[#This Row],[ ]]="Payé",PMKAFAAPAYER[[#This Row],[17.09.2025]],0)</f>
        <v>0</v>
      </c>
      <c r="CX800" s="161"/>
      <c r="CY800" s="176">
        <f>IF(PMKAFAAPAYER[[#This Row],[ ]]="Payé",PMKAFAAPAYER[[#This Row],[24.09.2025]],0)</f>
        <v>0</v>
      </c>
      <c r="CZ800" s="17">
        <f t="shared" si="194"/>
        <v>0</v>
      </c>
      <c r="DA800" s="162"/>
      <c r="DB800" s="166">
        <f>IF(PMKAFAAPAYER[[#This Row],[ ]]="Payé",PMKAFAAPAYER[[#This Row],[01.10.2025]],0)</f>
        <v>0</v>
      </c>
      <c r="DC800" s="161"/>
      <c r="DD800" s="166">
        <f>IF(PMKAFAAPAYER[[#This Row],[ ]]="Payé",PMKAFAAPAYER[[#This Row],[08.10.2025]],0)</f>
        <v>0</v>
      </c>
      <c r="DE800" s="161"/>
      <c r="DF800" s="166">
        <f>IF(PMKAFAAPAYER[[#This Row],[ ]]="Payé",PMKAFAAPAYER[[#This Row],[15.10.2025]],0)</f>
        <v>0</v>
      </c>
      <c r="DG800" s="161"/>
      <c r="DH800" s="166">
        <f>IF(PMKAFAAPAYER[[#This Row],[ ]]="Payé",PMKAFAAPAYER[[#This Row],[22.10.2025]],0)</f>
        <v>0</v>
      </c>
      <c r="DI800" s="161"/>
      <c r="DJ800" s="176">
        <f>IF(PMKAFAAPAYER[[#This Row],[ ]]="Payé",PMKAFAAPAYER[[#This Row],[29.10.2025]],0)</f>
        <v>0</v>
      </c>
      <c r="DK800" s="18">
        <f t="shared" si="195"/>
        <v>0</v>
      </c>
      <c r="DL800" s="162"/>
      <c r="DM800" s="166">
        <f>IF(PMKAFAAPAYER[[#This Row],[ ]]="Payé",PMKAFAAPAYER[[#This Row],[05.11.2025]],0)</f>
        <v>0</v>
      </c>
      <c r="DN800" s="161"/>
      <c r="DO800" s="166">
        <f>IF(PMKAFAAPAYER[[#This Row],[ ]]="Payé",PMKAFAAPAYER[[#This Row],[12.11.2025]],0)</f>
        <v>0</v>
      </c>
      <c r="DP800" s="161"/>
      <c r="DQ800" s="166">
        <f>IF(PMKAFAAPAYER[[#This Row],[ ]]="Payé",PMKAFAAPAYER[[#This Row],[19.11.2025]],0)</f>
        <v>0</v>
      </c>
      <c r="DR800" s="161"/>
      <c r="DS800" s="176">
        <f>IF(PMKAFAAPAYER[[#This Row],[ ]]="Payé",PMKAFAAPAYER[[#This Row],[26.11.2025]],0)</f>
        <v>0</v>
      </c>
      <c r="DT800" s="17">
        <f t="shared" si="196"/>
        <v>0</v>
      </c>
      <c r="DU800" s="162"/>
      <c r="DV800" s="166">
        <f>IF(PMKAFAAPAYER[[#This Row],[ ]]="Payé",PMKAFAAPAYER[[#This Row],[03.12.2025]],0)</f>
        <v>0</v>
      </c>
      <c r="DW800" s="161"/>
      <c r="DX800" s="166">
        <f>IF(PMKAFAAPAYER[[#This Row],[ ]]="Payé",PMKAFAAPAYER[[#This Row],[10.12.2025]],0)</f>
        <v>0</v>
      </c>
      <c r="DY800" s="161"/>
      <c r="DZ800" s="166">
        <f>IF(PMKAFAAPAYER[[#This Row],[ ]]="Payé",PMKAFAAPAYER[[#This Row],[17.12.2025]],0)</f>
        <v>0</v>
      </c>
      <c r="EA800" s="161"/>
      <c r="EB800" s="166">
        <f>IF(PMKAFAAPAYER[[#This Row],[ ]]="Payé",PMKAFAAPAYER[[#This Row],[24.12.2025]],0)</f>
        <v>0</v>
      </c>
      <c r="EC800" s="161"/>
      <c r="ED800" s="176">
        <f>IF(PMKAFAAPAYER[[#This Row],[ ]]="Payé",PMKAFAAPAYER[[#This Row],[31.12.2025]],0)</f>
        <v>0</v>
      </c>
      <c r="EE800" s="18">
        <f t="shared" si="197"/>
        <v>0</v>
      </c>
      <c r="EF800" s="11">
        <f t="shared" si="198"/>
        <v>0</v>
      </c>
      <c r="EG800" s="16">
        <f>+PMKAFAAPAYER[[#This Row],[CHF]]-PMKAFAAPAYER[[#This Row],[T2025]]</f>
        <v>0</v>
      </c>
    </row>
    <row r="801" spans="1:137" x14ac:dyDescent="0.3">
      <c r="A801" s="9">
        <f t="shared" si="199"/>
        <v>796</v>
      </c>
      <c r="B801" s="250"/>
      <c r="C801" s="251"/>
      <c r="D801" s="252"/>
      <c r="E801" s="253"/>
      <c r="F801" s="265">
        <f t="shared" si="185"/>
        <v>0</v>
      </c>
      <c r="G801" s="254"/>
      <c r="H801" s="255"/>
      <c r="I801" s="256"/>
      <c r="J801" s="14"/>
      <c r="K801" s="14"/>
      <c r="L801" s="14"/>
      <c r="N801" s="15"/>
      <c r="P801" s="258"/>
      <c r="Q801" s="259"/>
      <c r="R801" s="260"/>
      <c r="S801" s="166">
        <f>IF(PMKAFAAPAYER[[#This Row],[ ]]="Payé",PMKAFAAPAYER[[#This Row],[02.01.2025]],0)</f>
        <v>0</v>
      </c>
      <c r="T801" s="234"/>
      <c r="U801" s="166">
        <f>IF(PMKAFAAPAYER[[#This Row],[ ]]="Payé",PMKAFAAPAYER[[#This Row],[09.01.2025]],0)</f>
        <v>0</v>
      </c>
      <c r="V801" s="234"/>
      <c r="W801" s="166">
        <f>IF(PMKAFAAPAYER[[#This Row],[ ]]="Payé",PMKAFAAPAYER[[#This Row],[16.01.2025]],0)</f>
        <v>0</v>
      </c>
      <c r="X801" s="234"/>
      <c r="Y801" s="166">
        <f>IF(PMKAFAAPAYER[[#This Row],[ ]]="Payé",PMKAFAAPAYER[[#This Row],[23.01.2025]],0)</f>
        <v>0</v>
      </c>
      <c r="Z801" s="234"/>
      <c r="AA801" s="176">
        <f>IF(PMKAFAAPAYER[[#This Row],[ ]]="Payé",PMKAFAAPAYER[[#This Row],[30.01.2025]],0)</f>
        <v>0</v>
      </c>
      <c r="AB801" s="32">
        <f t="shared" si="186"/>
        <v>0</v>
      </c>
      <c r="AC801" s="234"/>
      <c r="AD801" s="166">
        <f>IF(PMKAFAAPAYER[[#This Row],[ ]]="Payé",PMKAFAAPAYER[[#This Row],[06.02.2025]],0)</f>
        <v>0</v>
      </c>
      <c r="AE801" s="234"/>
      <c r="AF801" s="166">
        <f>IF(PMKAFAAPAYER[[#This Row],[ ]]="Payé",PMKAFAAPAYER[[#This Row],[13.02.2025]],0)</f>
        <v>0</v>
      </c>
      <c r="AG801" s="234"/>
      <c r="AH801" s="166">
        <f>IF(PMKAFAAPAYER[[#This Row],[ ]]="Payé",PMKAFAAPAYER[[#This Row],[20.02.2025]],0)</f>
        <v>0</v>
      </c>
      <c r="AI801" s="234"/>
      <c r="AJ801" s="176">
        <f>IF(PMKAFAAPAYER[[#This Row],[ ]]="Payé",PMKAFAAPAYER[[#This Row],[27.02.2025]],0)</f>
        <v>0</v>
      </c>
      <c r="AK801" s="47">
        <f t="shared" si="187"/>
        <v>0</v>
      </c>
      <c r="AL801" s="162"/>
      <c r="AM801" s="166">
        <f>IF(PMKAFAAPAYER[[#This Row],[ ]]="Payé",PMKAFAAPAYER[[#This Row],[05.03.2025]],0)</f>
        <v>0</v>
      </c>
      <c r="AN801" s="161"/>
      <c r="AO801" s="166">
        <f>IF(PMKAFAAPAYER[[#This Row],[ ]]="Payé",PMKAFAAPAYER[[#This Row],[12.03.2025]],0)</f>
        <v>0</v>
      </c>
      <c r="AP801" s="161"/>
      <c r="AQ801" s="166">
        <f>IF(PMKAFAAPAYER[[#This Row],[ ]]="Payé",PMKAFAAPAYER[[#This Row],[19.03.2025]],0)</f>
        <v>0</v>
      </c>
      <c r="AR801" s="161"/>
      <c r="AS801" s="176">
        <f>IF(PMKAFAAPAYER[[#This Row],[ ]]="Payé",PMKAFAAPAYER[[#This Row],[26.03.2025]],0)</f>
        <v>0</v>
      </c>
      <c r="AT801" s="17">
        <f t="shared" si="188"/>
        <v>0</v>
      </c>
      <c r="AU801" s="162"/>
      <c r="AV801" s="166">
        <f>IF(PMKAFAAPAYER[[#This Row],[ ]]="Payé",PMKAFAAPAYER[[#This Row],[02.04.2025]],0)</f>
        <v>0</v>
      </c>
      <c r="AW801" s="161"/>
      <c r="AX801" s="166">
        <f>IF(PMKAFAAPAYER[[#This Row],[ ]]="Payé",PMKAFAAPAYER[[#This Row],[09.04.2025]],0)</f>
        <v>0</v>
      </c>
      <c r="AY801" s="161"/>
      <c r="AZ801" s="166">
        <f>IF(PMKAFAAPAYER[[#This Row],[ ]]="Payé",PMKAFAAPAYER[[#This Row],[16.04.2025]],0)</f>
        <v>0</v>
      </c>
      <c r="BA801" s="161"/>
      <c r="BB801" s="166">
        <f>IF(PMKAFAAPAYER[[#This Row],[ ]]="Payé",PMKAFAAPAYER[[#This Row],[23.04.2025]],0)</f>
        <v>0</v>
      </c>
      <c r="BC801" s="161"/>
      <c r="BD801" s="176">
        <f>IF(PMKAFAAPAYER[[#This Row],[ ]]="Payé",PMKAFAAPAYER[[#This Row],[30.04.2025]],0)</f>
        <v>0</v>
      </c>
      <c r="BE801" s="18">
        <f t="shared" si="189"/>
        <v>0</v>
      </c>
      <c r="BF801" s="162"/>
      <c r="BG801" s="166">
        <f>IF(PMKAFAAPAYER[[#This Row],[ ]]="Payé",PMKAFAAPAYER[[#This Row],[07.05.2025]],0)</f>
        <v>0</v>
      </c>
      <c r="BH801" s="161"/>
      <c r="BI801" s="166">
        <f>IF(PMKAFAAPAYER[[#This Row],[ ]]="Payé",PMKAFAAPAYER[[#This Row],[14.05.2025]],0)</f>
        <v>0</v>
      </c>
      <c r="BJ801" s="161"/>
      <c r="BK801" s="166">
        <f>IF(PMKAFAAPAYER[[#This Row],[ ]]="Payé",PMKAFAAPAYER[[#This Row],[21.05.2025]],0)</f>
        <v>0</v>
      </c>
      <c r="BL801" s="161"/>
      <c r="BM801" s="176">
        <f>IF(PMKAFAAPAYER[[#This Row],[ ]]="Payé",PMKAFAAPAYER[[#This Row],[28.05.2025]],0)</f>
        <v>0</v>
      </c>
      <c r="BN801" s="17">
        <f t="shared" si="190"/>
        <v>0</v>
      </c>
      <c r="BO801" s="162"/>
      <c r="BP801" s="166">
        <f>IF(PMKAFAAPAYER[[#This Row],[ ]]="Payé",PMKAFAAPAYER[[#This Row],[04.06.2025]],0)</f>
        <v>0</v>
      </c>
      <c r="BQ801" s="161"/>
      <c r="BR801" s="166">
        <f>IF(PMKAFAAPAYER[[#This Row],[ ]]="Payé",PMKAFAAPAYER[[#This Row],[11.06.2025]],0)</f>
        <v>0</v>
      </c>
      <c r="BS801" s="161"/>
      <c r="BT801" s="166">
        <f>IF(PMKAFAAPAYER[[#This Row],[ ]]="Payé",PMKAFAAPAYER[[#This Row],[18.06.2025]],0)</f>
        <v>0</v>
      </c>
      <c r="BU801" s="161"/>
      <c r="BV801" s="176">
        <f>IF(PMKAFAAPAYER[[#This Row],[ ]]="Payé",PMKAFAAPAYER[[#This Row],[25.06.2025]],0)</f>
        <v>0</v>
      </c>
      <c r="BW801" s="18">
        <f t="shared" si="191"/>
        <v>0</v>
      </c>
      <c r="BX801" s="162"/>
      <c r="BY801" s="166">
        <f>IF(PMKAFAAPAYER[[#This Row],[ ]]="Payé",PMKAFAAPAYER[[#This Row],[02.07.2025]],0)</f>
        <v>0</v>
      </c>
      <c r="BZ801" s="161"/>
      <c r="CA801" s="166">
        <f>IF(PMKAFAAPAYER[[#This Row],[ ]]="Payé",PMKAFAAPAYER[[#This Row],[09.07.2025]],0)</f>
        <v>0</v>
      </c>
      <c r="CB801" s="161"/>
      <c r="CC801" s="166">
        <f>IF(PMKAFAAPAYER[[#This Row],[ ]]="Payé",PMKAFAAPAYER[[#This Row],[16.07.2025]],0)</f>
        <v>0</v>
      </c>
      <c r="CD801" s="161"/>
      <c r="CE801" s="166">
        <f>IF(PMKAFAAPAYER[[#This Row],[ ]]="Payé",PMKAFAAPAYER[[#This Row],[23.07.2025]],0)</f>
        <v>0</v>
      </c>
      <c r="CF801" s="161"/>
      <c r="CG801" s="176">
        <f>IF(PMKAFAAPAYER[[#This Row],[ ]]="Payé",PMKAFAAPAYER[[#This Row],[30.07.2025]],0)</f>
        <v>0</v>
      </c>
      <c r="CH801" s="17">
        <f t="shared" si="192"/>
        <v>0</v>
      </c>
      <c r="CI801" s="162"/>
      <c r="CJ801" s="166">
        <f>IF(PMKAFAAPAYER[[#This Row],[ ]]="Payé",PMKAFAAPAYER[[#This Row],[06.08.2025]],0)</f>
        <v>0</v>
      </c>
      <c r="CK801" s="161"/>
      <c r="CL801" s="166">
        <f>IF(PMKAFAAPAYER[[#This Row],[ ]]="Payé",PMKAFAAPAYER[[#This Row],[13.08.2025]],0)</f>
        <v>0</v>
      </c>
      <c r="CM801" s="161"/>
      <c r="CN801" s="166">
        <f>IF(PMKAFAAPAYER[[#This Row],[ ]]="Payé",PMKAFAAPAYER[[#This Row],[20.08.2025]],0)</f>
        <v>0</v>
      </c>
      <c r="CO801" s="161"/>
      <c r="CP801" s="176">
        <f>IF(PMKAFAAPAYER[[#This Row],[ ]]="Payé",PMKAFAAPAYER[[#This Row],[27.08.2025]],0)</f>
        <v>0</v>
      </c>
      <c r="CQ801" s="18">
        <f t="shared" si="193"/>
        <v>0</v>
      </c>
      <c r="CR801" s="162"/>
      <c r="CS801" s="166">
        <f>IF(PMKAFAAPAYER[[#This Row],[ ]]="Payé",PMKAFAAPAYER[[#This Row],[03.09.2025]],0)</f>
        <v>0</v>
      </c>
      <c r="CT801" s="161"/>
      <c r="CU801" s="166">
        <f>IF(PMKAFAAPAYER[[#This Row],[ ]]="Payé",PMKAFAAPAYER[[#This Row],[10.09.2025]],0)</f>
        <v>0</v>
      </c>
      <c r="CV801" s="161"/>
      <c r="CW801" s="166">
        <f>IF(PMKAFAAPAYER[[#This Row],[ ]]="Payé",PMKAFAAPAYER[[#This Row],[17.09.2025]],0)</f>
        <v>0</v>
      </c>
      <c r="CX801" s="161"/>
      <c r="CY801" s="176">
        <f>IF(PMKAFAAPAYER[[#This Row],[ ]]="Payé",PMKAFAAPAYER[[#This Row],[24.09.2025]],0)</f>
        <v>0</v>
      </c>
      <c r="CZ801" s="17">
        <f t="shared" si="194"/>
        <v>0</v>
      </c>
      <c r="DA801" s="162"/>
      <c r="DB801" s="166">
        <f>IF(PMKAFAAPAYER[[#This Row],[ ]]="Payé",PMKAFAAPAYER[[#This Row],[01.10.2025]],0)</f>
        <v>0</v>
      </c>
      <c r="DC801" s="161"/>
      <c r="DD801" s="166">
        <f>IF(PMKAFAAPAYER[[#This Row],[ ]]="Payé",PMKAFAAPAYER[[#This Row],[08.10.2025]],0)</f>
        <v>0</v>
      </c>
      <c r="DE801" s="161"/>
      <c r="DF801" s="166">
        <f>IF(PMKAFAAPAYER[[#This Row],[ ]]="Payé",PMKAFAAPAYER[[#This Row],[15.10.2025]],0)</f>
        <v>0</v>
      </c>
      <c r="DG801" s="161"/>
      <c r="DH801" s="166">
        <f>IF(PMKAFAAPAYER[[#This Row],[ ]]="Payé",PMKAFAAPAYER[[#This Row],[22.10.2025]],0)</f>
        <v>0</v>
      </c>
      <c r="DI801" s="161"/>
      <c r="DJ801" s="176">
        <f>IF(PMKAFAAPAYER[[#This Row],[ ]]="Payé",PMKAFAAPAYER[[#This Row],[29.10.2025]],0)</f>
        <v>0</v>
      </c>
      <c r="DK801" s="18">
        <f t="shared" si="195"/>
        <v>0</v>
      </c>
      <c r="DL801" s="162"/>
      <c r="DM801" s="166">
        <f>IF(PMKAFAAPAYER[[#This Row],[ ]]="Payé",PMKAFAAPAYER[[#This Row],[05.11.2025]],0)</f>
        <v>0</v>
      </c>
      <c r="DN801" s="161"/>
      <c r="DO801" s="166">
        <f>IF(PMKAFAAPAYER[[#This Row],[ ]]="Payé",PMKAFAAPAYER[[#This Row],[12.11.2025]],0)</f>
        <v>0</v>
      </c>
      <c r="DP801" s="161"/>
      <c r="DQ801" s="166">
        <f>IF(PMKAFAAPAYER[[#This Row],[ ]]="Payé",PMKAFAAPAYER[[#This Row],[19.11.2025]],0)</f>
        <v>0</v>
      </c>
      <c r="DR801" s="161"/>
      <c r="DS801" s="176">
        <f>IF(PMKAFAAPAYER[[#This Row],[ ]]="Payé",PMKAFAAPAYER[[#This Row],[26.11.2025]],0)</f>
        <v>0</v>
      </c>
      <c r="DT801" s="17">
        <f t="shared" si="196"/>
        <v>0</v>
      </c>
      <c r="DU801" s="162"/>
      <c r="DV801" s="166">
        <f>IF(PMKAFAAPAYER[[#This Row],[ ]]="Payé",PMKAFAAPAYER[[#This Row],[03.12.2025]],0)</f>
        <v>0</v>
      </c>
      <c r="DW801" s="161"/>
      <c r="DX801" s="166">
        <f>IF(PMKAFAAPAYER[[#This Row],[ ]]="Payé",PMKAFAAPAYER[[#This Row],[10.12.2025]],0)</f>
        <v>0</v>
      </c>
      <c r="DY801" s="161"/>
      <c r="DZ801" s="166">
        <f>IF(PMKAFAAPAYER[[#This Row],[ ]]="Payé",PMKAFAAPAYER[[#This Row],[17.12.2025]],0)</f>
        <v>0</v>
      </c>
      <c r="EA801" s="161"/>
      <c r="EB801" s="166">
        <f>IF(PMKAFAAPAYER[[#This Row],[ ]]="Payé",PMKAFAAPAYER[[#This Row],[24.12.2025]],0)</f>
        <v>0</v>
      </c>
      <c r="EC801" s="161"/>
      <c r="ED801" s="176">
        <f>IF(PMKAFAAPAYER[[#This Row],[ ]]="Payé",PMKAFAAPAYER[[#This Row],[31.12.2025]],0)</f>
        <v>0</v>
      </c>
      <c r="EE801" s="18">
        <f t="shared" si="197"/>
        <v>0</v>
      </c>
      <c r="EF801" s="11">
        <f t="shared" si="198"/>
        <v>0</v>
      </c>
      <c r="EG801" s="16">
        <f>+PMKAFAAPAYER[[#This Row],[CHF]]-PMKAFAAPAYER[[#This Row],[T2025]]</f>
        <v>0</v>
      </c>
    </row>
    <row r="802" spans="1:137" x14ac:dyDescent="0.3">
      <c r="A802" s="9">
        <f t="shared" si="199"/>
        <v>797</v>
      </c>
      <c r="B802" s="250"/>
      <c r="C802" s="251"/>
      <c r="D802" s="252"/>
      <c r="E802" s="253"/>
      <c r="F802" s="265">
        <f t="shared" si="185"/>
        <v>0</v>
      </c>
      <c r="G802" s="254"/>
      <c r="H802" s="255"/>
      <c r="I802" s="256"/>
      <c r="J802" s="14"/>
      <c r="K802" s="14"/>
      <c r="L802" s="14"/>
      <c r="N802" s="15"/>
      <c r="P802" s="258"/>
      <c r="Q802" s="259"/>
      <c r="R802" s="260"/>
      <c r="S802" s="166">
        <f>IF(PMKAFAAPAYER[[#This Row],[ ]]="Payé",PMKAFAAPAYER[[#This Row],[02.01.2025]],0)</f>
        <v>0</v>
      </c>
      <c r="T802" s="234"/>
      <c r="U802" s="166">
        <f>IF(PMKAFAAPAYER[[#This Row],[ ]]="Payé",PMKAFAAPAYER[[#This Row],[09.01.2025]],0)</f>
        <v>0</v>
      </c>
      <c r="V802" s="234"/>
      <c r="W802" s="166">
        <f>IF(PMKAFAAPAYER[[#This Row],[ ]]="Payé",PMKAFAAPAYER[[#This Row],[16.01.2025]],0)</f>
        <v>0</v>
      </c>
      <c r="X802" s="234"/>
      <c r="Y802" s="166">
        <f>IF(PMKAFAAPAYER[[#This Row],[ ]]="Payé",PMKAFAAPAYER[[#This Row],[23.01.2025]],0)</f>
        <v>0</v>
      </c>
      <c r="Z802" s="234"/>
      <c r="AA802" s="176">
        <f>IF(PMKAFAAPAYER[[#This Row],[ ]]="Payé",PMKAFAAPAYER[[#This Row],[30.01.2025]],0)</f>
        <v>0</v>
      </c>
      <c r="AB802" s="32">
        <f t="shared" si="186"/>
        <v>0</v>
      </c>
      <c r="AC802" s="234"/>
      <c r="AD802" s="166">
        <f>IF(PMKAFAAPAYER[[#This Row],[ ]]="Payé",PMKAFAAPAYER[[#This Row],[06.02.2025]],0)</f>
        <v>0</v>
      </c>
      <c r="AE802" s="234"/>
      <c r="AF802" s="166">
        <f>IF(PMKAFAAPAYER[[#This Row],[ ]]="Payé",PMKAFAAPAYER[[#This Row],[13.02.2025]],0)</f>
        <v>0</v>
      </c>
      <c r="AG802" s="234"/>
      <c r="AH802" s="166">
        <f>IF(PMKAFAAPAYER[[#This Row],[ ]]="Payé",PMKAFAAPAYER[[#This Row],[20.02.2025]],0)</f>
        <v>0</v>
      </c>
      <c r="AI802" s="234"/>
      <c r="AJ802" s="176">
        <f>IF(PMKAFAAPAYER[[#This Row],[ ]]="Payé",PMKAFAAPAYER[[#This Row],[27.02.2025]],0)</f>
        <v>0</v>
      </c>
      <c r="AK802" s="47">
        <f t="shared" si="187"/>
        <v>0</v>
      </c>
      <c r="AL802" s="162"/>
      <c r="AM802" s="166">
        <f>IF(PMKAFAAPAYER[[#This Row],[ ]]="Payé",PMKAFAAPAYER[[#This Row],[05.03.2025]],0)</f>
        <v>0</v>
      </c>
      <c r="AN802" s="161"/>
      <c r="AO802" s="166">
        <f>IF(PMKAFAAPAYER[[#This Row],[ ]]="Payé",PMKAFAAPAYER[[#This Row],[12.03.2025]],0)</f>
        <v>0</v>
      </c>
      <c r="AP802" s="161"/>
      <c r="AQ802" s="166">
        <f>IF(PMKAFAAPAYER[[#This Row],[ ]]="Payé",PMKAFAAPAYER[[#This Row],[19.03.2025]],0)</f>
        <v>0</v>
      </c>
      <c r="AR802" s="161"/>
      <c r="AS802" s="176">
        <f>IF(PMKAFAAPAYER[[#This Row],[ ]]="Payé",PMKAFAAPAYER[[#This Row],[26.03.2025]],0)</f>
        <v>0</v>
      </c>
      <c r="AT802" s="17">
        <f t="shared" si="188"/>
        <v>0</v>
      </c>
      <c r="AU802" s="162"/>
      <c r="AV802" s="166">
        <f>IF(PMKAFAAPAYER[[#This Row],[ ]]="Payé",PMKAFAAPAYER[[#This Row],[02.04.2025]],0)</f>
        <v>0</v>
      </c>
      <c r="AW802" s="161"/>
      <c r="AX802" s="166">
        <f>IF(PMKAFAAPAYER[[#This Row],[ ]]="Payé",PMKAFAAPAYER[[#This Row],[09.04.2025]],0)</f>
        <v>0</v>
      </c>
      <c r="AY802" s="161"/>
      <c r="AZ802" s="166">
        <f>IF(PMKAFAAPAYER[[#This Row],[ ]]="Payé",PMKAFAAPAYER[[#This Row],[16.04.2025]],0)</f>
        <v>0</v>
      </c>
      <c r="BA802" s="161"/>
      <c r="BB802" s="166">
        <f>IF(PMKAFAAPAYER[[#This Row],[ ]]="Payé",PMKAFAAPAYER[[#This Row],[23.04.2025]],0)</f>
        <v>0</v>
      </c>
      <c r="BC802" s="161"/>
      <c r="BD802" s="176">
        <f>IF(PMKAFAAPAYER[[#This Row],[ ]]="Payé",PMKAFAAPAYER[[#This Row],[30.04.2025]],0)</f>
        <v>0</v>
      </c>
      <c r="BE802" s="18">
        <f t="shared" si="189"/>
        <v>0</v>
      </c>
      <c r="BF802" s="162"/>
      <c r="BG802" s="166">
        <f>IF(PMKAFAAPAYER[[#This Row],[ ]]="Payé",PMKAFAAPAYER[[#This Row],[07.05.2025]],0)</f>
        <v>0</v>
      </c>
      <c r="BH802" s="161"/>
      <c r="BI802" s="166">
        <f>IF(PMKAFAAPAYER[[#This Row],[ ]]="Payé",PMKAFAAPAYER[[#This Row],[14.05.2025]],0)</f>
        <v>0</v>
      </c>
      <c r="BJ802" s="161"/>
      <c r="BK802" s="166">
        <f>IF(PMKAFAAPAYER[[#This Row],[ ]]="Payé",PMKAFAAPAYER[[#This Row],[21.05.2025]],0)</f>
        <v>0</v>
      </c>
      <c r="BL802" s="161"/>
      <c r="BM802" s="176">
        <f>IF(PMKAFAAPAYER[[#This Row],[ ]]="Payé",PMKAFAAPAYER[[#This Row],[28.05.2025]],0)</f>
        <v>0</v>
      </c>
      <c r="BN802" s="17">
        <f t="shared" si="190"/>
        <v>0</v>
      </c>
      <c r="BO802" s="162"/>
      <c r="BP802" s="166">
        <f>IF(PMKAFAAPAYER[[#This Row],[ ]]="Payé",PMKAFAAPAYER[[#This Row],[04.06.2025]],0)</f>
        <v>0</v>
      </c>
      <c r="BQ802" s="161"/>
      <c r="BR802" s="166">
        <f>IF(PMKAFAAPAYER[[#This Row],[ ]]="Payé",PMKAFAAPAYER[[#This Row],[11.06.2025]],0)</f>
        <v>0</v>
      </c>
      <c r="BS802" s="161"/>
      <c r="BT802" s="166">
        <f>IF(PMKAFAAPAYER[[#This Row],[ ]]="Payé",PMKAFAAPAYER[[#This Row],[18.06.2025]],0)</f>
        <v>0</v>
      </c>
      <c r="BU802" s="161"/>
      <c r="BV802" s="176">
        <f>IF(PMKAFAAPAYER[[#This Row],[ ]]="Payé",PMKAFAAPAYER[[#This Row],[25.06.2025]],0)</f>
        <v>0</v>
      </c>
      <c r="BW802" s="18">
        <f t="shared" si="191"/>
        <v>0</v>
      </c>
      <c r="BX802" s="162"/>
      <c r="BY802" s="166">
        <f>IF(PMKAFAAPAYER[[#This Row],[ ]]="Payé",PMKAFAAPAYER[[#This Row],[02.07.2025]],0)</f>
        <v>0</v>
      </c>
      <c r="BZ802" s="161"/>
      <c r="CA802" s="166">
        <f>IF(PMKAFAAPAYER[[#This Row],[ ]]="Payé",PMKAFAAPAYER[[#This Row],[09.07.2025]],0)</f>
        <v>0</v>
      </c>
      <c r="CB802" s="161"/>
      <c r="CC802" s="166">
        <f>IF(PMKAFAAPAYER[[#This Row],[ ]]="Payé",PMKAFAAPAYER[[#This Row],[16.07.2025]],0)</f>
        <v>0</v>
      </c>
      <c r="CD802" s="161"/>
      <c r="CE802" s="166">
        <f>IF(PMKAFAAPAYER[[#This Row],[ ]]="Payé",PMKAFAAPAYER[[#This Row],[23.07.2025]],0)</f>
        <v>0</v>
      </c>
      <c r="CF802" s="161"/>
      <c r="CG802" s="176">
        <f>IF(PMKAFAAPAYER[[#This Row],[ ]]="Payé",PMKAFAAPAYER[[#This Row],[30.07.2025]],0)</f>
        <v>0</v>
      </c>
      <c r="CH802" s="17">
        <f t="shared" si="192"/>
        <v>0</v>
      </c>
      <c r="CI802" s="162"/>
      <c r="CJ802" s="166">
        <f>IF(PMKAFAAPAYER[[#This Row],[ ]]="Payé",PMKAFAAPAYER[[#This Row],[06.08.2025]],0)</f>
        <v>0</v>
      </c>
      <c r="CK802" s="161"/>
      <c r="CL802" s="166">
        <f>IF(PMKAFAAPAYER[[#This Row],[ ]]="Payé",PMKAFAAPAYER[[#This Row],[13.08.2025]],0)</f>
        <v>0</v>
      </c>
      <c r="CM802" s="161"/>
      <c r="CN802" s="166">
        <f>IF(PMKAFAAPAYER[[#This Row],[ ]]="Payé",PMKAFAAPAYER[[#This Row],[20.08.2025]],0)</f>
        <v>0</v>
      </c>
      <c r="CO802" s="161"/>
      <c r="CP802" s="176">
        <f>IF(PMKAFAAPAYER[[#This Row],[ ]]="Payé",PMKAFAAPAYER[[#This Row],[27.08.2025]],0)</f>
        <v>0</v>
      </c>
      <c r="CQ802" s="18">
        <f t="shared" si="193"/>
        <v>0</v>
      </c>
      <c r="CR802" s="162"/>
      <c r="CS802" s="166">
        <f>IF(PMKAFAAPAYER[[#This Row],[ ]]="Payé",PMKAFAAPAYER[[#This Row],[03.09.2025]],0)</f>
        <v>0</v>
      </c>
      <c r="CT802" s="161"/>
      <c r="CU802" s="166">
        <f>IF(PMKAFAAPAYER[[#This Row],[ ]]="Payé",PMKAFAAPAYER[[#This Row],[10.09.2025]],0)</f>
        <v>0</v>
      </c>
      <c r="CV802" s="161"/>
      <c r="CW802" s="166">
        <f>IF(PMKAFAAPAYER[[#This Row],[ ]]="Payé",PMKAFAAPAYER[[#This Row],[17.09.2025]],0)</f>
        <v>0</v>
      </c>
      <c r="CX802" s="161"/>
      <c r="CY802" s="176">
        <f>IF(PMKAFAAPAYER[[#This Row],[ ]]="Payé",PMKAFAAPAYER[[#This Row],[24.09.2025]],0)</f>
        <v>0</v>
      </c>
      <c r="CZ802" s="17">
        <f t="shared" si="194"/>
        <v>0</v>
      </c>
      <c r="DA802" s="162"/>
      <c r="DB802" s="166">
        <f>IF(PMKAFAAPAYER[[#This Row],[ ]]="Payé",PMKAFAAPAYER[[#This Row],[01.10.2025]],0)</f>
        <v>0</v>
      </c>
      <c r="DC802" s="161"/>
      <c r="DD802" s="166">
        <f>IF(PMKAFAAPAYER[[#This Row],[ ]]="Payé",PMKAFAAPAYER[[#This Row],[08.10.2025]],0)</f>
        <v>0</v>
      </c>
      <c r="DE802" s="161"/>
      <c r="DF802" s="166">
        <f>IF(PMKAFAAPAYER[[#This Row],[ ]]="Payé",PMKAFAAPAYER[[#This Row],[15.10.2025]],0)</f>
        <v>0</v>
      </c>
      <c r="DG802" s="161"/>
      <c r="DH802" s="166">
        <f>IF(PMKAFAAPAYER[[#This Row],[ ]]="Payé",PMKAFAAPAYER[[#This Row],[22.10.2025]],0)</f>
        <v>0</v>
      </c>
      <c r="DI802" s="161"/>
      <c r="DJ802" s="176">
        <f>IF(PMKAFAAPAYER[[#This Row],[ ]]="Payé",PMKAFAAPAYER[[#This Row],[29.10.2025]],0)</f>
        <v>0</v>
      </c>
      <c r="DK802" s="18">
        <f t="shared" si="195"/>
        <v>0</v>
      </c>
      <c r="DL802" s="162"/>
      <c r="DM802" s="166">
        <f>IF(PMKAFAAPAYER[[#This Row],[ ]]="Payé",PMKAFAAPAYER[[#This Row],[05.11.2025]],0)</f>
        <v>0</v>
      </c>
      <c r="DN802" s="161"/>
      <c r="DO802" s="166">
        <f>IF(PMKAFAAPAYER[[#This Row],[ ]]="Payé",PMKAFAAPAYER[[#This Row],[12.11.2025]],0)</f>
        <v>0</v>
      </c>
      <c r="DP802" s="161"/>
      <c r="DQ802" s="166">
        <f>IF(PMKAFAAPAYER[[#This Row],[ ]]="Payé",PMKAFAAPAYER[[#This Row],[19.11.2025]],0)</f>
        <v>0</v>
      </c>
      <c r="DR802" s="161"/>
      <c r="DS802" s="176">
        <f>IF(PMKAFAAPAYER[[#This Row],[ ]]="Payé",PMKAFAAPAYER[[#This Row],[26.11.2025]],0)</f>
        <v>0</v>
      </c>
      <c r="DT802" s="17">
        <f t="shared" si="196"/>
        <v>0</v>
      </c>
      <c r="DU802" s="162"/>
      <c r="DV802" s="166">
        <f>IF(PMKAFAAPAYER[[#This Row],[ ]]="Payé",PMKAFAAPAYER[[#This Row],[03.12.2025]],0)</f>
        <v>0</v>
      </c>
      <c r="DW802" s="161"/>
      <c r="DX802" s="166">
        <f>IF(PMKAFAAPAYER[[#This Row],[ ]]="Payé",PMKAFAAPAYER[[#This Row],[10.12.2025]],0)</f>
        <v>0</v>
      </c>
      <c r="DY802" s="161"/>
      <c r="DZ802" s="166">
        <f>IF(PMKAFAAPAYER[[#This Row],[ ]]="Payé",PMKAFAAPAYER[[#This Row],[17.12.2025]],0)</f>
        <v>0</v>
      </c>
      <c r="EA802" s="161"/>
      <c r="EB802" s="166">
        <f>IF(PMKAFAAPAYER[[#This Row],[ ]]="Payé",PMKAFAAPAYER[[#This Row],[24.12.2025]],0)</f>
        <v>0</v>
      </c>
      <c r="EC802" s="161"/>
      <c r="ED802" s="176">
        <f>IF(PMKAFAAPAYER[[#This Row],[ ]]="Payé",PMKAFAAPAYER[[#This Row],[31.12.2025]],0)</f>
        <v>0</v>
      </c>
      <c r="EE802" s="18">
        <f t="shared" si="197"/>
        <v>0</v>
      </c>
      <c r="EF802" s="11">
        <f t="shared" si="198"/>
        <v>0</v>
      </c>
      <c r="EG802" s="16">
        <f>+PMKAFAAPAYER[[#This Row],[CHF]]-PMKAFAAPAYER[[#This Row],[T2025]]</f>
        <v>0</v>
      </c>
    </row>
    <row r="803" spans="1:137" x14ac:dyDescent="0.3">
      <c r="A803" s="9">
        <f t="shared" si="199"/>
        <v>798</v>
      </c>
      <c r="B803" s="250"/>
      <c r="C803" s="251"/>
      <c r="D803" s="252"/>
      <c r="E803" s="253"/>
      <c r="F803" s="265">
        <f t="shared" si="185"/>
        <v>0</v>
      </c>
      <c r="G803" s="254"/>
      <c r="H803" s="255"/>
      <c r="I803" s="256"/>
      <c r="J803" s="14"/>
      <c r="K803" s="14"/>
      <c r="L803" s="14"/>
      <c r="N803" s="15"/>
      <c r="P803" s="258"/>
      <c r="Q803" s="259"/>
      <c r="R803" s="260"/>
      <c r="S803" s="166">
        <f>IF(PMKAFAAPAYER[[#This Row],[ ]]="Payé",PMKAFAAPAYER[[#This Row],[02.01.2025]],0)</f>
        <v>0</v>
      </c>
      <c r="T803" s="234"/>
      <c r="U803" s="166">
        <f>IF(PMKAFAAPAYER[[#This Row],[ ]]="Payé",PMKAFAAPAYER[[#This Row],[09.01.2025]],0)</f>
        <v>0</v>
      </c>
      <c r="V803" s="234"/>
      <c r="W803" s="166">
        <f>IF(PMKAFAAPAYER[[#This Row],[ ]]="Payé",PMKAFAAPAYER[[#This Row],[16.01.2025]],0)</f>
        <v>0</v>
      </c>
      <c r="X803" s="234"/>
      <c r="Y803" s="166">
        <f>IF(PMKAFAAPAYER[[#This Row],[ ]]="Payé",PMKAFAAPAYER[[#This Row],[23.01.2025]],0)</f>
        <v>0</v>
      </c>
      <c r="Z803" s="234"/>
      <c r="AA803" s="176">
        <f>IF(PMKAFAAPAYER[[#This Row],[ ]]="Payé",PMKAFAAPAYER[[#This Row],[30.01.2025]],0)</f>
        <v>0</v>
      </c>
      <c r="AB803" s="32">
        <f t="shared" si="186"/>
        <v>0</v>
      </c>
      <c r="AC803" s="234"/>
      <c r="AD803" s="166">
        <f>IF(PMKAFAAPAYER[[#This Row],[ ]]="Payé",PMKAFAAPAYER[[#This Row],[06.02.2025]],0)</f>
        <v>0</v>
      </c>
      <c r="AE803" s="234"/>
      <c r="AF803" s="166">
        <f>IF(PMKAFAAPAYER[[#This Row],[ ]]="Payé",PMKAFAAPAYER[[#This Row],[13.02.2025]],0)</f>
        <v>0</v>
      </c>
      <c r="AG803" s="234"/>
      <c r="AH803" s="166">
        <f>IF(PMKAFAAPAYER[[#This Row],[ ]]="Payé",PMKAFAAPAYER[[#This Row],[20.02.2025]],0)</f>
        <v>0</v>
      </c>
      <c r="AI803" s="234"/>
      <c r="AJ803" s="176">
        <f>IF(PMKAFAAPAYER[[#This Row],[ ]]="Payé",PMKAFAAPAYER[[#This Row],[27.02.2025]],0)</f>
        <v>0</v>
      </c>
      <c r="AK803" s="47">
        <f t="shared" si="187"/>
        <v>0</v>
      </c>
      <c r="AL803" s="162"/>
      <c r="AM803" s="166">
        <f>IF(PMKAFAAPAYER[[#This Row],[ ]]="Payé",PMKAFAAPAYER[[#This Row],[05.03.2025]],0)</f>
        <v>0</v>
      </c>
      <c r="AN803" s="161"/>
      <c r="AO803" s="166">
        <f>IF(PMKAFAAPAYER[[#This Row],[ ]]="Payé",PMKAFAAPAYER[[#This Row],[12.03.2025]],0)</f>
        <v>0</v>
      </c>
      <c r="AP803" s="161"/>
      <c r="AQ803" s="166">
        <f>IF(PMKAFAAPAYER[[#This Row],[ ]]="Payé",PMKAFAAPAYER[[#This Row],[19.03.2025]],0)</f>
        <v>0</v>
      </c>
      <c r="AR803" s="161"/>
      <c r="AS803" s="176">
        <f>IF(PMKAFAAPAYER[[#This Row],[ ]]="Payé",PMKAFAAPAYER[[#This Row],[26.03.2025]],0)</f>
        <v>0</v>
      </c>
      <c r="AT803" s="17">
        <f t="shared" si="188"/>
        <v>0</v>
      </c>
      <c r="AU803" s="162"/>
      <c r="AV803" s="166">
        <f>IF(PMKAFAAPAYER[[#This Row],[ ]]="Payé",PMKAFAAPAYER[[#This Row],[02.04.2025]],0)</f>
        <v>0</v>
      </c>
      <c r="AW803" s="161"/>
      <c r="AX803" s="166">
        <f>IF(PMKAFAAPAYER[[#This Row],[ ]]="Payé",PMKAFAAPAYER[[#This Row],[09.04.2025]],0)</f>
        <v>0</v>
      </c>
      <c r="AY803" s="161"/>
      <c r="AZ803" s="166">
        <f>IF(PMKAFAAPAYER[[#This Row],[ ]]="Payé",PMKAFAAPAYER[[#This Row],[16.04.2025]],0)</f>
        <v>0</v>
      </c>
      <c r="BA803" s="161"/>
      <c r="BB803" s="166">
        <f>IF(PMKAFAAPAYER[[#This Row],[ ]]="Payé",PMKAFAAPAYER[[#This Row],[23.04.2025]],0)</f>
        <v>0</v>
      </c>
      <c r="BC803" s="161"/>
      <c r="BD803" s="176">
        <f>IF(PMKAFAAPAYER[[#This Row],[ ]]="Payé",PMKAFAAPAYER[[#This Row],[30.04.2025]],0)</f>
        <v>0</v>
      </c>
      <c r="BE803" s="18">
        <f t="shared" si="189"/>
        <v>0</v>
      </c>
      <c r="BF803" s="162"/>
      <c r="BG803" s="166">
        <f>IF(PMKAFAAPAYER[[#This Row],[ ]]="Payé",PMKAFAAPAYER[[#This Row],[07.05.2025]],0)</f>
        <v>0</v>
      </c>
      <c r="BH803" s="161"/>
      <c r="BI803" s="166">
        <f>IF(PMKAFAAPAYER[[#This Row],[ ]]="Payé",PMKAFAAPAYER[[#This Row],[14.05.2025]],0)</f>
        <v>0</v>
      </c>
      <c r="BJ803" s="161"/>
      <c r="BK803" s="166">
        <f>IF(PMKAFAAPAYER[[#This Row],[ ]]="Payé",PMKAFAAPAYER[[#This Row],[21.05.2025]],0)</f>
        <v>0</v>
      </c>
      <c r="BL803" s="161"/>
      <c r="BM803" s="176">
        <f>IF(PMKAFAAPAYER[[#This Row],[ ]]="Payé",PMKAFAAPAYER[[#This Row],[28.05.2025]],0)</f>
        <v>0</v>
      </c>
      <c r="BN803" s="17">
        <f t="shared" si="190"/>
        <v>0</v>
      </c>
      <c r="BO803" s="162"/>
      <c r="BP803" s="166">
        <f>IF(PMKAFAAPAYER[[#This Row],[ ]]="Payé",PMKAFAAPAYER[[#This Row],[04.06.2025]],0)</f>
        <v>0</v>
      </c>
      <c r="BQ803" s="161"/>
      <c r="BR803" s="166">
        <f>IF(PMKAFAAPAYER[[#This Row],[ ]]="Payé",PMKAFAAPAYER[[#This Row],[11.06.2025]],0)</f>
        <v>0</v>
      </c>
      <c r="BS803" s="161"/>
      <c r="BT803" s="166">
        <f>IF(PMKAFAAPAYER[[#This Row],[ ]]="Payé",PMKAFAAPAYER[[#This Row],[18.06.2025]],0)</f>
        <v>0</v>
      </c>
      <c r="BU803" s="161"/>
      <c r="BV803" s="176">
        <f>IF(PMKAFAAPAYER[[#This Row],[ ]]="Payé",PMKAFAAPAYER[[#This Row],[25.06.2025]],0)</f>
        <v>0</v>
      </c>
      <c r="BW803" s="18">
        <f t="shared" si="191"/>
        <v>0</v>
      </c>
      <c r="BX803" s="162"/>
      <c r="BY803" s="166">
        <f>IF(PMKAFAAPAYER[[#This Row],[ ]]="Payé",PMKAFAAPAYER[[#This Row],[02.07.2025]],0)</f>
        <v>0</v>
      </c>
      <c r="BZ803" s="161"/>
      <c r="CA803" s="166">
        <f>IF(PMKAFAAPAYER[[#This Row],[ ]]="Payé",PMKAFAAPAYER[[#This Row],[09.07.2025]],0)</f>
        <v>0</v>
      </c>
      <c r="CB803" s="161"/>
      <c r="CC803" s="166">
        <f>IF(PMKAFAAPAYER[[#This Row],[ ]]="Payé",PMKAFAAPAYER[[#This Row],[16.07.2025]],0)</f>
        <v>0</v>
      </c>
      <c r="CD803" s="161"/>
      <c r="CE803" s="166">
        <f>IF(PMKAFAAPAYER[[#This Row],[ ]]="Payé",PMKAFAAPAYER[[#This Row],[23.07.2025]],0)</f>
        <v>0</v>
      </c>
      <c r="CF803" s="161"/>
      <c r="CG803" s="176">
        <f>IF(PMKAFAAPAYER[[#This Row],[ ]]="Payé",PMKAFAAPAYER[[#This Row],[30.07.2025]],0)</f>
        <v>0</v>
      </c>
      <c r="CH803" s="17">
        <f t="shared" si="192"/>
        <v>0</v>
      </c>
      <c r="CI803" s="162"/>
      <c r="CJ803" s="166">
        <f>IF(PMKAFAAPAYER[[#This Row],[ ]]="Payé",PMKAFAAPAYER[[#This Row],[06.08.2025]],0)</f>
        <v>0</v>
      </c>
      <c r="CK803" s="161"/>
      <c r="CL803" s="166">
        <f>IF(PMKAFAAPAYER[[#This Row],[ ]]="Payé",PMKAFAAPAYER[[#This Row],[13.08.2025]],0)</f>
        <v>0</v>
      </c>
      <c r="CM803" s="161"/>
      <c r="CN803" s="166">
        <f>IF(PMKAFAAPAYER[[#This Row],[ ]]="Payé",PMKAFAAPAYER[[#This Row],[20.08.2025]],0)</f>
        <v>0</v>
      </c>
      <c r="CO803" s="161"/>
      <c r="CP803" s="176">
        <f>IF(PMKAFAAPAYER[[#This Row],[ ]]="Payé",PMKAFAAPAYER[[#This Row],[27.08.2025]],0)</f>
        <v>0</v>
      </c>
      <c r="CQ803" s="18">
        <f t="shared" si="193"/>
        <v>0</v>
      </c>
      <c r="CR803" s="162"/>
      <c r="CS803" s="166">
        <f>IF(PMKAFAAPAYER[[#This Row],[ ]]="Payé",PMKAFAAPAYER[[#This Row],[03.09.2025]],0)</f>
        <v>0</v>
      </c>
      <c r="CT803" s="161"/>
      <c r="CU803" s="166">
        <f>IF(PMKAFAAPAYER[[#This Row],[ ]]="Payé",PMKAFAAPAYER[[#This Row],[10.09.2025]],0)</f>
        <v>0</v>
      </c>
      <c r="CV803" s="161"/>
      <c r="CW803" s="166">
        <f>IF(PMKAFAAPAYER[[#This Row],[ ]]="Payé",PMKAFAAPAYER[[#This Row],[17.09.2025]],0)</f>
        <v>0</v>
      </c>
      <c r="CX803" s="161"/>
      <c r="CY803" s="176">
        <f>IF(PMKAFAAPAYER[[#This Row],[ ]]="Payé",PMKAFAAPAYER[[#This Row],[24.09.2025]],0)</f>
        <v>0</v>
      </c>
      <c r="CZ803" s="17">
        <f t="shared" si="194"/>
        <v>0</v>
      </c>
      <c r="DA803" s="162"/>
      <c r="DB803" s="166">
        <f>IF(PMKAFAAPAYER[[#This Row],[ ]]="Payé",PMKAFAAPAYER[[#This Row],[01.10.2025]],0)</f>
        <v>0</v>
      </c>
      <c r="DC803" s="161"/>
      <c r="DD803" s="166">
        <f>IF(PMKAFAAPAYER[[#This Row],[ ]]="Payé",PMKAFAAPAYER[[#This Row],[08.10.2025]],0)</f>
        <v>0</v>
      </c>
      <c r="DE803" s="161"/>
      <c r="DF803" s="166">
        <f>IF(PMKAFAAPAYER[[#This Row],[ ]]="Payé",PMKAFAAPAYER[[#This Row],[15.10.2025]],0)</f>
        <v>0</v>
      </c>
      <c r="DG803" s="161"/>
      <c r="DH803" s="166">
        <f>IF(PMKAFAAPAYER[[#This Row],[ ]]="Payé",PMKAFAAPAYER[[#This Row],[22.10.2025]],0)</f>
        <v>0</v>
      </c>
      <c r="DI803" s="161"/>
      <c r="DJ803" s="176">
        <f>IF(PMKAFAAPAYER[[#This Row],[ ]]="Payé",PMKAFAAPAYER[[#This Row],[29.10.2025]],0)</f>
        <v>0</v>
      </c>
      <c r="DK803" s="18">
        <f t="shared" si="195"/>
        <v>0</v>
      </c>
      <c r="DL803" s="162"/>
      <c r="DM803" s="166">
        <f>IF(PMKAFAAPAYER[[#This Row],[ ]]="Payé",PMKAFAAPAYER[[#This Row],[05.11.2025]],0)</f>
        <v>0</v>
      </c>
      <c r="DN803" s="161"/>
      <c r="DO803" s="166">
        <f>IF(PMKAFAAPAYER[[#This Row],[ ]]="Payé",PMKAFAAPAYER[[#This Row],[12.11.2025]],0)</f>
        <v>0</v>
      </c>
      <c r="DP803" s="161"/>
      <c r="DQ803" s="166">
        <f>IF(PMKAFAAPAYER[[#This Row],[ ]]="Payé",PMKAFAAPAYER[[#This Row],[19.11.2025]],0)</f>
        <v>0</v>
      </c>
      <c r="DR803" s="161"/>
      <c r="DS803" s="176">
        <f>IF(PMKAFAAPAYER[[#This Row],[ ]]="Payé",PMKAFAAPAYER[[#This Row],[26.11.2025]],0)</f>
        <v>0</v>
      </c>
      <c r="DT803" s="17">
        <f t="shared" si="196"/>
        <v>0</v>
      </c>
      <c r="DU803" s="162"/>
      <c r="DV803" s="166">
        <f>IF(PMKAFAAPAYER[[#This Row],[ ]]="Payé",PMKAFAAPAYER[[#This Row],[03.12.2025]],0)</f>
        <v>0</v>
      </c>
      <c r="DW803" s="161"/>
      <c r="DX803" s="166">
        <f>IF(PMKAFAAPAYER[[#This Row],[ ]]="Payé",PMKAFAAPAYER[[#This Row],[10.12.2025]],0)</f>
        <v>0</v>
      </c>
      <c r="DY803" s="161"/>
      <c r="DZ803" s="166">
        <f>IF(PMKAFAAPAYER[[#This Row],[ ]]="Payé",PMKAFAAPAYER[[#This Row],[17.12.2025]],0)</f>
        <v>0</v>
      </c>
      <c r="EA803" s="161"/>
      <c r="EB803" s="166">
        <f>IF(PMKAFAAPAYER[[#This Row],[ ]]="Payé",PMKAFAAPAYER[[#This Row],[24.12.2025]],0)</f>
        <v>0</v>
      </c>
      <c r="EC803" s="161"/>
      <c r="ED803" s="176">
        <f>IF(PMKAFAAPAYER[[#This Row],[ ]]="Payé",PMKAFAAPAYER[[#This Row],[31.12.2025]],0)</f>
        <v>0</v>
      </c>
      <c r="EE803" s="18">
        <f t="shared" si="197"/>
        <v>0</v>
      </c>
      <c r="EF803" s="11">
        <f t="shared" si="198"/>
        <v>0</v>
      </c>
      <c r="EG803" s="16">
        <f>+PMKAFAAPAYER[[#This Row],[CHF]]-PMKAFAAPAYER[[#This Row],[T2025]]</f>
        <v>0</v>
      </c>
    </row>
    <row r="804" spans="1:137" x14ac:dyDescent="0.3">
      <c r="A804" s="9">
        <f t="shared" si="199"/>
        <v>799</v>
      </c>
      <c r="B804" s="250"/>
      <c r="C804" s="251"/>
      <c r="D804" s="252"/>
      <c r="E804" s="253"/>
      <c r="F804" s="265">
        <f t="shared" si="185"/>
        <v>0</v>
      </c>
      <c r="G804" s="254"/>
      <c r="H804" s="255"/>
      <c r="I804" s="256"/>
      <c r="J804" s="14"/>
      <c r="K804" s="14"/>
      <c r="L804" s="14"/>
      <c r="N804" s="15"/>
      <c r="P804" s="258"/>
      <c r="Q804" s="259"/>
      <c r="R804" s="260"/>
      <c r="S804" s="166">
        <f>IF(PMKAFAAPAYER[[#This Row],[ ]]="Payé",PMKAFAAPAYER[[#This Row],[02.01.2025]],0)</f>
        <v>0</v>
      </c>
      <c r="T804" s="234"/>
      <c r="U804" s="166">
        <f>IF(PMKAFAAPAYER[[#This Row],[ ]]="Payé",PMKAFAAPAYER[[#This Row],[09.01.2025]],0)</f>
        <v>0</v>
      </c>
      <c r="V804" s="234"/>
      <c r="W804" s="166">
        <f>IF(PMKAFAAPAYER[[#This Row],[ ]]="Payé",PMKAFAAPAYER[[#This Row],[16.01.2025]],0)</f>
        <v>0</v>
      </c>
      <c r="X804" s="234"/>
      <c r="Y804" s="166">
        <f>IF(PMKAFAAPAYER[[#This Row],[ ]]="Payé",PMKAFAAPAYER[[#This Row],[23.01.2025]],0)</f>
        <v>0</v>
      </c>
      <c r="Z804" s="234"/>
      <c r="AA804" s="176">
        <f>IF(PMKAFAAPAYER[[#This Row],[ ]]="Payé",PMKAFAAPAYER[[#This Row],[30.01.2025]],0)</f>
        <v>0</v>
      </c>
      <c r="AB804" s="32">
        <f t="shared" si="186"/>
        <v>0</v>
      </c>
      <c r="AC804" s="234"/>
      <c r="AD804" s="166">
        <f>IF(PMKAFAAPAYER[[#This Row],[ ]]="Payé",PMKAFAAPAYER[[#This Row],[06.02.2025]],0)</f>
        <v>0</v>
      </c>
      <c r="AE804" s="234"/>
      <c r="AF804" s="166">
        <f>IF(PMKAFAAPAYER[[#This Row],[ ]]="Payé",PMKAFAAPAYER[[#This Row],[13.02.2025]],0)</f>
        <v>0</v>
      </c>
      <c r="AG804" s="234"/>
      <c r="AH804" s="166">
        <f>IF(PMKAFAAPAYER[[#This Row],[ ]]="Payé",PMKAFAAPAYER[[#This Row],[20.02.2025]],0)</f>
        <v>0</v>
      </c>
      <c r="AI804" s="234"/>
      <c r="AJ804" s="176">
        <f>IF(PMKAFAAPAYER[[#This Row],[ ]]="Payé",PMKAFAAPAYER[[#This Row],[27.02.2025]],0)</f>
        <v>0</v>
      </c>
      <c r="AK804" s="47">
        <f t="shared" si="187"/>
        <v>0</v>
      </c>
      <c r="AL804" s="162"/>
      <c r="AM804" s="166">
        <f>IF(PMKAFAAPAYER[[#This Row],[ ]]="Payé",PMKAFAAPAYER[[#This Row],[05.03.2025]],0)</f>
        <v>0</v>
      </c>
      <c r="AN804" s="161"/>
      <c r="AO804" s="166">
        <f>IF(PMKAFAAPAYER[[#This Row],[ ]]="Payé",PMKAFAAPAYER[[#This Row],[12.03.2025]],0)</f>
        <v>0</v>
      </c>
      <c r="AP804" s="161"/>
      <c r="AQ804" s="166">
        <f>IF(PMKAFAAPAYER[[#This Row],[ ]]="Payé",PMKAFAAPAYER[[#This Row],[19.03.2025]],0)</f>
        <v>0</v>
      </c>
      <c r="AR804" s="161"/>
      <c r="AS804" s="176">
        <f>IF(PMKAFAAPAYER[[#This Row],[ ]]="Payé",PMKAFAAPAYER[[#This Row],[26.03.2025]],0)</f>
        <v>0</v>
      </c>
      <c r="AT804" s="17">
        <f t="shared" si="188"/>
        <v>0</v>
      </c>
      <c r="AU804" s="162"/>
      <c r="AV804" s="166">
        <f>IF(PMKAFAAPAYER[[#This Row],[ ]]="Payé",PMKAFAAPAYER[[#This Row],[02.04.2025]],0)</f>
        <v>0</v>
      </c>
      <c r="AW804" s="161"/>
      <c r="AX804" s="166">
        <f>IF(PMKAFAAPAYER[[#This Row],[ ]]="Payé",PMKAFAAPAYER[[#This Row],[09.04.2025]],0)</f>
        <v>0</v>
      </c>
      <c r="AY804" s="161"/>
      <c r="AZ804" s="166">
        <f>IF(PMKAFAAPAYER[[#This Row],[ ]]="Payé",PMKAFAAPAYER[[#This Row],[16.04.2025]],0)</f>
        <v>0</v>
      </c>
      <c r="BA804" s="161"/>
      <c r="BB804" s="166">
        <f>IF(PMKAFAAPAYER[[#This Row],[ ]]="Payé",PMKAFAAPAYER[[#This Row],[23.04.2025]],0)</f>
        <v>0</v>
      </c>
      <c r="BC804" s="161"/>
      <c r="BD804" s="176">
        <f>IF(PMKAFAAPAYER[[#This Row],[ ]]="Payé",PMKAFAAPAYER[[#This Row],[30.04.2025]],0)</f>
        <v>0</v>
      </c>
      <c r="BE804" s="18">
        <f t="shared" si="189"/>
        <v>0</v>
      </c>
      <c r="BF804" s="162"/>
      <c r="BG804" s="166">
        <f>IF(PMKAFAAPAYER[[#This Row],[ ]]="Payé",PMKAFAAPAYER[[#This Row],[07.05.2025]],0)</f>
        <v>0</v>
      </c>
      <c r="BH804" s="161"/>
      <c r="BI804" s="166">
        <f>IF(PMKAFAAPAYER[[#This Row],[ ]]="Payé",PMKAFAAPAYER[[#This Row],[14.05.2025]],0)</f>
        <v>0</v>
      </c>
      <c r="BJ804" s="161"/>
      <c r="BK804" s="166">
        <f>IF(PMKAFAAPAYER[[#This Row],[ ]]="Payé",PMKAFAAPAYER[[#This Row],[21.05.2025]],0)</f>
        <v>0</v>
      </c>
      <c r="BL804" s="161"/>
      <c r="BM804" s="176">
        <f>IF(PMKAFAAPAYER[[#This Row],[ ]]="Payé",PMKAFAAPAYER[[#This Row],[28.05.2025]],0)</f>
        <v>0</v>
      </c>
      <c r="BN804" s="17">
        <f t="shared" si="190"/>
        <v>0</v>
      </c>
      <c r="BO804" s="162"/>
      <c r="BP804" s="166">
        <f>IF(PMKAFAAPAYER[[#This Row],[ ]]="Payé",PMKAFAAPAYER[[#This Row],[04.06.2025]],0)</f>
        <v>0</v>
      </c>
      <c r="BQ804" s="161"/>
      <c r="BR804" s="166">
        <f>IF(PMKAFAAPAYER[[#This Row],[ ]]="Payé",PMKAFAAPAYER[[#This Row],[11.06.2025]],0)</f>
        <v>0</v>
      </c>
      <c r="BS804" s="161"/>
      <c r="BT804" s="166">
        <f>IF(PMKAFAAPAYER[[#This Row],[ ]]="Payé",PMKAFAAPAYER[[#This Row],[18.06.2025]],0)</f>
        <v>0</v>
      </c>
      <c r="BU804" s="161"/>
      <c r="BV804" s="176">
        <f>IF(PMKAFAAPAYER[[#This Row],[ ]]="Payé",PMKAFAAPAYER[[#This Row],[25.06.2025]],0)</f>
        <v>0</v>
      </c>
      <c r="BW804" s="18">
        <f t="shared" si="191"/>
        <v>0</v>
      </c>
      <c r="BX804" s="162"/>
      <c r="BY804" s="166">
        <f>IF(PMKAFAAPAYER[[#This Row],[ ]]="Payé",PMKAFAAPAYER[[#This Row],[02.07.2025]],0)</f>
        <v>0</v>
      </c>
      <c r="BZ804" s="161"/>
      <c r="CA804" s="166">
        <f>IF(PMKAFAAPAYER[[#This Row],[ ]]="Payé",PMKAFAAPAYER[[#This Row],[09.07.2025]],0)</f>
        <v>0</v>
      </c>
      <c r="CB804" s="161"/>
      <c r="CC804" s="166">
        <f>IF(PMKAFAAPAYER[[#This Row],[ ]]="Payé",PMKAFAAPAYER[[#This Row],[16.07.2025]],0)</f>
        <v>0</v>
      </c>
      <c r="CD804" s="161"/>
      <c r="CE804" s="166">
        <f>IF(PMKAFAAPAYER[[#This Row],[ ]]="Payé",PMKAFAAPAYER[[#This Row],[23.07.2025]],0)</f>
        <v>0</v>
      </c>
      <c r="CF804" s="161"/>
      <c r="CG804" s="176">
        <f>IF(PMKAFAAPAYER[[#This Row],[ ]]="Payé",PMKAFAAPAYER[[#This Row],[30.07.2025]],0)</f>
        <v>0</v>
      </c>
      <c r="CH804" s="17">
        <f t="shared" si="192"/>
        <v>0</v>
      </c>
      <c r="CI804" s="162"/>
      <c r="CJ804" s="166">
        <f>IF(PMKAFAAPAYER[[#This Row],[ ]]="Payé",PMKAFAAPAYER[[#This Row],[06.08.2025]],0)</f>
        <v>0</v>
      </c>
      <c r="CK804" s="161"/>
      <c r="CL804" s="166">
        <f>IF(PMKAFAAPAYER[[#This Row],[ ]]="Payé",PMKAFAAPAYER[[#This Row],[13.08.2025]],0)</f>
        <v>0</v>
      </c>
      <c r="CM804" s="161"/>
      <c r="CN804" s="166">
        <f>IF(PMKAFAAPAYER[[#This Row],[ ]]="Payé",PMKAFAAPAYER[[#This Row],[20.08.2025]],0)</f>
        <v>0</v>
      </c>
      <c r="CO804" s="161"/>
      <c r="CP804" s="176">
        <f>IF(PMKAFAAPAYER[[#This Row],[ ]]="Payé",PMKAFAAPAYER[[#This Row],[27.08.2025]],0)</f>
        <v>0</v>
      </c>
      <c r="CQ804" s="18">
        <f t="shared" si="193"/>
        <v>0</v>
      </c>
      <c r="CR804" s="162"/>
      <c r="CS804" s="166">
        <f>IF(PMKAFAAPAYER[[#This Row],[ ]]="Payé",PMKAFAAPAYER[[#This Row],[03.09.2025]],0)</f>
        <v>0</v>
      </c>
      <c r="CT804" s="161"/>
      <c r="CU804" s="166">
        <f>IF(PMKAFAAPAYER[[#This Row],[ ]]="Payé",PMKAFAAPAYER[[#This Row],[10.09.2025]],0)</f>
        <v>0</v>
      </c>
      <c r="CV804" s="161"/>
      <c r="CW804" s="166">
        <f>IF(PMKAFAAPAYER[[#This Row],[ ]]="Payé",PMKAFAAPAYER[[#This Row],[17.09.2025]],0)</f>
        <v>0</v>
      </c>
      <c r="CX804" s="161"/>
      <c r="CY804" s="176">
        <f>IF(PMKAFAAPAYER[[#This Row],[ ]]="Payé",PMKAFAAPAYER[[#This Row],[24.09.2025]],0)</f>
        <v>0</v>
      </c>
      <c r="CZ804" s="17">
        <f t="shared" si="194"/>
        <v>0</v>
      </c>
      <c r="DA804" s="162"/>
      <c r="DB804" s="166">
        <f>IF(PMKAFAAPAYER[[#This Row],[ ]]="Payé",PMKAFAAPAYER[[#This Row],[01.10.2025]],0)</f>
        <v>0</v>
      </c>
      <c r="DC804" s="161"/>
      <c r="DD804" s="166">
        <f>IF(PMKAFAAPAYER[[#This Row],[ ]]="Payé",PMKAFAAPAYER[[#This Row],[08.10.2025]],0)</f>
        <v>0</v>
      </c>
      <c r="DE804" s="161"/>
      <c r="DF804" s="166">
        <f>IF(PMKAFAAPAYER[[#This Row],[ ]]="Payé",PMKAFAAPAYER[[#This Row],[15.10.2025]],0)</f>
        <v>0</v>
      </c>
      <c r="DG804" s="161"/>
      <c r="DH804" s="166">
        <f>IF(PMKAFAAPAYER[[#This Row],[ ]]="Payé",PMKAFAAPAYER[[#This Row],[22.10.2025]],0)</f>
        <v>0</v>
      </c>
      <c r="DI804" s="161"/>
      <c r="DJ804" s="176">
        <f>IF(PMKAFAAPAYER[[#This Row],[ ]]="Payé",PMKAFAAPAYER[[#This Row],[29.10.2025]],0)</f>
        <v>0</v>
      </c>
      <c r="DK804" s="18">
        <f t="shared" si="195"/>
        <v>0</v>
      </c>
      <c r="DL804" s="162"/>
      <c r="DM804" s="166">
        <f>IF(PMKAFAAPAYER[[#This Row],[ ]]="Payé",PMKAFAAPAYER[[#This Row],[05.11.2025]],0)</f>
        <v>0</v>
      </c>
      <c r="DN804" s="161"/>
      <c r="DO804" s="166">
        <f>IF(PMKAFAAPAYER[[#This Row],[ ]]="Payé",PMKAFAAPAYER[[#This Row],[12.11.2025]],0)</f>
        <v>0</v>
      </c>
      <c r="DP804" s="161"/>
      <c r="DQ804" s="166">
        <f>IF(PMKAFAAPAYER[[#This Row],[ ]]="Payé",PMKAFAAPAYER[[#This Row],[19.11.2025]],0)</f>
        <v>0</v>
      </c>
      <c r="DR804" s="161"/>
      <c r="DS804" s="176">
        <f>IF(PMKAFAAPAYER[[#This Row],[ ]]="Payé",PMKAFAAPAYER[[#This Row],[26.11.2025]],0)</f>
        <v>0</v>
      </c>
      <c r="DT804" s="17">
        <f t="shared" si="196"/>
        <v>0</v>
      </c>
      <c r="DU804" s="162"/>
      <c r="DV804" s="166">
        <f>IF(PMKAFAAPAYER[[#This Row],[ ]]="Payé",PMKAFAAPAYER[[#This Row],[03.12.2025]],0)</f>
        <v>0</v>
      </c>
      <c r="DW804" s="161"/>
      <c r="DX804" s="166">
        <f>IF(PMKAFAAPAYER[[#This Row],[ ]]="Payé",PMKAFAAPAYER[[#This Row],[10.12.2025]],0)</f>
        <v>0</v>
      </c>
      <c r="DY804" s="161"/>
      <c r="DZ804" s="166">
        <f>IF(PMKAFAAPAYER[[#This Row],[ ]]="Payé",PMKAFAAPAYER[[#This Row],[17.12.2025]],0)</f>
        <v>0</v>
      </c>
      <c r="EA804" s="161"/>
      <c r="EB804" s="166">
        <f>IF(PMKAFAAPAYER[[#This Row],[ ]]="Payé",PMKAFAAPAYER[[#This Row],[24.12.2025]],0)</f>
        <v>0</v>
      </c>
      <c r="EC804" s="161"/>
      <c r="ED804" s="176">
        <f>IF(PMKAFAAPAYER[[#This Row],[ ]]="Payé",PMKAFAAPAYER[[#This Row],[31.12.2025]],0)</f>
        <v>0</v>
      </c>
      <c r="EE804" s="18">
        <f t="shared" si="197"/>
        <v>0</v>
      </c>
      <c r="EF804" s="11">
        <f t="shared" si="198"/>
        <v>0</v>
      </c>
      <c r="EG804" s="16">
        <f>+PMKAFAAPAYER[[#This Row],[CHF]]-PMKAFAAPAYER[[#This Row],[T2025]]</f>
        <v>0</v>
      </c>
    </row>
    <row r="805" spans="1:137" x14ac:dyDescent="0.3">
      <c r="A805" s="9">
        <f t="shared" si="199"/>
        <v>800</v>
      </c>
      <c r="B805" s="250"/>
      <c r="C805" s="251"/>
      <c r="D805" s="252"/>
      <c r="E805" s="253"/>
      <c r="F805" s="265">
        <f t="shared" si="185"/>
        <v>0</v>
      </c>
      <c r="G805" s="254"/>
      <c r="H805" s="255"/>
      <c r="I805" s="256"/>
      <c r="J805" s="14"/>
      <c r="K805" s="14"/>
      <c r="L805" s="14"/>
      <c r="N805" s="15"/>
      <c r="P805" s="258"/>
      <c r="Q805" s="259"/>
      <c r="R805" s="260"/>
      <c r="S805" s="166">
        <f>IF(PMKAFAAPAYER[[#This Row],[ ]]="Payé",PMKAFAAPAYER[[#This Row],[02.01.2025]],0)</f>
        <v>0</v>
      </c>
      <c r="T805" s="234"/>
      <c r="U805" s="166">
        <f>IF(PMKAFAAPAYER[[#This Row],[ ]]="Payé",PMKAFAAPAYER[[#This Row],[09.01.2025]],0)</f>
        <v>0</v>
      </c>
      <c r="V805" s="234"/>
      <c r="W805" s="166">
        <f>IF(PMKAFAAPAYER[[#This Row],[ ]]="Payé",PMKAFAAPAYER[[#This Row],[16.01.2025]],0)</f>
        <v>0</v>
      </c>
      <c r="X805" s="234"/>
      <c r="Y805" s="166">
        <f>IF(PMKAFAAPAYER[[#This Row],[ ]]="Payé",PMKAFAAPAYER[[#This Row],[23.01.2025]],0)</f>
        <v>0</v>
      </c>
      <c r="Z805" s="234"/>
      <c r="AA805" s="176">
        <f>IF(PMKAFAAPAYER[[#This Row],[ ]]="Payé",PMKAFAAPAYER[[#This Row],[30.01.2025]],0)</f>
        <v>0</v>
      </c>
      <c r="AB805" s="32">
        <f t="shared" si="186"/>
        <v>0</v>
      </c>
      <c r="AC805" s="234"/>
      <c r="AD805" s="166">
        <f>IF(PMKAFAAPAYER[[#This Row],[ ]]="Payé",PMKAFAAPAYER[[#This Row],[06.02.2025]],0)</f>
        <v>0</v>
      </c>
      <c r="AE805" s="234"/>
      <c r="AF805" s="166">
        <f>IF(PMKAFAAPAYER[[#This Row],[ ]]="Payé",PMKAFAAPAYER[[#This Row],[13.02.2025]],0)</f>
        <v>0</v>
      </c>
      <c r="AG805" s="234"/>
      <c r="AH805" s="166">
        <f>IF(PMKAFAAPAYER[[#This Row],[ ]]="Payé",PMKAFAAPAYER[[#This Row],[20.02.2025]],0)</f>
        <v>0</v>
      </c>
      <c r="AI805" s="234"/>
      <c r="AJ805" s="176">
        <f>IF(PMKAFAAPAYER[[#This Row],[ ]]="Payé",PMKAFAAPAYER[[#This Row],[27.02.2025]],0)</f>
        <v>0</v>
      </c>
      <c r="AK805" s="47">
        <f t="shared" si="187"/>
        <v>0</v>
      </c>
      <c r="AL805" s="162"/>
      <c r="AM805" s="166">
        <f>IF(PMKAFAAPAYER[[#This Row],[ ]]="Payé",PMKAFAAPAYER[[#This Row],[05.03.2025]],0)</f>
        <v>0</v>
      </c>
      <c r="AN805" s="161"/>
      <c r="AO805" s="166">
        <f>IF(PMKAFAAPAYER[[#This Row],[ ]]="Payé",PMKAFAAPAYER[[#This Row],[12.03.2025]],0)</f>
        <v>0</v>
      </c>
      <c r="AP805" s="161"/>
      <c r="AQ805" s="166">
        <f>IF(PMKAFAAPAYER[[#This Row],[ ]]="Payé",PMKAFAAPAYER[[#This Row],[19.03.2025]],0)</f>
        <v>0</v>
      </c>
      <c r="AR805" s="161"/>
      <c r="AS805" s="176">
        <f>IF(PMKAFAAPAYER[[#This Row],[ ]]="Payé",PMKAFAAPAYER[[#This Row],[26.03.2025]],0)</f>
        <v>0</v>
      </c>
      <c r="AT805" s="17">
        <f t="shared" si="188"/>
        <v>0</v>
      </c>
      <c r="AU805" s="162"/>
      <c r="AV805" s="166">
        <f>IF(PMKAFAAPAYER[[#This Row],[ ]]="Payé",PMKAFAAPAYER[[#This Row],[02.04.2025]],0)</f>
        <v>0</v>
      </c>
      <c r="AW805" s="161"/>
      <c r="AX805" s="166">
        <f>IF(PMKAFAAPAYER[[#This Row],[ ]]="Payé",PMKAFAAPAYER[[#This Row],[09.04.2025]],0)</f>
        <v>0</v>
      </c>
      <c r="AY805" s="161"/>
      <c r="AZ805" s="166">
        <f>IF(PMKAFAAPAYER[[#This Row],[ ]]="Payé",PMKAFAAPAYER[[#This Row],[16.04.2025]],0)</f>
        <v>0</v>
      </c>
      <c r="BA805" s="161"/>
      <c r="BB805" s="166">
        <f>IF(PMKAFAAPAYER[[#This Row],[ ]]="Payé",PMKAFAAPAYER[[#This Row],[23.04.2025]],0)</f>
        <v>0</v>
      </c>
      <c r="BC805" s="161"/>
      <c r="BD805" s="176">
        <f>IF(PMKAFAAPAYER[[#This Row],[ ]]="Payé",PMKAFAAPAYER[[#This Row],[30.04.2025]],0)</f>
        <v>0</v>
      </c>
      <c r="BE805" s="18">
        <f t="shared" si="189"/>
        <v>0</v>
      </c>
      <c r="BF805" s="162"/>
      <c r="BG805" s="166">
        <f>IF(PMKAFAAPAYER[[#This Row],[ ]]="Payé",PMKAFAAPAYER[[#This Row],[07.05.2025]],0)</f>
        <v>0</v>
      </c>
      <c r="BH805" s="161"/>
      <c r="BI805" s="166">
        <f>IF(PMKAFAAPAYER[[#This Row],[ ]]="Payé",PMKAFAAPAYER[[#This Row],[14.05.2025]],0)</f>
        <v>0</v>
      </c>
      <c r="BJ805" s="161"/>
      <c r="BK805" s="166">
        <f>IF(PMKAFAAPAYER[[#This Row],[ ]]="Payé",PMKAFAAPAYER[[#This Row],[21.05.2025]],0)</f>
        <v>0</v>
      </c>
      <c r="BL805" s="161"/>
      <c r="BM805" s="176">
        <f>IF(PMKAFAAPAYER[[#This Row],[ ]]="Payé",PMKAFAAPAYER[[#This Row],[28.05.2025]],0)</f>
        <v>0</v>
      </c>
      <c r="BN805" s="17">
        <f t="shared" si="190"/>
        <v>0</v>
      </c>
      <c r="BO805" s="162"/>
      <c r="BP805" s="166">
        <f>IF(PMKAFAAPAYER[[#This Row],[ ]]="Payé",PMKAFAAPAYER[[#This Row],[04.06.2025]],0)</f>
        <v>0</v>
      </c>
      <c r="BQ805" s="161"/>
      <c r="BR805" s="166">
        <f>IF(PMKAFAAPAYER[[#This Row],[ ]]="Payé",PMKAFAAPAYER[[#This Row],[11.06.2025]],0)</f>
        <v>0</v>
      </c>
      <c r="BS805" s="161"/>
      <c r="BT805" s="166">
        <f>IF(PMKAFAAPAYER[[#This Row],[ ]]="Payé",PMKAFAAPAYER[[#This Row],[18.06.2025]],0)</f>
        <v>0</v>
      </c>
      <c r="BU805" s="161"/>
      <c r="BV805" s="176">
        <f>IF(PMKAFAAPAYER[[#This Row],[ ]]="Payé",PMKAFAAPAYER[[#This Row],[25.06.2025]],0)</f>
        <v>0</v>
      </c>
      <c r="BW805" s="18">
        <f t="shared" si="191"/>
        <v>0</v>
      </c>
      <c r="BX805" s="162"/>
      <c r="BY805" s="166">
        <f>IF(PMKAFAAPAYER[[#This Row],[ ]]="Payé",PMKAFAAPAYER[[#This Row],[02.07.2025]],0)</f>
        <v>0</v>
      </c>
      <c r="BZ805" s="161"/>
      <c r="CA805" s="166">
        <f>IF(PMKAFAAPAYER[[#This Row],[ ]]="Payé",PMKAFAAPAYER[[#This Row],[09.07.2025]],0)</f>
        <v>0</v>
      </c>
      <c r="CB805" s="161"/>
      <c r="CC805" s="166">
        <f>IF(PMKAFAAPAYER[[#This Row],[ ]]="Payé",PMKAFAAPAYER[[#This Row],[16.07.2025]],0)</f>
        <v>0</v>
      </c>
      <c r="CD805" s="161"/>
      <c r="CE805" s="166">
        <f>IF(PMKAFAAPAYER[[#This Row],[ ]]="Payé",PMKAFAAPAYER[[#This Row],[23.07.2025]],0)</f>
        <v>0</v>
      </c>
      <c r="CF805" s="161"/>
      <c r="CG805" s="176">
        <f>IF(PMKAFAAPAYER[[#This Row],[ ]]="Payé",PMKAFAAPAYER[[#This Row],[30.07.2025]],0)</f>
        <v>0</v>
      </c>
      <c r="CH805" s="17">
        <f t="shared" si="192"/>
        <v>0</v>
      </c>
      <c r="CI805" s="162"/>
      <c r="CJ805" s="166">
        <f>IF(PMKAFAAPAYER[[#This Row],[ ]]="Payé",PMKAFAAPAYER[[#This Row],[06.08.2025]],0)</f>
        <v>0</v>
      </c>
      <c r="CK805" s="161"/>
      <c r="CL805" s="166">
        <f>IF(PMKAFAAPAYER[[#This Row],[ ]]="Payé",PMKAFAAPAYER[[#This Row],[13.08.2025]],0)</f>
        <v>0</v>
      </c>
      <c r="CM805" s="161"/>
      <c r="CN805" s="166">
        <f>IF(PMKAFAAPAYER[[#This Row],[ ]]="Payé",PMKAFAAPAYER[[#This Row],[20.08.2025]],0)</f>
        <v>0</v>
      </c>
      <c r="CO805" s="161"/>
      <c r="CP805" s="176">
        <f>IF(PMKAFAAPAYER[[#This Row],[ ]]="Payé",PMKAFAAPAYER[[#This Row],[27.08.2025]],0)</f>
        <v>0</v>
      </c>
      <c r="CQ805" s="18">
        <f t="shared" si="193"/>
        <v>0</v>
      </c>
      <c r="CR805" s="162"/>
      <c r="CS805" s="166">
        <f>IF(PMKAFAAPAYER[[#This Row],[ ]]="Payé",PMKAFAAPAYER[[#This Row],[03.09.2025]],0)</f>
        <v>0</v>
      </c>
      <c r="CT805" s="161"/>
      <c r="CU805" s="166">
        <f>IF(PMKAFAAPAYER[[#This Row],[ ]]="Payé",PMKAFAAPAYER[[#This Row],[10.09.2025]],0)</f>
        <v>0</v>
      </c>
      <c r="CV805" s="161"/>
      <c r="CW805" s="166">
        <f>IF(PMKAFAAPAYER[[#This Row],[ ]]="Payé",PMKAFAAPAYER[[#This Row],[17.09.2025]],0)</f>
        <v>0</v>
      </c>
      <c r="CX805" s="161"/>
      <c r="CY805" s="176">
        <f>IF(PMKAFAAPAYER[[#This Row],[ ]]="Payé",PMKAFAAPAYER[[#This Row],[24.09.2025]],0)</f>
        <v>0</v>
      </c>
      <c r="CZ805" s="17">
        <f t="shared" si="194"/>
        <v>0</v>
      </c>
      <c r="DA805" s="162"/>
      <c r="DB805" s="166">
        <f>IF(PMKAFAAPAYER[[#This Row],[ ]]="Payé",PMKAFAAPAYER[[#This Row],[01.10.2025]],0)</f>
        <v>0</v>
      </c>
      <c r="DC805" s="161"/>
      <c r="DD805" s="166">
        <f>IF(PMKAFAAPAYER[[#This Row],[ ]]="Payé",PMKAFAAPAYER[[#This Row],[08.10.2025]],0)</f>
        <v>0</v>
      </c>
      <c r="DE805" s="161"/>
      <c r="DF805" s="166">
        <f>IF(PMKAFAAPAYER[[#This Row],[ ]]="Payé",PMKAFAAPAYER[[#This Row],[15.10.2025]],0)</f>
        <v>0</v>
      </c>
      <c r="DG805" s="161"/>
      <c r="DH805" s="166">
        <f>IF(PMKAFAAPAYER[[#This Row],[ ]]="Payé",PMKAFAAPAYER[[#This Row],[22.10.2025]],0)</f>
        <v>0</v>
      </c>
      <c r="DI805" s="161"/>
      <c r="DJ805" s="176">
        <f>IF(PMKAFAAPAYER[[#This Row],[ ]]="Payé",PMKAFAAPAYER[[#This Row],[29.10.2025]],0)</f>
        <v>0</v>
      </c>
      <c r="DK805" s="18">
        <f t="shared" si="195"/>
        <v>0</v>
      </c>
      <c r="DL805" s="162"/>
      <c r="DM805" s="166">
        <f>IF(PMKAFAAPAYER[[#This Row],[ ]]="Payé",PMKAFAAPAYER[[#This Row],[05.11.2025]],0)</f>
        <v>0</v>
      </c>
      <c r="DN805" s="161"/>
      <c r="DO805" s="166">
        <f>IF(PMKAFAAPAYER[[#This Row],[ ]]="Payé",PMKAFAAPAYER[[#This Row],[12.11.2025]],0)</f>
        <v>0</v>
      </c>
      <c r="DP805" s="161"/>
      <c r="DQ805" s="166">
        <f>IF(PMKAFAAPAYER[[#This Row],[ ]]="Payé",PMKAFAAPAYER[[#This Row],[19.11.2025]],0)</f>
        <v>0</v>
      </c>
      <c r="DR805" s="161"/>
      <c r="DS805" s="176">
        <f>IF(PMKAFAAPAYER[[#This Row],[ ]]="Payé",PMKAFAAPAYER[[#This Row],[26.11.2025]],0)</f>
        <v>0</v>
      </c>
      <c r="DT805" s="17">
        <f t="shared" si="196"/>
        <v>0</v>
      </c>
      <c r="DU805" s="162"/>
      <c r="DV805" s="166">
        <f>IF(PMKAFAAPAYER[[#This Row],[ ]]="Payé",PMKAFAAPAYER[[#This Row],[03.12.2025]],0)</f>
        <v>0</v>
      </c>
      <c r="DW805" s="161"/>
      <c r="DX805" s="166">
        <f>IF(PMKAFAAPAYER[[#This Row],[ ]]="Payé",PMKAFAAPAYER[[#This Row],[10.12.2025]],0)</f>
        <v>0</v>
      </c>
      <c r="DY805" s="161"/>
      <c r="DZ805" s="166">
        <f>IF(PMKAFAAPAYER[[#This Row],[ ]]="Payé",PMKAFAAPAYER[[#This Row],[17.12.2025]],0)</f>
        <v>0</v>
      </c>
      <c r="EA805" s="161"/>
      <c r="EB805" s="166">
        <f>IF(PMKAFAAPAYER[[#This Row],[ ]]="Payé",PMKAFAAPAYER[[#This Row],[24.12.2025]],0)</f>
        <v>0</v>
      </c>
      <c r="EC805" s="161"/>
      <c r="ED805" s="176">
        <f>IF(PMKAFAAPAYER[[#This Row],[ ]]="Payé",PMKAFAAPAYER[[#This Row],[31.12.2025]],0)</f>
        <v>0</v>
      </c>
      <c r="EE805" s="18">
        <f t="shared" si="197"/>
        <v>0</v>
      </c>
      <c r="EF805" s="11">
        <f t="shared" si="198"/>
        <v>0</v>
      </c>
      <c r="EG805" s="16">
        <f>+PMKAFAAPAYER[[#This Row],[CHF]]-PMKAFAAPAYER[[#This Row],[T2025]]</f>
        <v>0</v>
      </c>
    </row>
    <row r="806" spans="1:137" x14ac:dyDescent="0.3">
      <c r="A806" s="9">
        <f t="shared" si="199"/>
        <v>801</v>
      </c>
      <c r="B806" s="250"/>
      <c r="C806" s="251"/>
      <c r="D806" s="252"/>
      <c r="E806" s="253"/>
      <c r="F806" s="265">
        <f t="shared" si="185"/>
        <v>0</v>
      </c>
      <c r="G806" s="254"/>
      <c r="H806" s="255"/>
      <c r="I806" s="256"/>
      <c r="J806" s="14"/>
      <c r="K806" s="14"/>
      <c r="L806" s="14"/>
      <c r="N806" s="15"/>
      <c r="P806" s="258"/>
      <c r="Q806" s="259"/>
      <c r="R806" s="260"/>
      <c r="S806" s="166">
        <f>IF(PMKAFAAPAYER[[#This Row],[ ]]="Payé",PMKAFAAPAYER[[#This Row],[02.01.2025]],0)</f>
        <v>0</v>
      </c>
      <c r="T806" s="234"/>
      <c r="U806" s="166">
        <f>IF(PMKAFAAPAYER[[#This Row],[ ]]="Payé",PMKAFAAPAYER[[#This Row],[09.01.2025]],0)</f>
        <v>0</v>
      </c>
      <c r="V806" s="234"/>
      <c r="W806" s="166">
        <f>IF(PMKAFAAPAYER[[#This Row],[ ]]="Payé",PMKAFAAPAYER[[#This Row],[16.01.2025]],0)</f>
        <v>0</v>
      </c>
      <c r="X806" s="234"/>
      <c r="Y806" s="166">
        <f>IF(PMKAFAAPAYER[[#This Row],[ ]]="Payé",PMKAFAAPAYER[[#This Row],[23.01.2025]],0)</f>
        <v>0</v>
      </c>
      <c r="Z806" s="234"/>
      <c r="AA806" s="176">
        <f>IF(PMKAFAAPAYER[[#This Row],[ ]]="Payé",PMKAFAAPAYER[[#This Row],[30.01.2025]],0)</f>
        <v>0</v>
      </c>
      <c r="AB806" s="32">
        <f t="shared" si="186"/>
        <v>0</v>
      </c>
      <c r="AC806" s="234"/>
      <c r="AD806" s="166">
        <f>IF(PMKAFAAPAYER[[#This Row],[ ]]="Payé",PMKAFAAPAYER[[#This Row],[06.02.2025]],0)</f>
        <v>0</v>
      </c>
      <c r="AE806" s="234"/>
      <c r="AF806" s="166">
        <f>IF(PMKAFAAPAYER[[#This Row],[ ]]="Payé",PMKAFAAPAYER[[#This Row],[13.02.2025]],0)</f>
        <v>0</v>
      </c>
      <c r="AG806" s="234"/>
      <c r="AH806" s="166">
        <f>IF(PMKAFAAPAYER[[#This Row],[ ]]="Payé",PMKAFAAPAYER[[#This Row],[20.02.2025]],0)</f>
        <v>0</v>
      </c>
      <c r="AI806" s="234"/>
      <c r="AJ806" s="176">
        <f>IF(PMKAFAAPAYER[[#This Row],[ ]]="Payé",PMKAFAAPAYER[[#This Row],[27.02.2025]],0)</f>
        <v>0</v>
      </c>
      <c r="AK806" s="47">
        <f t="shared" si="187"/>
        <v>0</v>
      </c>
      <c r="AL806" s="162"/>
      <c r="AM806" s="166">
        <f>IF(PMKAFAAPAYER[[#This Row],[ ]]="Payé",PMKAFAAPAYER[[#This Row],[05.03.2025]],0)</f>
        <v>0</v>
      </c>
      <c r="AN806" s="161"/>
      <c r="AO806" s="166">
        <f>IF(PMKAFAAPAYER[[#This Row],[ ]]="Payé",PMKAFAAPAYER[[#This Row],[12.03.2025]],0)</f>
        <v>0</v>
      </c>
      <c r="AP806" s="161"/>
      <c r="AQ806" s="166">
        <f>IF(PMKAFAAPAYER[[#This Row],[ ]]="Payé",PMKAFAAPAYER[[#This Row],[19.03.2025]],0)</f>
        <v>0</v>
      </c>
      <c r="AR806" s="161"/>
      <c r="AS806" s="176">
        <f>IF(PMKAFAAPAYER[[#This Row],[ ]]="Payé",PMKAFAAPAYER[[#This Row],[26.03.2025]],0)</f>
        <v>0</v>
      </c>
      <c r="AT806" s="17">
        <f t="shared" si="188"/>
        <v>0</v>
      </c>
      <c r="AU806" s="162"/>
      <c r="AV806" s="166">
        <f>IF(PMKAFAAPAYER[[#This Row],[ ]]="Payé",PMKAFAAPAYER[[#This Row],[02.04.2025]],0)</f>
        <v>0</v>
      </c>
      <c r="AW806" s="161"/>
      <c r="AX806" s="166">
        <f>IF(PMKAFAAPAYER[[#This Row],[ ]]="Payé",PMKAFAAPAYER[[#This Row],[09.04.2025]],0)</f>
        <v>0</v>
      </c>
      <c r="AY806" s="161"/>
      <c r="AZ806" s="166">
        <f>IF(PMKAFAAPAYER[[#This Row],[ ]]="Payé",PMKAFAAPAYER[[#This Row],[16.04.2025]],0)</f>
        <v>0</v>
      </c>
      <c r="BA806" s="161"/>
      <c r="BB806" s="166">
        <f>IF(PMKAFAAPAYER[[#This Row],[ ]]="Payé",PMKAFAAPAYER[[#This Row],[23.04.2025]],0)</f>
        <v>0</v>
      </c>
      <c r="BC806" s="161"/>
      <c r="BD806" s="176">
        <f>IF(PMKAFAAPAYER[[#This Row],[ ]]="Payé",PMKAFAAPAYER[[#This Row],[30.04.2025]],0)</f>
        <v>0</v>
      </c>
      <c r="BE806" s="18">
        <f t="shared" si="189"/>
        <v>0</v>
      </c>
      <c r="BF806" s="162"/>
      <c r="BG806" s="166">
        <f>IF(PMKAFAAPAYER[[#This Row],[ ]]="Payé",PMKAFAAPAYER[[#This Row],[07.05.2025]],0)</f>
        <v>0</v>
      </c>
      <c r="BH806" s="161"/>
      <c r="BI806" s="166">
        <f>IF(PMKAFAAPAYER[[#This Row],[ ]]="Payé",PMKAFAAPAYER[[#This Row],[14.05.2025]],0)</f>
        <v>0</v>
      </c>
      <c r="BJ806" s="161"/>
      <c r="BK806" s="166">
        <f>IF(PMKAFAAPAYER[[#This Row],[ ]]="Payé",PMKAFAAPAYER[[#This Row],[21.05.2025]],0)</f>
        <v>0</v>
      </c>
      <c r="BL806" s="161"/>
      <c r="BM806" s="176">
        <f>IF(PMKAFAAPAYER[[#This Row],[ ]]="Payé",PMKAFAAPAYER[[#This Row],[28.05.2025]],0)</f>
        <v>0</v>
      </c>
      <c r="BN806" s="17">
        <f t="shared" si="190"/>
        <v>0</v>
      </c>
      <c r="BO806" s="162"/>
      <c r="BP806" s="166">
        <f>IF(PMKAFAAPAYER[[#This Row],[ ]]="Payé",PMKAFAAPAYER[[#This Row],[04.06.2025]],0)</f>
        <v>0</v>
      </c>
      <c r="BQ806" s="161"/>
      <c r="BR806" s="166">
        <f>IF(PMKAFAAPAYER[[#This Row],[ ]]="Payé",PMKAFAAPAYER[[#This Row],[11.06.2025]],0)</f>
        <v>0</v>
      </c>
      <c r="BS806" s="161"/>
      <c r="BT806" s="166">
        <f>IF(PMKAFAAPAYER[[#This Row],[ ]]="Payé",PMKAFAAPAYER[[#This Row],[18.06.2025]],0)</f>
        <v>0</v>
      </c>
      <c r="BU806" s="161"/>
      <c r="BV806" s="176">
        <f>IF(PMKAFAAPAYER[[#This Row],[ ]]="Payé",PMKAFAAPAYER[[#This Row],[25.06.2025]],0)</f>
        <v>0</v>
      </c>
      <c r="BW806" s="18">
        <f t="shared" si="191"/>
        <v>0</v>
      </c>
      <c r="BX806" s="162"/>
      <c r="BY806" s="166">
        <f>IF(PMKAFAAPAYER[[#This Row],[ ]]="Payé",PMKAFAAPAYER[[#This Row],[02.07.2025]],0)</f>
        <v>0</v>
      </c>
      <c r="BZ806" s="161"/>
      <c r="CA806" s="166">
        <f>IF(PMKAFAAPAYER[[#This Row],[ ]]="Payé",PMKAFAAPAYER[[#This Row],[09.07.2025]],0)</f>
        <v>0</v>
      </c>
      <c r="CB806" s="161"/>
      <c r="CC806" s="166">
        <f>IF(PMKAFAAPAYER[[#This Row],[ ]]="Payé",PMKAFAAPAYER[[#This Row],[16.07.2025]],0)</f>
        <v>0</v>
      </c>
      <c r="CD806" s="161"/>
      <c r="CE806" s="166">
        <f>IF(PMKAFAAPAYER[[#This Row],[ ]]="Payé",PMKAFAAPAYER[[#This Row],[23.07.2025]],0)</f>
        <v>0</v>
      </c>
      <c r="CF806" s="161"/>
      <c r="CG806" s="176">
        <f>IF(PMKAFAAPAYER[[#This Row],[ ]]="Payé",PMKAFAAPAYER[[#This Row],[30.07.2025]],0)</f>
        <v>0</v>
      </c>
      <c r="CH806" s="17">
        <f t="shared" si="192"/>
        <v>0</v>
      </c>
      <c r="CI806" s="162"/>
      <c r="CJ806" s="166">
        <f>IF(PMKAFAAPAYER[[#This Row],[ ]]="Payé",PMKAFAAPAYER[[#This Row],[06.08.2025]],0)</f>
        <v>0</v>
      </c>
      <c r="CK806" s="161"/>
      <c r="CL806" s="166">
        <f>IF(PMKAFAAPAYER[[#This Row],[ ]]="Payé",PMKAFAAPAYER[[#This Row],[13.08.2025]],0)</f>
        <v>0</v>
      </c>
      <c r="CM806" s="161"/>
      <c r="CN806" s="166">
        <f>IF(PMKAFAAPAYER[[#This Row],[ ]]="Payé",PMKAFAAPAYER[[#This Row],[20.08.2025]],0)</f>
        <v>0</v>
      </c>
      <c r="CO806" s="161"/>
      <c r="CP806" s="176">
        <f>IF(PMKAFAAPAYER[[#This Row],[ ]]="Payé",PMKAFAAPAYER[[#This Row],[27.08.2025]],0)</f>
        <v>0</v>
      </c>
      <c r="CQ806" s="18">
        <f t="shared" si="193"/>
        <v>0</v>
      </c>
      <c r="CR806" s="162"/>
      <c r="CS806" s="166">
        <f>IF(PMKAFAAPAYER[[#This Row],[ ]]="Payé",PMKAFAAPAYER[[#This Row],[03.09.2025]],0)</f>
        <v>0</v>
      </c>
      <c r="CT806" s="161"/>
      <c r="CU806" s="166">
        <f>IF(PMKAFAAPAYER[[#This Row],[ ]]="Payé",PMKAFAAPAYER[[#This Row],[10.09.2025]],0)</f>
        <v>0</v>
      </c>
      <c r="CV806" s="161"/>
      <c r="CW806" s="166">
        <f>IF(PMKAFAAPAYER[[#This Row],[ ]]="Payé",PMKAFAAPAYER[[#This Row],[17.09.2025]],0)</f>
        <v>0</v>
      </c>
      <c r="CX806" s="161"/>
      <c r="CY806" s="176">
        <f>IF(PMKAFAAPAYER[[#This Row],[ ]]="Payé",PMKAFAAPAYER[[#This Row],[24.09.2025]],0)</f>
        <v>0</v>
      </c>
      <c r="CZ806" s="17">
        <f t="shared" si="194"/>
        <v>0</v>
      </c>
      <c r="DA806" s="162"/>
      <c r="DB806" s="166">
        <f>IF(PMKAFAAPAYER[[#This Row],[ ]]="Payé",PMKAFAAPAYER[[#This Row],[01.10.2025]],0)</f>
        <v>0</v>
      </c>
      <c r="DC806" s="161"/>
      <c r="DD806" s="166">
        <f>IF(PMKAFAAPAYER[[#This Row],[ ]]="Payé",PMKAFAAPAYER[[#This Row],[08.10.2025]],0)</f>
        <v>0</v>
      </c>
      <c r="DE806" s="161"/>
      <c r="DF806" s="166">
        <f>IF(PMKAFAAPAYER[[#This Row],[ ]]="Payé",PMKAFAAPAYER[[#This Row],[15.10.2025]],0)</f>
        <v>0</v>
      </c>
      <c r="DG806" s="161"/>
      <c r="DH806" s="166">
        <f>IF(PMKAFAAPAYER[[#This Row],[ ]]="Payé",PMKAFAAPAYER[[#This Row],[22.10.2025]],0)</f>
        <v>0</v>
      </c>
      <c r="DI806" s="161"/>
      <c r="DJ806" s="176">
        <f>IF(PMKAFAAPAYER[[#This Row],[ ]]="Payé",PMKAFAAPAYER[[#This Row],[29.10.2025]],0)</f>
        <v>0</v>
      </c>
      <c r="DK806" s="18">
        <f t="shared" si="195"/>
        <v>0</v>
      </c>
      <c r="DL806" s="162"/>
      <c r="DM806" s="166">
        <f>IF(PMKAFAAPAYER[[#This Row],[ ]]="Payé",PMKAFAAPAYER[[#This Row],[05.11.2025]],0)</f>
        <v>0</v>
      </c>
      <c r="DN806" s="161"/>
      <c r="DO806" s="166">
        <f>IF(PMKAFAAPAYER[[#This Row],[ ]]="Payé",PMKAFAAPAYER[[#This Row],[12.11.2025]],0)</f>
        <v>0</v>
      </c>
      <c r="DP806" s="161"/>
      <c r="DQ806" s="166">
        <f>IF(PMKAFAAPAYER[[#This Row],[ ]]="Payé",PMKAFAAPAYER[[#This Row],[19.11.2025]],0)</f>
        <v>0</v>
      </c>
      <c r="DR806" s="161"/>
      <c r="DS806" s="176">
        <f>IF(PMKAFAAPAYER[[#This Row],[ ]]="Payé",PMKAFAAPAYER[[#This Row],[26.11.2025]],0)</f>
        <v>0</v>
      </c>
      <c r="DT806" s="17">
        <f t="shared" si="196"/>
        <v>0</v>
      </c>
      <c r="DU806" s="162"/>
      <c r="DV806" s="166">
        <f>IF(PMKAFAAPAYER[[#This Row],[ ]]="Payé",PMKAFAAPAYER[[#This Row],[03.12.2025]],0)</f>
        <v>0</v>
      </c>
      <c r="DW806" s="161"/>
      <c r="DX806" s="166">
        <f>IF(PMKAFAAPAYER[[#This Row],[ ]]="Payé",PMKAFAAPAYER[[#This Row],[10.12.2025]],0)</f>
        <v>0</v>
      </c>
      <c r="DY806" s="161"/>
      <c r="DZ806" s="166">
        <f>IF(PMKAFAAPAYER[[#This Row],[ ]]="Payé",PMKAFAAPAYER[[#This Row],[17.12.2025]],0)</f>
        <v>0</v>
      </c>
      <c r="EA806" s="161"/>
      <c r="EB806" s="166">
        <f>IF(PMKAFAAPAYER[[#This Row],[ ]]="Payé",PMKAFAAPAYER[[#This Row],[24.12.2025]],0)</f>
        <v>0</v>
      </c>
      <c r="EC806" s="161"/>
      <c r="ED806" s="176">
        <f>IF(PMKAFAAPAYER[[#This Row],[ ]]="Payé",PMKAFAAPAYER[[#This Row],[31.12.2025]],0)</f>
        <v>0</v>
      </c>
      <c r="EE806" s="18">
        <f t="shared" si="197"/>
        <v>0</v>
      </c>
      <c r="EF806" s="11">
        <f t="shared" si="198"/>
        <v>0</v>
      </c>
      <c r="EG806" s="16">
        <f>+PMKAFAAPAYER[[#This Row],[CHF]]-PMKAFAAPAYER[[#This Row],[T2025]]</f>
        <v>0</v>
      </c>
    </row>
    <row r="807" spans="1:137" x14ac:dyDescent="0.3">
      <c r="A807" s="9">
        <f t="shared" si="199"/>
        <v>802</v>
      </c>
      <c r="B807" s="250"/>
      <c r="C807" s="251"/>
      <c r="D807" s="252"/>
      <c r="E807" s="253"/>
      <c r="F807" s="265">
        <f t="shared" si="185"/>
        <v>0</v>
      </c>
      <c r="G807" s="254"/>
      <c r="H807" s="255"/>
      <c r="I807" s="256"/>
      <c r="J807" s="14"/>
      <c r="K807" s="14"/>
      <c r="L807" s="14"/>
      <c r="N807" s="15"/>
      <c r="P807" s="258"/>
      <c r="Q807" s="259"/>
      <c r="R807" s="260"/>
      <c r="S807" s="166">
        <f>IF(PMKAFAAPAYER[[#This Row],[ ]]="Payé",PMKAFAAPAYER[[#This Row],[02.01.2025]],0)</f>
        <v>0</v>
      </c>
      <c r="T807" s="234"/>
      <c r="U807" s="166">
        <f>IF(PMKAFAAPAYER[[#This Row],[ ]]="Payé",PMKAFAAPAYER[[#This Row],[09.01.2025]],0)</f>
        <v>0</v>
      </c>
      <c r="V807" s="234"/>
      <c r="W807" s="166">
        <f>IF(PMKAFAAPAYER[[#This Row],[ ]]="Payé",PMKAFAAPAYER[[#This Row],[16.01.2025]],0)</f>
        <v>0</v>
      </c>
      <c r="X807" s="234"/>
      <c r="Y807" s="166">
        <f>IF(PMKAFAAPAYER[[#This Row],[ ]]="Payé",PMKAFAAPAYER[[#This Row],[23.01.2025]],0)</f>
        <v>0</v>
      </c>
      <c r="Z807" s="234"/>
      <c r="AA807" s="176">
        <f>IF(PMKAFAAPAYER[[#This Row],[ ]]="Payé",PMKAFAAPAYER[[#This Row],[30.01.2025]],0)</f>
        <v>0</v>
      </c>
      <c r="AB807" s="32">
        <f t="shared" si="186"/>
        <v>0</v>
      </c>
      <c r="AC807" s="234"/>
      <c r="AD807" s="166">
        <f>IF(PMKAFAAPAYER[[#This Row],[ ]]="Payé",PMKAFAAPAYER[[#This Row],[06.02.2025]],0)</f>
        <v>0</v>
      </c>
      <c r="AE807" s="234"/>
      <c r="AF807" s="166">
        <f>IF(PMKAFAAPAYER[[#This Row],[ ]]="Payé",PMKAFAAPAYER[[#This Row],[13.02.2025]],0)</f>
        <v>0</v>
      </c>
      <c r="AG807" s="234"/>
      <c r="AH807" s="166">
        <f>IF(PMKAFAAPAYER[[#This Row],[ ]]="Payé",PMKAFAAPAYER[[#This Row],[20.02.2025]],0)</f>
        <v>0</v>
      </c>
      <c r="AI807" s="234"/>
      <c r="AJ807" s="176">
        <f>IF(PMKAFAAPAYER[[#This Row],[ ]]="Payé",PMKAFAAPAYER[[#This Row],[27.02.2025]],0)</f>
        <v>0</v>
      </c>
      <c r="AK807" s="47">
        <f t="shared" si="187"/>
        <v>0</v>
      </c>
      <c r="AL807" s="162"/>
      <c r="AM807" s="166">
        <f>IF(PMKAFAAPAYER[[#This Row],[ ]]="Payé",PMKAFAAPAYER[[#This Row],[05.03.2025]],0)</f>
        <v>0</v>
      </c>
      <c r="AN807" s="161"/>
      <c r="AO807" s="166">
        <f>IF(PMKAFAAPAYER[[#This Row],[ ]]="Payé",PMKAFAAPAYER[[#This Row],[12.03.2025]],0)</f>
        <v>0</v>
      </c>
      <c r="AP807" s="161"/>
      <c r="AQ807" s="166">
        <f>IF(PMKAFAAPAYER[[#This Row],[ ]]="Payé",PMKAFAAPAYER[[#This Row],[19.03.2025]],0)</f>
        <v>0</v>
      </c>
      <c r="AR807" s="161"/>
      <c r="AS807" s="176">
        <f>IF(PMKAFAAPAYER[[#This Row],[ ]]="Payé",PMKAFAAPAYER[[#This Row],[26.03.2025]],0)</f>
        <v>0</v>
      </c>
      <c r="AT807" s="17">
        <f t="shared" si="188"/>
        <v>0</v>
      </c>
      <c r="AU807" s="162"/>
      <c r="AV807" s="166">
        <f>IF(PMKAFAAPAYER[[#This Row],[ ]]="Payé",PMKAFAAPAYER[[#This Row],[02.04.2025]],0)</f>
        <v>0</v>
      </c>
      <c r="AW807" s="161"/>
      <c r="AX807" s="166">
        <f>IF(PMKAFAAPAYER[[#This Row],[ ]]="Payé",PMKAFAAPAYER[[#This Row],[09.04.2025]],0)</f>
        <v>0</v>
      </c>
      <c r="AY807" s="161"/>
      <c r="AZ807" s="166">
        <f>IF(PMKAFAAPAYER[[#This Row],[ ]]="Payé",PMKAFAAPAYER[[#This Row],[16.04.2025]],0)</f>
        <v>0</v>
      </c>
      <c r="BA807" s="161"/>
      <c r="BB807" s="166">
        <f>IF(PMKAFAAPAYER[[#This Row],[ ]]="Payé",PMKAFAAPAYER[[#This Row],[23.04.2025]],0)</f>
        <v>0</v>
      </c>
      <c r="BC807" s="161"/>
      <c r="BD807" s="176">
        <f>IF(PMKAFAAPAYER[[#This Row],[ ]]="Payé",PMKAFAAPAYER[[#This Row],[30.04.2025]],0)</f>
        <v>0</v>
      </c>
      <c r="BE807" s="18">
        <f t="shared" si="189"/>
        <v>0</v>
      </c>
      <c r="BF807" s="162"/>
      <c r="BG807" s="166">
        <f>IF(PMKAFAAPAYER[[#This Row],[ ]]="Payé",PMKAFAAPAYER[[#This Row],[07.05.2025]],0)</f>
        <v>0</v>
      </c>
      <c r="BH807" s="161"/>
      <c r="BI807" s="166">
        <f>IF(PMKAFAAPAYER[[#This Row],[ ]]="Payé",PMKAFAAPAYER[[#This Row],[14.05.2025]],0)</f>
        <v>0</v>
      </c>
      <c r="BJ807" s="161"/>
      <c r="BK807" s="166">
        <f>IF(PMKAFAAPAYER[[#This Row],[ ]]="Payé",PMKAFAAPAYER[[#This Row],[21.05.2025]],0)</f>
        <v>0</v>
      </c>
      <c r="BL807" s="161"/>
      <c r="BM807" s="176">
        <f>IF(PMKAFAAPAYER[[#This Row],[ ]]="Payé",PMKAFAAPAYER[[#This Row],[28.05.2025]],0)</f>
        <v>0</v>
      </c>
      <c r="BN807" s="17">
        <f t="shared" si="190"/>
        <v>0</v>
      </c>
      <c r="BO807" s="162"/>
      <c r="BP807" s="166">
        <f>IF(PMKAFAAPAYER[[#This Row],[ ]]="Payé",PMKAFAAPAYER[[#This Row],[04.06.2025]],0)</f>
        <v>0</v>
      </c>
      <c r="BQ807" s="161"/>
      <c r="BR807" s="166">
        <f>IF(PMKAFAAPAYER[[#This Row],[ ]]="Payé",PMKAFAAPAYER[[#This Row],[11.06.2025]],0)</f>
        <v>0</v>
      </c>
      <c r="BS807" s="161"/>
      <c r="BT807" s="166">
        <f>IF(PMKAFAAPAYER[[#This Row],[ ]]="Payé",PMKAFAAPAYER[[#This Row],[18.06.2025]],0)</f>
        <v>0</v>
      </c>
      <c r="BU807" s="161"/>
      <c r="BV807" s="176">
        <f>IF(PMKAFAAPAYER[[#This Row],[ ]]="Payé",PMKAFAAPAYER[[#This Row],[25.06.2025]],0)</f>
        <v>0</v>
      </c>
      <c r="BW807" s="18">
        <f t="shared" si="191"/>
        <v>0</v>
      </c>
      <c r="BX807" s="162"/>
      <c r="BY807" s="166">
        <f>IF(PMKAFAAPAYER[[#This Row],[ ]]="Payé",PMKAFAAPAYER[[#This Row],[02.07.2025]],0)</f>
        <v>0</v>
      </c>
      <c r="BZ807" s="161"/>
      <c r="CA807" s="166">
        <f>IF(PMKAFAAPAYER[[#This Row],[ ]]="Payé",PMKAFAAPAYER[[#This Row],[09.07.2025]],0)</f>
        <v>0</v>
      </c>
      <c r="CB807" s="161"/>
      <c r="CC807" s="166">
        <f>IF(PMKAFAAPAYER[[#This Row],[ ]]="Payé",PMKAFAAPAYER[[#This Row],[16.07.2025]],0)</f>
        <v>0</v>
      </c>
      <c r="CD807" s="161"/>
      <c r="CE807" s="166">
        <f>IF(PMKAFAAPAYER[[#This Row],[ ]]="Payé",PMKAFAAPAYER[[#This Row],[23.07.2025]],0)</f>
        <v>0</v>
      </c>
      <c r="CF807" s="161"/>
      <c r="CG807" s="176">
        <f>IF(PMKAFAAPAYER[[#This Row],[ ]]="Payé",PMKAFAAPAYER[[#This Row],[30.07.2025]],0)</f>
        <v>0</v>
      </c>
      <c r="CH807" s="17">
        <f t="shared" si="192"/>
        <v>0</v>
      </c>
      <c r="CI807" s="162"/>
      <c r="CJ807" s="166">
        <f>IF(PMKAFAAPAYER[[#This Row],[ ]]="Payé",PMKAFAAPAYER[[#This Row],[06.08.2025]],0)</f>
        <v>0</v>
      </c>
      <c r="CK807" s="161"/>
      <c r="CL807" s="166">
        <f>IF(PMKAFAAPAYER[[#This Row],[ ]]="Payé",PMKAFAAPAYER[[#This Row],[13.08.2025]],0)</f>
        <v>0</v>
      </c>
      <c r="CM807" s="161"/>
      <c r="CN807" s="166">
        <f>IF(PMKAFAAPAYER[[#This Row],[ ]]="Payé",PMKAFAAPAYER[[#This Row],[20.08.2025]],0)</f>
        <v>0</v>
      </c>
      <c r="CO807" s="161"/>
      <c r="CP807" s="176">
        <f>IF(PMKAFAAPAYER[[#This Row],[ ]]="Payé",PMKAFAAPAYER[[#This Row],[27.08.2025]],0)</f>
        <v>0</v>
      </c>
      <c r="CQ807" s="18">
        <f t="shared" si="193"/>
        <v>0</v>
      </c>
      <c r="CR807" s="162"/>
      <c r="CS807" s="166">
        <f>IF(PMKAFAAPAYER[[#This Row],[ ]]="Payé",PMKAFAAPAYER[[#This Row],[03.09.2025]],0)</f>
        <v>0</v>
      </c>
      <c r="CT807" s="161"/>
      <c r="CU807" s="166">
        <f>IF(PMKAFAAPAYER[[#This Row],[ ]]="Payé",PMKAFAAPAYER[[#This Row],[10.09.2025]],0)</f>
        <v>0</v>
      </c>
      <c r="CV807" s="161"/>
      <c r="CW807" s="166">
        <f>IF(PMKAFAAPAYER[[#This Row],[ ]]="Payé",PMKAFAAPAYER[[#This Row],[17.09.2025]],0)</f>
        <v>0</v>
      </c>
      <c r="CX807" s="161"/>
      <c r="CY807" s="176">
        <f>IF(PMKAFAAPAYER[[#This Row],[ ]]="Payé",PMKAFAAPAYER[[#This Row],[24.09.2025]],0)</f>
        <v>0</v>
      </c>
      <c r="CZ807" s="17">
        <f t="shared" si="194"/>
        <v>0</v>
      </c>
      <c r="DA807" s="162"/>
      <c r="DB807" s="166">
        <f>IF(PMKAFAAPAYER[[#This Row],[ ]]="Payé",PMKAFAAPAYER[[#This Row],[01.10.2025]],0)</f>
        <v>0</v>
      </c>
      <c r="DC807" s="161"/>
      <c r="DD807" s="166">
        <f>IF(PMKAFAAPAYER[[#This Row],[ ]]="Payé",PMKAFAAPAYER[[#This Row],[08.10.2025]],0)</f>
        <v>0</v>
      </c>
      <c r="DE807" s="161"/>
      <c r="DF807" s="166">
        <f>IF(PMKAFAAPAYER[[#This Row],[ ]]="Payé",PMKAFAAPAYER[[#This Row],[15.10.2025]],0)</f>
        <v>0</v>
      </c>
      <c r="DG807" s="161"/>
      <c r="DH807" s="166">
        <f>IF(PMKAFAAPAYER[[#This Row],[ ]]="Payé",PMKAFAAPAYER[[#This Row],[22.10.2025]],0)</f>
        <v>0</v>
      </c>
      <c r="DI807" s="161"/>
      <c r="DJ807" s="176">
        <f>IF(PMKAFAAPAYER[[#This Row],[ ]]="Payé",PMKAFAAPAYER[[#This Row],[29.10.2025]],0)</f>
        <v>0</v>
      </c>
      <c r="DK807" s="18">
        <f t="shared" si="195"/>
        <v>0</v>
      </c>
      <c r="DL807" s="162"/>
      <c r="DM807" s="166">
        <f>IF(PMKAFAAPAYER[[#This Row],[ ]]="Payé",PMKAFAAPAYER[[#This Row],[05.11.2025]],0)</f>
        <v>0</v>
      </c>
      <c r="DN807" s="161"/>
      <c r="DO807" s="166">
        <f>IF(PMKAFAAPAYER[[#This Row],[ ]]="Payé",PMKAFAAPAYER[[#This Row],[12.11.2025]],0)</f>
        <v>0</v>
      </c>
      <c r="DP807" s="161"/>
      <c r="DQ807" s="166">
        <f>IF(PMKAFAAPAYER[[#This Row],[ ]]="Payé",PMKAFAAPAYER[[#This Row],[19.11.2025]],0)</f>
        <v>0</v>
      </c>
      <c r="DR807" s="161"/>
      <c r="DS807" s="176">
        <f>IF(PMKAFAAPAYER[[#This Row],[ ]]="Payé",PMKAFAAPAYER[[#This Row],[26.11.2025]],0)</f>
        <v>0</v>
      </c>
      <c r="DT807" s="17">
        <f t="shared" si="196"/>
        <v>0</v>
      </c>
      <c r="DU807" s="162"/>
      <c r="DV807" s="166">
        <f>IF(PMKAFAAPAYER[[#This Row],[ ]]="Payé",PMKAFAAPAYER[[#This Row],[03.12.2025]],0)</f>
        <v>0</v>
      </c>
      <c r="DW807" s="161"/>
      <c r="DX807" s="166">
        <f>IF(PMKAFAAPAYER[[#This Row],[ ]]="Payé",PMKAFAAPAYER[[#This Row],[10.12.2025]],0)</f>
        <v>0</v>
      </c>
      <c r="DY807" s="161"/>
      <c r="DZ807" s="166">
        <f>IF(PMKAFAAPAYER[[#This Row],[ ]]="Payé",PMKAFAAPAYER[[#This Row],[17.12.2025]],0)</f>
        <v>0</v>
      </c>
      <c r="EA807" s="161"/>
      <c r="EB807" s="166">
        <f>IF(PMKAFAAPAYER[[#This Row],[ ]]="Payé",PMKAFAAPAYER[[#This Row],[24.12.2025]],0)</f>
        <v>0</v>
      </c>
      <c r="EC807" s="161"/>
      <c r="ED807" s="176">
        <f>IF(PMKAFAAPAYER[[#This Row],[ ]]="Payé",PMKAFAAPAYER[[#This Row],[31.12.2025]],0)</f>
        <v>0</v>
      </c>
      <c r="EE807" s="18">
        <f t="shared" si="197"/>
        <v>0</v>
      </c>
      <c r="EF807" s="11">
        <f t="shared" si="198"/>
        <v>0</v>
      </c>
      <c r="EG807" s="16">
        <f>+PMKAFAAPAYER[[#This Row],[CHF]]-PMKAFAAPAYER[[#This Row],[T2025]]</f>
        <v>0</v>
      </c>
    </row>
    <row r="808" spans="1:137" x14ac:dyDescent="0.3">
      <c r="A808" s="9">
        <f t="shared" si="199"/>
        <v>803</v>
      </c>
      <c r="B808" s="250"/>
      <c r="C808" s="251"/>
      <c r="D808" s="252"/>
      <c r="E808" s="253"/>
      <c r="F808" s="265">
        <f t="shared" si="185"/>
        <v>0</v>
      </c>
      <c r="G808" s="254"/>
      <c r="H808" s="255"/>
      <c r="I808" s="256"/>
      <c r="J808" s="14"/>
      <c r="K808" s="14"/>
      <c r="L808" s="14"/>
      <c r="N808" s="15"/>
      <c r="P808" s="258"/>
      <c r="Q808" s="259"/>
      <c r="R808" s="260"/>
      <c r="S808" s="166">
        <f>IF(PMKAFAAPAYER[[#This Row],[ ]]="Payé",PMKAFAAPAYER[[#This Row],[02.01.2025]],0)</f>
        <v>0</v>
      </c>
      <c r="T808" s="234"/>
      <c r="U808" s="166">
        <f>IF(PMKAFAAPAYER[[#This Row],[ ]]="Payé",PMKAFAAPAYER[[#This Row],[09.01.2025]],0)</f>
        <v>0</v>
      </c>
      <c r="V808" s="234"/>
      <c r="W808" s="166">
        <f>IF(PMKAFAAPAYER[[#This Row],[ ]]="Payé",PMKAFAAPAYER[[#This Row],[16.01.2025]],0)</f>
        <v>0</v>
      </c>
      <c r="X808" s="234"/>
      <c r="Y808" s="166">
        <f>IF(PMKAFAAPAYER[[#This Row],[ ]]="Payé",PMKAFAAPAYER[[#This Row],[23.01.2025]],0)</f>
        <v>0</v>
      </c>
      <c r="Z808" s="234"/>
      <c r="AA808" s="176">
        <f>IF(PMKAFAAPAYER[[#This Row],[ ]]="Payé",PMKAFAAPAYER[[#This Row],[30.01.2025]],0)</f>
        <v>0</v>
      </c>
      <c r="AB808" s="32">
        <f t="shared" si="186"/>
        <v>0</v>
      </c>
      <c r="AC808" s="234"/>
      <c r="AD808" s="166">
        <f>IF(PMKAFAAPAYER[[#This Row],[ ]]="Payé",PMKAFAAPAYER[[#This Row],[06.02.2025]],0)</f>
        <v>0</v>
      </c>
      <c r="AE808" s="234"/>
      <c r="AF808" s="166">
        <f>IF(PMKAFAAPAYER[[#This Row],[ ]]="Payé",PMKAFAAPAYER[[#This Row],[13.02.2025]],0)</f>
        <v>0</v>
      </c>
      <c r="AG808" s="234"/>
      <c r="AH808" s="166">
        <f>IF(PMKAFAAPAYER[[#This Row],[ ]]="Payé",PMKAFAAPAYER[[#This Row],[20.02.2025]],0)</f>
        <v>0</v>
      </c>
      <c r="AI808" s="234"/>
      <c r="AJ808" s="176">
        <f>IF(PMKAFAAPAYER[[#This Row],[ ]]="Payé",PMKAFAAPAYER[[#This Row],[27.02.2025]],0)</f>
        <v>0</v>
      </c>
      <c r="AK808" s="47">
        <f t="shared" si="187"/>
        <v>0</v>
      </c>
      <c r="AL808" s="162"/>
      <c r="AM808" s="166">
        <f>IF(PMKAFAAPAYER[[#This Row],[ ]]="Payé",PMKAFAAPAYER[[#This Row],[05.03.2025]],0)</f>
        <v>0</v>
      </c>
      <c r="AN808" s="161"/>
      <c r="AO808" s="166">
        <f>IF(PMKAFAAPAYER[[#This Row],[ ]]="Payé",PMKAFAAPAYER[[#This Row],[12.03.2025]],0)</f>
        <v>0</v>
      </c>
      <c r="AP808" s="161"/>
      <c r="AQ808" s="166">
        <f>IF(PMKAFAAPAYER[[#This Row],[ ]]="Payé",PMKAFAAPAYER[[#This Row],[19.03.2025]],0)</f>
        <v>0</v>
      </c>
      <c r="AR808" s="161"/>
      <c r="AS808" s="176">
        <f>IF(PMKAFAAPAYER[[#This Row],[ ]]="Payé",PMKAFAAPAYER[[#This Row],[26.03.2025]],0)</f>
        <v>0</v>
      </c>
      <c r="AT808" s="17">
        <f t="shared" si="188"/>
        <v>0</v>
      </c>
      <c r="AU808" s="162"/>
      <c r="AV808" s="166">
        <f>IF(PMKAFAAPAYER[[#This Row],[ ]]="Payé",PMKAFAAPAYER[[#This Row],[02.04.2025]],0)</f>
        <v>0</v>
      </c>
      <c r="AW808" s="161"/>
      <c r="AX808" s="166">
        <f>IF(PMKAFAAPAYER[[#This Row],[ ]]="Payé",PMKAFAAPAYER[[#This Row],[09.04.2025]],0)</f>
        <v>0</v>
      </c>
      <c r="AY808" s="161"/>
      <c r="AZ808" s="166">
        <f>IF(PMKAFAAPAYER[[#This Row],[ ]]="Payé",PMKAFAAPAYER[[#This Row],[16.04.2025]],0)</f>
        <v>0</v>
      </c>
      <c r="BA808" s="161"/>
      <c r="BB808" s="166">
        <f>IF(PMKAFAAPAYER[[#This Row],[ ]]="Payé",PMKAFAAPAYER[[#This Row],[23.04.2025]],0)</f>
        <v>0</v>
      </c>
      <c r="BC808" s="161"/>
      <c r="BD808" s="176">
        <f>IF(PMKAFAAPAYER[[#This Row],[ ]]="Payé",PMKAFAAPAYER[[#This Row],[30.04.2025]],0)</f>
        <v>0</v>
      </c>
      <c r="BE808" s="18">
        <f t="shared" si="189"/>
        <v>0</v>
      </c>
      <c r="BF808" s="162"/>
      <c r="BG808" s="166">
        <f>IF(PMKAFAAPAYER[[#This Row],[ ]]="Payé",PMKAFAAPAYER[[#This Row],[07.05.2025]],0)</f>
        <v>0</v>
      </c>
      <c r="BH808" s="161"/>
      <c r="BI808" s="166">
        <f>IF(PMKAFAAPAYER[[#This Row],[ ]]="Payé",PMKAFAAPAYER[[#This Row],[14.05.2025]],0)</f>
        <v>0</v>
      </c>
      <c r="BJ808" s="161"/>
      <c r="BK808" s="166">
        <f>IF(PMKAFAAPAYER[[#This Row],[ ]]="Payé",PMKAFAAPAYER[[#This Row],[21.05.2025]],0)</f>
        <v>0</v>
      </c>
      <c r="BL808" s="161"/>
      <c r="BM808" s="176">
        <f>IF(PMKAFAAPAYER[[#This Row],[ ]]="Payé",PMKAFAAPAYER[[#This Row],[28.05.2025]],0)</f>
        <v>0</v>
      </c>
      <c r="BN808" s="17">
        <f t="shared" si="190"/>
        <v>0</v>
      </c>
      <c r="BO808" s="162"/>
      <c r="BP808" s="166">
        <f>IF(PMKAFAAPAYER[[#This Row],[ ]]="Payé",PMKAFAAPAYER[[#This Row],[04.06.2025]],0)</f>
        <v>0</v>
      </c>
      <c r="BQ808" s="161"/>
      <c r="BR808" s="166">
        <f>IF(PMKAFAAPAYER[[#This Row],[ ]]="Payé",PMKAFAAPAYER[[#This Row],[11.06.2025]],0)</f>
        <v>0</v>
      </c>
      <c r="BS808" s="161"/>
      <c r="BT808" s="166">
        <f>IF(PMKAFAAPAYER[[#This Row],[ ]]="Payé",PMKAFAAPAYER[[#This Row],[18.06.2025]],0)</f>
        <v>0</v>
      </c>
      <c r="BU808" s="161"/>
      <c r="BV808" s="176">
        <f>IF(PMKAFAAPAYER[[#This Row],[ ]]="Payé",PMKAFAAPAYER[[#This Row],[25.06.2025]],0)</f>
        <v>0</v>
      </c>
      <c r="BW808" s="18">
        <f t="shared" si="191"/>
        <v>0</v>
      </c>
      <c r="BX808" s="162"/>
      <c r="BY808" s="166">
        <f>IF(PMKAFAAPAYER[[#This Row],[ ]]="Payé",PMKAFAAPAYER[[#This Row],[02.07.2025]],0)</f>
        <v>0</v>
      </c>
      <c r="BZ808" s="161"/>
      <c r="CA808" s="166">
        <f>IF(PMKAFAAPAYER[[#This Row],[ ]]="Payé",PMKAFAAPAYER[[#This Row],[09.07.2025]],0)</f>
        <v>0</v>
      </c>
      <c r="CB808" s="161"/>
      <c r="CC808" s="166">
        <f>IF(PMKAFAAPAYER[[#This Row],[ ]]="Payé",PMKAFAAPAYER[[#This Row],[16.07.2025]],0)</f>
        <v>0</v>
      </c>
      <c r="CD808" s="161"/>
      <c r="CE808" s="166">
        <f>IF(PMKAFAAPAYER[[#This Row],[ ]]="Payé",PMKAFAAPAYER[[#This Row],[23.07.2025]],0)</f>
        <v>0</v>
      </c>
      <c r="CF808" s="161"/>
      <c r="CG808" s="176">
        <f>IF(PMKAFAAPAYER[[#This Row],[ ]]="Payé",PMKAFAAPAYER[[#This Row],[30.07.2025]],0)</f>
        <v>0</v>
      </c>
      <c r="CH808" s="17">
        <f t="shared" si="192"/>
        <v>0</v>
      </c>
      <c r="CI808" s="162"/>
      <c r="CJ808" s="166">
        <f>IF(PMKAFAAPAYER[[#This Row],[ ]]="Payé",PMKAFAAPAYER[[#This Row],[06.08.2025]],0)</f>
        <v>0</v>
      </c>
      <c r="CK808" s="161"/>
      <c r="CL808" s="166">
        <f>IF(PMKAFAAPAYER[[#This Row],[ ]]="Payé",PMKAFAAPAYER[[#This Row],[13.08.2025]],0)</f>
        <v>0</v>
      </c>
      <c r="CM808" s="161"/>
      <c r="CN808" s="166">
        <f>IF(PMKAFAAPAYER[[#This Row],[ ]]="Payé",PMKAFAAPAYER[[#This Row],[20.08.2025]],0)</f>
        <v>0</v>
      </c>
      <c r="CO808" s="161"/>
      <c r="CP808" s="176">
        <f>IF(PMKAFAAPAYER[[#This Row],[ ]]="Payé",PMKAFAAPAYER[[#This Row],[27.08.2025]],0)</f>
        <v>0</v>
      </c>
      <c r="CQ808" s="18">
        <f t="shared" si="193"/>
        <v>0</v>
      </c>
      <c r="CR808" s="162"/>
      <c r="CS808" s="166">
        <f>IF(PMKAFAAPAYER[[#This Row],[ ]]="Payé",PMKAFAAPAYER[[#This Row],[03.09.2025]],0)</f>
        <v>0</v>
      </c>
      <c r="CT808" s="161"/>
      <c r="CU808" s="166">
        <f>IF(PMKAFAAPAYER[[#This Row],[ ]]="Payé",PMKAFAAPAYER[[#This Row],[10.09.2025]],0)</f>
        <v>0</v>
      </c>
      <c r="CV808" s="161"/>
      <c r="CW808" s="166">
        <f>IF(PMKAFAAPAYER[[#This Row],[ ]]="Payé",PMKAFAAPAYER[[#This Row],[17.09.2025]],0)</f>
        <v>0</v>
      </c>
      <c r="CX808" s="161"/>
      <c r="CY808" s="176">
        <f>IF(PMKAFAAPAYER[[#This Row],[ ]]="Payé",PMKAFAAPAYER[[#This Row],[24.09.2025]],0)</f>
        <v>0</v>
      </c>
      <c r="CZ808" s="17">
        <f t="shared" si="194"/>
        <v>0</v>
      </c>
      <c r="DA808" s="162"/>
      <c r="DB808" s="166">
        <f>IF(PMKAFAAPAYER[[#This Row],[ ]]="Payé",PMKAFAAPAYER[[#This Row],[01.10.2025]],0)</f>
        <v>0</v>
      </c>
      <c r="DC808" s="161"/>
      <c r="DD808" s="166">
        <f>IF(PMKAFAAPAYER[[#This Row],[ ]]="Payé",PMKAFAAPAYER[[#This Row],[08.10.2025]],0)</f>
        <v>0</v>
      </c>
      <c r="DE808" s="161"/>
      <c r="DF808" s="166">
        <f>IF(PMKAFAAPAYER[[#This Row],[ ]]="Payé",PMKAFAAPAYER[[#This Row],[15.10.2025]],0)</f>
        <v>0</v>
      </c>
      <c r="DG808" s="161"/>
      <c r="DH808" s="166">
        <f>IF(PMKAFAAPAYER[[#This Row],[ ]]="Payé",PMKAFAAPAYER[[#This Row],[22.10.2025]],0)</f>
        <v>0</v>
      </c>
      <c r="DI808" s="161"/>
      <c r="DJ808" s="176">
        <f>IF(PMKAFAAPAYER[[#This Row],[ ]]="Payé",PMKAFAAPAYER[[#This Row],[29.10.2025]],0)</f>
        <v>0</v>
      </c>
      <c r="DK808" s="18">
        <f t="shared" si="195"/>
        <v>0</v>
      </c>
      <c r="DL808" s="162"/>
      <c r="DM808" s="166">
        <f>IF(PMKAFAAPAYER[[#This Row],[ ]]="Payé",PMKAFAAPAYER[[#This Row],[05.11.2025]],0)</f>
        <v>0</v>
      </c>
      <c r="DN808" s="161"/>
      <c r="DO808" s="166">
        <f>IF(PMKAFAAPAYER[[#This Row],[ ]]="Payé",PMKAFAAPAYER[[#This Row],[12.11.2025]],0)</f>
        <v>0</v>
      </c>
      <c r="DP808" s="161"/>
      <c r="DQ808" s="166">
        <f>IF(PMKAFAAPAYER[[#This Row],[ ]]="Payé",PMKAFAAPAYER[[#This Row],[19.11.2025]],0)</f>
        <v>0</v>
      </c>
      <c r="DR808" s="161"/>
      <c r="DS808" s="176">
        <f>IF(PMKAFAAPAYER[[#This Row],[ ]]="Payé",PMKAFAAPAYER[[#This Row],[26.11.2025]],0)</f>
        <v>0</v>
      </c>
      <c r="DT808" s="17">
        <f t="shared" si="196"/>
        <v>0</v>
      </c>
      <c r="DU808" s="162"/>
      <c r="DV808" s="166">
        <f>IF(PMKAFAAPAYER[[#This Row],[ ]]="Payé",PMKAFAAPAYER[[#This Row],[03.12.2025]],0)</f>
        <v>0</v>
      </c>
      <c r="DW808" s="161"/>
      <c r="DX808" s="166">
        <f>IF(PMKAFAAPAYER[[#This Row],[ ]]="Payé",PMKAFAAPAYER[[#This Row],[10.12.2025]],0)</f>
        <v>0</v>
      </c>
      <c r="DY808" s="161"/>
      <c r="DZ808" s="166">
        <f>IF(PMKAFAAPAYER[[#This Row],[ ]]="Payé",PMKAFAAPAYER[[#This Row],[17.12.2025]],0)</f>
        <v>0</v>
      </c>
      <c r="EA808" s="161"/>
      <c r="EB808" s="166">
        <f>IF(PMKAFAAPAYER[[#This Row],[ ]]="Payé",PMKAFAAPAYER[[#This Row],[24.12.2025]],0)</f>
        <v>0</v>
      </c>
      <c r="EC808" s="161"/>
      <c r="ED808" s="176">
        <f>IF(PMKAFAAPAYER[[#This Row],[ ]]="Payé",PMKAFAAPAYER[[#This Row],[31.12.2025]],0)</f>
        <v>0</v>
      </c>
      <c r="EE808" s="18">
        <f t="shared" si="197"/>
        <v>0</v>
      </c>
      <c r="EF808" s="11">
        <f t="shared" si="198"/>
        <v>0</v>
      </c>
      <c r="EG808" s="16">
        <f>+PMKAFAAPAYER[[#This Row],[CHF]]-PMKAFAAPAYER[[#This Row],[T2025]]</f>
        <v>0</v>
      </c>
    </row>
    <row r="809" spans="1:137" x14ac:dyDescent="0.3">
      <c r="A809" s="9">
        <f t="shared" si="199"/>
        <v>804</v>
      </c>
      <c r="B809" s="250"/>
      <c r="C809" s="251"/>
      <c r="D809" s="252"/>
      <c r="E809" s="253"/>
      <c r="F809" s="265">
        <f t="shared" si="185"/>
        <v>0</v>
      </c>
      <c r="G809" s="254"/>
      <c r="H809" s="255"/>
      <c r="I809" s="256"/>
      <c r="J809" s="14"/>
      <c r="K809" s="14"/>
      <c r="L809" s="14"/>
      <c r="N809" s="15"/>
      <c r="P809" s="258"/>
      <c r="Q809" s="259"/>
      <c r="R809" s="260"/>
      <c r="S809" s="166">
        <f>IF(PMKAFAAPAYER[[#This Row],[ ]]="Payé",PMKAFAAPAYER[[#This Row],[02.01.2025]],0)</f>
        <v>0</v>
      </c>
      <c r="T809" s="234"/>
      <c r="U809" s="166">
        <f>IF(PMKAFAAPAYER[[#This Row],[ ]]="Payé",PMKAFAAPAYER[[#This Row],[09.01.2025]],0)</f>
        <v>0</v>
      </c>
      <c r="V809" s="234"/>
      <c r="W809" s="166">
        <f>IF(PMKAFAAPAYER[[#This Row],[ ]]="Payé",PMKAFAAPAYER[[#This Row],[16.01.2025]],0)</f>
        <v>0</v>
      </c>
      <c r="X809" s="234"/>
      <c r="Y809" s="166">
        <f>IF(PMKAFAAPAYER[[#This Row],[ ]]="Payé",PMKAFAAPAYER[[#This Row],[23.01.2025]],0)</f>
        <v>0</v>
      </c>
      <c r="Z809" s="234"/>
      <c r="AA809" s="176">
        <f>IF(PMKAFAAPAYER[[#This Row],[ ]]="Payé",PMKAFAAPAYER[[#This Row],[30.01.2025]],0)</f>
        <v>0</v>
      </c>
      <c r="AB809" s="32">
        <f t="shared" si="186"/>
        <v>0</v>
      </c>
      <c r="AC809" s="234"/>
      <c r="AD809" s="166">
        <f>IF(PMKAFAAPAYER[[#This Row],[ ]]="Payé",PMKAFAAPAYER[[#This Row],[06.02.2025]],0)</f>
        <v>0</v>
      </c>
      <c r="AE809" s="234"/>
      <c r="AF809" s="166">
        <f>IF(PMKAFAAPAYER[[#This Row],[ ]]="Payé",PMKAFAAPAYER[[#This Row],[13.02.2025]],0)</f>
        <v>0</v>
      </c>
      <c r="AG809" s="234"/>
      <c r="AH809" s="166">
        <f>IF(PMKAFAAPAYER[[#This Row],[ ]]="Payé",PMKAFAAPAYER[[#This Row],[20.02.2025]],0)</f>
        <v>0</v>
      </c>
      <c r="AI809" s="234"/>
      <c r="AJ809" s="176">
        <f>IF(PMKAFAAPAYER[[#This Row],[ ]]="Payé",PMKAFAAPAYER[[#This Row],[27.02.2025]],0)</f>
        <v>0</v>
      </c>
      <c r="AK809" s="47">
        <f t="shared" si="187"/>
        <v>0</v>
      </c>
      <c r="AL809" s="162"/>
      <c r="AM809" s="166">
        <f>IF(PMKAFAAPAYER[[#This Row],[ ]]="Payé",PMKAFAAPAYER[[#This Row],[05.03.2025]],0)</f>
        <v>0</v>
      </c>
      <c r="AN809" s="161"/>
      <c r="AO809" s="166">
        <f>IF(PMKAFAAPAYER[[#This Row],[ ]]="Payé",PMKAFAAPAYER[[#This Row],[12.03.2025]],0)</f>
        <v>0</v>
      </c>
      <c r="AP809" s="161"/>
      <c r="AQ809" s="166">
        <f>IF(PMKAFAAPAYER[[#This Row],[ ]]="Payé",PMKAFAAPAYER[[#This Row],[19.03.2025]],0)</f>
        <v>0</v>
      </c>
      <c r="AR809" s="161"/>
      <c r="AS809" s="176">
        <f>IF(PMKAFAAPAYER[[#This Row],[ ]]="Payé",PMKAFAAPAYER[[#This Row],[26.03.2025]],0)</f>
        <v>0</v>
      </c>
      <c r="AT809" s="17">
        <f t="shared" si="188"/>
        <v>0</v>
      </c>
      <c r="AU809" s="162"/>
      <c r="AV809" s="166">
        <f>IF(PMKAFAAPAYER[[#This Row],[ ]]="Payé",PMKAFAAPAYER[[#This Row],[02.04.2025]],0)</f>
        <v>0</v>
      </c>
      <c r="AW809" s="161"/>
      <c r="AX809" s="166">
        <f>IF(PMKAFAAPAYER[[#This Row],[ ]]="Payé",PMKAFAAPAYER[[#This Row],[09.04.2025]],0)</f>
        <v>0</v>
      </c>
      <c r="AY809" s="161"/>
      <c r="AZ809" s="166">
        <f>IF(PMKAFAAPAYER[[#This Row],[ ]]="Payé",PMKAFAAPAYER[[#This Row],[16.04.2025]],0)</f>
        <v>0</v>
      </c>
      <c r="BA809" s="161"/>
      <c r="BB809" s="166">
        <f>IF(PMKAFAAPAYER[[#This Row],[ ]]="Payé",PMKAFAAPAYER[[#This Row],[23.04.2025]],0)</f>
        <v>0</v>
      </c>
      <c r="BC809" s="161"/>
      <c r="BD809" s="176">
        <f>IF(PMKAFAAPAYER[[#This Row],[ ]]="Payé",PMKAFAAPAYER[[#This Row],[30.04.2025]],0)</f>
        <v>0</v>
      </c>
      <c r="BE809" s="18">
        <f t="shared" si="189"/>
        <v>0</v>
      </c>
      <c r="BF809" s="162"/>
      <c r="BG809" s="166">
        <f>IF(PMKAFAAPAYER[[#This Row],[ ]]="Payé",PMKAFAAPAYER[[#This Row],[07.05.2025]],0)</f>
        <v>0</v>
      </c>
      <c r="BH809" s="161"/>
      <c r="BI809" s="166">
        <f>IF(PMKAFAAPAYER[[#This Row],[ ]]="Payé",PMKAFAAPAYER[[#This Row],[14.05.2025]],0)</f>
        <v>0</v>
      </c>
      <c r="BJ809" s="161"/>
      <c r="BK809" s="166">
        <f>IF(PMKAFAAPAYER[[#This Row],[ ]]="Payé",PMKAFAAPAYER[[#This Row],[21.05.2025]],0)</f>
        <v>0</v>
      </c>
      <c r="BL809" s="161"/>
      <c r="BM809" s="176">
        <f>IF(PMKAFAAPAYER[[#This Row],[ ]]="Payé",PMKAFAAPAYER[[#This Row],[28.05.2025]],0)</f>
        <v>0</v>
      </c>
      <c r="BN809" s="17">
        <f t="shared" si="190"/>
        <v>0</v>
      </c>
      <c r="BO809" s="162"/>
      <c r="BP809" s="166">
        <f>IF(PMKAFAAPAYER[[#This Row],[ ]]="Payé",PMKAFAAPAYER[[#This Row],[04.06.2025]],0)</f>
        <v>0</v>
      </c>
      <c r="BQ809" s="161"/>
      <c r="BR809" s="166">
        <f>IF(PMKAFAAPAYER[[#This Row],[ ]]="Payé",PMKAFAAPAYER[[#This Row],[11.06.2025]],0)</f>
        <v>0</v>
      </c>
      <c r="BS809" s="161"/>
      <c r="BT809" s="166">
        <f>IF(PMKAFAAPAYER[[#This Row],[ ]]="Payé",PMKAFAAPAYER[[#This Row],[18.06.2025]],0)</f>
        <v>0</v>
      </c>
      <c r="BU809" s="161"/>
      <c r="BV809" s="176">
        <f>IF(PMKAFAAPAYER[[#This Row],[ ]]="Payé",PMKAFAAPAYER[[#This Row],[25.06.2025]],0)</f>
        <v>0</v>
      </c>
      <c r="BW809" s="18">
        <f t="shared" si="191"/>
        <v>0</v>
      </c>
      <c r="BX809" s="162"/>
      <c r="BY809" s="166">
        <f>IF(PMKAFAAPAYER[[#This Row],[ ]]="Payé",PMKAFAAPAYER[[#This Row],[02.07.2025]],0)</f>
        <v>0</v>
      </c>
      <c r="BZ809" s="161"/>
      <c r="CA809" s="166">
        <f>IF(PMKAFAAPAYER[[#This Row],[ ]]="Payé",PMKAFAAPAYER[[#This Row],[09.07.2025]],0)</f>
        <v>0</v>
      </c>
      <c r="CB809" s="161"/>
      <c r="CC809" s="166">
        <f>IF(PMKAFAAPAYER[[#This Row],[ ]]="Payé",PMKAFAAPAYER[[#This Row],[16.07.2025]],0)</f>
        <v>0</v>
      </c>
      <c r="CD809" s="161"/>
      <c r="CE809" s="166">
        <f>IF(PMKAFAAPAYER[[#This Row],[ ]]="Payé",PMKAFAAPAYER[[#This Row],[23.07.2025]],0)</f>
        <v>0</v>
      </c>
      <c r="CF809" s="161"/>
      <c r="CG809" s="176">
        <f>IF(PMKAFAAPAYER[[#This Row],[ ]]="Payé",PMKAFAAPAYER[[#This Row],[30.07.2025]],0)</f>
        <v>0</v>
      </c>
      <c r="CH809" s="17">
        <f t="shared" si="192"/>
        <v>0</v>
      </c>
      <c r="CI809" s="162"/>
      <c r="CJ809" s="166">
        <f>IF(PMKAFAAPAYER[[#This Row],[ ]]="Payé",PMKAFAAPAYER[[#This Row],[06.08.2025]],0)</f>
        <v>0</v>
      </c>
      <c r="CK809" s="161"/>
      <c r="CL809" s="166">
        <f>IF(PMKAFAAPAYER[[#This Row],[ ]]="Payé",PMKAFAAPAYER[[#This Row],[13.08.2025]],0)</f>
        <v>0</v>
      </c>
      <c r="CM809" s="161"/>
      <c r="CN809" s="166">
        <f>IF(PMKAFAAPAYER[[#This Row],[ ]]="Payé",PMKAFAAPAYER[[#This Row],[20.08.2025]],0)</f>
        <v>0</v>
      </c>
      <c r="CO809" s="161"/>
      <c r="CP809" s="176">
        <f>IF(PMKAFAAPAYER[[#This Row],[ ]]="Payé",PMKAFAAPAYER[[#This Row],[27.08.2025]],0)</f>
        <v>0</v>
      </c>
      <c r="CQ809" s="18">
        <f t="shared" si="193"/>
        <v>0</v>
      </c>
      <c r="CR809" s="162"/>
      <c r="CS809" s="166">
        <f>IF(PMKAFAAPAYER[[#This Row],[ ]]="Payé",PMKAFAAPAYER[[#This Row],[03.09.2025]],0)</f>
        <v>0</v>
      </c>
      <c r="CT809" s="161"/>
      <c r="CU809" s="166">
        <f>IF(PMKAFAAPAYER[[#This Row],[ ]]="Payé",PMKAFAAPAYER[[#This Row],[10.09.2025]],0)</f>
        <v>0</v>
      </c>
      <c r="CV809" s="161"/>
      <c r="CW809" s="166">
        <f>IF(PMKAFAAPAYER[[#This Row],[ ]]="Payé",PMKAFAAPAYER[[#This Row],[17.09.2025]],0)</f>
        <v>0</v>
      </c>
      <c r="CX809" s="161"/>
      <c r="CY809" s="176">
        <f>IF(PMKAFAAPAYER[[#This Row],[ ]]="Payé",PMKAFAAPAYER[[#This Row],[24.09.2025]],0)</f>
        <v>0</v>
      </c>
      <c r="CZ809" s="17">
        <f t="shared" si="194"/>
        <v>0</v>
      </c>
      <c r="DA809" s="162"/>
      <c r="DB809" s="166">
        <f>IF(PMKAFAAPAYER[[#This Row],[ ]]="Payé",PMKAFAAPAYER[[#This Row],[01.10.2025]],0)</f>
        <v>0</v>
      </c>
      <c r="DC809" s="161"/>
      <c r="DD809" s="166">
        <f>IF(PMKAFAAPAYER[[#This Row],[ ]]="Payé",PMKAFAAPAYER[[#This Row],[08.10.2025]],0)</f>
        <v>0</v>
      </c>
      <c r="DE809" s="161"/>
      <c r="DF809" s="166">
        <f>IF(PMKAFAAPAYER[[#This Row],[ ]]="Payé",PMKAFAAPAYER[[#This Row],[15.10.2025]],0)</f>
        <v>0</v>
      </c>
      <c r="DG809" s="161"/>
      <c r="DH809" s="166">
        <f>IF(PMKAFAAPAYER[[#This Row],[ ]]="Payé",PMKAFAAPAYER[[#This Row],[22.10.2025]],0)</f>
        <v>0</v>
      </c>
      <c r="DI809" s="161"/>
      <c r="DJ809" s="176">
        <f>IF(PMKAFAAPAYER[[#This Row],[ ]]="Payé",PMKAFAAPAYER[[#This Row],[29.10.2025]],0)</f>
        <v>0</v>
      </c>
      <c r="DK809" s="18">
        <f t="shared" si="195"/>
        <v>0</v>
      </c>
      <c r="DL809" s="162"/>
      <c r="DM809" s="166">
        <f>IF(PMKAFAAPAYER[[#This Row],[ ]]="Payé",PMKAFAAPAYER[[#This Row],[05.11.2025]],0)</f>
        <v>0</v>
      </c>
      <c r="DN809" s="161"/>
      <c r="DO809" s="166">
        <f>IF(PMKAFAAPAYER[[#This Row],[ ]]="Payé",PMKAFAAPAYER[[#This Row],[12.11.2025]],0)</f>
        <v>0</v>
      </c>
      <c r="DP809" s="161"/>
      <c r="DQ809" s="166">
        <f>IF(PMKAFAAPAYER[[#This Row],[ ]]="Payé",PMKAFAAPAYER[[#This Row],[19.11.2025]],0)</f>
        <v>0</v>
      </c>
      <c r="DR809" s="161"/>
      <c r="DS809" s="176">
        <f>IF(PMKAFAAPAYER[[#This Row],[ ]]="Payé",PMKAFAAPAYER[[#This Row],[26.11.2025]],0)</f>
        <v>0</v>
      </c>
      <c r="DT809" s="17">
        <f t="shared" si="196"/>
        <v>0</v>
      </c>
      <c r="DU809" s="162"/>
      <c r="DV809" s="166">
        <f>IF(PMKAFAAPAYER[[#This Row],[ ]]="Payé",PMKAFAAPAYER[[#This Row],[03.12.2025]],0)</f>
        <v>0</v>
      </c>
      <c r="DW809" s="161"/>
      <c r="DX809" s="166">
        <f>IF(PMKAFAAPAYER[[#This Row],[ ]]="Payé",PMKAFAAPAYER[[#This Row],[10.12.2025]],0)</f>
        <v>0</v>
      </c>
      <c r="DY809" s="161"/>
      <c r="DZ809" s="166">
        <f>IF(PMKAFAAPAYER[[#This Row],[ ]]="Payé",PMKAFAAPAYER[[#This Row],[17.12.2025]],0)</f>
        <v>0</v>
      </c>
      <c r="EA809" s="161"/>
      <c r="EB809" s="166">
        <f>IF(PMKAFAAPAYER[[#This Row],[ ]]="Payé",PMKAFAAPAYER[[#This Row],[24.12.2025]],0)</f>
        <v>0</v>
      </c>
      <c r="EC809" s="161"/>
      <c r="ED809" s="176">
        <f>IF(PMKAFAAPAYER[[#This Row],[ ]]="Payé",PMKAFAAPAYER[[#This Row],[31.12.2025]],0)</f>
        <v>0</v>
      </c>
      <c r="EE809" s="18">
        <f t="shared" si="197"/>
        <v>0</v>
      </c>
      <c r="EF809" s="11">
        <f t="shared" si="198"/>
        <v>0</v>
      </c>
      <c r="EG809" s="16">
        <f>+PMKAFAAPAYER[[#This Row],[CHF]]-PMKAFAAPAYER[[#This Row],[T2025]]</f>
        <v>0</v>
      </c>
    </row>
    <row r="810" spans="1:137" x14ac:dyDescent="0.3">
      <c r="A810" s="9">
        <f t="shared" si="199"/>
        <v>805</v>
      </c>
      <c r="B810" s="250"/>
      <c r="C810" s="251"/>
      <c r="D810" s="252"/>
      <c r="E810" s="253"/>
      <c r="F810" s="265">
        <f t="shared" si="185"/>
        <v>0</v>
      </c>
      <c r="G810" s="254"/>
      <c r="H810" s="255"/>
      <c r="I810" s="256"/>
      <c r="J810" s="14"/>
      <c r="K810" s="14"/>
      <c r="L810" s="14"/>
      <c r="N810" s="15"/>
      <c r="P810" s="258"/>
      <c r="Q810" s="259"/>
      <c r="R810" s="260"/>
      <c r="S810" s="166">
        <f>IF(PMKAFAAPAYER[[#This Row],[ ]]="Payé",PMKAFAAPAYER[[#This Row],[02.01.2025]],0)</f>
        <v>0</v>
      </c>
      <c r="T810" s="234"/>
      <c r="U810" s="166">
        <f>IF(PMKAFAAPAYER[[#This Row],[ ]]="Payé",PMKAFAAPAYER[[#This Row],[09.01.2025]],0)</f>
        <v>0</v>
      </c>
      <c r="V810" s="234"/>
      <c r="W810" s="166">
        <f>IF(PMKAFAAPAYER[[#This Row],[ ]]="Payé",PMKAFAAPAYER[[#This Row],[16.01.2025]],0)</f>
        <v>0</v>
      </c>
      <c r="X810" s="234"/>
      <c r="Y810" s="166">
        <f>IF(PMKAFAAPAYER[[#This Row],[ ]]="Payé",PMKAFAAPAYER[[#This Row],[23.01.2025]],0)</f>
        <v>0</v>
      </c>
      <c r="Z810" s="234"/>
      <c r="AA810" s="176">
        <f>IF(PMKAFAAPAYER[[#This Row],[ ]]="Payé",PMKAFAAPAYER[[#This Row],[30.01.2025]],0)</f>
        <v>0</v>
      </c>
      <c r="AB810" s="32">
        <f t="shared" si="186"/>
        <v>0</v>
      </c>
      <c r="AC810" s="234"/>
      <c r="AD810" s="166">
        <f>IF(PMKAFAAPAYER[[#This Row],[ ]]="Payé",PMKAFAAPAYER[[#This Row],[06.02.2025]],0)</f>
        <v>0</v>
      </c>
      <c r="AE810" s="234"/>
      <c r="AF810" s="166">
        <f>IF(PMKAFAAPAYER[[#This Row],[ ]]="Payé",PMKAFAAPAYER[[#This Row],[13.02.2025]],0)</f>
        <v>0</v>
      </c>
      <c r="AG810" s="234"/>
      <c r="AH810" s="166">
        <f>IF(PMKAFAAPAYER[[#This Row],[ ]]="Payé",PMKAFAAPAYER[[#This Row],[20.02.2025]],0)</f>
        <v>0</v>
      </c>
      <c r="AI810" s="234"/>
      <c r="AJ810" s="176">
        <f>IF(PMKAFAAPAYER[[#This Row],[ ]]="Payé",PMKAFAAPAYER[[#This Row],[27.02.2025]],0)</f>
        <v>0</v>
      </c>
      <c r="AK810" s="47">
        <f t="shared" si="187"/>
        <v>0</v>
      </c>
      <c r="AL810" s="162"/>
      <c r="AM810" s="166">
        <f>IF(PMKAFAAPAYER[[#This Row],[ ]]="Payé",PMKAFAAPAYER[[#This Row],[05.03.2025]],0)</f>
        <v>0</v>
      </c>
      <c r="AN810" s="161"/>
      <c r="AO810" s="166">
        <f>IF(PMKAFAAPAYER[[#This Row],[ ]]="Payé",PMKAFAAPAYER[[#This Row],[12.03.2025]],0)</f>
        <v>0</v>
      </c>
      <c r="AP810" s="161"/>
      <c r="AQ810" s="166">
        <f>IF(PMKAFAAPAYER[[#This Row],[ ]]="Payé",PMKAFAAPAYER[[#This Row],[19.03.2025]],0)</f>
        <v>0</v>
      </c>
      <c r="AR810" s="161"/>
      <c r="AS810" s="176">
        <f>IF(PMKAFAAPAYER[[#This Row],[ ]]="Payé",PMKAFAAPAYER[[#This Row],[26.03.2025]],0)</f>
        <v>0</v>
      </c>
      <c r="AT810" s="17">
        <f t="shared" si="188"/>
        <v>0</v>
      </c>
      <c r="AU810" s="162"/>
      <c r="AV810" s="166">
        <f>IF(PMKAFAAPAYER[[#This Row],[ ]]="Payé",PMKAFAAPAYER[[#This Row],[02.04.2025]],0)</f>
        <v>0</v>
      </c>
      <c r="AW810" s="161"/>
      <c r="AX810" s="166">
        <f>IF(PMKAFAAPAYER[[#This Row],[ ]]="Payé",PMKAFAAPAYER[[#This Row],[09.04.2025]],0)</f>
        <v>0</v>
      </c>
      <c r="AY810" s="161"/>
      <c r="AZ810" s="166">
        <f>IF(PMKAFAAPAYER[[#This Row],[ ]]="Payé",PMKAFAAPAYER[[#This Row],[16.04.2025]],0)</f>
        <v>0</v>
      </c>
      <c r="BA810" s="161"/>
      <c r="BB810" s="166">
        <f>IF(PMKAFAAPAYER[[#This Row],[ ]]="Payé",PMKAFAAPAYER[[#This Row],[23.04.2025]],0)</f>
        <v>0</v>
      </c>
      <c r="BC810" s="161"/>
      <c r="BD810" s="176">
        <f>IF(PMKAFAAPAYER[[#This Row],[ ]]="Payé",PMKAFAAPAYER[[#This Row],[30.04.2025]],0)</f>
        <v>0</v>
      </c>
      <c r="BE810" s="18">
        <f t="shared" si="189"/>
        <v>0</v>
      </c>
      <c r="BF810" s="162"/>
      <c r="BG810" s="166">
        <f>IF(PMKAFAAPAYER[[#This Row],[ ]]="Payé",PMKAFAAPAYER[[#This Row],[07.05.2025]],0)</f>
        <v>0</v>
      </c>
      <c r="BH810" s="161"/>
      <c r="BI810" s="166">
        <f>IF(PMKAFAAPAYER[[#This Row],[ ]]="Payé",PMKAFAAPAYER[[#This Row],[14.05.2025]],0)</f>
        <v>0</v>
      </c>
      <c r="BJ810" s="161"/>
      <c r="BK810" s="166">
        <f>IF(PMKAFAAPAYER[[#This Row],[ ]]="Payé",PMKAFAAPAYER[[#This Row],[21.05.2025]],0)</f>
        <v>0</v>
      </c>
      <c r="BL810" s="161"/>
      <c r="BM810" s="176">
        <f>IF(PMKAFAAPAYER[[#This Row],[ ]]="Payé",PMKAFAAPAYER[[#This Row],[28.05.2025]],0)</f>
        <v>0</v>
      </c>
      <c r="BN810" s="17">
        <f t="shared" si="190"/>
        <v>0</v>
      </c>
      <c r="BO810" s="162"/>
      <c r="BP810" s="166">
        <f>IF(PMKAFAAPAYER[[#This Row],[ ]]="Payé",PMKAFAAPAYER[[#This Row],[04.06.2025]],0)</f>
        <v>0</v>
      </c>
      <c r="BQ810" s="161"/>
      <c r="BR810" s="166">
        <f>IF(PMKAFAAPAYER[[#This Row],[ ]]="Payé",PMKAFAAPAYER[[#This Row],[11.06.2025]],0)</f>
        <v>0</v>
      </c>
      <c r="BS810" s="161"/>
      <c r="BT810" s="166">
        <f>IF(PMKAFAAPAYER[[#This Row],[ ]]="Payé",PMKAFAAPAYER[[#This Row],[18.06.2025]],0)</f>
        <v>0</v>
      </c>
      <c r="BU810" s="161"/>
      <c r="BV810" s="176">
        <f>IF(PMKAFAAPAYER[[#This Row],[ ]]="Payé",PMKAFAAPAYER[[#This Row],[25.06.2025]],0)</f>
        <v>0</v>
      </c>
      <c r="BW810" s="18">
        <f t="shared" si="191"/>
        <v>0</v>
      </c>
      <c r="BX810" s="162"/>
      <c r="BY810" s="166">
        <f>IF(PMKAFAAPAYER[[#This Row],[ ]]="Payé",PMKAFAAPAYER[[#This Row],[02.07.2025]],0)</f>
        <v>0</v>
      </c>
      <c r="BZ810" s="161"/>
      <c r="CA810" s="166">
        <f>IF(PMKAFAAPAYER[[#This Row],[ ]]="Payé",PMKAFAAPAYER[[#This Row],[09.07.2025]],0)</f>
        <v>0</v>
      </c>
      <c r="CB810" s="161"/>
      <c r="CC810" s="166">
        <f>IF(PMKAFAAPAYER[[#This Row],[ ]]="Payé",PMKAFAAPAYER[[#This Row],[16.07.2025]],0)</f>
        <v>0</v>
      </c>
      <c r="CD810" s="161"/>
      <c r="CE810" s="166">
        <f>IF(PMKAFAAPAYER[[#This Row],[ ]]="Payé",PMKAFAAPAYER[[#This Row],[23.07.2025]],0)</f>
        <v>0</v>
      </c>
      <c r="CF810" s="161"/>
      <c r="CG810" s="176">
        <f>IF(PMKAFAAPAYER[[#This Row],[ ]]="Payé",PMKAFAAPAYER[[#This Row],[30.07.2025]],0)</f>
        <v>0</v>
      </c>
      <c r="CH810" s="17">
        <f t="shared" si="192"/>
        <v>0</v>
      </c>
      <c r="CI810" s="162"/>
      <c r="CJ810" s="166">
        <f>IF(PMKAFAAPAYER[[#This Row],[ ]]="Payé",PMKAFAAPAYER[[#This Row],[06.08.2025]],0)</f>
        <v>0</v>
      </c>
      <c r="CK810" s="161"/>
      <c r="CL810" s="166">
        <f>IF(PMKAFAAPAYER[[#This Row],[ ]]="Payé",PMKAFAAPAYER[[#This Row],[13.08.2025]],0)</f>
        <v>0</v>
      </c>
      <c r="CM810" s="161"/>
      <c r="CN810" s="166">
        <f>IF(PMKAFAAPAYER[[#This Row],[ ]]="Payé",PMKAFAAPAYER[[#This Row],[20.08.2025]],0)</f>
        <v>0</v>
      </c>
      <c r="CO810" s="161"/>
      <c r="CP810" s="176">
        <f>IF(PMKAFAAPAYER[[#This Row],[ ]]="Payé",PMKAFAAPAYER[[#This Row],[27.08.2025]],0)</f>
        <v>0</v>
      </c>
      <c r="CQ810" s="18">
        <f t="shared" si="193"/>
        <v>0</v>
      </c>
      <c r="CR810" s="162"/>
      <c r="CS810" s="166">
        <f>IF(PMKAFAAPAYER[[#This Row],[ ]]="Payé",PMKAFAAPAYER[[#This Row],[03.09.2025]],0)</f>
        <v>0</v>
      </c>
      <c r="CT810" s="161"/>
      <c r="CU810" s="166">
        <f>IF(PMKAFAAPAYER[[#This Row],[ ]]="Payé",PMKAFAAPAYER[[#This Row],[10.09.2025]],0)</f>
        <v>0</v>
      </c>
      <c r="CV810" s="161"/>
      <c r="CW810" s="166">
        <f>IF(PMKAFAAPAYER[[#This Row],[ ]]="Payé",PMKAFAAPAYER[[#This Row],[17.09.2025]],0)</f>
        <v>0</v>
      </c>
      <c r="CX810" s="161"/>
      <c r="CY810" s="176">
        <f>IF(PMKAFAAPAYER[[#This Row],[ ]]="Payé",PMKAFAAPAYER[[#This Row],[24.09.2025]],0)</f>
        <v>0</v>
      </c>
      <c r="CZ810" s="17">
        <f t="shared" si="194"/>
        <v>0</v>
      </c>
      <c r="DA810" s="162"/>
      <c r="DB810" s="166">
        <f>IF(PMKAFAAPAYER[[#This Row],[ ]]="Payé",PMKAFAAPAYER[[#This Row],[01.10.2025]],0)</f>
        <v>0</v>
      </c>
      <c r="DC810" s="161"/>
      <c r="DD810" s="166">
        <f>IF(PMKAFAAPAYER[[#This Row],[ ]]="Payé",PMKAFAAPAYER[[#This Row],[08.10.2025]],0)</f>
        <v>0</v>
      </c>
      <c r="DE810" s="161"/>
      <c r="DF810" s="166">
        <f>IF(PMKAFAAPAYER[[#This Row],[ ]]="Payé",PMKAFAAPAYER[[#This Row],[15.10.2025]],0)</f>
        <v>0</v>
      </c>
      <c r="DG810" s="161"/>
      <c r="DH810" s="166">
        <f>IF(PMKAFAAPAYER[[#This Row],[ ]]="Payé",PMKAFAAPAYER[[#This Row],[22.10.2025]],0)</f>
        <v>0</v>
      </c>
      <c r="DI810" s="161"/>
      <c r="DJ810" s="176">
        <f>IF(PMKAFAAPAYER[[#This Row],[ ]]="Payé",PMKAFAAPAYER[[#This Row],[29.10.2025]],0)</f>
        <v>0</v>
      </c>
      <c r="DK810" s="18">
        <f t="shared" si="195"/>
        <v>0</v>
      </c>
      <c r="DL810" s="162"/>
      <c r="DM810" s="166">
        <f>IF(PMKAFAAPAYER[[#This Row],[ ]]="Payé",PMKAFAAPAYER[[#This Row],[05.11.2025]],0)</f>
        <v>0</v>
      </c>
      <c r="DN810" s="161"/>
      <c r="DO810" s="166">
        <f>IF(PMKAFAAPAYER[[#This Row],[ ]]="Payé",PMKAFAAPAYER[[#This Row],[12.11.2025]],0)</f>
        <v>0</v>
      </c>
      <c r="DP810" s="161"/>
      <c r="DQ810" s="166">
        <f>IF(PMKAFAAPAYER[[#This Row],[ ]]="Payé",PMKAFAAPAYER[[#This Row],[19.11.2025]],0)</f>
        <v>0</v>
      </c>
      <c r="DR810" s="161"/>
      <c r="DS810" s="176">
        <f>IF(PMKAFAAPAYER[[#This Row],[ ]]="Payé",PMKAFAAPAYER[[#This Row],[26.11.2025]],0)</f>
        <v>0</v>
      </c>
      <c r="DT810" s="17">
        <f t="shared" si="196"/>
        <v>0</v>
      </c>
      <c r="DU810" s="162"/>
      <c r="DV810" s="166">
        <f>IF(PMKAFAAPAYER[[#This Row],[ ]]="Payé",PMKAFAAPAYER[[#This Row],[03.12.2025]],0)</f>
        <v>0</v>
      </c>
      <c r="DW810" s="161"/>
      <c r="DX810" s="166">
        <f>IF(PMKAFAAPAYER[[#This Row],[ ]]="Payé",PMKAFAAPAYER[[#This Row],[10.12.2025]],0)</f>
        <v>0</v>
      </c>
      <c r="DY810" s="161"/>
      <c r="DZ810" s="166">
        <f>IF(PMKAFAAPAYER[[#This Row],[ ]]="Payé",PMKAFAAPAYER[[#This Row],[17.12.2025]],0)</f>
        <v>0</v>
      </c>
      <c r="EA810" s="161"/>
      <c r="EB810" s="166">
        <f>IF(PMKAFAAPAYER[[#This Row],[ ]]="Payé",PMKAFAAPAYER[[#This Row],[24.12.2025]],0)</f>
        <v>0</v>
      </c>
      <c r="EC810" s="161"/>
      <c r="ED810" s="176">
        <f>IF(PMKAFAAPAYER[[#This Row],[ ]]="Payé",PMKAFAAPAYER[[#This Row],[31.12.2025]],0)</f>
        <v>0</v>
      </c>
      <c r="EE810" s="18">
        <f t="shared" si="197"/>
        <v>0</v>
      </c>
      <c r="EF810" s="11">
        <f t="shared" si="198"/>
        <v>0</v>
      </c>
      <c r="EG810" s="16">
        <f>+PMKAFAAPAYER[[#This Row],[CHF]]-PMKAFAAPAYER[[#This Row],[T2025]]</f>
        <v>0</v>
      </c>
    </row>
    <row r="811" spans="1:137" x14ac:dyDescent="0.3">
      <c r="A811" s="9">
        <f t="shared" si="199"/>
        <v>806</v>
      </c>
      <c r="B811" s="250"/>
      <c r="C811" s="251"/>
      <c r="D811" s="252"/>
      <c r="E811" s="253"/>
      <c r="F811" s="265">
        <f t="shared" si="185"/>
        <v>0</v>
      </c>
      <c r="G811" s="254"/>
      <c r="H811" s="255"/>
      <c r="I811" s="256"/>
      <c r="J811" s="14"/>
      <c r="K811" s="14"/>
      <c r="L811" s="14"/>
      <c r="N811" s="15"/>
      <c r="P811" s="258"/>
      <c r="Q811" s="259"/>
      <c r="R811" s="260"/>
      <c r="S811" s="166">
        <f>IF(PMKAFAAPAYER[[#This Row],[ ]]="Payé",PMKAFAAPAYER[[#This Row],[02.01.2025]],0)</f>
        <v>0</v>
      </c>
      <c r="T811" s="234"/>
      <c r="U811" s="166">
        <f>IF(PMKAFAAPAYER[[#This Row],[ ]]="Payé",PMKAFAAPAYER[[#This Row],[09.01.2025]],0)</f>
        <v>0</v>
      </c>
      <c r="V811" s="234"/>
      <c r="W811" s="166">
        <f>IF(PMKAFAAPAYER[[#This Row],[ ]]="Payé",PMKAFAAPAYER[[#This Row],[16.01.2025]],0)</f>
        <v>0</v>
      </c>
      <c r="X811" s="234"/>
      <c r="Y811" s="166">
        <f>IF(PMKAFAAPAYER[[#This Row],[ ]]="Payé",PMKAFAAPAYER[[#This Row],[23.01.2025]],0)</f>
        <v>0</v>
      </c>
      <c r="Z811" s="234"/>
      <c r="AA811" s="176">
        <f>IF(PMKAFAAPAYER[[#This Row],[ ]]="Payé",PMKAFAAPAYER[[#This Row],[30.01.2025]],0)</f>
        <v>0</v>
      </c>
      <c r="AB811" s="32">
        <f t="shared" si="186"/>
        <v>0</v>
      </c>
      <c r="AC811" s="234"/>
      <c r="AD811" s="166">
        <f>IF(PMKAFAAPAYER[[#This Row],[ ]]="Payé",PMKAFAAPAYER[[#This Row],[06.02.2025]],0)</f>
        <v>0</v>
      </c>
      <c r="AE811" s="234"/>
      <c r="AF811" s="166">
        <f>IF(PMKAFAAPAYER[[#This Row],[ ]]="Payé",PMKAFAAPAYER[[#This Row],[13.02.2025]],0)</f>
        <v>0</v>
      </c>
      <c r="AG811" s="234"/>
      <c r="AH811" s="166">
        <f>IF(PMKAFAAPAYER[[#This Row],[ ]]="Payé",PMKAFAAPAYER[[#This Row],[20.02.2025]],0)</f>
        <v>0</v>
      </c>
      <c r="AI811" s="234"/>
      <c r="AJ811" s="176">
        <f>IF(PMKAFAAPAYER[[#This Row],[ ]]="Payé",PMKAFAAPAYER[[#This Row],[27.02.2025]],0)</f>
        <v>0</v>
      </c>
      <c r="AK811" s="47">
        <f t="shared" si="187"/>
        <v>0</v>
      </c>
      <c r="AL811" s="162"/>
      <c r="AM811" s="166">
        <f>IF(PMKAFAAPAYER[[#This Row],[ ]]="Payé",PMKAFAAPAYER[[#This Row],[05.03.2025]],0)</f>
        <v>0</v>
      </c>
      <c r="AN811" s="161"/>
      <c r="AO811" s="166">
        <f>IF(PMKAFAAPAYER[[#This Row],[ ]]="Payé",PMKAFAAPAYER[[#This Row],[12.03.2025]],0)</f>
        <v>0</v>
      </c>
      <c r="AP811" s="161"/>
      <c r="AQ811" s="166">
        <f>IF(PMKAFAAPAYER[[#This Row],[ ]]="Payé",PMKAFAAPAYER[[#This Row],[19.03.2025]],0)</f>
        <v>0</v>
      </c>
      <c r="AR811" s="161"/>
      <c r="AS811" s="176">
        <f>IF(PMKAFAAPAYER[[#This Row],[ ]]="Payé",PMKAFAAPAYER[[#This Row],[26.03.2025]],0)</f>
        <v>0</v>
      </c>
      <c r="AT811" s="17">
        <f t="shared" si="188"/>
        <v>0</v>
      </c>
      <c r="AU811" s="162"/>
      <c r="AV811" s="166">
        <f>IF(PMKAFAAPAYER[[#This Row],[ ]]="Payé",PMKAFAAPAYER[[#This Row],[02.04.2025]],0)</f>
        <v>0</v>
      </c>
      <c r="AW811" s="161"/>
      <c r="AX811" s="166">
        <f>IF(PMKAFAAPAYER[[#This Row],[ ]]="Payé",PMKAFAAPAYER[[#This Row],[09.04.2025]],0)</f>
        <v>0</v>
      </c>
      <c r="AY811" s="161"/>
      <c r="AZ811" s="166">
        <f>IF(PMKAFAAPAYER[[#This Row],[ ]]="Payé",PMKAFAAPAYER[[#This Row],[16.04.2025]],0)</f>
        <v>0</v>
      </c>
      <c r="BA811" s="161"/>
      <c r="BB811" s="166">
        <f>IF(PMKAFAAPAYER[[#This Row],[ ]]="Payé",PMKAFAAPAYER[[#This Row],[23.04.2025]],0)</f>
        <v>0</v>
      </c>
      <c r="BC811" s="161"/>
      <c r="BD811" s="176">
        <f>IF(PMKAFAAPAYER[[#This Row],[ ]]="Payé",PMKAFAAPAYER[[#This Row],[30.04.2025]],0)</f>
        <v>0</v>
      </c>
      <c r="BE811" s="18">
        <f t="shared" si="189"/>
        <v>0</v>
      </c>
      <c r="BF811" s="162"/>
      <c r="BG811" s="166">
        <f>IF(PMKAFAAPAYER[[#This Row],[ ]]="Payé",PMKAFAAPAYER[[#This Row],[07.05.2025]],0)</f>
        <v>0</v>
      </c>
      <c r="BH811" s="161"/>
      <c r="BI811" s="166">
        <f>IF(PMKAFAAPAYER[[#This Row],[ ]]="Payé",PMKAFAAPAYER[[#This Row],[14.05.2025]],0)</f>
        <v>0</v>
      </c>
      <c r="BJ811" s="161"/>
      <c r="BK811" s="166">
        <f>IF(PMKAFAAPAYER[[#This Row],[ ]]="Payé",PMKAFAAPAYER[[#This Row],[21.05.2025]],0)</f>
        <v>0</v>
      </c>
      <c r="BL811" s="161"/>
      <c r="BM811" s="176">
        <f>IF(PMKAFAAPAYER[[#This Row],[ ]]="Payé",PMKAFAAPAYER[[#This Row],[28.05.2025]],0)</f>
        <v>0</v>
      </c>
      <c r="BN811" s="17">
        <f t="shared" si="190"/>
        <v>0</v>
      </c>
      <c r="BO811" s="162"/>
      <c r="BP811" s="166">
        <f>IF(PMKAFAAPAYER[[#This Row],[ ]]="Payé",PMKAFAAPAYER[[#This Row],[04.06.2025]],0)</f>
        <v>0</v>
      </c>
      <c r="BQ811" s="161"/>
      <c r="BR811" s="166">
        <f>IF(PMKAFAAPAYER[[#This Row],[ ]]="Payé",PMKAFAAPAYER[[#This Row],[11.06.2025]],0)</f>
        <v>0</v>
      </c>
      <c r="BS811" s="161"/>
      <c r="BT811" s="166">
        <f>IF(PMKAFAAPAYER[[#This Row],[ ]]="Payé",PMKAFAAPAYER[[#This Row],[18.06.2025]],0)</f>
        <v>0</v>
      </c>
      <c r="BU811" s="161"/>
      <c r="BV811" s="176">
        <f>IF(PMKAFAAPAYER[[#This Row],[ ]]="Payé",PMKAFAAPAYER[[#This Row],[25.06.2025]],0)</f>
        <v>0</v>
      </c>
      <c r="BW811" s="18">
        <f t="shared" si="191"/>
        <v>0</v>
      </c>
      <c r="BX811" s="162"/>
      <c r="BY811" s="166">
        <f>IF(PMKAFAAPAYER[[#This Row],[ ]]="Payé",PMKAFAAPAYER[[#This Row],[02.07.2025]],0)</f>
        <v>0</v>
      </c>
      <c r="BZ811" s="161"/>
      <c r="CA811" s="166">
        <f>IF(PMKAFAAPAYER[[#This Row],[ ]]="Payé",PMKAFAAPAYER[[#This Row],[09.07.2025]],0)</f>
        <v>0</v>
      </c>
      <c r="CB811" s="161"/>
      <c r="CC811" s="166">
        <f>IF(PMKAFAAPAYER[[#This Row],[ ]]="Payé",PMKAFAAPAYER[[#This Row],[16.07.2025]],0)</f>
        <v>0</v>
      </c>
      <c r="CD811" s="161"/>
      <c r="CE811" s="166">
        <f>IF(PMKAFAAPAYER[[#This Row],[ ]]="Payé",PMKAFAAPAYER[[#This Row],[23.07.2025]],0)</f>
        <v>0</v>
      </c>
      <c r="CF811" s="161"/>
      <c r="CG811" s="176">
        <f>IF(PMKAFAAPAYER[[#This Row],[ ]]="Payé",PMKAFAAPAYER[[#This Row],[30.07.2025]],0)</f>
        <v>0</v>
      </c>
      <c r="CH811" s="17">
        <f t="shared" si="192"/>
        <v>0</v>
      </c>
      <c r="CI811" s="162"/>
      <c r="CJ811" s="166">
        <f>IF(PMKAFAAPAYER[[#This Row],[ ]]="Payé",PMKAFAAPAYER[[#This Row],[06.08.2025]],0)</f>
        <v>0</v>
      </c>
      <c r="CK811" s="161"/>
      <c r="CL811" s="166">
        <f>IF(PMKAFAAPAYER[[#This Row],[ ]]="Payé",PMKAFAAPAYER[[#This Row],[13.08.2025]],0)</f>
        <v>0</v>
      </c>
      <c r="CM811" s="161"/>
      <c r="CN811" s="166">
        <f>IF(PMKAFAAPAYER[[#This Row],[ ]]="Payé",PMKAFAAPAYER[[#This Row],[20.08.2025]],0)</f>
        <v>0</v>
      </c>
      <c r="CO811" s="161"/>
      <c r="CP811" s="176">
        <f>IF(PMKAFAAPAYER[[#This Row],[ ]]="Payé",PMKAFAAPAYER[[#This Row],[27.08.2025]],0)</f>
        <v>0</v>
      </c>
      <c r="CQ811" s="18">
        <f t="shared" si="193"/>
        <v>0</v>
      </c>
      <c r="CR811" s="162"/>
      <c r="CS811" s="166">
        <f>IF(PMKAFAAPAYER[[#This Row],[ ]]="Payé",PMKAFAAPAYER[[#This Row],[03.09.2025]],0)</f>
        <v>0</v>
      </c>
      <c r="CT811" s="161"/>
      <c r="CU811" s="166">
        <f>IF(PMKAFAAPAYER[[#This Row],[ ]]="Payé",PMKAFAAPAYER[[#This Row],[10.09.2025]],0)</f>
        <v>0</v>
      </c>
      <c r="CV811" s="161"/>
      <c r="CW811" s="166">
        <f>IF(PMKAFAAPAYER[[#This Row],[ ]]="Payé",PMKAFAAPAYER[[#This Row],[17.09.2025]],0)</f>
        <v>0</v>
      </c>
      <c r="CX811" s="161"/>
      <c r="CY811" s="176">
        <f>IF(PMKAFAAPAYER[[#This Row],[ ]]="Payé",PMKAFAAPAYER[[#This Row],[24.09.2025]],0)</f>
        <v>0</v>
      </c>
      <c r="CZ811" s="17">
        <f t="shared" si="194"/>
        <v>0</v>
      </c>
      <c r="DA811" s="162"/>
      <c r="DB811" s="166">
        <f>IF(PMKAFAAPAYER[[#This Row],[ ]]="Payé",PMKAFAAPAYER[[#This Row],[01.10.2025]],0)</f>
        <v>0</v>
      </c>
      <c r="DC811" s="161"/>
      <c r="DD811" s="166">
        <f>IF(PMKAFAAPAYER[[#This Row],[ ]]="Payé",PMKAFAAPAYER[[#This Row],[08.10.2025]],0)</f>
        <v>0</v>
      </c>
      <c r="DE811" s="161"/>
      <c r="DF811" s="166">
        <f>IF(PMKAFAAPAYER[[#This Row],[ ]]="Payé",PMKAFAAPAYER[[#This Row],[15.10.2025]],0)</f>
        <v>0</v>
      </c>
      <c r="DG811" s="161"/>
      <c r="DH811" s="166">
        <f>IF(PMKAFAAPAYER[[#This Row],[ ]]="Payé",PMKAFAAPAYER[[#This Row],[22.10.2025]],0)</f>
        <v>0</v>
      </c>
      <c r="DI811" s="161"/>
      <c r="DJ811" s="176">
        <f>IF(PMKAFAAPAYER[[#This Row],[ ]]="Payé",PMKAFAAPAYER[[#This Row],[29.10.2025]],0)</f>
        <v>0</v>
      </c>
      <c r="DK811" s="18">
        <f t="shared" si="195"/>
        <v>0</v>
      </c>
      <c r="DL811" s="162"/>
      <c r="DM811" s="166">
        <f>IF(PMKAFAAPAYER[[#This Row],[ ]]="Payé",PMKAFAAPAYER[[#This Row],[05.11.2025]],0)</f>
        <v>0</v>
      </c>
      <c r="DN811" s="161"/>
      <c r="DO811" s="166">
        <f>IF(PMKAFAAPAYER[[#This Row],[ ]]="Payé",PMKAFAAPAYER[[#This Row],[12.11.2025]],0)</f>
        <v>0</v>
      </c>
      <c r="DP811" s="161"/>
      <c r="DQ811" s="166">
        <f>IF(PMKAFAAPAYER[[#This Row],[ ]]="Payé",PMKAFAAPAYER[[#This Row],[19.11.2025]],0)</f>
        <v>0</v>
      </c>
      <c r="DR811" s="161"/>
      <c r="DS811" s="176">
        <f>IF(PMKAFAAPAYER[[#This Row],[ ]]="Payé",PMKAFAAPAYER[[#This Row],[26.11.2025]],0)</f>
        <v>0</v>
      </c>
      <c r="DT811" s="17">
        <f t="shared" si="196"/>
        <v>0</v>
      </c>
      <c r="DU811" s="162"/>
      <c r="DV811" s="166">
        <f>IF(PMKAFAAPAYER[[#This Row],[ ]]="Payé",PMKAFAAPAYER[[#This Row],[03.12.2025]],0)</f>
        <v>0</v>
      </c>
      <c r="DW811" s="161"/>
      <c r="DX811" s="166">
        <f>IF(PMKAFAAPAYER[[#This Row],[ ]]="Payé",PMKAFAAPAYER[[#This Row],[10.12.2025]],0)</f>
        <v>0</v>
      </c>
      <c r="DY811" s="161"/>
      <c r="DZ811" s="166">
        <f>IF(PMKAFAAPAYER[[#This Row],[ ]]="Payé",PMKAFAAPAYER[[#This Row],[17.12.2025]],0)</f>
        <v>0</v>
      </c>
      <c r="EA811" s="161"/>
      <c r="EB811" s="166">
        <f>IF(PMKAFAAPAYER[[#This Row],[ ]]="Payé",PMKAFAAPAYER[[#This Row],[24.12.2025]],0)</f>
        <v>0</v>
      </c>
      <c r="EC811" s="161"/>
      <c r="ED811" s="176">
        <f>IF(PMKAFAAPAYER[[#This Row],[ ]]="Payé",PMKAFAAPAYER[[#This Row],[31.12.2025]],0)</f>
        <v>0</v>
      </c>
      <c r="EE811" s="18">
        <f t="shared" si="197"/>
        <v>0</v>
      </c>
      <c r="EF811" s="11">
        <f t="shared" si="198"/>
        <v>0</v>
      </c>
      <c r="EG811" s="16">
        <f>+PMKAFAAPAYER[[#This Row],[CHF]]-PMKAFAAPAYER[[#This Row],[T2025]]</f>
        <v>0</v>
      </c>
    </row>
    <row r="812" spans="1:137" x14ac:dyDescent="0.3">
      <c r="A812" s="9">
        <f t="shared" si="199"/>
        <v>807</v>
      </c>
      <c r="B812" s="250"/>
      <c r="C812" s="251"/>
      <c r="D812" s="252"/>
      <c r="E812" s="253"/>
      <c r="F812" s="265">
        <f t="shared" si="185"/>
        <v>0</v>
      </c>
      <c r="G812" s="254"/>
      <c r="H812" s="255"/>
      <c r="I812" s="256"/>
      <c r="J812" s="14"/>
      <c r="K812" s="14"/>
      <c r="L812" s="14"/>
      <c r="N812" s="15"/>
      <c r="P812" s="258"/>
      <c r="Q812" s="259"/>
      <c r="R812" s="260"/>
      <c r="S812" s="166">
        <f>IF(PMKAFAAPAYER[[#This Row],[ ]]="Payé",PMKAFAAPAYER[[#This Row],[02.01.2025]],0)</f>
        <v>0</v>
      </c>
      <c r="T812" s="234"/>
      <c r="U812" s="166">
        <f>IF(PMKAFAAPAYER[[#This Row],[ ]]="Payé",PMKAFAAPAYER[[#This Row],[09.01.2025]],0)</f>
        <v>0</v>
      </c>
      <c r="V812" s="234"/>
      <c r="W812" s="166">
        <f>IF(PMKAFAAPAYER[[#This Row],[ ]]="Payé",PMKAFAAPAYER[[#This Row],[16.01.2025]],0)</f>
        <v>0</v>
      </c>
      <c r="X812" s="234"/>
      <c r="Y812" s="166">
        <f>IF(PMKAFAAPAYER[[#This Row],[ ]]="Payé",PMKAFAAPAYER[[#This Row],[23.01.2025]],0)</f>
        <v>0</v>
      </c>
      <c r="Z812" s="234"/>
      <c r="AA812" s="176">
        <f>IF(PMKAFAAPAYER[[#This Row],[ ]]="Payé",PMKAFAAPAYER[[#This Row],[30.01.2025]],0)</f>
        <v>0</v>
      </c>
      <c r="AB812" s="32">
        <f t="shared" si="186"/>
        <v>0</v>
      </c>
      <c r="AC812" s="234"/>
      <c r="AD812" s="166">
        <f>IF(PMKAFAAPAYER[[#This Row],[ ]]="Payé",PMKAFAAPAYER[[#This Row],[06.02.2025]],0)</f>
        <v>0</v>
      </c>
      <c r="AE812" s="234"/>
      <c r="AF812" s="166">
        <f>IF(PMKAFAAPAYER[[#This Row],[ ]]="Payé",PMKAFAAPAYER[[#This Row],[13.02.2025]],0)</f>
        <v>0</v>
      </c>
      <c r="AG812" s="234"/>
      <c r="AH812" s="166">
        <f>IF(PMKAFAAPAYER[[#This Row],[ ]]="Payé",PMKAFAAPAYER[[#This Row],[20.02.2025]],0)</f>
        <v>0</v>
      </c>
      <c r="AI812" s="234"/>
      <c r="AJ812" s="176">
        <f>IF(PMKAFAAPAYER[[#This Row],[ ]]="Payé",PMKAFAAPAYER[[#This Row],[27.02.2025]],0)</f>
        <v>0</v>
      </c>
      <c r="AK812" s="47">
        <f t="shared" si="187"/>
        <v>0</v>
      </c>
      <c r="AL812" s="162"/>
      <c r="AM812" s="166">
        <f>IF(PMKAFAAPAYER[[#This Row],[ ]]="Payé",PMKAFAAPAYER[[#This Row],[05.03.2025]],0)</f>
        <v>0</v>
      </c>
      <c r="AN812" s="161"/>
      <c r="AO812" s="166">
        <f>IF(PMKAFAAPAYER[[#This Row],[ ]]="Payé",PMKAFAAPAYER[[#This Row],[12.03.2025]],0)</f>
        <v>0</v>
      </c>
      <c r="AP812" s="161"/>
      <c r="AQ812" s="166">
        <f>IF(PMKAFAAPAYER[[#This Row],[ ]]="Payé",PMKAFAAPAYER[[#This Row],[19.03.2025]],0)</f>
        <v>0</v>
      </c>
      <c r="AR812" s="161"/>
      <c r="AS812" s="176">
        <f>IF(PMKAFAAPAYER[[#This Row],[ ]]="Payé",PMKAFAAPAYER[[#This Row],[26.03.2025]],0)</f>
        <v>0</v>
      </c>
      <c r="AT812" s="17">
        <f t="shared" si="188"/>
        <v>0</v>
      </c>
      <c r="AU812" s="162"/>
      <c r="AV812" s="166">
        <f>IF(PMKAFAAPAYER[[#This Row],[ ]]="Payé",PMKAFAAPAYER[[#This Row],[02.04.2025]],0)</f>
        <v>0</v>
      </c>
      <c r="AW812" s="161"/>
      <c r="AX812" s="166">
        <f>IF(PMKAFAAPAYER[[#This Row],[ ]]="Payé",PMKAFAAPAYER[[#This Row],[09.04.2025]],0)</f>
        <v>0</v>
      </c>
      <c r="AY812" s="161"/>
      <c r="AZ812" s="166">
        <f>IF(PMKAFAAPAYER[[#This Row],[ ]]="Payé",PMKAFAAPAYER[[#This Row],[16.04.2025]],0)</f>
        <v>0</v>
      </c>
      <c r="BA812" s="161"/>
      <c r="BB812" s="166">
        <f>IF(PMKAFAAPAYER[[#This Row],[ ]]="Payé",PMKAFAAPAYER[[#This Row],[23.04.2025]],0)</f>
        <v>0</v>
      </c>
      <c r="BC812" s="161"/>
      <c r="BD812" s="176">
        <f>IF(PMKAFAAPAYER[[#This Row],[ ]]="Payé",PMKAFAAPAYER[[#This Row],[30.04.2025]],0)</f>
        <v>0</v>
      </c>
      <c r="BE812" s="18">
        <f t="shared" si="189"/>
        <v>0</v>
      </c>
      <c r="BF812" s="162"/>
      <c r="BG812" s="166">
        <f>IF(PMKAFAAPAYER[[#This Row],[ ]]="Payé",PMKAFAAPAYER[[#This Row],[07.05.2025]],0)</f>
        <v>0</v>
      </c>
      <c r="BH812" s="161"/>
      <c r="BI812" s="166">
        <f>IF(PMKAFAAPAYER[[#This Row],[ ]]="Payé",PMKAFAAPAYER[[#This Row],[14.05.2025]],0)</f>
        <v>0</v>
      </c>
      <c r="BJ812" s="161"/>
      <c r="BK812" s="166">
        <f>IF(PMKAFAAPAYER[[#This Row],[ ]]="Payé",PMKAFAAPAYER[[#This Row],[21.05.2025]],0)</f>
        <v>0</v>
      </c>
      <c r="BL812" s="161"/>
      <c r="BM812" s="176">
        <f>IF(PMKAFAAPAYER[[#This Row],[ ]]="Payé",PMKAFAAPAYER[[#This Row],[28.05.2025]],0)</f>
        <v>0</v>
      </c>
      <c r="BN812" s="17">
        <f t="shared" si="190"/>
        <v>0</v>
      </c>
      <c r="BO812" s="162"/>
      <c r="BP812" s="166">
        <f>IF(PMKAFAAPAYER[[#This Row],[ ]]="Payé",PMKAFAAPAYER[[#This Row],[04.06.2025]],0)</f>
        <v>0</v>
      </c>
      <c r="BQ812" s="161"/>
      <c r="BR812" s="166">
        <f>IF(PMKAFAAPAYER[[#This Row],[ ]]="Payé",PMKAFAAPAYER[[#This Row],[11.06.2025]],0)</f>
        <v>0</v>
      </c>
      <c r="BS812" s="161"/>
      <c r="BT812" s="166">
        <f>IF(PMKAFAAPAYER[[#This Row],[ ]]="Payé",PMKAFAAPAYER[[#This Row],[18.06.2025]],0)</f>
        <v>0</v>
      </c>
      <c r="BU812" s="161"/>
      <c r="BV812" s="176">
        <f>IF(PMKAFAAPAYER[[#This Row],[ ]]="Payé",PMKAFAAPAYER[[#This Row],[25.06.2025]],0)</f>
        <v>0</v>
      </c>
      <c r="BW812" s="18">
        <f t="shared" si="191"/>
        <v>0</v>
      </c>
      <c r="BX812" s="162"/>
      <c r="BY812" s="166">
        <f>IF(PMKAFAAPAYER[[#This Row],[ ]]="Payé",PMKAFAAPAYER[[#This Row],[02.07.2025]],0)</f>
        <v>0</v>
      </c>
      <c r="BZ812" s="161"/>
      <c r="CA812" s="166">
        <f>IF(PMKAFAAPAYER[[#This Row],[ ]]="Payé",PMKAFAAPAYER[[#This Row],[09.07.2025]],0)</f>
        <v>0</v>
      </c>
      <c r="CB812" s="161"/>
      <c r="CC812" s="166">
        <f>IF(PMKAFAAPAYER[[#This Row],[ ]]="Payé",PMKAFAAPAYER[[#This Row],[16.07.2025]],0)</f>
        <v>0</v>
      </c>
      <c r="CD812" s="161"/>
      <c r="CE812" s="166">
        <f>IF(PMKAFAAPAYER[[#This Row],[ ]]="Payé",PMKAFAAPAYER[[#This Row],[23.07.2025]],0)</f>
        <v>0</v>
      </c>
      <c r="CF812" s="161"/>
      <c r="CG812" s="176">
        <f>IF(PMKAFAAPAYER[[#This Row],[ ]]="Payé",PMKAFAAPAYER[[#This Row],[30.07.2025]],0)</f>
        <v>0</v>
      </c>
      <c r="CH812" s="17">
        <f t="shared" si="192"/>
        <v>0</v>
      </c>
      <c r="CI812" s="162"/>
      <c r="CJ812" s="166">
        <f>IF(PMKAFAAPAYER[[#This Row],[ ]]="Payé",PMKAFAAPAYER[[#This Row],[06.08.2025]],0)</f>
        <v>0</v>
      </c>
      <c r="CK812" s="161"/>
      <c r="CL812" s="166">
        <f>IF(PMKAFAAPAYER[[#This Row],[ ]]="Payé",PMKAFAAPAYER[[#This Row],[13.08.2025]],0)</f>
        <v>0</v>
      </c>
      <c r="CM812" s="161"/>
      <c r="CN812" s="166">
        <f>IF(PMKAFAAPAYER[[#This Row],[ ]]="Payé",PMKAFAAPAYER[[#This Row],[20.08.2025]],0)</f>
        <v>0</v>
      </c>
      <c r="CO812" s="161"/>
      <c r="CP812" s="176">
        <f>IF(PMKAFAAPAYER[[#This Row],[ ]]="Payé",PMKAFAAPAYER[[#This Row],[27.08.2025]],0)</f>
        <v>0</v>
      </c>
      <c r="CQ812" s="18">
        <f t="shared" si="193"/>
        <v>0</v>
      </c>
      <c r="CR812" s="162"/>
      <c r="CS812" s="166">
        <f>IF(PMKAFAAPAYER[[#This Row],[ ]]="Payé",PMKAFAAPAYER[[#This Row],[03.09.2025]],0)</f>
        <v>0</v>
      </c>
      <c r="CT812" s="161"/>
      <c r="CU812" s="166">
        <f>IF(PMKAFAAPAYER[[#This Row],[ ]]="Payé",PMKAFAAPAYER[[#This Row],[10.09.2025]],0)</f>
        <v>0</v>
      </c>
      <c r="CV812" s="161"/>
      <c r="CW812" s="166">
        <f>IF(PMKAFAAPAYER[[#This Row],[ ]]="Payé",PMKAFAAPAYER[[#This Row],[17.09.2025]],0)</f>
        <v>0</v>
      </c>
      <c r="CX812" s="161"/>
      <c r="CY812" s="176">
        <f>IF(PMKAFAAPAYER[[#This Row],[ ]]="Payé",PMKAFAAPAYER[[#This Row],[24.09.2025]],0)</f>
        <v>0</v>
      </c>
      <c r="CZ812" s="17">
        <f t="shared" si="194"/>
        <v>0</v>
      </c>
      <c r="DA812" s="162"/>
      <c r="DB812" s="166">
        <f>IF(PMKAFAAPAYER[[#This Row],[ ]]="Payé",PMKAFAAPAYER[[#This Row],[01.10.2025]],0)</f>
        <v>0</v>
      </c>
      <c r="DC812" s="161"/>
      <c r="DD812" s="166">
        <f>IF(PMKAFAAPAYER[[#This Row],[ ]]="Payé",PMKAFAAPAYER[[#This Row],[08.10.2025]],0)</f>
        <v>0</v>
      </c>
      <c r="DE812" s="161"/>
      <c r="DF812" s="166">
        <f>IF(PMKAFAAPAYER[[#This Row],[ ]]="Payé",PMKAFAAPAYER[[#This Row],[15.10.2025]],0)</f>
        <v>0</v>
      </c>
      <c r="DG812" s="161"/>
      <c r="DH812" s="166">
        <f>IF(PMKAFAAPAYER[[#This Row],[ ]]="Payé",PMKAFAAPAYER[[#This Row],[22.10.2025]],0)</f>
        <v>0</v>
      </c>
      <c r="DI812" s="161"/>
      <c r="DJ812" s="176">
        <f>IF(PMKAFAAPAYER[[#This Row],[ ]]="Payé",PMKAFAAPAYER[[#This Row],[29.10.2025]],0)</f>
        <v>0</v>
      </c>
      <c r="DK812" s="18">
        <f t="shared" si="195"/>
        <v>0</v>
      </c>
      <c r="DL812" s="162"/>
      <c r="DM812" s="166">
        <f>IF(PMKAFAAPAYER[[#This Row],[ ]]="Payé",PMKAFAAPAYER[[#This Row],[05.11.2025]],0)</f>
        <v>0</v>
      </c>
      <c r="DN812" s="161"/>
      <c r="DO812" s="166">
        <f>IF(PMKAFAAPAYER[[#This Row],[ ]]="Payé",PMKAFAAPAYER[[#This Row],[12.11.2025]],0)</f>
        <v>0</v>
      </c>
      <c r="DP812" s="161"/>
      <c r="DQ812" s="166">
        <f>IF(PMKAFAAPAYER[[#This Row],[ ]]="Payé",PMKAFAAPAYER[[#This Row],[19.11.2025]],0)</f>
        <v>0</v>
      </c>
      <c r="DR812" s="161"/>
      <c r="DS812" s="176">
        <f>IF(PMKAFAAPAYER[[#This Row],[ ]]="Payé",PMKAFAAPAYER[[#This Row],[26.11.2025]],0)</f>
        <v>0</v>
      </c>
      <c r="DT812" s="17">
        <f t="shared" si="196"/>
        <v>0</v>
      </c>
      <c r="DU812" s="162"/>
      <c r="DV812" s="166">
        <f>IF(PMKAFAAPAYER[[#This Row],[ ]]="Payé",PMKAFAAPAYER[[#This Row],[03.12.2025]],0)</f>
        <v>0</v>
      </c>
      <c r="DW812" s="161"/>
      <c r="DX812" s="166">
        <f>IF(PMKAFAAPAYER[[#This Row],[ ]]="Payé",PMKAFAAPAYER[[#This Row],[10.12.2025]],0)</f>
        <v>0</v>
      </c>
      <c r="DY812" s="161"/>
      <c r="DZ812" s="166">
        <f>IF(PMKAFAAPAYER[[#This Row],[ ]]="Payé",PMKAFAAPAYER[[#This Row],[17.12.2025]],0)</f>
        <v>0</v>
      </c>
      <c r="EA812" s="161"/>
      <c r="EB812" s="166">
        <f>IF(PMKAFAAPAYER[[#This Row],[ ]]="Payé",PMKAFAAPAYER[[#This Row],[24.12.2025]],0)</f>
        <v>0</v>
      </c>
      <c r="EC812" s="161"/>
      <c r="ED812" s="176">
        <f>IF(PMKAFAAPAYER[[#This Row],[ ]]="Payé",PMKAFAAPAYER[[#This Row],[31.12.2025]],0)</f>
        <v>0</v>
      </c>
      <c r="EE812" s="18">
        <f t="shared" si="197"/>
        <v>0</v>
      </c>
      <c r="EF812" s="11">
        <f t="shared" si="198"/>
        <v>0</v>
      </c>
      <c r="EG812" s="16">
        <f>+PMKAFAAPAYER[[#This Row],[CHF]]-PMKAFAAPAYER[[#This Row],[T2025]]</f>
        <v>0</v>
      </c>
    </row>
    <row r="813" spans="1:137" x14ac:dyDescent="0.3">
      <c r="A813" s="9">
        <f t="shared" si="199"/>
        <v>808</v>
      </c>
      <c r="B813" s="250"/>
      <c r="C813" s="251"/>
      <c r="D813" s="252"/>
      <c r="E813" s="253"/>
      <c r="F813" s="265">
        <f t="shared" ref="F813:F876" si="200">+D813+E813</f>
        <v>0</v>
      </c>
      <c r="G813" s="254"/>
      <c r="H813" s="255"/>
      <c r="I813" s="256"/>
      <c r="J813" s="14"/>
      <c r="K813" s="14"/>
      <c r="L813" s="14"/>
      <c r="N813" s="15"/>
      <c r="P813" s="258"/>
      <c r="Q813" s="259"/>
      <c r="R813" s="260"/>
      <c r="S813" s="166">
        <f>IF(PMKAFAAPAYER[[#This Row],[ ]]="Payé",PMKAFAAPAYER[[#This Row],[02.01.2025]],0)</f>
        <v>0</v>
      </c>
      <c r="T813" s="234"/>
      <c r="U813" s="166">
        <f>IF(PMKAFAAPAYER[[#This Row],[ ]]="Payé",PMKAFAAPAYER[[#This Row],[09.01.2025]],0)</f>
        <v>0</v>
      </c>
      <c r="V813" s="234"/>
      <c r="W813" s="166">
        <f>IF(PMKAFAAPAYER[[#This Row],[ ]]="Payé",PMKAFAAPAYER[[#This Row],[16.01.2025]],0)</f>
        <v>0</v>
      </c>
      <c r="X813" s="234"/>
      <c r="Y813" s="166">
        <f>IF(PMKAFAAPAYER[[#This Row],[ ]]="Payé",PMKAFAAPAYER[[#This Row],[23.01.2025]],0)</f>
        <v>0</v>
      </c>
      <c r="Z813" s="234"/>
      <c r="AA813" s="176">
        <f>IF(PMKAFAAPAYER[[#This Row],[ ]]="Payé",PMKAFAAPAYER[[#This Row],[30.01.2025]],0)</f>
        <v>0</v>
      </c>
      <c r="AB813" s="32">
        <f t="shared" si="186"/>
        <v>0</v>
      </c>
      <c r="AC813" s="234"/>
      <c r="AD813" s="166">
        <f>IF(PMKAFAAPAYER[[#This Row],[ ]]="Payé",PMKAFAAPAYER[[#This Row],[06.02.2025]],0)</f>
        <v>0</v>
      </c>
      <c r="AE813" s="234"/>
      <c r="AF813" s="166">
        <f>IF(PMKAFAAPAYER[[#This Row],[ ]]="Payé",PMKAFAAPAYER[[#This Row],[13.02.2025]],0)</f>
        <v>0</v>
      </c>
      <c r="AG813" s="234"/>
      <c r="AH813" s="166">
        <f>IF(PMKAFAAPAYER[[#This Row],[ ]]="Payé",PMKAFAAPAYER[[#This Row],[20.02.2025]],0)</f>
        <v>0</v>
      </c>
      <c r="AI813" s="234"/>
      <c r="AJ813" s="176">
        <f>IF(PMKAFAAPAYER[[#This Row],[ ]]="Payé",PMKAFAAPAYER[[#This Row],[27.02.2025]],0)</f>
        <v>0</v>
      </c>
      <c r="AK813" s="47">
        <f t="shared" si="187"/>
        <v>0</v>
      </c>
      <c r="AL813" s="162"/>
      <c r="AM813" s="166">
        <f>IF(PMKAFAAPAYER[[#This Row],[ ]]="Payé",PMKAFAAPAYER[[#This Row],[05.03.2025]],0)</f>
        <v>0</v>
      </c>
      <c r="AN813" s="161"/>
      <c r="AO813" s="166">
        <f>IF(PMKAFAAPAYER[[#This Row],[ ]]="Payé",PMKAFAAPAYER[[#This Row],[12.03.2025]],0)</f>
        <v>0</v>
      </c>
      <c r="AP813" s="161"/>
      <c r="AQ813" s="166">
        <f>IF(PMKAFAAPAYER[[#This Row],[ ]]="Payé",PMKAFAAPAYER[[#This Row],[19.03.2025]],0)</f>
        <v>0</v>
      </c>
      <c r="AR813" s="161"/>
      <c r="AS813" s="176">
        <f>IF(PMKAFAAPAYER[[#This Row],[ ]]="Payé",PMKAFAAPAYER[[#This Row],[26.03.2025]],0)</f>
        <v>0</v>
      </c>
      <c r="AT813" s="17">
        <f t="shared" si="188"/>
        <v>0</v>
      </c>
      <c r="AU813" s="162"/>
      <c r="AV813" s="166">
        <f>IF(PMKAFAAPAYER[[#This Row],[ ]]="Payé",PMKAFAAPAYER[[#This Row],[02.04.2025]],0)</f>
        <v>0</v>
      </c>
      <c r="AW813" s="161"/>
      <c r="AX813" s="166">
        <f>IF(PMKAFAAPAYER[[#This Row],[ ]]="Payé",PMKAFAAPAYER[[#This Row],[09.04.2025]],0)</f>
        <v>0</v>
      </c>
      <c r="AY813" s="161"/>
      <c r="AZ813" s="166">
        <f>IF(PMKAFAAPAYER[[#This Row],[ ]]="Payé",PMKAFAAPAYER[[#This Row],[16.04.2025]],0)</f>
        <v>0</v>
      </c>
      <c r="BA813" s="161"/>
      <c r="BB813" s="166">
        <f>IF(PMKAFAAPAYER[[#This Row],[ ]]="Payé",PMKAFAAPAYER[[#This Row],[23.04.2025]],0)</f>
        <v>0</v>
      </c>
      <c r="BC813" s="161"/>
      <c r="BD813" s="176">
        <f>IF(PMKAFAAPAYER[[#This Row],[ ]]="Payé",PMKAFAAPAYER[[#This Row],[30.04.2025]],0)</f>
        <v>0</v>
      </c>
      <c r="BE813" s="18">
        <f t="shared" si="189"/>
        <v>0</v>
      </c>
      <c r="BF813" s="162"/>
      <c r="BG813" s="166">
        <f>IF(PMKAFAAPAYER[[#This Row],[ ]]="Payé",PMKAFAAPAYER[[#This Row],[07.05.2025]],0)</f>
        <v>0</v>
      </c>
      <c r="BH813" s="161"/>
      <c r="BI813" s="166">
        <f>IF(PMKAFAAPAYER[[#This Row],[ ]]="Payé",PMKAFAAPAYER[[#This Row],[14.05.2025]],0)</f>
        <v>0</v>
      </c>
      <c r="BJ813" s="161"/>
      <c r="BK813" s="166">
        <f>IF(PMKAFAAPAYER[[#This Row],[ ]]="Payé",PMKAFAAPAYER[[#This Row],[21.05.2025]],0)</f>
        <v>0</v>
      </c>
      <c r="BL813" s="161"/>
      <c r="BM813" s="176">
        <f>IF(PMKAFAAPAYER[[#This Row],[ ]]="Payé",PMKAFAAPAYER[[#This Row],[28.05.2025]],0)</f>
        <v>0</v>
      </c>
      <c r="BN813" s="17">
        <f t="shared" si="190"/>
        <v>0</v>
      </c>
      <c r="BO813" s="162"/>
      <c r="BP813" s="166">
        <f>IF(PMKAFAAPAYER[[#This Row],[ ]]="Payé",PMKAFAAPAYER[[#This Row],[04.06.2025]],0)</f>
        <v>0</v>
      </c>
      <c r="BQ813" s="161"/>
      <c r="BR813" s="166">
        <f>IF(PMKAFAAPAYER[[#This Row],[ ]]="Payé",PMKAFAAPAYER[[#This Row],[11.06.2025]],0)</f>
        <v>0</v>
      </c>
      <c r="BS813" s="161"/>
      <c r="BT813" s="166">
        <f>IF(PMKAFAAPAYER[[#This Row],[ ]]="Payé",PMKAFAAPAYER[[#This Row],[18.06.2025]],0)</f>
        <v>0</v>
      </c>
      <c r="BU813" s="161"/>
      <c r="BV813" s="176">
        <f>IF(PMKAFAAPAYER[[#This Row],[ ]]="Payé",PMKAFAAPAYER[[#This Row],[25.06.2025]],0)</f>
        <v>0</v>
      </c>
      <c r="BW813" s="18">
        <f t="shared" si="191"/>
        <v>0</v>
      </c>
      <c r="BX813" s="162"/>
      <c r="BY813" s="166">
        <f>IF(PMKAFAAPAYER[[#This Row],[ ]]="Payé",PMKAFAAPAYER[[#This Row],[02.07.2025]],0)</f>
        <v>0</v>
      </c>
      <c r="BZ813" s="161"/>
      <c r="CA813" s="166">
        <f>IF(PMKAFAAPAYER[[#This Row],[ ]]="Payé",PMKAFAAPAYER[[#This Row],[09.07.2025]],0)</f>
        <v>0</v>
      </c>
      <c r="CB813" s="161"/>
      <c r="CC813" s="166">
        <f>IF(PMKAFAAPAYER[[#This Row],[ ]]="Payé",PMKAFAAPAYER[[#This Row],[16.07.2025]],0)</f>
        <v>0</v>
      </c>
      <c r="CD813" s="161"/>
      <c r="CE813" s="166">
        <f>IF(PMKAFAAPAYER[[#This Row],[ ]]="Payé",PMKAFAAPAYER[[#This Row],[23.07.2025]],0)</f>
        <v>0</v>
      </c>
      <c r="CF813" s="161"/>
      <c r="CG813" s="176">
        <f>IF(PMKAFAAPAYER[[#This Row],[ ]]="Payé",PMKAFAAPAYER[[#This Row],[30.07.2025]],0)</f>
        <v>0</v>
      </c>
      <c r="CH813" s="17">
        <f t="shared" si="192"/>
        <v>0</v>
      </c>
      <c r="CI813" s="162"/>
      <c r="CJ813" s="166">
        <f>IF(PMKAFAAPAYER[[#This Row],[ ]]="Payé",PMKAFAAPAYER[[#This Row],[06.08.2025]],0)</f>
        <v>0</v>
      </c>
      <c r="CK813" s="161"/>
      <c r="CL813" s="166">
        <f>IF(PMKAFAAPAYER[[#This Row],[ ]]="Payé",PMKAFAAPAYER[[#This Row],[13.08.2025]],0)</f>
        <v>0</v>
      </c>
      <c r="CM813" s="161"/>
      <c r="CN813" s="166">
        <f>IF(PMKAFAAPAYER[[#This Row],[ ]]="Payé",PMKAFAAPAYER[[#This Row],[20.08.2025]],0)</f>
        <v>0</v>
      </c>
      <c r="CO813" s="161"/>
      <c r="CP813" s="176">
        <f>IF(PMKAFAAPAYER[[#This Row],[ ]]="Payé",PMKAFAAPAYER[[#This Row],[27.08.2025]],0)</f>
        <v>0</v>
      </c>
      <c r="CQ813" s="18">
        <f t="shared" si="193"/>
        <v>0</v>
      </c>
      <c r="CR813" s="162"/>
      <c r="CS813" s="166">
        <f>IF(PMKAFAAPAYER[[#This Row],[ ]]="Payé",PMKAFAAPAYER[[#This Row],[03.09.2025]],0)</f>
        <v>0</v>
      </c>
      <c r="CT813" s="161"/>
      <c r="CU813" s="166">
        <f>IF(PMKAFAAPAYER[[#This Row],[ ]]="Payé",PMKAFAAPAYER[[#This Row],[10.09.2025]],0)</f>
        <v>0</v>
      </c>
      <c r="CV813" s="161"/>
      <c r="CW813" s="166">
        <f>IF(PMKAFAAPAYER[[#This Row],[ ]]="Payé",PMKAFAAPAYER[[#This Row],[17.09.2025]],0)</f>
        <v>0</v>
      </c>
      <c r="CX813" s="161"/>
      <c r="CY813" s="176">
        <f>IF(PMKAFAAPAYER[[#This Row],[ ]]="Payé",PMKAFAAPAYER[[#This Row],[24.09.2025]],0)</f>
        <v>0</v>
      </c>
      <c r="CZ813" s="17">
        <f t="shared" si="194"/>
        <v>0</v>
      </c>
      <c r="DA813" s="162"/>
      <c r="DB813" s="166">
        <f>IF(PMKAFAAPAYER[[#This Row],[ ]]="Payé",PMKAFAAPAYER[[#This Row],[01.10.2025]],0)</f>
        <v>0</v>
      </c>
      <c r="DC813" s="161"/>
      <c r="DD813" s="166">
        <f>IF(PMKAFAAPAYER[[#This Row],[ ]]="Payé",PMKAFAAPAYER[[#This Row],[08.10.2025]],0)</f>
        <v>0</v>
      </c>
      <c r="DE813" s="161"/>
      <c r="DF813" s="166">
        <f>IF(PMKAFAAPAYER[[#This Row],[ ]]="Payé",PMKAFAAPAYER[[#This Row],[15.10.2025]],0)</f>
        <v>0</v>
      </c>
      <c r="DG813" s="161"/>
      <c r="DH813" s="166">
        <f>IF(PMKAFAAPAYER[[#This Row],[ ]]="Payé",PMKAFAAPAYER[[#This Row],[22.10.2025]],0)</f>
        <v>0</v>
      </c>
      <c r="DI813" s="161"/>
      <c r="DJ813" s="176">
        <f>IF(PMKAFAAPAYER[[#This Row],[ ]]="Payé",PMKAFAAPAYER[[#This Row],[29.10.2025]],0)</f>
        <v>0</v>
      </c>
      <c r="DK813" s="18">
        <f t="shared" si="195"/>
        <v>0</v>
      </c>
      <c r="DL813" s="162"/>
      <c r="DM813" s="166">
        <f>IF(PMKAFAAPAYER[[#This Row],[ ]]="Payé",PMKAFAAPAYER[[#This Row],[05.11.2025]],0)</f>
        <v>0</v>
      </c>
      <c r="DN813" s="161"/>
      <c r="DO813" s="166">
        <f>IF(PMKAFAAPAYER[[#This Row],[ ]]="Payé",PMKAFAAPAYER[[#This Row],[12.11.2025]],0)</f>
        <v>0</v>
      </c>
      <c r="DP813" s="161"/>
      <c r="DQ813" s="166">
        <f>IF(PMKAFAAPAYER[[#This Row],[ ]]="Payé",PMKAFAAPAYER[[#This Row],[19.11.2025]],0)</f>
        <v>0</v>
      </c>
      <c r="DR813" s="161"/>
      <c r="DS813" s="176">
        <f>IF(PMKAFAAPAYER[[#This Row],[ ]]="Payé",PMKAFAAPAYER[[#This Row],[26.11.2025]],0)</f>
        <v>0</v>
      </c>
      <c r="DT813" s="17">
        <f t="shared" si="196"/>
        <v>0</v>
      </c>
      <c r="DU813" s="162"/>
      <c r="DV813" s="166">
        <f>IF(PMKAFAAPAYER[[#This Row],[ ]]="Payé",PMKAFAAPAYER[[#This Row],[03.12.2025]],0)</f>
        <v>0</v>
      </c>
      <c r="DW813" s="161"/>
      <c r="DX813" s="166">
        <f>IF(PMKAFAAPAYER[[#This Row],[ ]]="Payé",PMKAFAAPAYER[[#This Row],[10.12.2025]],0)</f>
        <v>0</v>
      </c>
      <c r="DY813" s="161"/>
      <c r="DZ813" s="166">
        <f>IF(PMKAFAAPAYER[[#This Row],[ ]]="Payé",PMKAFAAPAYER[[#This Row],[17.12.2025]],0)</f>
        <v>0</v>
      </c>
      <c r="EA813" s="161"/>
      <c r="EB813" s="166">
        <f>IF(PMKAFAAPAYER[[#This Row],[ ]]="Payé",PMKAFAAPAYER[[#This Row],[24.12.2025]],0)</f>
        <v>0</v>
      </c>
      <c r="EC813" s="161"/>
      <c r="ED813" s="176">
        <f>IF(PMKAFAAPAYER[[#This Row],[ ]]="Payé",PMKAFAAPAYER[[#This Row],[31.12.2025]],0)</f>
        <v>0</v>
      </c>
      <c r="EE813" s="18">
        <f t="shared" si="197"/>
        <v>0</v>
      </c>
      <c r="EF813" s="11">
        <f t="shared" si="198"/>
        <v>0</v>
      </c>
      <c r="EG813" s="16">
        <f>+PMKAFAAPAYER[[#This Row],[CHF]]-PMKAFAAPAYER[[#This Row],[T2025]]</f>
        <v>0</v>
      </c>
    </row>
    <row r="814" spans="1:137" x14ac:dyDescent="0.3">
      <c r="A814" s="9">
        <f t="shared" si="199"/>
        <v>809</v>
      </c>
      <c r="B814" s="250"/>
      <c r="C814" s="251"/>
      <c r="D814" s="252"/>
      <c r="E814" s="253"/>
      <c r="F814" s="265">
        <f t="shared" si="200"/>
        <v>0</v>
      </c>
      <c r="G814" s="254"/>
      <c r="H814" s="255"/>
      <c r="I814" s="256"/>
      <c r="J814" s="14"/>
      <c r="K814" s="14"/>
      <c r="L814" s="14"/>
      <c r="N814" s="15"/>
      <c r="P814" s="258"/>
      <c r="Q814" s="259"/>
      <c r="R814" s="260"/>
      <c r="S814" s="166">
        <f>IF(PMKAFAAPAYER[[#This Row],[ ]]="Payé",PMKAFAAPAYER[[#This Row],[02.01.2025]],0)</f>
        <v>0</v>
      </c>
      <c r="T814" s="234"/>
      <c r="U814" s="166">
        <f>IF(PMKAFAAPAYER[[#This Row],[ ]]="Payé",PMKAFAAPAYER[[#This Row],[09.01.2025]],0)</f>
        <v>0</v>
      </c>
      <c r="V814" s="234"/>
      <c r="W814" s="166">
        <f>IF(PMKAFAAPAYER[[#This Row],[ ]]="Payé",PMKAFAAPAYER[[#This Row],[16.01.2025]],0)</f>
        <v>0</v>
      </c>
      <c r="X814" s="234"/>
      <c r="Y814" s="166">
        <f>IF(PMKAFAAPAYER[[#This Row],[ ]]="Payé",PMKAFAAPAYER[[#This Row],[23.01.2025]],0)</f>
        <v>0</v>
      </c>
      <c r="Z814" s="234"/>
      <c r="AA814" s="176">
        <f>IF(PMKAFAAPAYER[[#This Row],[ ]]="Payé",PMKAFAAPAYER[[#This Row],[30.01.2025]],0)</f>
        <v>0</v>
      </c>
      <c r="AB814" s="32">
        <f t="shared" si="186"/>
        <v>0</v>
      </c>
      <c r="AC814" s="234"/>
      <c r="AD814" s="166">
        <f>IF(PMKAFAAPAYER[[#This Row],[ ]]="Payé",PMKAFAAPAYER[[#This Row],[06.02.2025]],0)</f>
        <v>0</v>
      </c>
      <c r="AE814" s="234"/>
      <c r="AF814" s="166">
        <f>IF(PMKAFAAPAYER[[#This Row],[ ]]="Payé",PMKAFAAPAYER[[#This Row],[13.02.2025]],0)</f>
        <v>0</v>
      </c>
      <c r="AG814" s="234"/>
      <c r="AH814" s="166">
        <f>IF(PMKAFAAPAYER[[#This Row],[ ]]="Payé",PMKAFAAPAYER[[#This Row],[20.02.2025]],0)</f>
        <v>0</v>
      </c>
      <c r="AI814" s="234"/>
      <c r="AJ814" s="176">
        <f>IF(PMKAFAAPAYER[[#This Row],[ ]]="Payé",PMKAFAAPAYER[[#This Row],[27.02.2025]],0)</f>
        <v>0</v>
      </c>
      <c r="AK814" s="47">
        <f t="shared" si="187"/>
        <v>0</v>
      </c>
      <c r="AL814" s="162"/>
      <c r="AM814" s="166">
        <f>IF(PMKAFAAPAYER[[#This Row],[ ]]="Payé",PMKAFAAPAYER[[#This Row],[05.03.2025]],0)</f>
        <v>0</v>
      </c>
      <c r="AN814" s="161"/>
      <c r="AO814" s="166">
        <f>IF(PMKAFAAPAYER[[#This Row],[ ]]="Payé",PMKAFAAPAYER[[#This Row],[12.03.2025]],0)</f>
        <v>0</v>
      </c>
      <c r="AP814" s="161"/>
      <c r="AQ814" s="166">
        <f>IF(PMKAFAAPAYER[[#This Row],[ ]]="Payé",PMKAFAAPAYER[[#This Row],[19.03.2025]],0)</f>
        <v>0</v>
      </c>
      <c r="AR814" s="161"/>
      <c r="AS814" s="176">
        <f>IF(PMKAFAAPAYER[[#This Row],[ ]]="Payé",PMKAFAAPAYER[[#This Row],[26.03.2025]],0)</f>
        <v>0</v>
      </c>
      <c r="AT814" s="17">
        <f t="shared" si="188"/>
        <v>0</v>
      </c>
      <c r="AU814" s="162"/>
      <c r="AV814" s="166">
        <f>IF(PMKAFAAPAYER[[#This Row],[ ]]="Payé",PMKAFAAPAYER[[#This Row],[02.04.2025]],0)</f>
        <v>0</v>
      </c>
      <c r="AW814" s="161"/>
      <c r="AX814" s="166">
        <f>IF(PMKAFAAPAYER[[#This Row],[ ]]="Payé",PMKAFAAPAYER[[#This Row],[09.04.2025]],0)</f>
        <v>0</v>
      </c>
      <c r="AY814" s="161"/>
      <c r="AZ814" s="166">
        <f>IF(PMKAFAAPAYER[[#This Row],[ ]]="Payé",PMKAFAAPAYER[[#This Row],[16.04.2025]],0)</f>
        <v>0</v>
      </c>
      <c r="BA814" s="161"/>
      <c r="BB814" s="166">
        <f>IF(PMKAFAAPAYER[[#This Row],[ ]]="Payé",PMKAFAAPAYER[[#This Row],[23.04.2025]],0)</f>
        <v>0</v>
      </c>
      <c r="BC814" s="161"/>
      <c r="BD814" s="176">
        <f>IF(PMKAFAAPAYER[[#This Row],[ ]]="Payé",PMKAFAAPAYER[[#This Row],[30.04.2025]],0)</f>
        <v>0</v>
      </c>
      <c r="BE814" s="18">
        <f t="shared" si="189"/>
        <v>0</v>
      </c>
      <c r="BF814" s="162"/>
      <c r="BG814" s="166">
        <f>IF(PMKAFAAPAYER[[#This Row],[ ]]="Payé",PMKAFAAPAYER[[#This Row],[07.05.2025]],0)</f>
        <v>0</v>
      </c>
      <c r="BH814" s="161"/>
      <c r="BI814" s="166">
        <f>IF(PMKAFAAPAYER[[#This Row],[ ]]="Payé",PMKAFAAPAYER[[#This Row],[14.05.2025]],0)</f>
        <v>0</v>
      </c>
      <c r="BJ814" s="161"/>
      <c r="BK814" s="166">
        <f>IF(PMKAFAAPAYER[[#This Row],[ ]]="Payé",PMKAFAAPAYER[[#This Row],[21.05.2025]],0)</f>
        <v>0</v>
      </c>
      <c r="BL814" s="161"/>
      <c r="BM814" s="176">
        <f>IF(PMKAFAAPAYER[[#This Row],[ ]]="Payé",PMKAFAAPAYER[[#This Row],[28.05.2025]],0)</f>
        <v>0</v>
      </c>
      <c r="BN814" s="17">
        <f t="shared" si="190"/>
        <v>0</v>
      </c>
      <c r="BO814" s="162"/>
      <c r="BP814" s="166">
        <f>IF(PMKAFAAPAYER[[#This Row],[ ]]="Payé",PMKAFAAPAYER[[#This Row],[04.06.2025]],0)</f>
        <v>0</v>
      </c>
      <c r="BQ814" s="161"/>
      <c r="BR814" s="166">
        <f>IF(PMKAFAAPAYER[[#This Row],[ ]]="Payé",PMKAFAAPAYER[[#This Row],[11.06.2025]],0)</f>
        <v>0</v>
      </c>
      <c r="BS814" s="161"/>
      <c r="BT814" s="166">
        <f>IF(PMKAFAAPAYER[[#This Row],[ ]]="Payé",PMKAFAAPAYER[[#This Row],[18.06.2025]],0)</f>
        <v>0</v>
      </c>
      <c r="BU814" s="161"/>
      <c r="BV814" s="176">
        <f>IF(PMKAFAAPAYER[[#This Row],[ ]]="Payé",PMKAFAAPAYER[[#This Row],[25.06.2025]],0)</f>
        <v>0</v>
      </c>
      <c r="BW814" s="18">
        <f t="shared" si="191"/>
        <v>0</v>
      </c>
      <c r="BX814" s="162"/>
      <c r="BY814" s="166">
        <f>IF(PMKAFAAPAYER[[#This Row],[ ]]="Payé",PMKAFAAPAYER[[#This Row],[02.07.2025]],0)</f>
        <v>0</v>
      </c>
      <c r="BZ814" s="161"/>
      <c r="CA814" s="166">
        <f>IF(PMKAFAAPAYER[[#This Row],[ ]]="Payé",PMKAFAAPAYER[[#This Row],[09.07.2025]],0)</f>
        <v>0</v>
      </c>
      <c r="CB814" s="161"/>
      <c r="CC814" s="166">
        <f>IF(PMKAFAAPAYER[[#This Row],[ ]]="Payé",PMKAFAAPAYER[[#This Row],[16.07.2025]],0)</f>
        <v>0</v>
      </c>
      <c r="CD814" s="161"/>
      <c r="CE814" s="166">
        <f>IF(PMKAFAAPAYER[[#This Row],[ ]]="Payé",PMKAFAAPAYER[[#This Row],[23.07.2025]],0)</f>
        <v>0</v>
      </c>
      <c r="CF814" s="161"/>
      <c r="CG814" s="176">
        <f>IF(PMKAFAAPAYER[[#This Row],[ ]]="Payé",PMKAFAAPAYER[[#This Row],[30.07.2025]],0)</f>
        <v>0</v>
      </c>
      <c r="CH814" s="17">
        <f t="shared" si="192"/>
        <v>0</v>
      </c>
      <c r="CI814" s="162"/>
      <c r="CJ814" s="166">
        <f>IF(PMKAFAAPAYER[[#This Row],[ ]]="Payé",PMKAFAAPAYER[[#This Row],[06.08.2025]],0)</f>
        <v>0</v>
      </c>
      <c r="CK814" s="161"/>
      <c r="CL814" s="166">
        <f>IF(PMKAFAAPAYER[[#This Row],[ ]]="Payé",PMKAFAAPAYER[[#This Row],[13.08.2025]],0)</f>
        <v>0</v>
      </c>
      <c r="CM814" s="161"/>
      <c r="CN814" s="166">
        <f>IF(PMKAFAAPAYER[[#This Row],[ ]]="Payé",PMKAFAAPAYER[[#This Row],[20.08.2025]],0)</f>
        <v>0</v>
      </c>
      <c r="CO814" s="161"/>
      <c r="CP814" s="176">
        <f>IF(PMKAFAAPAYER[[#This Row],[ ]]="Payé",PMKAFAAPAYER[[#This Row],[27.08.2025]],0)</f>
        <v>0</v>
      </c>
      <c r="CQ814" s="18">
        <f t="shared" si="193"/>
        <v>0</v>
      </c>
      <c r="CR814" s="162"/>
      <c r="CS814" s="166">
        <f>IF(PMKAFAAPAYER[[#This Row],[ ]]="Payé",PMKAFAAPAYER[[#This Row],[03.09.2025]],0)</f>
        <v>0</v>
      </c>
      <c r="CT814" s="161"/>
      <c r="CU814" s="166">
        <f>IF(PMKAFAAPAYER[[#This Row],[ ]]="Payé",PMKAFAAPAYER[[#This Row],[10.09.2025]],0)</f>
        <v>0</v>
      </c>
      <c r="CV814" s="161"/>
      <c r="CW814" s="166">
        <f>IF(PMKAFAAPAYER[[#This Row],[ ]]="Payé",PMKAFAAPAYER[[#This Row],[17.09.2025]],0)</f>
        <v>0</v>
      </c>
      <c r="CX814" s="161"/>
      <c r="CY814" s="176">
        <f>IF(PMKAFAAPAYER[[#This Row],[ ]]="Payé",PMKAFAAPAYER[[#This Row],[24.09.2025]],0)</f>
        <v>0</v>
      </c>
      <c r="CZ814" s="17">
        <f t="shared" si="194"/>
        <v>0</v>
      </c>
      <c r="DA814" s="162"/>
      <c r="DB814" s="166">
        <f>IF(PMKAFAAPAYER[[#This Row],[ ]]="Payé",PMKAFAAPAYER[[#This Row],[01.10.2025]],0)</f>
        <v>0</v>
      </c>
      <c r="DC814" s="161"/>
      <c r="DD814" s="166">
        <f>IF(PMKAFAAPAYER[[#This Row],[ ]]="Payé",PMKAFAAPAYER[[#This Row],[08.10.2025]],0)</f>
        <v>0</v>
      </c>
      <c r="DE814" s="161"/>
      <c r="DF814" s="166">
        <f>IF(PMKAFAAPAYER[[#This Row],[ ]]="Payé",PMKAFAAPAYER[[#This Row],[15.10.2025]],0)</f>
        <v>0</v>
      </c>
      <c r="DG814" s="161"/>
      <c r="DH814" s="166">
        <f>IF(PMKAFAAPAYER[[#This Row],[ ]]="Payé",PMKAFAAPAYER[[#This Row],[22.10.2025]],0)</f>
        <v>0</v>
      </c>
      <c r="DI814" s="161"/>
      <c r="DJ814" s="176">
        <f>IF(PMKAFAAPAYER[[#This Row],[ ]]="Payé",PMKAFAAPAYER[[#This Row],[29.10.2025]],0)</f>
        <v>0</v>
      </c>
      <c r="DK814" s="18">
        <f t="shared" si="195"/>
        <v>0</v>
      </c>
      <c r="DL814" s="162"/>
      <c r="DM814" s="166">
        <f>IF(PMKAFAAPAYER[[#This Row],[ ]]="Payé",PMKAFAAPAYER[[#This Row],[05.11.2025]],0)</f>
        <v>0</v>
      </c>
      <c r="DN814" s="161"/>
      <c r="DO814" s="166">
        <f>IF(PMKAFAAPAYER[[#This Row],[ ]]="Payé",PMKAFAAPAYER[[#This Row],[12.11.2025]],0)</f>
        <v>0</v>
      </c>
      <c r="DP814" s="161"/>
      <c r="DQ814" s="166">
        <f>IF(PMKAFAAPAYER[[#This Row],[ ]]="Payé",PMKAFAAPAYER[[#This Row],[19.11.2025]],0)</f>
        <v>0</v>
      </c>
      <c r="DR814" s="161"/>
      <c r="DS814" s="176">
        <f>IF(PMKAFAAPAYER[[#This Row],[ ]]="Payé",PMKAFAAPAYER[[#This Row],[26.11.2025]],0)</f>
        <v>0</v>
      </c>
      <c r="DT814" s="17">
        <f t="shared" si="196"/>
        <v>0</v>
      </c>
      <c r="DU814" s="162"/>
      <c r="DV814" s="166">
        <f>IF(PMKAFAAPAYER[[#This Row],[ ]]="Payé",PMKAFAAPAYER[[#This Row],[03.12.2025]],0)</f>
        <v>0</v>
      </c>
      <c r="DW814" s="161"/>
      <c r="DX814" s="166">
        <f>IF(PMKAFAAPAYER[[#This Row],[ ]]="Payé",PMKAFAAPAYER[[#This Row],[10.12.2025]],0)</f>
        <v>0</v>
      </c>
      <c r="DY814" s="161"/>
      <c r="DZ814" s="166">
        <f>IF(PMKAFAAPAYER[[#This Row],[ ]]="Payé",PMKAFAAPAYER[[#This Row],[17.12.2025]],0)</f>
        <v>0</v>
      </c>
      <c r="EA814" s="161"/>
      <c r="EB814" s="166">
        <f>IF(PMKAFAAPAYER[[#This Row],[ ]]="Payé",PMKAFAAPAYER[[#This Row],[24.12.2025]],0)</f>
        <v>0</v>
      </c>
      <c r="EC814" s="161"/>
      <c r="ED814" s="176">
        <f>IF(PMKAFAAPAYER[[#This Row],[ ]]="Payé",PMKAFAAPAYER[[#This Row],[31.12.2025]],0)</f>
        <v>0</v>
      </c>
      <c r="EE814" s="18">
        <f t="shared" si="197"/>
        <v>0</v>
      </c>
      <c r="EF814" s="11">
        <f t="shared" si="198"/>
        <v>0</v>
      </c>
      <c r="EG814" s="16">
        <f>+PMKAFAAPAYER[[#This Row],[CHF]]-PMKAFAAPAYER[[#This Row],[T2025]]</f>
        <v>0</v>
      </c>
    </row>
    <row r="815" spans="1:137" x14ac:dyDescent="0.3">
      <c r="A815" s="9">
        <f t="shared" si="199"/>
        <v>810</v>
      </c>
      <c r="B815" s="250"/>
      <c r="C815" s="251"/>
      <c r="D815" s="252"/>
      <c r="E815" s="253"/>
      <c r="F815" s="265">
        <f t="shared" si="200"/>
        <v>0</v>
      </c>
      <c r="G815" s="254"/>
      <c r="H815" s="255"/>
      <c r="I815" s="256"/>
      <c r="J815" s="14"/>
      <c r="K815" s="14"/>
      <c r="L815" s="14"/>
      <c r="N815" s="15"/>
      <c r="P815" s="258"/>
      <c r="Q815" s="259"/>
      <c r="R815" s="260"/>
      <c r="S815" s="166">
        <f>IF(PMKAFAAPAYER[[#This Row],[ ]]="Payé",PMKAFAAPAYER[[#This Row],[02.01.2025]],0)</f>
        <v>0</v>
      </c>
      <c r="T815" s="234"/>
      <c r="U815" s="166">
        <f>IF(PMKAFAAPAYER[[#This Row],[ ]]="Payé",PMKAFAAPAYER[[#This Row],[09.01.2025]],0)</f>
        <v>0</v>
      </c>
      <c r="V815" s="234"/>
      <c r="W815" s="166">
        <f>IF(PMKAFAAPAYER[[#This Row],[ ]]="Payé",PMKAFAAPAYER[[#This Row],[16.01.2025]],0)</f>
        <v>0</v>
      </c>
      <c r="X815" s="234"/>
      <c r="Y815" s="166">
        <f>IF(PMKAFAAPAYER[[#This Row],[ ]]="Payé",PMKAFAAPAYER[[#This Row],[23.01.2025]],0)</f>
        <v>0</v>
      </c>
      <c r="Z815" s="234"/>
      <c r="AA815" s="176">
        <f>IF(PMKAFAAPAYER[[#This Row],[ ]]="Payé",PMKAFAAPAYER[[#This Row],[30.01.2025]],0)</f>
        <v>0</v>
      </c>
      <c r="AB815" s="32">
        <f t="shared" si="186"/>
        <v>0</v>
      </c>
      <c r="AC815" s="234"/>
      <c r="AD815" s="166">
        <f>IF(PMKAFAAPAYER[[#This Row],[ ]]="Payé",PMKAFAAPAYER[[#This Row],[06.02.2025]],0)</f>
        <v>0</v>
      </c>
      <c r="AE815" s="234"/>
      <c r="AF815" s="166">
        <f>IF(PMKAFAAPAYER[[#This Row],[ ]]="Payé",PMKAFAAPAYER[[#This Row],[13.02.2025]],0)</f>
        <v>0</v>
      </c>
      <c r="AG815" s="234"/>
      <c r="AH815" s="166">
        <f>IF(PMKAFAAPAYER[[#This Row],[ ]]="Payé",PMKAFAAPAYER[[#This Row],[20.02.2025]],0)</f>
        <v>0</v>
      </c>
      <c r="AI815" s="234"/>
      <c r="AJ815" s="176">
        <f>IF(PMKAFAAPAYER[[#This Row],[ ]]="Payé",PMKAFAAPAYER[[#This Row],[27.02.2025]],0)</f>
        <v>0</v>
      </c>
      <c r="AK815" s="47">
        <f t="shared" si="187"/>
        <v>0</v>
      </c>
      <c r="AL815" s="162"/>
      <c r="AM815" s="166">
        <f>IF(PMKAFAAPAYER[[#This Row],[ ]]="Payé",PMKAFAAPAYER[[#This Row],[05.03.2025]],0)</f>
        <v>0</v>
      </c>
      <c r="AN815" s="161"/>
      <c r="AO815" s="166">
        <f>IF(PMKAFAAPAYER[[#This Row],[ ]]="Payé",PMKAFAAPAYER[[#This Row],[12.03.2025]],0)</f>
        <v>0</v>
      </c>
      <c r="AP815" s="161"/>
      <c r="AQ815" s="166">
        <f>IF(PMKAFAAPAYER[[#This Row],[ ]]="Payé",PMKAFAAPAYER[[#This Row],[19.03.2025]],0)</f>
        <v>0</v>
      </c>
      <c r="AR815" s="161"/>
      <c r="AS815" s="176">
        <f>IF(PMKAFAAPAYER[[#This Row],[ ]]="Payé",PMKAFAAPAYER[[#This Row],[26.03.2025]],0)</f>
        <v>0</v>
      </c>
      <c r="AT815" s="17">
        <f t="shared" si="188"/>
        <v>0</v>
      </c>
      <c r="AU815" s="162"/>
      <c r="AV815" s="166">
        <f>IF(PMKAFAAPAYER[[#This Row],[ ]]="Payé",PMKAFAAPAYER[[#This Row],[02.04.2025]],0)</f>
        <v>0</v>
      </c>
      <c r="AW815" s="161"/>
      <c r="AX815" s="166">
        <f>IF(PMKAFAAPAYER[[#This Row],[ ]]="Payé",PMKAFAAPAYER[[#This Row],[09.04.2025]],0)</f>
        <v>0</v>
      </c>
      <c r="AY815" s="161"/>
      <c r="AZ815" s="166">
        <f>IF(PMKAFAAPAYER[[#This Row],[ ]]="Payé",PMKAFAAPAYER[[#This Row],[16.04.2025]],0)</f>
        <v>0</v>
      </c>
      <c r="BA815" s="161"/>
      <c r="BB815" s="166">
        <f>IF(PMKAFAAPAYER[[#This Row],[ ]]="Payé",PMKAFAAPAYER[[#This Row],[23.04.2025]],0)</f>
        <v>0</v>
      </c>
      <c r="BC815" s="161"/>
      <c r="BD815" s="176">
        <f>IF(PMKAFAAPAYER[[#This Row],[ ]]="Payé",PMKAFAAPAYER[[#This Row],[30.04.2025]],0)</f>
        <v>0</v>
      </c>
      <c r="BE815" s="18">
        <f t="shared" si="189"/>
        <v>0</v>
      </c>
      <c r="BF815" s="162"/>
      <c r="BG815" s="166">
        <f>IF(PMKAFAAPAYER[[#This Row],[ ]]="Payé",PMKAFAAPAYER[[#This Row],[07.05.2025]],0)</f>
        <v>0</v>
      </c>
      <c r="BH815" s="161"/>
      <c r="BI815" s="166">
        <f>IF(PMKAFAAPAYER[[#This Row],[ ]]="Payé",PMKAFAAPAYER[[#This Row],[14.05.2025]],0)</f>
        <v>0</v>
      </c>
      <c r="BJ815" s="161"/>
      <c r="BK815" s="166">
        <f>IF(PMKAFAAPAYER[[#This Row],[ ]]="Payé",PMKAFAAPAYER[[#This Row],[21.05.2025]],0)</f>
        <v>0</v>
      </c>
      <c r="BL815" s="161"/>
      <c r="BM815" s="176">
        <f>IF(PMKAFAAPAYER[[#This Row],[ ]]="Payé",PMKAFAAPAYER[[#This Row],[28.05.2025]],0)</f>
        <v>0</v>
      </c>
      <c r="BN815" s="17">
        <f t="shared" si="190"/>
        <v>0</v>
      </c>
      <c r="BO815" s="162"/>
      <c r="BP815" s="166">
        <f>IF(PMKAFAAPAYER[[#This Row],[ ]]="Payé",PMKAFAAPAYER[[#This Row],[04.06.2025]],0)</f>
        <v>0</v>
      </c>
      <c r="BQ815" s="161"/>
      <c r="BR815" s="166">
        <f>IF(PMKAFAAPAYER[[#This Row],[ ]]="Payé",PMKAFAAPAYER[[#This Row],[11.06.2025]],0)</f>
        <v>0</v>
      </c>
      <c r="BS815" s="161"/>
      <c r="BT815" s="166">
        <f>IF(PMKAFAAPAYER[[#This Row],[ ]]="Payé",PMKAFAAPAYER[[#This Row],[18.06.2025]],0)</f>
        <v>0</v>
      </c>
      <c r="BU815" s="161"/>
      <c r="BV815" s="176">
        <f>IF(PMKAFAAPAYER[[#This Row],[ ]]="Payé",PMKAFAAPAYER[[#This Row],[25.06.2025]],0)</f>
        <v>0</v>
      </c>
      <c r="BW815" s="18">
        <f t="shared" si="191"/>
        <v>0</v>
      </c>
      <c r="BX815" s="162"/>
      <c r="BY815" s="166">
        <f>IF(PMKAFAAPAYER[[#This Row],[ ]]="Payé",PMKAFAAPAYER[[#This Row],[02.07.2025]],0)</f>
        <v>0</v>
      </c>
      <c r="BZ815" s="161"/>
      <c r="CA815" s="166">
        <f>IF(PMKAFAAPAYER[[#This Row],[ ]]="Payé",PMKAFAAPAYER[[#This Row],[09.07.2025]],0)</f>
        <v>0</v>
      </c>
      <c r="CB815" s="161"/>
      <c r="CC815" s="166">
        <f>IF(PMKAFAAPAYER[[#This Row],[ ]]="Payé",PMKAFAAPAYER[[#This Row],[16.07.2025]],0)</f>
        <v>0</v>
      </c>
      <c r="CD815" s="161"/>
      <c r="CE815" s="166">
        <f>IF(PMKAFAAPAYER[[#This Row],[ ]]="Payé",PMKAFAAPAYER[[#This Row],[23.07.2025]],0)</f>
        <v>0</v>
      </c>
      <c r="CF815" s="161"/>
      <c r="CG815" s="176">
        <f>IF(PMKAFAAPAYER[[#This Row],[ ]]="Payé",PMKAFAAPAYER[[#This Row],[30.07.2025]],0)</f>
        <v>0</v>
      </c>
      <c r="CH815" s="17">
        <f t="shared" si="192"/>
        <v>0</v>
      </c>
      <c r="CI815" s="162"/>
      <c r="CJ815" s="166">
        <f>IF(PMKAFAAPAYER[[#This Row],[ ]]="Payé",PMKAFAAPAYER[[#This Row],[06.08.2025]],0)</f>
        <v>0</v>
      </c>
      <c r="CK815" s="161"/>
      <c r="CL815" s="166">
        <f>IF(PMKAFAAPAYER[[#This Row],[ ]]="Payé",PMKAFAAPAYER[[#This Row],[13.08.2025]],0)</f>
        <v>0</v>
      </c>
      <c r="CM815" s="161"/>
      <c r="CN815" s="166">
        <f>IF(PMKAFAAPAYER[[#This Row],[ ]]="Payé",PMKAFAAPAYER[[#This Row],[20.08.2025]],0)</f>
        <v>0</v>
      </c>
      <c r="CO815" s="161"/>
      <c r="CP815" s="176">
        <f>IF(PMKAFAAPAYER[[#This Row],[ ]]="Payé",PMKAFAAPAYER[[#This Row],[27.08.2025]],0)</f>
        <v>0</v>
      </c>
      <c r="CQ815" s="18">
        <f t="shared" si="193"/>
        <v>0</v>
      </c>
      <c r="CR815" s="162"/>
      <c r="CS815" s="166">
        <f>IF(PMKAFAAPAYER[[#This Row],[ ]]="Payé",PMKAFAAPAYER[[#This Row],[03.09.2025]],0)</f>
        <v>0</v>
      </c>
      <c r="CT815" s="161"/>
      <c r="CU815" s="166">
        <f>IF(PMKAFAAPAYER[[#This Row],[ ]]="Payé",PMKAFAAPAYER[[#This Row],[10.09.2025]],0)</f>
        <v>0</v>
      </c>
      <c r="CV815" s="161"/>
      <c r="CW815" s="166">
        <f>IF(PMKAFAAPAYER[[#This Row],[ ]]="Payé",PMKAFAAPAYER[[#This Row],[17.09.2025]],0)</f>
        <v>0</v>
      </c>
      <c r="CX815" s="161"/>
      <c r="CY815" s="176">
        <f>IF(PMKAFAAPAYER[[#This Row],[ ]]="Payé",PMKAFAAPAYER[[#This Row],[24.09.2025]],0)</f>
        <v>0</v>
      </c>
      <c r="CZ815" s="17">
        <f t="shared" si="194"/>
        <v>0</v>
      </c>
      <c r="DA815" s="162"/>
      <c r="DB815" s="166">
        <f>IF(PMKAFAAPAYER[[#This Row],[ ]]="Payé",PMKAFAAPAYER[[#This Row],[01.10.2025]],0)</f>
        <v>0</v>
      </c>
      <c r="DC815" s="161"/>
      <c r="DD815" s="166">
        <f>IF(PMKAFAAPAYER[[#This Row],[ ]]="Payé",PMKAFAAPAYER[[#This Row],[08.10.2025]],0)</f>
        <v>0</v>
      </c>
      <c r="DE815" s="161"/>
      <c r="DF815" s="166">
        <f>IF(PMKAFAAPAYER[[#This Row],[ ]]="Payé",PMKAFAAPAYER[[#This Row],[15.10.2025]],0)</f>
        <v>0</v>
      </c>
      <c r="DG815" s="161"/>
      <c r="DH815" s="166">
        <f>IF(PMKAFAAPAYER[[#This Row],[ ]]="Payé",PMKAFAAPAYER[[#This Row],[22.10.2025]],0)</f>
        <v>0</v>
      </c>
      <c r="DI815" s="161"/>
      <c r="DJ815" s="176">
        <f>IF(PMKAFAAPAYER[[#This Row],[ ]]="Payé",PMKAFAAPAYER[[#This Row],[29.10.2025]],0)</f>
        <v>0</v>
      </c>
      <c r="DK815" s="18">
        <f t="shared" si="195"/>
        <v>0</v>
      </c>
      <c r="DL815" s="162"/>
      <c r="DM815" s="166">
        <f>IF(PMKAFAAPAYER[[#This Row],[ ]]="Payé",PMKAFAAPAYER[[#This Row],[05.11.2025]],0)</f>
        <v>0</v>
      </c>
      <c r="DN815" s="161"/>
      <c r="DO815" s="166">
        <f>IF(PMKAFAAPAYER[[#This Row],[ ]]="Payé",PMKAFAAPAYER[[#This Row],[12.11.2025]],0)</f>
        <v>0</v>
      </c>
      <c r="DP815" s="161"/>
      <c r="DQ815" s="166">
        <f>IF(PMKAFAAPAYER[[#This Row],[ ]]="Payé",PMKAFAAPAYER[[#This Row],[19.11.2025]],0)</f>
        <v>0</v>
      </c>
      <c r="DR815" s="161"/>
      <c r="DS815" s="176">
        <f>IF(PMKAFAAPAYER[[#This Row],[ ]]="Payé",PMKAFAAPAYER[[#This Row],[26.11.2025]],0)</f>
        <v>0</v>
      </c>
      <c r="DT815" s="17">
        <f t="shared" si="196"/>
        <v>0</v>
      </c>
      <c r="DU815" s="162"/>
      <c r="DV815" s="166">
        <f>IF(PMKAFAAPAYER[[#This Row],[ ]]="Payé",PMKAFAAPAYER[[#This Row],[03.12.2025]],0)</f>
        <v>0</v>
      </c>
      <c r="DW815" s="161"/>
      <c r="DX815" s="166">
        <f>IF(PMKAFAAPAYER[[#This Row],[ ]]="Payé",PMKAFAAPAYER[[#This Row],[10.12.2025]],0)</f>
        <v>0</v>
      </c>
      <c r="DY815" s="161"/>
      <c r="DZ815" s="166">
        <f>IF(PMKAFAAPAYER[[#This Row],[ ]]="Payé",PMKAFAAPAYER[[#This Row],[17.12.2025]],0)</f>
        <v>0</v>
      </c>
      <c r="EA815" s="161"/>
      <c r="EB815" s="166">
        <f>IF(PMKAFAAPAYER[[#This Row],[ ]]="Payé",PMKAFAAPAYER[[#This Row],[24.12.2025]],0)</f>
        <v>0</v>
      </c>
      <c r="EC815" s="161"/>
      <c r="ED815" s="176">
        <f>IF(PMKAFAAPAYER[[#This Row],[ ]]="Payé",PMKAFAAPAYER[[#This Row],[31.12.2025]],0)</f>
        <v>0</v>
      </c>
      <c r="EE815" s="18">
        <f t="shared" si="197"/>
        <v>0</v>
      </c>
      <c r="EF815" s="11">
        <f t="shared" si="198"/>
        <v>0</v>
      </c>
      <c r="EG815" s="16">
        <f>+PMKAFAAPAYER[[#This Row],[CHF]]-PMKAFAAPAYER[[#This Row],[T2025]]</f>
        <v>0</v>
      </c>
    </row>
    <row r="816" spans="1:137" x14ac:dyDescent="0.3">
      <c r="A816" s="9">
        <f t="shared" si="199"/>
        <v>811</v>
      </c>
      <c r="B816" s="250"/>
      <c r="C816" s="251"/>
      <c r="D816" s="252"/>
      <c r="E816" s="253"/>
      <c r="F816" s="265">
        <f t="shared" si="200"/>
        <v>0</v>
      </c>
      <c r="G816" s="254"/>
      <c r="H816" s="255"/>
      <c r="I816" s="256"/>
      <c r="J816" s="14"/>
      <c r="K816" s="14"/>
      <c r="L816" s="14"/>
      <c r="N816" s="15"/>
      <c r="P816" s="258"/>
      <c r="Q816" s="259"/>
      <c r="R816" s="260"/>
      <c r="S816" s="166">
        <f>IF(PMKAFAAPAYER[[#This Row],[ ]]="Payé",PMKAFAAPAYER[[#This Row],[02.01.2025]],0)</f>
        <v>0</v>
      </c>
      <c r="T816" s="234"/>
      <c r="U816" s="166">
        <f>IF(PMKAFAAPAYER[[#This Row],[ ]]="Payé",PMKAFAAPAYER[[#This Row],[09.01.2025]],0)</f>
        <v>0</v>
      </c>
      <c r="V816" s="234"/>
      <c r="W816" s="166">
        <f>IF(PMKAFAAPAYER[[#This Row],[ ]]="Payé",PMKAFAAPAYER[[#This Row],[16.01.2025]],0)</f>
        <v>0</v>
      </c>
      <c r="X816" s="234"/>
      <c r="Y816" s="166">
        <f>IF(PMKAFAAPAYER[[#This Row],[ ]]="Payé",PMKAFAAPAYER[[#This Row],[23.01.2025]],0)</f>
        <v>0</v>
      </c>
      <c r="Z816" s="234"/>
      <c r="AA816" s="176">
        <f>IF(PMKAFAAPAYER[[#This Row],[ ]]="Payé",PMKAFAAPAYER[[#This Row],[30.01.2025]],0)</f>
        <v>0</v>
      </c>
      <c r="AB816" s="32">
        <f t="shared" si="186"/>
        <v>0</v>
      </c>
      <c r="AC816" s="234"/>
      <c r="AD816" s="166">
        <f>IF(PMKAFAAPAYER[[#This Row],[ ]]="Payé",PMKAFAAPAYER[[#This Row],[06.02.2025]],0)</f>
        <v>0</v>
      </c>
      <c r="AE816" s="234"/>
      <c r="AF816" s="166">
        <f>IF(PMKAFAAPAYER[[#This Row],[ ]]="Payé",PMKAFAAPAYER[[#This Row],[13.02.2025]],0)</f>
        <v>0</v>
      </c>
      <c r="AG816" s="234"/>
      <c r="AH816" s="166">
        <f>IF(PMKAFAAPAYER[[#This Row],[ ]]="Payé",PMKAFAAPAYER[[#This Row],[20.02.2025]],0)</f>
        <v>0</v>
      </c>
      <c r="AI816" s="234"/>
      <c r="AJ816" s="176">
        <f>IF(PMKAFAAPAYER[[#This Row],[ ]]="Payé",PMKAFAAPAYER[[#This Row],[27.02.2025]],0)</f>
        <v>0</v>
      </c>
      <c r="AK816" s="47">
        <f t="shared" si="187"/>
        <v>0</v>
      </c>
      <c r="AL816" s="162"/>
      <c r="AM816" s="166">
        <f>IF(PMKAFAAPAYER[[#This Row],[ ]]="Payé",PMKAFAAPAYER[[#This Row],[05.03.2025]],0)</f>
        <v>0</v>
      </c>
      <c r="AN816" s="161"/>
      <c r="AO816" s="166">
        <f>IF(PMKAFAAPAYER[[#This Row],[ ]]="Payé",PMKAFAAPAYER[[#This Row],[12.03.2025]],0)</f>
        <v>0</v>
      </c>
      <c r="AP816" s="161"/>
      <c r="AQ816" s="166">
        <f>IF(PMKAFAAPAYER[[#This Row],[ ]]="Payé",PMKAFAAPAYER[[#This Row],[19.03.2025]],0)</f>
        <v>0</v>
      </c>
      <c r="AR816" s="161"/>
      <c r="AS816" s="176">
        <f>IF(PMKAFAAPAYER[[#This Row],[ ]]="Payé",PMKAFAAPAYER[[#This Row],[26.03.2025]],0)</f>
        <v>0</v>
      </c>
      <c r="AT816" s="17">
        <f t="shared" si="188"/>
        <v>0</v>
      </c>
      <c r="AU816" s="162"/>
      <c r="AV816" s="166">
        <f>IF(PMKAFAAPAYER[[#This Row],[ ]]="Payé",PMKAFAAPAYER[[#This Row],[02.04.2025]],0)</f>
        <v>0</v>
      </c>
      <c r="AW816" s="161"/>
      <c r="AX816" s="166">
        <f>IF(PMKAFAAPAYER[[#This Row],[ ]]="Payé",PMKAFAAPAYER[[#This Row],[09.04.2025]],0)</f>
        <v>0</v>
      </c>
      <c r="AY816" s="161"/>
      <c r="AZ816" s="166">
        <f>IF(PMKAFAAPAYER[[#This Row],[ ]]="Payé",PMKAFAAPAYER[[#This Row],[16.04.2025]],0)</f>
        <v>0</v>
      </c>
      <c r="BA816" s="161"/>
      <c r="BB816" s="166">
        <f>IF(PMKAFAAPAYER[[#This Row],[ ]]="Payé",PMKAFAAPAYER[[#This Row],[23.04.2025]],0)</f>
        <v>0</v>
      </c>
      <c r="BC816" s="161"/>
      <c r="BD816" s="176">
        <f>IF(PMKAFAAPAYER[[#This Row],[ ]]="Payé",PMKAFAAPAYER[[#This Row],[30.04.2025]],0)</f>
        <v>0</v>
      </c>
      <c r="BE816" s="18">
        <f t="shared" si="189"/>
        <v>0</v>
      </c>
      <c r="BF816" s="162"/>
      <c r="BG816" s="166">
        <f>IF(PMKAFAAPAYER[[#This Row],[ ]]="Payé",PMKAFAAPAYER[[#This Row],[07.05.2025]],0)</f>
        <v>0</v>
      </c>
      <c r="BH816" s="161"/>
      <c r="BI816" s="166">
        <f>IF(PMKAFAAPAYER[[#This Row],[ ]]="Payé",PMKAFAAPAYER[[#This Row],[14.05.2025]],0)</f>
        <v>0</v>
      </c>
      <c r="BJ816" s="161"/>
      <c r="BK816" s="166">
        <f>IF(PMKAFAAPAYER[[#This Row],[ ]]="Payé",PMKAFAAPAYER[[#This Row],[21.05.2025]],0)</f>
        <v>0</v>
      </c>
      <c r="BL816" s="161"/>
      <c r="BM816" s="176">
        <f>IF(PMKAFAAPAYER[[#This Row],[ ]]="Payé",PMKAFAAPAYER[[#This Row],[28.05.2025]],0)</f>
        <v>0</v>
      </c>
      <c r="BN816" s="17">
        <f t="shared" si="190"/>
        <v>0</v>
      </c>
      <c r="BO816" s="162"/>
      <c r="BP816" s="166">
        <f>IF(PMKAFAAPAYER[[#This Row],[ ]]="Payé",PMKAFAAPAYER[[#This Row],[04.06.2025]],0)</f>
        <v>0</v>
      </c>
      <c r="BQ816" s="161"/>
      <c r="BR816" s="166">
        <f>IF(PMKAFAAPAYER[[#This Row],[ ]]="Payé",PMKAFAAPAYER[[#This Row],[11.06.2025]],0)</f>
        <v>0</v>
      </c>
      <c r="BS816" s="161"/>
      <c r="BT816" s="166">
        <f>IF(PMKAFAAPAYER[[#This Row],[ ]]="Payé",PMKAFAAPAYER[[#This Row],[18.06.2025]],0)</f>
        <v>0</v>
      </c>
      <c r="BU816" s="161"/>
      <c r="BV816" s="176">
        <f>IF(PMKAFAAPAYER[[#This Row],[ ]]="Payé",PMKAFAAPAYER[[#This Row],[25.06.2025]],0)</f>
        <v>0</v>
      </c>
      <c r="BW816" s="18">
        <f t="shared" si="191"/>
        <v>0</v>
      </c>
      <c r="BX816" s="162"/>
      <c r="BY816" s="166">
        <f>IF(PMKAFAAPAYER[[#This Row],[ ]]="Payé",PMKAFAAPAYER[[#This Row],[02.07.2025]],0)</f>
        <v>0</v>
      </c>
      <c r="BZ816" s="161"/>
      <c r="CA816" s="166">
        <f>IF(PMKAFAAPAYER[[#This Row],[ ]]="Payé",PMKAFAAPAYER[[#This Row],[09.07.2025]],0)</f>
        <v>0</v>
      </c>
      <c r="CB816" s="161"/>
      <c r="CC816" s="166">
        <f>IF(PMKAFAAPAYER[[#This Row],[ ]]="Payé",PMKAFAAPAYER[[#This Row],[16.07.2025]],0)</f>
        <v>0</v>
      </c>
      <c r="CD816" s="161"/>
      <c r="CE816" s="166">
        <f>IF(PMKAFAAPAYER[[#This Row],[ ]]="Payé",PMKAFAAPAYER[[#This Row],[23.07.2025]],0)</f>
        <v>0</v>
      </c>
      <c r="CF816" s="161"/>
      <c r="CG816" s="176">
        <f>IF(PMKAFAAPAYER[[#This Row],[ ]]="Payé",PMKAFAAPAYER[[#This Row],[30.07.2025]],0)</f>
        <v>0</v>
      </c>
      <c r="CH816" s="17">
        <f t="shared" si="192"/>
        <v>0</v>
      </c>
      <c r="CI816" s="162"/>
      <c r="CJ816" s="166">
        <f>IF(PMKAFAAPAYER[[#This Row],[ ]]="Payé",PMKAFAAPAYER[[#This Row],[06.08.2025]],0)</f>
        <v>0</v>
      </c>
      <c r="CK816" s="161"/>
      <c r="CL816" s="166">
        <f>IF(PMKAFAAPAYER[[#This Row],[ ]]="Payé",PMKAFAAPAYER[[#This Row],[13.08.2025]],0)</f>
        <v>0</v>
      </c>
      <c r="CM816" s="161"/>
      <c r="CN816" s="166">
        <f>IF(PMKAFAAPAYER[[#This Row],[ ]]="Payé",PMKAFAAPAYER[[#This Row],[20.08.2025]],0)</f>
        <v>0</v>
      </c>
      <c r="CO816" s="161"/>
      <c r="CP816" s="176">
        <f>IF(PMKAFAAPAYER[[#This Row],[ ]]="Payé",PMKAFAAPAYER[[#This Row],[27.08.2025]],0)</f>
        <v>0</v>
      </c>
      <c r="CQ816" s="18">
        <f t="shared" si="193"/>
        <v>0</v>
      </c>
      <c r="CR816" s="162"/>
      <c r="CS816" s="166">
        <f>IF(PMKAFAAPAYER[[#This Row],[ ]]="Payé",PMKAFAAPAYER[[#This Row],[03.09.2025]],0)</f>
        <v>0</v>
      </c>
      <c r="CT816" s="161"/>
      <c r="CU816" s="166">
        <f>IF(PMKAFAAPAYER[[#This Row],[ ]]="Payé",PMKAFAAPAYER[[#This Row],[10.09.2025]],0)</f>
        <v>0</v>
      </c>
      <c r="CV816" s="161"/>
      <c r="CW816" s="166">
        <f>IF(PMKAFAAPAYER[[#This Row],[ ]]="Payé",PMKAFAAPAYER[[#This Row],[17.09.2025]],0)</f>
        <v>0</v>
      </c>
      <c r="CX816" s="161"/>
      <c r="CY816" s="176">
        <f>IF(PMKAFAAPAYER[[#This Row],[ ]]="Payé",PMKAFAAPAYER[[#This Row],[24.09.2025]],0)</f>
        <v>0</v>
      </c>
      <c r="CZ816" s="17">
        <f t="shared" si="194"/>
        <v>0</v>
      </c>
      <c r="DA816" s="162"/>
      <c r="DB816" s="166">
        <f>IF(PMKAFAAPAYER[[#This Row],[ ]]="Payé",PMKAFAAPAYER[[#This Row],[01.10.2025]],0)</f>
        <v>0</v>
      </c>
      <c r="DC816" s="161"/>
      <c r="DD816" s="166">
        <f>IF(PMKAFAAPAYER[[#This Row],[ ]]="Payé",PMKAFAAPAYER[[#This Row],[08.10.2025]],0)</f>
        <v>0</v>
      </c>
      <c r="DE816" s="161"/>
      <c r="DF816" s="166">
        <f>IF(PMKAFAAPAYER[[#This Row],[ ]]="Payé",PMKAFAAPAYER[[#This Row],[15.10.2025]],0)</f>
        <v>0</v>
      </c>
      <c r="DG816" s="161"/>
      <c r="DH816" s="166">
        <f>IF(PMKAFAAPAYER[[#This Row],[ ]]="Payé",PMKAFAAPAYER[[#This Row],[22.10.2025]],0)</f>
        <v>0</v>
      </c>
      <c r="DI816" s="161"/>
      <c r="DJ816" s="176">
        <f>IF(PMKAFAAPAYER[[#This Row],[ ]]="Payé",PMKAFAAPAYER[[#This Row],[29.10.2025]],0)</f>
        <v>0</v>
      </c>
      <c r="DK816" s="18">
        <f t="shared" si="195"/>
        <v>0</v>
      </c>
      <c r="DL816" s="162"/>
      <c r="DM816" s="166">
        <f>IF(PMKAFAAPAYER[[#This Row],[ ]]="Payé",PMKAFAAPAYER[[#This Row],[05.11.2025]],0)</f>
        <v>0</v>
      </c>
      <c r="DN816" s="161"/>
      <c r="DO816" s="166">
        <f>IF(PMKAFAAPAYER[[#This Row],[ ]]="Payé",PMKAFAAPAYER[[#This Row],[12.11.2025]],0)</f>
        <v>0</v>
      </c>
      <c r="DP816" s="161"/>
      <c r="DQ816" s="166">
        <f>IF(PMKAFAAPAYER[[#This Row],[ ]]="Payé",PMKAFAAPAYER[[#This Row],[19.11.2025]],0)</f>
        <v>0</v>
      </c>
      <c r="DR816" s="161"/>
      <c r="DS816" s="176">
        <f>IF(PMKAFAAPAYER[[#This Row],[ ]]="Payé",PMKAFAAPAYER[[#This Row],[26.11.2025]],0)</f>
        <v>0</v>
      </c>
      <c r="DT816" s="17">
        <f t="shared" si="196"/>
        <v>0</v>
      </c>
      <c r="DU816" s="162"/>
      <c r="DV816" s="166">
        <f>IF(PMKAFAAPAYER[[#This Row],[ ]]="Payé",PMKAFAAPAYER[[#This Row],[03.12.2025]],0)</f>
        <v>0</v>
      </c>
      <c r="DW816" s="161"/>
      <c r="DX816" s="166">
        <f>IF(PMKAFAAPAYER[[#This Row],[ ]]="Payé",PMKAFAAPAYER[[#This Row],[10.12.2025]],0)</f>
        <v>0</v>
      </c>
      <c r="DY816" s="161"/>
      <c r="DZ816" s="166">
        <f>IF(PMKAFAAPAYER[[#This Row],[ ]]="Payé",PMKAFAAPAYER[[#This Row],[17.12.2025]],0)</f>
        <v>0</v>
      </c>
      <c r="EA816" s="161"/>
      <c r="EB816" s="166">
        <f>IF(PMKAFAAPAYER[[#This Row],[ ]]="Payé",PMKAFAAPAYER[[#This Row],[24.12.2025]],0)</f>
        <v>0</v>
      </c>
      <c r="EC816" s="161"/>
      <c r="ED816" s="176">
        <f>IF(PMKAFAAPAYER[[#This Row],[ ]]="Payé",PMKAFAAPAYER[[#This Row],[31.12.2025]],0)</f>
        <v>0</v>
      </c>
      <c r="EE816" s="18">
        <f t="shared" si="197"/>
        <v>0</v>
      </c>
      <c r="EF816" s="11">
        <f t="shared" si="198"/>
        <v>0</v>
      </c>
      <c r="EG816" s="16">
        <f>+PMKAFAAPAYER[[#This Row],[CHF]]-PMKAFAAPAYER[[#This Row],[T2025]]</f>
        <v>0</v>
      </c>
    </row>
    <row r="817" spans="1:137" x14ac:dyDescent="0.3">
      <c r="A817" s="9">
        <f t="shared" si="199"/>
        <v>812</v>
      </c>
      <c r="B817" s="250"/>
      <c r="C817" s="251"/>
      <c r="D817" s="252"/>
      <c r="E817" s="253"/>
      <c r="F817" s="265">
        <f t="shared" si="200"/>
        <v>0</v>
      </c>
      <c r="G817" s="254"/>
      <c r="H817" s="255"/>
      <c r="I817" s="256"/>
      <c r="J817" s="14"/>
      <c r="K817" s="14"/>
      <c r="L817" s="14"/>
      <c r="N817" s="15"/>
      <c r="P817" s="258"/>
      <c r="Q817" s="259"/>
      <c r="R817" s="260"/>
      <c r="S817" s="166">
        <f>IF(PMKAFAAPAYER[[#This Row],[ ]]="Payé",PMKAFAAPAYER[[#This Row],[02.01.2025]],0)</f>
        <v>0</v>
      </c>
      <c r="T817" s="234"/>
      <c r="U817" s="166">
        <f>IF(PMKAFAAPAYER[[#This Row],[ ]]="Payé",PMKAFAAPAYER[[#This Row],[09.01.2025]],0)</f>
        <v>0</v>
      </c>
      <c r="V817" s="234"/>
      <c r="W817" s="166">
        <f>IF(PMKAFAAPAYER[[#This Row],[ ]]="Payé",PMKAFAAPAYER[[#This Row],[16.01.2025]],0)</f>
        <v>0</v>
      </c>
      <c r="X817" s="234"/>
      <c r="Y817" s="166">
        <f>IF(PMKAFAAPAYER[[#This Row],[ ]]="Payé",PMKAFAAPAYER[[#This Row],[23.01.2025]],0)</f>
        <v>0</v>
      </c>
      <c r="Z817" s="234"/>
      <c r="AA817" s="176">
        <f>IF(PMKAFAAPAYER[[#This Row],[ ]]="Payé",PMKAFAAPAYER[[#This Row],[30.01.2025]],0)</f>
        <v>0</v>
      </c>
      <c r="AB817" s="32">
        <f t="shared" si="186"/>
        <v>0</v>
      </c>
      <c r="AC817" s="234"/>
      <c r="AD817" s="166">
        <f>IF(PMKAFAAPAYER[[#This Row],[ ]]="Payé",PMKAFAAPAYER[[#This Row],[06.02.2025]],0)</f>
        <v>0</v>
      </c>
      <c r="AE817" s="234"/>
      <c r="AF817" s="166">
        <f>IF(PMKAFAAPAYER[[#This Row],[ ]]="Payé",PMKAFAAPAYER[[#This Row],[13.02.2025]],0)</f>
        <v>0</v>
      </c>
      <c r="AG817" s="234"/>
      <c r="AH817" s="166">
        <f>IF(PMKAFAAPAYER[[#This Row],[ ]]="Payé",PMKAFAAPAYER[[#This Row],[20.02.2025]],0)</f>
        <v>0</v>
      </c>
      <c r="AI817" s="234"/>
      <c r="AJ817" s="176">
        <f>IF(PMKAFAAPAYER[[#This Row],[ ]]="Payé",PMKAFAAPAYER[[#This Row],[27.02.2025]],0)</f>
        <v>0</v>
      </c>
      <c r="AK817" s="47">
        <f t="shared" si="187"/>
        <v>0</v>
      </c>
      <c r="AL817" s="162"/>
      <c r="AM817" s="166">
        <f>IF(PMKAFAAPAYER[[#This Row],[ ]]="Payé",PMKAFAAPAYER[[#This Row],[05.03.2025]],0)</f>
        <v>0</v>
      </c>
      <c r="AN817" s="161"/>
      <c r="AO817" s="166">
        <f>IF(PMKAFAAPAYER[[#This Row],[ ]]="Payé",PMKAFAAPAYER[[#This Row],[12.03.2025]],0)</f>
        <v>0</v>
      </c>
      <c r="AP817" s="161"/>
      <c r="AQ817" s="166">
        <f>IF(PMKAFAAPAYER[[#This Row],[ ]]="Payé",PMKAFAAPAYER[[#This Row],[19.03.2025]],0)</f>
        <v>0</v>
      </c>
      <c r="AR817" s="161"/>
      <c r="AS817" s="176">
        <f>IF(PMKAFAAPAYER[[#This Row],[ ]]="Payé",PMKAFAAPAYER[[#This Row],[26.03.2025]],0)</f>
        <v>0</v>
      </c>
      <c r="AT817" s="17">
        <f t="shared" si="188"/>
        <v>0</v>
      </c>
      <c r="AU817" s="162"/>
      <c r="AV817" s="166">
        <f>IF(PMKAFAAPAYER[[#This Row],[ ]]="Payé",PMKAFAAPAYER[[#This Row],[02.04.2025]],0)</f>
        <v>0</v>
      </c>
      <c r="AW817" s="161"/>
      <c r="AX817" s="166">
        <f>IF(PMKAFAAPAYER[[#This Row],[ ]]="Payé",PMKAFAAPAYER[[#This Row],[09.04.2025]],0)</f>
        <v>0</v>
      </c>
      <c r="AY817" s="161"/>
      <c r="AZ817" s="166">
        <f>IF(PMKAFAAPAYER[[#This Row],[ ]]="Payé",PMKAFAAPAYER[[#This Row],[16.04.2025]],0)</f>
        <v>0</v>
      </c>
      <c r="BA817" s="161"/>
      <c r="BB817" s="166">
        <f>IF(PMKAFAAPAYER[[#This Row],[ ]]="Payé",PMKAFAAPAYER[[#This Row],[23.04.2025]],0)</f>
        <v>0</v>
      </c>
      <c r="BC817" s="161"/>
      <c r="BD817" s="176">
        <f>IF(PMKAFAAPAYER[[#This Row],[ ]]="Payé",PMKAFAAPAYER[[#This Row],[30.04.2025]],0)</f>
        <v>0</v>
      </c>
      <c r="BE817" s="18">
        <f t="shared" si="189"/>
        <v>0</v>
      </c>
      <c r="BF817" s="162"/>
      <c r="BG817" s="166">
        <f>IF(PMKAFAAPAYER[[#This Row],[ ]]="Payé",PMKAFAAPAYER[[#This Row],[07.05.2025]],0)</f>
        <v>0</v>
      </c>
      <c r="BH817" s="161"/>
      <c r="BI817" s="166">
        <f>IF(PMKAFAAPAYER[[#This Row],[ ]]="Payé",PMKAFAAPAYER[[#This Row],[14.05.2025]],0)</f>
        <v>0</v>
      </c>
      <c r="BJ817" s="161"/>
      <c r="BK817" s="166">
        <f>IF(PMKAFAAPAYER[[#This Row],[ ]]="Payé",PMKAFAAPAYER[[#This Row],[21.05.2025]],0)</f>
        <v>0</v>
      </c>
      <c r="BL817" s="161"/>
      <c r="BM817" s="176">
        <f>IF(PMKAFAAPAYER[[#This Row],[ ]]="Payé",PMKAFAAPAYER[[#This Row],[28.05.2025]],0)</f>
        <v>0</v>
      </c>
      <c r="BN817" s="17">
        <f t="shared" si="190"/>
        <v>0</v>
      </c>
      <c r="BO817" s="162"/>
      <c r="BP817" s="166">
        <f>IF(PMKAFAAPAYER[[#This Row],[ ]]="Payé",PMKAFAAPAYER[[#This Row],[04.06.2025]],0)</f>
        <v>0</v>
      </c>
      <c r="BQ817" s="161"/>
      <c r="BR817" s="166">
        <f>IF(PMKAFAAPAYER[[#This Row],[ ]]="Payé",PMKAFAAPAYER[[#This Row],[11.06.2025]],0)</f>
        <v>0</v>
      </c>
      <c r="BS817" s="161"/>
      <c r="BT817" s="166">
        <f>IF(PMKAFAAPAYER[[#This Row],[ ]]="Payé",PMKAFAAPAYER[[#This Row],[18.06.2025]],0)</f>
        <v>0</v>
      </c>
      <c r="BU817" s="161"/>
      <c r="BV817" s="176">
        <f>IF(PMKAFAAPAYER[[#This Row],[ ]]="Payé",PMKAFAAPAYER[[#This Row],[25.06.2025]],0)</f>
        <v>0</v>
      </c>
      <c r="BW817" s="18">
        <f t="shared" si="191"/>
        <v>0</v>
      </c>
      <c r="BX817" s="162"/>
      <c r="BY817" s="166">
        <f>IF(PMKAFAAPAYER[[#This Row],[ ]]="Payé",PMKAFAAPAYER[[#This Row],[02.07.2025]],0)</f>
        <v>0</v>
      </c>
      <c r="BZ817" s="161"/>
      <c r="CA817" s="166">
        <f>IF(PMKAFAAPAYER[[#This Row],[ ]]="Payé",PMKAFAAPAYER[[#This Row],[09.07.2025]],0)</f>
        <v>0</v>
      </c>
      <c r="CB817" s="161"/>
      <c r="CC817" s="166">
        <f>IF(PMKAFAAPAYER[[#This Row],[ ]]="Payé",PMKAFAAPAYER[[#This Row],[16.07.2025]],0)</f>
        <v>0</v>
      </c>
      <c r="CD817" s="161"/>
      <c r="CE817" s="166">
        <f>IF(PMKAFAAPAYER[[#This Row],[ ]]="Payé",PMKAFAAPAYER[[#This Row],[23.07.2025]],0)</f>
        <v>0</v>
      </c>
      <c r="CF817" s="161"/>
      <c r="CG817" s="176">
        <f>IF(PMKAFAAPAYER[[#This Row],[ ]]="Payé",PMKAFAAPAYER[[#This Row],[30.07.2025]],0)</f>
        <v>0</v>
      </c>
      <c r="CH817" s="17">
        <f t="shared" si="192"/>
        <v>0</v>
      </c>
      <c r="CI817" s="162"/>
      <c r="CJ817" s="166">
        <f>IF(PMKAFAAPAYER[[#This Row],[ ]]="Payé",PMKAFAAPAYER[[#This Row],[06.08.2025]],0)</f>
        <v>0</v>
      </c>
      <c r="CK817" s="161"/>
      <c r="CL817" s="166">
        <f>IF(PMKAFAAPAYER[[#This Row],[ ]]="Payé",PMKAFAAPAYER[[#This Row],[13.08.2025]],0)</f>
        <v>0</v>
      </c>
      <c r="CM817" s="161"/>
      <c r="CN817" s="166">
        <f>IF(PMKAFAAPAYER[[#This Row],[ ]]="Payé",PMKAFAAPAYER[[#This Row],[20.08.2025]],0)</f>
        <v>0</v>
      </c>
      <c r="CO817" s="161"/>
      <c r="CP817" s="176">
        <f>IF(PMKAFAAPAYER[[#This Row],[ ]]="Payé",PMKAFAAPAYER[[#This Row],[27.08.2025]],0)</f>
        <v>0</v>
      </c>
      <c r="CQ817" s="18">
        <f t="shared" si="193"/>
        <v>0</v>
      </c>
      <c r="CR817" s="162"/>
      <c r="CS817" s="166">
        <f>IF(PMKAFAAPAYER[[#This Row],[ ]]="Payé",PMKAFAAPAYER[[#This Row],[03.09.2025]],0)</f>
        <v>0</v>
      </c>
      <c r="CT817" s="161"/>
      <c r="CU817" s="166">
        <f>IF(PMKAFAAPAYER[[#This Row],[ ]]="Payé",PMKAFAAPAYER[[#This Row],[10.09.2025]],0)</f>
        <v>0</v>
      </c>
      <c r="CV817" s="161"/>
      <c r="CW817" s="166">
        <f>IF(PMKAFAAPAYER[[#This Row],[ ]]="Payé",PMKAFAAPAYER[[#This Row],[17.09.2025]],0)</f>
        <v>0</v>
      </c>
      <c r="CX817" s="161"/>
      <c r="CY817" s="176">
        <f>IF(PMKAFAAPAYER[[#This Row],[ ]]="Payé",PMKAFAAPAYER[[#This Row],[24.09.2025]],0)</f>
        <v>0</v>
      </c>
      <c r="CZ817" s="17">
        <f t="shared" si="194"/>
        <v>0</v>
      </c>
      <c r="DA817" s="162"/>
      <c r="DB817" s="166">
        <f>IF(PMKAFAAPAYER[[#This Row],[ ]]="Payé",PMKAFAAPAYER[[#This Row],[01.10.2025]],0)</f>
        <v>0</v>
      </c>
      <c r="DC817" s="161"/>
      <c r="DD817" s="166">
        <f>IF(PMKAFAAPAYER[[#This Row],[ ]]="Payé",PMKAFAAPAYER[[#This Row],[08.10.2025]],0)</f>
        <v>0</v>
      </c>
      <c r="DE817" s="161"/>
      <c r="DF817" s="166">
        <f>IF(PMKAFAAPAYER[[#This Row],[ ]]="Payé",PMKAFAAPAYER[[#This Row],[15.10.2025]],0)</f>
        <v>0</v>
      </c>
      <c r="DG817" s="161"/>
      <c r="DH817" s="166">
        <f>IF(PMKAFAAPAYER[[#This Row],[ ]]="Payé",PMKAFAAPAYER[[#This Row],[22.10.2025]],0)</f>
        <v>0</v>
      </c>
      <c r="DI817" s="161"/>
      <c r="DJ817" s="176">
        <f>IF(PMKAFAAPAYER[[#This Row],[ ]]="Payé",PMKAFAAPAYER[[#This Row],[29.10.2025]],0)</f>
        <v>0</v>
      </c>
      <c r="DK817" s="18">
        <f t="shared" si="195"/>
        <v>0</v>
      </c>
      <c r="DL817" s="162"/>
      <c r="DM817" s="166">
        <f>IF(PMKAFAAPAYER[[#This Row],[ ]]="Payé",PMKAFAAPAYER[[#This Row],[05.11.2025]],0)</f>
        <v>0</v>
      </c>
      <c r="DN817" s="161"/>
      <c r="DO817" s="166">
        <f>IF(PMKAFAAPAYER[[#This Row],[ ]]="Payé",PMKAFAAPAYER[[#This Row],[12.11.2025]],0)</f>
        <v>0</v>
      </c>
      <c r="DP817" s="161"/>
      <c r="DQ817" s="166">
        <f>IF(PMKAFAAPAYER[[#This Row],[ ]]="Payé",PMKAFAAPAYER[[#This Row],[19.11.2025]],0)</f>
        <v>0</v>
      </c>
      <c r="DR817" s="161"/>
      <c r="DS817" s="176">
        <f>IF(PMKAFAAPAYER[[#This Row],[ ]]="Payé",PMKAFAAPAYER[[#This Row],[26.11.2025]],0)</f>
        <v>0</v>
      </c>
      <c r="DT817" s="17">
        <f t="shared" si="196"/>
        <v>0</v>
      </c>
      <c r="DU817" s="162"/>
      <c r="DV817" s="166">
        <f>IF(PMKAFAAPAYER[[#This Row],[ ]]="Payé",PMKAFAAPAYER[[#This Row],[03.12.2025]],0)</f>
        <v>0</v>
      </c>
      <c r="DW817" s="161"/>
      <c r="DX817" s="166">
        <f>IF(PMKAFAAPAYER[[#This Row],[ ]]="Payé",PMKAFAAPAYER[[#This Row],[10.12.2025]],0)</f>
        <v>0</v>
      </c>
      <c r="DY817" s="161"/>
      <c r="DZ817" s="166">
        <f>IF(PMKAFAAPAYER[[#This Row],[ ]]="Payé",PMKAFAAPAYER[[#This Row],[17.12.2025]],0)</f>
        <v>0</v>
      </c>
      <c r="EA817" s="161"/>
      <c r="EB817" s="166">
        <f>IF(PMKAFAAPAYER[[#This Row],[ ]]="Payé",PMKAFAAPAYER[[#This Row],[24.12.2025]],0)</f>
        <v>0</v>
      </c>
      <c r="EC817" s="161"/>
      <c r="ED817" s="176">
        <f>IF(PMKAFAAPAYER[[#This Row],[ ]]="Payé",PMKAFAAPAYER[[#This Row],[31.12.2025]],0)</f>
        <v>0</v>
      </c>
      <c r="EE817" s="18">
        <f t="shared" si="197"/>
        <v>0</v>
      </c>
      <c r="EF817" s="11">
        <f t="shared" si="198"/>
        <v>0</v>
      </c>
      <c r="EG817" s="16">
        <f>+PMKAFAAPAYER[[#This Row],[CHF]]-PMKAFAAPAYER[[#This Row],[T2025]]</f>
        <v>0</v>
      </c>
    </row>
    <row r="818" spans="1:137" x14ac:dyDescent="0.3">
      <c r="A818" s="9">
        <f t="shared" si="199"/>
        <v>813</v>
      </c>
      <c r="B818" s="250"/>
      <c r="C818" s="251"/>
      <c r="D818" s="252"/>
      <c r="E818" s="253"/>
      <c r="F818" s="265">
        <f t="shared" si="200"/>
        <v>0</v>
      </c>
      <c r="G818" s="254"/>
      <c r="H818" s="255"/>
      <c r="I818" s="256"/>
      <c r="J818" s="14"/>
      <c r="K818" s="14"/>
      <c r="L818" s="14"/>
      <c r="N818" s="15"/>
      <c r="P818" s="258"/>
      <c r="Q818" s="259"/>
      <c r="R818" s="260"/>
      <c r="S818" s="166">
        <f>IF(PMKAFAAPAYER[[#This Row],[ ]]="Payé",PMKAFAAPAYER[[#This Row],[02.01.2025]],0)</f>
        <v>0</v>
      </c>
      <c r="T818" s="234"/>
      <c r="U818" s="166">
        <f>IF(PMKAFAAPAYER[[#This Row],[ ]]="Payé",PMKAFAAPAYER[[#This Row],[09.01.2025]],0)</f>
        <v>0</v>
      </c>
      <c r="V818" s="234"/>
      <c r="W818" s="166">
        <f>IF(PMKAFAAPAYER[[#This Row],[ ]]="Payé",PMKAFAAPAYER[[#This Row],[16.01.2025]],0)</f>
        <v>0</v>
      </c>
      <c r="X818" s="234"/>
      <c r="Y818" s="166">
        <f>IF(PMKAFAAPAYER[[#This Row],[ ]]="Payé",PMKAFAAPAYER[[#This Row],[23.01.2025]],0)</f>
        <v>0</v>
      </c>
      <c r="Z818" s="234"/>
      <c r="AA818" s="176">
        <f>IF(PMKAFAAPAYER[[#This Row],[ ]]="Payé",PMKAFAAPAYER[[#This Row],[30.01.2025]],0)</f>
        <v>0</v>
      </c>
      <c r="AB818" s="32">
        <f t="shared" si="186"/>
        <v>0</v>
      </c>
      <c r="AC818" s="234"/>
      <c r="AD818" s="166">
        <f>IF(PMKAFAAPAYER[[#This Row],[ ]]="Payé",PMKAFAAPAYER[[#This Row],[06.02.2025]],0)</f>
        <v>0</v>
      </c>
      <c r="AE818" s="234"/>
      <c r="AF818" s="166">
        <f>IF(PMKAFAAPAYER[[#This Row],[ ]]="Payé",PMKAFAAPAYER[[#This Row],[13.02.2025]],0)</f>
        <v>0</v>
      </c>
      <c r="AG818" s="234"/>
      <c r="AH818" s="166">
        <f>IF(PMKAFAAPAYER[[#This Row],[ ]]="Payé",PMKAFAAPAYER[[#This Row],[20.02.2025]],0)</f>
        <v>0</v>
      </c>
      <c r="AI818" s="234"/>
      <c r="AJ818" s="176">
        <f>IF(PMKAFAAPAYER[[#This Row],[ ]]="Payé",PMKAFAAPAYER[[#This Row],[27.02.2025]],0)</f>
        <v>0</v>
      </c>
      <c r="AK818" s="47">
        <f t="shared" si="187"/>
        <v>0</v>
      </c>
      <c r="AL818" s="162"/>
      <c r="AM818" s="166">
        <f>IF(PMKAFAAPAYER[[#This Row],[ ]]="Payé",PMKAFAAPAYER[[#This Row],[05.03.2025]],0)</f>
        <v>0</v>
      </c>
      <c r="AN818" s="161"/>
      <c r="AO818" s="166">
        <f>IF(PMKAFAAPAYER[[#This Row],[ ]]="Payé",PMKAFAAPAYER[[#This Row],[12.03.2025]],0)</f>
        <v>0</v>
      </c>
      <c r="AP818" s="161"/>
      <c r="AQ818" s="166">
        <f>IF(PMKAFAAPAYER[[#This Row],[ ]]="Payé",PMKAFAAPAYER[[#This Row],[19.03.2025]],0)</f>
        <v>0</v>
      </c>
      <c r="AR818" s="161"/>
      <c r="AS818" s="176">
        <f>IF(PMKAFAAPAYER[[#This Row],[ ]]="Payé",PMKAFAAPAYER[[#This Row],[26.03.2025]],0)</f>
        <v>0</v>
      </c>
      <c r="AT818" s="17">
        <f t="shared" si="188"/>
        <v>0</v>
      </c>
      <c r="AU818" s="162"/>
      <c r="AV818" s="166">
        <f>IF(PMKAFAAPAYER[[#This Row],[ ]]="Payé",PMKAFAAPAYER[[#This Row],[02.04.2025]],0)</f>
        <v>0</v>
      </c>
      <c r="AW818" s="161"/>
      <c r="AX818" s="166">
        <f>IF(PMKAFAAPAYER[[#This Row],[ ]]="Payé",PMKAFAAPAYER[[#This Row],[09.04.2025]],0)</f>
        <v>0</v>
      </c>
      <c r="AY818" s="161"/>
      <c r="AZ818" s="166">
        <f>IF(PMKAFAAPAYER[[#This Row],[ ]]="Payé",PMKAFAAPAYER[[#This Row],[16.04.2025]],0)</f>
        <v>0</v>
      </c>
      <c r="BA818" s="161"/>
      <c r="BB818" s="166">
        <f>IF(PMKAFAAPAYER[[#This Row],[ ]]="Payé",PMKAFAAPAYER[[#This Row],[23.04.2025]],0)</f>
        <v>0</v>
      </c>
      <c r="BC818" s="161"/>
      <c r="BD818" s="176">
        <f>IF(PMKAFAAPAYER[[#This Row],[ ]]="Payé",PMKAFAAPAYER[[#This Row],[30.04.2025]],0)</f>
        <v>0</v>
      </c>
      <c r="BE818" s="18">
        <f t="shared" si="189"/>
        <v>0</v>
      </c>
      <c r="BF818" s="162"/>
      <c r="BG818" s="166">
        <f>IF(PMKAFAAPAYER[[#This Row],[ ]]="Payé",PMKAFAAPAYER[[#This Row],[07.05.2025]],0)</f>
        <v>0</v>
      </c>
      <c r="BH818" s="161"/>
      <c r="BI818" s="166">
        <f>IF(PMKAFAAPAYER[[#This Row],[ ]]="Payé",PMKAFAAPAYER[[#This Row],[14.05.2025]],0)</f>
        <v>0</v>
      </c>
      <c r="BJ818" s="161"/>
      <c r="BK818" s="166">
        <f>IF(PMKAFAAPAYER[[#This Row],[ ]]="Payé",PMKAFAAPAYER[[#This Row],[21.05.2025]],0)</f>
        <v>0</v>
      </c>
      <c r="BL818" s="161"/>
      <c r="BM818" s="176">
        <f>IF(PMKAFAAPAYER[[#This Row],[ ]]="Payé",PMKAFAAPAYER[[#This Row],[28.05.2025]],0)</f>
        <v>0</v>
      </c>
      <c r="BN818" s="17">
        <f t="shared" si="190"/>
        <v>0</v>
      </c>
      <c r="BO818" s="162"/>
      <c r="BP818" s="166">
        <f>IF(PMKAFAAPAYER[[#This Row],[ ]]="Payé",PMKAFAAPAYER[[#This Row],[04.06.2025]],0)</f>
        <v>0</v>
      </c>
      <c r="BQ818" s="161"/>
      <c r="BR818" s="166">
        <f>IF(PMKAFAAPAYER[[#This Row],[ ]]="Payé",PMKAFAAPAYER[[#This Row],[11.06.2025]],0)</f>
        <v>0</v>
      </c>
      <c r="BS818" s="161"/>
      <c r="BT818" s="166">
        <f>IF(PMKAFAAPAYER[[#This Row],[ ]]="Payé",PMKAFAAPAYER[[#This Row],[18.06.2025]],0)</f>
        <v>0</v>
      </c>
      <c r="BU818" s="161"/>
      <c r="BV818" s="176">
        <f>IF(PMKAFAAPAYER[[#This Row],[ ]]="Payé",PMKAFAAPAYER[[#This Row],[25.06.2025]],0)</f>
        <v>0</v>
      </c>
      <c r="BW818" s="18">
        <f t="shared" si="191"/>
        <v>0</v>
      </c>
      <c r="BX818" s="162"/>
      <c r="BY818" s="166">
        <f>IF(PMKAFAAPAYER[[#This Row],[ ]]="Payé",PMKAFAAPAYER[[#This Row],[02.07.2025]],0)</f>
        <v>0</v>
      </c>
      <c r="BZ818" s="161"/>
      <c r="CA818" s="166">
        <f>IF(PMKAFAAPAYER[[#This Row],[ ]]="Payé",PMKAFAAPAYER[[#This Row],[09.07.2025]],0)</f>
        <v>0</v>
      </c>
      <c r="CB818" s="161"/>
      <c r="CC818" s="166">
        <f>IF(PMKAFAAPAYER[[#This Row],[ ]]="Payé",PMKAFAAPAYER[[#This Row],[16.07.2025]],0)</f>
        <v>0</v>
      </c>
      <c r="CD818" s="161"/>
      <c r="CE818" s="166">
        <f>IF(PMKAFAAPAYER[[#This Row],[ ]]="Payé",PMKAFAAPAYER[[#This Row],[23.07.2025]],0)</f>
        <v>0</v>
      </c>
      <c r="CF818" s="161"/>
      <c r="CG818" s="176">
        <f>IF(PMKAFAAPAYER[[#This Row],[ ]]="Payé",PMKAFAAPAYER[[#This Row],[30.07.2025]],0)</f>
        <v>0</v>
      </c>
      <c r="CH818" s="17">
        <f t="shared" si="192"/>
        <v>0</v>
      </c>
      <c r="CI818" s="162"/>
      <c r="CJ818" s="166">
        <f>IF(PMKAFAAPAYER[[#This Row],[ ]]="Payé",PMKAFAAPAYER[[#This Row],[06.08.2025]],0)</f>
        <v>0</v>
      </c>
      <c r="CK818" s="161"/>
      <c r="CL818" s="166">
        <f>IF(PMKAFAAPAYER[[#This Row],[ ]]="Payé",PMKAFAAPAYER[[#This Row],[13.08.2025]],0)</f>
        <v>0</v>
      </c>
      <c r="CM818" s="161"/>
      <c r="CN818" s="166">
        <f>IF(PMKAFAAPAYER[[#This Row],[ ]]="Payé",PMKAFAAPAYER[[#This Row],[20.08.2025]],0)</f>
        <v>0</v>
      </c>
      <c r="CO818" s="161"/>
      <c r="CP818" s="176">
        <f>IF(PMKAFAAPAYER[[#This Row],[ ]]="Payé",PMKAFAAPAYER[[#This Row],[27.08.2025]],0)</f>
        <v>0</v>
      </c>
      <c r="CQ818" s="18">
        <f t="shared" si="193"/>
        <v>0</v>
      </c>
      <c r="CR818" s="162"/>
      <c r="CS818" s="166">
        <f>IF(PMKAFAAPAYER[[#This Row],[ ]]="Payé",PMKAFAAPAYER[[#This Row],[03.09.2025]],0)</f>
        <v>0</v>
      </c>
      <c r="CT818" s="161"/>
      <c r="CU818" s="166">
        <f>IF(PMKAFAAPAYER[[#This Row],[ ]]="Payé",PMKAFAAPAYER[[#This Row],[10.09.2025]],0)</f>
        <v>0</v>
      </c>
      <c r="CV818" s="161"/>
      <c r="CW818" s="166">
        <f>IF(PMKAFAAPAYER[[#This Row],[ ]]="Payé",PMKAFAAPAYER[[#This Row],[17.09.2025]],0)</f>
        <v>0</v>
      </c>
      <c r="CX818" s="161"/>
      <c r="CY818" s="176">
        <f>IF(PMKAFAAPAYER[[#This Row],[ ]]="Payé",PMKAFAAPAYER[[#This Row],[24.09.2025]],0)</f>
        <v>0</v>
      </c>
      <c r="CZ818" s="17">
        <f t="shared" si="194"/>
        <v>0</v>
      </c>
      <c r="DA818" s="162"/>
      <c r="DB818" s="166">
        <f>IF(PMKAFAAPAYER[[#This Row],[ ]]="Payé",PMKAFAAPAYER[[#This Row],[01.10.2025]],0)</f>
        <v>0</v>
      </c>
      <c r="DC818" s="161"/>
      <c r="DD818" s="166">
        <f>IF(PMKAFAAPAYER[[#This Row],[ ]]="Payé",PMKAFAAPAYER[[#This Row],[08.10.2025]],0)</f>
        <v>0</v>
      </c>
      <c r="DE818" s="161"/>
      <c r="DF818" s="166">
        <f>IF(PMKAFAAPAYER[[#This Row],[ ]]="Payé",PMKAFAAPAYER[[#This Row],[15.10.2025]],0)</f>
        <v>0</v>
      </c>
      <c r="DG818" s="161"/>
      <c r="DH818" s="166">
        <f>IF(PMKAFAAPAYER[[#This Row],[ ]]="Payé",PMKAFAAPAYER[[#This Row],[22.10.2025]],0)</f>
        <v>0</v>
      </c>
      <c r="DI818" s="161"/>
      <c r="DJ818" s="176">
        <f>IF(PMKAFAAPAYER[[#This Row],[ ]]="Payé",PMKAFAAPAYER[[#This Row],[29.10.2025]],0)</f>
        <v>0</v>
      </c>
      <c r="DK818" s="18">
        <f t="shared" si="195"/>
        <v>0</v>
      </c>
      <c r="DL818" s="162"/>
      <c r="DM818" s="166">
        <f>IF(PMKAFAAPAYER[[#This Row],[ ]]="Payé",PMKAFAAPAYER[[#This Row],[05.11.2025]],0)</f>
        <v>0</v>
      </c>
      <c r="DN818" s="161"/>
      <c r="DO818" s="166">
        <f>IF(PMKAFAAPAYER[[#This Row],[ ]]="Payé",PMKAFAAPAYER[[#This Row],[12.11.2025]],0)</f>
        <v>0</v>
      </c>
      <c r="DP818" s="161"/>
      <c r="DQ818" s="166">
        <f>IF(PMKAFAAPAYER[[#This Row],[ ]]="Payé",PMKAFAAPAYER[[#This Row],[19.11.2025]],0)</f>
        <v>0</v>
      </c>
      <c r="DR818" s="161"/>
      <c r="DS818" s="176">
        <f>IF(PMKAFAAPAYER[[#This Row],[ ]]="Payé",PMKAFAAPAYER[[#This Row],[26.11.2025]],0)</f>
        <v>0</v>
      </c>
      <c r="DT818" s="17">
        <f t="shared" si="196"/>
        <v>0</v>
      </c>
      <c r="DU818" s="162"/>
      <c r="DV818" s="166">
        <f>IF(PMKAFAAPAYER[[#This Row],[ ]]="Payé",PMKAFAAPAYER[[#This Row],[03.12.2025]],0)</f>
        <v>0</v>
      </c>
      <c r="DW818" s="161"/>
      <c r="DX818" s="166">
        <f>IF(PMKAFAAPAYER[[#This Row],[ ]]="Payé",PMKAFAAPAYER[[#This Row],[10.12.2025]],0)</f>
        <v>0</v>
      </c>
      <c r="DY818" s="161"/>
      <c r="DZ818" s="166">
        <f>IF(PMKAFAAPAYER[[#This Row],[ ]]="Payé",PMKAFAAPAYER[[#This Row],[17.12.2025]],0)</f>
        <v>0</v>
      </c>
      <c r="EA818" s="161"/>
      <c r="EB818" s="166">
        <f>IF(PMKAFAAPAYER[[#This Row],[ ]]="Payé",PMKAFAAPAYER[[#This Row],[24.12.2025]],0)</f>
        <v>0</v>
      </c>
      <c r="EC818" s="161"/>
      <c r="ED818" s="176">
        <f>IF(PMKAFAAPAYER[[#This Row],[ ]]="Payé",PMKAFAAPAYER[[#This Row],[31.12.2025]],0)</f>
        <v>0</v>
      </c>
      <c r="EE818" s="18">
        <f t="shared" si="197"/>
        <v>0</v>
      </c>
      <c r="EF818" s="11">
        <f t="shared" si="198"/>
        <v>0</v>
      </c>
      <c r="EG818" s="16">
        <f>+PMKAFAAPAYER[[#This Row],[CHF]]-PMKAFAAPAYER[[#This Row],[T2025]]</f>
        <v>0</v>
      </c>
    </row>
    <row r="819" spans="1:137" x14ac:dyDescent="0.3">
      <c r="A819" s="9">
        <f t="shared" si="199"/>
        <v>814</v>
      </c>
      <c r="B819" s="250"/>
      <c r="C819" s="251"/>
      <c r="D819" s="252"/>
      <c r="E819" s="253"/>
      <c r="F819" s="265">
        <f t="shared" si="200"/>
        <v>0</v>
      </c>
      <c r="G819" s="254"/>
      <c r="H819" s="255"/>
      <c r="I819" s="256"/>
      <c r="J819" s="14"/>
      <c r="K819" s="14"/>
      <c r="L819" s="14"/>
      <c r="N819" s="15"/>
      <c r="P819" s="258"/>
      <c r="Q819" s="259"/>
      <c r="R819" s="260"/>
      <c r="S819" s="166">
        <f>IF(PMKAFAAPAYER[[#This Row],[ ]]="Payé",PMKAFAAPAYER[[#This Row],[02.01.2025]],0)</f>
        <v>0</v>
      </c>
      <c r="T819" s="234"/>
      <c r="U819" s="166">
        <f>IF(PMKAFAAPAYER[[#This Row],[ ]]="Payé",PMKAFAAPAYER[[#This Row],[09.01.2025]],0)</f>
        <v>0</v>
      </c>
      <c r="V819" s="234"/>
      <c r="W819" s="166">
        <f>IF(PMKAFAAPAYER[[#This Row],[ ]]="Payé",PMKAFAAPAYER[[#This Row],[16.01.2025]],0)</f>
        <v>0</v>
      </c>
      <c r="X819" s="234"/>
      <c r="Y819" s="166">
        <f>IF(PMKAFAAPAYER[[#This Row],[ ]]="Payé",PMKAFAAPAYER[[#This Row],[23.01.2025]],0)</f>
        <v>0</v>
      </c>
      <c r="Z819" s="234"/>
      <c r="AA819" s="176">
        <f>IF(PMKAFAAPAYER[[#This Row],[ ]]="Payé",PMKAFAAPAYER[[#This Row],[30.01.2025]],0)</f>
        <v>0</v>
      </c>
      <c r="AB819" s="32">
        <f t="shared" si="186"/>
        <v>0</v>
      </c>
      <c r="AC819" s="234"/>
      <c r="AD819" s="166">
        <f>IF(PMKAFAAPAYER[[#This Row],[ ]]="Payé",PMKAFAAPAYER[[#This Row],[06.02.2025]],0)</f>
        <v>0</v>
      </c>
      <c r="AE819" s="234"/>
      <c r="AF819" s="166">
        <f>IF(PMKAFAAPAYER[[#This Row],[ ]]="Payé",PMKAFAAPAYER[[#This Row],[13.02.2025]],0)</f>
        <v>0</v>
      </c>
      <c r="AG819" s="234"/>
      <c r="AH819" s="166">
        <f>IF(PMKAFAAPAYER[[#This Row],[ ]]="Payé",PMKAFAAPAYER[[#This Row],[20.02.2025]],0)</f>
        <v>0</v>
      </c>
      <c r="AI819" s="234"/>
      <c r="AJ819" s="176">
        <f>IF(PMKAFAAPAYER[[#This Row],[ ]]="Payé",PMKAFAAPAYER[[#This Row],[27.02.2025]],0)</f>
        <v>0</v>
      </c>
      <c r="AK819" s="47">
        <f t="shared" si="187"/>
        <v>0</v>
      </c>
      <c r="AL819" s="162"/>
      <c r="AM819" s="166">
        <f>IF(PMKAFAAPAYER[[#This Row],[ ]]="Payé",PMKAFAAPAYER[[#This Row],[05.03.2025]],0)</f>
        <v>0</v>
      </c>
      <c r="AN819" s="161"/>
      <c r="AO819" s="166">
        <f>IF(PMKAFAAPAYER[[#This Row],[ ]]="Payé",PMKAFAAPAYER[[#This Row],[12.03.2025]],0)</f>
        <v>0</v>
      </c>
      <c r="AP819" s="161"/>
      <c r="AQ819" s="166">
        <f>IF(PMKAFAAPAYER[[#This Row],[ ]]="Payé",PMKAFAAPAYER[[#This Row],[19.03.2025]],0)</f>
        <v>0</v>
      </c>
      <c r="AR819" s="161"/>
      <c r="AS819" s="176">
        <f>IF(PMKAFAAPAYER[[#This Row],[ ]]="Payé",PMKAFAAPAYER[[#This Row],[26.03.2025]],0)</f>
        <v>0</v>
      </c>
      <c r="AT819" s="17">
        <f t="shared" si="188"/>
        <v>0</v>
      </c>
      <c r="AU819" s="162"/>
      <c r="AV819" s="166">
        <f>IF(PMKAFAAPAYER[[#This Row],[ ]]="Payé",PMKAFAAPAYER[[#This Row],[02.04.2025]],0)</f>
        <v>0</v>
      </c>
      <c r="AW819" s="161"/>
      <c r="AX819" s="166">
        <f>IF(PMKAFAAPAYER[[#This Row],[ ]]="Payé",PMKAFAAPAYER[[#This Row],[09.04.2025]],0)</f>
        <v>0</v>
      </c>
      <c r="AY819" s="161"/>
      <c r="AZ819" s="166">
        <f>IF(PMKAFAAPAYER[[#This Row],[ ]]="Payé",PMKAFAAPAYER[[#This Row],[16.04.2025]],0)</f>
        <v>0</v>
      </c>
      <c r="BA819" s="161"/>
      <c r="BB819" s="166">
        <f>IF(PMKAFAAPAYER[[#This Row],[ ]]="Payé",PMKAFAAPAYER[[#This Row],[23.04.2025]],0)</f>
        <v>0</v>
      </c>
      <c r="BC819" s="161"/>
      <c r="BD819" s="176">
        <f>IF(PMKAFAAPAYER[[#This Row],[ ]]="Payé",PMKAFAAPAYER[[#This Row],[30.04.2025]],0)</f>
        <v>0</v>
      </c>
      <c r="BE819" s="18">
        <f t="shared" si="189"/>
        <v>0</v>
      </c>
      <c r="BF819" s="162"/>
      <c r="BG819" s="166">
        <f>IF(PMKAFAAPAYER[[#This Row],[ ]]="Payé",PMKAFAAPAYER[[#This Row],[07.05.2025]],0)</f>
        <v>0</v>
      </c>
      <c r="BH819" s="161"/>
      <c r="BI819" s="166">
        <f>IF(PMKAFAAPAYER[[#This Row],[ ]]="Payé",PMKAFAAPAYER[[#This Row],[14.05.2025]],0)</f>
        <v>0</v>
      </c>
      <c r="BJ819" s="161"/>
      <c r="BK819" s="166">
        <f>IF(PMKAFAAPAYER[[#This Row],[ ]]="Payé",PMKAFAAPAYER[[#This Row],[21.05.2025]],0)</f>
        <v>0</v>
      </c>
      <c r="BL819" s="161"/>
      <c r="BM819" s="176">
        <f>IF(PMKAFAAPAYER[[#This Row],[ ]]="Payé",PMKAFAAPAYER[[#This Row],[28.05.2025]],0)</f>
        <v>0</v>
      </c>
      <c r="BN819" s="17">
        <f t="shared" si="190"/>
        <v>0</v>
      </c>
      <c r="BO819" s="162"/>
      <c r="BP819" s="166">
        <f>IF(PMKAFAAPAYER[[#This Row],[ ]]="Payé",PMKAFAAPAYER[[#This Row],[04.06.2025]],0)</f>
        <v>0</v>
      </c>
      <c r="BQ819" s="161"/>
      <c r="BR819" s="166">
        <f>IF(PMKAFAAPAYER[[#This Row],[ ]]="Payé",PMKAFAAPAYER[[#This Row],[11.06.2025]],0)</f>
        <v>0</v>
      </c>
      <c r="BS819" s="161"/>
      <c r="BT819" s="166">
        <f>IF(PMKAFAAPAYER[[#This Row],[ ]]="Payé",PMKAFAAPAYER[[#This Row],[18.06.2025]],0)</f>
        <v>0</v>
      </c>
      <c r="BU819" s="161"/>
      <c r="BV819" s="176">
        <f>IF(PMKAFAAPAYER[[#This Row],[ ]]="Payé",PMKAFAAPAYER[[#This Row],[25.06.2025]],0)</f>
        <v>0</v>
      </c>
      <c r="BW819" s="18">
        <f t="shared" si="191"/>
        <v>0</v>
      </c>
      <c r="BX819" s="162"/>
      <c r="BY819" s="166">
        <f>IF(PMKAFAAPAYER[[#This Row],[ ]]="Payé",PMKAFAAPAYER[[#This Row],[02.07.2025]],0)</f>
        <v>0</v>
      </c>
      <c r="BZ819" s="161"/>
      <c r="CA819" s="166">
        <f>IF(PMKAFAAPAYER[[#This Row],[ ]]="Payé",PMKAFAAPAYER[[#This Row],[09.07.2025]],0)</f>
        <v>0</v>
      </c>
      <c r="CB819" s="161"/>
      <c r="CC819" s="166">
        <f>IF(PMKAFAAPAYER[[#This Row],[ ]]="Payé",PMKAFAAPAYER[[#This Row],[16.07.2025]],0)</f>
        <v>0</v>
      </c>
      <c r="CD819" s="161"/>
      <c r="CE819" s="166">
        <f>IF(PMKAFAAPAYER[[#This Row],[ ]]="Payé",PMKAFAAPAYER[[#This Row],[23.07.2025]],0)</f>
        <v>0</v>
      </c>
      <c r="CF819" s="161"/>
      <c r="CG819" s="176">
        <f>IF(PMKAFAAPAYER[[#This Row],[ ]]="Payé",PMKAFAAPAYER[[#This Row],[30.07.2025]],0)</f>
        <v>0</v>
      </c>
      <c r="CH819" s="17">
        <f t="shared" si="192"/>
        <v>0</v>
      </c>
      <c r="CI819" s="162"/>
      <c r="CJ819" s="166">
        <f>IF(PMKAFAAPAYER[[#This Row],[ ]]="Payé",PMKAFAAPAYER[[#This Row],[06.08.2025]],0)</f>
        <v>0</v>
      </c>
      <c r="CK819" s="161"/>
      <c r="CL819" s="166">
        <f>IF(PMKAFAAPAYER[[#This Row],[ ]]="Payé",PMKAFAAPAYER[[#This Row],[13.08.2025]],0)</f>
        <v>0</v>
      </c>
      <c r="CM819" s="161"/>
      <c r="CN819" s="166">
        <f>IF(PMKAFAAPAYER[[#This Row],[ ]]="Payé",PMKAFAAPAYER[[#This Row],[20.08.2025]],0)</f>
        <v>0</v>
      </c>
      <c r="CO819" s="161"/>
      <c r="CP819" s="176">
        <f>IF(PMKAFAAPAYER[[#This Row],[ ]]="Payé",PMKAFAAPAYER[[#This Row],[27.08.2025]],0)</f>
        <v>0</v>
      </c>
      <c r="CQ819" s="18">
        <f t="shared" si="193"/>
        <v>0</v>
      </c>
      <c r="CR819" s="162"/>
      <c r="CS819" s="166">
        <f>IF(PMKAFAAPAYER[[#This Row],[ ]]="Payé",PMKAFAAPAYER[[#This Row],[03.09.2025]],0)</f>
        <v>0</v>
      </c>
      <c r="CT819" s="161"/>
      <c r="CU819" s="166">
        <f>IF(PMKAFAAPAYER[[#This Row],[ ]]="Payé",PMKAFAAPAYER[[#This Row],[10.09.2025]],0)</f>
        <v>0</v>
      </c>
      <c r="CV819" s="161"/>
      <c r="CW819" s="166">
        <f>IF(PMKAFAAPAYER[[#This Row],[ ]]="Payé",PMKAFAAPAYER[[#This Row],[17.09.2025]],0)</f>
        <v>0</v>
      </c>
      <c r="CX819" s="161"/>
      <c r="CY819" s="176">
        <f>IF(PMKAFAAPAYER[[#This Row],[ ]]="Payé",PMKAFAAPAYER[[#This Row],[24.09.2025]],0)</f>
        <v>0</v>
      </c>
      <c r="CZ819" s="17">
        <f t="shared" si="194"/>
        <v>0</v>
      </c>
      <c r="DA819" s="162"/>
      <c r="DB819" s="166">
        <f>IF(PMKAFAAPAYER[[#This Row],[ ]]="Payé",PMKAFAAPAYER[[#This Row],[01.10.2025]],0)</f>
        <v>0</v>
      </c>
      <c r="DC819" s="161"/>
      <c r="DD819" s="166">
        <f>IF(PMKAFAAPAYER[[#This Row],[ ]]="Payé",PMKAFAAPAYER[[#This Row],[08.10.2025]],0)</f>
        <v>0</v>
      </c>
      <c r="DE819" s="161"/>
      <c r="DF819" s="166">
        <f>IF(PMKAFAAPAYER[[#This Row],[ ]]="Payé",PMKAFAAPAYER[[#This Row],[15.10.2025]],0)</f>
        <v>0</v>
      </c>
      <c r="DG819" s="161"/>
      <c r="DH819" s="166">
        <f>IF(PMKAFAAPAYER[[#This Row],[ ]]="Payé",PMKAFAAPAYER[[#This Row],[22.10.2025]],0)</f>
        <v>0</v>
      </c>
      <c r="DI819" s="161"/>
      <c r="DJ819" s="176">
        <f>IF(PMKAFAAPAYER[[#This Row],[ ]]="Payé",PMKAFAAPAYER[[#This Row],[29.10.2025]],0)</f>
        <v>0</v>
      </c>
      <c r="DK819" s="18">
        <f t="shared" si="195"/>
        <v>0</v>
      </c>
      <c r="DL819" s="162"/>
      <c r="DM819" s="166">
        <f>IF(PMKAFAAPAYER[[#This Row],[ ]]="Payé",PMKAFAAPAYER[[#This Row],[05.11.2025]],0)</f>
        <v>0</v>
      </c>
      <c r="DN819" s="161"/>
      <c r="DO819" s="166">
        <f>IF(PMKAFAAPAYER[[#This Row],[ ]]="Payé",PMKAFAAPAYER[[#This Row],[12.11.2025]],0)</f>
        <v>0</v>
      </c>
      <c r="DP819" s="161"/>
      <c r="DQ819" s="166">
        <f>IF(PMKAFAAPAYER[[#This Row],[ ]]="Payé",PMKAFAAPAYER[[#This Row],[19.11.2025]],0)</f>
        <v>0</v>
      </c>
      <c r="DR819" s="161"/>
      <c r="DS819" s="176">
        <f>IF(PMKAFAAPAYER[[#This Row],[ ]]="Payé",PMKAFAAPAYER[[#This Row],[26.11.2025]],0)</f>
        <v>0</v>
      </c>
      <c r="DT819" s="17">
        <f t="shared" si="196"/>
        <v>0</v>
      </c>
      <c r="DU819" s="162"/>
      <c r="DV819" s="166">
        <f>IF(PMKAFAAPAYER[[#This Row],[ ]]="Payé",PMKAFAAPAYER[[#This Row],[03.12.2025]],0)</f>
        <v>0</v>
      </c>
      <c r="DW819" s="161"/>
      <c r="DX819" s="166">
        <f>IF(PMKAFAAPAYER[[#This Row],[ ]]="Payé",PMKAFAAPAYER[[#This Row],[10.12.2025]],0)</f>
        <v>0</v>
      </c>
      <c r="DY819" s="161"/>
      <c r="DZ819" s="166">
        <f>IF(PMKAFAAPAYER[[#This Row],[ ]]="Payé",PMKAFAAPAYER[[#This Row],[17.12.2025]],0)</f>
        <v>0</v>
      </c>
      <c r="EA819" s="161"/>
      <c r="EB819" s="166">
        <f>IF(PMKAFAAPAYER[[#This Row],[ ]]="Payé",PMKAFAAPAYER[[#This Row],[24.12.2025]],0)</f>
        <v>0</v>
      </c>
      <c r="EC819" s="161"/>
      <c r="ED819" s="176">
        <f>IF(PMKAFAAPAYER[[#This Row],[ ]]="Payé",PMKAFAAPAYER[[#This Row],[31.12.2025]],0)</f>
        <v>0</v>
      </c>
      <c r="EE819" s="18">
        <f t="shared" si="197"/>
        <v>0</v>
      </c>
      <c r="EF819" s="11">
        <f t="shared" si="198"/>
        <v>0</v>
      </c>
      <c r="EG819" s="16">
        <f>+PMKAFAAPAYER[[#This Row],[CHF]]-PMKAFAAPAYER[[#This Row],[T2025]]</f>
        <v>0</v>
      </c>
    </row>
    <row r="820" spans="1:137" x14ac:dyDescent="0.3">
      <c r="A820" s="9">
        <f t="shared" si="199"/>
        <v>815</v>
      </c>
      <c r="B820" s="250"/>
      <c r="C820" s="251"/>
      <c r="D820" s="252"/>
      <c r="E820" s="253"/>
      <c r="F820" s="265">
        <f t="shared" si="200"/>
        <v>0</v>
      </c>
      <c r="G820" s="254"/>
      <c r="H820" s="255"/>
      <c r="I820" s="256"/>
      <c r="J820" s="14"/>
      <c r="K820" s="14"/>
      <c r="L820" s="14"/>
      <c r="N820" s="15"/>
      <c r="P820" s="258"/>
      <c r="Q820" s="259"/>
      <c r="R820" s="260"/>
      <c r="S820" s="166">
        <f>IF(PMKAFAAPAYER[[#This Row],[ ]]="Payé",PMKAFAAPAYER[[#This Row],[02.01.2025]],0)</f>
        <v>0</v>
      </c>
      <c r="T820" s="234"/>
      <c r="U820" s="166">
        <f>IF(PMKAFAAPAYER[[#This Row],[ ]]="Payé",PMKAFAAPAYER[[#This Row],[09.01.2025]],0)</f>
        <v>0</v>
      </c>
      <c r="V820" s="234"/>
      <c r="W820" s="166">
        <f>IF(PMKAFAAPAYER[[#This Row],[ ]]="Payé",PMKAFAAPAYER[[#This Row],[16.01.2025]],0)</f>
        <v>0</v>
      </c>
      <c r="X820" s="234"/>
      <c r="Y820" s="166">
        <f>IF(PMKAFAAPAYER[[#This Row],[ ]]="Payé",PMKAFAAPAYER[[#This Row],[23.01.2025]],0)</f>
        <v>0</v>
      </c>
      <c r="Z820" s="234"/>
      <c r="AA820" s="176">
        <f>IF(PMKAFAAPAYER[[#This Row],[ ]]="Payé",PMKAFAAPAYER[[#This Row],[30.01.2025]],0)</f>
        <v>0</v>
      </c>
      <c r="AB820" s="32">
        <f t="shared" si="186"/>
        <v>0</v>
      </c>
      <c r="AC820" s="234"/>
      <c r="AD820" s="166">
        <f>IF(PMKAFAAPAYER[[#This Row],[ ]]="Payé",PMKAFAAPAYER[[#This Row],[06.02.2025]],0)</f>
        <v>0</v>
      </c>
      <c r="AE820" s="234"/>
      <c r="AF820" s="166">
        <f>IF(PMKAFAAPAYER[[#This Row],[ ]]="Payé",PMKAFAAPAYER[[#This Row],[13.02.2025]],0)</f>
        <v>0</v>
      </c>
      <c r="AG820" s="234"/>
      <c r="AH820" s="166">
        <f>IF(PMKAFAAPAYER[[#This Row],[ ]]="Payé",PMKAFAAPAYER[[#This Row],[20.02.2025]],0)</f>
        <v>0</v>
      </c>
      <c r="AI820" s="234"/>
      <c r="AJ820" s="176">
        <f>IF(PMKAFAAPAYER[[#This Row],[ ]]="Payé",PMKAFAAPAYER[[#This Row],[27.02.2025]],0)</f>
        <v>0</v>
      </c>
      <c r="AK820" s="47">
        <f t="shared" si="187"/>
        <v>0</v>
      </c>
      <c r="AL820" s="162"/>
      <c r="AM820" s="166">
        <f>IF(PMKAFAAPAYER[[#This Row],[ ]]="Payé",PMKAFAAPAYER[[#This Row],[05.03.2025]],0)</f>
        <v>0</v>
      </c>
      <c r="AN820" s="161"/>
      <c r="AO820" s="166">
        <f>IF(PMKAFAAPAYER[[#This Row],[ ]]="Payé",PMKAFAAPAYER[[#This Row],[12.03.2025]],0)</f>
        <v>0</v>
      </c>
      <c r="AP820" s="161"/>
      <c r="AQ820" s="166">
        <f>IF(PMKAFAAPAYER[[#This Row],[ ]]="Payé",PMKAFAAPAYER[[#This Row],[19.03.2025]],0)</f>
        <v>0</v>
      </c>
      <c r="AR820" s="161"/>
      <c r="AS820" s="176">
        <f>IF(PMKAFAAPAYER[[#This Row],[ ]]="Payé",PMKAFAAPAYER[[#This Row],[26.03.2025]],0)</f>
        <v>0</v>
      </c>
      <c r="AT820" s="17">
        <f t="shared" si="188"/>
        <v>0</v>
      </c>
      <c r="AU820" s="162"/>
      <c r="AV820" s="166">
        <f>IF(PMKAFAAPAYER[[#This Row],[ ]]="Payé",PMKAFAAPAYER[[#This Row],[02.04.2025]],0)</f>
        <v>0</v>
      </c>
      <c r="AW820" s="161"/>
      <c r="AX820" s="166">
        <f>IF(PMKAFAAPAYER[[#This Row],[ ]]="Payé",PMKAFAAPAYER[[#This Row],[09.04.2025]],0)</f>
        <v>0</v>
      </c>
      <c r="AY820" s="161"/>
      <c r="AZ820" s="166">
        <f>IF(PMKAFAAPAYER[[#This Row],[ ]]="Payé",PMKAFAAPAYER[[#This Row],[16.04.2025]],0)</f>
        <v>0</v>
      </c>
      <c r="BA820" s="161"/>
      <c r="BB820" s="166">
        <f>IF(PMKAFAAPAYER[[#This Row],[ ]]="Payé",PMKAFAAPAYER[[#This Row],[23.04.2025]],0)</f>
        <v>0</v>
      </c>
      <c r="BC820" s="161"/>
      <c r="BD820" s="176">
        <f>IF(PMKAFAAPAYER[[#This Row],[ ]]="Payé",PMKAFAAPAYER[[#This Row],[30.04.2025]],0)</f>
        <v>0</v>
      </c>
      <c r="BE820" s="18">
        <f t="shared" si="189"/>
        <v>0</v>
      </c>
      <c r="BF820" s="162"/>
      <c r="BG820" s="166">
        <f>IF(PMKAFAAPAYER[[#This Row],[ ]]="Payé",PMKAFAAPAYER[[#This Row],[07.05.2025]],0)</f>
        <v>0</v>
      </c>
      <c r="BH820" s="161"/>
      <c r="BI820" s="166">
        <f>IF(PMKAFAAPAYER[[#This Row],[ ]]="Payé",PMKAFAAPAYER[[#This Row],[14.05.2025]],0)</f>
        <v>0</v>
      </c>
      <c r="BJ820" s="161"/>
      <c r="BK820" s="166">
        <f>IF(PMKAFAAPAYER[[#This Row],[ ]]="Payé",PMKAFAAPAYER[[#This Row],[21.05.2025]],0)</f>
        <v>0</v>
      </c>
      <c r="BL820" s="161"/>
      <c r="BM820" s="176">
        <f>IF(PMKAFAAPAYER[[#This Row],[ ]]="Payé",PMKAFAAPAYER[[#This Row],[28.05.2025]],0)</f>
        <v>0</v>
      </c>
      <c r="BN820" s="17">
        <f t="shared" si="190"/>
        <v>0</v>
      </c>
      <c r="BO820" s="162"/>
      <c r="BP820" s="166">
        <f>IF(PMKAFAAPAYER[[#This Row],[ ]]="Payé",PMKAFAAPAYER[[#This Row],[04.06.2025]],0)</f>
        <v>0</v>
      </c>
      <c r="BQ820" s="161"/>
      <c r="BR820" s="166">
        <f>IF(PMKAFAAPAYER[[#This Row],[ ]]="Payé",PMKAFAAPAYER[[#This Row],[11.06.2025]],0)</f>
        <v>0</v>
      </c>
      <c r="BS820" s="161"/>
      <c r="BT820" s="166">
        <f>IF(PMKAFAAPAYER[[#This Row],[ ]]="Payé",PMKAFAAPAYER[[#This Row],[18.06.2025]],0)</f>
        <v>0</v>
      </c>
      <c r="BU820" s="161"/>
      <c r="BV820" s="176">
        <f>IF(PMKAFAAPAYER[[#This Row],[ ]]="Payé",PMKAFAAPAYER[[#This Row],[25.06.2025]],0)</f>
        <v>0</v>
      </c>
      <c r="BW820" s="18">
        <f t="shared" si="191"/>
        <v>0</v>
      </c>
      <c r="BX820" s="162"/>
      <c r="BY820" s="166">
        <f>IF(PMKAFAAPAYER[[#This Row],[ ]]="Payé",PMKAFAAPAYER[[#This Row],[02.07.2025]],0)</f>
        <v>0</v>
      </c>
      <c r="BZ820" s="161"/>
      <c r="CA820" s="166">
        <f>IF(PMKAFAAPAYER[[#This Row],[ ]]="Payé",PMKAFAAPAYER[[#This Row],[09.07.2025]],0)</f>
        <v>0</v>
      </c>
      <c r="CB820" s="161"/>
      <c r="CC820" s="166">
        <f>IF(PMKAFAAPAYER[[#This Row],[ ]]="Payé",PMKAFAAPAYER[[#This Row],[16.07.2025]],0)</f>
        <v>0</v>
      </c>
      <c r="CD820" s="161"/>
      <c r="CE820" s="166">
        <f>IF(PMKAFAAPAYER[[#This Row],[ ]]="Payé",PMKAFAAPAYER[[#This Row],[23.07.2025]],0)</f>
        <v>0</v>
      </c>
      <c r="CF820" s="161"/>
      <c r="CG820" s="176">
        <f>IF(PMKAFAAPAYER[[#This Row],[ ]]="Payé",PMKAFAAPAYER[[#This Row],[30.07.2025]],0)</f>
        <v>0</v>
      </c>
      <c r="CH820" s="17">
        <f t="shared" si="192"/>
        <v>0</v>
      </c>
      <c r="CI820" s="162"/>
      <c r="CJ820" s="166">
        <f>IF(PMKAFAAPAYER[[#This Row],[ ]]="Payé",PMKAFAAPAYER[[#This Row],[06.08.2025]],0)</f>
        <v>0</v>
      </c>
      <c r="CK820" s="161"/>
      <c r="CL820" s="166">
        <f>IF(PMKAFAAPAYER[[#This Row],[ ]]="Payé",PMKAFAAPAYER[[#This Row],[13.08.2025]],0)</f>
        <v>0</v>
      </c>
      <c r="CM820" s="161"/>
      <c r="CN820" s="166">
        <f>IF(PMKAFAAPAYER[[#This Row],[ ]]="Payé",PMKAFAAPAYER[[#This Row],[20.08.2025]],0)</f>
        <v>0</v>
      </c>
      <c r="CO820" s="161"/>
      <c r="CP820" s="176">
        <f>IF(PMKAFAAPAYER[[#This Row],[ ]]="Payé",PMKAFAAPAYER[[#This Row],[27.08.2025]],0)</f>
        <v>0</v>
      </c>
      <c r="CQ820" s="18">
        <f t="shared" si="193"/>
        <v>0</v>
      </c>
      <c r="CR820" s="162"/>
      <c r="CS820" s="166">
        <f>IF(PMKAFAAPAYER[[#This Row],[ ]]="Payé",PMKAFAAPAYER[[#This Row],[03.09.2025]],0)</f>
        <v>0</v>
      </c>
      <c r="CT820" s="161"/>
      <c r="CU820" s="166">
        <f>IF(PMKAFAAPAYER[[#This Row],[ ]]="Payé",PMKAFAAPAYER[[#This Row],[10.09.2025]],0)</f>
        <v>0</v>
      </c>
      <c r="CV820" s="161"/>
      <c r="CW820" s="166">
        <f>IF(PMKAFAAPAYER[[#This Row],[ ]]="Payé",PMKAFAAPAYER[[#This Row],[17.09.2025]],0)</f>
        <v>0</v>
      </c>
      <c r="CX820" s="161"/>
      <c r="CY820" s="176">
        <f>IF(PMKAFAAPAYER[[#This Row],[ ]]="Payé",PMKAFAAPAYER[[#This Row],[24.09.2025]],0)</f>
        <v>0</v>
      </c>
      <c r="CZ820" s="17">
        <f t="shared" si="194"/>
        <v>0</v>
      </c>
      <c r="DA820" s="162"/>
      <c r="DB820" s="166">
        <f>IF(PMKAFAAPAYER[[#This Row],[ ]]="Payé",PMKAFAAPAYER[[#This Row],[01.10.2025]],0)</f>
        <v>0</v>
      </c>
      <c r="DC820" s="161"/>
      <c r="DD820" s="166">
        <f>IF(PMKAFAAPAYER[[#This Row],[ ]]="Payé",PMKAFAAPAYER[[#This Row],[08.10.2025]],0)</f>
        <v>0</v>
      </c>
      <c r="DE820" s="161"/>
      <c r="DF820" s="166">
        <f>IF(PMKAFAAPAYER[[#This Row],[ ]]="Payé",PMKAFAAPAYER[[#This Row],[15.10.2025]],0)</f>
        <v>0</v>
      </c>
      <c r="DG820" s="161"/>
      <c r="DH820" s="166">
        <f>IF(PMKAFAAPAYER[[#This Row],[ ]]="Payé",PMKAFAAPAYER[[#This Row],[22.10.2025]],0)</f>
        <v>0</v>
      </c>
      <c r="DI820" s="161"/>
      <c r="DJ820" s="176">
        <f>IF(PMKAFAAPAYER[[#This Row],[ ]]="Payé",PMKAFAAPAYER[[#This Row],[29.10.2025]],0)</f>
        <v>0</v>
      </c>
      <c r="DK820" s="18">
        <f t="shared" si="195"/>
        <v>0</v>
      </c>
      <c r="DL820" s="162"/>
      <c r="DM820" s="166">
        <f>IF(PMKAFAAPAYER[[#This Row],[ ]]="Payé",PMKAFAAPAYER[[#This Row],[05.11.2025]],0)</f>
        <v>0</v>
      </c>
      <c r="DN820" s="161"/>
      <c r="DO820" s="166">
        <f>IF(PMKAFAAPAYER[[#This Row],[ ]]="Payé",PMKAFAAPAYER[[#This Row],[12.11.2025]],0)</f>
        <v>0</v>
      </c>
      <c r="DP820" s="161"/>
      <c r="DQ820" s="166">
        <f>IF(PMKAFAAPAYER[[#This Row],[ ]]="Payé",PMKAFAAPAYER[[#This Row],[19.11.2025]],0)</f>
        <v>0</v>
      </c>
      <c r="DR820" s="161"/>
      <c r="DS820" s="176">
        <f>IF(PMKAFAAPAYER[[#This Row],[ ]]="Payé",PMKAFAAPAYER[[#This Row],[26.11.2025]],0)</f>
        <v>0</v>
      </c>
      <c r="DT820" s="17">
        <f t="shared" si="196"/>
        <v>0</v>
      </c>
      <c r="DU820" s="162"/>
      <c r="DV820" s="166">
        <f>IF(PMKAFAAPAYER[[#This Row],[ ]]="Payé",PMKAFAAPAYER[[#This Row],[03.12.2025]],0)</f>
        <v>0</v>
      </c>
      <c r="DW820" s="161"/>
      <c r="DX820" s="166">
        <f>IF(PMKAFAAPAYER[[#This Row],[ ]]="Payé",PMKAFAAPAYER[[#This Row],[10.12.2025]],0)</f>
        <v>0</v>
      </c>
      <c r="DY820" s="161"/>
      <c r="DZ820" s="166">
        <f>IF(PMKAFAAPAYER[[#This Row],[ ]]="Payé",PMKAFAAPAYER[[#This Row],[17.12.2025]],0)</f>
        <v>0</v>
      </c>
      <c r="EA820" s="161"/>
      <c r="EB820" s="166">
        <f>IF(PMKAFAAPAYER[[#This Row],[ ]]="Payé",PMKAFAAPAYER[[#This Row],[24.12.2025]],0)</f>
        <v>0</v>
      </c>
      <c r="EC820" s="161"/>
      <c r="ED820" s="176">
        <f>IF(PMKAFAAPAYER[[#This Row],[ ]]="Payé",PMKAFAAPAYER[[#This Row],[31.12.2025]],0)</f>
        <v>0</v>
      </c>
      <c r="EE820" s="18">
        <f t="shared" si="197"/>
        <v>0</v>
      </c>
      <c r="EF820" s="11">
        <f t="shared" si="198"/>
        <v>0</v>
      </c>
      <c r="EG820" s="16">
        <f>+PMKAFAAPAYER[[#This Row],[CHF]]-PMKAFAAPAYER[[#This Row],[T2025]]</f>
        <v>0</v>
      </c>
    </row>
    <row r="821" spans="1:137" x14ac:dyDescent="0.3">
      <c r="A821" s="9">
        <f t="shared" si="199"/>
        <v>816</v>
      </c>
      <c r="B821" s="250"/>
      <c r="C821" s="251"/>
      <c r="D821" s="252"/>
      <c r="E821" s="253"/>
      <c r="F821" s="265">
        <f t="shared" si="200"/>
        <v>0</v>
      </c>
      <c r="G821" s="254"/>
      <c r="H821" s="255"/>
      <c r="I821" s="256"/>
      <c r="J821" s="14"/>
      <c r="K821" s="14"/>
      <c r="L821" s="14"/>
      <c r="N821" s="15"/>
      <c r="P821" s="258"/>
      <c r="Q821" s="259"/>
      <c r="R821" s="260"/>
      <c r="S821" s="166">
        <f>IF(PMKAFAAPAYER[[#This Row],[ ]]="Payé",PMKAFAAPAYER[[#This Row],[02.01.2025]],0)</f>
        <v>0</v>
      </c>
      <c r="T821" s="234"/>
      <c r="U821" s="166">
        <f>IF(PMKAFAAPAYER[[#This Row],[ ]]="Payé",PMKAFAAPAYER[[#This Row],[09.01.2025]],0)</f>
        <v>0</v>
      </c>
      <c r="V821" s="234"/>
      <c r="W821" s="166">
        <f>IF(PMKAFAAPAYER[[#This Row],[ ]]="Payé",PMKAFAAPAYER[[#This Row],[16.01.2025]],0)</f>
        <v>0</v>
      </c>
      <c r="X821" s="234"/>
      <c r="Y821" s="166">
        <f>IF(PMKAFAAPAYER[[#This Row],[ ]]="Payé",PMKAFAAPAYER[[#This Row],[23.01.2025]],0)</f>
        <v>0</v>
      </c>
      <c r="Z821" s="234"/>
      <c r="AA821" s="176">
        <f>IF(PMKAFAAPAYER[[#This Row],[ ]]="Payé",PMKAFAAPAYER[[#This Row],[30.01.2025]],0)</f>
        <v>0</v>
      </c>
      <c r="AB821" s="32">
        <f t="shared" si="186"/>
        <v>0</v>
      </c>
      <c r="AC821" s="234"/>
      <c r="AD821" s="166">
        <f>IF(PMKAFAAPAYER[[#This Row],[ ]]="Payé",PMKAFAAPAYER[[#This Row],[06.02.2025]],0)</f>
        <v>0</v>
      </c>
      <c r="AE821" s="234"/>
      <c r="AF821" s="166">
        <f>IF(PMKAFAAPAYER[[#This Row],[ ]]="Payé",PMKAFAAPAYER[[#This Row],[13.02.2025]],0)</f>
        <v>0</v>
      </c>
      <c r="AG821" s="234"/>
      <c r="AH821" s="166">
        <f>IF(PMKAFAAPAYER[[#This Row],[ ]]="Payé",PMKAFAAPAYER[[#This Row],[20.02.2025]],0)</f>
        <v>0</v>
      </c>
      <c r="AI821" s="234"/>
      <c r="AJ821" s="176">
        <f>IF(PMKAFAAPAYER[[#This Row],[ ]]="Payé",PMKAFAAPAYER[[#This Row],[27.02.2025]],0)</f>
        <v>0</v>
      </c>
      <c r="AK821" s="47">
        <f t="shared" si="187"/>
        <v>0</v>
      </c>
      <c r="AL821" s="162"/>
      <c r="AM821" s="166">
        <f>IF(PMKAFAAPAYER[[#This Row],[ ]]="Payé",PMKAFAAPAYER[[#This Row],[05.03.2025]],0)</f>
        <v>0</v>
      </c>
      <c r="AN821" s="161"/>
      <c r="AO821" s="166">
        <f>IF(PMKAFAAPAYER[[#This Row],[ ]]="Payé",PMKAFAAPAYER[[#This Row],[12.03.2025]],0)</f>
        <v>0</v>
      </c>
      <c r="AP821" s="161"/>
      <c r="AQ821" s="166">
        <f>IF(PMKAFAAPAYER[[#This Row],[ ]]="Payé",PMKAFAAPAYER[[#This Row],[19.03.2025]],0)</f>
        <v>0</v>
      </c>
      <c r="AR821" s="161"/>
      <c r="AS821" s="176">
        <f>IF(PMKAFAAPAYER[[#This Row],[ ]]="Payé",PMKAFAAPAYER[[#This Row],[26.03.2025]],0)</f>
        <v>0</v>
      </c>
      <c r="AT821" s="17">
        <f t="shared" si="188"/>
        <v>0</v>
      </c>
      <c r="AU821" s="162"/>
      <c r="AV821" s="166">
        <f>IF(PMKAFAAPAYER[[#This Row],[ ]]="Payé",PMKAFAAPAYER[[#This Row],[02.04.2025]],0)</f>
        <v>0</v>
      </c>
      <c r="AW821" s="161"/>
      <c r="AX821" s="166">
        <f>IF(PMKAFAAPAYER[[#This Row],[ ]]="Payé",PMKAFAAPAYER[[#This Row],[09.04.2025]],0)</f>
        <v>0</v>
      </c>
      <c r="AY821" s="161"/>
      <c r="AZ821" s="166">
        <f>IF(PMKAFAAPAYER[[#This Row],[ ]]="Payé",PMKAFAAPAYER[[#This Row],[16.04.2025]],0)</f>
        <v>0</v>
      </c>
      <c r="BA821" s="161"/>
      <c r="BB821" s="166">
        <f>IF(PMKAFAAPAYER[[#This Row],[ ]]="Payé",PMKAFAAPAYER[[#This Row],[23.04.2025]],0)</f>
        <v>0</v>
      </c>
      <c r="BC821" s="161"/>
      <c r="BD821" s="176">
        <f>IF(PMKAFAAPAYER[[#This Row],[ ]]="Payé",PMKAFAAPAYER[[#This Row],[30.04.2025]],0)</f>
        <v>0</v>
      </c>
      <c r="BE821" s="18">
        <f t="shared" si="189"/>
        <v>0</v>
      </c>
      <c r="BF821" s="162"/>
      <c r="BG821" s="166">
        <f>IF(PMKAFAAPAYER[[#This Row],[ ]]="Payé",PMKAFAAPAYER[[#This Row],[07.05.2025]],0)</f>
        <v>0</v>
      </c>
      <c r="BH821" s="161"/>
      <c r="BI821" s="166">
        <f>IF(PMKAFAAPAYER[[#This Row],[ ]]="Payé",PMKAFAAPAYER[[#This Row],[14.05.2025]],0)</f>
        <v>0</v>
      </c>
      <c r="BJ821" s="161"/>
      <c r="BK821" s="166">
        <f>IF(PMKAFAAPAYER[[#This Row],[ ]]="Payé",PMKAFAAPAYER[[#This Row],[21.05.2025]],0)</f>
        <v>0</v>
      </c>
      <c r="BL821" s="161"/>
      <c r="BM821" s="176">
        <f>IF(PMKAFAAPAYER[[#This Row],[ ]]="Payé",PMKAFAAPAYER[[#This Row],[28.05.2025]],0)</f>
        <v>0</v>
      </c>
      <c r="BN821" s="17">
        <f t="shared" si="190"/>
        <v>0</v>
      </c>
      <c r="BO821" s="162"/>
      <c r="BP821" s="166">
        <f>IF(PMKAFAAPAYER[[#This Row],[ ]]="Payé",PMKAFAAPAYER[[#This Row],[04.06.2025]],0)</f>
        <v>0</v>
      </c>
      <c r="BQ821" s="161"/>
      <c r="BR821" s="166">
        <f>IF(PMKAFAAPAYER[[#This Row],[ ]]="Payé",PMKAFAAPAYER[[#This Row],[11.06.2025]],0)</f>
        <v>0</v>
      </c>
      <c r="BS821" s="161"/>
      <c r="BT821" s="166">
        <f>IF(PMKAFAAPAYER[[#This Row],[ ]]="Payé",PMKAFAAPAYER[[#This Row],[18.06.2025]],0)</f>
        <v>0</v>
      </c>
      <c r="BU821" s="161"/>
      <c r="BV821" s="176">
        <f>IF(PMKAFAAPAYER[[#This Row],[ ]]="Payé",PMKAFAAPAYER[[#This Row],[25.06.2025]],0)</f>
        <v>0</v>
      </c>
      <c r="BW821" s="18">
        <f t="shared" si="191"/>
        <v>0</v>
      </c>
      <c r="BX821" s="162"/>
      <c r="BY821" s="166">
        <f>IF(PMKAFAAPAYER[[#This Row],[ ]]="Payé",PMKAFAAPAYER[[#This Row],[02.07.2025]],0)</f>
        <v>0</v>
      </c>
      <c r="BZ821" s="161"/>
      <c r="CA821" s="166">
        <f>IF(PMKAFAAPAYER[[#This Row],[ ]]="Payé",PMKAFAAPAYER[[#This Row],[09.07.2025]],0)</f>
        <v>0</v>
      </c>
      <c r="CB821" s="161"/>
      <c r="CC821" s="166">
        <f>IF(PMKAFAAPAYER[[#This Row],[ ]]="Payé",PMKAFAAPAYER[[#This Row],[16.07.2025]],0)</f>
        <v>0</v>
      </c>
      <c r="CD821" s="161"/>
      <c r="CE821" s="166">
        <f>IF(PMKAFAAPAYER[[#This Row],[ ]]="Payé",PMKAFAAPAYER[[#This Row],[23.07.2025]],0)</f>
        <v>0</v>
      </c>
      <c r="CF821" s="161"/>
      <c r="CG821" s="176">
        <f>IF(PMKAFAAPAYER[[#This Row],[ ]]="Payé",PMKAFAAPAYER[[#This Row],[30.07.2025]],0)</f>
        <v>0</v>
      </c>
      <c r="CH821" s="17">
        <f t="shared" si="192"/>
        <v>0</v>
      </c>
      <c r="CI821" s="162"/>
      <c r="CJ821" s="166">
        <f>IF(PMKAFAAPAYER[[#This Row],[ ]]="Payé",PMKAFAAPAYER[[#This Row],[06.08.2025]],0)</f>
        <v>0</v>
      </c>
      <c r="CK821" s="161"/>
      <c r="CL821" s="166">
        <f>IF(PMKAFAAPAYER[[#This Row],[ ]]="Payé",PMKAFAAPAYER[[#This Row],[13.08.2025]],0)</f>
        <v>0</v>
      </c>
      <c r="CM821" s="161"/>
      <c r="CN821" s="166">
        <f>IF(PMKAFAAPAYER[[#This Row],[ ]]="Payé",PMKAFAAPAYER[[#This Row],[20.08.2025]],0)</f>
        <v>0</v>
      </c>
      <c r="CO821" s="161"/>
      <c r="CP821" s="176">
        <f>IF(PMKAFAAPAYER[[#This Row],[ ]]="Payé",PMKAFAAPAYER[[#This Row],[27.08.2025]],0)</f>
        <v>0</v>
      </c>
      <c r="CQ821" s="18">
        <f t="shared" si="193"/>
        <v>0</v>
      </c>
      <c r="CR821" s="162"/>
      <c r="CS821" s="166">
        <f>IF(PMKAFAAPAYER[[#This Row],[ ]]="Payé",PMKAFAAPAYER[[#This Row],[03.09.2025]],0)</f>
        <v>0</v>
      </c>
      <c r="CT821" s="161"/>
      <c r="CU821" s="166">
        <f>IF(PMKAFAAPAYER[[#This Row],[ ]]="Payé",PMKAFAAPAYER[[#This Row],[10.09.2025]],0)</f>
        <v>0</v>
      </c>
      <c r="CV821" s="161"/>
      <c r="CW821" s="166">
        <f>IF(PMKAFAAPAYER[[#This Row],[ ]]="Payé",PMKAFAAPAYER[[#This Row],[17.09.2025]],0)</f>
        <v>0</v>
      </c>
      <c r="CX821" s="161"/>
      <c r="CY821" s="176">
        <f>IF(PMKAFAAPAYER[[#This Row],[ ]]="Payé",PMKAFAAPAYER[[#This Row],[24.09.2025]],0)</f>
        <v>0</v>
      </c>
      <c r="CZ821" s="17">
        <f t="shared" si="194"/>
        <v>0</v>
      </c>
      <c r="DA821" s="162"/>
      <c r="DB821" s="166">
        <f>IF(PMKAFAAPAYER[[#This Row],[ ]]="Payé",PMKAFAAPAYER[[#This Row],[01.10.2025]],0)</f>
        <v>0</v>
      </c>
      <c r="DC821" s="161"/>
      <c r="DD821" s="166">
        <f>IF(PMKAFAAPAYER[[#This Row],[ ]]="Payé",PMKAFAAPAYER[[#This Row],[08.10.2025]],0)</f>
        <v>0</v>
      </c>
      <c r="DE821" s="161"/>
      <c r="DF821" s="166">
        <f>IF(PMKAFAAPAYER[[#This Row],[ ]]="Payé",PMKAFAAPAYER[[#This Row],[15.10.2025]],0)</f>
        <v>0</v>
      </c>
      <c r="DG821" s="161"/>
      <c r="DH821" s="166">
        <f>IF(PMKAFAAPAYER[[#This Row],[ ]]="Payé",PMKAFAAPAYER[[#This Row],[22.10.2025]],0)</f>
        <v>0</v>
      </c>
      <c r="DI821" s="161"/>
      <c r="DJ821" s="176">
        <f>IF(PMKAFAAPAYER[[#This Row],[ ]]="Payé",PMKAFAAPAYER[[#This Row],[29.10.2025]],0)</f>
        <v>0</v>
      </c>
      <c r="DK821" s="18">
        <f t="shared" si="195"/>
        <v>0</v>
      </c>
      <c r="DL821" s="162"/>
      <c r="DM821" s="166">
        <f>IF(PMKAFAAPAYER[[#This Row],[ ]]="Payé",PMKAFAAPAYER[[#This Row],[05.11.2025]],0)</f>
        <v>0</v>
      </c>
      <c r="DN821" s="161"/>
      <c r="DO821" s="166">
        <f>IF(PMKAFAAPAYER[[#This Row],[ ]]="Payé",PMKAFAAPAYER[[#This Row],[12.11.2025]],0)</f>
        <v>0</v>
      </c>
      <c r="DP821" s="161"/>
      <c r="DQ821" s="166">
        <f>IF(PMKAFAAPAYER[[#This Row],[ ]]="Payé",PMKAFAAPAYER[[#This Row],[19.11.2025]],0)</f>
        <v>0</v>
      </c>
      <c r="DR821" s="161"/>
      <c r="DS821" s="176">
        <f>IF(PMKAFAAPAYER[[#This Row],[ ]]="Payé",PMKAFAAPAYER[[#This Row],[26.11.2025]],0)</f>
        <v>0</v>
      </c>
      <c r="DT821" s="17">
        <f t="shared" si="196"/>
        <v>0</v>
      </c>
      <c r="DU821" s="162"/>
      <c r="DV821" s="166">
        <f>IF(PMKAFAAPAYER[[#This Row],[ ]]="Payé",PMKAFAAPAYER[[#This Row],[03.12.2025]],0)</f>
        <v>0</v>
      </c>
      <c r="DW821" s="161"/>
      <c r="DX821" s="166">
        <f>IF(PMKAFAAPAYER[[#This Row],[ ]]="Payé",PMKAFAAPAYER[[#This Row],[10.12.2025]],0)</f>
        <v>0</v>
      </c>
      <c r="DY821" s="161"/>
      <c r="DZ821" s="166">
        <f>IF(PMKAFAAPAYER[[#This Row],[ ]]="Payé",PMKAFAAPAYER[[#This Row],[17.12.2025]],0)</f>
        <v>0</v>
      </c>
      <c r="EA821" s="161"/>
      <c r="EB821" s="166">
        <f>IF(PMKAFAAPAYER[[#This Row],[ ]]="Payé",PMKAFAAPAYER[[#This Row],[24.12.2025]],0)</f>
        <v>0</v>
      </c>
      <c r="EC821" s="161"/>
      <c r="ED821" s="176">
        <f>IF(PMKAFAAPAYER[[#This Row],[ ]]="Payé",PMKAFAAPAYER[[#This Row],[31.12.2025]],0)</f>
        <v>0</v>
      </c>
      <c r="EE821" s="18">
        <f t="shared" si="197"/>
        <v>0</v>
      </c>
      <c r="EF821" s="11">
        <f t="shared" si="198"/>
        <v>0</v>
      </c>
      <c r="EG821" s="16">
        <f>+PMKAFAAPAYER[[#This Row],[CHF]]-PMKAFAAPAYER[[#This Row],[T2025]]</f>
        <v>0</v>
      </c>
    </row>
    <row r="822" spans="1:137" x14ac:dyDescent="0.3">
      <c r="A822" s="9">
        <f t="shared" si="199"/>
        <v>817</v>
      </c>
      <c r="B822" s="250"/>
      <c r="C822" s="251"/>
      <c r="D822" s="252"/>
      <c r="E822" s="253"/>
      <c r="F822" s="265">
        <f t="shared" si="200"/>
        <v>0</v>
      </c>
      <c r="G822" s="254"/>
      <c r="H822" s="255"/>
      <c r="I822" s="256"/>
      <c r="J822" s="14"/>
      <c r="K822" s="14"/>
      <c r="L822" s="14"/>
      <c r="N822" s="15"/>
      <c r="P822" s="258"/>
      <c r="Q822" s="259"/>
      <c r="R822" s="260"/>
      <c r="S822" s="166">
        <f>IF(PMKAFAAPAYER[[#This Row],[ ]]="Payé",PMKAFAAPAYER[[#This Row],[02.01.2025]],0)</f>
        <v>0</v>
      </c>
      <c r="T822" s="234"/>
      <c r="U822" s="166">
        <f>IF(PMKAFAAPAYER[[#This Row],[ ]]="Payé",PMKAFAAPAYER[[#This Row],[09.01.2025]],0)</f>
        <v>0</v>
      </c>
      <c r="V822" s="234"/>
      <c r="W822" s="166">
        <f>IF(PMKAFAAPAYER[[#This Row],[ ]]="Payé",PMKAFAAPAYER[[#This Row],[16.01.2025]],0)</f>
        <v>0</v>
      </c>
      <c r="X822" s="234"/>
      <c r="Y822" s="166">
        <f>IF(PMKAFAAPAYER[[#This Row],[ ]]="Payé",PMKAFAAPAYER[[#This Row],[23.01.2025]],0)</f>
        <v>0</v>
      </c>
      <c r="Z822" s="234"/>
      <c r="AA822" s="176">
        <f>IF(PMKAFAAPAYER[[#This Row],[ ]]="Payé",PMKAFAAPAYER[[#This Row],[30.01.2025]],0)</f>
        <v>0</v>
      </c>
      <c r="AB822" s="32">
        <f t="shared" si="186"/>
        <v>0</v>
      </c>
      <c r="AC822" s="234"/>
      <c r="AD822" s="166">
        <f>IF(PMKAFAAPAYER[[#This Row],[ ]]="Payé",PMKAFAAPAYER[[#This Row],[06.02.2025]],0)</f>
        <v>0</v>
      </c>
      <c r="AE822" s="234"/>
      <c r="AF822" s="166">
        <f>IF(PMKAFAAPAYER[[#This Row],[ ]]="Payé",PMKAFAAPAYER[[#This Row],[13.02.2025]],0)</f>
        <v>0</v>
      </c>
      <c r="AG822" s="234"/>
      <c r="AH822" s="166">
        <f>IF(PMKAFAAPAYER[[#This Row],[ ]]="Payé",PMKAFAAPAYER[[#This Row],[20.02.2025]],0)</f>
        <v>0</v>
      </c>
      <c r="AI822" s="234"/>
      <c r="AJ822" s="176">
        <f>IF(PMKAFAAPAYER[[#This Row],[ ]]="Payé",PMKAFAAPAYER[[#This Row],[27.02.2025]],0)</f>
        <v>0</v>
      </c>
      <c r="AK822" s="47">
        <f t="shared" si="187"/>
        <v>0</v>
      </c>
      <c r="AL822" s="162"/>
      <c r="AM822" s="166">
        <f>IF(PMKAFAAPAYER[[#This Row],[ ]]="Payé",PMKAFAAPAYER[[#This Row],[05.03.2025]],0)</f>
        <v>0</v>
      </c>
      <c r="AN822" s="161"/>
      <c r="AO822" s="166">
        <f>IF(PMKAFAAPAYER[[#This Row],[ ]]="Payé",PMKAFAAPAYER[[#This Row],[12.03.2025]],0)</f>
        <v>0</v>
      </c>
      <c r="AP822" s="161"/>
      <c r="AQ822" s="166">
        <f>IF(PMKAFAAPAYER[[#This Row],[ ]]="Payé",PMKAFAAPAYER[[#This Row],[19.03.2025]],0)</f>
        <v>0</v>
      </c>
      <c r="AR822" s="161"/>
      <c r="AS822" s="176">
        <f>IF(PMKAFAAPAYER[[#This Row],[ ]]="Payé",PMKAFAAPAYER[[#This Row],[26.03.2025]],0)</f>
        <v>0</v>
      </c>
      <c r="AT822" s="17">
        <f t="shared" si="188"/>
        <v>0</v>
      </c>
      <c r="AU822" s="162"/>
      <c r="AV822" s="166">
        <f>IF(PMKAFAAPAYER[[#This Row],[ ]]="Payé",PMKAFAAPAYER[[#This Row],[02.04.2025]],0)</f>
        <v>0</v>
      </c>
      <c r="AW822" s="161"/>
      <c r="AX822" s="166">
        <f>IF(PMKAFAAPAYER[[#This Row],[ ]]="Payé",PMKAFAAPAYER[[#This Row],[09.04.2025]],0)</f>
        <v>0</v>
      </c>
      <c r="AY822" s="161"/>
      <c r="AZ822" s="166">
        <f>IF(PMKAFAAPAYER[[#This Row],[ ]]="Payé",PMKAFAAPAYER[[#This Row],[16.04.2025]],0)</f>
        <v>0</v>
      </c>
      <c r="BA822" s="161"/>
      <c r="BB822" s="166">
        <f>IF(PMKAFAAPAYER[[#This Row],[ ]]="Payé",PMKAFAAPAYER[[#This Row],[23.04.2025]],0)</f>
        <v>0</v>
      </c>
      <c r="BC822" s="161"/>
      <c r="BD822" s="176">
        <f>IF(PMKAFAAPAYER[[#This Row],[ ]]="Payé",PMKAFAAPAYER[[#This Row],[30.04.2025]],0)</f>
        <v>0</v>
      </c>
      <c r="BE822" s="18">
        <f t="shared" si="189"/>
        <v>0</v>
      </c>
      <c r="BF822" s="162"/>
      <c r="BG822" s="166">
        <f>IF(PMKAFAAPAYER[[#This Row],[ ]]="Payé",PMKAFAAPAYER[[#This Row],[07.05.2025]],0)</f>
        <v>0</v>
      </c>
      <c r="BH822" s="161"/>
      <c r="BI822" s="166">
        <f>IF(PMKAFAAPAYER[[#This Row],[ ]]="Payé",PMKAFAAPAYER[[#This Row],[14.05.2025]],0)</f>
        <v>0</v>
      </c>
      <c r="BJ822" s="161"/>
      <c r="BK822" s="166">
        <f>IF(PMKAFAAPAYER[[#This Row],[ ]]="Payé",PMKAFAAPAYER[[#This Row],[21.05.2025]],0)</f>
        <v>0</v>
      </c>
      <c r="BL822" s="161"/>
      <c r="BM822" s="176">
        <f>IF(PMKAFAAPAYER[[#This Row],[ ]]="Payé",PMKAFAAPAYER[[#This Row],[28.05.2025]],0)</f>
        <v>0</v>
      </c>
      <c r="BN822" s="17">
        <f t="shared" si="190"/>
        <v>0</v>
      </c>
      <c r="BO822" s="162"/>
      <c r="BP822" s="166">
        <f>IF(PMKAFAAPAYER[[#This Row],[ ]]="Payé",PMKAFAAPAYER[[#This Row],[04.06.2025]],0)</f>
        <v>0</v>
      </c>
      <c r="BQ822" s="161"/>
      <c r="BR822" s="166">
        <f>IF(PMKAFAAPAYER[[#This Row],[ ]]="Payé",PMKAFAAPAYER[[#This Row],[11.06.2025]],0)</f>
        <v>0</v>
      </c>
      <c r="BS822" s="161"/>
      <c r="BT822" s="166">
        <f>IF(PMKAFAAPAYER[[#This Row],[ ]]="Payé",PMKAFAAPAYER[[#This Row],[18.06.2025]],0)</f>
        <v>0</v>
      </c>
      <c r="BU822" s="161"/>
      <c r="BV822" s="176">
        <f>IF(PMKAFAAPAYER[[#This Row],[ ]]="Payé",PMKAFAAPAYER[[#This Row],[25.06.2025]],0)</f>
        <v>0</v>
      </c>
      <c r="BW822" s="18">
        <f t="shared" si="191"/>
        <v>0</v>
      </c>
      <c r="BX822" s="162"/>
      <c r="BY822" s="166">
        <f>IF(PMKAFAAPAYER[[#This Row],[ ]]="Payé",PMKAFAAPAYER[[#This Row],[02.07.2025]],0)</f>
        <v>0</v>
      </c>
      <c r="BZ822" s="161"/>
      <c r="CA822" s="166">
        <f>IF(PMKAFAAPAYER[[#This Row],[ ]]="Payé",PMKAFAAPAYER[[#This Row],[09.07.2025]],0)</f>
        <v>0</v>
      </c>
      <c r="CB822" s="161"/>
      <c r="CC822" s="166">
        <f>IF(PMKAFAAPAYER[[#This Row],[ ]]="Payé",PMKAFAAPAYER[[#This Row],[16.07.2025]],0)</f>
        <v>0</v>
      </c>
      <c r="CD822" s="161"/>
      <c r="CE822" s="166">
        <f>IF(PMKAFAAPAYER[[#This Row],[ ]]="Payé",PMKAFAAPAYER[[#This Row],[23.07.2025]],0)</f>
        <v>0</v>
      </c>
      <c r="CF822" s="161"/>
      <c r="CG822" s="176">
        <f>IF(PMKAFAAPAYER[[#This Row],[ ]]="Payé",PMKAFAAPAYER[[#This Row],[30.07.2025]],0)</f>
        <v>0</v>
      </c>
      <c r="CH822" s="17">
        <f t="shared" si="192"/>
        <v>0</v>
      </c>
      <c r="CI822" s="162"/>
      <c r="CJ822" s="166">
        <f>IF(PMKAFAAPAYER[[#This Row],[ ]]="Payé",PMKAFAAPAYER[[#This Row],[06.08.2025]],0)</f>
        <v>0</v>
      </c>
      <c r="CK822" s="161"/>
      <c r="CL822" s="166">
        <f>IF(PMKAFAAPAYER[[#This Row],[ ]]="Payé",PMKAFAAPAYER[[#This Row],[13.08.2025]],0)</f>
        <v>0</v>
      </c>
      <c r="CM822" s="161"/>
      <c r="CN822" s="166">
        <f>IF(PMKAFAAPAYER[[#This Row],[ ]]="Payé",PMKAFAAPAYER[[#This Row],[20.08.2025]],0)</f>
        <v>0</v>
      </c>
      <c r="CO822" s="161"/>
      <c r="CP822" s="176">
        <f>IF(PMKAFAAPAYER[[#This Row],[ ]]="Payé",PMKAFAAPAYER[[#This Row],[27.08.2025]],0)</f>
        <v>0</v>
      </c>
      <c r="CQ822" s="18">
        <f t="shared" si="193"/>
        <v>0</v>
      </c>
      <c r="CR822" s="162"/>
      <c r="CS822" s="166">
        <f>IF(PMKAFAAPAYER[[#This Row],[ ]]="Payé",PMKAFAAPAYER[[#This Row],[03.09.2025]],0)</f>
        <v>0</v>
      </c>
      <c r="CT822" s="161"/>
      <c r="CU822" s="166">
        <f>IF(PMKAFAAPAYER[[#This Row],[ ]]="Payé",PMKAFAAPAYER[[#This Row],[10.09.2025]],0)</f>
        <v>0</v>
      </c>
      <c r="CV822" s="161"/>
      <c r="CW822" s="166">
        <f>IF(PMKAFAAPAYER[[#This Row],[ ]]="Payé",PMKAFAAPAYER[[#This Row],[17.09.2025]],0)</f>
        <v>0</v>
      </c>
      <c r="CX822" s="161"/>
      <c r="CY822" s="176">
        <f>IF(PMKAFAAPAYER[[#This Row],[ ]]="Payé",PMKAFAAPAYER[[#This Row],[24.09.2025]],0)</f>
        <v>0</v>
      </c>
      <c r="CZ822" s="17">
        <f t="shared" si="194"/>
        <v>0</v>
      </c>
      <c r="DA822" s="162"/>
      <c r="DB822" s="166">
        <f>IF(PMKAFAAPAYER[[#This Row],[ ]]="Payé",PMKAFAAPAYER[[#This Row],[01.10.2025]],0)</f>
        <v>0</v>
      </c>
      <c r="DC822" s="161"/>
      <c r="DD822" s="166">
        <f>IF(PMKAFAAPAYER[[#This Row],[ ]]="Payé",PMKAFAAPAYER[[#This Row],[08.10.2025]],0)</f>
        <v>0</v>
      </c>
      <c r="DE822" s="161"/>
      <c r="DF822" s="166">
        <f>IF(PMKAFAAPAYER[[#This Row],[ ]]="Payé",PMKAFAAPAYER[[#This Row],[15.10.2025]],0)</f>
        <v>0</v>
      </c>
      <c r="DG822" s="161"/>
      <c r="DH822" s="166">
        <f>IF(PMKAFAAPAYER[[#This Row],[ ]]="Payé",PMKAFAAPAYER[[#This Row],[22.10.2025]],0)</f>
        <v>0</v>
      </c>
      <c r="DI822" s="161"/>
      <c r="DJ822" s="176">
        <f>IF(PMKAFAAPAYER[[#This Row],[ ]]="Payé",PMKAFAAPAYER[[#This Row],[29.10.2025]],0)</f>
        <v>0</v>
      </c>
      <c r="DK822" s="18">
        <f t="shared" si="195"/>
        <v>0</v>
      </c>
      <c r="DL822" s="162"/>
      <c r="DM822" s="166">
        <f>IF(PMKAFAAPAYER[[#This Row],[ ]]="Payé",PMKAFAAPAYER[[#This Row],[05.11.2025]],0)</f>
        <v>0</v>
      </c>
      <c r="DN822" s="161"/>
      <c r="DO822" s="166">
        <f>IF(PMKAFAAPAYER[[#This Row],[ ]]="Payé",PMKAFAAPAYER[[#This Row],[12.11.2025]],0)</f>
        <v>0</v>
      </c>
      <c r="DP822" s="161"/>
      <c r="DQ822" s="166">
        <f>IF(PMKAFAAPAYER[[#This Row],[ ]]="Payé",PMKAFAAPAYER[[#This Row],[19.11.2025]],0)</f>
        <v>0</v>
      </c>
      <c r="DR822" s="161"/>
      <c r="DS822" s="176">
        <f>IF(PMKAFAAPAYER[[#This Row],[ ]]="Payé",PMKAFAAPAYER[[#This Row],[26.11.2025]],0)</f>
        <v>0</v>
      </c>
      <c r="DT822" s="17">
        <f t="shared" si="196"/>
        <v>0</v>
      </c>
      <c r="DU822" s="162"/>
      <c r="DV822" s="166">
        <f>IF(PMKAFAAPAYER[[#This Row],[ ]]="Payé",PMKAFAAPAYER[[#This Row],[03.12.2025]],0)</f>
        <v>0</v>
      </c>
      <c r="DW822" s="161"/>
      <c r="DX822" s="166">
        <f>IF(PMKAFAAPAYER[[#This Row],[ ]]="Payé",PMKAFAAPAYER[[#This Row],[10.12.2025]],0)</f>
        <v>0</v>
      </c>
      <c r="DY822" s="161"/>
      <c r="DZ822" s="166">
        <f>IF(PMKAFAAPAYER[[#This Row],[ ]]="Payé",PMKAFAAPAYER[[#This Row],[17.12.2025]],0)</f>
        <v>0</v>
      </c>
      <c r="EA822" s="161"/>
      <c r="EB822" s="166">
        <f>IF(PMKAFAAPAYER[[#This Row],[ ]]="Payé",PMKAFAAPAYER[[#This Row],[24.12.2025]],0)</f>
        <v>0</v>
      </c>
      <c r="EC822" s="161"/>
      <c r="ED822" s="176">
        <f>IF(PMKAFAAPAYER[[#This Row],[ ]]="Payé",PMKAFAAPAYER[[#This Row],[31.12.2025]],0)</f>
        <v>0</v>
      </c>
      <c r="EE822" s="18">
        <f t="shared" si="197"/>
        <v>0</v>
      </c>
      <c r="EF822" s="11">
        <f t="shared" si="198"/>
        <v>0</v>
      </c>
      <c r="EG822" s="16">
        <f>+PMKAFAAPAYER[[#This Row],[CHF]]-PMKAFAAPAYER[[#This Row],[T2025]]</f>
        <v>0</v>
      </c>
    </row>
    <row r="823" spans="1:137" x14ac:dyDescent="0.3">
      <c r="A823" s="9">
        <f t="shared" si="199"/>
        <v>818</v>
      </c>
      <c r="B823" s="250"/>
      <c r="C823" s="251"/>
      <c r="D823" s="252"/>
      <c r="E823" s="253"/>
      <c r="F823" s="265">
        <f t="shared" si="200"/>
        <v>0</v>
      </c>
      <c r="G823" s="254"/>
      <c r="H823" s="255"/>
      <c r="I823" s="256"/>
      <c r="J823" s="14"/>
      <c r="K823" s="14"/>
      <c r="L823" s="14"/>
      <c r="N823" s="15"/>
      <c r="P823" s="258"/>
      <c r="Q823" s="259"/>
      <c r="R823" s="260"/>
      <c r="S823" s="166">
        <f>IF(PMKAFAAPAYER[[#This Row],[ ]]="Payé",PMKAFAAPAYER[[#This Row],[02.01.2025]],0)</f>
        <v>0</v>
      </c>
      <c r="T823" s="234"/>
      <c r="U823" s="166">
        <f>IF(PMKAFAAPAYER[[#This Row],[ ]]="Payé",PMKAFAAPAYER[[#This Row],[09.01.2025]],0)</f>
        <v>0</v>
      </c>
      <c r="V823" s="234"/>
      <c r="W823" s="166">
        <f>IF(PMKAFAAPAYER[[#This Row],[ ]]="Payé",PMKAFAAPAYER[[#This Row],[16.01.2025]],0)</f>
        <v>0</v>
      </c>
      <c r="X823" s="234"/>
      <c r="Y823" s="166">
        <f>IF(PMKAFAAPAYER[[#This Row],[ ]]="Payé",PMKAFAAPAYER[[#This Row],[23.01.2025]],0)</f>
        <v>0</v>
      </c>
      <c r="Z823" s="234"/>
      <c r="AA823" s="176">
        <f>IF(PMKAFAAPAYER[[#This Row],[ ]]="Payé",PMKAFAAPAYER[[#This Row],[30.01.2025]],0)</f>
        <v>0</v>
      </c>
      <c r="AB823" s="32">
        <f t="shared" si="186"/>
        <v>0</v>
      </c>
      <c r="AC823" s="234"/>
      <c r="AD823" s="166">
        <f>IF(PMKAFAAPAYER[[#This Row],[ ]]="Payé",PMKAFAAPAYER[[#This Row],[06.02.2025]],0)</f>
        <v>0</v>
      </c>
      <c r="AE823" s="234"/>
      <c r="AF823" s="166">
        <f>IF(PMKAFAAPAYER[[#This Row],[ ]]="Payé",PMKAFAAPAYER[[#This Row],[13.02.2025]],0)</f>
        <v>0</v>
      </c>
      <c r="AG823" s="234"/>
      <c r="AH823" s="166">
        <f>IF(PMKAFAAPAYER[[#This Row],[ ]]="Payé",PMKAFAAPAYER[[#This Row],[20.02.2025]],0)</f>
        <v>0</v>
      </c>
      <c r="AI823" s="234"/>
      <c r="AJ823" s="176">
        <f>IF(PMKAFAAPAYER[[#This Row],[ ]]="Payé",PMKAFAAPAYER[[#This Row],[27.02.2025]],0)</f>
        <v>0</v>
      </c>
      <c r="AK823" s="47">
        <f t="shared" si="187"/>
        <v>0</v>
      </c>
      <c r="AL823" s="162"/>
      <c r="AM823" s="166">
        <f>IF(PMKAFAAPAYER[[#This Row],[ ]]="Payé",PMKAFAAPAYER[[#This Row],[05.03.2025]],0)</f>
        <v>0</v>
      </c>
      <c r="AN823" s="161"/>
      <c r="AO823" s="166">
        <f>IF(PMKAFAAPAYER[[#This Row],[ ]]="Payé",PMKAFAAPAYER[[#This Row],[12.03.2025]],0)</f>
        <v>0</v>
      </c>
      <c r="AP823" s="161"/>
      <c r="AQ823" s="166">
        <f>IF(PMKAFAAPAYER[[#This Row],[ ]]="Payé",PMKAFAAPAYER[[#This Row],[19.03.2025]],0)</f>
        <v>0</v>
      </c>
      <c r="AR823" s="161"/>
      <c r="AS823" s="176">
        <f>IF(PMKAFAAPAYER[[#This Row],[ ]]="Payé",PMKAFAAPAYER[[#This Row],[26.03.2025]],0)</f>
        <v>0</v>
      </c>
      <c r="AT823" s="17">
        <f t="shared" si="188"/>
        <v>0</v>
      </c>
      <c r="AU823" s="162"/>
      <c r="AV823" s="166">
        <f>IF(PMKAFAAPAYER[[#This Row],[ ]]="Payé",PMKAFAAPAYER[[#This Row],[02.04.2025]],0)</f>
        <v>0</v>
      </c>
      <c r="AW823" s="161"/>
      <c r="AX823" s="166">
        <f>IF(PMKAFAAPAYER[[#This Row],[ ]]="Payé",PMKAFAAPAYER[[#This Row],[09.04.2025]],0)</f>
        <v>0</v>
      </c>
      <c r="AY823" s="161"/>
      <c r="AZ823" s="166">
        <f>IF(PMKAFAAPAYER[[#This Row],[ ]]="Payé",PMKAFAAPAYER[[#This Row],[16.04.2025]],0)</f>
        <v>0</v>
      </c>
      <c r="BA823" s="161"/>
      <c r="BB823" s="166">
        <f>IF(PMKAFAAPAYER[[#This Row],[ ]]="Payé",PMKAFAAPAYER[[#This Row],[23.04.2025]],0)</f>
        <v>0</v>
      </c>
      <c r="BC823" s="161"/>
      <c r="BD823" s="176">
        <f>IF(PMKAFAAPAYER[[#This Row],[ ]]="Payé",PMKAFAAPAYER[[#This Row],[30.04.2025]],0)</f>
        <v>0</v>
      </c>
      <c r="BE823" s="18">
        <f t="shared" si="189"/>
        <v>0</v>
      </c>
      <c r="BF823" s="162"/>
      <c r="BG823" s="166">
        <f>IF(PMKAFAAPAYER[[#This Row],[ ]]="Payé",PMKAFAAPAYER[[#This Row],[07.05.2025]],0)</f>
        <v>0</v>
      </c>
      <c r="BH823" s="161"/>
      <c r="BI823" s="166">
        <f>IF(PMKAFAAPAYER[[#This Row],[ ]]="Payé",PMKAFAAPAYER[[#This Row],[14.05.2025]],0)</f>
        <v>0</v>
      </c>
      <c r="BJ823" s="161"/>
      <c r="BK823" s="166">
        <f>IF(PMKAFAAPAYER[[#This Row],[ ]]="Payé",PMKAFAAPAYER[[#This Row],[21.05.2025]],0)</f>
        <v>0</v>
      </c>
      <c r="BL823" s="161"/>
      <c r="BM823" s="176">
        <f>IF(PMKAFAAPAYER[[#This Row],[ ]]="Payé",PMKAFAAPAYER[[#This Row],[28.05.2025]],0)</f>
        <v>0</v>
      </c>
      <c r="BN823" s="17">
        <f t="shared" si="190"/>
        <v>0</v>
      </c>
      <c r="BO823" s="162"/>
      <c r="BP823" s="166">
        <f>IF(PMKAFAAPAYER[[#This Row],[ ]]="Payé",PMKAFAAPAYER[[#This Row],[04.06.2025]],0)</f>
        <v>0</v>
      </c>
      <c r="BQ823" s="161"/>
      <c r="BR823" s="166">
        <f>IF(PMKAFAAPAYER[[#This Row],[ ]]="Payé",PMKAFAAPAYER[[#This Row],[11.06.2025]],0)</f>
        <v>0</v>
      </c>
      <c r="BS823" s="161"/>
      <c r="BT823" s="166">
        <f>IF(PMKAFAAPAYER[[#This Row],[ ]]="Payé",PMKAFAAPAYER[[#This Row],[18.06.2025]],0)</f>
        <v>0</v>
      </c>
      <c r="BU823" s="161"/>
      <c r="BV823" s="176">
        <f>IF(PMKAFAAPAYER[[#This Row],[ ]]="Payé",PMKAFAAPAYER[[#This Row],[25.06.2025]],0)</f>
        <v>0</v>
      </c>
      <c r="BW823" s="18">
        <f t="shared" si="191"/>
        <v>0</v>
      </c>
      <c r="BX823" s="162"/>
      <c r="BY823" s="166">
        <f>IF(PMKAFAAPAYER[[#This Row],[ ]]="Payé",PMKAFAAPAYER[[#This Row],[02.07.2025]],0)</f>
        <v>0</v>
      </c>
      <c r="BZ823" s="161"/>
      <c r="CA823" s="166">
        <f>IF(PMKAFAAPAYER[[#This Row],[ ]]="Payé",PMKAFAAPAYER[[#This Row],[09.07.2025]],0)</f>
        <v>0</v>
      </c>
      <c r="CB823" s="161"/>
      <c r="CC823" s="166">
        <f>IF(PMKAFAAPAYER[[#This Row],[ ]]="Payé",PMKAFAAPAYER[[#This Row],[16.07.2025]],0)</f>
        <v>0</v>
      </c>
      <c r="CD823" s="161"/>
      <c r="CE823" s="166">
        <f>IF(PMKAFAAPAYER[[#This Row],[ ]]="Payé",PMKAFAAPAYER[[#This Row],[23.07.2025]],0)</f>
        <v>0</v>
      </c>
      <c r="CF823" s="161"/>
      <c r="CG823" s="176">
        <f>IF(PMKAFAAPAYER[[#This Row],[ ]]="Payé",PMKAFAAPAYER[[#This Row],[30.07.2025]],0)</f>
        <v>0</v>
      </c>
      <c r="CH823" s="17">
        <f t="shared" si="192"/>
        <v>0</v>
      </c>
      <c r="CI823" s="162"/>
      <c r="CJ823" s="166">
        <f>IF(PMKAFAAPAYER[[#This Row],[ ]]="Payé",PMKAFAAPAYER[[#This Row],[06.08.2025]],0)</f>
        <v>0</v>
      </c>
      <c r="CK823" s="161"/>
      <c r="CL823" s="166">
        <f>IF(PMKAFAAPAYER[[#This Row],[ ]]="Payé",PMKAFAAPAYER[[#This Row],[13.08.2025]],0)</f>
        <v>0</v>
      </c>
      <c r="CM823" s="161"/>
      <c r="CN823" s="166">
        <f>IF(PMKAFAAPAYER[[#This Row],[ ]]="Payé",PMKAFAAPAYER[[#This Row],[20.08.2025]],0)</f>
        <v>0</v>
      </c>
      <c r="CO823" s="161"/>
      <c r="CP823" s="176">
        <f>IF(PMKAFAAPAYER[[#This Row],[ ]]="Payé",PMKAFAAPAYER[[#This Row],[27.08.2025]],0)</f>
        <v>0</v>
      </c>
      <c r="CQ823" s="18">
        <f t="shared" si="193"/>
        <v>0</v>
      </c>
      <c r="CR823" s="162"/>
      <c r="CS823" s="166">
        <f>IF(PMKAFAAPAYER[[#This Row],[ ]]="Payé",PMKAFAAPAYER[[#This Row],[03.09.2025]],0)</f>
        <v>0</v>
      </c>
      <c r="CT823" s="161"/>
      <c r="CU823" s="166">
        <f>IF(PMKAFAAPAYER[[#This Row],[ ]]="Payé",PMKAFAAPAYER[[#This Row],[10.09.2025]],0)</f>
        <v>0</v>
      </c>
      <c r="CV823" s="161"/>
      <c r="CW823" s="166">
        <f>IF(PMKAFAAPAYER[[#This Row],[ ]]="Payé",PMKAFAAPAYER[[#This Row],[17.09.2025]],0)</f>
        <v>0</v>
      </c>
      <c r="CX823" s="161"/>
      <c r="CY823" s="176">
        <f>IF(PMKAFAAPAYER[[#This Row],[ ]]="Payé",PMKAFAAPAYER[[#This Row],[24.09.2025]],0)</f>
        <v>0</v>
      </c>
      <c r="CZ823" s="17">
        <f t="shared" si="194"/>
        <v>0</v>
      </c>
      <c r="DA823" s="162"/>
      <c r="DB823" s="166">
        <f>IF(PMKAFAAPAYER[[#This Row],[ ]]="Payé",PMKAFAAPAYER[[#This Row],[01.10.2025]],0)</f>
        <v>0</v>
      </c>
      <c r="DC823" s="161"/>
      <c r="DD823" s="166">
        <f>IF(PMKAFAAPAYER[[#This Row],[ ]]="Payé",PMKAFAAPAYER[[#This Row],[08.10.2025]],0)</f>
        <v>0</v>
      </c>
      <c r="DE823" s="161"/>
      <c r="DF823" s="166">
        <f>IF(PMKAFAAPAYER[[#This Row],[ ]]="Payé",PMKAFAAPAYER[[#This Row],[15.10.2025]],0)</f>
        <v>0</v>
      </c>
      <c r="DG823" s="161"/>
      <c r="DH823" s="166">
        <f>IF(PMKAFAAPAYER[[#This Row],[ ]]="Payé",PMKAFAAPAYER[[#This Row],[22.10.2025]],0)</f>
        <v>0</v>
      </c>
      <c r="DI823" s="161"/>
      <c r="DJ823" s="176">
        <f>IF(PMKAFAAPAYER[[#This Row],[ ]]="Payé",PMKAFAAPAYER[[#This Row],[29.10.2025]],0)</f>
        <v>0</v>
      </c>
      <c r="DK823" s="18">
        <f t="shared" si="195"/>
        <v>0</v>
      </c>
      <c r="DL823" s="162"/>
      <c r="DM823" s="166">
        <f>IF(PMKAFAAPAYER[[#This Row],[ ]]="Payé",PMKAFAAPAYER[[#This Row],[05.11.2025]],0)</f>
        <v>0</v>
      </c>
      <c r="DN823" s="161"/>
      <c r="DO823" s="166">
        <f>IF(PMKAFAAPAYER[[#This Row],[ ]]="Payé",PMKAFAAPAYER[[#This Row],[12.11.2025]],0)</f>
        <v>0</v>
      </c>
      <c r="DP823" s="161"/>
      <c r="DQ823" s="166">
        <f>IF(PMKAFAAPAYER[[#This Row],[ ]]="Payé",PMKAFAAPAYER[[#This Row],[19.11.2025]],0)</f>
        <v>0</v>
      </c>
      <c r="DR823" s="161"/>
      <c r="DS823" s="176">
        <f>IF(PMKAFAAPAYER[[#This Row],[ ]]="Payé",PMKAFAAPAYER[[#This Row],[26.11.2025]],0)</f>
        <v>0</v>
      </c>
      <c r="DT823" s="17">
        <f t="shared" si="196"/>
        <v>0</v>
      </c>
      <c r="DU823" s="162"/>
      <c r="DV823" s="166">
        <f>IF(PMKAFAAPAYER[[#This Row],[ ]]="Payé",PMKAFAAPAYER[[#This Row],[03.12.2025]],0)</f>
        <v>0</v>
      </c>
      <c r="DW823" s="161"/>
      <c r="DX823" s="166">
        <f>IF(PMKAFAAPAYER[[#This Row],[ ]]="Payé",PMKAFAAPAYER[[#This Row],[10.12.2025]],0)</f>
        <v>0</v>
      </c>
      <c r="DY823" s="161"/>
      <c r="DZ823" s="166">
        <f>IF(PMKAFAAPAYER[[#This Row],[ ]]="Payé",PMKAFAAPAYER[[#This Row],[17.12.2025]],0)</f>
        <v>0</v>
      </c>
      <c r="EA823" s="161"/>
      <c r="EB823" s="166">
        <f>IF(PMKAFAAPAYER[[#This Row],[ ]]="Payé",PMKAFAAPAYER[[#This Row],[24.12.2025]],0)</f>
        <v>0</v>
      </c>
      <c r="EC823" s="161"/>
      <c r="ED823" s="176">
        <f>IF(PMKAFAAPAYER[[#This Row],[ ]]="Payé",PMKAFAAPAYER[[#This Row],[31.12.2025]],0)</f>
        <v>0</v>
      </c>
      <c r="EE823" s="18">
        <f t="shared" si="197"/>
        <v>0</v>
      </c>
      <c r="EF823" s="11">
        <f t="shared" si="198"/>
        <v>0</v>
      </c>
      <c r="EG823" s="16">
        <f>+PMKAFAAPAYER[[#This Row],[CHF]]-PMKAFAAPAYER[[#This Row],[T2025]]</f>
        <v>0</v>
      </c>
    </row>
    <row r="824" spans="1:137" x14ac:dyDescent="0.3">
      <c r="A824" s="9">
        <f t="shared" si="199"/>
        <v>819</v>
      </c>
      <c r="B824" s="250"/>
      <c r="C824" s="251"/>
      <c r="D824" s="252"/>
      <c r="E824" s="253"/>
      <c r="F824" s="265">
        <f t="shared" si="200"/>
        <v>0</v>
      </c>
      <c r="G824" s="254"/>
      <c r="H824" s="255"/>
      <c r="I824" s="256"/>
      <c r="J824" s="14"/>
      <c r="K824" s="14"/>
      <c r="L824" s="14"/>
      <c r="N824" s="15"/>
      <c r="P824" s="258"/>
      <c r="Q824" s="259"/>
      <c r="R824" s="260"/>
      <c r="S824" s="166">
        <f>IF(PMKAFAAPAYER[[#This Row],[ ]]="Payé",PMKAFAAPAYER[[#This Row],[02.01.2025]],0)</f>
        <v>0</v>
      </c>
      <c r="T824" s="234"/>
      <c r="U824" s="166">
        <f>IF(PMKAFAAPAYER[[#This Row],[ ]]="Payé",PMKAFAAPAYER[[#This Row],[09.01.2025]],0)</f>
        <v>0</v>
      </c>
      <c r="V824" s="234"/>
      <c r="W824" s="166">
        <f>IF(PMKAFAAPAYER[[#This Row],[ ]]="Payé",PMKAFAAPAYER[[#This Row],[16.01.2025]],0)</f>
        <v>0</v>
      </c>
      <c r="X824" s="234"/>
      <c r="Y824" s="166">
        <f>IF(PMKAFAAPAYER[[#This Row],[ ]]="Payé",PMKAFAAPAYER[[#This Row],[23.01.2025]],0)</f>
        <v>0</v>
      </c>
      <c r="Z824" s="234"/>
      <c r="AA824" s="176">
        <f>IF(PMKAFAAPAYER[[#This Row],[ ]]="Payé",PMKAFAAPAYER[[#This Row],[30.01.2025]],0)</f>
        <v>0</v>
      </c>
      <c r="AB824" s="32">
        <f t="shared" si="186"/>
        <v>0</v>
      </c>
      <c r="AC824" s="234"/>
      <c r="AD824" s="166">
        <f>IF(PMKAFAAPAYER[[#This Row],[ ]]="Payé",PMKAFAAPAYER[[#This Row],[06.02.2025]],0)</f>
        <v>0</v>
      </c>
      <c r="AE824" s="234"/>
      <c r="AF824" s="166">
        <f>IF(PMKAFAAPAYER[[#This Row],[ ]]="Payé",PMKAFAAPAYER[[#This Row],[13.02.2025]],0)</f>
        <v>0</v>
      </c>
      <c r="AG824" s="234"/>
      <c r="AH824" s="166">
        <f>IF(PMKAFAAPAYER[[#This Row],[ ]]="Payé",PMKAFAAPAYER[[#This Row],[20.02.2025]],0)</f>
        <v>0</v>
      </c>
      <c r="AI824" s="234"/>
      <c r="AJ824" s="176">
        <f>IF(PMKAFAAPAYER[[#This Row],[ ]]="Payé",PMKAFAAPAYER[[#This Row],[27.02.2025]],0)</f>
        <v>0</v>
      </c>
      <c r="AK824" s="47">
        <f t="shared" si="187"/>
        <v>0</v>
      </c>
      <c r="AL824" s="162"/>
      <c r="AM824" s="166">
        <f>IF(PMKAFAAPAYER[[#This Row],[ ]]="Payé",PMKAFAAPAYER[[#This Row],[05.03.2025]],0)</f>
        <v>0</v>
      </c>
      <c r="AN824" s="161"/>
      <c r="AO824" s="166">
        <f>IF(PMKAFAAPAYER[[#This Row],[ ]]="Payé",PMKAFAAPAYER[[#This Row],[12.03.2025]],0)</f>
        <v>0</v>
      </c>
      <c r="AP824" s="161"/>
      <c r="AQ824" s="166">
        <f>IF(PMKAFAAPAYER[[#This Row],[ ]]="Payé",PMKAFAAPAYER[[#This Row],[19.03.2025]],0)</f>
        <v>0</v>
      </c>
      <c r="AR824" s="161"/>
      <c r="AS824" s="176">
        <f>IF(PMKAFAAPAYER[[#This Row],[ ]]="Payé",PMKAFAAPAYER[[#This Row],[26.03.2025]],0)</f>
        <v>0</v>
      </c>
      <c r="AT824" s="17">
        <f t="shared" si="188"/>
        <v>0</v>
      </c>
      <c r="AU824" s="162"/>
      <c r="AV824" s="166">
        <f>IF(PMKAFAAPAYER[[#This Row],[ ]]="Payé",PMKAFAAPAYER[[#This Row],[02.04.2025]],0)</f>
        <v>0</v>
      </c>
      <c r="AW824" s="161"/>
      <c r="AX824" s="166">
        <f>IF(PMKAFAAPAYER[[#This Row],[ ]]="Payé",PMKAFAAPAYER[[#This Row],[09.04.2025]],0)</f>
        <v>0</v>
      </c>
      <c r="AY824" s="161"/>
      <c r="AZ824" s="166">
        <f>IF(PMKAFAAPAYER[[#This Row],[ ]]="Payé",PMKAFAAPAYER[[#This Row],[16.04.2025]],0)</f>
        <v>0</v>
      </c>
      <c r="BA824" s="161"/>
      <c r="BB824" s="166">
        <f>IF(PMKAFAAPAYER[[#This Row],[ ]]="Payé",PMKAFAAPAYER[[#This Row],[23.04.2025]],0)</f>
        <v>0</v>
      </c>
      <c r="BC824" s="161"/>
      <c r="BD824" s="176">
        <f>IF(PMKAFAAPAYER[[#This Row],[ ]]="Payé",PMKAFAAPAYER[[#This Row],[30.04.2025]],0)</f>
        <v>0</v>
      </c>
      <c r="BE824" s="18">
        <f t="shared" si="189"/>
        <v>0</v>
      </c>
      <c r="BF824" s="162"/>
      <c r="BG824" s="166">
        <f>IF(PMKAFAAPAYER[[#This Row],[ ]]="Payé",PMKAFAAPAYER[[#This Row],[07.05.2025]],0)</f>
        <v>0</v>
      </c>
      <c r="BH824" s="161"/>
      <c r="BI824" s="166">
        <f>IF(PMKAFAAPAYER[[#This Row],[ ]]="Payé",PMKAFAAPAYER[[#This Row],[14.05.2025]],0)</f>
        <v>0</v>
      </c>
      <c r="BJ824" s="161"/>
      <c r="BK824" s="166">
        <f>IF(PMKAFAAPAYER[[#This Row],[ ]]="Payé",PMKAFAAPAYER[[#This Row],[21.05.2025]],0)</f>
        <v>0</v>
      </c>
      <c r="BL824" s="161"/>
      <c r="BM824" s="176">
        <f>IF(PMKAFAAPAYER[[#This Row],[ ]]="Payé",PMKAFAAPAYER[[#This Row],[28.05.2025]],0)</f>
        <v>0</v>
      </c>
      <c r="BN824" s="17">
        <f t="shared" si="190"/>
        <v>0</v>
      </c>
      <c r="BO824" s="162"/>
      <c r="BP824" s="166">
        <f>IF(PMKAFAAPAYER[[#This Row],[ ]]="Payé",PMKAFAAPAYER[[#This Row],[04.06.2025]],0)</f>
        <v>0</v>
      </c>
      <c r="BQ824" s="161"/>
      <c r="BR824" s="166">
        <f>IF(PMKAFAAPAYER[[#This Row],[ ]]="Payé",PMKAFAAPAYER[[#This Row],[11.06.2025]],0)</f>
        <v>0</v>
      </c>
      <c r="BS824" s="161"/>
      <c r="BT824" s="166">
        <f>IF(PMKAFAAPAYER[[#This Row],[ ]]="Payé",PMKAFAAPAYER[[#This Row],[18.06.2025]],0)</f>
        <v>0</v>
      </c>
      <c r="BU824" s="161"/>
      <c r="BV824" s="176">
        <f>IF(PMKAFAAPAYER[[#This Row],[ ]]="Payé",PMKAFAAPAYER[[#This Row],[25.06.2025]],0)</f>
        <v>0</v>
      </c>
      <c r="BW824" s="18">
        <f t="shared" si="191"/>
        <v>0</v>
      </c>
      <c r="BX824" s="162"/>
      <c r="BY824" s="166">
        <f>IF(PMKAFAAPAYER[[#This Row],[ ]]="Payé",PMKAFAAPAYER[[#This Row],[02.07.2025]],0)</f>
        <v>0</v>
      </c>
      <c r="BZ824" s="161"/>
      <c r="CA824" s="166">
        <f>IF(PMKAFAAPAYER[[#This Row],[ ]]="Payé",PMKAFAAPAYER[[#This Row],[09.07.2025]],0)</f>
        <v>0</v>
      </c>
      <c r="CB824" s="161"/>
      <c r="CC824" s="166">
        <f>IF(PMKAFAAPAYER[[#This Row],[ ]]="Payé",PMKAFAAPAYER[[#This Row],[16.07.2025]],0)</f>
        <v>0</v>
      </c>
      <c r="CD824" s="161"/>
      <c r="CE824" s="166">
        <f>IF(PMKAFAAPAYER[[#This Row],[ ]]="Payé",PMKAFAAPAYER[[#This Row],[23.07.2025]],0)</f>
        <v>0</v>
      </c>
      <c r="CF824" s="161"/>
      <c r="CG824" s="176">
        <f>IF(PMKAFAAPAYER[[#This Row],[ ]]="Payé",PMKAFAAPAYER[[#This Row],[30.07.2025]],0)</f>
        <v>0</v>
      </c>
      <c r="CH824" s="17">
        <f t="shared" si="192"/>
        <v>0</v>
      </c>
      <c r="CI824" s="162"/>
      <c r="CJ824" s="166">
        <f>IF(PMKAFAAPAYER[[#This Row],[ ]]="Payé",PMKAFAAPAYER[[#This Row],[06.08.2025]],0)</f>
        <v>0</v>
      </c>
      <c r="CK824" s="161"/>
      <c r="CL824" s="166">
        <f>IF(PMKAFAAPAYER[[#This Row],[ ]]="Payé",PMKAFAAPAYER[[#This Row],[13.08.2025]],0)</f>
        <v>0</v>
      </c>
      <c r="CM824" s="161"/>
      <c r="CN824" s="166">
        <f>IF(PMKAFAAPAYER[[#This Row],[ ]]="Payé",PMKAFAAPAYER[[#This Row],[20.08.2025]],0)</f>
        <v>0</v>
      </c>
      <c r="CO824" s="161"/>
      <c r="CP824" s="176">
        <f>IF(PMKAFAAPAYER[[#This Row],[ ]]="Payé",PMKAFAAPAYER[[#This Row],[27.08.2025]],0)</f>
        <v>0</v>
      </c>
      <c r="CQ824" s="18">
        <f t="shared" si="193"/>
        <v>0</v>
      </c>
      <c r="CR824" s="162"/>
      <c r="CS824" s="166">
        <f>IF(PMKAFAAPAYER[[#This Row],[ ]]="Payé",PMKAFAAPAYER[[#This Row],[03.09.2025]],0)</f>
        <v>0</v>
      </c>
      <c r="CT824" s="161"/>
      <c r="CU824" s="166">
        <f>IF(PMKAFAAPAYER[[#This Row],[ ]]="Payé",PMKAFAAPAYER[[#This Row],[10.09.2025]],0)</f>
        <v>0</v>
      </c>
      <c r="CV824" s="161"/>
      <c r="CW824" s="166">
        <f>IF(PMKAFAAPAYER[[#This Row],[ ]]="Payé",PMKAFAAPAYER[[#This Row],[17.09.2025]],0)</f>
        <v>0</v>
      </c>
      <c r="CX824" s="161"/>
      <c r="CY824" s="176">
        <f>IF(PMKAFAAPAYER[[#This Row],[ ]]="Payé",PMKAFAAPAYER[[#This Row],[24.09.2025]],0)</f>
        <v>0</v>
      </c>
      <c r="CZ824" s="17">
        <f t="shared" si="194"/>
        <v>0</v>
      </c>
      <c r="DA824" s="162"/>
      <c r="DB824" s="166">
        <f>IF(PMKAFAAPAYER[[#This Row],[ ]]="Payé",PMKAFAAPAYER[[#This Row],[01.10.2025]],0)</f>
        <v>0</v>
      </c>
      <c r="DC824" s="161"/>
      <c r="DD824" s="166">
        <f>IF(PMKAFAAPAYER[[#This Row],[ ]]="Payé",PMKAFAAPAYER[[#This Row],[08.10.2025]],0)</f>
        <v>0</v>
      </c>
      <c r="DE824" s="161"/>
      <c r="DF824" s="166">
        <f>IF(PMKAFAAPAYER[[#This Row],[ ]]="Payé",PMKAFAAPAYER[[#This Row],[15.10.2025]],0)</f>
        <v>0</v>
      </c>
      <c r="DG824" s="161"/>
      <c r="DH824" s="166">
        <f>IF(PMKAFAAPAYER[[#This Row],[ ]]="Payé",PMKAFAAPAYER[[#This Row],[22.10.2025]],0)</f>
        <v>0</v>
      </c>
      <c r="DI824" s="161"/>
      <c r="DJ824" s="176">
        <f>IF(PMKAFAAPAYER[[#This Row],[ ]]="Payé",PMKAFAAPAYER[[#This Row],[29.10.2025]],0)</f>
        <v>0</v>
      </c>
      <c r="DK824" s="18">
        <f t="shared" si="195"/>
        <v>0</v>
      </c>
      <c r="DL824" s="162"/>
      <c r="DM824" s="166">
        <f>IF(PMKAFAAPAYER[[#This Row],[ ]]="Payé",PMKAFAAPAYER[[#This Row],[05.11.2025]],0)</f>
        <v>0</v>
      </c>
      <c r="DN824" s="161"/>
      <c r="DO824" s="166">
        <f>IF(PMKAFAAPAYER[[#This Row],[ ]]="Payé",PMKAFAAPAYER[[#This Row],[12.11.2025]],0)</f>
        <v>0</v>
      </c>
      <c r="DP824" s="161"/>
      <c r="DQ824" s="166">
        <f>IF(PMKAFAAPAYER[[#This Row],[ ]]="Payé",PMKAFAAPAYER[[#This Row],[19.11.2025]],0)</f>
        <v>0</v>
      </c>
      <c r="DR824" s="161"/>
      <c r="DS824" s="176">
        <f>IF(PMKAFAAPAYER[[#This Row],[ ]]="Payé",PMKAFAAPAYER[[#This Row],[26.11.2025]],0)</f>
        <v>0</v>
      </c>
      <c r="DT824" s="17">
        <f t="shared" si="196"/>
        <v>0</v>
      </c>
      <c r="DU824" s="162"/>
      <c r="DV824" s="166">
        <f>IF(PMKAFAAPAYER[[#This Row],[ ]]="Payé",PMKAFAAPAYER[[#This Row],[03.12.2025]],0)</f>
        <v>0</v>
      </c>
      <c r="DW824" s="161"/>
      <c r="DX824" s="166">
        <f>IF(PMKAFAAPAYER[[#This Row],[ ]]="Payé",PMKAFAAPAYER[[#This Row],[10.12.2025]],0)</f>
        <v>0</v>
      </c>
      <c r="DY824" s="161"/>
      <c r="DZ824" s="166">
        <f>IF(PMKAFAAPAYER[[#This Row],[ ]]="Payé",PMKAFAAPAYER[[#This Row],[17.12.2025]],0)</f>
        <v>0</v>
      </c>
      <c r="EA824" s="161"/>
      <c r="EB824" s="166">
        <f>IF(PMKAFAAPAYER[[#This Row],[ ]]="Payé",PMKAFAAPAYER[[#This Row],[24.12.2025]],0)</f>
        <v>0</v>
      </c>
      <c r="EC824" s="161"/>
      <c r="ED824" s="176">
        <f>IF(PMKAFAAPAYER[[#This Row],[ ]]="Payé",PMKAFAAPAYER[[#This Row],[31.12.2025]],0)</f>
        <v>0</v>
      </c>
      <c r="EE824" s="18">
        <f t="shared" si="197"/>
        <v>0</v>
      </c>
      <c r="EF824" s="11">
        <f t="shared" si="198"/>
        <v>0</v>
      </c>
      <c r="EG824" s="16">
        <f>+PMKAFAAPAYER[[#This Row],[CHF]]-PMKAFAAPAYER[[#This Row],[T2025]]</f>
        <v>0</v>
      </c>
    </row>
    <row r="825" spans="1:137" x14ac:dyDescent="0.3">
      <c r="A825" s="9">
        <f t="shared" si="199"/>
        <v>820</v>
      </c>
      <c r="B825" s="250"/>
      <c r="C825" s="251"/>
      <c r="D825" s="252"/>
      <c r="E825" s="253"/>
      <c r="F825" s="265">
        <f t="shared" si="200"/>
        <v>0</v>
      </c>
      <c r="G825" s="254"/>
      <c r="H825" s="255"/>
      <c r="I825" s="256"/>
      <c r="J825" s="14"/>
      <c r="K825" s="14"/>
      <c r="L825" s="14"/>
      <c r="N825" s="15"/>
      <c r="P825" s="258"/>
      <c r="Q825" s="259"/>
      <c r="R825" s="260"/>
      <c r="S825" s="166">
        <f>IF(PMKAFAAPAYER[[#This Row],[ ]]="Payé",PMKAFAAPAYER[[#This Row],[02.01.2025]],0)</f>
        <v>0</v>
      </c>
      <c r="T825" s="234"/>
      <c r="U825" s="166">
        <f>IF(PMKAFAAPAYER[[#This Row],[ ]]="Payé",PMKAFAAPAYER[[#This Row],[09.01.2025]],0)</f>
        <v>0</v>
      </c>
      <c r="V825" s="234"/>
      <c r="W825" s="166">
        <f>IF(PMKAFAAPAYER[[#This Row],[ ]]="Payé",PMKAFAAPAYER[[#This Row],[16.01.2025]],0)</f>
        <v>0</v>
      </c>
      <c r="X825" s="234"/>
      <c r="Y825" s="166">
        <f>IF(PMKAFAAPAYER[[#This Row],[ ]]="Payé",PMKAFAAPAYER[[#This Row],[23.01.2025]],0)</f>
        <v>0</v>
      </c>
      <c r="Z825" s="234"/>
      <c r="AA825" s="176">
        <f>IF(PMKAFAAPAYER[[#This Row],[ ]]="Payé",PMKAFAAPAYER[[#This Row],[30.01.2025]],0)</f>
        <v>0</v>
      </c>
      <c r="AB825" s="32">
        <f t="shared" si="186"/>
        <v>0</v>
      </c>
      <c r="AC825" s="234"/>
      <c r="AD825" s="166">
        <f>IF(PMKAFAAPAYER[[#This Row],[ ]]="Payé",PMKAFAAPAYER[[#This Row],[06.02.2025]],0)</f>
        <v>0</v>
      </c>
      <c r="AE825" s="234"/>
      <c r="AF825" s="166">
        <f>IF(PMKAFAAPAYER[[#This Row],[ ]]="Payé",PMKAFAAPAYER[[#This Row],[13.02.2025]],0)</f>
        <v>0</v>
      </c>
      <c r="AG825" s="234"/>
      <c r="AH825" s="166">
        <f>IF(PMKAFAAPAYER[[#This Row],[ ]]="Payé",PMKAFAAPAYER[[#This Row],[20.02.2025]],0)</f>
        <v>0</v>
      </c>
      <c r="AI825" s="234"/>
      <c r="AJ825" s="176">
        <f>IF(PMKAFAAPAYER[[#This Row],[ ]]="Payé",PMKAFAAPAYER[[#This Row],[27.02.2025]],0)</f>
        <v>0</v>
      </c>
      <c r="AK825" s="47">
        <f t="shared" si="187"/>
        <v>0</v>
      </c>
      <c r="AL825" s="162"/>
      <c r="AM825" s="166">
        <f>IF(PMKAFAAPAYER[[#This Row],[ ]]="Payé",PMKAFAAPAYER[[#This Row],[05.03.2025]],0)</f>
        <v>0</v>
      </c>
      <c r="AN825" s="161"/>
      <c r="AO825" s="166">
        <f>IF(PMKAFAAPAYER[[#This Row],[ ]]="Payé",PMKAFAAPAYER[[#This Row],[12.03.2025]],0)</f>
        <v>0</v>
      </c>
      <c r="AP825" s="161"/>
      <c r="AQ825" s="166">
        <f>IF(PMKAFAAPAYER[[#This Row],[ ]]="Payé",PMKAFAAPAYER[[#This Row],[19.03.2025]],0)</f>
        <v>0</v>
      </c>
      <c r="AR825" s="161"/>
      <c r="AS825" s="176">
        <f>IF(PMKAFAAPAYER[[#This Row],[ ]]="Payé",PMKAFAAPAYER[[#This Row],[26.03.2025]],0)</f>
        <v>0</v>
      </c>
      <c r="AT825" s="17">
        <f t="shared" si="188"/>
        <v>0</v>
      </c>
      <c r="AU825" s="162"/>
      <c r="AV825" s="166">
        <f>IF(PMKAFAAPAYER[[#This Row],[ ]]="Payé",PMKAFAAPAYER[[#This Row],[02.04.2025]],0)</f>
        <v>0</v>
      </c>
      <c r="AW825" s="161"/>
      <c r="AX825" s="166">
        <f>IF(PMKAFAAPAYER[[#This Row],[ ]]="Payé",PMKAFAAPAYER[[#This Row],[09.04.2025]],0)</f>
        <v>0</v>
      </c>
      <c r="AY825" s="161"/>
      <c r="AZ825" s="166">
        <f>IF(PMKAFAAPAYER[[#This Row],[ ]]="Payé",PMKAFAAPAYER[[#This Row],[16.04.2025]],0)</f>
        <v>0</v>
      </c>
      <c r="BA825" s="161"/>
      <c r="BB825" s="166">
        <f>IF(PMKAFAAPAYER[[#This Row],[ ]]="Payé",PMKAFAAPAYER[[#This Row],[23.04.2025]],0)</f>
        <v>0</v>
      </c>
      <c r="BC825" s="161"/>
      <c r="BD825" s="176">
        <f>IF(PMKAFAAPAYER[[#This Row],[ ]]="Payé",PMKAFAAPAYER[[#This Row],[30.04.2025]],0)</f>
        <v>0</v>
      </c>
      <c r="BE825" s="18">
        <f t="shared" si="189"/>
        <v>0</v>
      </c>
      <c r="BF825" s="162"/>
      <c r="BG825" s="166">
        <f>IF(PMKAFAAPAYER[[#This Row],[ ]]="Payé",PMKAFAAPAYER[[#This Row],[07.05.2025]],0)</f>
        <v>0</v>
      </c>
      <c r="BH825" s="161"/>
      <c r="BI825" s="166">
        <f>IF(PMKAFAAPAYER[[#This Row],[ ]]="Payé",PMKAFAAPAYER[[#This Row],[14.05.2025]],0)</f>
        <v>0</v>
      </c>
      <c r="BJ825" s="161"/>
      <c r="BK825" s="166">
        <f>IF(PMKAFAAPAYER[[#This Row],[ ]]="Payé",PMKAFAAPAYER[[#This Row],[21.05.2025]],0)</f>
        <v>0</v>
      </c>
      <c r="BL825" s="161"/>
      <c r="BM825" s="176">
        <f>IF(PMKAFAAPAYER[[#This Row],[ ]]="Payé",PMKAFAAPAYER[[#This Row],[28.05.2025]],0)</f>
        <v>0</v>
      </c>
      <c r="BN825" s="17">
        <f t="shared" si="190"/>
        <v>0</v>
      </c>
      <c r="BO825" s="162"/>
      <c r="BP825" s="166">
        <f>IF(PMKAFAAPAYER[[#This Row],[ ]]="Payé",PMKAFAAPAYER[[#This Row],[04.06.2025]],0)</f>
        <v>0</v>
      </c>
      <c r="BQ825" s="161"/>
      <c r="BR825" s="166">
        <f>IF(PMKAFAAPAYER[[#This Row],[ ]]="Payé",PMKAFAAPAYER[[#This Row],[11.06.2025]],0)</f>
        <v>0</v>
      </c>
      <c r="BS825" s="161"/>
      <c r="BT825" s="166">
        <f>IF(PMKAFAAPAYER[[#This Row],[ ]]="Payé",PMKAFAAPAYER[[#This Row],[18.06.2025]],0)</f>
        <v>0</v>
      </c>
      <c r="BU825" s="161"/>
      <c r="BV825" s="176">
        <f>IF(PMKAFAAPAYER[[#This Row],[ ]]="Payé",PMKAFAAPAYER[[#This Row],[25.06.2025]],0)</f>
        <v>0</v>
      </c>
      <c r="BW825" s="18">
        <f t="shared" si="191"/>
        <v>0</v>
      </c>
      <c r="BX825" s="162"/>
      <c r="BY825" s="166">
        <f>IF(PMKAFAAPAYER[[#This Row],[ ]]="Payé",PMKAFAAPAYER[[#This Row],[02.07.2025]],0)</f>
        <v>0</v>
      </c>
      <c r="BZ825" s="161"/>
      <c r="CA825" s="166">
        <f>IF(PMKAFAAPAYER[[#This Row],[ ]]="Payé",PMKAFAAPAYER[[#This Row],[09.07.2025]],0)</f>
        <v>0</v>
      </c>
      <c r="CB825" s="161"/>
      <c r="CC825" s="166">
        <f>IF(PMKAFAAPAYER[[#This Row],[ ]]="Payé",PMKAFAAPAYER[[#This Row],[16.07.2025]],0)</f>
        <v>0</v>
      </c>
      <c r="CD825" s="161"/>
      <c r="CE825" s="166">
        <f>IF(PMKAFAAPAYER[[#This Row],[ ]]="Payé",PMKAFAAPAYER[[#This Row],[23.07.2025]],0)</f>
        <v>0</v>
      </c>
      <c r="CF825" s="161"/>
      <c r="CG825" s="176">
        <f>IF(PMKAFAAPAYER[[#This Row],[ ]]="Payé",PMKAFAAPAYER[[#This Row],[30.07.2025]],0)</f>
        <v>0</v>
      </c>
      <c r="CH825" s="17">
        <f t="shared" si="192"/>
        <v>0</v>
      </c>
      <c r="CI825" s="162"/>
      <c r="CJ825" s="166">
        <f>IF(PMKAFAAPAYER[[#This Row],[ ]]="Payé",PMKAFAAPAYER[[#This Row],[06.08.2025]],0)</f>
        <v>0</v>
      </c>
      <c r="CK825" s="161"/>
      <c r="CL825" s="166">
        <f>IF(PMKAFAAPAYER[[#This Row],[ ]]="Payé",PMKAFAAPAYER[[#This Row],[13.08.2025]],0)</f>
        <v>0</v>
      </c>
      <c r="CM825" s="161"/>
      <c r="CN825" s="166">
        <f>IF(PMKAFAAPAYER[[#This Row],[ ]]="Payé",PMKAFAAPAYER[[#This Row],[20.08.2025]],0)</f>
        <v>0</v>
      </c>
      <c r="CO825" s="161"/>
      <c r="CP825" s="176">
        <f>IF(PMKAFAAPAYER[[#This Row],[ ]]="Payé",PMKAFAAPAYER[[#This Row],[27.08.2025]],0)</f>
        <v>0</v>
      </c>
      <c r="CQ825" s="18">
        <f t="shared" si="193"/>
        <v>0</v>
      </c>
      <c r="CR825" s="162"/>
      <c r="CS825" s="166">
        <f>IF(PMKAFAAPAYER[[#This Row],[ ]]="Payé",PMKAFAAPAYER[[#This Row],[03.09.2025]],0)</f>
        <v>0</v>
      </c>
      <c r="CT825" s="161"/>
      <c r="CU825" s="166">
        <f>IF(PMKAFAAPAYER[[#This Row],[ ]]="Payé",PMKAFAAPAYER[[#This Row],[10.09.2025]],0)</f>
        <v>0</v>
      </c>
      <c r="CV825" s="161"/>
      <c r="CW825" s="166">
        <f>IF(PMKAFAAPAYER[[#This Row],[ ]]="Payé",PMKAFAAPAYER[[#This Row],[17.09.2025]],0)</f>
        <v>0</v>
      </c>
      <c r="CX825" s="161"/>
      <c r="CY825" s="176">
        <f>IF(PMKAFAAPAYER[[#This Row],[ ]]="Payé",PMKAFAAPAYER[[#This Row],[24.09.2025]],0)</f>
        <v>0</v>
      </c>
      <c r="CZ825" s="17">
        <f t="shared" si="194"/>
        <v>0</v>
      </c>
      <c r="DA825" s="162"/>
      <c r="DB825" s="166">
        <f>IF(PMKAFAAPAYER[[#This Row],[ ]]="Payé",PMKAFAAPAYER[[#This Row],[01.10.2025]],0)</f>
        <v>0</v>
      </c>
      <c r="DC825" s="161"/>
      <c r="DD825" s="166">
        <f>IF(PMKAFAAPAYER[[#This Row],[ ]]="Payé",PMKAFAAPAYER[[#This Row],[08.10.2025]],0)</f>
        <v>0</v>
      </c>
      <c r="DE825" s="161"/>
      <c r="DF825" s="166">
        <f>IF(PMKAFAAPAYER[[#This Row],[ ]]="Payé",PMKAFAAPAYER[[#This Row],[15.10.2025]],0)</f>
        <v>0</v>
      </c>
      <c r="DG825" s="161"/>
      <c r="DH825" s="166">
        <f>IF(PMKAFAAPAYER[[#This Row],[ ]]="Payé",PMKAFAAPAYER[[#This Row],[22.10.2025]],0)</f>
        <v>0</v>
      </c>
      <c r="DI825" s="161"/>
      <c r="DJ825" s="176">
        <f>IF(PMKAFAAPAYER[[#This Row],[ ]]="Payé",PMKAFAAPAYER[[#This Row],[29.10.2025]],0)</f>
        <v>0</v>
      </c>
      <c r="DK825" s="18">
        <f t="shared" si="195"/>
        <v>0</v>
      </c>
      <c r="DL825" s="162"/>
      <c r="DM825" s="166">
        <f>IF(PMKAFAAPAYER[[#This Row],[ ]]="Payé",PMKAFAAPAYER[[#This Row],[05.11.2025]],0)</f>
        <v>0</v>
      </c>
      <c r="DN825" s="161"/>
      <c r="DO825" s="166">
        <f>IF(PMKAFAAPAYER[[#This Row],[ ]]="Payé",PMKAFAAPAYER[[#This Row],[12.11.2025]],0)</f>
        <v>0</v>
      </c>
      <c r="DP825" s="161"/>
      <c r="DQ825" s="166">
        <f>IF(PMKAFAAPAYER[[#This Row],[ ]]="Payé",PMKAFAAPAYER[[#This Row],[19.11.2025]],0)</f>
        <v>0</v>
      </c>
      <c r="DR825" s="161"/>
      <c r="DS825" s="176">
        <f>IF(PMKAFAAPAYER[[#This Row],[ ]]="Payé",PMKAFAAPAYER[[#This Row],[26.11.2025]],0)</f>
        <v>0</v>
      </c>
      <c r="DT825" s="17">
        <f t="shared" si="196"/>
        <v>0</v>
      </c>
      <c r="DU825" s="162"/>
      <c r="DV825" s="166">
        <f>IF(PMKAFAAPAYER[[#This Row],[ ]]="Payé",PMKAFAAPAYER[[#This Row],[03.12.2025]],0)</f>
        <v>0</v>
      </c>
      <c r="DW825" s="161"/>
      <c r="DX825" s="166">
        <f>IF(PMKAFAAPAYER[[#This Row],[ ]]="Payé",PMKAFAAPAYER[[#This Row],[10.12.2025]],0)</f>
        <v>0</v>
      </c>
      <c r="DY825" s="161"/>
      <c r="DZ825" s="166">
        <f>IF(PMKAFAAPAYER[[#This Row],[ ]]="Payé",PMKAFAAPAYER[[#This Row],[17.12.2025]],0)</f>
        <v>0</v>
      </c>
      <c r="EA825" s="161"/>
      <c r="EB825" s="166">
        <f>IF(PMKAFAAPAYER[[#This Row],[ ]]="Payé",PMKAFAAPAYER[[#This Row],[24.12.2025]],0)</f>
        <v>0</v>
      </c>
      <c r="EC825" s="161"/>
      <c r="ED825" s="176">
        <f>IF(PMKAFAAPAYER[[#This Row],[ ]]="Payé",PMKAFAAPAYER[[#This Row],[31.12.2025]],0)</f>
        <v>0</v>
      </c>
      <c r="EE825" s="18">
        <f t="shared" si="197"/>
        <v>0</v>
      </c>
      <c r="EF825" s="11">
        <f t="shared" si="198"/>
        <v>0</v>
      </c>
      <c r="EG825" s="16">
        <f>+PMKAFAAPAYER[[#This Row],[CHF]]-PMKAFAAPAYER[[#This Row],[T2025]]</f>
        <v>0</v>
      </c>
    </row>
    <row r="826" spans="1:137" x14ac:dyDescent="0.3">
      <c r="A826" s="9">
        <f t="shared" si="199"/>
        <v>821</v>
      </c>
      <c r="B826" s="250"/>
      <c r="C826" s="251"/>
      <c r="D826" s="252"/>
      <c r="E826" s="253"/>
      <c r="F826" s="265">
        <f t="shared" si="200"/>
        <v>0</v>
      </c>
      <c r="G826" s="254"/>
      <c r="H826" s="255"/>
      <c r="I826" s="256"/>
      <c r="J826" s="14"/>
      <c r="K826" s="14"/>
      <c r="L826" s="14"/>
      <c r="N826" s="15"/>
      <c r="P826" s="258"/>
      <c r="Q826" s="259"/>
      <c r="R826" s="260"/>
      <c r="S826" s="166">
        <f>IF(PMKAFAAPAYER[[#This Row],[ ]]="Payé",PMKAFAAPAYER[[#This Row],[02.01.2025]],0)</f>
        <v>0</v>
      </c>
      <c r="T826" s="234"/>
      <c r="U826" s="166">
        <f>IF(PMKAFAAPAYER[[#This Row],[ ]]="Payé",PMKAFAAPAYER[[#This Row],[09.01.2025]],0)</f>
        <v>0</v>
      </c>
      <c r="V826" s="234"/>
      <c r="W826" s="166">
        <f>IF(PMKAFAAPAYER[[#This Row],[ ]]="Payé",PMKAFAAPAYER[[#This Row],[16.01.2025]],0)</f>
        <v>0</v>
      </c>
      <c r="X826" s="234"/>
      <c r="Y826" s="166">
        <f>IF(PMKAFAAPAYER[[#This Row],[ ]]="Payé",PMKAFAAPAYER[[#This Row],[23.01.2025]],0)</f>
        <v>0</v>
      </c>
      <c r="Z826" s="234"/>
      <c r="AA826" s="176">
        <f>IF(PMKAFAAPAYER[[#This Row],[ ]]="Payé",PMKAFAAPAYER[[#This Row],[30.01.2025]],0)</f>
        <v>0</v>
      </c>
      <c r="AB826" s="32">
        <f t="shared" si="186"/>
        <v>0</v>
      </c>
      <c r="AC826" s="234"/>
      <c r="AD826" s="166">
        <f>IF(PMKAFAAPAYER[[#This Row],[ ]]="Payé",PMKAFAAPAYER[[#This Row],[06.02.2025]],0)</f>
        <v>0</v>
      </c>
      <c r="AE826" s="234"/>
      <c r="AF826" s="166">
        <f>IF(PMKAFAAPAYER[[#This Row],[ ]]="Payé",PMKAFAAPAYER[[#This Row],[13.02.2025]],0)</f>
        <v>0</v>
      </c>
      <c r="AG826" s="234"/>
      <c r="AH826" s="166">
        <f>IF(PMKAFAAPAYER[[#This Row],[ ]]="Payé",PMKAFAAPAYER[[#This Row],[20.02.2025]],0)</f>
        <v>0</v>
      </c>
      <c r="AI826" s="234"/>
      <c r="AJ826" s="176">
        <f>IF(PMKAFAAPAYER[[#This Row],[ ]]="Payé",PMKAFAAPAYER[[#This Row],[27.02.2025]],0)</f>
        <v>0</v>
      </c>
      <c r="AK826" s="47">
        <f t="shared" si="187"/>
        <v>0</v>
      </c>
      <c r="AL826" s="162"/>
      <c r="AM826" s="166">
        <f>IF(PMKAFAAPAYER[[#This Row],[ ]]="Payé",PMKAFAAPAYER[[#This Row],[05.03.2025]],0)</f>
        <v>0</v>
      </c>
      <c r="AN826" s="161"/>
      <c r="AO826" s="166">
        <f>IF(PMKAFAAPAYER[[#This Row],[ ]]="Payé",PMKAFAAPAYER[[#This Row],[12.03.2025]],0)</f>
        <v>0</v>
      </c>
      <c r="AP826" s="161"/>
      <c r="AQ826" s="166">
        <f>IF(PMKAFAAPAYER[[#This Row],[ ]]="Payé",PMKAFAAPAYER[[#This Row],[19.03.2025]],0)</f>
        <v>0</v>
      </c>
      <c r="AR826" s="161"/>
      <c r="AS826" s="176">
        <f>IF(PMKAFAAPAYER[[#This Row],[ ]]="Payé",PMKAFAAPAYER[[#This Row],[26.03.2025]],0)</f>
        <v>0</v>
      </c>
      <c r="AT826" s="17">
        <f t="shared" si="188"/>
        <v>0</v>
      </c>
      <c r="AU826" s="162"/>
      <c r="AV826" s="166">
        <f>IF(PMKAFAAPAYER[[#This Row],[ ]]="Payé",PMKAFAAPAYER[[#This Row],[02.04.2025]],0)</f>
        <v>0</v>
      </c>
      <c r="AW826" s="161"/>
      <c r="AX826" s="166">
        <f>IF(PMKAFAAPAYER[[#This Row],[ ]]="Payé",PMKAFAAPAYER[[#This Row],[09.04.2025]],0)</f>
        <v>0</v>
      </c>
      <c r="AY826" s="161"/>
      <c r="AZ826" s="166">
        <f>IF(PMKAFAAPAYER[[#This Row],[ ]]="Payé",PMKAFAAPAYER[[#This Row],[16.04.2025]],0)</f>
        <v>0</v>
      </c>
      <c r="BA826" s="161"/>
      <c r="BB826" s="166">
        <f>IF(PMKAFAAPAYER[[#This Row],[ ]]="Payé",PMKAFAAPAYER[[#This Row],[23.04.2025]],0)</f>
        <v>0</v>
      </c>
      <c r="BC826" s="161"/>
      <c r="BD826" s="176">
        <f>IF(PMKAFAAPAYER[[#This Row],[ ]]="Payé",PMKAFAAPAYER[[#This Row],[30.04.2025]],0)</f>
        <v>0</v>
      </c>
      <c r="BE826" s="18">
        <f t="shared" si="189"/>
        <v>0</v>
      </c>
      <c r="BF826" s="162"/>
      <c r="BG826" s="166">
        <f>IF(PMKAFAAPAYER[[#This Row],[ ]]="Payé",PMKAFAAPAYER[[#This Row],[07.05.2025]],0)</f>
        <v>0</v>
      </c>
      <c r="BH826" s="161"/>
      <c r="BI826" s="166">
        <f>IF(PMKAFAAPAYER[[#This Row],[ ]]="Payé",PMKAFAAPAYER[[#This Row],[14.05.2025]],0)</f>
        <v>0</v>
      </c>
      <c r="BJ826" s="161"/>
      <c r="BK826" s="166">
        <f>IF(PMKAFAAPAYER[[#This Row],[ ]]="Payé",PMKAFAAPAYER[[#This Row],[21.05.2025]],0)</f>
        <v>0</v>
      </c>
      <c r="BL826" s="161"/>
      <c r="BM826" s="176">
        <f>IF(PMKAFAAPAYER[[#This Row],[ ]]="Payé",PMKAFAAPAYER[[#This Row],[28.05.2025]],0)</f>
        <v>0</v>
      </c>
      <c r="BN826" s="17">
        <f t="shared" si="190"/>
        <v>0</v>
      </c>
      <c r="BO826" s="162"/>
      <c r="BP826" s="166">
        <f>IF(PMKAFAAPAYER[[#This Row],[ ]]="Payé",PMKAFAAPAYER[[#This Row],[04.06.2025]],0)</f>
        <v>0</v>
      </c>
      <c r="BQ826" s="161"/>
      <c r="BR826" s="166">
        <f>IF(PMKAFAAPAYER[[#This Row],[ ]]="Payé",PMKAFAAPAYER[[#This Row],[11.06.2025]],0)</f>
        <v>0</v>
      </c>
      <c r="BS826" s="161"/>
      <c r="BT826" s="166">
        <f>IF(PMKAFAAPAYER[[#This Row],[ ]]="Payé",PMKAFAAPAYER[[#This Row],[18.06.2025]],0)</f>
        <v>0</v>
      </c>
      <c r="BU826" s="161"/>
      <c r="BV826" s="176">
        <f>IF(PMKAFAAPAYER[[#This Row],[ ]]="Payé",PMKAFAAPAYER[[#This Row],[25.06.2025]],0)</f>
        <v>0</v>
      </c>
      <c r="BW826" s="18">
        <f t="shared" si="191"/>
        <v>0</v>
      </c>
      <c r="BX826" s="162"/>
      <c r="BY826" s="166">
        <f>IF(PMKAFAAPAYER[[#This Row],[ ]]="Payé",PMKAFAAPAYER[[#This Row],[02.07.2025]],0)</f>
        <v>0</v>
      </c>
      <c r="BZ826" s="161"/>
      <c r="CA826" s="166">
        <f>IF(PMKAFAAPAYER[[#This Row],[ ]]="Payé",PMKAFAAPAYER[[#This Row],[09.07.2025]],0)</f>
        <v>0</v>
      </c>
      <c r="CB826" s="161"/>
      <c r="CC826" s="166">
        <f>IF(PMKAFAAPAYER[[#This Row],[ ]]="Payé",PMKAFAAPAYER[[#This Row],[16.07.2025]],0)</f>
        <v>0</v>
      </c>
      <c r="CD826" s="161"/>
      <c r="CE826" s="166">
        <f>IF(PMKAFAAPAYER[[#This Row],[ ]]="Payé",PMKAFAAPAYER[[#This Row],[23.07.2025]],0)</f>
        <v>0</v>
      </c>
      <c r="CF826" s="161"/>
      <c r="CG826" s="176">
        <f>IF(PMKAFAAPAYER[[#This Row],[ ]]="Payé",PMKAFAAPAYER[[#This Row],[30.07.2025]],0)</f>
        <v>0</v>
      </c>
      <c r="CH826" s="17">
        <f t="shared" si="192"/>
        <v>0</v>
      </c>
      <c r="CI826" s="162"/>
      <c r="CJ826" s="166">
        <f>IF(PMKAFAAPAYER[[#This Row],[ ]]="Payé",PMKAFAAPAYER[[#This Row],[06.08.2025]],0)</f>
        <v>0</v>
      </c>
      <c r="CK826" s="161"/>
      <c r="CL826" s="166">
        <f>IF(PMKAFAAPAYER[[#This Row],[ ]]="Payé",PMKAFAAPAYER[[#This Row],[13.08.2025]],0)</f>
        <v>0</v>
      </c>
      <c r="CM826" s="161"/>
      <c r="CN826" s="166">
        <f>IF(PMKAFAAPAYER[[#This Row],[ ]]="Payé",PMKAFAAPAYER[[#This Row],[20.08.2025]],0)</f>
        <v>0</v>
      </c>
      <c r="CO826" s="161"/>
      <c r="CP826" s="176">
        <f>IF(PMKAFAAPAYER[[#This Row],[ ]]="Payé",PMKAFAAPAYER[[#This Row],[27.08.2025]],0)</f>
        <v>0</v>
      </c>
      <c r="CQ826" s="18">
        <f t="shared" si="193"/>
        <v>0</v>
      </c>
      <c r="CR826" s="162"/>
      <c r="CS826" s="166">
        <f>IF(PMKAFAAPAYER[[#This Row],[ ]]="Payé",PMKAFAAPAYER[[#This Row],[03.09.2025]],0)</f>
        <v>0</v>
      </c>
      <c r="CT826" s="161"/>
      <c r="CU826" s="166">
        <f>IF(PMKAFAAPAYER[[#This Row],[ ]]="Payé",PMKAFAAPAYER[[#This Row],[10.09.2025]],0)</f>
        <v>0</v>
      </c>
      <c r="CV826" s="161"/>
      <c r="CW826" s="166">
        <f>IF(PMKAFAAPAYER[[#This Row],[ ]]="Payé",PMKAFAAPAYER[[#This Row],[17.09.2025]],0)</f>
        <v>0</v>
      </c>
      <c r="CX826" s="161"/>
      <c r="CY826" s="176">
        <f>IF(PMKAFAAPAYER[[#This Row],[ ]]="Payé",PMKAFAAPAYER[[#This Row],[24.09.2025]],0)</f>
        <v>0</v>
      </c>
      <c r="CZ826" s="17">
        <f t="shared" si="194"/>
        <v>0</v>
      </c>
      <c r="DA826" s="162"/>
      <c r="DB826" s="166">
        <f>IF(PMKAFAAPAYER[[#This Row],[ ]]="Payé",PMKAFAAPAYER[[#This Row],[01.10.2025]],0)</f>
        <v>0</v>
      </c>
      <c r="DC826" s="161"/>
      <c r="DD826" s="166">
        <f>IF(PMKAFAAPAYER[[#This Row],[ ]]="Payé",PMKAFAAPAYER[[#This Row],[08.10.2025]],0)</f>
        <v>0</v>
      </c>
      <c r="DE826" s="161"/>
      <c r="DF826" s="166">
        <f>IF(PMKAFAAPAYER[[#This Row],[ ]]="Payé",PMKAFAAPAYER[[#This Row],[15.10.2025]],0)</f>
        <v>0</v>
      </c>
      <c r="DG826" s="161"/>
      <c r="DH826" s="166">
        <f>IF(PMKAFAAPAYER[[#This Row],[ ]]="Payé",PMKAFAAPAYER[[#This Row],[22.10.2025]],0)</f>
        <v>0</v>
      </c>
      <c r="DI826" s="161"/>
      <c r="DJ826" s="176">
        <f>IF(PMKAFAAPAYER[[#This Row],[ ]]="Payé",PMKAFAAPAYER[[#This Row],[29.10.2025]],0)</f>
        <v>0</v>
      </c>
      <c r="DK826" s="18">
        <f t="shared" si="195"/>
        <v>0</v>
      </c>
      <c r="DL826" s="162"/>
      <c r="DM826" s="166">
        <f>IF(PMKAFAAPAYER[[#This Row],[ ]]="Payé",PMKAFAAPAYER[[#This Row],[05.11.2025]],0)</f>
        <v>0</v>
      </c>
      <c r="DN826" s="161"/>
      <c r="DO826" s="166">
        <f>IF(PMKAFAAPAYER[[#This Row],[ ]]="Payé",PMKAFAAPAYER[[#This Row],[12.11.2025]],0)</f>
        <v>0</v>
      </c>
      <c r="DP826" s="161"/>
      <c r="DQ826" s="166">
        <f>IF(PMKAFAAPAYER[[#This Row],[ ]]="Payé",PMKAFAAPAYER[[#This Row],[19.11.2025]],0)</f>
        <v>0</v>
      </c>
      <c r="DR826" s="161"/>
      <c r="DS826" s="176">
        <f>IF(PMKAFAAPAYER[[#This Row],[ ]]="Payé",PMKAFAAPAYER[[#This Row],[26.11.2025]],0)</f>
        <v>0</v>
      </c>
      <c r="DT826" s="17">
        <f t="shared" si="196"/>
        <v>0</v>
      </c>
      <c r="DU826" s="162"/>
      <c r="DV826" s="166">
        <f>IF(PMKAFAAPAYER[[#This Row],[ ]]="Payé",PMKAFAAPAYER[[#This Row],[03.12.2025]],0)</f>
        <v>0</v>
      </c>
      <c r="DW826" s="161"/>
      <c r="DX826" s="166">
        <f>IF(PMKAFAAPAYER[[#This Row],[ ]]="Payé",PMKAFAAPAYER[[#This Row],[10.12.2025]],0)</f>
        <v>0</v>
      </c>
      <c r="DY826" s="161"/>
      <c r="DZ826" s="166">
        <f>IF(PMKAFAAPAYER[[#This Row],[ ]]="Payé",PMKAFAAPAYER[[#This Row],[17.12.2025]],0)</f>
        <v>0</v>
      </c>
      <c r="EA826" s="161"/>
      <c r="EB826" s="166">
        <f>IF(PMKAFAAPAYER[[#This Row],[ ]]="Payé",PMKAFAAPAYER[[#This Row],[24.12.2025]],0)</f>
        <v>0</v>
      </c>
      <c r="EC826" s="161"/>
      <c r="ED826" s="176">
        <f>IF(PMKAFAAPAYER[[#This Row],[ ]]="Payé",PMKAFAAPAYER[[#This Row],[31.12.2025]],0)</f>
        <v>0</v>
      </c>
      <c r="EE826" s="18">
        <f t="shared" si="197"/>
        <v>0</v>
      </c>
      <c r="EF826" s="11">
        <f t="shared" si="198"/>
        <v>0</v>
      </c>
      <c r="EG826" s="16">
        <f>+PMKAFAAPAYER[[#This Row],[CHF]]-PMKAFAAPAYER[[#This Row],[T2025]]</f>
        <v>0</v>
      </c>
    </row>
    <row r="827" spans="1:137" x14ac:dyDescent="0.3">
      <c r="A827" s="9">
        <f t="shared" si="199"/>
        <v>822</v>
      </c>
      <c r="B827" s="250"/>
      <c r="C827" s="251"/>
      <c r="D827" s="252"/>
      <c r="E827" s="253"/>
      <c r="F827" s="265">
        <f t="shared" si="200"/>
        <v>0</v>
      </c>
      <c r="G827" s="254"/>
      <c r="H827" s="255"/>
      <c r="I827" s="256"/>
      <c r="J827" s="14"/>
      <c r="K827" s="14"/>
      <c r="L827" s="14"/>
      <c r="N827" s="15"/>
      <c r="P827" s="258"/>
      <c r="Q827" s="259"/>
      <c r="R827" s="260"/>
      <c r="S827" s="166">
        <f>IF(PMKAFAAPAYER[[#This Row],[ ]]="Payé",PMKAFAAPAYER[[#This Row],[02.01.2025]],0)</f>
        <v>0</v>
      </c>
      <c r="T827" s="234"/>
      <c r="U827" s="166">
        <f>IF(PMKAFAAPAYER[[#This Row],[ ]]="Payé",PMKAFAAPAYER[[#This Row],[09.01.2025]],0)</f>
        <v>0</v>
      </c>
      <c r="V827" s="234"/>
      <c r="W827" s="166">
        <f>IF(PMKAFAAPAYER[[#This Row],[ ]]="Payé",PMKAFAAPAYER[[#This Row],[16.01.2025]],0)</f>
        <v>0</v>
      </c>
      <c r="X827" s="234"/>
      <c r="Y827" s="166">
        <f>IF(PMKAFAAPAYER[[#This Row],[ ]]="Payé",PMKAFAAPAYER[[#This Row],[23.01.2025]],0)</f>
        <v>0</v>
      </c>
      <c r="Z827" s="234"/>
      <c r="AA827" s="176">
        <f>IF(PMKAFAAPAYER[[#This Row],[ ]]="Payé",PMKAFAAPAYER[[#This Row],[30.01.2025]],0)</f>
        <v>0</v>
      </c>
      <c r="AB827" s="32">
        <f t="shared" si="186"/>
        <v>0</v>
      </c>
      <c r="AC827" s="234"/>
      <c r="AD827" s="166">
        <f>IF(PMKAFAAPAYER[[#This Row],[ ]]="Payé",PMKAFAAPAYER[[#This Row],[06.02.2025]],0)</f>
        <v>0</v>
      </c>
      <c r="AE827" s="234"/>
      <c r="AF827" s="166">
        <f>IF(PMKAFAAPAYER[[#This Row],[ ]]="Payé",PMKAFAAPAYER[[#This Row],[13.02.2025]],0)</f>
        <v>0</v>
      </c>
      <c r="AG827" s="234"/>
      <c r="AH827" s="166">
        <f>IF(PMKAFAAPAYER[[#This Row],[ ]]="Payé",PMKAFAAPAYER[[#This Row],[20.02.2025]],0)</f>
        <v>0</v>
      </c>
      <c r="AI827" s="234"/>
      <c r="AJ827" s="176">
        <f>IF(PMKAFAAPAYER[[#This Row],[ ]]="Payé",PMKAFAAPAYER[[#This Row],[27.02.2025]],0)</f>
        <v>0</v>
      </c>
      <c r="AK827" s="47">
        <f t="shared" si="187"/>
        <v>0</v>
      </c>
      <c r="AL827" s="162"/>
      <c r="AM827" s="166">
        <f>IF(PMKAFAAPAYER[[#This Row],[ ]]="Payé",PMKAFAAPAYER[[#This Row],[05.03.2025]],0)</f>
        <v>0</v>
      </c>
      <c r="AN827" s="161"/>
      <c r="AO827" s="166">
        <f>IF(PMKAFAAPAYER[[#This Row],[ ]]="Payé",PMKAFAAPAYER[[#This Row],[12.03.2025]],0)</f>
        <v>0</v>
      </c>
      <c r="AP827" s="161"/>
      <c r="AQ827" s="166">
        <f>IF(PMKAFAAPAYER[[#This Row],[ ]]="Payé",PMKAFAAPAYER[[#This Row],[19.03.2025]],0)</f>
        <v>0</v>
      </c>
      <c r="AR827" s="161"/>
      <c r="AS827" s="176">
        <f>IF(PMKAFAAPAYER[[#This Row],[ ]]="Payé",PMKAFAAPAYER[[#This Row],[26.03.2025]],0)</f>
        <v>0</v>
      </c>
      <c r="AT827" s="17">
        <f t="shared" si="188"/>
        <v>0</v>
      </c>
      <c r="AU827" s="162"/>
      <c r="AV827" s="166">
        <f>IF(PMKAFAAPAYER[[#This Row],[ ]]="Payé",PMKAFAAPAYER[[#This Row],[02.04.2025]],0)</f>
        <v>0</v>
      </c>
      <c r="AW827" s="161"/>
      <c r="AX827" s="166">
        <f>IF(PMKAFAAPAYER[[#This Row],[ ]]="Payé",PMKAFAAPAYER[[#This Row],[09.04.2025]],0)</f>
        <v>0</v>
      </c>
      <c r="AY827" s="161"/>
      <c r="AZ827" s="166">
        <f>IF(PMKAFAAPAYER[[#This Row],[ ]]="Payé",PMKAFAAPAYER[[#This Row],[16.04.2025]],0)</f>
        <v>0</v>
      </c>
      <c r="BA827" s="161"/>
      <c r="BB827" s="166">
        <f>IF(PMKAFAAPAYER[[#This Row],[ ]]="Payé",PMKAFAAPAYER[[#This Row],[23.04.2025]],0)</f>
        <v>0</v>
      </c>
      <c r="BC827" s="161"/>
      <c r="BD827" s="176">
        <f>IF(PMKAFAAPAYER[[#This Row],[ ]]="Payé",PMKAFAAPAYER[[#This Row],[30.04.2025]],0)</f>
        <v>0</v>
      </c>
      <c r="BE827" s="18">
        <f t="shared" si="189"/>
        <v>0</v>
      </c>
      <c r="BF827" s="162"/>
      <c r="BG827" s="166">
        <f>IF(PMKAFAAPAYER[[#This Row],[ ]]="Payé",PMKAFAAPAYER[[#This Row],[07.05.2025]],0)</f>
        <v>0</v>
      </c>
      <c r="BH827" s="161"/>
      <c r="BI827" s="166">
        <f>IF(PMKAFAAPAYER[[#This Row],[ ]]="Payé",PMKAFAAPAYER[[#This Row],[14.05.2025]],0)</f>
        <v>0</v>
      </c>
      <c r="BJ827" s="161"/>
      <c r="BK827" s="166">
        <f>IF(PMKAFAAPAYER[[#This Row],[ ]]="Payé",PMKAFAAPAYER[[#This Row],[21.05.2025]],0)</f>
        <v>0</v>
      </c>
      <c r="BL827" s="161"/>
      <c r="BM827" s="176">
        <f>IF(PMKAFAAPAYER[[#This Row],[ ]]="Payé",PMKAFAAPAYER[[#This Row],[28.05.2025]],0)</f>
        <v>0</v>
      </c>
      <c r="BN827" s="17">
        <f t="shared" si="190"/>
        <v>0</v>
      </c>
      <c r="BO827" s="162"/>
      <c r="BP827" s="166">
        <f>IF(PMKAFAAPAYER[[#This Row],[ ]]="Payé",PMKAFAAPAYER[[#This Row],[04.06.2025]],0)</f>
        <v>0</v>
      </c>
      <c r="BQ827" s="161"/>
      <c r="BR827" s="166">
        <f>IF(PMKAFAAPAYER[[#This Row],[ ]]="Payé",PMKAFAAPAYER[[#This Row],[11.06.2025]],0)</f>
        <v>0</v>
      </c>
      <c r="BS827" s="161"/>
      <c r="BT827" s="166">
        <f>IF(PMKAFAAPAYER[[#This Row],[ ]]="Payé",PMKAFAAPAYER[[#This Row],[18.06.2025]],0)</f>
        <v>0</v>
      </c>
      <c r="BU827" s="161"/>
      <c r="BV827" s="176">
        <f>IF(PMKAFAAPAYER[[#This Row],[ ]]="Payé",PMKAFAAPAYER[[#This Row],[25.06.2025]],0)</f>
        <v>0</v>
      </c>
      <c r="BW827" s="18">
        <f t="shared" si="191"/>
        <v>0</v>
      </c>
      <c r="BX827" s="162"/>
      <c r="BY827" s="166">
        <f>IF(PMKAFAAPAYER[[#This Row],[ ]]="Payé",PMKAFAAPAYER[[#This Row],[02.07.2025]],0)</f>
        <v>0</v>
      </c>
      <c r="BZ827" s="161"/>
      <c r="CA827" s="166">
        <f>IF(PMKAFAAPAYER[[#This Row],[ ]]="Payé",PMKAFAAPAYER[[#This Row],[09.07.2025]],0)</f>
        <v>0</v>
      </c>
      <c r="CB827" s="161"/>
      <c r="CC827" s="166">
        <f>IF(PMKAFAAPAYER[[#This Row],[ ]]="Payé",PMKAFAAPAYER[[#This Row],[16.07.2025]],0)</f>
        <v>0</v>
      </c>
      <c r="CD827" s="161"/>
      <c r="CE827" s="166">
        <f>IF(PMKAFAAPAYER[[#This Row],[ ]]="Payé",PMKAFAAPAYER[[#This Row],[23.07.2025]],0)</f>
        <v>0</v>
      </c>
      <c r="CF827" s="161"/>
      <c r="CG827" s="176">
        <f>IF(PMKAFAAPAYER[[#This Row],[ ]]="Payé",PMKAFAAPAYER[[#This Row],[30.07.2025]],0)</f>
        <v>0</v>
      </c>
      <c r="CH827" s="17">
        <f t="shared" si="192"/>
        <v>0</v>
      </c>
      <c r="CI827" s="162"/>
      <c r="CJ827" s="166">
        <f>IF(PMKAFAAPAYER[[#This Row],[ ]]="Payé",PMKAFAAPAYER[[#This Row],[06.08.2025]],0)</f>
        <v>0</v>
      </c>
      <c r="CK827" s="161"/>
      <c r="CL827" s="166">
        <f>IF(PMKAFAAPAYER[[#This Row],[ ]]="Payé",PMKAFAAPAYER[[#This Row],[13.08.2025]],0)</f>
        <v>0</v>
      </c>
      <c r="CM827" s="161"/>
      <c r="CN827" s="166">
        <f>IF(PMKAFAAPAYER[[#This Row],[ ]]="Payé",PMKAFAAPAYER[[#This Row],[20.08.2025]],0)</f>
        <v>0</v>
      </c>
      <c r="CO827" s="161"/>
      <c r="CP827" s="176">
        <f>IF(PMKAFAAPAYER[[#This Row],[ ]]="Payé",PMKAFAAPAYER[[#This Row],[27.08.2025]],0)</f>
        <v>0</v>
      </c>
      <c r="CQ827" s="18">
        <f t="shared" si="193"/>
        <v>0</v>
      </c>
      <c r="CR827" s="162"/>
      <c r="CS827" s="166">
        <f>IF(PMKAFAAPAYER[[#This Row],[ ]]="Payé",PMKAFAAPAYER[[#This Row],[03.09.2025]],0)</f>
        <v>0</v>
      </c>
      <c r="CT827" s="161"/>
      <c r="CU827" s="166">
        <f>IF(PMKAFAAPAYER[[#This Row],[ ]]="Payé",PMKAFAAPAYER[[#This Row],[10.09.2025]],0)</f>
        <v>0</v>
      </c>
      <c r="CV827" s="161"/>
      <c r="CW827" s="166">
        <f>IF(PMKAFAAPAYER[[#This Row],[ ]]="Payé",PMKAFAAPAYER[[#This Row],[17.09.2025]],0)</f>
        <v>0</v>
      </c>
      <c r="CX827" s="161"/>
      <c r="CY827" s="176">
        <f>IF(PMKAFAAPAYER[[#This Row],[ ]]="Payé",PMKAFAAPAYER[[#This Row],[24.09.2025]],0)</f>
        <v>0</v>
      </c>
      <c r="CZ827" s="17">
        <f t="shared" si="194"/>
        <v>0</v>
      </c>
      <c r="DA827" s="162"/>
      <c r="DB827" s="166">
        <f>IF(PMKAFAAPAYER[[#This Row],[ ]]="Payé",PMKAFAAPAYER[[#This Row],[01.10.2025]],0)</f>
        <v>0</v>
      </c>
      <c r="DC827" s="161"/>
      <c r="DD827" s="166">
        <f>IF(PMKAFAAPAYER[[#This Row],[ ]]="Payé",PMKAFAAPAYER[[#This Row],[08.10.2025]],0)</f>
        <v>0</v>
      </c>
      <c r="DE827" s="161"/>
      <c r="DF827" s="166">
        <f>IF(PMKAFAAPAYER[[#This Row],[ ]]="Payé",PMKAFAAPAYER[[#This Row],[15.10.2025]],0)</f>
        <v>0</v>
      </c>
      <c r="DG827" s="161"/>
      <c r="DH827" s="166">
        <f>IF(PMKAFAAPAYER[[#This Row],[ ]]="Payé",PMKAFAAPAYER[[#This Row],[22.10.2025]],0)</f>
        <v>0</v>
      </c>
      <c r="DI827" s="161"/>
      <c r="DJ827" s="176">
        <f>IF(PMKAFAAPAYER[[#This Row],[ ]]="Payé",PMKAFAAPAYER[[#This Row],[29.10.2025]],0)</f>
        <v>0</v>
      </c>
      <c r="DK827" s="18">
        <f t="shared" si="195"/>
        <v>0</v>
      </c>
      <c r="DL827" s="162"/>
      <c r="DM827" s="166">
        <f>IF(PMKAFAAPAYER[[#This Row],[ ]]="Payé",PMKAFAAPAYER[[#This Row],[05.11.2025]],0)</f>
        <v>0</v>
      </c>
      <c r="DN827" s="161"/>
      <c r="DO827" s="166">
        <f>IF(PMKAFAAPAYER[[#This Row],[ ]]="Payé",PMKAFAAPAYER[[#This Row],[12.11.2025]],0)</f>
        <v>0</v>
      </c>
      <c r="DP827" s="161"/>
      <c r="DQ827" s="166">
        <f>IF(PMKAFAAPAYER[[#This Row],[ ]]="Payé",PMKAFAAPAYER[[#This Row],[19.11.2025]],0)</f>
        <v>0</v>
      </c>
      <c r="DR827" s="161"/>
      <c r="DS827" s="176">
        <f>IF(PMKAFAAPAYER[[#This Row],[ ]]="Payé",PMKAFAAPAYER[[#This Row],[26.11.2025]],0)</f>
        <v>0</v>
      </c>
      <c r="DT827" s="17">
        <f t="shared" si="196"/>
        <v>0</v>
      </c>
      <c r="DU827" s="162"/>
      <c r="DV827" s="166">
        <f>IF(PMKAFAAPAYER[[#This Row],[ ]]="Payé",PMKAFAAPAYER[[#This Row],[03.12.2025]],0)</f>
        <v>0</v>
      </c>
      <c r="DW827" s="161"/>
      <c r="DX827" s="166">
        <f>IF(PMKAFAAPAYER[[#This Row],[ ]]="Payé",PMKAFAAPAYER[[#This Row],[10.12.2025]],0)</f>
        <v>0</v>
      </c>
      <c r="DY827" s="161"/>
      <c r="DZ827" s="166">
        <f>IF(PMKAFAAPAYER[[#This Row],[ ]]="Payé",PMKAFAAPAYER[[#This Row],[17.12.2025]],0)</f>
        <v>0</v>
      </c>
      <c r="EA827" s="161"/>
      <c r="EB827" s="166">
        <f>IF(PMKAFAAPAYER[[#This Row],[ ]]="Payé",PMKAFAAPAYER[[#This Row],[24.12.2025]],0)</f>
        <v>0</v>
      </c>
      <c r="EC827" s="161"/>
      <c r="ED827" s="176">
        <f>IF(PMKAFAAPAYER[[#This Row],[ ]]="Payé",PMKAFAAPAYER[[#This Row],[31.12.2025]],0)</f>
        <v>0</v>
      </c>
      <c r="EE827" s="18">
        <f t="shared" si="197"/>
        <v>0</v>
      </c>
      <c r="EF827" s="11">
        <f t="shared" si="198"/>
        <v>0</v>
      </c>
      <c r="EG827" s="16">
        <f>+PMKAFAAPAYER[[#This Row],[CHF]]-PMKAFAAPAYER[[#This Row],[T2025]]</f>
        <v>0</v>
      </c>
    </row>
    <row r="828" spans="1:137" x14ac:dyDescent="0.3">
      <c r="A828" s="9">
        <f t="shared" si="199"/>
        <v>823</v>
      </c>
      <c r="B828" s="250"/>
      <c r="C828" s="251"/>
      <c r="D828" s="252"/>
      <c r="E828" s="253"/>
      <c r="F828" s="265">
        <f t="shared" si="200"/>
        <v>0</v>
      </c>
      <c r="G828" s="254"/>
      <c r="H828" s="255"/>
      <c r="I828" s="256"/>
      <c r="J828" s="14"/>
      <c r="K828" s="14"/>
      <c r="L828" s="14"/>
      <c r="N828" s="15"/>
      <c r="P828" s="258"/>
      <c r="Q828" s="259"/>
      <c r="R828" s="260"/>
      <c r="S828" s="166">
        <f>IF(PMKAFAAPAYER[[#This Row],[ ]]="Payé",PMKAFAAPAYER[[#This Row],[02.01.2025]],0)</f>
        <v>0</v>
      </c>
      <c r="T828" s="234"/>
      <c r="U828" s="166">
        <f>IF(PMKAFAAPAYER[[#This Row],[ ]]="Payé",PMKAFAAPAYER[[#This Row],[09.01.2025]],0)</f>
        <v>0</v>
      </c>
      <c r="V828" s="234"/>
      <c r="W828" s="166">
        <f>IF(PMKAFAAPAYER[[#This Row],[ ]]="Payé",PMKAFAAPAYER[[#This Row],[16.01.2025]],0)</f>
        <v>0</v>
      </c>
      <c r="X828" s="234"/>
      <c r="Y828" s="166">
        <f>IF(PMKAFAAPAYER[[#This Row],[ ]]="Payé",PMKAFAAPAYER[[#This Row],[23.01.2025]],0)</f>
        <v>0</v>
      </c>
      <c r="Z828" s="234"/>
      <c r="AA828" s="176">
        <f>IF(PMKAFAAPAYER[[#This Row],[ ]]="Payé",PMKAFAAPAYER[[#This Row],[30.01.2025]],0)</f>
        <v>0</v>
      </c>
      <c r="AB828" s="32">
        <f t="shared" si="186"/>
        <v>0</v>
      </c>
      <c r="AC828" s="234"/>
      <c r="AD828" s="166">
        <f>IF(PMKAFAAPAYER[[#This Row],[ ]]="Payé",PMKAFAAPAYER[[#This Row],[06.02.2025]],0)</f>
        <v>0</v>
      </c>
      <c r="AE828" s="234"/>
      <c r="AF828" s="166">
        <f>IF(PMKAFAAPAYER[[#This Row],[ ]]="Payé",PMKAFAAPAYER[[#This Row],[13.02.2025]],0)</f>
        <v>0</v>
      </c>
      <c r="AG828" s="234"/>
      <c r="AH828" s="166">
        <f>IF(PMKAFAAPAYER[[#This Row],[ ]]="Payé",PMKAFAAPAYER[[#This Row],[20.02.2025]],0)</f>
        <v>0</v>
      </c>
      <c r="AI828" s="234"/>
      <c r="AJ828" s="176">
        <f>IF(PMKAFAAPAYER[[#This Row],[ ]]="Payé",PMKAFAAPAYER[[#This Row],[27.02.2025]],0)</f>
        <v>0</v>
      </c>
      <c r="AK828" s="47">
        <f t="shared" si="187"/>
        <v>0</v>
      </c>
      <c r="AL828" s="162"/>
      <c r="AM828" s="166">
        <f>IF(PMKAFAAPAYER[[#This Row],[ ]]="Payé",PMKAFAAPAYER[[#This Row],[05.03.2025]],0)</f>
        <v>0</v>
      </c>
      <c r="AN828" s="161"/>
      <c r="AO828" s="166">
        <f>IF(PMKAFAAPAYER[[#This Row],[ ]]="Payé",PMKAFAAPAYER[[#This Row],[12.03.2025]],0)</f>
        <v>0</v>
      </c>
      <c r="AP828" s="161"/>
      <c r="AQ828" s="166">
        <f>IF(PMKAFAAPAYER[[#This Row],[ ]]="Payé",PMKAFAAPAYER[[#This Row],[19.03.2025]],0)</f>
        <v>0</v>
      </c>
      <c r="AR828" s="161"/>
      <c r="AS828" s="176">
        <f>IF(PMKAFAAPAYER[[#This Row],[ ]]="Payé",PMKAFAAPAYER[[#This Row],[26.03.2025]],0)</f>
        <v>0</v>
      </c>
      <c r="AT828" s="17">
        <f t="shared" si="188"/>
        <v>0</v>
      </c>
      <c r="AU828" s="162"/>
      <c r="AV828" s="166">
        <f>IF(PMKAFAAPAYER[[#This Row],[ ]]="Payé",PMKAFAAPAYER[[#This Row],[02.04.2025]],0)</f>
        <v>0</v>
      </c>
      <c r="AW828" s="161"/>
      <c r="AX828" s="166">
        <f>IF(PMKAFAAPAYER[[#This Row],[ ]]="Payé",PMKAFAAPAYER[[#This Row],[09.04.2025]],0)</f>
        <v>0</v>
      </c>
      <c r="AY828" s="161"/>
      <c r="AZ828" s="166">
        <f>IF(PMKAFAAPAYER[[#This Row],[ ]]="Payé",PMKAFAAPAYER[[#This Row],[16.04.2025]],0)</f>
        <v>0</v>
      </c>
      <c r="BA828" s="161"/>
      <c r="BB828" s="166">
        <f>IF(PMKAFAAPAYER[[#This Row],[ ]]="Payé",PMKAFAAPAYER[[#This Row],[23.04.2025]],0)</f>
        <v>0</v>
      </c>
      <c r="BC828" s="161"/>
      <c r="BD828" s="176">
        <f>IF(PMKAFAAPAYER[[#This Row],[ ]]="Payé",PMKAFAAPAYER[[#This Row],[30.04.2025]],0)</f>
        <v>0</v>
      </c>
      <c r="BE828" s="18">
        <f t="shared" si="189"/>
        <v>0</v>
      </c>
      <c r="BF828" s="162"/>
      <c r="BG828" s="166">
        <f>IF(PMKAFAAPAYER[[#This Row],[ ]]="Payé",PMKAFAAPAYER[[#This Row],[07.05.2025]],0)</f>
        <v>0</v>
      </c>
      <c r="BH828" s="161"/>
      <c r="BI828" s="166">
        <f>IF(PMKAFAAPAYER[[#This Row],[ ]]="Payé",PMKAFAAPAYER[[#This Row],[14.05.2025]],0)</f>
        <v>0</v>
      </c>
      <c r="BJ828" s="161"/>
      <c r="BK828" s="166">
        <f>IF(PMKAFAAPAYER[[#This Row],[ ]]="Payé",PMKAFAAPAYER[[#This Row],[21.05.2025]],0)</f>
        <v>0</v>
      </c>
      <c r="BL828" s="161"/>
      <c r="BM828" s="176">
        <f>IF(PMKAFAAPAYER[[#This Row],[ ]]="Payé",PMKAFAAPAYER[[#This Row],[28.05.2025]],0)</f>
        <v>0</v>
      </c>
      <c r="BN828" s="17">
        <f t="shared" si="190"/>
        <v>0</v>
      </c>
      <c r="BO828" s="162"/>
      <c r="BP828" s="166">
        <f>IF(PMKAFAAPAYER[[#This Row],[ ]]="Payé",PMKAFAAPAYER[[#This Row],[04.06.2025]],0)</f>
        <v>0</v>
      </c>
      <c r="BQ828" s="161"/>
      <c r="BR828" s="166">
        <f>IF(PMKAFAAPAYER[[#This Row],[ ]]="Payé",PMKAFAAPAYER[[#This Row],[11.06.2025]],0)</f>
        <v>0</v>
      </c>
      <c r="BS828" s="161"/>
      <c r="BT828" s="166">
        <f>IF(PMKAFAAPAYER[[#This Row],[ ]]="Payé",PMKAFAAPAYER[[#This Row],[18.06.2025]],0)</f>
        <v>0</v>
      </c>
      <c r="BU828" s="161"/>
      <c r="BV828" s="176">
        <f>IF(PMKAFAAPAYER[[#This Row],[ ]]="Payé",PMKAFAAPAYER[[#This Row],[25.06.2025]],0)</f>
        <v>0</v>
      </c>
      <c r="BW828" s="18">
        <f t="shared" si="191"/>
        <v>0</v>
      </c>
      <c r="BX828" s="162"/>
      <c r="BY828" s="166">
        <f>IF(PMKAFAAPAYER[[#This Row],[ ]]="Payé",PMKAFAAPAYER[[#This Row],[02.07.2025]],0)</f>
        <v>0</v>
      </c>
      <c r="BZ828" s="161"/>
      <c r="CA828" s="166">
        <f>IF(PMKAFAAPAYER[[#This Row],[ ]]="Payé",PMKAFAAPAYER[[#This Row],[09.07.2025]],0)</f>
        <v>0</v>
      </c>
      <c r="CB828" s="161"/>
      <c r="CC828" s="166">
        <f>IF(PMKAFAAPAYER[[#This Row],[ ]]="Payé",PMKAFAAPAYER[[#This Row],[16.07.2025]],0)</f>
        <v>0</v>
      </c>
      <c r="CD828" s="161"/>
      <c r="CE828" s="166">
        <f>IF(PMKAFAAPAYER[[#This Row],[ ]]="Payé",PMKAFAAPAYER[[#This Row],[23.07.2025]],0)</f>
        <v>0</v>
      </c>
      <c r="CF828" s="161"/>
      <c r="CG828" s="176">
        <f>IF(PMKAFAAPAYER[[#This Row],[ ]]="Payé",PMKAFAAPAYER[[#This Row],[30.07.2025]],0)</f>
        <v>0</v>
      </c>
      <c r="CH828" s="17">
        <f t="shared" si="192"/>
        <v>0</v>
      </c>
      <c r="CI828" s="162"/>
      <c r="CJ828" s="166">
        <f>IF(PMKAFAAPAYER[[#This Row],[ ]]="Payé",PMKAFAAPAYER[[#This Row],[06.08.2025]],0)</f>
        <v>0</v>
      </c>
      <c r="CK828" s="161"/>
      <c r="CL828" s="166">
        <f>IF(PMKAFAAPAYER[[#This Row],[ ]]="Payé",PMKAFAAPAYER[[#This Row],[13.08.2025]],0)</f>
        <v>0</v>
      </c>
      <c r="CM828" s="161"/>
      <c r="CN828" s="166">
        <f>IF(PMKAFAAPAYER[[#This Row],[ ]]="Payé",PMKAFAAPAYER[[#This Row],[20.08.2025]],0)</f>
        <v>0</v>
      </c>
      <c r="CO828" s="161"/>
      <c r="CP828" s="176">
        <f>IF(PMKAFAAPAYER[[#This Row],[ ]]="Payé",PMKAFAAPAYER[[#This Row],[27.08.2025]],0)</f>
        <v>0</v>
      </c>
      <c r="CQ828" s="18">
        <f t="shared" si="193"/>
        <v>0</v>
      </c>
      <c r="CR828" s="162"/>
      <c r="CS828" s="166">
        <f>IF(PMKAFAAPAYER[[#This Row],[ ]]="Payé",PMKAFAAPAYER[[#This Row],[03.09.2025]],0)</f>
        <v>0</v>
      </c>
      <c r="CT828" s="161"/>
      <c r="CU828" s="166">
        <f>IF(PMKAFAAPAYER[[#This Row],[ ]]="Payé",PMKAFAAPAYER[[#This Row],[10.09.2025]],0)</f>
        <v>0</v>
      </c>
      <c r="CV828" s="161"/>
      <c r="CW828" s="166">
        <f>IF(PMKAFAAPAYER[[#This Row],[ ]]="Payé",PMKAFAAPAYER[[#This Row],[17.09.2025]],0)</f>
        <v>0</v>
      </c>
      <c r="CX828" s="161"/>
      <c r="CY828" s="176">
        <f>IF(PMKAFAAPAYER[[#This Row],[ ]]="Payé",PMKAFAAPAYER[[#This Row],[24.09.2025]],0)</f>
        <v>0</v>
      </c>
      <c r="CZ828" s="17">
        <f t="shared" si="194"/>
        <v>0</v>
      </c>
      <c r="DA828" s="162"/>
      <c r="DB828" s="166">
        <f>IF(PMKAFAAPAYER[[#This Row],[ ]]="Payé",PMKAFAAPAYER[[#This Row],[01.10.2025]],0)</f>
        <v>0</v>
      </c>
      <c r="DC828" s="161"/>
      <c r="DD828" s="166">
        <f>IF(PMKAFAAPAYER[[#This Row],[ ]]="Payé",PMKAFAAPAYER[[#This Row],[08.10.2025]],0)</f>
        <v>0</v>
      </c>
      <c r="DE828" s="161"/>
      <c r="DF828" s="166">
        <f>IF(PMKAFAAPAYER[[#This Row],[ ]]="Payé",PMKAFAAPAYER[[#This Row],[15.10.2025]],0)</f>
        <v>0</v>
      </c>
      <c r="DG828" s="161"/>
      <c r="DH828" s="166">
        <f>IF(PMKAFAAPAYER[[#This Row],[ ]]="Payé",PMKAFAAPAYER[[#This Row],[22.10.2025]],0)</f>
        <v>0</v>
      </c>
      <c r="DI828" s="161"/>
      <c r="DJ828" s="176">
        <f>IF(PMKAFAAPAYER[[#This Row],[ ]]="Payé",PMKAFAAPAYER[[#This Row],[29.10.2025]],0)</f>
        <v>0</v>
      </c>
      <c r="DK828" s="18">
        <f t="shared" si="195"/>
        <v>0</v>
      </c>
      <c r="DL828" s="162"/>
      <c r="DM828" s="166">
        <f>IF(PMKAFAAPAYER[[#This Row],[ ]]="Payé",PMKAFAAPAYER[[#This Row],[05.11.2025]],0)</f>
        <v>0</v>
      </c>
      <c r="DN828" s="161"/>
      <c r="DO828" s="166">
        <f>IF(PMKAFAAPAYER[[#This Row],[ ]]="Payé",PMKAFAAPAYER[[#This Row],[12.11.2025]],0)</f>
        <v>0</v>
      </c>
      <c r="DP828" s="161"/>
      <c r="DQ828" s="166">
        <f>IF(PMKAFAAPAYER[[#This Row],[ ]]="Payé",PMKAFAAPAYER[[#This Row],[19.11.2025]],0)</f>
        <v>0</v>
      </c>
      <c r="DR828" s="161"/>
      <c r="DS828" s="176">
        <f>IF(PMKAFAAPAYER[[#This Row],[ ]]="Payé",PMKAFAAPAYER[[#This Row],[26.11.2025]],0)</f>
        <v>0</v>
      </c>
      <c r="DT828" s="17">
        <f t="shared" si="196"/>
        <v>0</v>
      </c>
      <c r="DU828" s="162"/>
      <c r="DV828" s="166">
        <f>IF(PMKAFAAPAYER[[#This Row],[ ]]="Payé",PMKAFAAPAYER[[#This Row],[03.12.2025]],0)</f>
        <v>0</v>
      </c>
      <c r="DW828" s="161"/>
      <c r="DX828" s="166">
        <f>IF(PMKAFAAPAYER[[#This Row],[ ]]="Payé",PMKAFAAPAYER[[#This Row],[10.12.2025]],0)</f>
        <v>0</v>
      </c>
      <c r="DY828" s="161"/>
      <c r="DZ828" s="166">
        <f>IF(PMKAFAAPAYER[[#This Row],[ ]]="Payé",PMKAFAAPAYER[[#This Row],[17.12.2025]],0)</f>
        <v>0</v>
      </c>
      <c r="EA828" s="161"/>
      <c r="EB828" s="166">
        <f>IF(PMKAFAAPAYER[[#This Row],[ ]]="Payé",PMKAFAAPAYER[[#This Row],[24.12.2025]],0)</f>
        <v>0</v>
      </c>
      <c r="EC828" s="161"/>
      <c r="ED828" s="176">
        <f>IF(PMKAFAAPAYER[[#This Row],[ ]]="Payé",PMKAFAAPAYER[[#This Row],[31.12.2025]],0)</f>
        <v>0</v>
      </c>
      <c r="EE828" s="18">
        <f t="shared" si="197"/>
        <v>0</v>
      </c>
      <c r="EF828" s="11">
        <f t="shared" si="198"/>
        <v>0</v>
      </c>
      <c r="EG828" s="16">
        <f>+PMKAFAAPAYER[[#This Row],[CHF]]-PMKAFAAPAYER[[#This Row],[T2025]]</f>
        <v>0</v>
      </c>
    </row>
    <row r="829" spans="1:137" x14ac:dyDescent="0.3">
      <c r="A829" s="9">
        <f t="shared" si="199"/>
        <v>824</v>
      </c>
      <c r="B829" s="250"/>
      <c r="C829" s="251"/>
      <c r="D829" s="252"/>
      <c r="E829" s="253"/>
      <c r="F829" s="265">
        <f t="shared" si="200"/>
        <v>0</v>
      </c>
      <c r="G829" s="254"/>
      <c r="H829" s="255"/>
      <c r="I829" s="256"/>
      <c r="J829" s="14"/>
      <c r="K829" s="14"/>
      <c r="L829" s="14"/>
      <c r="N829" s="15"/>
      <c r="P829" s="258"/>
      <c r="Q829" s="259"/>
      <c r="R829" s="260"/>
      <c r="S829" s="166">
        <f>IF(PMKAFAAPAYER[[#This Row],[ ]]="Payé",PMKAFAAPAYER[[#This Row],[02.01.2025]],0)</f>
        <v>0</v>
      </c>
      <c r="T829" s="234"/>
      <c r="U829" s="166">
        <f>IF(PMKAFAAPAYER[[#This Row],[ ]]="Payé",PMKAFAAPAYER[[#This Row],[09.01.2025]],0)</f>
        <v>0</v>
      </c>
      <c r="V829" s="234"/>
      <c r="W829" s="166">
        <f>IF(PMKAFAAPAYER[[#This Row],[ ]]="Payé",PMKAFAAPAYER[[#This Row],[16.01.2025]],0)</f>
        <v>0</v>
      </c>
      <c r="X829" s="234"/>
      <c r="Y829" s="166">
        <f>IF(PMKAFAAPAYER[[#This Row],[ ]]="Payé",PMKAFAAPAYER[[#This Row],[23.01.2025]],0)</f>
        <v>0</v>
      </c>
      <c r="Z829" s="234"/>
      <c r="AA829" s="176">
        <f>IF(PMKAFAAPAYER[[#This Row],[ ]]="Payé",PMKAFAAPAYER[[#This Row],[30.01.2025]],0)</f>
        <v>0</v>
      </c>
      <c r="AB829" s="32">
        <f t="shared" si="186"/>
        <v>0</v>
      </c>
      <c r="AC829" s="234"/>
      <c r="AD829" s="166">
        <f>IF(PMKAFAAPAYER[[#This Row],[ ]]="Payé",PMKAFAAPAYER[[#This Row],[06.02.2025]],0)</f>
        <v>0</v>
      </c>
      <c r="AE829" s="234"/>
      <c r="AF829" s="166">
        <f>IF(PMKAFAAPAYER[[#This Row],[ ]]="Payé",PMKAFAAPAYER[[#This Row],[13.02.2025]],0)</f>
        <v>0</v>
      </c>
      <c r="AG829" s="234"/>
      <c r="AH829" s="166">
        <f>IF(PMKAFAAPAYER[[#This Row],[ ]]="Payé",PMKAFAAPAYER[[#This Row],[20.02.2025]],0)</f>
        <v>0</v>
      </c>
      <c r="AI829" s="234"/>
      <c r="AJ829" s="176">
        <f>IF(PMKAFAAPAYER[[#This Row],[ ]]="Payé",PMKAFAAPAYER[[#This Row],[27.02.2025]],0)</f>
        <v>0</v>
      </c>
      <c r="AK829" s="47">
        <f t="shared" si="187"/>
        <v>0</v>
      </c>
      <c r="AL829" s="162"/>
      <c r="AM829" s="166">
        <f>IF(PMKAFAAPAYER[[#This Row],[ ]]="Payé",PMKAFAAPAYER[[#This Row],[05.03.2025]],0)</f>
        <v>0</v>
      </c>
      <c r="AN829" s="161"/>
      <c r="AO829" s="166">
        <f>IF(PMKAFAAPAYER[[#This Row],[ ]]="Payé",PMKAFAAPAYER[[#This Row],[12.03.2025]],0)</f>
        <v>0</v>
      </c>
      <c r="AP829" s="161"/>
      <c r="AQ829" s="166">
        <f>IF(PMKAFAAPAYER[[#This Row],[ ]]="Payé",PMKAFAAPAYER[[#This Row],[19.03.2025]],0)</f>
        <v>0</v>
      </c>
      <c r="AR829" s="161"/>
      <c r="AS829" s="176">
        <f>IF(PMKAFAAPAYER[[#This Row],[ ]]="Payé",PMKAFAAPAYER[[#This Row],[26.03.2025]],0)</f>
        <v>0</v>
      </c>
      <c r="AT829" s="17">
        <f t="shared" si="188"/>
        <v>0</v>
      </c>
      <c r="AU829" s="162"/>
      <c r="AV829" s="166">
        <f>IF(PMKAFAAPAYER[[#This Row],[ ]]="Payé",PMKAFAAPAYER[[#This Row],[02.04.2025]],0)</f>
        <v>0</v>
      </c>
      <c r="AW829" s="161"/>
      <c r="AX829" s="166">
        <f>IF(PMKAFAAPAYER[[#This Row],[ ]]="Payé",PMKAFAAPAYER[[#This Row],[09.04.2025]],0)</f>
        <v>0</v>
      </c>
      <c r="AY829" s="161"/>
      <c r="AZ829" s="166">
        <f>IF(PMKAFAAPAYER[[#This Row],[ ]]="Payé",PMKAFAAPAYER[[#This Row],[16.04.2025]],0)</f>
        <v>0</v>
      </c>
      <c r="BA829" s="161"/>
      <c r="BB829" s="166">
        <f>IF(PMKAFAAPAYER[[#This Row],[ ]]="Payé",PMKAFAAPAYER[[#This Row],[23.04.2025]],0)</f>
        <v>0</v>
      </c>
      <c r="BC829" s="161"/>
      <c r="BD829" s="176">
        <f>IF(PMKAFAAPAYER[[#This Row],[ ]]="Payé",PMKAFAAPAYER[[#This Row],[30.04.2025]],0)</f>
        <v>0</v>
      </c>
      <c r="BE829" s="18">
        <f t="shared" si="189"/>
        <v>0</v>
      </c>
      <c r="BF829" s="162"/>
      <c r="BG829" s="166">
        <f>IF(PMKAFAAPAYER[[#This Row],[ ]]="Payé",PMKAFAAPAYER[[#This Row],[07.05.2025]],0)</f>
        <v>0</v>
      </c>
      <c r="BH829" s="161"/>
      <c r="BI829" s="166">
        <f>IF(PMKAFAAPAYER[[#This Row],[ ]]="Payé",PMKAFAAPAYER[[#This Row],[14.05.2025]],0)</f>
        <v>0</v>
      </c>
      <c r="BJ829" s="161"/>
      <c r="BK829" s="166">
        <f>IF(PMKAFAAPAYER[[#This Row],[ ]]="Payé",PMKAFAAPAYER[[#This Row],[21.05.2025]],0)</f>
        <v>0</v>
      </c>
      <c r="BL829" s="161"/>
      <c r="BM829" s="176">
        <f>IF(PMKAFAAPAYER[[#This Row],[ ]]="Payé",PMKAFAAPAYER[[#This Row],[28.05.2025]],0)</f>
        <v>0</v>
      </c>
      <c r="BN829" s="17">
        <f t="shared" si="190"/>
        <v>0</v>
      </c>
      <c r="BO829" s="162"/>
      <c r="BP829" s="166">
        <f>IF(PMKAFAAPAYER[[#This Row],[ ]]="Payé",PMKAFAAPAYER[[#This Row],[04.06.2025]],0)</f>
        <v>0</v>
      </c>
      <c r="BQ829" s="161"/>
      <c r="BR829" s="166">
        <f>IF(PMKAFAAPAYER[[#This Row],[ ]]="Payé",PMKAFAAPAYER[[#This Row],[11.06.2025]],0)</f>
        <v>0</v>
      </c>
      <c r="BS829" s="161"/>
      <c r="BT829" s="166">
        <f>IF(PMKAFAAPAYER[[#This Row],[ ]]="Payé",PMKAFAAPAYER[[#This Row],[18.06.2025]],0)</f>
        <v>0</v>
      </c>
      <c r="BU829" s="161"/>
      <c r="BV829" s="176">
        <f>IF(PMKAFAAPAYER[[#This Row],[ ]]="Payé",PMKAFAAPAYER[[#This Row],[25.06.2025]],0)</f>
        <v>0</v>
      </c>
      <c r="BW829" s="18">
        <f t="shared" si="191"/>
        <v>0</v>
      </c>
      <c r="BX829" s="162"/>
      <c r="BY829" s="166">
        <f>IF(PMKAFAAPAYER[[#This Row],[ ]]="Payé",PMKAFAAPAYER[[#This Row],[02.07.2025]],0)</f>
        <v>0</v>
      </c>
      <c r="BZ829" s="161"/>
      <c r="CA829" s="166">
        <f>IF(PMKAFAAPAYER[[#This Row],[ ]]="Payé",PMKAFAAPAYER[[#This Row],[09.07.2025]],0)</f>
        <v>0</v>
      </c>
      <c r="CB829" s="161"/>
      <c r="CC829" s="166">
        <f>IF(PMKAFAAPAYER[[#This Row],[ ]]="Payé",PMKAFAAPAYER[[#This Row],[16.07.2025]],0)</f>
        <v>0</v>
      </c>
      <c r="CD829" s="161"/>
      <c r="CE829" s="166">
        <f>IF(PMKAFAAPAYER[[#This Row],[ ]]="Payé",PMKAFAAPAYER[[#This Row],[23.07.2025]],0)</f>
        <v>0</v>
      </c>
      <c r="CF829" s="161"/>
      <c r="CG829" s="176">
        <f>IF(PMKAFAAPAYER[[#This Row],[ ]]="Payé",PMKAFAAPAYER[[#This Row],[30.07.2025]],0)</f>
        <v>0</v>
      </c>
      <c r="CH829" s="17">
        <f t="shared" si="192"/>
        <v>0</v>
      </c>
      <c r="CI829" s="162"/>
      <c r="CJ829" s="166">
        <f>IF(PMKAFAAPAYER[[#This Row],[ ]]="Payé",PMKAFAAPAYER[[#This Row],[06.08.2025]],0)</f>
        <v>0</v>
      </c>
      <c r="CK829" s="161"/>
      <c r="CL829" s="166">
        <f>IF(PMKAFAAPAYER[[#This Row],[ ]]="Payé",PMKAFAAPAYER[[#This Row],[13.08.2025]],0)</f>
        <v>0</v>
      </c>
      <c r="CM829" s="161"/>
      <c r="CN829" s="166">
        <f>IF(PMKAFAAPAYER[[#This Row],[ ]]="Payé",PMKAFAAPAYER[[#This Row],[20.08.2025]],0)</f>
        <v>0</v>
      </c>
      <c r="CO829" s="161"/>
      <c r="CP829" s="176">
        <f>IF(PMKAFAAPAYER[[#This Row],[ ]]="Payé",PMKAFAAPAYER[[#This Row],[27.08.2025]],0)</f>
        <v>0</v>
      </c>
      <c r="CQ829" s="18">
        <f t="shared" si="193"/>
        <v>0</v>
      </c>
      <c r="CR829" s="162"/>
      <c r="CS829" s="166">
        <f>IF(PMKAFAAPAYER[[#This Row],[ ]]="Payé",PMKAFAAPAYER[[#This Row],[03.09.2025]],0)</f>
        <v>0</v>
      </c>
      <c r="CT829" s="161"/>
      <c r="CU829" s="166">
        <f>IF(PMKAFAAPAYER[[#This Row],[ ]]="Payé",PMKAFAAPAYER[[#This Row],[10.09.2025]],0)</f>
        <v>0</v>
      </c>
      <c r="CV829" s="161"/>
      <c r="CW829" s="166">
        <f>IF(PMKAFAAPAYER[[#This Row],[ ]]="Payé",PMKAFAAPAYER[[#This Row],[17.09.2025]],0)</f>
        <v>0</v>
      </c>
      <c r="CX829" s="161"/>
      <c r="CY829" s="176">
        <f>IF(PMKAFAAPAYER[[#This Row],[ ]]="Payé",PMKAFAAPAYER[[#This Row],[24.09.2025]],0)</f>
        <v>0</v>
      </c>
      <c r="CZ829" s="17">
        <f t="shared" si="194"/>
        <v>0</v>
      </c>
      <c r="DA829" s="162"/>
      <c r="DB829" s="166">
        <f>IF(PMKAFAAPAYER[[#This Row],[ ]]="Payé",PMKAFAAPAYER[[#This Row],[01.10.2025]],0)</f>
        <v>0</v>
      </c>
      <c r="DC829" s="161"/>
      <c r="DD829" s="166">
        <f>IF(PMKAFAAPAYER[[#This Row],[ ]]="Payé",PMKAFAAPAYER[[#This Row],[08.10.2025]],0)</f>
        <v>0</v>
      </c>
      <c r="DE829" s="161"/>
      <c r="DF829" s="166">
        <f>IF(PMKAFAAPAYER[[#This Row],[ ]]="Payé",PMKAFAAPAYER[[#This Row],[15.10.2025]],0)</f>
        <v>0</v>
      </c>
      <c r="DG829" s="161"/>
      <c r="DH829" s="166">
        <f>IF(PMKAFAAPAYER[[#This Row],[ ]]="Payé",PMKAFAAPAYER[[#This Row],[22.10.2025]],0)</f>
        <v>0</v>
      </c>
      <c r="DI829" s="161"/>
      <c r="DJ829" s="176">
        <f>IF(PMKAFAAPAYER[[#This Row],[ ]]="Payé",PMKAFAAPAYER[[#This Row],[29.10.2025]],0)</f>
        <v>0</v>
      </c>
      <c r="DK829" s="18">
        <f t="shared" si="195"/>
        <v>0</v>
      </c>
      <c r="DL829" s="162"/>
      <c r="DM829" s="166">
        <f>IF(PMKAFAAPAYER[[#This Row],[ ]]="Payé",PMKAFAAPAYER[[#This Row],[05.11.2025]],0)</f>
        <v>0</v>
      </c>
      <c r="DN829" s="161"/>
      <c r="DO829" s="166">
        <f>IF(PMKAFAAPAYER[[#This Row],[ ]]="Payé",PMKAFAAPAYER[[#This Row],[12.11.2025]],0)</f>
        <v>0</v>
      </c>
      <c r="DP829" s="161"/>
      <c r="DQ829" s="166">
        <f>IF(PMKAFAAPAYER[[#This Row],[ ]]="Payé",PMKAFAAPAYER[[#This Row],[19.11.2025]],0)</f>
        <v>0</v>
      </c>
      <c r="DR829" s="161"/>
      <c r="DS829" s="176">
        <f>IF(PMKAFAAPAYER[[#This Row],[ ]]="Payé",PMKAFAAPAYER[[#This Row],[26.11.2025]],0)</f>
        <v>0</v>
      </c>
      <c r="DT829" s="17">
        <f t="shared" si="196"/>
        <v>0</v>
      </c>
      <c r="DU829" s="162"/>
      <c r="DV829" s="166">
        <f>IF(PMKAFAAPAYER[[#This Row],[ ]]="Payé",PMKAFAAPAYER[[#This Row],[03.12.2025]],0)</f>
        <v>0</v>
      </c>
      <c r="DW829" s="161"/>
      <c r="DX829" s="166">
        <f>IF(PMKAFAAPAYER[[#This Row],[ ]]="Payé",PMKAFAAPAYER[[#This Row],[10.12.2025]],0)</f>
        <v>0</v>
      </c>
      <c r="DY829" s="161"/>
      <c r="DZ829" s="166">
        <f>IF(PMKAFAAPAYER[[#This Row],[ ]]="Payé",PMKAFAAPAYER[[#This Row],[17.12.2025]],0)</f>
        <v>0</v>
      </c>
      <c r="EA829" s="161"/>
      <c r="EB829" s="166">
        <f>IF(PMKAFAAPAYER[[#This Row],[ ]]="Payé",PMKAFAAPAYER[[#This Row],[24.12.2025]],0)</f>
        <v>0</v>
      </c>
      <c r="EC829" s="161"/>
      <c r="ED829" s="176">
        <f>IF(PMKAFAAPAYER[[#This Row],[ ]]="Payé",PMKAFAAPAYER[[#This Row],[31.12.2025]],0)</f>
        <v>0</v>
      </c>
      <c r="EE829" s="18">
        <f t="shared" si="197"/>
        <v>0</v>
      </c>
      <c r="EF829" s="11">
        <f t="shared" si="198"/>
        <v>0</v>
      </c>
      <c r="EG829" s="16">
        <f>+PMKAFAAPAYER[[#This Row],[CHF]]-PMKAFAAPAYER[[#This Row],[T2025]]</f>
        <v>0</v>
      </c>
    </row>
    <row r="830" spans="1:137" x14ac:dyDescent="0.3">
      <c r="A830" s="9">
        <f t="shared" si="199"/>
        <v>825</v>
      </c>
      <c r="B830" s="250"/>
      <c r="C830" s="251"/>
      <c r="D830" s="252"/>
      <c r="E830" s="253"/>
      <c r="F830" s="265">
        <f t="shared" si="200"/>
        <v>0</v>
      </c>
      <c r="G830" s="254"/>
      <c r="H830" s="255"/>
      <c r="I830" s="256"/>
      <c r="J830" s="14"/>
      <c r="K830" s="14"/>
      <c r="L830" s="14"/>
      <c r="N830" s="15"/>
      <c r="P830" s="258"/>
      <c r="Q830" s="259"/>
      <c r="R830" s="260"/>
      <c r="S830" s="166">
        <f>IF(PMKAFAAPAYER[[#This Row],[ ]]="Payé",PMKAFAAPAYER[[#This Row],[02.01.2025]],0)</f>
        <v>0</v>
      </c>
      <c r="T830" s="234"/>
      <c r="U830" s="166">
        <f>IF(PMKAFAAPAYER[[#This Row],[ ]]="Payé",PMKAFAAPAYER[[#This Row],[09.01.2025]],0)</f>
        <v>0</v>
      </c>
      <c r="V830" s="234"/>
      <c r="W830" s="166">
        <f>IF(PMKAFAAPAYER[[#This Row],[ ]]="Payé",PMKAFAAPAYER[[#This Row],[16.01.2025]],0)</f>
        <v>0</v>
      </c>
      <c r="X830" s="234"/>
      <c r="Y830" s="166">
        <f>IF(PMKAFAAPAYER[[#This Row],[ ]]="Payé",PMKAFAAPAYER[[#This Row],[23.01.2025]],0)</f>
        <v>0</v>
      </c>
      <c r="Z830" s="234"/>
      <c r="AA830" s="176">
        <f>IF(PMKAFAAPAYER[[#This Row],[ ]]="Payé",PMKAFAAPAYER[[#This Row],[30.01.2025]],0)</f>
        <v>0</v>
      </c>
      <c r="AB830" s="32">
        <f t="shared" si="186"/>
        <v>0</v>
      </c>
      <c r="AC830" s="234"/>
      <c r="AD830" s="166">
        <f>IF(PMKAFAAPAYER[[#This Row],[ ]]="Payé",PMKAFAAPAYER[[#This Row],[06.02.2025]],0)</f>
        <v>0</v>
      </c>
      <c r="AE830" s="234"/>
      <c r="AF830" s="166">
        <f>IF(PMKAFAAPAYER[[#This Row],[ ]]="Payé",PMKAFAAPAYER[[#This Row],[13.02.2025]],0)</f>
        <v>0</v>
      </c>
      <c r="AG830" s="234"/>
      <c r="AH830" s="166">
        <f>IF(PMKAFAAPAYER[[#This Row],[ ]]="Payé",PMKAFAAPAYER[[#This Row],[20.02.2025]],0)</f>
        <v>0</v>
      </c>
      <c r="AI830" s="234"/>
      <c r="AJ830" s="176">
        <f>IF(PMKAFAAPAYER[[#This Row],[ ]]="Payé",PMKAFAAPAYER[[#This Row],[27.02.2025]],0)</f>
        <v>0</v>
      </c>
      <c r="AK830" s="47">
        <f t="shared" si="187"/>
        <v>0</v>
      </c>
      <c r="AL830" s="162"/>
      <c r="AM830" s="166">
        <f>IF(PMKAFAAPAYER[[#This Row],[ ]]="Payé",PMKAFAAPAYER[[#This Row],[05.03.2025]],0)</f>
        <v>0</v>
      </c>
      <c r="AN830" s="161"/>
      <c r="AO830" s="166">
        <f>IF(PMKAFAAPAYER[[#This Row],[ ]]="Payé",PMKAFAAPAYER[[#This Row],[12.03.2025]],0)</f>
        <v>0</v>
      </c>
      <c r="AP830" s="161"/>
      <c r="AQ830" s="166">
        <f>IF(PMKAFAAPAYER[[#This Row],[ ]]="Payé",PMKAFAAPAYER[[#This Row],[19.03.2025]],0)</f>
        <v>0</v>
      </c>
      <c r="AR830" s="161"/>
      <c r="AS830" s="176">
        <f>IF(PMKAFAAPAYER[[#This Row],[ ]]="Payé",PMKAFAAPAYER[[#This Row],[26.03.2025]],0)</f>
        <v>0</v>
      </c>
      <c r="AT830" s="17">
        <f t="shared" si="188"/>
        <v>0</v>
      </c>
      <c r="AU830" s="162"/>
      <c r="AV830" s="166">
        <f>IF(PMKAFAAPAYER[[#This Row],[ ]]="Payé",PMKAFAAPAYER[[#This Row],[02.04.2025]],0)</f>
        <v>0</v>
      </c>
      <c r="AW830" s="161"/>
      <c r="AX830" s="166">
        <f>IF(PMKAFAAPAYER[[#This Row],[ ]]="Payé",PMKAFAAPAYER[[#This Row],[09.04.2025]],0)</f>
        <v>0</v>
      </c>
      <c r="AY830" s="161"/>
      <c r="AZ830" s="166">
        <f>IF(PMKAFAAPAYER[[#This Row],[ ]]="Payé",PMKAFAAPAYER[[#This Row],[16.04.2025]],0)</f>
        <v>0</v>
      </c>
      <c r="BA830" s="161"/>
      <c r="BB830" s="166">
        <f>IF(PMKAFAAPAYER[[#This Row],[ ]]="Payé",PMKAFAAPAYER[[#This Row],[23.04.2025]],0)</f>
        <v>0</v>
      </c>
      <c r="BC830" s="161"/>
      <c r="BD830" s="176">
        <f>IF(PMKAFAAPAYER[[#This Row],[ ]]="Payé",PMKAFAAPAYER[[#This Row],[30.04.2025]],0)</f>
        <v>0</v>
      </c>
      <c r="BE830" s="18">
        <f t="shared" si="189"/>
        <v>0</v>
      </c>
      <c r="BF830" s="162"/>
      <c r="BG830" s="166">
        <f>IF(PMKAFAAPAYER[[#This Row],[ ]]="Payé",PMKAFAAPAYER[[#This Row],[07.05.2025]],0)</f>
        <v>0</v>
      </c>
      <c r="BH830" s="161"/>
      <c r="BI830" s="166">
        <f>IF(PMKAFAAPAYER[[#This Row],[ ]]="Payé",PMKAFAAPAYER[[#This Row],[14.05.2025]],0)</f>
        <v>0</v>
      </c>
      <c r="BJ830" s="161"/>
      <c r="BK830" s="166">
        <f>IF(PMKAFAAPAYER[[#This Row],[ ]]="Payé",PMKAFAAPAYER[[#This Row],[21.05.2025]],0)</f>
        <v>0</v>
      </c>
      <c r="BL830" s="161"/>
      <c r="BM830" s="176">
        <f>IF(PMKAFAAPAYER[[#This Row],[ ]]="Payé",PMKAFAAPAYER[[#This Row],[28.05.2025]],0)</f>
        <v>0</v>
      </c>
      <c r="BN830" s="17">
        <f t="shared" si="190"/>
        <v>0</v>
      </c>
      <c r="BO830" s="162"/>
      <c r="BP830" s="166">
        <f>IF(PMKAFAAPAYER[[#This Row],[ ]]="Payé",PMKAFAAPAYER[[#This Row],[04.06.2025]],0)</f>
        <v>0</v>
      </c>
      <c r="BQ830" s="161"/>
      <c r="BR830" s="166">
        <f>IF(PMKAFAAPAYER[[#This Row],[ ]]="Payé",PMKAFAAPAYER[[#This Row],[11.06.2025]],0)</f>
        <v>0</v>
      </c>
      <c r="BS830" s="161"/>
      <c r="BT830" s="166">
        <f>IF(PMKAFAAPAYER[[#This Row],[ ]]="Payé",PMKAFAAPAYER[[#This Row],[18.06.2025]],0)</f>
        <v>0</v>
      </c>
      <c r="BU830" s="161"/>
      <c r="BV830" s="176">
        <f>IF(PMKAFAAPAYER[[#This Row],[ ]]="Payé",PMKAFAAPAYER[[#This Row],[25.06.2025]],0)</f>
        <v>0</v>
      </c>
      <c r="BW830" s="18">
        <f t="shared" si="191"/>
        <v>0</v>
      </c>
      <c r="BX830" s="162"/>
      <c r="BY830" s="166">
        <f>IF(PMKAFAAPAYER[[#This Row],[ ]]="Payé",PMKAFAAPAYER[[#This Row],[02.07.2025]],0)</f>
        <v>0</v>
      </c>
      <c r="BZ830" s="161"/>
      <c r="CA830" s="166">
        <f>IF(PMKAFAAPAYER[[#This Row],[ ]]="Payé",PMKAFAAPAYER[[#This Row],[09.07.2025]],0)</f>
        <v>0</v>
      </c>
      <c r="CB830" s="161"/>
      <c r="CC830" s="166">
        <f>IF(PMKAFAAPAYER[[#This Row],[ ]]="Payé",PMKAFAAPAYER[[#This Row],[16.07.2025]],0)</f>
        <v>0</v>
      </c>
      <c r="CD830" s="161"/>
      <c r="CE830" s="166">
        <f>IF(PMKAFAAPAYER[[#This Row],[ ]]="Payé",PMKAFAAPAYER[[#This Row],[23.07.2025]],0)</f>
        <v>0</v>
      </c>
      <c r="CF830" s="161"/>
      <c r="CG830" s="176">
        <f>IF(PMKAFAAPAYER[[#This Row],[ ]]="Payé",PMKAFAAPAYER[[#This Row],[30.07.2025]],0)</f>
        <v>0</v>
      </c>
      <c r="CH830" s="17">
        <f t="shared" si="192"/>
        <v>0</v>
      </c>
      <c r="CI830" s="162"/>
      <c r="CJ830" s="166">
        <f>IF(PMKAFAAPAYER[[#This Row],[ ]]="Payé",PMKAFAAPAYER[[#This Row],[06.08.2025]],0)</f>
        <v>0</v>
      </c>
      <c r="CK830" s="161"/>
      <c r="CL830" s="166">
        <f>IF(PMKAFAAPAYER[[#This Row],[ ]]="Payé",PMKAFAAPAYER[[#This Row],[13.08.2025]],0)</f>
        <v>0</v>
      </c>
      <c r="CM830" s="161"/>
      <c r="CN830" s="166">
        <f>IF(PMKAFAAPAYER[[#This Row],[ ]]="Payé",PMKAFAAPAYER[[#This Row],[20.08.2025]],0)</f>
        <v>0</v>
      </c>
      <c r="CO830" s="161"/>
      <c r="CP830" s="176">
        <f>IF(PMKAFAAPAYER[[#This Row],[ ]]="Payé",PMKAFAAPAYER[[#This Row],[27.08.2025]],0)</f>
        <v>0</v>
      </c>
      <c r="CQ830" s="18">
        <f t="shared" si="193"/>
        <v>0</v>
      </c>
      <c r="CR830" s="162"/>
      <c r="CS830" s="166">
        <f>IF(PMKAFAAPAYER[[#This Row],[ ]]="Payé",PMKAFAAPAYER[[#This Row],[03.09.2025]],0)</f>
        <v>0</v>
      </c>
      <c r="CT830" s="161"/>
      <c r="CU830" s="166">
        <f>IF(PMKAFAAPAYER[[#This Row],[ ]]="Payé",PMKAFAAPAYER[[#This Row],[10.09.2025]],0)</f>
        <v>0</v>
      </c>
      <c r="CV830" s="161"/>
      <c r="CW830" s="166">
        <f>IF(PMKAFAAPAYER[[#This Row],[ ]]="Payé",PMKAFAAPAYER[[#This Row],[17.09.2025]],0)</f>
        <v>0</v>
      </c>
      <c r="CX830" s="161"/>
      <c r="CY830" s="176">
        <f>IF(PMKAFAAPAYER[[#This Row],[ ]]="Payé",PMKAFAAPAYER[[#This Row],[24.09.2025]],0)</f>
        <v>0</v>
      </c>
      <c r="CZ830" s="17">
        <f t="shared" si="194"/>
        <v>0</v>
      </c>
      <c r="DA830" s="162"/>
      <c r="DB830" s="166">
        <f>IF(PMKAFAAPAYER[[#This Row],[ ]]="Payé",PMKAFAAPAYER[[#This Row],[01.10.2025]],0)</f>
        <v>0</v>
      </c>
      <c r="DC830" s="161"/>
      <c r="DD830" s="166">
        <f>IF(PMKAFAAPAYER[[#This Row],[ ]]="Payé",PMKAFAAPAYER[[#This Row],[08.10.2025]],0)</f>
        <v>0</v>
      </c>
      <c r="DE830" s="161"/>
      <c r="DF830" s="166">
        <f>IF(PMKAFAAPAYER[[#This Row],[ ]]="Payé",PMKAFAAPAYER[[#This Row],[15.10.2025]],0)</f>
        <v>0</v>
      </c>
      <c r="DG830" s="161"/>
      <c r="DH830" s="166">
        <f>IF(PMKAFAAPAYER[[#This Row],[ ]]="Payé",PMKAFAAPAYER[[#This Row],[22.10.2025]],0)</f>
        <v>0</v>
      </c>
      <c r="DI830" s="161"/>
      <c r="DJ830" s="176">
        <f>IF(PMKAFAAPAYER[[#This Row],[ ]]="Payé",PMKAFAAPAYER[[#This Row],[29.10.2025]],0)</f>
        <v>0</v>
      </c>
      <c r="DK830" s="18">
        <f t="shared" si="195"/>
        <v>0</v>
      </c>
      <c r="DL830" s="162"/>
      <c r="DM830" s="166">
        <f>IF(PMKAFAAPAYER[[#This Row],[ ]]="Payé",PMKAFAAPAYER[[#This Row],[05.11.2025]],0)</f>
        <v>0</v>
      </c>
      <c r="DN830" s="161"/>
      <c r="DO830" s="166">
        <f>IF(PMKAFAAPAYER[[#This Row],[ ]]="Payé",PMKAFAAPAYER[[#This Row],[12.11.2025]],0)</f>
        <v>0</v>
      </c>
      <c r="DP830" s="161"/>
      <c r="DQ830" s="166">
        <f>IF(PMKAFAAPAYER[[#This Row],[ ]]="Payé",PMKAFAAPAYER[[#This Row],[19.11.2025]],0)</f>
        <v>0</v>
      </c>
      <c r="DR830" s="161"/>
      <c r="DS830" s="176">
        <f>IF(PMKAFAAPAYER[[#This Row],[ ]]="Payé",PMKAFAAPAYER[[#This Row],[26.11.2025]],0)</f>
        <v>0</v>
      </c>
      <c r="DT830" s="17">
        <f t="shared" si="196"/>
        <v>0</v>
      </c>
      <c r="DU830" s="162"/>
      <c r="DV830" s="166">
        <f>IF(PMKAFAAPAYER[[#This Row],[ ]]="Payé",PMKAFAAPAYER[[#This Row],[03.12.2025]],0)</f>
        <v>0</v>
      </c>
      <c r="DW830" s="161"/>
      <c r="DX830" s="166">
        <f>IF(PMKAFAAPAYER[[#This Row],[ ]]="Payé",PMKAFAAPAYER[[#This Row],[10.12.2025]],0)</f>
        <v>0</v>
      </c>
      <c r="DY830" s="161"/>
      <c r="DZ830" s="166">
        <f>IF(PMKAFAAPAYER[[#This Row],[ ]]="Payé",PMKAFAAPAYER[[#This Row],[17.12.2025]],0)</f>
        <v>0</v>
      </c>
      <c r="EA830" s="161"/>
      <c r="EB830" s="166">
        <f>IF(PMKAFAAPAYER[[#This Row],[ ]]="Payé",PMKAFAAPAYER[[#This Row],[24.12.2025]],0)</f>
        <v>0</v>
      </c>
      <c r="EC830" s="161"/>
      <c r="ED830" s="176">
        <f>IF(PMKAFAAPAYER[[#This Row],[ ]]="Payé",PMKAFAAPAYER[[#This Row],[31.12.2025]],0)</f>
        <v>0</v>
      </c>
      <c r="EE830" s="18">
        <f t="shared" si="197"/>
        <v>0</v>
      </c>
      <c r="EF830" s="11">
        <f t="shared" si="198"/>
        <v>0</v>
      </c>
      <c r="EG830" s="16">
        <f>+PMKAFAAPAYER[[#This Row],[CHF]]-PMKAFAAPAYER[[#This Row],[T2025]]</f>
        <v>0</v>
      </c>
    </row>
    <row r="831" spans="1:137" x14ac:dyDescent="0.3">
      <c r="A831" s="9">
        <f t="shared" si="199"/>
        <v>826</v>
      </c>
      <c r="B831" s="250"/>
      <c r="C831" s="251"/>
      <c r="D831" s="252"/>
      <c r="E831" s="253"/>
      <c r="F831" s="265">
        <f t="shared" si="200"/>
        <v>0</v>
      </c>
      <c r="G831" s="254"/>
      <c r="H831" s="255"/>
      <c r="I831" s="256"/>
      <c r="J831" s="14"/>
      <c r="K831" s="14"/>
      <c r="L831" s="14"/>
      <c r="N831" s="15"/>
      <c r="P831" s="258"/>
      <c r="Q831" s="259"/>
      <c r="R831" s="260"/>
      <c r="S831" s="166">
        <f>IF(PMKAFAAPAYER[[#This Row],[ ]]="Payé",PMKAFAAPAYER[[#This Row],[02.01.2025]],0)</f>
        <v>0</v>
      </c>
      <c r="T831" s="234"/>
      <c r="U831" s="166">
        <f>IF(PMKAFAAPAYER[[#This Row],[ ]]="Payé",PMKAFAAPAYER[[#This Row],[09.01.2025]],0)</f>
        <v>0</v>
      </c>
      <c r="V831" s="234"/>
      <c r="W831" s="166">
        <f>IF(PMKAFAAPAYER[[#This Row],[ ]]="Payé",PMKAFAAPAYER[[#This Row],[16.01.2025]],0)</f>
        <v>0</v>
      </c>
      <c r="X831" s="234"/>
      <c r="Y831" s="166">
        <f>IF(PMKAFAAPAYER[[#This Row],[ ]]="Payé",PMKAFAAPAYER[[#This Row],[23.01.2025]],0)</f>
        <v>0</v>
      </c>
      <c r="Z831" s="234"/>
      <c r="AA831" s="176">
        <f>IF(PMKAFAAPAYER[[#This Row],[ ]]="Payé",PMKAFAAPAYER[[#This Row],[30.01.2025]],0)</f>
        <v>0</v>
      </c>
      <c r="AB831" s="32">
        <f t="shared" si="186"/>
        <v>0</v>
      </c>
      <c r="AC831" s="234"/>
      <c r="AD831" s="166">
        <f>IF(PMKAFAAPAYER[[#This Row],[ ]]="Payé",PMKAFAAPAYER[[#This Row],[06.02.2025]],0)</f>
        <v>0</v>
      </c>
      <c r="AE831" s="234"/>
      <c r="AF831" s="166">
        <f>IF(PMKAFAAPAYER[[#This Row],[ ]]="Payé",PMKAFAAPAYER[[#This Row],[13.02.2025]],0)</f>
        <v>0</v>
      </c>
      <c r="AG831" s="234"/>
      <c r="AH831" s="166">
        <f>IF(PMKAFAAPAYER[[#This Row],[ ]]="Payé",PMKAFAAPAYER[[#This Row],[20.02.2025]],0)</f>
        <v>0</v>
      </c>
      <c r="AI831" s="234"/>
      <c r="AJ831" s="176">
        <f>IF(PMKAFAAPAYER[[#This Row],[ ]]="Payé",PMKAFAAPAYER[[#This Row],[27.02.2025]],0)</f>
        <v>0</v>
      </c>
      <c r="AK831" s="47">
        <f t="shared" si="187"/>
        <v>0</v>
      </c>
      <c r="AL831" s="162"/>
      <c r="AM831" s="166">
        <f>IF(PMKAFAAPAYER[[#This Row],[ ]]="Payé",PMKAFAAPAYER[[#This Row],[05.03.2025]],0)</f>
        <v>0</v>
      </c>
      <c r="AN831" s="161"/>
      <c r="AO831" s="166">
        <f>IF(PMKAFAAPAYER[[#This Row],[ ]]="Payé",PMKAFAAPAYER[[#This Row],[12.03.2025]],0)</f>
        <v>0</v>
      </c>
      <c r="AP831" s="161"/>
      <c r="AQ831" s="166">
        <f>IF(PMKAFAAPAYER[[#This Row],[ ]]="Payé",PMKAFAAPAYER[[#This Row],[19.03.2025]],0)</f>
        <v>0</v>
      </c>
      <c r="AR831" s="161"/>
      <c r="AS831" s="176">
        <f>IF(PMKAFAAPAYER[[#This Row],[ ]]="Payé",PMKAFAAPAYER[[#This Row],[26.03.2025]],0)</f>
        <v>0</v>
      </c>
      <c r="AT831" s="17">
        <f t="shared" si="188"/>
        <v>0</v>
      </c>
      <c r="AU831" s="162"/>
      <c r="AV831" s="166">
        <f>IF(PMKAFAAPAYER[[#This Row],[ ]]="Payé",PMKAFAAPAYER[[#This Row],[02.04.2025]],0)</f>
        <v>0</v>
      </c>
      <c r="AW831" s="161"/>
      <c r="AX831" s="166">
        <f>IF(PMKAFAAPAYER[[#This Row],[ ]]="Payé",PMKAFAAPAYER[[#This Row],[09.04.2025]],0)</f>
        <v>0</v>
      </c>
      <c r="AY831" s="161"/>
      <c r="AZ831" s="166">
        <f>IF(PMKAFAAPAYER[[#This Row],[ ]]="Payé",PMKAFAAPAYER[[#This Row],[16.04.2025]],0)</f>
        <v>0</v>
      </c>
      <c r="BA831" s="161"/>
      <c r="BB831" s="166">
        <f>IF(PMKAFAAPAYER[[#This Row],[ ]]="Payé",PMKAFAAPAYER[[#This Row],[23.04.2025]],0)</f>
        <v>0</v>
      </c>
      <c r="BC831" s="161"/>
      <c r="BD831" s="176">
        <f>IF(PMKAFAAPAYER[[#This Row],[ ]]="Payé",PMKAFAAPAYER[[#This Row],[30.04.2025]],0)</f>
        <v>0</v>
      </c>
      <c r="BE831" s="18">
        <f t="shared" si="189"/>
        <v>0</v>
      </c>
      <c r="BF831" s="162"/>
      <c r="BG831" s="166">
        <f>IF(PMKAFAAPAYER[[#This Row],[ ]]="Payé",PMKAFAAPAYER[[#This Row],[07.05.2025]],0)</f>
        <v>0</v>
      </c>
      <c r="BH831" s="161"/>
      <c r="BI831" s="166">
        <f>IF(PMKAFAAPAYER[[#This Row],[ ]]="Payé",PMKAFAAPAYER[[#This Row],[14.05.2025]],0)</f>
        <v>0</v>
      </c>
      <c r="BJ831" s="161"/>
      <c r="BK831" s="166">
        <f>IF(PMKAFAAPAYER[[#This Row],[ ]]="Payé",PMKAFAAPAYER[[#This Row],[21.05.2025]],0)</f>
        <v>0</v>
      </c>
      <c r="BL831" s="161"/>
      <c r="BM831" s="176">
        <f>IF(PMKAFAAPAYER[[#This Row],[ ]]="Payé",PMKAFAAPAYER[[#This Row],[28.05.2025]],0)</f>
        <v>0</v>
      </c>
      <c r="BN831" s="17">
        <f t="shared" si="190"/>
        <v>0</v>
      </c>
      <c r="BO831" s="162"/>
      <c r="BP831" s="166">
        <f>IF(PMKAFAAPAYER[[#This Row],[ ]]="Payé",PMKAFAAPAYER[[#This Row],[04.06.2025]],0)</f>
        <v>0</v>
      </c>
      <c r="BQ831" s="161"/>
      <c r="BR831" s="166">
        <f>IF(PMKAFAAPAYER[[#This Row],[ ]]="Payé",PMKAFAAPAYER[[#This Row],[11.06.2025]],0)</f>
        <v>0</v>
      </c>
      <c r="BS831" s="161"/>
      <c r="BT831" s="166">
        <f>IF(PMKAFAAPAYER[[#This Row],[ ]]="Payé",PMKAFAAPAYER[[#This Row],[18.06.2025]],0)</f>
        <v>0</v>
      </c>
      <c r="BU831" s="161"/>
      <c r="BV831" s="176">
        <f>IF(PMKAFAAPAYER[[#This Row],[ ]]="Payé",PMKAFAAPAYER[[#This Row],[25.06.2025]],0)</f>
        <v>0</v>
      </c>
      <c r="BW831" s="18">
        <f t="shared" si="191"/>
        <v>0</v>
      </c>
      <c r="BX831" s="162"/>
      <c r="BY831" s="166">
        <f>IF(PMKAFAAPAYER[[#This Row],[ ]]="Payé",PMKAFAAPAYER[[#This Row],[02.07.2025]],0)</f>
        <v>0</v>
      </c>
      <c r="BZ831" s="161"/>
      <c r="CA831" s="166">
        <f>IF(PMKAFAAPAYER[[#This Row],[ ]]="Payé",PMKAFAAPAYER[[#This Row],[09.07.2025]],0)</f>
        <v>0</v>
      </c>
      <c r="CB831" s="161"/>
      <c r="CC831" s="166">
        <f>IF(PMKAFAAPAYER[[#This Row],[ ]]="Payé",PMKAFAAPAYER[[#This Row],[16.07.2025]],0)</f>
        <v>0</v>
      </c>
      <c r="CD831" s="161"/>
      <c r="CE831" s="166">
        <f>IF(PMKAFAAPAYER[[#This Row],[ ]]="Payé",PMKAFAAPAYER[[#This Row],[23.07.2025]],0)</f>
        <v>0</v>
      </c>
      <c r="CF831" s="161"/>
      <c r="CG831" s="176">
        <f>IF(PMKAFAAPAYER[[#This Row],[ ]]="Payé",PMKAFAAPAYER[[#This Row],[30.07.2025]],0)</f>
        <v>0</v>
      </c>
      <c r="CH831" s="17">
        <f t="shared" si="192"/>
        <v>0</v>
      </c>
      <c r="CI831" s="162"/>
      <c r="CJ831" s="166">
        <f>IF(PMKAFAAPAYER[[#This Row],[ ]]="Payé",PMKAFAAPAYER[[#This Row],[06.08.2025]],0)</f>
        <v>0</v>
      </c>
      <c r="CK831" s="161"/>
      <c r="CL831" s="166">
        <f>IF(PMKAFAAPAYER[[#This Row],[ ]]="Payé",PMKAFAAPAYER[[#This Row],[13.08.2025]],0)</f>
        <v>0</v>
      </c>
      <c r="CM831" s="161"/>
      <c r="CN831" s="166">
        <f>IF(PMKAFAAPAYER[[#This Row],[ ]]="Payé",PMKAFAAPAYER[[#This Row],[20.08.2025]],0)</f>
        <v>0</v>
      </c>
      <c r="CO831" s="161"/>
      <c r="CP831" s="176">
        <f>IF(PMKAFAAPAYER[[#This Row],[ ]]="Payé",PMKAFAAPAYER[[#This Row],[27.08.2025]],0)</f>
        <v>0</v>
      </c>
      <c r="CQ831" s="18">
        <f t="shared" si="193"/>
        <v>0</v>
      </c>
      <c r="CR831" s="162"/>
      <c r="CS831" s="166">
        <f>IF(PMKAFAAPAYER[[#This Row],[ ]]="Payé",PMKAFAAPAYER[[#This Row],[03.09.2025]],0)</f>
        <v>0</v>
      </c>
      <c r="CT831" s="161"/>
      <c r="CU831" s="166">
        <f>IF(PMKAFAAPAYER[[#This Row],[ ]]="Payé",PMKAFAAPAYER[[#This Row],[10.09.2025]],0)</f>
        <v>0</v>
      </c>
      <c r="CV831" s="161"/>
      <c r="CW831" s="166">
        <f>IF(PMKAFAAPAYER[[#This Row],[ ]]="Payé",PMKAFAAPAYER[[#This Row],[17.09.2025]],0)</f>
        <v>0</v>
      </c>
      <c r="CX831" s="161"/>
      <c r="CY831" s="176">
        <f>IF(PMKAFAAPAYER[[#This Row],[ ]]="Payé",PMKAFAAPAYER[[#This Row],[24.09.2025]],0)</f>
        <v>0</v>
      </c>
      <c r="CZ831" s="17">
        <f t="shared" si="194"/>
        <v>0</v>
      </c>
      <c r="DA831" s="162"/>
      <c r="DB831" s="166">
        <f>IF(PMKAFAAPAYER[[#This Row],[ ]]="Payé",PMKAFAAPAYER[[#This Row],[01.10.2025]],0)</f>
        <v>0</v>
      </c>
      <c r="DC831" s="161"/>
      <c r="DD831" s="166">
        <f>IF(PMKAFAAPAYER[[#This Row],[ ]]="Payé",PMKAFAAPAYER[[#This Row],[08.10.2025]],0)</f>
        <v>0</v>
      </c>
      <c r="DE831" s="161"/>
      <c r="DF831" s="166">
        <f>IF(PMKAFAAPAYER[[#This Row],[ ]]="Payé",PMKAFAAPAYER[[#This Row],[15.10.2025]],0)</f>
        <v>0</v>
      </c>
      <c r="DG831" s="161"/>
      <c r="DH831" s="166">
        <f>IF(PMKAFAAPAYER[[#This Row],[ ]]="Payé",PMKAFAAPAYER[[#This Row],[22.10.2025]],0)</f>
        <v>0</v>
      </c>
      <c r="DI831" s="161"/>
      <c r="DJ831" s="176">
        <f>IF(PMKAFAAPAYER[[#This Row],[ ]]="Payé",PMKAFAAPAYER[[#This Row],[29.10.2025]],0)</f>
        <v>0</v>
      </c>
      <c r="DK831" s="18">
        <f t="shared" si="195"/>
        <v>0</v>
      </c>
      <c r="DL831" s="162"/>
      <c r="DM831" s="166">
        <f>IF(PMKAFAAPAYER[[#This Row],[ ]]="Payé",PMKAFAAPAYER[[#This Row],[05.11.2025]],0)</f>
        <v>0</v>
      </c>
      <c r="DN831" s="161"/>
      <c r="DO831" s="166">
        <f>IF(PMKAFAAPAYER[[#This Row],[ ]]="Payé",PMKAFAAPAYER[[#This Row],[12.11.2025]],0)</f>
        <v>0</v>
      </c>
      <c r="DP831" s="161"/>
      <c r="DQ831" s="166">
        <f>IF(PMKAFAAPAYER[[#This Row],[ ]]="Payé",PMKAFAAPAYER[[#This Row],[19.11.2025]],0)</f>
        <v>0</v>
      </c>
      <c r="DR831" s="161"/>
      <c r="DS831" s="176">
        <f>IF(PMKAFAAPAYER[[#This Row],[ ]]="Payé",PMKAFAAPAYER[[#This Row],[26.11.2025]],0)</f>
        <v>0</v>
      </c>
      <c r="DT831" s="17">
        <f t="shared" si="196"/>
        <v>0</v>
      </c>
      <c r="DU831" s="162"/>
      <c r="DV831" s="166">
        <f>IF(PMKAFAAPAYER[[#This Row],[ ]]="Payé",PMKAFAAPAYER[[#This Row],[03.12.2025]],0)</f>
        <v>0</v>
      </c>
      <c r="DW831" s="161"/>
      <c r="DX831" s="166">
        <f>IF(PMKAFAAPAYER[[#This Row],[ ]]="Payé",PMKAFAAPAYER[[#This Row],[10.12.2025]],0)</f>
        <v>0</v>
      </c>
      <c r="DY831" s="161"/>
      <c r="DZ831" s="166">
        <f>IF(PMKAFAAPAYER[[#This Row],[ ]]="Payé",PMKAFAAPAYER[[#This Row],[17.12.2025]],0)</f>
        <v>0</v>
      </c>
      <c r="EA831" s="161"/>
      <c r="EB831" s="166">
        <f>IF(PMKAFAAPAYER[[#This Row],[ ]]="Payé",PMKAFAAPAYER[[#This Row],[24.12.2025]],0)</f>
        <v>0</v>
      </c>
      <c r="EC831" s="161"/>
      <c r="ED831" s="176">
        <f>IF(PMKAFAAPAYER[[#This Row],[ ]]="Payé",PMKAFAAPAYER[[#This Row],[31.12.2025]],0)</f>
        <v>0</v>
      </c>
      <c r="EE831" s="18">
        <f t="shared" si="197"/>
        <v>0</v>
      </c>
      <c r="EF831" s="11">
        <f t="shared" si="198"/>
        <v>0</v>
      </c>
      <c r="EG831" s="16">
        <f>+PMKAFAAPAYER[[#This Row],[CHF]]-PMKAFAAPAYER[[#This Row],[T2025]]</f>
        <v>0</v>
      </c>
    </row>
    <row r="832" spans="1:137" x14ac:dyDescent="0.3">
      <c r="A832" s="9">
        <f t="shared" si="199"/>
        <v>827</v>
      </c>
      <c r="B832" s="250"/>
      <c r="C832" s="251"/>
      <c r="D832" s="252"/>
      <c r="E832" s="253"/>
      <c r="F832" s="265">
        <f t="shared" si="200"/>
        <v>0</v>
      </c>
      <c r="G832" s="254"/>
      <c r="H832" s="255"/>
      <c r="I832" s="256"/>
      <c r="J832" s="14"/>
      <c r="K832" s="14"/>
      <c r="L832" s="14"/>
      <c r="N832" s="15"/>
      <c r="P832" s="258"/>
      <c r="Q832" s="259"/>
      <c r="R832" s="260"/>
      <c r="S832" s="166">
        <f>IF(PMKAFAAPAYER[[#This Row],[ ]]="Payé",PMKAFAAPAYER[[#This Row],[02.01.2025]],0)</f>
        <v>0</v>
      </c>
      <c r="T832" s="234"/>
      <c r="U832" s="166">
        <f>IF(PMKAFAAPAYER[[#This Row],[ ]]="Payé",PMKAFAAPAYER[[#This Row],[09.01.2025]],0)</f>
        <v>0</v>
      </c>
      <c r="V832" s="234"/>
      <c r="W832" s="166">
        <f>IF(PMKAFAAPAYER[[#This Row],[ ]]="Payé",PMKAFAAPAYER[[#This Row],[16.01.2025]],0)</f>
        <v>0</v>
      </c>
      <c r="X832" s="234"/>
      <c r="Y832" s="166">
        <f>IF(PMKAFAAPAYER[[#This Row],[ ]]="Payé",PMKAFAAPAYER[[#This Row],[23.01.2025]],0)</f>
        <v>0</v>
      </c>
      <c r="Z832" s="234"/>
      <c r="AA832" s="176">
        <f>IF(PMKAFAAPAYER[[#This Row],[ ]]="Payé",PMKAFAAPAYER[[#This Row],[30.01.2025]],0)</f>
        <v>0</v>
      </c>
      <c r="AB832" s="32">
        <f t="shared" si="186"/>
        <v>0</v>
      </c>
      <c r="AC832" s="234"/>
      <c r="AD832" s="166">
        <f>IF(PMKAFAAPAYER[[#This Row],[ ]]="Payé",PMKAFAAPAYER[[#This Row],[06.02.2025]],0)</f>
        <v>0</v>
      </c>
      <c r="AE832" s="234"/>
      <c r="AF832" s="166">
        <f>IF(PMKAFAAPAYER[[#This Row],[ ]]="Payé",PMKAFAAPAYER[[#This Row],[13.02.2025]],0)</f>
        <v>0</v>
      </c>
      <c r="AG832" s="234"/>
      <c r="AH832" s="166">
        <f>IF(PMKAFAAPAYER[[#This Row],[ ]]="Payé",PMKAFAAPAYER[[#This Row],[20.02.2025]],0)</f>
        <v>0</v>
      </c>
      <c r="AI832" s="234"/>
      <c r="AJ832" s="176">
        <f>IF(PMKAFAAPAYER[[#This Row],[ ]]="Payé",PMKAFAAPAYER[[#This Row],[27.02.2025]],0)</f>
        <v>0</v>
      </c>
      <c r="AK832" s="47">
        <f t="shared" si="187"/>
        <v>0</v>
      </c>
      <c r="AL832" s="162"/>
      <c r="AM832" s="166">
        <f>IF(PMKAFAAPAYER[[#This Row],[ ]]="Payé",PMKAFAAPAYER[[#This Row],[05.03.2025]],0)</f>
        <v>0</v>
      </c>
      <c r="AN832" s="161"/>
      <c r="AO832" s="166">
        <f>IF(PMKAFAAPAYER[[#This Row],[ ]]="Payé",PMKAFAAPAYER[[#This Row],[12.03.2025]],0)</f>
        <v>0</v>
      </c>
      <c r="AP832" s="161"/>
      <c r="AQ832" s="166">
        <f>IF(PMKAFAAPAYER[[#This Row],[ ]]="Payé",PMKAFAAPAYER[[#This Row],[19.03.2025]],0)</f>
        <v>0</v>
      </c>
      <c r="AR832" s="161"/>
      <c r="AS832" s="176">
        <f>IF(PMKAFAAPAYER[[#This Row],[ ]]="Payé",PMKAFAAPAYER[[#This Row],[26.03.2025]],0)</f>
        <v>0</v>
      </c>
      <c r="AT832" s="17">
        <f t="shared" si="188"/>
        <v>0</v>
      </c>
      <c r="AU832" s="162"/>
      <c r="AV832" s="166">
        <f>IF(PMKAFAAPAYER[[#This Row],[ ]]="Payé",PMKAFAAPAYER[[#This Row],[02.04.2025]],0)</f>
        <v>0</v>
      </c>
      <c r="AW832" s="161"/>
      <c r="AX832" s="166">
        <f>IF(PMKAFAAPAYER[[#This Row],[ ]]="Payé",PMKAFAAPAYER[[#This Row],[09.04.2025]],0)</f>
        <v>0</v>
      </c>
      <c r="AY832" s="161"/>
      <c r="AZ832" s="166">
        <f>IF(PMKAFAAPAYER[[#This Row],[ ]]="Payé",PMKAFAAPAYER[[#This Row],[16.04.2025]],0)</f>
        <v>0</v>
      </c>
      <c r="BA832" s="161"/>
      <c r="BB832" s="166">
        <f>IF(PMKAFAAPAYER[[#This Row],[ ]]="Payé",PMKAFAAPAYER[[#This Row],[23.04.2025]],0)</f>
        <v>0</v>
      </c>
      <c r="BC832" s="161"/>
      <c r="BD832" s="176">
        <f>IF(PMKAFAAPAYER[[#This Row],[ ]]="Payé",PMKAFAAPAYER[[#This Row],[30.04.2025]],0)</f>
        <v>0</v>
      </c>
      <c r="BE832" s="18">
        <f t="shared" si="189"/>
        <v>0</v>
      </c>
      <c r="BF832" s="162"/>
      <c r="BG832" s="166">
        <f>IF(PMKAFAAPAYER[[#This Row],[ ]]="Payé",PMKAFAAPAYER[[#This Row],[07.05.2025]],0)</f>
        <v>0</v>
      </c>
      <c r="BH832" s="161"/>
      <c r="BI832" s="166">
        <f>IF(PMKAFAAPAYER[[#This Row],[ ]]="Payé",PMKAFAAPAYER[[#This Row],[14.05.2025]],0)</f>
        <v>0</v>
      </c>
      <c r="BJ832" s="161"/>
      <c r="BK832" s="166">
        <f>IF(PMKAFAAPAYER[[#This Row],[ ]]="Payé",PMKAFAAPAYER[[#This Row],[21.05.2025]],0)</f>
        <v>0</v>
      </c>
      <c r="BL832" s="161"/>
      <c r="BM832" s="176">
        <f>IF(PMKAFAAPAYER[[#This Row],[ ]]="Payé",PMKAFAAPAYER[[#This Row],[28.05.2025]],0)</f>
        <v>0</v>
      </c>
      <c r="BN832" s="17">
        <f t="shared" si="190"/>
        <v>0</v>
      </c>
      <c r="BO832" s="162"/>
      <c r="BP832" s="166">
        <f>IF(PMKAFAAPAYER[[#This Row],[ ]]="Payé",PMKAFAAPAYER[[#This Row],[04.06.2025]],0)</f>
        <v>0</v>
      </c>
      <c r="BQ832" s="161"/>
      <c r="BR832" s="166">
        <f>IF(PMKAFAAPAYER[[#This Row],[ ]]="Payé",PMKAFAAPAYER[[#This Row],[11.06.2025]],0)</f>
        <v>0</v>
      </c>
      <c r="BS832" s="161"/>
      <c r="BT832" s="166">
        <f>IF(PMKAFAAPAYER[[#This Row],[ ]]="Payé",PMKAFAAPAYER[[#This Row],[18.06.2025]],0)</f>
        <v>0</v>
      </c>
      <c r="BU832" s="161"/>
      <c r="BV832" s="176">
        <f>IF(PMKAFAAPAYER[[#This Row],[ ]]="Payé",PMKAFAAPAYER[[#This Row],[25.06.2025]],0)</f>
        <v>0</v>
      </c>
      <c r="BW832" s="18">
        <f t="shared" si="191"/>
        <v>0</v>
      </c>
      <c r="BX832" s="162"/>
      <c r="BY832" s="166">
        <f>IF(PMKAFAAPAYER[[#This Row],[ ]]="Payé",PMKAFAAPAYER[[#This Row],[02.07.2025]],0)</f>
        <v>0</v>
      </c>
      <c r="BZ832" s="161"/>
      <c r="CA832" s="166">
        <f>IF(PMKAFAAPAYER[[#This Row],[ ]]="Payé",PMKAFAAPAYER[[#This Row],[09.07.2025]],0)</f>
        <v>0</v>
      </c>
      <c r="CB832" s="161"/>
      <c r="CC832" s="166">
        <f>IF(PMKAFAAPAYER[[#This Row],[ ]]="Payé",PMKAFAAPAYER[[#This Row],[16.07.2025]],0)</f>
        <v>0</v>
      </c>
      <c r="CD832" s="161"/>
      <c r="CE832" s="166">
        <f>IF(PMKAFAAPAYER[[#This Row],[ ]]="Payé",PMKAFAAPAYER[[#This Row],[23.07.2025]],0)</f>
        <v>0</v>
      </c>
      <c r="CF832" s="161"/>
      <c r="CG832" s="176">
        <f>IF(PMKAFAAPAYER[[#This Row],[ ]]="Payé",PMKAFAAPAYER[[#This Row],[30.07.2025]],0)</f>
        <v>0</v>
      </c>
      <c r="CH832" s="17">
        <f t="shared" si="192"/>
        <v>0</v>
      </c>
      <c r="CI832" s="162"/>
      <c r="CJ832" s="166">
        <f>IF(PMKAFAAPAYER[[#This Row],[ ]]="Payé",PMKAFAAPAYER[[#This Row],[06.08.2025]],0)</f>
        <v>0</v>
      </c>
      <c r="CK832" s="161"/>
      <c r="CL832" s="166">
        <f>IF(PMKAFAAPAYER[[#This Row],[ ]]="Payé",PMKAFAAPAYER[[#This Row],[13.08.2025]],0)</f>
        <v>0</v>
      </c>
      <c r="CM832" s="161"/>
      <c r="CN832" s="166">
        <f>IF(PMKAFAAPAYER[[#This Row],[ ]]="Payé",PMKAFAAPAYER[[#This Row],[20.08.2025]],0)</f>
        <v>0</v>
      </c>
      <c r="CO832" s="161"/>
      <c r="CP832" s="176">
        <f>IF(PMKAFAAPAYER[[#This Row],[ ]]="Payé",PMKAFAAPAYER[[#This Row],[27.08.2025]],0)</f>
        <v>0</v>
      </c>
      <c r="CQ832" s="18">
        <f t="shared" si="193"/>
        <v>0</v>
      </c>
      <c r="CR832" s="162"/>
      <c r="CS832" s="166">
        <f>IF(PMKAFAAPAYER[[#This Row],[ ]]="Payé",PMKAFAAPAYER[[#This Row],[03.09.2025]],0)</f>
        <v>0</v>
      </c>
      <c r="CT832" s="161"/>
      <c r="CU832" s="166">
        <f>IF(PMKAFAAPAYER[[#This Row],[ ]]="Payé",PMKAFAAPAYER[[#This Row],[10.09.2025]],0)</f>
        <v>0</v>
      </c>
      <c r="CV832" s="161"/>
      <c r="CW832" s="166">
        <f>IF(PMKAFAAPAYER[[#This Row],[ ]]="Payé",PMKAFAAPAYER[[#This Row],[17.09.2025]],0)</f>
        <v>0</v>
      </c>
      <c r="CX832" s="161"/>
      <c r="CY832" s="176">
        <f>IF(PMKAFAAPAYER[[#This Row],[ ]]="Payé",PMKAFAAPAYER[[#This Row],[24.09.2025]],0)</f>
        <v>0</v>
      </c>
      <c r="CZ832" s="17">
        <f t="shared" si="194"/>
        <v>0</v>
      </c>
      <c r="DA832" s="162"/>
      <c r="DB832" s="166">
        <f>IF(PMKAFAAPAYER[[#This Row],[ ]]="Payé",PMKAFAAPAYER[[#This Row],[01.10.2025]],0)</f>
        <v>0</v>
      </c>
      <c r="DC832" s="161"/>
      <c r="DD832" s="166">
        <f>IF(PMKAFAAPAYER[[#This Row],[ ]]="Payé",PMKAFAAPAYER[[#This Row],[08.10.2025]],0)</f>
        <v>0</v>
      </c>
      <c r="DE832" s="161"/>
      <c r="DF832" s="166">
        <f>IF(PMKAFAAPAYER[[#This Row],[ ]]="Payé",PMKAFAAPAYER[[#This Row],[15.10.2025]],0)</f>
        <v>0</v>
      </c>
      <c r="DG832" s="161"/>
      <c r="DH832" s="166">
        <f>IF(PMKAFAAPAYER[[#This Row],[ ]]="Payé",PMKAFAAPAYER[[#This Row],[22.10.2025]],0)</f>
        <v>0</v>
      </c>
      <c r="DI832" s="161"/>
      <c r="DJ832" s="176">
        <f>IF(PMKAFAAPAYER[[#This Row],[ ]]="Payé",PMKAFAAPAYER[[#This Row],[29.10.2025]],0)</f>
        <v>0</v>
      </c>
      <c r="DK832" s="18">
        <f t="shared" si="195"/>
        <v>0</v>
      </c>
      <c r="DL832" s="162"/>
      <c r="DM832" s="166">
        <f>IF(PMKAFAAPAYER[[#This Row],[ ]]="Payé",PMKAFAAPAYER[[#This Row],[05.11.2025]],0)</f>
        <v>0</v>
      </c>
      <c r="DN832" s="161"/>
      <c r="DO832" s="166">
        <f>IF(PMKAFAAPAYER[[#This Row],[ ]]="Payé",PMKAFAAPAYER[[#This Row],[12.11.2025]],0)</f>
        <v>0</v>
      </c>
      <c r="DP832" s="161"/>
      <c r="DQ832" s="166">
        <f>IF(PMKAFAAPAYER[[#This Row],[ ]]="Payé",PMKAFAAPAYER[[#This Row],[19.11.2025]],0)</f>
        <v>0</v>
      </c>
      <c r="DR832" s="161"/>
      <c r="DS832" s="176">
        <f>IF(PMKAFAAPAYER[[#This Row],[ ]]="Payé",PMKAFAAPAYER[[#This Row],[26.11.2025]],0)</f>
        <v>0</v>
      </c>
      <c r="DT832" s="17">
        <f t="shared" si="196"/>
        <v>0</v>
      </c>
      <c r="DU832" s="162"/>
      <c r="DV832" s="166">
        <f>IF(PMKAFAAPAYER[[#This Row],[ ]]="Payé",PMKAFAAPAYER[[#This Row],[03.12.2025]],0)</f>
        <v>0</v>
      </c>
      <c r="DW832" s="161"/>
      <c r="DX832" s="166">
        <f>IF(PMKAFAAPAYER[[#This Row],[ ]]="Payé",PMKAFAAPAYER[[#This Row],[10.12.2025]],0)</f>
        <v>0</v>
      </c>
      <c r="DY832" s="161"/>
      <c r="DZ832" s="166">
        <f>IF(PMKAFAAPAYER[[#This Row],[ ]]="Payé",PMKAFAAPAYER[[#This Row],[17.12.2025]],0)</f>
        <v>0</v>
      </c>
      <c r="EA832" s="161"/>
      <c r="EB832" s="166">
        <f>IF(PMKAFAAPAYER[[#This Row],[ ]]="Payé",PMKAFAAPAYER[[#This Row],[24.12.2025]],0)</f>
        <v>0</v>
      </c>
      <c r="EC832" s="161"/>
      <c r="ED832" s="176">
        <f>IF(PMKAFAAPAYER[[#This Row],[ ]]="Payé",PMKAFAAPAYER[[#This Row],[31.12.2025]],0)</f>
        <v>0</v>
      </c>
      <c r="EE832" s="18">
        <f t="shared" si="197"/>
        <v>0</v>
      </c>
      <c r="EF832" s="11">
        <f t="shared" si="198"/>
        <v>0</v>
      </c>
      <c r="EG832" s="16">
        <f>+PMKAFAAPAYER[[#This Row],[CHF]]-PMKAFAAPAYER[[#This Row],[T2025]]</f>
        <v>0</v>
      </c>
    </row>
    <row r="833" spans="1:137" x14ac:dyDescent="0.3">
      <c r="A833" s="9">
        <f t="shared" si="199"/>
        <v>828</v>
      </c>
      <c r="B833" s="250"/>
      <c r="C833" s="251"/>
      <c r="D833" s="252"/>
      <c r="E833" s="253"/>
      <c r="F833" s="265">
        <f t="shared" si="200"/>
        <v>0</v>
      </c>
      <c r="G833" s="254"/>
      <c r="H833" s="255"/>
      <c r="I833" s="256"/>
      <c r="J833" s="14"/>
      <c r="K833" s="14"/>
      <c r="L833" s="14"/>
      <c r="N833" s="15"/>
      <c r="P833" s="258"/>
      <c r="Q833" s="259"/>
      <c r="R833" s="260"/>
      <c r="S833" s="166">
        <f>IF(PMKAFAAPAYER[[#This Row],[ ]]="Payé",PMKAFAAPAYER[[#This Row],[02.01.2025]],0)</f>
        <v>0</v>
      </c>
      <c r="T833" s="234"/>
      <c r="U833" s="166">
        <f>IF(PMKAFAAPAYER[[#This Row],[ ]]="Payé",PMKAFAAPAYER[[#This Row],[09.01.2025]],0)</f>
        <v>0</v>
      </c>
      <c r="V833" s="234"/>
      <c r="W833" s="166">
        <f>IF(PMKAFAAPAYER[[#This Row],[ ]]="Payé",PMKAFAAPAYER[[#This Row],[16.01.2025]],0)</f>
        <v>0</v>
      </c>
      <c r="X833" s="234"/>
      <c r="Y833" s="166">
        <f>IF(PMKAFAAPAYER[[#This Row],[ ]]="Payé",PMKAFAAPAYER[[#This Row],[23.01.2025]],0)</f>
        <v>0</v>
      </c>
      <c r="Z833" s="234"/>
      <c r="AA833" s="176">
        <f>IF(PMKAFAAPAYER[[#This Row],[ ]]="Payé",PMKAFAAPAYER[[#This Row],[30.01.2025]],0)</f>
        <v>0</v>
      </c>
      <c r="AB833" s="32">
        <f t="shared" si="186"/>
        <v>0</v>
      </c>
      <c r="AC833" s="234"/>
      <c r="AD833" s="166">
        <f>IF(PMKAFAAPAYER[[#This Row],[ ]]="Payé",PMKAFAAPAYER[[#This Row],[06.02.2025]],0)</f>
        <v>0</v>
      </c>
      <c r="AE833" s="234"/>
      <c r="AF833" s="166">
        <f>IF(PMKAFAAPAYER[[#This Row],[ ]]="Payé",PMKAFAAPAYER[[#This Row],[13.02.2025]],0)</f>
        <v>0</v>
      </c>
      <c r="AG833" s="234"/>
      <c r="AH833" s="166">
        <f>IF(PMKAFAAPAYER[[#This Row],[ ]]="Payé",PMKAFAAPAYER[[#This Row],[20.02.2025]],0)</f>
        <v>0</v>
      </c>
      <c r="AI833" s="234"/>
      <c r="AJ833" s="176">
        <f>IF(PMKAFAAPAYER[[#This Row],[ ]]="Payé",PMKAFAAPAYER[[#This Row],[27.02.2025]],0)</f>
        <v>0</v>
      </c>
      <c r="AK833" s="47">
        <f t="shared" si="187"/>
        <v>0</v>
      </c>
      <c r="AL833" s="162"/>
      <c r="AM833" s="166">
        <f>IF(PMKAFAAPAYER[[#This Row],[ ]]="Payé",PMKAFAAPAYER[[#This Row],[05.03.2025]],0)</f>
        <v>0</v>
      </c>
      <c r="AN833" s="161"/>
      <c r="AO833" s="166">
        <f>IF(PMKAFAAPAYER[[#This Row],[ ]]="Payé",PMKAFAAPAYER[[#This Row],[12.03.2025]],0)</f>
        <v>0</v>
      </c>
      <c r="AP833" s="161"/>
      <c r="AQ833" s="166">
        <f>IF(PMKAFAAPAYER[[#This Row],[ ]]="Payé",PMKAFAAPAYER[[#This Row],[19.03.2025]],0)</f>
        <v>0</v>
      </c>
      <c r="AR833" s="161"/>
      <c r="AS833" s="176">
        <f>IF(PMKAFAAPAYER[[#This Row],[ ]]="Payé",PMKAFAAPAYER[[#This Row],[26.03.2025]],0)</f>
        <v>0</v>
      </c>
      <c r="AT833" s="17">
        <f t="shared" si="188"/>
        <v>0</v>
      </c>
      <c r="AU833" s="162"/>
      <c r="AV833" s="166">
        <f>IF(PMKAFAAPAYER[[#This Row],[ ]]="Payé",PMKAFAAPAYER[[#This Row],[02.04.2025]],0)</f>
        <v>0</v>
      </c>
      <c r="AW833" s="161"/>
      <c r="AX833" s="166">
        <f>IF(PMKAFAAPAYER[[#This Row],[ ]]="Payé",PMKAFAAPAYER[[#This Row],[09.04.2025]],0)</f>
        <v>0</v>
      </c>
      <c r="AY833" s="161"/>
      <c r="AZ833" s="166">
        <f>IF(PMKAFAAPAYER[[#This Row],[ ]]="Payé",PMKAFAAPAYER[[#This Row],[16.04.2025]],0)</f>
        <v>0</v>
      </c>
      <c r="BA833" s="161"/>
      <c r="BB833" s="166">
        <f>IF(PMKAFAAPAYER[[#This Row],[ ]]="Payé",PMKAFAAPAYER[[#This Row],[23.04.2025]],0)</f>
        <v>0</v>
      </c>
      <c r="BC833" s="161"/>
      <c r="BD833" s="176">
        <f>IF(PMKAFAAPAYER[[#This Row],[ ]]="Payé",PMKAFAAPAYER[[#This Row],[30.04.2025]],0)</f>
        <v>0</v>
      </c>
      <c r="BE833" s="18">
        <f t="shared" si="189"/>
        <v>0</v>
      </c>
      <c r="BF833" s="162"/>
      <c r="BG833" s="166">
        <f>IF(PMKAFAAPAYER[[#This Row],[ ]]="Payé",PMKAFAAPAYER[[#This Row],[07.05.2025]],0)</f>
        <v>0</v>
      </c>
      <c r="BH833" s="161"/>
      <c r="BI833" s="166">
        <f>IF(PMKAFAAPAYER[[#This Row],[ ]]="Payé",PMKAFAAPAYER[[#This Row],[14.05.2025]],0)</f>
        <v>0</v>
      </c>
      <c r="BJ833" s="161"/>
      <c r="BK833" s="166">
        <f>IF(PMKAFAAPAYER[[#This Row],[ ]]="Payé",PMKAFAAPAYER[[#This Row],[21.05.2025]],0)</f>
        <v>0</v>
      </c>
      <c r="BL833" s="161"/>
      <c r="BM833" s="176">
        <f>IF(PMKAFAAPAYER[[#This Row],[ ]]="Payé",PMKAFAAPAYER[[#This Row],[28.05.2025]],0)</f>
        <v>0</v>
      </c>
      <c r="BN833" s="17">
        <f t="shared" si="190"/>
        <v>0</v>
      </c>
      <c r="BO833" s="162"/>
      <c r="BP833" s="166">
        <f>IF(PMKAFAAPAYER[[#This Row],[ ]]="Payé",PMKAFAAPAYER[[#This Row],[04.06.2025]],0)</f>
        <v>0</v>
      </c>
      <c r="BQ833" s="161"/>
      <c r="BR833" s="166">
        <f>IF(PMKAFAAPAYER[[#This Row],[ ]]="Payé",PMKAFAAPAYER[[#This Row],[11.06.2025]],0)</f>
        <v>0</v>
      </c>
      <c r="BS833" s="161"/>
      <c r="BT833" s="166">
        <f>IF(PMKAFAAPAYER[[#This Row],[ ]]="Payé",PMKAFAAPAYER[[#This Row],[18.06.2025]],0)</f>
        <v>0</v>
      </c>
      <c r="BU833" s="161"/>
      <c r="BV833" s="176">
        <f>IF(PMKAFAAPAYER[[#This Row],[ ]]="Payé",PMKAFAAPAYER[[#This Row],[25.06.2025]],0)</f>
        <v>0</v>
      </c>
      <c r="BW833" s="18">
        <f t="shared" si="191"/>
        <v>0</v>
      </c>
      <c r="BX833" s="162"/>
      <c r="BY833" s="166">
        <f>IF(PMKAFAAPAYER[[#This Row],[ ]]="Payé",PMKAFAAPAYER[[#This Row],[02.07.2025]],0)</f>
        <v>0</v>
      </c>
      <c r="BZ833" s="161"/>
      <c r="CA833" s="166">
        <f>IF(PMKAFAAPAYER[[#This Row],[ ]]="Payé",PMKAFAAPAYER[[#This Row],[09.07.2025]],0)</f>
        <v>0</v>
      </c>
      <c r="CB833" s="161"/>
      <c r="CC833" s="166">
        <f>IF(PMKAFAAPAYER[[#This Row],[ ]]="Payé",PMKAFAAPAYER[[#This Row],[16.07.2025]],0)</f>
        <v>0</v>
      </c>
      <c r="CD833" s="161"/>
      <c r="CE833" s="166">
        <f>IF(PMKAFAAPAYER[[#This Row],[ ]]="Payé",PMKAFAAPAYER[[#This Row],[23.07.2025]],0)</f>
        <v>0</v>
      </c>
      <c r="CF833" s="161"/>
      <c r="CG833" s="176">
        <f>IF(PMKAFAAPAYER[[#This Row],[ ]]="Payé",PMKAFAAPAYER[[#This Row],[30.07.2025]],0)</f>
        <v>0</v>
      </c>
      <c r="CH833" s="17">
        <f t="shared" si="192"/>
        <v>0</v>
      </c>
      <c r="CI833" s="162"/>
      <c r="CJ833" s="166">
        <f>IF(PMKAFAAPAYER[[#This Row],[ ]]="Payé",PMKAFAAPAYER[[#This Row],[06.08.2025]],0)</f>
        <v>0</v>
      </c>
      <c r="CK833" s="161"/>
      <c r="CL833" s="166">
        <f>IF(PMKAFAAPAYER[[#This Row],[ ]]="Payé",PMKAFAAPAYER[[#This Row],[13.08.2025]],0)</f>
        <v>0</v>
      </c>
      <c r="CM833" s="161"/>
      <c r="CN833" s="166">
        <f>IF(PMKAFAAPAYER[[#This Row],[ ]]="Payé",PMKAFAAPAYER[[#This Row],[20.08.2025]],0)</f>
        <v>0</v>
      </c>
      <c r="CO833" s="161"/>
      <c r="CP833" s="176">
        <f>IF(PMKAFAAPAYER[[#This Row],[ ]]="Payé",PMKAFAAPAYER[[#This Row],[27.08.2025]],0)</f>
        <v>0</v>
      </c>
      <c r="CQ833" s="18">
        <f t="shared" si="193"/>
        <v>0</v>
      </c>
      <c r="CR833" s="162"/>
      <c r="CS833" s="166">
        <f>IF(PMKAFAAPAYER[[#This Row],[ ]]="Payé",PMKAFAAPAYER[[#This Row],[03.09.2025]],0)</f>
        <v>0</v>
      </c>
      <c r="CT833" s="161"/>
      <c r="CU833" s="166">
        <f>IF(PMKAFAAPAYER[[#This Row],[ ]]="Payé",PMKAFAAPAYER[[#This Row],[10.09.2025]],0)</f>
        <v>0</v>
      </c>
      <c r="CV833" s="161"/>
      <c r="CW833" s="166">
        <f>IF(PMKAFAAPAYER[[#This Row],[ ]]="Payé",PMKAFAAPAYER[[#This Row],[17.09.2025]],0)</f>
        <v>0</v>
      </c>
      <c r="CX833" s="161"/>
      <c r="CY833" s="176">
        <f>IF(PMKAFAAPAYER[[#This Row],[ ]]="Payé",PMKAFAAPAYER[[#This Row],[24.09.2025]],0)</f>
        <v>0</v>
      </c>
      <c r="CZ833" s="17">
        <f t="shared" si="194"/>
        <v>0</v>
      </c>
      <c r="DA833" s="162"/>
      <c r="DB833" s="166">
        <f>IF(PMKAFAAPAYER[[#This Row],[ ]]="Payé",PMKAFAAPAYER[[#This Row],[01.10.2025]],0)</f>
        <v>0</v>
      </c>
      <c r="DC833" s="161"/>
      <c r="DD833" s="166">
        <f>IF(PMKAFAAPAYER[[#This Row],[ ]]="Payé",PMKAFAAPAYER[[#This Row],[08.10.2025]],0)</f>
        <v>0</v>
      </c>
      <c r="DE833" s="161"/>
      <c r="DF833" s="166">
        <f>IF(PMKAFAAPAYER[[#This Row],[ ]]="Payé",PMKAFAAPAYER[[#This Row],[15.10.2025]],0)</f>
        <v>0</v>
      </c>
      <c r="DG833" s="161"/>
      <c r="DH833" s="166">
        <f>IF(PMKAFAAPAYER[[#This Row],[ ]]="Payé",PMKAFAAPAYER[[#This Row],[22.10.2025]],0)</f>
        <v>0</v>
      </c>
      <c r="DI833" s="161"/>
      <c r="DJ833" s="176">
        <f>IF(PMKAFAAPAYER[[#This Row],[ ]]="Payé",PMKAFAAPAYER[[#This Row],[29.10.2025]],0)</f>
        <v>0</v>
      </c>
      <c r="DK833" s="18">
        <f t="shared" si="195"/>
        <v>0</v>
      </c>
      <c r="DL833" s="162"/>
      <c r="DM833" s="166">
        <f>IF(PMKAFAAPAYER[[#This Row],[ ]]="Payé",PMKAFAAPAYER[[#This Row],[05.11.2025]],0)</f>
        <v>0</v>
      </c>
      <c r="DN833" s="161"/>
      <c r="DO833" s="166">
        <f>IF(PMKAFAAPAYER[[#This Row],[ ]]="Payé",PMKAFAAPAYER[[#This Row],[12.11.2025]],0)</f>
        <v>0</v>
      </c>
      <c r="DP833" s="161"/>
      <c r="DQ833" s="166">
        <f>IF(PMKAFAAPAYER[[#This Row],[ ]]="Payé",PMKAFAAPAYER[[#This Row],[19.11.2025]],0)</f>
        <v>0</v>
      </c>
      <c r="DR833" s="161"/>
      <c r="DS833" s="176">
        <f>IF(PMKAFAAPAYER[[#This Row],[ ]]="Payé",PMKAFAAPAYER[[#This Row],[26.11.2025]],0)</f>
        <v>0</v>
      </c>
      <c r="DT833" s="17">
        <f t="shared" si="196"/>
        <v>0</v>
      </c>
      <c r="DU833" s="162"/>
      <c r="DV833" s="166">
        <f>IF(PMKAFAAPAYER[[#This Row],[ ]]="Payé",PMKAFAAPAYER[[#This Row],[03.12.2025]],0)</f>
        <v>0</v>
      </c>
      <c r="DW833" s="161"/>
      <c r="DX833" s="166">
        <f>IF(PMKAFAAPAYER[[#This Row],[ ]]="Payé",PMKAFAAPAYER[[#This Row],[10.12.2025]],0)</f>
        <v>0</v>
      </c>
      <c r="DY833" s="161"/>
      <c r="DZ833" s="166">
        <f>IF(PMKAFAAPAYER[[#This Row],[ ]]="Payé",PMKAFAAPAYER[[#This Row],[17.12.2025]],0)</f>
        <v>0</v>
      </c>
      <c r="EA833" s="161"/>
      <c r="EB833" s="166">
        <f>IF(PMKAFAAPAYER[[#This Row],[ ]]="Payé",PMKAFAAPAYER[[#This Row],[24.12.2025]],0)</f>
        <v>0</v>
      </c>
      <c r="EC833" s="161"/>
      <c r="ED833" s="176">
        <f>IF(PMKAFAAPAYER[[#This Row],[ ]]="Payé",PMKAFAAPAYER[[#This Row],[31.12.2025]],0)</f>
        <v>0</v>
      </c>
      <c r="EE833" s="18">
        <f t="shared" si="197"/>
        <v>0</v>
      </c>
      <c r="EF833" s="11">
        <f t="shared" si="198"/>
        <v>0</v>
      </c>
      <c r="EG833" s="16">
        <f>+PMKAFAAPAYER[[#This Row],[CHF]]-PMKAFAAPAYER[[#This Row],[T2025]]</f>
        <v>0</v>
      </c>
    </row>
    <row r="834" spans="1:137" x14ac:dyDescent="0.3">
      <c r="A834" s="9">
        <f t="shared" si="199"/>
        <v>829</v>
      </c>
      <c r="B834" s="250"/>
      <c r="C834" s="251"/>
      <c r="D834" s="252"/>
      <c r="E834" s="253"/>
      <c r="F834" s="265">
        <f t="shared" si="200"/>
        <v>0</v>
      </c>
      <c r="G834" s="254"/>
      <c r="H834" s="255"/>
      <c r="I834" s="256"/>
      <c r="J834" s="14"/>
      <c r="K834" s="14"/>
      <c r="L834" s="14"/>
      <c r="N834" s="15"/>
      <c r="P834" s="258"/>
      <c r="Q834" s="259"/>
      <c r="R834" s="260"/>
      <c r="S834" s="166">
        <f>IF(PMKAFAAPAYER[[#This Row],[ ]]="Payé",PMKAFAAPAYER[[#This Row],[02.01.2025]],0)</f>
        <v>0</v>
      </c>
      <c r="T834" s="234"/>
      <c r="U834" s="166">
        <f>IF(PMKAFAAPAYER[[#This Row],[ ]]="Payé",PMKAFAAPAYER[[#This Row],[09.01.2025]],0)</f>
        <v>0</v>
      </c>
      <c r="V834" s="234"/>
      <c r="W834" s="166">
        <f>IF(PMKAFAAPAYER[[#This Row],[ ]]="Payé",PMKAFAAPAYER[[#This Row],[16.01.2025]],0)</f>
        <v>0</v>
      </c>
      <c r="X834" s="234"/>
      <c r="Y834" s="166">
        <f>IF(PMKAFAAPAYER[[#This Row],[ ]]="Payé",PMKAFAAPAYER[[#This Row],[23.01.2025]],0)</f>
        <v>0</v>
      </c>
      <c r="Z834" s="234"/>
      <c r="AA834" s="176">
        <f>IF(PMKAFAAPAYER[[#This Row],[ ]]="Payé",PMKAFAAPAYER[[#This Row],[30.01.2025]],0)</f>
        <v>0</v>
      </c>
      <c r="AB834" s="32">
        <f t="shared" si="186"/>
        <v>0</v>
      </c>
      <c r="AC834" s="234"/>
      <c r="AD834" s="166">
        <f>IF(PMKAFAAPAYER[[#This Row],[ ]]="Payé",PMKAFAAPAYER[[#This Row],[06.02.2025]],0)</f>
        <v>0</v>
      </c>
      <c r="AE834" s="234"/>
      <c r="AF834" s="166">
        <f>IF(PMKAFAAPAYER[[#This Row],[ ]]="Payé",PMKAFAAPAYER[[#This Row],[13.02.2025]],0)</f>
        <v>0</v>
      </c>
      <c r="AG834" s="234"/>
      <c r="AH834" s="166">
        <f>IF(PMKAFAAPAYER[[#This Row],[ ]]="Payé",PMKAFAAPAYER[[#This Row],[20.02.2025]],0)</f>
        <v>0</v>
      </c>
      <c r="AI834" s="234"/>
      <c r="AJ834" s="176">
        <f>IF(PMKAFAAPAYER[[#This Row],[ ]]="Payé",PMKAFAAPAYER[[#This Row],[27.02.2025]],0)</f>
        <v>0</v>
      </c>
      <c r="AK834" s="47">
        <f t="shared" si="187"/>
        <v>0</v>
      </c>
      <c r="AL834" s="162"/>
      <c r="AM834" s="166">
        <f>IF(PMKAFAAPAYER[[#This Row],[ ]]="Payé",PMKAFAAPAYER[[#This Row],[05.03.2025]],0)</f>
        <v>0</v>
      </c>
      <c r="AN834" s="161"/>
      <c r="AO834" s="166">
        <f>IF(PMKAFAAPAYER[[#This Row],[ ]]="Payé",PMKAFAAPAYER[[#This Row],[12.03.2025]],0)</f>
        <v>0</v>
      </c>
      <c r="AP834" s="161"/>
      <c r="AQ834" s="166">
        <f>IF(PMKAFAAPAYER[[#This Row],[ ]]="Payé",PMKAFAAPAYER[[#This Row],[19.03.2025]],0)</f>
        <v>0</v>
      </c>
      <c r="AR834" s="161"/>
      <c r="AS834" s="176">
        <f>IF(PMKAFAAPAYER[[#This Row],[ ]]="Payé",PMKAFAAPAYER[[#This Row],[26.03.2025]],0)</f>
        <v>0</v>
      </c>
      <c r="AT834" s="17">
        <f t="shared" si="188"/>
        <v>0</v>
      </c>
      <c r="AU834" s="162"/>
      <c r="AV834" s="166">
        <f>IF(PMKAFAAPAYER[[#This Row],[ ]]="Payé",PMKAFAAPAYER[[#This Row],[02.04.2025]],0)</f>
        <v>0</v>
      </c>
      <c r="AW834" s="161"/>
      <c r="AX834" s="166">
        <f>IF(PMKAFAAPAYER[[#This Row],[ ]]="Payé",PMKAFAAPAYER[[#This Row],[09.04.2025]],0)</f>
        <v>0</v>
      </c>
      <c r="AY834" s="161"/>
      <c r="AZ834" s="166">
        <f>IF(PMKAFAAPAYER[[#This Row],[ ]]="Payé",PMKAFAAPAYER[[#This Row],[16.04.2025]],0)</f>
        <v>0</v>
      </c>
      <c r="BA834" s="161"/>
      <c r="BB834" s="166">
        <f>IF(PMKAFAAPAYER[[#This Row],[ ]]="Payé",PMKAFAAPAYER[[#This Row],[23.04.2025]],0)</f>
        <v>0</v>
      </c>
      <c r="BC834" s="161"/>
      <c r="BD834" s="176">
        <f>IF(PMKAFAAPAYER[[#This Row],[ ]]="Payé",PMKAFAAPAYER[[#This Row],[30.04.2025]],0)</f>
        <v>0</v>
      </c>
      <c r="BE834" s="18">
        <f t="shared" si="189"/>
        <v>0</v>
      </c>
      <c r="BF834" s="162"/>
      <c r="BG834" s="166">
        <f>IF(PMKAFAAPAYER[[#This Row],[ ]]="Payé",PMKAFAAPAYER[[#This Row],[07.05.2025]],0)</f>
        <v>0</v>
      </c>
      <c r="BH834" s="161"/>
      <c r="BI834" s="166">
        <f>IF(PMKAFAAPAYER[[#This Row],[ ]]="Payé",PMKAFAAPAYER[[#This Row],[14.05.2025]],0)</f>
        <v>0</v>
      </c>
      <c r="BJ834" s="161"/>
      <c r="BK834" s="166">
        <f>IF(PMKAFAAPAYER[[#This Row],[ ]]="Payé",PMKAFAAPAYER[[#This Row],[21.05.2025]],0)</f>
        <v>0</v>
      </c>
      <c r="BL834" s="161"/>
      <c r="BM834" s="176">
        <f>IF(PMKAFAAPAYER[[#This Row],[ ]]="Payé",PMKAFAAPAYER[[#This Row],[28.05.2025]],0)</f>
        <v>0</v>
      </c>
      <c r="BN834" s="17">
        <f t="shared" si="190"/>
        <v>0</v>
      </c>
      <c r="BO834" s="162"/>
      <c r="BP834" s="166">
        <f>IF(PMKAFAAPAYER[[#This Row],[ ]]="Payé",PMKAFAAPAYER[[#This Row],[04.06.2025]],0)</f>
        <v>0</v>
      </c>
      <c r="BQ834" s="161"/>
      <c r="BR834" s="166">
        <f>IF(PMKAFAAPAYER[[#This Row],[ ]]="Payé",PMKAFAAPAYER[[#This Row],[11.06.2025]],0)</f>
        <v>0</v>
      </c>
      <c r="BS834" s="161"/>
      <c r="BT834" s="166">
        <f>IF(PMKAFAAPAYER[[#This Row],[ ]]="Payé",PMKAFAAPAYER[[#This Row],[18.06.2025]],0)</f>
        <v>0</v>
      </c>
      <c r="BU834" s="161"/>
      <c r="BV834" s="176">
        <f>IF(PMKAFAAPAYER[[#This Row],[ ]]="Payé",PMKAFAAPAYER[[#This Row],[25.06.2025]],0)</f>
        <v>0</v>
      </c>
      <c r="BW834" s="18">
        <f t="shared" si="191"/>
        <v>0</v>
      </c>
      <c r="BX834" s="162"/>
      <c r="BY834" s="166">
        <f>IF(PMKAFAAPAYER[[#This Row],[ ]]="Payé",PMKAFAAPAYER[[#This Row],[02.07.2025]],0)</f>
        <v>0</v>
      </c>
      <c r="BZ834" s="161"/>
      <c r="CA834" s="166">
        <f>IF(PMKAFAAPAYER[[#This Row],[ ]]="Payé",PMKAFAAPAYER[[#This Row],[09.07.2025]],0)</f>
        <v>0</v>
      </c>
      <c r="CB834" s="161"/>
      <c r="CC834" s="166">
        <f>IF(PMKAFAAPAYER[[#This Row],[ ]]="Payé",PMKAFAAPAYER[[#This Row],[16.07.2025]],0)</f>
        <v>0</v>
      </c>
      <c r="CD834" s="161"/>
      <c r="CE834" s="166">
        <f>IF(PMKAFAAPAYER[[#This Row],[ ]]="Payé",PMKAFAAPAYER[[#This Row],[23.07.2025]],0)</f>
        <v>0</v>
      </c>
      <c r="CF834" s="161"/>
      <c r="CG834" s="176">
        <f>IF(PMKAFAAPAYER[[#This Row],[ ]]="Payé",PMKAFAAPAYER[[#This Row],[30.07.2025]],0)</f>
        <v>0</v>
      </c>
      <c r="CH834" s="17">
        <f t="shared" si="192"/>
        <v>0</v>
      </c>
      <c r="CI834" s="162"/>
      <c r="CJ834" s="166">
        <f>IF(PMKAFAAPAYER[[#This Row],[ ]]="Payé",PMKAFAAPAYER[[#This Row],[06.08.2025]],0)</f>
        <v>0</v>
      </c>
      <c r="CK834" s="161"/>
      <c r="CL834" s="166">
        <f>IF(PMKAFAAPAYER[[#This Row],[ ]]="Payé",PMKAFAAPAYER[[#This Row],[13.08.2025]],0)</f>
        <v>0</v>
      </c>
      <c r="CM834" s="161"/>
      <c r="CN834" s="166">
        <f>IF(PMKAFAAPAYER[[#This Row],[ ]]="Payé",PMKAFAAPAYER[[#This Row],[20.08.2025]],0)</f>
        <v>0</v>
      </c>
      <c r="CO834" s="161"/>
      <c r="CP834" s="176">
        <f>IF(PMKAFAAPAYER[[#This Row],[ ]]="Payé",PMKAFAAPAYER[[#This Row],[27.08.2025]],0)</f>
        <v>0</v>
      </c>
      <c r="CQ834" s="18">
        <f t="shared" si="193"/>
        <v>0</v>
      </c>
      <c r="CR834" s="162"/>
      <c r="CS834" s="166">
        <f>IF(PMKAFAAPAYER[[#This Row],[ ]]="Payé",PMKAFAAPAYER[[#This Row],[03.09.2025]],0)</f>
        <v>0</v>
      </c>
      <c r="CT834" s="161"/>
      <c r="CU834" s="166">
        <f>IF(PMKAFAAPAYER[[#This Row],[ ]]="Payé",PMKAFAAPAYER[[#This Row],[10.09.2025]],0)</f>
        <v>0</v>
      </c>
      <c r="CV834" s="161"/>
      <c r="CW834" s="166">
        <f>IF(PMKAFAAPAYER[[#This Row],[ ]]="Payé",PMKAFAAPAYER[[#This Row],[17.09.2025]],0)</f>
        <v>0</v>
      </c>
      <c r="CX834" s="161"/>
      <c r="CY834" s="176">
        <f>IF(PMKAFAAPAYER[[#This Row],[ ]]="Payé",PMKAFAAPAYER[[#This Row],[24.09.2025]],0)</f>
        <v>0</v>
      </c>
      <c r="CZ834" s="17">
        <f t="shared" si="194"/>
        <v>0</v>
      </c>
      <c r="DA834" s="162"/>
      <c r="DB834" s="166">
        <f>IF(PMKAFAAPAYER[[#This Row],[ ]]="Payé",PMKAFAAPAYER[[#This Row],[01.10.2025]],0)</f>
        <v>0</v>
      </c>
      <c r="DC834" s="161"/>
      <c r="DD834" s="166">
        <f>IF(PMKAFAAPAYER[[#This Row],[ ]]="Payé",PMKAFAAPAYER[[#This Row],[08.10.2025]],0)</f>
        <v>0</v>
      </c>
      <c r="DE834" s="161"/>
      <c r="DF834" s="166">
        <f>IF(PMKAFAAPAYER[[#This Row],[ ]]="Payé",PMKAFAAPAYER[[#This Row],[15.10.2025]],0)</f>
        <v>0</v>
      </c>
      <c r="DG834" s="161"/>
      <c r="DH834" s="166">
        <f>IF(PMKAFAAPAYER[[#This Row],[ ]]="Payé",PMKAFAAPAYER[[#This Row],[22.10.2025]],0)</f>
        <v>0</v>
      </c>
      <c r="DI834" s="161"/>
      <c r="DJ834" s="176">
        <f>IF(PMKAFAAPAYER[[#This Row],[ ]]="Payé",PMKAFAAPAYER[[#This Row],[29.10.2025]],0)</f>
        <v>0</v>
      </c>
      <c r="DK834" s="18">
        <f t="shared" si="195"/>
        <v>0</v>
      </c>
      <c r="DL834" s="162"/>
      <c r="DM834" s="166">
        <f>IF(PMKAFAAPAYER[[#This Row],[ ]]="Payé",PMKAFAAPAYER[[#This Row],[05.11.2025]],0)</f>
        <v>0</v>
      </c>
      <c r="DN834" s="161"/>
      <c r="DO834" s="166">
        <f>IF(PMKAFAAPAYER[[#This Row],[ ]]="Payé",PMKAFAAPAYER[[#This Row],[12.11.2025]],0)</f>
        <v>0</v>
      </c>
      <c r="DP834" s="161"/>
      <c r="DQ834" s="166">
        <f>IF(PMKAFAAPAYER[[#This Row],[ ]]="Payé",PMKAFAAPAYER[[#This Row],[19.11.2025]],0)</f>
        <v>0</v>
      </c>
      <c r="DR834" s="161"/>
      <c r="DS834" s="176">
        <f>IF(PMKAFAAPAYER[[#This Row],[ ]]="Payé",PMKAFAAPAYER[[#This Row],[26.11.2025]],0)</f>
        <v>0</v>
      </c>
      <c r="DT834" s="17">
        <f t="shared" si="196"/>
        <v>0</v>
      </c>
      <c r="DU834" s="162"/>
      <c r="DV834" s="166">
        <f>IF(PMKAFAAPAYER[[#This Row],[ ]]="Payé",PMKAFAAPAYER[[#This Row],[03.12.2025]],0)</f>
        <v>0</v>
      </c>
      <c r="DW834" s="161"/>
      <c r="DX834" s="166">
        <f>IF(PMKAFAAPAYER[[#This Row],[ ]]="Payé",PMKAFAAPAYER[[#This Row],[10.12.2025]],0)</f>
        <v>0</v>
      </c>
      <c r="DY834" s="161"/>
      <c r="DZ834" s="166">
        <f>IF(PMKAFAAPAYER[[#This Row],[ ]]="Payé",PMKAFAAPAYER[[#This Row],[17.12.2025]],0)</f>
        <v>0</v>
      </c>
      <c r="EA834" s="161"/>
      <c r="EB834" s="166">
        <f>IF(PMKAFAAPAYER[[#This Row],[ ]]="Payé",PMKAFAAPAYER[[#This Row],[24.12.2025]],0)</f>
        <v>0</v>
      </c>
      <c r="EC834" s="161"/>
      <c r="ED834" s="176">
        <f>IF(PMKAFAAPAYER[[#This Row],[ ]]="Payé",PMKAFAAPAYER[[#This Row],[31.12.2025]],0)</f>
        <v>0</v>
      </c>
      <c r="EE834" s="18">
        <f t="shared" si="197"/>
        <v>0</v>
      </c>
      <c r="EF834" s="11">
        <f t="shared" si="198"/>
        <v>0</v>
      </c>
      <c r="EG834" s="16">
        <f>+PMKAFAAPAYER[[#This Row],[CHF]]-PMKAFAAPAYER[[#This Row],[T2025]]</f>
        <v>0</v>
      </c>
    </row>
    <row r="835" spans="1:137" x14ac:dyDescent="0.3">
      <c r="A835" s="9">
        <f t="shared" si="199"/>
        <v>830</v>
      </c>
      <c r="B835" s="250"/>
      <c r="C835" s="251"/>
      <c r="D835" s="252"/>
      <c r="E835" s="253"/>
      <c r="F835" s="265">
        <f t="shared" si="200"/>
        <v>0</v>
      </c>
      <c r="G835" s="254"/>
      <c r="H835" s="255"/>
      <c r="I835" s="256"/>
      <c r="J835" s="14"/>
      <c r="K835" s="14"/>
      <c r="L835" s="14"/>
      <c r="N835" s="15"/>
      <c r="P835" s="258"/>
      <c r="Q835" s="259"/>
      <c r="R835" s="260"/>
      <c r="S835" s="166">
        <f>IF(PMKAFAAPAYER[[#This Row],[ ]]="Payé",PMKAFAAPAYER[[#This Row],[02.01.2025]],0)</f>
        <v>0</v>
      </c>
      <c r="T835" s="234"/>
      <c r="U835" s="166">
        <f>IF(PMKAFAAPAYER[[#This Row],[ ]]="Payé",PMKAFAAPAYER[[#This Row],[09.01.2025]],0)</f>
        <v>0</v>
      </c>
      <c r="V835" s="234"/>
      <c r="W835" s="166">
        <f>IF(PMKAFAAPAYER[[#This Row],[ ]]="Payé",PMKAFAAPAYER[[#This Row],[16.01.2025]],0)</f>
        <v>0</v>
      </c>
      <c r="X835" s="234"/>
      <c r="Y835" s="166">
        <f>IF(PMKAFAAPAYER[[#This Row],[ ]]="Payé",PMKAFAAPAYER[[#This Row],[23.01.2025]],0)</f>
        <v>0</v>
      </c>
      <c r="Z835" s="234"/>
      <c r="AA835" s="176">
        <f>IF(PMKAFAAPAYER[[#This Row],[ ]]="Payé",PMKAFAAPAYER[[#This Row],[30.01.2025]],0)</f>
        <v>0</v>
      </c>
      <c r="AB835" s="32">
        <f t="shared" si="186"/>
        <v>0</v>
      </c>
      <c r="AC835" s="234"/>
      <c r="AD835" s="166">
        <f>IF(PMKAFAAPAYER[[#This Row],[ ]]="Payé",PMKAFAAPAYER[[#This Row],[06.02.2025]],0)</f>
        <v>0</v>
      </c>
      <c r="AE835" s="234"/>
      <c r="AF835" s="166">
        <f>IF(PMKAFAAPAYER[[#This Row],[ ]]="Payé",PMKAFAAPAYER[[#This Row],[13.02.2025]],0)</f>
        <v>0</v>
      </c>
      <c r="AG835" s="234"/>
      <c r="AH835" s="166">
        <f>IF(PMKAFAAPAYER[[#This Row],[ ]]="Payé",PMKAFAAPAYER[[#This Row],[20.02.2025]],0)</f>
        <v>0</v>
      </c>
      <c r="AI835" s="234"/>
      <c r="AJ835" s="176">
        <f>IF(PMKAFAAPAYER[[#This Row],[ ]]="Payé",PMKAFAAPAYER[[#This Row],[27.02.2025]],0)</f>
        <v>0</v>
      </c>
      <c r="AK835" s="47">
        <f t="shared" si="187"/>
        <v>0</v>
      </c>
      <c r="AL835" s="162"/>
      <c r="AM835" s="166">
        <f>IF(PMKAFAAPAYER[[#This Row],[ ]]="Payé",PMKAFAAPAYER[[#This Row],[05.03.2025]],0)</f>
        <v>0</v>
      </c>
      <c r="AN835" s="161"/>
      <c r="AO835" s="166">
        <f>IF(PMKAFAAPAYER[[#This Row],[ ]]="Payé",PMKAFAAPAYER[[#This Row],[12.03.2025]],0)</f>
        <v>0</v>
      </c>
      <c r="AP835" s="161"/>
      <c r="AQ835" s="166">
        <f>IF(PMKAFAAPAYER[[#This Row],[ ]]="Payé",PMKAFAAPAYER[[#This Row],[19.03.2025]],0)</f>
        <v>0</v>
      </c>
      <c r="AR835" s="161"/>
      <c r="AS835" s="176">
        <f>IF(PMKAFAAPAYER[[#This Row],[ ]]="Payé",PMKAFAAPAYER[[#This Row],[26.03.2025]],0)</f>
        <v>0</v>
      </c>
      <c r="AT835" s="17">
        <f t="shared" si="188"/>
        <v>0</v>
      </c>
      <c r="AU835" s="162"/>
      <c r="AV835" s="166">
        <f>IF(PMKAFAAPAYER[[#This Row],[ ]]="Payé",PMKAFAAPAYER[[#This Row],[02.04.2025]],0)</f>
        <v>0</v>
      </c>
      <c r="AW835" s="161"/>
      <c r="AX835" s="166">
        <f>IF(PMKAFAAPAYER[[#This Row],[ ]]="Payé",PMKAFAAPAYER[[#This Row],[09.04.2025]],0)</f>
        <v>0</v>
      </c>
      <c r="AY835" s="161"/>
      <c r="AZ835" s="166">
        <f>IF(PMKAFAAPAYER[[#This Row],[ ]]="Payé",PMKAFAAPAYER[[#This Row],[16.04.2025]],0)</f>
        <v>0</v>
      </c>
      <c r="BA835" s="161"/>
      <c r="BB835" s="166">
        <f>IF(PMKAFAAPAYER[[#This Row],[ ]]="Payé",PMKAFAAPAYER[[#This Row],[23.04.2025]],0)</f>
        <v>0</v>
      </c>
      <c r="BC835" s="161"/>
      <c r="BD835" s="176">
        <f>IF(PMKAFAAPAYER[[#This Row],[ ]]="Payé",PMKAFAAPAYER[[#This Row],[30.04.2025]],0)</f>
        <v>0</v>
      </c>
      <c r="BE835" s="18">
        <f t="shared" si="189"/>
        <v>0</v>
      </c>
      <c r="BF835" s="162"/>
      <c r="BG835" s="166">
        <f>IF(PMKAFAAPAYER[[#This Row],[ ]]="Payé",PMKAFAAPAYER[[#This Row],[07.05.2025]],0)</f>
        <v>0</v>
      </c>
      <c r="BH835" s="161"/>
      <c r="BI835" s="166">
        <f>IF(PMKAFAAPAYER[[#This Row],[ ]]="Payé",PMKAFAAPAYER[[#This Row],[14.05.2025]],0)</f>
        <v>0</v>
      </c>
      <c r="BJ835" s="161"/>
      <c r="BK835" s="166">
        <f>IF(PMKAFAAPAYER[[#This Row],[ ]]="Payé",PMKAFAAPAYER[[#This Row],[21.05.2025]],0)</f>
        <v>0</v>
      </c>
      <c r="BL835" s="161"/>
      <c r="BM835" s="176">
        <f>IF(PMKAFAAPAYER[[#This Row],[ ]]="Payé",PMKAFAAPAYER[[#This Row],[28.05.2025]],0)</f>
        <v>0</v>
      </c>
      <c r="BN835" s="17">
        <f t="shared" si="190"/>
        <v>0</v>
      </c>
      <c r="BO835" s="162"/>
      <c r="BP835" s="166">
        <f>IF(PMKAFAAPAYER[[#This Row],[ ]]="Payé",PMKAFAAPAYER[[#This Row],[04.06.2025]],0)</f>
        <v>0</v>
      </c>
      <c r="BQ835" s="161"/>
      <c r="BR835" s="166">
        <f>IF(PMKAFAAPAYER[[#This Row],[ ]]="Payé",PMKAFAAPAYER[[#This Row],[11.06.2025]],0)</f>
        <v>0</v>
      </c>
      <c r="BS835" s="161"/>
      <c r="BT835" s="166">
        <f>IF(PMKAFAAPAYER[[#This Row],[ ]]="Payé",PMKAFAAPAYER[[#This Row],[18.06.2025]],0)</f>
        <v>0</v>
      </c>
      <c r="BU835" s="161"/>
      <c r="BV835" s="176">
        <f>IF(PMKAFAAPAYER[[#This Row],[ ]]="Payé",PMKAFAAPAYER[[#This Row],[25.06.2025]],0)</f>
        <v>0</v>
      </c>
      <c r="BW835" s="18">
        <f t="shared" si="191"/>
        <v>0</v>
      </c>
      <c r="BX835" s="162"/>
      <c r="BY835" s="166">
        <f>IF(PMKAFAAPAYER[[#This Row],[ ]]="Payé",PMKAFAAPAYER[[#This Row],[02.07.2025]],0)</f>
        <v>0</v>
      </c>
      <c r="BZ835" s="161"/>
      <c r="CA835" s="166">
        <f>IF(PMKAFAAPAYER[[#This Row],[ ]]="Payé",PMKAFAAPAYER[[#This Row],[09.07.2025]],0)</f>
        <v>0</v>
      </c>
      <c r="CB835" s="161"/>
      <c r="CC835" s="166">
        <f>IF(PMKAFAAPAYER[[#This Row],[ ]]="Payé",PMKAFAAPAYER[[#This Row],[16.07.2025]],0)</f>
        <v>0</v>
      </c>
      <c r="CD835" s="161"/>
      <c r="CE835" s="166">
        <f>IF(PMKAFAAPAYER[[#This Row],[ ]]="Payé",PMKAFAAPAYER[[#This Row],[23.07.2025]],0)</f>
        <v>0</v>
      </c>
      <c r="CF835" s="161"/>
      <c r="CG835" s="176">
        <f>IF(PMKAFAAPAYER[[#This Row],[ ]]="Payé",PMKAFAAPAYER[[#This Row],[30.07.2025]],0)</f>
        <v>0</v>
      </c>
      <c r="CH835" s="17">
        <f t="shared" si="192"/>
        <v>0</v>
      </c>
      <c r="CI835" s="162"/>
      <c r="CJ835" s="166">
        <f>IF(PMKAFAAPAYER[[#This Row],[ ]]="Payé",PMKAFAAPAYER[[#This Row],[06.08.2025]],0)</f>
        <v>0</v>
      </c>
      <c r="CK835" s="161"/>
      <c r="CL835" s="166">
        <f>IF(PMKAFAAPAYER[[#This Row],[ ]]="Payé",PMKAFAAPAYER[[#This Row],[13.08.2025]],0)</f>
        <v>0</v>
      </c>
      <c r="CM835" s="161"/>
      <c r="CN835" s="166">
        <f>IF(PMKAFAAPAYER[[#This Row],[ ]]="Payé",PMKAFAAPAYER[[#This Row],[20.08.2025]],0)</f>
        <v>0</v>
      </c>
      <c r="CO835" s="161"/>
      <c r="CP835" s="176">
        <f>IF(PMKAFAAPAYER[[#This Row],[ ]]="Payé",PMKAFAAPAYER[[#This Row],[27.08.2025]],0)</f>
        <v>0</v>
      </c>
      <c r="CQ835" s="18">
        <f t="shared" si="193"/>
        <v>0</v>
      </c>
      <c r="CR835" s="162"/>
      <c r="CS835" s="166">
        <f>IF(PMKAFAAPAYER[[#This Row],[ ]]="Payé",PMKAFAAPAYER[[#This Row],[03.09.2025]],0)</f>
        <v>0</v>
      </c>
      <c r="CT835" s="161"/>
      <c r="CU835" s="166">
        <f>IF(PMKAFAAPAYER[[#This Row],[ ]]="Payé",PMKAFAAPAYER[[#This Row],[10.09.2025]],0)</f>
        <v>0</v>
      </c>
      <c r="CV835" s="161"/>
      <c r="CW835" s="166">
        <f>IF(PMKAFAAPAYER[[#This Row],[ ]]="Payé",PMKAFAAPAYER[[#This Row],[17.09.2025]],0)</f>
        <v>0</v>
      </c>
      <c r="CX835" s="161"/>
      <c r="CY835" s="176">
        <f>IF(PMKAFAAPAYER[[#This Row],[ ]]="Payé",PMKAFAAPAYER[[#This Row],[24.09.2025]],0)</f>
        <v>0</v>
      </c>
      <c r="CZ835" s="17">
        <f t="shared" si="194"/>
        <v>0</v>
      </c>
      <c r="DA835" s="162"/>
      <c r="DB835" s="166">
        <f>IF(PMKAFAAPAYER[[#This Row],[ ]]="Payé",PMKAFAAPAYER[[#This Row],[01.10.2025]],0)</f>
        <v>0</v>
      </c>
      <c r="DC835" s="161"/>
      <c r="DD835" s="166">
        <f>IF(PMKAFAAPAYER[[#This Row],[ ]]="Payé",PMKAFAAPAYER[[#This Row],[08.10.2025]],0)</f>
        <v>0</v>
      </c>
      <c r="DE835" s="161"/>
      <c r="DF835" s="166">
        <f>IF(PMKAFAAPAYER[[#This Row],[ ]]="Payé",PMKAFAAPAYER[[#This Row],[15.10.2025]],0)</f>
        <v>0</v>
      </c>
      <c r="DG835" s="161"/>
      <c r="DH835" s="166">
        <f>IF(PMKAFAAPAYER[[#This Row],[ ]]="Payé",PMKAFAAPAYER[[#This Row],[22.10.2025]],0)</f>
        <v>0</v>
      </c>
      <c r="DI835" s="161"/>
      <c r="DJ835" s="176">
        <f>IF(PMKAFAAPAYER[[#This Row],[ ]]="Payé",PMKAFAAPAYER[[#This Row],[29.10.2025]],0)</f>
        <v>0</v>
      </c>
      <c r="DK835" s="18">
        <f t="shared" si="195"/>
        <v>0</v>
      </c>
      <c r="DL835" s="162"/>
      <c r="DM835" s="166">
        <f>IF(PMKAFAAPAYER[[#This Row],[ ]]="Payé",PMKAFAAPAYER[[#This Row],[05.11.2025]],0)</f>
        <v>0</v>
      </c>
      <c r="DN835" s="161"/>
      <c r="DO835" s="166">
        <f>IF(PMKAFAAPAYER[[#This Row],[ ]]="Payé",PMKAFAAPAYER[[#This Row],[12.11.2025]],0)</f>
        <v>0</v>
      </c>
      <c r="DP835" s="161"/>
      <c r="DQ835" s="166">
        <f>IF(PMKAFAAPAYER[[#This Row],[ ]]="Payé",PMKAFAAPAYER[[#This Row],[19.11.2025]],0)</f>
        <v>0</v>
      </c>
      <c r="DR835" s="161"/>
      <c r="DS835" s="176">
        <f>IF(PMKAFAAPAYER[[#This Row],[ ]]="Payé",PMKAFAAPAYER[[#This Row],[26.11.2025]],0)</f>
        <v>0</v>
      </c>
      <c r="DT835" s="17">
        <f t="shared" si="196"/>
        <v>0</v>
      </c>
      <c r="DU835" s="162"/>
      <c r="DV835" s="166">
        <f>IF(PMKAFAAPAYER[[#This Row],[ ]]="Payé",PMKAFAAPAYER[[#This Row],[03.12.2025]],0)</f>
        <v>0</v>
      </c>
      <c r="DW835" s="161"/>
      <c r="DX835" s="166">
        <f>IF(PMKAFAAPAYER[[#This Row],[ ]]="Payé",PMKAFAAPAYER[[#This Row],[10.12.2025]],0)</f>
        <v>0</v>
      </c>
      <c r="DY835" s="161"/>
      <c r="DZ835" s="166">
        <f>IF(PMKAFAAPAYER[[#This Row],[ ]]="Payé",PMKAFAAPAYER[[#This Row],[17.12.2025]],0)</f>
        <v>0</v>
      </c>
      <c r="EA835" s="161"/>
      <c r="EB835" s="166">
        <f>IF(PMKAFAAPAYER[[#This Row],[ ]]="Payé",PMKAFAAPAYER[[#This Row],[24.12.2025]],0)</f>
        <v>0</v>
      </c>
      <c r="EC835" s="161"/>
      <c r="ED835" s="176">
        <f>IF(PMKAFAAPAYER[[#This Row],[ ]]="Payé",PMKAFAAPAYER[[#This Row],[31.12.2025]],0)</f>
        <v>0</v>
      </c>
      <c r="EE835" s="18">
        <f t="shared" si="197"/>
        <v>0</v>
      </c>
      <c r="EF835" s="11">
        <f t="shared" si="198"/>
        <v>0</v>
      </c>
      <c r="EG835" s="16">
        <f>+PMKAFAAPAYER[[#This Row],[CHF]]-PMKAFAAPAYER[[#This Row],[T2025]]</f>
        <v>0</v>
      </c>
    </row>
    <row r="836" spans="1:137" x14ac:dyDescent="0.3">
      <c r="A836" s="9">
        <f t="shared" si="199"/>
        <v>831</v>
      </c>
      <c r="B836" s="250"/>
      <c r="C836" s="251"/>
      <c r="D836" s="252"/>
      <c r="E836" s="253"/>
      <c r="F836" s="265">
        <f t="shared" si="200"/>
        <v>0</v>
      </c>
      <c r="G836" s="254"/>
      <c r="H836" s="255"/>
      <c r="I836" s="256"/>
      <c r="J836" s="14"/>
      <c r="K836" s="14"/>
      <c r="L836" s="14"/>
      <c r="N836" s="15"/>
      <c r="P836" s="258"/>
      <c r="Q836" s="259"/>
      <c r="R836" s="260"/>
      <c r="S836" s="166">
        <f>IF(PMKAFAAPAYER[[#This Row],[ ]]="Payé",PMKAFAAPAYER[[#This Row],[02.01.2025]],0)</f>
        <v>0</v>
      </c>
      <c r="T836" s="234"/>
      <c r="U836" s="166">
        <f>IF(PMKAFAAPAYER[[#This Row],[ ]]="Payé",PMKAFAAPAYER[[#This Row],[09.01.2025]],0)</f>
        <v>0</v>
      </c>
      <c r="V836" s="234"/>
      <c r="W836" s="166">
        <f>IF(PMKAFAAPAYER[[#This Row],[ ]]="Payé",PMKAFAAPAYER[[#This Row],[16.01.2025]],0)</f>
        <v>0</v>
      </c>
      <c r="X836" s="234"/>
      <c r="Y836" s="166">
        <f>IF(PMKAFAAPAYER[[#This Row],[ ]]="Payé",PMKAFAAPAYER[[#This Row],[23.01.2025]],0)</f>
        <v>0</v>
      </c>
      <c r="Z836" s="234"/>
      <c r="AA836" s="176">
        <f>IF(PMKAFAAPAYER[[#This Row],[ ]]="Payé",PMKAFAAPAYER[[#This Row],[30.01.2025]],0)</f>
        <v>0</v>
      </c>
      <c r="AB836" s="32">
        <f t="shared" si="186"/>
        <v>0</v>
      </c>
      <c r="AC836" s="234"/>
      <c r="AD836" s="166">
        <f>IF(PMKAFAAPAYER[[#This Row],[ ]]="Payé",PMKAFAAPAYER[[#This Row],[06.02.2025]],0)</f>
        <v>0</v>
      </c>
      <c r="AE836" s="234"/>
      <c r="AF836" s="166">
        <f>IF(PMKAFAAPAYER[[#This Row],[ ]]="Payé",PMKAFAAPAYER[[#This Row],[13.02.2025]],0)</f>
        <v>0</v>
      </c>
      <c r="AG836" s="234"/>
      <c r="AH836" s="166">
        <f>IF(PMKAFAAPAYER[[#This Row],[ ]]="Payé",PMKAFAAPAYER[[#This Row],[20.02.2025]],0)</f>
        <v>0</v>
      </c>
      <c r="AI836" s="234"/>
      <c r="AJ836" s="176">
        <f>IF(PMKAFAAPAYER[[#This Row],[ ]]="Payé",PMKAFAAPAYER[[#This Row],[27.02.2025]],0)</f>
        <v>0</v>
      </c>
      <c r="AK836" s="47">
        <f t="shared" si="187"/>
        <v>0</v>
      </c>
      <c r="AL836" s="162"/>
      <c r="AM836" s="166">
        <f>IF(PMKAFAAPAYER[[#This Row],[ ]]="Payé",PMKAFAAPAYER[[#This Row],[05.03.2025]],0)</f>
        <v>0</v>
      </c>
      <c r="AN836" s="161"/>
      <c r="AO836" s="166">
        <f>IF(PMKAFAAPAYER[[#This Row],[ ]]="Payé",PMKAFAAPAYER[[#This Row],[12.03.2025]],0)</f>
        <v>0</v>
      </c>
      <c r="AP836" s="161"/>
      <c r="AQ836" s="166">
        <f>IF(PMKAFAAPAYER[[#This Row],[ ]]="Payé",PMKAFAAPAYER[[#This Row],[19.03.2025]],0)</f>
        <v>0</v>
      </c>
      <c r="AR836" s="161"/>
      <c r="AS836" s="176">
        <f>IF(PMKAFAAPAYER[[#This Row],[ ]]="Payé",PMKAFAAPAYER[[#This Row],[26.03.2025]],0)</f>
        <v>0</v>
      </c>
      <c r="AT836" s="17">
        <f t="shared" si="188"/>
        <v>0</v>
      </c>
      <c r="AU836" s="162"/>
      <c r="AV836" s="166">
        <f>IF(PMKAFAAPAYER[[#This Row],[ ]]="Payé",PMKAFAAPAYER[[#This Row],[02.04.2025]],0)</f>
        <v>0</v>
      </c>
      <c r="AW836" s="161"/>
      <c r="AX836" s="166">
        <f>IF(PMKAFAAPAYER[[#This Row],[ ]]="Payé",PMKAFAAPAYER[[#This Row],[09.04.2025]],0)</f>
        <v>0</v>
      </c>
      <c r="AY836" s="161"/>
      <c r="AZ836" s="166">
        <f>IF(PMKAFAAPAYER[[#This Row],[ ]]="Payé",PMKAFAAPAYER[[#This Row],[16.04.2025]],0)</f>
        <v>0</v>
      </c>
      <c r="BA836" s="161"/>
      <c r="BB836" s="166">
        <f>IF(PMKAFAAPAYER[[#This Row],[ ]]="Payé",PMKAFAAPAYER[[#This Row],[23.04.2025]],0)</f>
        <v>0</v>
      </c>
      <c r="BC836" s="161"/>
      <c r="BD836" s="176">
        <f>IF(PMKAFAAPAYER[[#This Row],[ ]]="Payé",PMKAFAAPAYER[[#This Row],[30.04.2025]],0)</f>
        <v>0</v>
      </c>
      <c r="BE836" s="18">
        <f t="shared" si="189"/>
        <v>0</v>
      </c>
      <c r="BF836" s="162"/>
      <c r="BG836" s="166">
        <f>IF(PMKAFAAPAYER[[#This Row],[ ]]="Payé",PMKAFAAPAYER[[#This Row],[07.05.2025]],0)</f>
        <v>0</v>
      </c>
      <c r="BH836" s="161"/>
      <c r="BI836" s="166">
        <f>IF(PMKAFAAPAYER[[#This Row],[ ]]="Payé",PMKAFAAPAYER[[#This Row],[14.05.2025]],0)</f>
        <v>0</v>
      </c>
      <c r="BJ836" s="161"/>
      <c r="BK836" s="166">
        <f>IF(PMKAFAAPAYER[[#This Row],[ ]]="Payé",PMKAFAAPAYER[[#This Row],[21.05.2025]],0)</f>
        <v>0</v>
      </c>
      <c r="BL836" s="161"/>
      <c r="BM836" s="176">
        <f>IF(PMKAFAAPAYER[[#This Row],[ ]]="Payé",PMKAFAAPAYER[[#This Row],[28.05.2025]],0)</f>
        <v>0</v>
      </c>
      <c r="BN836" s="17">
        <f t="shared" si="190"/>
        <v>0</v>
      </c>
      <c r="BO836" s="162"/>
      <c r="BP836" s="166">
        <f>IF(PMKAFAAPAYER[[#This Row],[ ]]="Payé",PMKAFAAPAYER[[#This Row],[04.06.2025]],0)</f>
        <v>0</v>
      </c>
      <c r="BQ836" s="161"/>
      <c r="BR836" s="166">
        <f>IF(PMKAFAAPAYER[[#This Row],[ ]]="Payé",PMKAFAAPAYER[[#This Row],[11.06.2025]],0)</f>
        <v>0</v>
      </c>
      <c r="BS836" s="161"/>
      <c r="BT836" s="166">
        <f>IF(PMKAFAAPAYER[[#This Row],[ ]]="Payé",PMKAFAAPAYER[[#This Row],[18.06.2025]],0)</f>
        <v>0</v>
      </c>
      <c r="BU836" s="161"/>
      <c r="BV836" s="176">
        <f>IF(PMKAFAAPAYER[[#This Row],[ ]]="Payé",PMKAFAAPAYER[[#This Row],[25.06.2025]],0)</f>
        <v>0</v>
      </c>
      <c r="BW836" s="18">
        <f t="shared" si="191"/>
        <v>0</v>
      </c>
      <c r="BX836" s="162"/>
      <c r="BY836" s="166">
        <f>IF(PMKAFAAPAYER[[#This Row],[ ]]="Payé",PMKAFAAPAYER[[#This Row],[02.07.2025]],0)</f>
        <v>0</v>
      </c>
      <c r="BZ836" s="161"/>
      <c r="CA836" s="166">
        <f>IF(PMKAFAAPAYER[[#This Row],[ ]]="Payé",PMKAFAAPAYER[[#This Row],[09.07.2025]],0)</f>
        <v>0</v>
      </c>
      <c r="CB836" s="161"/>
      <c r="CC836" s="166">
        <f>IF(PMKAFAAPAYER[[#This Row],[ ]]="Payé",PMKAFAAPAYER[[#This Row],[16.07.2025]],0)</f>
        <v>0</v>
      </c>
      <c r="CD836" s="161"/>
      <c r="CE836" s="166">
        <f>IF(PMKAFAAPAYER[[#This Row],[ ]]="Payé",PMKAFAAPAYER[[#This Row],[23.07.2025]],0)</f>
        <v>0</v>
      </c>
      <c r="CF836" s="161"/>
      <c r="CG836" s="176">
        <f>IF(PMKAFAAPAYER[[#This Row],[ ]]="Payé",PMKAFAAPAYER[[#This Row],[30.07.2025]],0)</f>
        <v>0</v>
      </c>
      <c r="CH836" s="17">
        <f t="shared" si="192"/>
        <v>0</v>
      </c>
      <c r="CI836" s="162"/>
      <c r="CJ836" s="166">
        <f>IF(PMKAFAAPAYER[[#This Row],[ ]]="Payé",PMKAFAAPAYER[[#This Row],[06.08.2025]],0)</f>
        <v>0</v>
      </c>
      <c r="CK836" s="161"/>
      <c r="CL836" s="166">
        <f>IF(PMKAFAAPAYER[[#This Row],[ ]]="Payé",PMKAFAAPAYER[[#This Row],[13.08.2025]],0)</f>
        <v>0</v>
      </c>
      <c r="CM836" s="161"/>
      <c r="CN836" s="166">
        <f>IF(PMKAFAAPAYER[[#This Row],[ ]]="Payé",PMKAFAAPAYER[[#This Row],[20.08.2025]],0)</f>
        <v>0</v>
      </c>
      <c r="CO836" s="161"/>
      <c r="CP836" s="176">
        <f>IF(PMKAFAAPAYER[[#This Row],[ ]]="Payé",PMKAFAAPAYER[[#This Row],[27.08.2025]],0)</f>
        <v>0</v>
      </c>
      <c r="CQ836" s="18">
        <f t="shared" si="193"/>
        <v>0</v>
      </c>
      <c r="CR836" s="162"/>
      <c r="CS836" s="166">
        <f>IF(PMKAFAAPAYER[[#This Row],[ ]]="Payé",PMKAFAAPAYER[[#This Row],[03.09.2025]],0)</f>
        <v>0</v>
      </c>
      <c r="CT836" s="161"/>
      <c r="CU836" s="166">
        <f>IF(PMKAFAAPAYER[[#This Row],[ ]]="Payé",PMKAFAAPAYER[[#This Row],[10.09.2025]],0)</f>
        <v>0</v>
      </c>
      <c r="CV836" s="161"/>
      <c r="CW836" s="166">
        <f>IF(PMKAFAAPAYER[[#This Row],[ ]]="Payé",PMKAFAAPAYER[[#This Row],[17.09.2025]],0)</f>
        <v>0</v>
      </c>
      <c r="CX836" s="161"/>
      <c r="CY836" s="176">
        <f>IF(PMKAFAAPAYER[[#This Row],[ ]]="Payé",PMKAFAAPAYER[[#This Row],[24.09.2025]],0)</f>
        <v>0</v>
      </c>
      <c r="CZ836" s="17">
        <f t="shared" si="194"/>
        <v>0</v>
      </c>
      <c r="DA836" s="162"/>
      <c r="DB836" s="166">
        <f>IF(PMKAFAAPAYER[[#This Row],[ ]]="Payé",PMKAFAAPAYER[[#This Row],[01.10.2025]],0)</f>
        <v>0</v>
      </c>
      <c r="DC836" s="161"/>
      <c r="DD836" s="166">
        <f>IF(PMKAFAAPAYER[[#This Row],[ ]]="Payé",PMKAFAAPAYER[[#This Row],[08.10.2025]],0)</f>
        <v>0</v>
      </c>
      <c r="DE836" s="161"/>
      <c r="DF836" s="166">
        <f>IF(PMKAFAAPAYER[[#This Row],[ ]]="Payé",PMKAFAAPAYER[[#This Row],[15.10.2025]],0)</f>
        <v>0</v>
      </c>
      <c r="DG836" s="161"/>
      <c r="DH836" s="166">
        <f>IF(PMKAFAAPAYER[[#This Row],[ ]]="Payé",PMKAFAAPAYER[[#This Row],[22.10.2025]],0)</f>
        <v>0</v>
      </c>
      <c r="DI836" s="161"/>
      <c r="DJ836" s="176">
        <f>IF(PMKAFAAPAYER[[#This Row],[ ]]="Payé",PMKAFAAPAYER[[#This Row],[29.10.2025]],0)</f>
        <v>0</v>
      </c>
      <c r="DK836" s="18">
        <f t="shared" si="195"/>
        <v>0</v>
      </c>
      <c r="DL836" s="162"/>
      <c r="DM836" s="166">
        <f>IF(PMKAFAAPAYER[[#This Row],[ ]]="Payé",PMKAFAAPAYER[[#This Row],[05.11.2025]],0)</f>
        <v>0</v>
      </c>
      <c r="DN836" s="161"/>
      <c r="DO836" s="166">
        <f>IF(PMKAFAAPAYER[[#This Row],[ ]]="Payé",PMKAFAAPAYER[[#This Row],[12.11.2025]],0)</f>
        <v>0</v>
      </c>
      <c r="DP836" s="161"/>
      <c r="DQ836" s="166">
        <f>IF(PMKAFAAPAYER[[#This Row],[ ]]="Payé",PMKAFAAPAYER[[#This Row],[19.11.2025]],0)</f>
        <v>0</v>
      </c>
      <c r="DR836" s="161"/>
      <c r="DS836" s="176">
        <f>IF(PMKAFAAPAYER[[#This Row],[ ]]="Payé",PMKAFAAPAYER[[#This Row],[26.11.2025]],0)</f>
        <v>0</v>
      </c>
      <c r="DT836" s="17">
        <f t="shared" si="196"/>
        <v>0</v>
      </c>
      <c r="DU836" s="162"/>
      <c r="DV836" s="166">
        <f>IF(PMKAFAAPAYER[[#This Row],[ ]]="Payé",PMKAFAAPAYER[[#This Row],[03.12.2025]],0)</f>
        <v>0</v>
      </c>
      <c r="DW836" s="161"/>
      <c r="DX836" s="166">
        <f>IF(PMKAFAAPAYER[[#This Row],[ ]]="Payé",PMKAFAAPAYER[[#This Row],[10.12.2025]],0)</f>
        <v>0</v>
      </c>
      <c r="DY836" s="161"/>
      <c r="DZ836" s="166">
        <f>IF(PMKAFAAPAYER[[#This Row],[ ]]="Payé",PMKAFAAPAYER[[#This Row],[17.12.2025]],0)</f>
        <v>0</v>
      </c>
      <c r="EA836" s="161"/>
      <c r="EB836" s="166">
        <f>IF(PMKAFAAPAYER[[#This Row],[ ]]="Payé",PMKAFAAPAYER[[#This Row],[24.12.2025]],0)</f>
        <v>0</v>
      </c>
      <c r="EC836" s="161"/>
      <c r="ED836" s="176">
        <f>IF(PMKAFAAPAYER[[#This Row],[ ]]="Payé",PMKAFAAPAYER[[#This Row],[31.12.2025]],0)</f>
        <v>0</v>
      </c>
      <c r="EE836" s="18">
        <f t="shared" si="197"/>
        <v>0</v>
      </c>
      <c r="EF836" s="11">
        <f t="shared" si="198"/>
        <v>0</v>
      </c>
      <c r="EG836" s="16">
        <f>+PMKAFAAPAYER[[#This Row],[CHF]]-PMKAFAAPAYER[[#This Row],[T2025]]</f>
        <v>0</v>
      </c>
    </row>
    <row r="837" spans="1:137" x14ac:dyDescent="0.3">
      <c r="A837" s="9">
        <f t="shared" si="199"/>
        <v>832</v>
      </c>
      <c r="B837" s="250"/>
      <c r="C837" s="251"/>
      <c r="D837" s="252"/>
      <c r="E837" s="253"/>
      <c r="F837" s="265">
        <f t="shared" si="200"/>
        <v>0</v>
      </c>
      <c r="G837" s="254"/>
      <c r="H837" s="255"/>
      <c r="I837" s="256"/>
      <c r="J837" s="14"/>
      <c r="K837" s="14"/>
      <c r="L837" s="14"/>
      <c r="N837" s="15"/>
      <c r="P837" s="258"/>
      <c r="Q837" s="259"/>
      <c r="R837" s="260"/>
      <c r="S837" s="166">
        <f>IF(PMKAFAAPAYER[[#This Row],[ ]]="Payé",PMKAFAAPAYER[[#This Row],[02.01.2025]],0)</f>
        <v>0</v>
      </c>
      <c r="T837" s="234"/>
      <c r="U837" s="166">
        <f>IF(PMKAFAAPAYER[[#This Row],[ ]]="Payé",PMKAFAAPAYER[[#This Row],[09.01.2025]],0)</f>
        <v>0</v>
      </c>
      <c r="V837" s="234"/>
      <c r="W837" s="166">
        <f>IF(PMKAFAAPAYER[[#This Row],[ ]]="Payé",PMKAFAAPAYER[[#This Row],[16.01.2025]],0)</f>
        <v>0</v>
      </c>
      <c r="X837" s="234"/>
      <c r="Y837" s="166">
        <f>IF(PMKAFAAPAYER[[#This Row],[ ]]="Payé",PMKAFAAPAYER[[#This Row],[23.01.2025]],0)</f>
        <v>0</v>
      </c>
      <c r="Z837" s="234"/>
      <c r="AA837" s="176">
        <f>IF(PMKAFAAPAYER[[#This Row],[ ]]="Payé",PMKAFAAPAYER[[#This Row],[30.01.2025]],0)</f>
        <v>0</v>
      </c>
      <c r="AB837" s="32">
        <f t="shared" si="186"/>
        <v>0</v>
      </c>
      <c r="AC837" s="234"/>
      <c r="AD837" s="166">
        <f>IF(PMKAFAAPAYER[[#This Row],[ ]]="Payé",PMKAFAAPAYER[[#This Row],[06.02.2025]],0)</f>
        <v>0</v>
      </c>
      <c r="AE837" s="234"/>
      <c r="AF837" s="166">
        <f>IF(PMKAFAAPAYER[[#This Row],[ ]]="Payé",PMKAFAAPAYER[[#This Row],[13.02.2025]],0)</f>
        <v>0</v>
      </c>
      <c r="AG837" s="234"/>
      <c r="AH837" s="166">
        <f>IF(PMKAFAAPAYER[[#This Row],[ ]]="Payé",PMKAFAAPAYER[[#This Row],[20.02.2025]],0)</f>
        <v>0</v>
      </c>
      <c r="AI837" s="234"/>
      <c r="AJ837" s="176">
        <f>IF(PMKAFAAPAYER[[#This Row],[ ]]="Payé",PMKAFAAPAYER[[#This Row],[27.02.2025]],0)</f>
        <v>0</v>
      </c>
      <c r="AK837" s="47">
        <f t="shared" si="187"/>
        <v>0</v>
      </c>
      <c r="AL837" s="162"/>
      <c r="AM837" s="166">
        <f>IF(PMKAFAAPAYER[[#This Row],[ ]]="Payé",PMKAFAAPAYER[[#This Row],[05.03.2025]],0)</f>
        <v>0</v>
      </c>
      <c r="AN837" s="161"/>
      <c r="AO837" s="166">
        <f>IF(PMKAFAAPAYER[[#This Row],[ ]]="Payé",PMKAFAAPAYER[[#This Row],[12.03.2025]],0)</f>
        <v>0</v>
      </c>
      <c r="AP837" s="161"/>
      <c r="AQ837" s="166">
        <f>IF(PMKAFAAPAYER[[#This Row],[ ]]="Payé",PMKAFAAPAYER[[#This Row],[19.03.2025]],0)</f>
        <v>0</v>
      </c>
      <c r="AR837" s="161"/>
      <c r="AS837" s="176">
        <f>IF(PMKAFAAPAYER[[#This Row],[ ]]="Payé",PMKAFAAPAYER[[#This Row],[26.03.2025]],0)</f>
        <v>0</v>
      </c>
      <c r="AT837" s="17">
        <f t="shared" si="188"/>
        <v>0</v>
      </c>
      <c r="AU837" s="162"/>
      <c r="AV837" s="166">
        <f>IF(PMKAFAAPAYER[[#This Row],[ ]]="Payé",PMKAFAAPAYER[[#This Row],[02.04.2025]],0)</f>
        <v>0</v>
      </c>
      <c r="AW837" s="161"/>
      <c r="AX837" s="166">
        <f>IF(PMKAFAAPAYER[[#This Row],[ ]]="Payé",PMKAFAAPAYER[[#This Row],[09.04.2025]],0)</f>
        <v>0</v>
      </c>
      <c r="AY837" s="161"/>
      <c r="AZ837" s="166">
        <f>IF(PMKAFAAPAYER[[#This Row],[ ]]="Payé",PMKAFAAPAYER[[#This Row],[16.04.2025]],0)</f>
        <v>0</v>
      </c>
      <c r="BA837" s="161"/>
      <c r="BB837" s="166">
        <f>IF(PMKAFAAPAYER[[#This Row],[ ]]="Payé",PMKAFAAPAYER[[#This Row],[23.04.2025]],0)</f>
        <v>0</v>
      </c>
      <c r="BC837" s="161"/>
      <c r="BD837" s="176">
        <f>IF(PMKAFAAPAYER[[#This Row],[ ]]="Payé",PMKAFAAPAYER[[#This Row],[30.04.2025]],0)</f>
        <v>0</v>
      </c>
      <c r="BE837" s="18">
        <f t="shared" si="189"/>
        <v>0</v>
      </c>
      <c r="BF837" s="162"/>
      <c r="BG837" s="166">
        <f>IF(PMKAFAAPAYER[[#This Row],[ ]]="Payé",PMKAFAAPAYER[[#This Row],[07.05.2025]],0)</f>
        <v>0</v>
      </c>
      <c r="BH837" s="161"/>
      <c r="BI837" s="166">
        <f>IF(PMKAFAAPAYER[[#This Row],[ ]]="Payé",PMKAFAAPAYER[[#This Row],[14.05.2025]],0)</f>
        <v>0</v>
      </c>
      <c r="BJ837" s="161"/>
      <c r="BK837" s="166">
        <f>IF(PMKAFAAPAYER[[#This Row],[ ]]="Payé",PMKAFAAPAYER[[#This Row],[21.05.2025]],0)</f>
        <v>0</v>
      </c>
      <c r="BL837" s="161"/>
      <c r="BM837" s="176">
        <f>IF(PMKAFAAPAYER[[#This Row],[ ]]="Payé",PMKAFAAPAYER[[#This Row],[28.05.2025]],0)</f>
        <v>0</v>
      </c>
      <c r="BN837" s="17">
        <f t="shared" si="190"/>
        <v>0</v>
      </c>
      <c r="BO837" s="162"/>
      <c r="BP837" s="166">
        <f>IF(PMKAFAAPAYER[[#This Row],[ ]]="Payé",PMKAFAAPAYER[[#This Row],[04.06.2025]],0)</f>
        <v>0</v>
      </c>
      <c r="BQ837" s="161"/>
      <c r="BR837" s="166">
        <f>IF(PMKAFAAPAYER[[#This Row],[ ]]="Payé",PMKAFAAPAYER[[#This Row],[11.06.2025]],0)</f>
        <v>0</v>
      </c>
      <c r="BS837" s="161"/>
      <c r="BT837" s="166">
        <f>IF(PMKAFAAPAYER[[#This Row],[ ]]="Payé",PMKAFAAPAYER[[#This Row],[18.06.2025]],0)</f>
        <v>0</v>
      </c>
      <c r="BU837" s="161"/>
      <c r="BV837" s="176">
        <f>IF(PMKAFAAPAYER[[#This Row],[ ]]="Payé",PMKAFAAPAYER[[#This Row],[25.06.2025]],0)</f>
        <v>0</v>
      </c>
      <c r="BW837" s="18">
        <f t="shared" si="191"/>
        <v>0</v>
      </c>
      <c r="BX837" s="162"/>
      <c r="BY837" s="166">
        <f>IF(PMKAFAAPAYER[[#This Row],[ ]]="Payé",PMKAFAAPAYER[[#This Row],[02.07.2025]],0)</f>
        <v>0</v>
      </c>
      <c r="BZ837" s="161"/>
      <c r="CA837" s="166">
        <f>IF(PMKAFAAPAYER[[#This Row],[ ]]="Payé",PMKAFAAPAYER[[#This Row],[09.07.2025]],0)</f>
        <v>0</v>
      </c>
      <c r="CB837" s="161"/>
      <c r="CC837" s="166">
        <f>IF(PMKAFAAPAYER[[#This Row],[ ]]="Payé",PMKAFAAPAYER[[#This Row],[16.07.2025]],0)</f>
        <v>0</v>
      </c>
      <c r="CD837" s="161"/>
      <c r="CE837" s="166">
        <f>IF(PMKAFAAPAYER[[#This Row],[ ]]="Payé",PMKAFAAPAYER[[#This Row],[23.07.2025]],0)</f>
        <v>0</v>
      </c>
      <c r="CF837" s="161"/>
      <c r="CG837" s="176">
        <f>IF(PMKAFAAPAYER[[#This Row],[ ]]="Payé",PMKAFAAPAYER[[#This Row],[30.07.2025]],0)</f>
        <v>0</v>
      </c>
      <c r="CH837" s="17">
        <f t="shared" si="192"/>
        <v>0</v>
      </c>
      <c r="CI837" s="162"/>
      <c r="CJ837" s="166">
        <f>IF(PMKAFAAPAYER[[#This Row],[ ]]="Payé",PMKAFAAPAYER[[#This Row],[06.08.2025]],0)</f>
        <v>0</v>
      </c>
      <c r="CK837" s="161"/>
      <c r="CL837" s="166">
        <f>IF(PMKAFAAPAYER[[#This Row],[ ]]="Payé",PMKAFAAPAYER[[#This Row],[13.08.2025]],0)</f>
        <v>0</v>
      </c>
      <c r="CM837" s="161"/>
      <c r="CN837" s="166">
        <f>IF(PMKAFAAPAYER[[#This Row],[ ]]="Payé",PMKAFAAPAYER[[#This Row],[20.08.2025]],0)</f>
        <v>0</v>
      </c>
      <c r="CO837" s="161"/>
      <c r="CP837" s="176">
        <f>IF(PMKAFAAPAYER[[#This Row],[ ]]="Payé",PMKAFAAPAYER[[#This Row],[27.08.2025]],0)</f>
        <v>0</v>
      </c>
      <c r="CQ837" s="18">
        <f t="shared" si="193"/>
        <v>0</v>
      </c>
      <c r="CR837" s="162"/>
      <c r="CS837" s="166">
        <f>IF(PMKAFAAPAYER[[#This Row],[ ]]="Payé",PMKAFAAPAYER[[#This Row],[03.09.2025]],0)</f>
        <v>0</v>
      </c>
      <c r="CT837" s="161"/>
      <c r="CU837" s="166">
        <f>IF(PMKAFAAPAYER[[#This Row],[ ]]="Payé",PMKAFAAPAYER[[#This Row],[10.09.2025]],0)</f>
        <v>0</v>
      </c>
      <c r="CV837" s="161"/>
      <c r="CW837" s="166">
        <f>IF(PMKAFAAPAYER[[#This Row],[ ]]="Payé",PMKAFAAPAYER[[#This Row],[17.09.2025]],0)</f>
        <v>0</v>
      </c>
      <c r="CX837" s="161"/>
      <c r="CY837" s="176">
        <f>IF(PMKAFAAPAYER[[#This Row],[ ]]="Payé",PMKAFAAPAYER[[#This Row],[24.09.2025]],0)</f>
        <v>0</v>
      </c>
      <c r="CZ837" s="17">
        <f t="shared" si="194"/>
        <v>0</v>
      </c>
      <c r="DA837" s="162"/>
      <c r="DB837" s="166">
        <f>IF(PMKAFAAPAYER[[#This Row],[ ]]="Payé",PMKAFAAPAYER[[#This Row],[01.10.2025]],0)</f>
        <v>0</v>
      </c>
      <c r="DC837" s="161"/>
      <c r="DD837" s="166">
        <f>IF(PMKAFAAPAYER[[#This Row],[ ]]="Payé",PMKAFAAPAYER[[#This Row],[08.10.2025]],0)</f>
        <v>0</v>
      </c>
      <c r="DE837" s="161"/>
      <c r="DF837" s="166">
        <f>IF(PMKAFAAPAYER[[#This Row],[ ]]="Payé",PMKAFAAPAYER[[#This Row],[15.10.2025]],0)</f>
        <v>0</v>
      </c>
      <c r="DG837" s="161"/>
      <c r="DH837" s="166">
        <f>IF(PMKAFAAPAYER[[#This Row],[ ]]="Payé",PMKAFAAPAYER[[#This Row],[22.10.2025]],0)</f>
        <v>0</v>
      </c>
      <c r="DI837" s="161"/>
      <c r="DJ837" s="176">
        <f>IF(PMKAFAAPAYER[[#This Row],[ ]]="Payé",PMKAFAAPAYER[[#This Row],[29.10.2025]],0)</f>
        <v>0</v>
      </c>
      <c r="DK837" s="18">
        <f t="shared" si="195"/>
        <v>0</v>
      </c>
      <c r="DL837" s="162"/>
      <c r="DM837" s="166">
        <f>IF(PMKAFAAPAYER[[#This Row],[ ]]="Payé",PMKAFAAPAYER[[#This Row],[05.11.2025]],0)</f>
        <v>0</v>
      </c>
      <c r="DN837" s="161"/>
      <c r="DO837" s="166">
        <f>IF(PMKAFAAPAYER[[#This Row],[ ]]="Payé",PMKAFAAPAYER[[#This Row],[12.11.2025]],0)</f>
        <v>0</v>
      </c>
      <c r="DP837" s="161"/>
      <c r="DQ837" s="166">
        <f>IF(PMKAFAAPAYER[[#This Row],[ ]]="Payé",PMKAFAAPAYER[[#This Row],[19.11.2025]],0)</f>
        <v>0</v>
      </c>
      <c r="DR837" s="161"/>
      <c r="DS837" s="176">
        <f>IF(PMKAFAAPAYER[[#This Row],[ ]]="Payé",PMKAFAAPAYER[[#This Row],[26.11.2025]],0)</f>
        <v>0</v>
      </c>
      <c r="DT837" s="17">
        <f t="shared" si="196"/>
        <v>0</v>
      </c>
      <c r="DU837" s="162"/>
      <c r="DV837" s="166">
        <f>IF(PMKAFAAPAYER[[#This Row],[ ]]="Payé",PMKAFAAPAYER[[#This Row],[03.12.2025]],0)</f>
        <v>0</v>
      </c>
      <c r="DW837" s="161"/>
      <c r="DX837" s="166">
        <f>IF(PMKAFAAPAYER[[#This Row],[ ]]="Payé",PMKAFAAPAYER[[#This Row],[10.12.2025]],0)</f>
        <v>0</v>
      </c>
      <c r="DY837" s="161"/>
      <c r="DZ837" s="166">
        <f>IF(PMKAFAAPAYER[[#This Row],[ ]]="Payé",PMKAFAAPAYER[[#This Row],[17.12.2025]],0)</f>
        <v>0</v>
      </c>
      <c r="EA837" s="161"/>
      <c r="EB837" s="166">
        <f>IF(PMKAFAAPAYER[[#This Row],[ ]]="Payé",PMKAFAAPAYER[[#This Row],[24.12.2025]],0)</f>
        <v>0</v>
      </c>
      <c r="EC837" s="161"/>
      <c r="ED837" s="176">
        <f>IF(PMKAFAAPAYER[[#This Row],[ ]]="Payé",PMKAFAAPAYER[[#This Row],[31.12.2025]],0)</f>
        <v>0</v>
      </c>
      <c r="EE837" s="18">
        <f t="shared" si="197"/>
        <v>0</v>
      </c>
      <c r="EF837" s="11">
        <f t="shared" si="198"/>
        <v>0</v>
      </c>
      <c r="EG837" s="16">
        <f>+PMKAFAAPAYER[[#This Row],[CHF]]-PMKAFAAPAYER[[#This Row],[T2025]]</f>
        <v>0</v>
      </c>
    </row>
    <row r="838" spans="1:137" x14ac:dyDescent="0.3">
      <c r="A838" s="9">
        <f t="shared" si="199"/>
        <v>833</v>
      </c>
      <c r="B838" s="250"/>
      <c r="C838" s="251"/>
      <c r="D838" s="252"/>
      <c r="E838" s="253"/>
      <c r="F838" s="265">
        <f t="shared" si="200"/>
        <v>0</v>
      </c>
      <c r="G838" s="254"/>
      <c r="H838" s="255"/>
      <c r="I838" s="256"/>
      <c r="J838" s="14"/>
      <c r="K838" s="14"/>
      <c r="L838" s="14"/>
      <c r="N838" s="15"/>
      <c r="P838" s="258"/>
      <c r="Q838" s="259"/>
      <c r="R838" s="260"/>
      <c r="S838" s="166">
        <f>IF(PMKAFAAPAYER[[#This Row],[ ]]="Payé",PMKAFAAPAYER[[#This Row],[02.01.2025]],0)</f>
        <v>0</v>
      </c>
      <c r="T838" s="234"/>
      <c r="U838" s="166">
        <f>IF(PMKAFAAPAYER[[#This Row],[ ]]="Payé",PMKAFAAPAYER[[#This Row],[09.01.2025]],0)</f>
        <v>0</v>
      </c>
      <c r="V838" s="234"/>
      <c r="W838" s="166">
        <f>IF(PMKAFAAPAYER[[#This Row],[ ]]="Payé",PMKAFAAPAYER[[#This Row],[16.01.2025]],0)</f>
        <v>0</v>
      </c>
      <c r="X838" s="234"/>
      <c r="Y838" s="166">
        <f>IF(PMKAFAAPAYER[[#This Row],[ ]]="Payé",PMKAFAAPAYER[[#This Row],[23.01.2025]],0)</f>
        <v>0</v>
      </c>
      <c r="Z838" s="234"/>
      <c r="AA838" s="176">
        <f>IF(PMKAFAAPAYER[[#This Row],[ ]]="Payé",PMKAFAAPAYER[[#This Row],[30.01.2025]],0)</f>
        <v>0</v>
      </c>
      <c r="AB838" s="32">
        <f t="shared" ref="AB838:AB901" si="201">SUM(R838,T838,V838,X838,Z838)</f>
        <v>0</v>
      </c>
      <c r="AC838" s="234"/>
      <c r="AD838" s="166">
        <f>IF(PMKAFAAPAYER[[#This Row],[ ]]="Payé",PMKAFAAPAYER[[#This Row],[06.02.2025]],0)</f>
        <v>0</v>
      </c>
      <c r="AE838" s="234"/>
      <c r="AF838" s="166">
        <f>IF(PMKAFAAPAYER[[#This Row],[ ]]="Payé",PMKAFAAPAYER[[#This Row],[13.02.2025]],0)</f>
        <v>0</v>
      </c>
      <c r="AG838" s="234"/>
      <c r="AH838" s="166">
        <f>IF(PMKAFAAPAYER[[#This Row],[ ]]="Payé",PMKAFAAPAYER[[#This Row],[20.02.2025]],0)</f>
        <v>0</v>
      </c>
      <c r="AI838" s="234"/>
      <c r="AJ838" s="176">
        <f>IF(PMKAFAAPAYER[[#This Row],[ ]]="Payé",PMKAFAAPAYER[[#This Row],[27.02.2025]],0)</f>
        <v>0</v>
      </c>
      <c r="AK838" s="47">
        <f t="shared" ref="AK838:AK901" si="202">SUM(AC838,AE838,AG838,AI838)</f>
        <v>0</v>
      </c>
      <c r="AL838" s="162"/>
      <c r="AM838" s="166">
        <f>IF(PMKAFAAPAYER[[#This Row],[ ]]="Payé",PMKAFAAPAYER[[#This Row],[05.03.2025]],0)</f>
        <v>0</v>
      </c>
      <c r="AN838" s="161"/>
      <c r="AO838" s="166">
        <f>IF(PMKAFAAPAYER[[#This Row],[ ]]="Payé",PMKAFAAPAYER[[#This Row],[12.03.2025]],0)</f>
        <v>0</v>
      </c>
      <c r="AP838" s="161"/>
      <c r="AQ838" s="166">
        <f>IF(PMKAFAAPAYER[[#This Row],[ ]]="Payé",PMKAFAAPAYER[[#This Row],[19.03.2025]],0)</f>
        <v>0</v>
      </c>
      <c r="AR838" s="161"/>
      <c r="AS838" s="176">
        <f>IF(PMKAFAAPAYER[[#This Row],[ ]]="Payé",PMKAFAAPAYER[[#This Row],[26.03.2025]],0)</f>
        <v>0</v>
      </c>
      <c r="AT838" s="17">
        <f t="shared" ref="AT838:AT901" si="203">SUM(AL838,AN838,AP838,AR838)</f>
        <v>0</v>
      </c>
      <c r="AU838" s="162"/>
      <c r="AV838" s="166">
        <f>IF(PMKAFAAPAYER[[#This Row],[ ]]="Payé",PMKAFAAPAYER[[#This Row],[02.04.2025]],0)</f>
        <v>0</v>
      </c>
      <c r="AW838" s="161"/>
      <c r="AX838" s="166">
        <f>IF(PMKAFAAPAYER[[#This Row],[ ]]="Payé",PMKAFAAPAYER[[#This Row],[09.04.2025]],0)</f>
        <v>0</v>
      </c>
      <c r="AY838" s="161"/>
      <c r="AZ838" s="166">
        <f>IF(PMKAFAAPAYER[[#This Row],[ ]]="Payé",PMKAFAAPAYER[[#This Row],[16.04.2025]],0)</f>
        <v>0</v>
      </c>
      <c r="BA838" s="161"/>
      <c r="BB838" s="166">
        <f>IF(PMKAFAAPAYER[[#This Row],[ ]]="Payé",PMKAFAAPAYER[[#This Row],[23.04.2025]],0)</f>
        <v>0</v>
      </c>
      <c r="BC838" s="161"/>
      <c r="BD838" s="176">
        <f>IF(PMKAFAAPAYER[[#This Row],[ ]]="Payé",PMKAFAAPAYER[[#This Row],[30.04.2025]],0)</f>
        <v>0</v>
      </c>
      <c r="BE838" s="18">
        <f t="shared" ref="BE838:BE901" si="204">SUM(AU838,AW838,AY838,BA838,BC838)</f>
        <v>0</v>
      </c>
      <c r="BF838" s="162"/>
      <c r="BG838" s="166">
        <f>IF(PMKAFAAPAYER[[#This Row],[ ]]="Payé",PMKAFAAPAYER[[#This Row],[07.05.2025]],0)</f>
        <v>0</v>
      </c>
      <c r="BH838" s="161"/>
      <c r="BI838" s="166">
        <f>IF(PMKAFAAPAYER[[#This Row],[ ]]="Payé",PMKAFAAPAYER[[#This Row],[14.05.2025]],0)</f>
        <v>0</v>
      </c>
      <c r="BJ838" s="161"/>
      <c r="BK838" s="166">
        <f>IF(PMKAFAAPAYER[[#This Row],[ ]]="Payé",PMKAFAAPAYER[[#This Row],[21.05.2025]],0)</f>
        <v>0</v>
      </c>
      <c r="BL838" s="161"/>
      <c r="BM838" s="176">
        <f>IF(PMKAFAAPAYER[[#This Row],[ ]]="Payé",PMKAFAAPAYER[[#This Row],[28.05.2025]],0)</f>
        <v>0</v>
      </c>
      <c r="BN838" s="17">
        <f t="shared" ref="BN838:BN901" si="205">SUM(BF838,BH838,BJ838,BL838)</f>
        <v>0</v>
      </c>
      <c r="BO838" s="162"/>
      <c r="BP838" s="166">
        <f>IF(PMKAFAAPAYER[[#This Row],[ ]]="Payé",PMKAFAAPAYER[[#This Row],[04.06.2025]],0)</f>
        <v>0</v>
      </c>
      <c r="BQ838" s="161"/>
      <c r="BR838" s="166">
        <f>IF(PMKAFAAPAYER[[#This Row],[ ]]="Payé",PMKAFAAPAYER[[#This Row],[11.06.2025]],0)</f>
        <v>0</v>
      </c>
      <c r="BS838" s="161"/>
      <c r="BT838" s="166">
        <f>IF(PMKAFAAPAYER[[#This Row],[ ]]="Payé",PMKAFAAPAYER[[#This Row],[18.06.2025]],0)</f>
        <v>0</v>
      </c>
      <c r="BU838" s="161"/>
      <c r="BV838" s="176">
        <f>IF(PMKAFAAPAYER[[#This Row],[ ]]="Payé",PMKAFAAPAYER[[#This Row],[25.06.2025]],0)</f>
        <v>0</v>
      </c>
      <c r="BW838" s="18">
        <f t="shared" ref="BW838:BW901" si="206">SUM(BO838,BQ838,BS838,BU838)</f>
        <v>0</v>
      </c>
      <c r="BX838" s="162"/>
      <c r="BY838" s="166">
        <f>IF(PMKAFAAPAYER[[#This Row],[ ]]="Payé",PMKAFAAPAYER[[#This Row],[02.07.2025]],0)</f>
        <v>0</v>
      </c>
      <c r="BZ838" s="161"/>
      <c r="CA838" s="166">
        <f>IF(PMKAFAAPAYER[[#This Row],[ ]]="Payé",PMKAFAAPAYER[[#This Row],[09.07.2025]],0)</f>
        <v>0</v>
      </c>
      <c r="CB838" s="161"/>
      <c r="CC838" s="166">
        <f>IF(PMKAFAAPAYER[[#This Row],[ ]]="Payé",PMKAFAAPAYER[[#This Row],[16.07.2025]],0)</f>
        <v>0</v>
      </c>
      <c r="CD838" s="161"/>
      <c r="CE838" s="166">
        <f>IF(PMKAFAAPAYER[[#This Row],[ ]]="Payé",PMKAFAAPAYER[[#This Row],[23.07.2025]],0)</f>
        <v>0</v>
      </c>
      <c r="CF838" s="161"/>
      <c r="CG838" s="176">
        <f>IF(PMKAFAAPAYER[[#This Row],[ ]]="Payé",PMKAFAAPAYER[[#This Row],[30.07.2025]],0)</f>
        <v>0</v>
      </c>
      <c r="CH838" s="17">
        <f t="shared" ref="CH838:CH901" si="207">SUM(BX838,BZ838,CB838,CD838,CF838)</f>
        <v>0</v>
      </c>
      <c r="CI838" s="162"/>
      <c r="CJ838" s="166">
        <f>IF(PMKAFAAPAYER[[#This Row],[ ]]="Payé",PMKAFAAPAYER[[#This Row],[06.08.2025]],0)</f>
        <v>0</v>
      </c>
      <c r="CK838" s="161"/>
      <c r="CL838" s="166">
        <f>IF(PMKAFAAPAYER[[#This Row],[ ]]="Payé",PMKAFAAPAYER[[#This Row],[13.08.2025]],0)</f>
        <v>0</v>
      </c>
      <c r="CM838" s="161"/>
      <c r="CN838" s="166">
        <f>IF(PMKAFAAPAYER[[#This Row],[ ]]="Payé",PMKAFAAPAYER[[#This Row],[20.08.2025]],0)</f>
        <v>0</v>
      </c>
      <c r="CO838" s="161"/>
      <c r="CP838" s="176">
        <f>IF(PMKAFAAPAYER[[#This Row],[ ]]="Payé",PMKAFAAPAYER[[#This Row],[27.08.2025]],0)</f>
        <v>0</v>
      </c>
      <c r="CQ838" s="18">
        <f t="shared" ref="CQ838:CQ901" si="208">SUM(CI838,CK838,CM838,CO838)</f>
        <v>0</v>
      </c>
      <c r="CR838" s="162"/>
      <c r="CS838" s="166">
        <f>IF(PMKAFAAPAYER[[#This Row],[ ]]="Payé",PMKAFAAPAYER[[#This Row],[03.09.2025]],0)</f>
        <v>0</v>
      </c>
      <c r="CT838" s="161"/>
      <c r="CU838" s="166">
        <f>IF(PMKAFAAPAYER[[#This Row],[ ]]="Payé",PMKAFAAPAYER[[#This Row],[10.09.2025]],0)</f>
        <v>0</v>
      </c>
      <c r="CV838" s="161"/>
      <c r="CW838" s="166">
        <f>IF(PMKAFAAPAYER[[#This Row],[ ]]="Payé",PMKAFAAPAYER[[#This Row],[17.09.2025]],0)</f>
        <v>0</v>
      </c>
      <c r="CX838" s="161"/>
      <c r="CY838" s="176">
        <f>IF(PMKAFAAPAYER[[#This Row],[ ]]="Payé",PMKAFAAPAYER[[#This Row],[24.09.2025]],0)</f>
        <v>0</v>
      </c>
      <c r="CZ838" s="17">
        <f t="shared" ref="CZ838:CZ901" si="209">SUM(CR838,CT838,CV838,CX838)</f>
        <v>0</v>
      </c>
      <c r="DA838" s="162"/>
      <c r="DB838" s="166">
        <f>IF(PMKAFAAPAYER[[#This Row],[ ]]="Payé",PMKAFAAPAYER[[#This Row],[01.10.2025]],0)</f>
        <v>0</v>
      </c>
      <c r="DC838" s="161"/>
      <c r="DD838" s="166">
        <f>IF(PMKAFAAPAYER[[#This Row],[ ]]="Payé",PMKAFAAPAYER[[#This Row],[08.10.2025]],0)</f>
        <v>0</v>
      </c>
      <c r="DE838" s="161"/>
      <c r="DF838" s="166">
        <f>IF(PMKAFAAPAYER[[#This Row],[ ]]="Payé",PMKAFAAPAYER[[#This Row],[15.10.2025]],0)</f>
        <v>0</v>
      </c>
      <c r="DG838" s="161"/>
      <c r="DH838" s="166">
        <f>IF(PMKAFAAPAYER[[#This Row],[ ]]="Payé",PMKAFAAPAYER[[#This Row],[22.10.2025]],0)</f>
        <v>0</v>
      </c>
      <c r="DI838" s="161"/>
      <c r="DJ838" s="176">
        <f>IF(PMKAFAAPAYER[[#This Row],[ ]]="Payé",PMKAFAAPAYER[[#This Row],[29.10.2025]],0)</f>
        <v>0</v>
      </c>
      <c r="DK838" s="18">
        <f t="shared" ref="DK838:DK901" si="210">SUM(DA838,DC838,DE838,DG838,DI838)</f>
        <v>0</v>
      </c>
      <c r="DL838" s="162"/>
      <c r="DM838" s="166">
        <f>IF(PMKAFAAPAYER[[#This Row],[ ]]="Payé",PMKAFAAPAYER[[#This Row],[05.11.2025]],0)</f>
        <v>0</v>
      </c>
      <c r="DN838" s="161"/>
      <c r="DO838" s="166">
        <f>IF(PMKAFAAPAYER[[#This Row],[ ]]="Payé",PMKAFAAPAYER[[#This Row],[12.11.2025]],0)</f>
        <v>0</v>
      </c>
      <c r="DP838" s="161"/>
      <c r="DQ838" s="166">
        <f>IF(PMKAFAAPAYER[[#This Row],[ ]]="Payé",PMKAFAAPAYER[[#This Row],[19.11.2025]],0)</f>
        <v>0</v>
      </c>
      <c r="DR838" s="161"/>
      <c r="DS838" s="176">
        <f>IF(PMKAFAAPAYER[[#This Row],[ ]]="Payé",PMKAFAAPAYER[[#This Row],[26.11.2025]],0)</f>
        <v>0</v>
      </c>
      <c r="DT838" s="17">
        <f t="shared" ref="DT838:DT901" si="211">SUM(DL838,DN838,DP838,DR838)</f>
        <v>0</v>
      </c>
      <c r="DU838" s="162"/>
      <c r="DV838" s="166">
        <f>IF(PMKAFAAPAYER[[#This Row],[ ]]="Payé",PMKAFAAPAYER[[#This Row],[03.12.2025]],0)</f>
        <v>0</v>
      </c>
      <c r="DW838" s="161"/>
      <c r="DX838" s="166">
        <f>IF(PMKAFAAPAYER[[#This Row],[ ]]="Payé",PMKAFAAPAYER[[#This Row],[10.12.2025]],0)</f>
        <v>0</v>
      </c>
      <c r="DY838" s="161"/>
      <c r="DZ838" s="166">
        <f>IF(PMKAFAAPAYER[[#This Row],[ ]]="Payé",PMKAFAAPAYER[[#This Row],[17.12.2025]],0)</f>
        <v>0</v>
      </c>
      <c r="EA838" s="161"/>
      <c r="EB838" s="166">
        <f>IF(PMKAFAAPAYER[[#This Row],[ ]]="Payé",PMKAFAAPAYER[[#This Row],[24.12.2025]],0)</f>
        <v>0</v>
      </c>
      <c r="EC838" s="161"/>
      <c r="ED838" s="176">
        <f>IF(PMKAFAAPAYER[[#This Row],[ ]]="Payé",PMKAFAAPAYER[[#This Row],[31.12.2025]],0)</f>
        <v>0</v>
      </c>
      <c r="EE838" s="18">
        <f t="shared" ref="EE838:EE901" si="212">SUM(DU838,DW838,DY838,EA838,EC838)</f>
        <v>0</v>
      </c>
      <c r="EF838" s="11">
        <f t="shared" ref="EF838:EF901" si="213">SUM(AB838,AK838,AT838,BE838,BN838,BW838,CH838,CQ838,CZ838,DK838,DT838,EE838)</f>
        <v>0</v>
      </c>
      <c r="EG838" s="16">
        <f>+PMKAFAAPAYER[[#This Row],[CHF]]-PMKAFAAPAYER[[#This Row],[T2025]]</f>
        <v>0</v>
      </c>
    </row>
    <row r="839" spans="1:137" x14ac:dyDescent="0.3">
      <c r="A839" s="9">
        <f t="shared" ref="A839:A902" si="214">+A838+1</f>
        <v>834</v>
      </c>
      <c r="B839" s="250"/>
      <c r="C839" s="251"/>
      <c r="D839" s="252"/>
      <c r="E839" s="253"/>
      <c r="F839" s="265">
        <f t="shared" si="200"/>
        <v>0</v>
      </c>
      <c r="G839" s="254"/>
      <c r="H839" s="255"/>
      <c r="I839" s="256"/>
      <c r="J839" s="14"/>
      <c r="K839" s="14"/>
      <c r="L839" s="14"/>
      <c r="N839" s="15"/>
      <c r="P839" s="258"/>
      <c r="Q839" s="259"/>
      <c r="R839" s="260"/>
      <c r="S839" s="166">
        <f>IF(PMKAFAAPAYER[[#This Row],[ ]]="Payé",PMKAFAAPAYER[[#This Row],[02.01.2025]],0)</f>
        <v>0</v>
      </c>
      <c r="T839" s="234"/>
      <c r="U839" s="166">
        <f>IF(PMKAFAAPAYER[[#This Row],[ ]]="Payé",PMKAFAAPAYER[[#This Row],[09.01.2025]],0)</f>
        <v>0</v>
      </c>
      <c r="V839" s="234"/>
      <c r="W839" s="166">
        <f>IF(PMKAFAAPAYER[[#This Row],[ ]]="Payé",PMKAFAAPAYER[[#This Row],[16.01.2025]],0)</f>
        <v>0</v>
      </c>
      <c r="X839" s="234"/>
      <c r="Y839" s="166">
        <f>IF(PMKAFAAPAYER[[#This Row],[ ]]="Payé",PMKAFAAPAYER[[#This Row],[23.01.2025]],0)</f>
        <v>0</v>
      </c>
      <c r="Z839" s="234"/>
      <c r="AA839" s="176">
        <f>IF(PMKAFAAPAYER[[#This Row],[ ]]="Payé",PMKAFAAPAYER[[#This Row],[30.01.2025]],0)</f>
        <v>0</v>
      </c>
      <c r="AB839" s="32">
        <f t="shared" si="201"/>
        <v>0</v>
      </c>
      <c r="AC839" s="234"/>
      <c r="AD839" s="166">
        <f>IF(PMKAFAAPAYER[[#This Row],[ ]]="Payé",PMKAFAAPAYER[[#This Row],[06.02.2025]],0)</f>
        <v>0</v>
      </c>
      <c r="AE839" s="234"/>
      <c r="AF839" s="166">
        <f>IF(PMKAFAAPAYER[[#This Row],[ ]]="Payé",PMKAFAAPAYER[[#This Row],[13.02.2025]],0)</f>
        <v>0</v>
      </c>
      <c r="AG839" s="234"/>
      <c r="AH839" s="166">
        <f>IF(PMKAFAAPAYER[[#This Row],[ ]]="Payé",PMKAFAAPAYER[[#This Row],[20.02.2025]],0)</f>
        <v>0</v>
      </c>
      <c r="AI839" s="234"/>
      <c r="AJ839" s="176">
        <f>IF(PMKAFAAPAYER[[#This Row],[ ]]="Payé",PMKAFAAPAYER[[#This Row],[27.02.2025]],0)</f>
        <v>0</v>
      </c>
      <c r="AK839" s="47">
        <f t="shared" si="202"/>
        <v>0</v>
      </c>
      <c r="AL839" s="162"/>
      <c r="AM839" s="166">
        <f>IF(PMKAFAAPAYER[[#This Row],[ ]]="Payé",PMKAFAAPAYER[[#This Row],[05.03.2025]],0)</f>
        <v>0</v>
      </c>
      <c r="AN839" s="161"/>
      <c r="AO839" s="166">
        <f>IF(PMKAFAAPAYER[[#This Row],[ ]]="Payé",PMKAFAAPAYER[[#This Row],[12.03.2025]],0)</f>
        <v>0</v>
      </c>
      <c r="AP839" s="161"/>
      <c r="AQ839" s="166">
        <f>IF(PMKAFAAPAYER[[#This Row],[ ]]="Payé",PMKAFAAPAYER[[#This Row],[19.03.2025]],0)</f>
        <v>0</v>
      </c>
      <c r="AR839" s="161"/>
      <c r="AS839" s="176">
        <f>IF(PMKAFAAPAYER[[#This Row],[ ]]="Payé",PMKAFAAPAYER[[#This Row],[26.03.2025]],0)</f>
        <v>0</v>
      </c>
      <c r="AT839" s="17">
        <f t="shared" si="203"/>
        <v>0</v>
      </c>
      <c r="AU839" s="162"/>
      <c r="AV839" s="166">
        <f>IF(PMKAFAAPAYER[[#This Row],[ ]]="Payé",PMKAFAAPAYER[[#This Row],[02.04.2025]],0)</f>
        <v>0</v>
      </c>
      <c r="AW839" s="161"/>
      <c r="AX839" s="166">
        <f>IF(PMKAFAAPAYER[[#This Row],[ ]]="Payé",PMKAFAAPAYER[[#This Row],[09.04.2025]],0)</f>
        <v>0</v>
      </c>
      <c r="AY839" s="161"/>
      <c r="AZ839" s="166">
        <f>IF(PMKAFAAPAYER[[#This Row],[ ]]="Payé",PMKAFAAPAYER[[#This Row],[16.04.2025]],0)</f>
        <v>0</v>
      </c>
      <c r="BA839" s="161"/>
      <c r="BB839" s="166">
        <f>IF(PMKAFAAPAYER[[#This Row],[ ]]="Payé",PMKAFAAPAYER[[#This Row],[23.04.2025]],0)</f>
        <v>0</v>
      </c>
      <c r="BC839" s="161"/>
      <c r="BD839" s="176">
        <f>IF(PMKAFAAPAYER[[#This Row],[ ]]="Payé",PMKAFAAPAYER[[#This Row],[30.04.2025]],0)</f>
        <v>0</v>
      </c>
      <c r="BE839" s="18">
        <f t="shared" si="204"/>
        <v>0</v>
      </c>
      <c r="BF839" s="162"/>
      <c r="BG839" s="166">
        <f>IF(PMKAFAAPAYER[[#This Row],[ ]]="Payé",PMKAFAAPAYER[[#This Row],[07.05.2025]],0)</f>
        <v>0</v>
      </c>
      <c r="BH839" s="161"/>
      <c r="BI839" s="166">
        <f>IF(PMKAFAAPAYER[[#This Row],[ ]]="Payé",PMKAFAAPAYER[[#This Row],[14.05.2025]],0)</f>
        <v>0</v>
      </c>
      <c r="BJ839" s="161"/>
      <c r="BK839" s="166">
        <f>IF(PMKAFAAPAYER[[#This Row],[ ]]="Payé",PMKAFAAPAYER[[#This Row],[21.05.2025]],0)</f>
        <v>0</v>
      </c>
      <c r="BL839" s="161"/>
      <c r="BM839" s="176">
        <f>IF(PMKAFAAPAYER[[#This Row],[ ]]="Payé",PMKAFAAPAYER[[#This Row],[28.05.2025]],0)</f>
        <v>0</v>
      </c>
      <c r="BN839" s="17">
        <f t="shared" si="205"/>
        <v>0</v>
      </c>
      <c r="BO839" s="162"/>
      <c r="BP839" s="166">
        <f>IF(PMKAFAAPAYER[[#This Row],[ ]]="Payé",PMKAFAAPAYER[[#This Row],[04.06.2025]],0)</f>
        <v>0</v>
      </c>
      <c r="BQ839" s="161"/>
      <c r="BR839" s="166">
        <f>IF(PMKAFAAPAYER[[#This Row],[ ]]="Payé",PMKAFAAPAYER[[#This Row],[11.06.2025]],0)</f>
        <v>0</v>
      </c>
      <c r="BS839" s="161"/>
      <c r="BT839" s="166">
        <f>IF(PMKAFAAPAYER[[#This Row],[ ]]="Payé",PMKAFAAPAYER[[#This Row],[18.06.2025]],0)</f>
        <v>0</v>
      </c>
      <c r="BU839" s="161"/>
      <c r="BV839" s="176">
        <f>IF(PMKAFAAPAYER[[#This Row],[ ]]="Payé",PMKAFAAPAYER[[#This Row],[25.06.2025]],0)</f>
        <v>0</v>
      </c>
      <c r="BW839" s="18">
        <f t="shared" si="206"/>
        <v>0</v>
      </c>
      <c r="BX839" s="162"/>
      <c r="BY839" s="166">
        <f>IF(PMKAFAAPAYER[[#This Row],[ ]]="Payé",PMKAFAAPAYER[[#This Row],[02.07.2025]],0)</f>
        <v>0</v>
      </c>
      <c r="BZ839" s="161"/>
      <c r="CA839" s="166">
        <f>IF(PMKAFAAPAYER[[#This Row],[ ]]="Payé",PMKAFAAPAYER[[#This Row],[09.07.2025]],0)</f>
        <v>0</v>
      </c>
      <c r="CB839" s="161"/>
      <c r="CC839" s="166">
        <f>IF(PMKAFAAPAYER[[#This Row],[ ]]="Payé",PMKAFAAPAYER[[#This Row],[16.07.2025]],0)</f>
        <v>0</v>
      </c>
      <c r="CD839" s="161"/>
      <c r="CE839" s="166">
        <f>IF(PMKAFAAPAYER[[#This Row],[ ]]="Payé",PMKAFAAPAYER[[#This Row],[23.07.2025]],0)</f>
        <v>0</v>
      </c>
      <c r="CF839" s="161"/>
      <c r="CG839" s="176">
        <f>IF(PMKAFAAPAYER[[#This Row],[ ]]="Payé",PMKAFAAPAYER[[#This Row],[30.07.2025]],0)</f>
        <v>0</v>
      </c>
      <c r="CH839" s="17">
        <f t="shared" si="207"/>
        <v>0</v>
      </c>
      <c r="CI839" s="162"/>
      <c r="CJ839" s="166">
        <f>IF(PMKAFAAPAYER[[#This Row],[ ]]="Payé",PMKAFAAPAYER[[#This Row],[06.08.2025]],0)</f>
        <v>0</v>
      </c>
      <c r="CK839" s="161"/>
      <c r="CL839" s="166">
        <f>IF(PMKAFAAPAYER[[#This Row],[ ]]="Payé",PMKAFAAPAYER[[#This Row],[13.08.2025]],0)</f>
        <v>0</v>
      </c>
      <c r="CM839" s="161"/>
      <c r="CN839" s="166">
        <f>IF(PMKAFAAPAYER[[#This Row],[ ]]="Payé",PMKAFAAPAYER[[#This Row],[20.08.2025]],0)</f>
        <v>0</v>
      </c>
      <c r="CO839" s="161"/>
      <c r="CP839" s="176">
        <f>IF(PMKAFAAPAYER[[#This Row],[ ]]="Payé",PMKAFAAPAYER[[#This Row],[27.08.2025]],0)</f>
        <v>0</v>
      </c>
      <c r="CQ839" s="18">
        <f t="shared" si="208"/>
        <v>0</v>
      </c>
      <c r="CR839" s="162"/>
      <c r="CS839" s="166">
        <f>IF(PMKAFAAPAYER[[#This Row],[ ]]="Payé",PMKAFAAPAYER[[#This Row],[03.09.2025]],0)</f>
        <v>0</v>
      </c>
      <c r="CT839" s="161"/>
      <c r="CU839" s="166">
        <f>IF(PMKAFAAPAYER[[#This Row],[ ]]="Payé",PMKAFAAPAYER[[#This Row],[10.09.2025]],0)</f>
        <v>0</v>
      </c>
      <c r="CV839" s="161"/>
      <c r="CW839" s="166">
        <f>IF(PMKAFAAPAYER[[#This Row],[ ]]="Payé",PMKAFAAPAYER[[#This Row],[17.09.2025]],0)</f>
        <v>0</v>
      </c>
      <c r="CX839" s="161"/>
      <c r="CY839" s="176">
        <f>IF(PMKAFAAPAYER[[#This Row],[ ]]="Payé",PMKAFAAPAYER[[#This Row],[24.09.2025]],0)</f>
        <v>0</v>
      </c>
      <c r="CZ839" s="17">
        <f t="shared" si="209"/>
        <v>0</v>
      </c>
      <c r="DA839" s="162"/>
      <c r="DB839" s="166">
        <f>IF(PMKAFAAPAYER[[#This Row],[ ]]="Payé",PMKAFAAPAYER[[#This Row],[01.10.2025]],0)</f>
        <v>0</v>
      </c>
      <c r="DC839" s="161"/>
      <c r="DD839" s="166">
        <f>IF(PMKAFAAPAYER[[#This Row],[ ]]="Payé",PMKAFAAPAYER[[#This Row],[08.10.2025]],0)</f>
        <v>0</v>
      </c>
      <c r="DE839" s="161"/>
      <c r="DF839" s="166">
        <f>IF(PMKAFAAPAYER[[#This Row],[ ]]="Payé",PMKAFAAPAYER[[#This Row],[15.10.2025]],0)</f>
        <v>0</v>
      </c>
      <c r="DG839" s="161"/>
      <c r="DH839" s="166">
        <f>IF(PMKAFAAPAYER[[#This Row],[ ]]="Payé",PMKAFAAPAYER[[#This Row],[22.10.2025]],0)</f>
        <v>0</v>
      </c>
      <c r="DI839" s="161"/>
      <c r="DJ839" s="176">
        <f>IF(PMKAFAAPAYER[[#This Row],[ ]]="Payé",PMKAFAAPAYER[[#This Row],[29.10.2025]],0)</f>
        <v>0</v>
      </c>
      <c r="DK839" s="18">
        <f t="shared" si="210"/>
        <v>0</v>
      </c>
      <c r="DL839" s="162"/>
      <c r="DM839" s="166">
        <f>IF(PMKAFAAPAYER[[#This Row],[ ]]="Payé",PMKAFAAPAYER[[#This Row],[05.11.2025]],0)</f>
        <v>0</v>
      </c>
      <c r="DN839" s="161"/>
      <c r="DO839" s="166">
        <f>IF(PMKAFAAPAYER[[#This Row],[ ]]="Payé",PMKAFAAPAYER[[#This Row],[12.11.2025]],0)</f>
        <v>0</v>
      </c>
      <c r="DP839" s="161"/>
      <c r="DQ839" s="166">
        <f>IF(PMKAFAAPAYER[[#This Row],[ ]]="Payé",PMKAFAAPAYER[[#This Row],[19.11.2025]],0)</f>
        <v>0</v>
      </c>
      <c r="DR839" s="161"/>
      <c r="DS839" s="176">
        <f>IF(PMKAFAAPAYER[[#This Row],[ ]]="Payé",PMKAFAAPAYER[[#This Row],[26.11.2025]],0)</f>
        <v>0</v>
      </c>
      <c r="DT839" s="17">
        <f t="shared" si="211"/>
        <v>0</v>
      </c>
      <c r="DU839" s="162"/>
      <c r="DV839" s="166">
        <f>IF(PMKAFAAPAYER[[#This Row],[ ]]="Payé",PMKAFAAPAYER[[#This Row],[03.12.2025]],0)</f>
        <v>0</v>
      </c>
      <c r="DW839" s="161"/>
      <c r="DX839" s="166">
        <f>IF(PMKAFAAPAYER[[#This Row],[ ]]="Payé",PMKAFAAPAYER[[#This Row],[10.12.2025]],0)</f>
        <v>0</v>
      </c>
      <c r="DY839" s="161"/>
      <c r="DZ839" s="166">
        <f>IF(PMKAFAAPAYER[[#This Row],[ ]]="Payé",PMKAFAAPAYER[[#This Row],[17.12.2025]],0)</f>
        <v>0</v>
      </c>
      <c r="EA839" s="161"/>
      <c r="EB839" s="166">
        <f>IF(PMKAFAAPAYER[[#This Row],[ ]]="Payé",PMKAFAAPAYER[[#This Row],[24.12.2025]],0)</f>
        <v>0</v>
      </c>
      <c r="EC839" s="161"/>
      <c r="ED839" s="176">
        <f>IF(PMKAFAAPAYER[[#This Row],[ ]]="Payé",PMKAFAAPAYER[[#This Row],[31.12.2025]],0)</f>
        <v>0</v>
      </c>
      <c r="EE839" s="18">
        <f t="shared" si="212"/>
        <v>0</v>
      </c>
      <c r="EF839" s="11">
        <f t="shared" si="213"/>
        <v>0</v>
      </c>
      <c r="EG839" s="16">
        <f>+PMKAFAAPAYER[[#This Row],[CHF]]-PMKAFAAPAYER[[#This Row],[T2025]]</f>
        <v>0</v>
      </c>
    </row>
    <row r="840" spans="1:137" x14ac:dyDescent="0.3">
      <c r="A840" s="9">
        <f t="shared" si="214"/>
        <v>835</v>
      </c>
      <c r="B840" s="250"/>
      <c r="C840" s="251"/>
      <c r="D840" s="252"/>
      <c r="E840" s="253"/>
      <c r="F840" s="265">
        <f t="shared" si="200"/>
        <v>0</v>
      </c>
      <c r="G840" s="254"/>
      <c r="H840" s="255"/>
      <c r="I840" s="256"/>
      <c r="J840" s="14"/>
      <c r="K840" s="14"/>
      <c r="L840" s="14"/>
      <c r="N840" s="15"/>
      <c r="P840" s="258"/>
      <c r="Q840" s="259"/>
      <c r="R840" s="260"/>
      <c r="S840" s="166">
        <f>IF(PMKAFAAPAYER[[#This Row],[ ]]="Payé",PMKAFAAPAYER[[#This Row],[02.01.2025]],0)</f>
        <v>0</v>
      </c>
      <c r="T840" s="234"/>
      <c r="U840" s="166">
        <f>IF(PMKAFAAPAYER[[#This Row],[ ]]="Payé",PMKAFAAPAYER[[#This Row],[09.01.2025]],0)</f>
        <v>0</v>
      </c>
      <c r="V840" s="234"/>
      <c r="W840" s="166">
        <f>IF(PMKAFAAPAYER[[#This Row],[ ]]="Payé",PMKAFAAPAYER[[#This Row],[16.01.2025]],0)</f>
        <v>0</v>
      </c>
      <c r="X840" s="234"/>
      <c r="Y840" s="166">
        <f>IF(PMKAFAAPAYER[[#This Row],[ ]]="Payé",PMKAFAAPAYER[[#This Row],[23.01.2025]],0)</f>
        <v>0</v>
      </c>
      <c r="Z840" s="234"/>
      <c r="AA840" s="176">
        <f>IF(PMKAFAAPAYER[[#This Row],[ ]]="Payé",PMKAFAAPAYER[[#This Row],[30.01.2025]],0)</f>
        <v>0</v>
      </c>
      <c r="AB840" s="32">
        <f t="shared" si="201"/>
        <v>0</v>
      </c>
      <c r="AC840" s="234"/>
      <c r="AD840" s="166">
        <f>IF(PMKAFAAPAYER[[#This Row],[ ]]="Payé",PMKAFAAPAYER[[#This Row],[06.02.2025]],0)</f>
        <v>0</v>
      </c>
      <c r="AE840" s="234"/>
      <c r="AF840" s="166">
        <f>IF(PMKAFAAPAYER[[#This Row],[ ]]="Payé",PMKAFAAPAYER[[#This Row],[13.02.2025]],0)</f>
        <v>0</v>
      </c>
      <c r="AG840" s="234"/>
      <c r="AH840" s="166">
        <f>IF(PMKAFAAPAYER[[#This Row],[ ]]="Payé",PMKAFAAPAYER[[#This Row],[20.02.2025]],0)</f>
        <v>0</v>
      </c>
      <c r="AI840" s="234"/>
      <c r="AJ840" s="176">
        <f>IF(PMKAFAAPAYER[[#This Row],[ ]]="Payé",PMKAFAAPAYER[[#This Row],[27.02.2025]],0)</f>
        <v>0</v>
      </c>
      <c r="AK840" s="47">
        <f t="shared" si="202"/>
        <v>0</v>
      </c>
      <c r="AL840" s="162"/>
      <c r="AM840" s="166">
        <f>IF(PMKAFAAPAYER[[#This Row],[ ]]="Payé",PMKAFAAPAYER[[#This Row],[05.03.2025]],0)</f>
        <v>0</v>
      </c>
      <c r="AN840" s="161"/>
      <c r="AO840" s="166">
        <f>IF(PMKAFAAPAYER[[#This Row],[ ]]="Payé",PMKAFAAPAYER[[#This Row],[12.03.2025]],0)</f>
        <v>0</v>
      </c>
      <c r="AP840" s="161"/>
      <c r="AQ840" s="166">
        <f>IF(PMKAFAAPAYER[[#This Row],[ ]]="Payé",PMKAFAAPAYER[[#This Row],[19.03.2025]],0)</f>
        <v>0</v>
      </c>
      <c r="AR840" s="161"/>
      <c r="AS840" s="176">
        <f>IF(PMKAFAAPAYER[[#This Row],[ ]]="Payé",PMKAFAAPAYER[[#This Row],[26.03.2025]],0)</f>
        <v>0</v>
      </c>
      <c r="AT840" s="17">
        <f t="shared" si="203"/>
        <v>0</v>
      </c>
      <c r="AU840" s="162"/>
      <c r="AV840" s="166">
        <f>IF(PMKAFAAPAYER[[#This Row],[ ]]="Payé",PMKAFAAPAYER[[#This Row],[02.04.2025]],0)</f>
        <v>0</v>
      </c>
      <c r="AW840" s="161"/>
      <c r="AX840" s="166">
        <f>IF(PMKAFAAPAYER[[#This Row],[ ]]="Payé",PMKAFAAPAYER[[#This Row],[09.04.2025]],0)</f>
        <v>0</v>
      </c>
      <c r="AY840" s="161"/>
      <c r="AZ840" s="166">
        <f>IF(PMKAFAAPAYER[[#This Row],[ ]]="Payé",PMKAFAAPAYER[[#This Row],[16.04.2025]],0)</f>
        <v>0</v>
      </c>
      <c r="BA840" s="161"/>
      <c r="BB840" s="166">
        <f>IF(PMKAFAAPAYER[[#This Row],[ ]]="Payé",PMKAFAAPAYER[[#This Row],[23.04.2025]],0)</f>
        <v>0</v>
      </c>
      <c r="BC840" s="161"/>
      <c r="BD840" s="176">
        <f>IF(PMKAFAAPAYER[[#This Row],[ ]]="Payé",PMKAFAAPAYER[[#This Row],[30.04.2025]],0)</f>
        <v>0</v>
      </c>
      <c r="BE840" s="18">
        <f t="shared" si="204"/>
        <v>0</v>
      </c>
      <c r="BF840" s="162"/>
      <c r="BG840" s="166">
        <f>IF(PMKAFAAPAYER[[#This Row],[ ]]="Payé",PMKAFAAPAYER[[#This Row],[07.05.2025]],0)</f>
        <v>0</v>
      </c>
      <c r="BH840" s="161"/>
      <c r="BI840" s="166">
        <f>IF(PMKAFAAPAYER[[#This Row],[ ]]="Payé",PMKAFAAPAYER[[#This Row],[14.05.2025]],0)</f>
        <v>0</v>
      </c>
      <c r="BJ840" s="161"/>
      <c r="BK840" s="166">
        <f>IF(PMKAFAAPAYER[[#This Row],[ ]]="Payé",PMKAFAAPAYER[[#This Row],[21.05.2025]],0)</f>
        <v>0</v>
      </c>
      <c r="BL840" s="161"/>
      <c r="BM840" s="176">
        <f>IF(PMKAFAAPAYER[[#This Row],[ ]]="Payé",PMKAFAAPAYER[[#This Row],[28.05.2025]],0)</f>
        <v>0</v>
      </c>
      <c r="BN840" s="17">
        <f t="shared" si="205"/>
        <v>0</v>
      </c>
      <c r="BO840" s="162"/>
      <c r="BP840" s="166">
        <f>IF(PMKAFAAPAYER[[#This Row],[ ]]="Payé",PMKAFAAPAYER[[#This Row],[04.06.2025]],0)</f>
        <v>0</v>
      </c>
      <c r="BQ840" s="161"/>
      <c r="BR840" s="166">
        <f>IF(PMKAFAAPAYER[[#This Row],[ ]]="Payé",PMKAFAAPAYER[[#This Row],[11.06.2025]],0)</f>
        <v>0</v>
      </c>
      <c r="BS840" s="161"/>
      <c r="BT840" s="166">
        <f>IF(PMKAFAAPAYER[[#This Row],[ ]]="Payé",PMKAFAAPAYER[[#This Row],[18.06.2025]],0)</f>
        <v>0</v>
      </c>
      <c r="BU840" s="161"/>
      <c r="BV840" s="176">
        <f>IF(PMKAFAAPAYER[[#This Row],[ ]]="Payé",PMKAFAAPAYER[[#This Row],[25.06.2025]],0)</f>
        <v>0</v>
      </c>
      <c r="BW840" s="18">
        <f t="shared" si="206"/>
        <v>0</v>
      </c>
      <c r="BX840" s="162"/>
      <c r="BY840" s="166">
        <f>IF(PMKAFAAPAYER[[#This Row],[ ]]="Payé",PMKAFAAPAYER[[#This Row],[02.07.2025]],0)</f>
        <v>0</v>
      </c>
      <c r="BZ840" s="161"/>
      <c r="CA840" s="166">
        <f>IF(PMKAFAAPAYER[[#This Row],[ ]]="Payé",PMKAFAAPAYER[[#This Row],[09.07.2025]],0)</f>
        <v>0</v>
      </c>
      <c r="CB840" s="161"/>
      <c r="CC840" s="166">
        <f>IF(PMKAFAAPAYER[[#This Row],[ ]]="Payé",PMKAFAAPAYER[[#This Row],[16.07.2025]],0)</f>
        <v>0</v>
      </c>
      <c r="CD840" s="161"/>
      <c r="CE840" s="166">
        <f>IF(PMKAFAAPAYER[[#This Row],[ ]]="Payé",PMKAFAAPAYER[[#This Row],[23.07.2025]],0)</f>
        <v>0</v>
      </c>
      <c r="CF840" s="161"/>
      <c r="CG840" s="176">
        <f>IF(PMKAFAAPAYER[[#This Row],[ ]]="Payé",PMKAFAAPAYER[[#This Row],[30.07.2025]],0)</f>
        <v>0</v>
      </c>
      <c r="CH840" s="17">
        <f t="shared" si="207"/>
        <v>0</v>
      </c>
      <c r="CI840" s="162"/>
      <c r="CJ840" s="166">
        <f>IF(PMKAFAAPAYER[[#This Row],[ ]]="Payé",PMKAFAAPAYER[[#This Row],[06.08.2025]],0)</f>
        <v>0</v>
      </c>
      <c r="CK840" s="161"/>
      <c r="CL840" s="166">
        <f>IF(PMKAFAAPAYER[[#This Row],[ ]]="Payé",PMKAFAAPAYER[[#This Row],[13.08.2025]],0)</f>
        <v>0</v>
      </c>
      <c r="CM840" s="161"/>
      <c r="CN840" s="166">
        <f>IF(PMKAFAAPAYER[[#This Row],[ ]]="Payé",PMKAFAAPAYER[[#This Row],[20.08.2025]],0)</f>
        <v>0</v>
      </c>
      <c r="CO840" s="161"/>
      <c r="CP840" s="176">
        <f>IF(PMKAFAAPAYER[[#This Row],[ ]]="Payé",PMKAFAAPAYER[[#This Row],[27.08.2025]],0)</f>
        <v>0</v>
      </c>
      <c r="CQ840" s="18">
        <f t="shared" si="208"/>
        <v>0</v>
      </c>
      <c r="CR840" s="162"/>
      <c r="CS840" s="166">
        <f>IF(PMKAFAAPAYER[[#This Row],[ ]]="Payé",PMKAFAAPAYER[[#This Row],[03.09.2025]],0)</f>
        <v>0</v>
      </c>
      <c r="CT840" s="161"/>
      <c r="CU840" s="166">
        <f>IF(PMKAFAAPAYER[[#This Row],[ ]]="Payé",PMKAFAAPAYER[[#This Row],[10.09.2025]],0)</f>
        <v>0</v>
      </c>
      <c r="CV840" s="161"/>
      <c r="CW840" s="166">
        <f>IF(PMKAFAAPAYER[[#This Row],[ ]]="Payé",PMKAFAAPAYER[[#This Row],[17.09.2025]],0)</f>
        <v>0</v>
      </c>
      <c r="CX840" s="161"/>
      <c r="CY840" s="176">
        <f>IF(PMKAFAAPAYER[[#This Row],[ ]]="Payé",PMKAFAAPAYER[[#This Row],[24.09.2025]],0)</f>
        <v>0</v>
      </c>
      <c r="CZ840" s="17">
        <f t="shared" si="209"/>
        <v>0</v>
      </c>
      <c r="DA840" s="162"/>
      <c r="DB840" s="166">
        <f>IF(PMKAFAAPAYER[[#This Row],[ ]]="Payé",PMKAFAAPAYER[[#This Row],[01.10.2025]],0)</f>
        <v>0</v>
      </c>
      <c r="DC840" s="161"/>
      <c r="DD840" s="166">
        <f>IF(PMKAFAAPAYER[[#This Row],[ ]]="Payé",PMKAFAAPAYER[[#This Row],[08.10.2025]],0)</f>
        <v>0</v>
      </c>
      <c r="DE840" s="161"/>
      <c r="DF840" s="166">
        <f>IF(PMKAFAAPAYER[[#This Row],[ ]]="Payé",PMKAFAAPAYER[[#This Row],[15.10.2025]],0)</f>
        <v>0</v>
      </c>
      <c r="DG840" s="161"/>
      <c r="DH840" s="166">
        <f>IF(PMKAFAAPAYER[[#This Row],[ ]]="Payé",PMKAFAAPAYER[[#This Row],[22.10.2025]],0)</f>
        <v>0</v>
      </c>
      <c r="DI840" s="161"/>
      <c r="DJ840" s="176">
        <f>IF(PMKAFAAPAYER[[#This Row],[ ]]="Payé",PMKAFAAPAYER[[#This Row],[29.10.2025]],0)</f>
        <v>0</v>
      </c>
      <c r="DK840" s="18">
        <f t="shared" si="210"/>
        <v>0</v>
      </c>
      <c r="DL840" s="162"/>
      <c r="DM840" s="166">
        <f>IF(PMKAFAAPAYER[[#This Row],[ ]]="Payé",PMKAFAAPAYER[[#This Row],[05.11.2025]],0)</f>
        <v>0</v>
      </c>
      <c r="DN840" s="161"/>
      <c r="DO840" s="166">
        <f>IF(PMKAFAAPAYER[[#This Row],[ ]]="Payé",PMKAFAAPAYER[[#This Row],[12.11.2025]],0)</f>
        <v>0</v>
      </c>
      <c r="DP840" s="161"/>
      <c r="DQ840" s="166">
        <f>IF(PMKAFAAPAYER[[#This Row],[ ]]="Payé",PMKAFAAPAYER[[#This Row],[19.11.2025]],0)</f>
        <v>0</v>
      </c>
      <c r="DR840" s="161"/>
      <c r="DS840" s="176">
        <f>IF(PMKAFAAPAYER[[#This Row],[ ]]="Payé",PMKAFAAPAYER[[#This Row],[26.11.2025]],0)</f>
        <v>0</v>
      </c>
      <c r="DT840" s="17">
        <f t="shared" si="211"/>
        <v>0</v>
      </c>
      <c r="DU840" s="162"/>
      <c r="DV840" s="166">
        <f>IF(PMKAFAAPAYER[[#This Row],[ ]]="Payé",PMKAFAAPAYER[[#This Row],[03.12.2025]],0)</f>
        <v>0</v>
      </c>
      <c r="DW840" s="161"/>
      <c r="DX840" s="166">
        <f>IF(PMKAFAAPAYER[[#This Row],[ ]]="Payé",PMKAFAAPAYER[[#This Row],[10.12.2025]],0)</f>
        <v>0</v>
      </c>
      <c r="DY840" s="161"/>
      <c r="DZ840" s="166">
        <f>IF(PMKAFAAPAYER[[#This Row],[ ]]="Payé",PMKAFAAPAYER[[#This Row],[17.12.2025]],0)</f>
        <v>0</v>
      </c>
      <c r="EA840" s="161"/>
      <c r="EB840" s="166">
        <f>IF(PMKAFAAPAYER[[#This Row],[ ]]="Payé",PMKAFAAPAYER[[#This Row],[24.12.2025]],0)</f>
        <v>0</v>
      </c>
      <c r="EC840" s="161"/>
      <c r="ED840" s="176">
        <f>IF(PMKAFAAPAYER[[#This Row],[ ]]="Payé",PMKAFAAPAYER[[#This Row],[31.12.2025]],0)</f>
        <v>0</v>
      </c>
      <c r="EE840" s="18">
        <f t="shared" si="212"/>
        <v>0</v>
      </c>
      <c r="EF840" s="11">
        <f t="shared" si="213"/>
        <v>0</v>
      </c>
      <c r="EG840" s="16">
        <f>+PMKAFAAPAYER[[#This Row],[CHF]]-PMKAFAAPAYER[[#This Row],[T2025]]</f>
        <v>0</v>
      </c>
    </row>
    <row r="841" spans="1:137" x14ac:dyDescent="0.3">
      <c r="A841" s="9">
        <f t="shared" si="214"/>
        <v>836</v>
      </c>
      <c r="B841" s="250"/>
      <c r="C841" s="251"/>
      <c r="D841" s="252"/>
      <c r="E841" s="253"/>
      <c r="F841" s="265">
        <f t="shared" si="200"/>
        <v>0</v>
      </c>
      <c r="G841" s="254"/>
      <c r="H841" s="255"/>
      <c r="I841" s="256"/>
      <c r="J841" s="14"/>
      <c r="K841" s="14"/>
      <c r="L841" s="14"/>
      <c r="N841" s="15"/>
      <c r="P841" s="258"/>
      <c r="Q841" s="259"/>
      <c r="R841" s="260"/>
      <c r="S841" s="166">
        <f>IF(PMKAFAAPAYER[[#This Row],[ ]]="Payé",PMKAFAAPAYER[[#This Row],[02.01.2025]],0)</f>
        <v>0</v>
      </c>
      <c r="T841" s="234"/>
      <c r="U841" s="166">
        <f>IF(PMKAFAAPAYER[[#This Row],[ ]]="Payé",PMKAFAAPAYER[[#This Row],[09.01.2025]],0)</f>
        <v>0</v>
      </c>
      <c r="V841" s="234"/>
      <c r="W841" s="166">
        <f>IF(PMKAFAAPAYER[[#This Row],[ ]]="Payé",PMKAFAAPAYER[[#This Row],[16.01.2025]],0)</f>
        <v>0</v>
      </c>
      <c r="X841" s="234"/>
      <c r="Y841" s="166">
        <f>IF(PMKAFAAPAYER[[#This Row],[ ]]="Payé",PMKAFAAPAYER[[#This Row],[23.01.2025]],0)</f>
        <v>0</v>
      </c>
      <c r="Z841" s="234"/>
      <c r="AA841" s="176">
        <f>IF(PMKAFAAPAYER[[#This Row],[ ]]="Payé",PMKAFAAPAYER[[#This Row],[30.01.2025]],0)</f>
        <v>0</v>
      </c>
      <c r="AB841" s="32">
        <f t="shared" si="201"/>
        <v>0</v>
      </c>
      <c r="AC841" s="234"/>
      <c r="AD841" s="166">
        <f>IF(PMKAFAAPAYER[[#This Row],[ ]]="Payé",PMKAFAAPAYER[[#This Row],[06.02.2025]],0)</f>
        <v>0</v>
      </c>
      <c r="AE841" s="234"/>
      <c r="AF841" s="166">
        <f>IF(PMKAFAAPAYER[[#This Row],[ ]]="Payé",PMKAFAAPAYER[[#This Row],[13.02.2025]],0)</f>
        <v>0</v>
      </c>
      <c r="AG841" s="234"/>
      <c r="AH841" s="166">
        <f>IF(PMKAFAAPAYER[[#This Row],[ ]]="Payé",PMKAFAAPAYER[[#This Row],[20.02.2025]],0)</f>
        <v>0</v>
      </c>
      <c r="AI841" s="234"/>
      <c r="AJ841" s="176">
        <f>IF(PMKAFAAPAYER[[#This Row],[ ]]="Payé",PMKAFAAPAYER[[#This Row],[27.02.2025]],0)</f>
        <v>0</v>
      </c>
      <c r="AK841" s="47">
        <f t="shared" si="202"/>
        <v>0</v>
      </c>
      <c r="AL841" s="162"/>
      <c r="AM841" s="166">
        <f>IF(PMKAFAAPAYER[[#This Row],[ ]]="Payé",PMKAFAAPAYER[[#This Row],[05.03.2025]],0)</f>
        <v>0</v>
      </c>
      <c r="AN841" s="161"/>
      <c r="AO841" s="166">
        <f>IF(PMKAFAAPAYER[[#This Row],[ ]]="Payé",PMKAFAAPAYER[[#This Row],[12.03.2025]],0)</f>
        <v>0</v>
      </c>
      <c r="AP841" s="161"/>
      <c r="AQ841" s="166">
        <f>IF(PMKAFAAPAYER[[#This Row],[ ]]="Payé",PMKAFAAPAYER[[#This Row],[19.03.2025]],0)</f>
        <v>0</v>
      </c>
      <c r="AR841" s="161"/>
      <c r="AS841" s="176">
        <f>IF(PMKAFAAPAYER[[#This Row],[ ]]="Payé",PMKAFAAPAYER[[#This Row],[26.03.2025]],0)</f>
        <v>0</v>
      </c>
      <c r="AT841" s="17">
        <f t="shared" si="203"/>
        <v>0</v>
      </c>
      <c r="AU841" s="162"/>
      <c r="AV841" s="166">
        <f>IF(PMKAFAAPAYER[[#This Row],[ ]]="Payé",PMKAFAAPAYER[[#This Row],[02.04.2025]],0)</f>
        <v>0</v>
      </c>
      <c r="AW841" s="161"/>
      <c r="AX841" s="166">
        <f>IF(PMKAFAAPAYER[[#This Row],[ ]]="Payé",PMKAFAAPAYER[[#This Row],[09.04.2025]],0)</f>
        <v>0</v>
      </c>
      <c r="AY841" s="161"/>
      <c r="AZ841" s="166">
        <f>IF(PMKAFAAPAYER[[#This Row],[ ]]="Payé",PMKAFAAPAYER[[#This Row],[16.04.2025]],0)</f>
        <v>0</v>
      </c>
      <c r="BA841" s="161"/>
      <c r="BB841" s="166">
        <f>IF(PMKAFAAPAYER[[#This Row],[ ]]="Payé",PMKAFAAPAYER[[#This Row],[23.04.2025]],0)</f>
        <v>0</v>
      </c>
      <c r="BC841" s="161"/>
      <c r="BD841" s="176">
        <f>IF(PMKAFAAPAYER[[#This Row],[ ]]="Payé",PMKAFAAPAYER[[#This Row],[30.04.2025]],0)</f>
        <v>0</v>
      </c>
      <c r="BE841" s="18">
        <f t="shared" si="204"/>
        <v>0</v>
      </c>
      <c r="BF841" s="162"/>
      <c r="BG841" s="166">
        <f>IF(PMKAFAAPAYER[[#This Row],[ ]]="Payé",PMKAFAAPAYER[[#This Row],[07.05.2025]],0)</f>
        <v>0</v>
      </c>
      <c r="BH841" s="161"/>
      <c r="BI841" s="166">
        <f>IF(PMKAFAAPAYER[[#This Row],[ ]]="Payé",PMKAFAAPAYER[[#This Row],[14.05.2025]],0)</f>
        <v>0</v>
      </c>
      <c r="BJ841" s="161"/>
      <c r="BK841" s="166">
        <f>IF(PMKAFAAPAYER[[#This Row],[ ]]="Payé",PMKAFAAPAYER[[#This Row],[21.05.2025]],0)</f>
        <v>0</v>
      </c>
      <c r="BL841" s="161"/>
      <c r="BM841" s="176">
        <f>IF(PMKAFAAPAYER[[#This Row],[ ]]="Payé",PMKAFAAPAYER[[#This Row],[28.05.2025]],0)</f>
        <v>0</v>
      </c>
      <c r="BN841" s="17">
        <f t="shared" si="205"/>
        <v>0</v>
      </c>
      <c r="BO841" s="162"/>
      <c r="BP841" s="166">
        <f>IF(PMKAFAAPAYER[[#This Row],[ ]]="Payé",PMKAFAAPAYER[[#This Row],[04.06.2025]],0)</f>
        <v>0</v>
      </c>
      <c r="BQ841" s="161"/>
      <c r="BR841" s="166">
        <f>IF(PMKAFAAPAYER[[#This Row],[ ]]="Payé",PMKAFAAPAYER[[#This Row],[11.06.2025]],0)</f>
        <v>0</v>
      </c>
      <c r="BS841" s="161"/>
      <c r="BT841" s="166">
        <f>IF(PMKAFAAPAYER[[#This Row],[ ]]="Payé",PMKAFAAPAYER[[#This Row],[18.06.2025]],0)</f>
        <v>0</v>
      </c>
      <c r="BU841" s="161"/>
      <c r="BV841" s="176">
        <f>IF(PMKAFAAPAYER[[#This Row],[ ]]="Payé",PMKAFAAPAYER[[#This Row],[25.06.2025]],0)</f>
        <v>0</v>
      </c>
      <c r="BW841" s="18">
        <f t="shared" si="206"/>
        <v>0</v>
      </c>
      <c r="BX841" s="162"/>
      <c r="BY841" s="166">
        <f>IF(PMKAFAAPAYER[[#This Row],[ ]]="Payé",PMKAFAAPAYER[[#This Row],[02.07.2025]],0)</f>
        <v>0</v>
      </c>
      <c r="BZ841" s="161"/>
      <c r="CA841" s="166">
        <f>IF(PMKAFAAPAYER[[#This Row],[ ]]="Payé",PMKAFAAPAYER[[#This Row],[09.07.2025]],0)</f>
        <v>0</v>
      </c>
      <c r="CB841" s="161"/>
      <c r="CC841" s="166">
        <f>IF(PMKAFAAPAYER[[#This Row],[ ]]="Payé",PMKAFAAPAYER[[#This Row],[16.07.2025]],0)</f>
        <v>0</v>
      </c>
      <c r="CD841" s="161"/>
      <c r="CE841" s="166">
        <f>IF(PMKAFAAPAYER[[#This Row],[ ]]="Payé",PMKAFAAPAYER[[#This Row],[23.07.2025]],0)</f>
        <v>0</v>
      </c>
      <c r="CF841" s="161"/>
      <c r="CG841" s="176">
        <f>IF(PMKAFAAPAYER[[#This Row],[ ]]="Payé",PMKAFAAPAYER[[#This Row],[30.07.2025]],0)</f>
        <v>0</v>
      </c>
      <c r="CH841" s="17">
        <f t="shared" si="207"/>
        <v>0</v>
      </c>
      <c r="CI841" s="162"/>
      <c r="CJ841" s="166">
        <f>IF(PMKAFAAPAYER[[#This Row],[ ]]="Payé",PMKAFAAPAYER[[#This Row],[06.08.2025]],0)</f>
        <v>0</v>
      </c>
      <c r="CK841" s="161"/>
      <c r="CL841" s="166">
        <f>IF(PMKAFAAPAYER[[#This Row],[ ]]="Payé",PMKAFAAPAYER[[#This Row],[13.08.2025]],0)</f>
        <v>0</v>
      </c>
      <c r="CM841" s="161"/>
      <c r="CN841" s="166">
        <f>IF(PMKAFAAPAYER[[#This Row],[ ]]="Payé",PMKAFAAPAYER[[#This Row],[20.08.2025]],0)</f>
        <v>0</v>
      </c>
      <c r="CO841" s="161"/>
      <c r="CP841" s="176">
        <f>IF(PMKAFAAPAYER[[#This Row],[ ]]="Payé",PMKAFAAPAYER[[#This Row],[27.08.2025]],0)</f>
        <v>0</v>
      </c>
      <c r="CQ841" s="18">
        <f t="shared" si="208"/>
        <v>0</v>
      </c>
      <c r="CR841" s="162"/>
      <c r="CS841" s="166">
        <f>IF(PMKAFAAPAYER[[#This Row],[ ]]="Payé",PMKAFAAPAYER[[#This Row],[03.09.2025]],0)</f>
        <v>0</v>
      </c>
      <c r="CT841" s="161"/>
      <c r="CU841" s="166">
        <f>IF(PMKAFAAPAYER[[#This Row],[ ]]="Payé",PMKAFAAPAYER[[#This Row],[10.09.2025]],0)</f>
        <v>0</v>
      </c>
      <c r="CV841" s="161"/>
      <c r="CW841" s="166">
        <f>IF(PMKAFAAPAYER[[#This Row],[ ]]="Payé",PMKAFAAPAYER[[#This Row],[17.09.2025]],0)</f>
        <v>0</v>
      </c>
      <c r="CX841" s="161"/>
      <c r="CY841" s="176">
        <f>IF(PMKAFAAPAYER[[#This Row],[ ]]="Payé",PMKAFAAPAYER[[#This Row],[24.09.2025]],0)</f>
        <v>0</v>
      </c>
      <c r="CZ841" s="17">
        <f t="shared" si="209"/>
        <v>0</v>
      </c>
      <c r="DA841" s="162"/>
      <c r="DB841" s="166">
        <f>IF(PMKAFAAPAYER[[#This Row],[ ]]="Payé",PMKAFAAPAYER[[#This Row],[01.10.2025]],0)</f>
        <v>0</v>
      </c>
      <c r="DC841" s="161"/>
      <c r="DD841" s="166">
        <f>IF(PMKAFAAPAYER[[#This Row],[ ]]="Payé",PMKAFAAPAYER[[#This Row],[08.10.2025]],0)</f>
        <v>0</v>
      </c>
      <c r="DE841" s="161"/>
      <c r="DF841" s="166">
        <f>IF(PMKAFAAPAYER[[#This Row],[ ]]="Payé",PMKAFAAPAYER[[#This Row],[15.10.2025]],0)</f>
        <v>0</v>
      </c>
      <c r="DG841" s="161"/>
      <c r="DH841" s="166">
        <f>IF(PMKAFAAPAYER[[#This Row],[ ]]="Payé",PMKAFAAPAYER[[#This Row],[22.10.2025]],0)</f>
        <v>0</v>
      </c>
      <c r="DI841" s="161"/>
      <c r="DJ841" s="176">
        <f>IF(PMKAFAAPAYER[[#This Row],[ ]]="Payé",PMKAFAAPAYER[[#This Row],[29.10.2025]],0)</f>
        <v>0</v>
      </c>
      <c r="DK841" s="18">
        <f t="shared" si="210"/>
        <v>0</v>
      </c>
      <c r="DL841" s="162"/>
      <c r="DM841" s="166">
        <f>IF(PMKAFAAPAYER[[#This Row],[ ]]="Payé",PMKAFAAPAYER[[#This Row],[05.11.2025]],0)</f>
        <v>0</v>
      </c>
      <c r="DN841" s="161"/>
      <c r="DO841" s="166">
        <f>IF(PMKAFAAPAYER[[#This Row],[ ]]="Payé",PMKAFAAPAYER[[#This Row],[12.11.2025]],0)</f>
        <v>0</v>
      </c>
      <c r="DP841" s="161"/>
      <c r="DQ841" s="166">
        <f>IF(PMKAFAAPAYER[[#This Row],[ ]]="Payé",PMKAFAAPAYER[[#This Row],[19.11.2025]],0)</f>
        <v>0</v>
      </c>
      <c r="DR841" s="161"/>
      <c r="DS841" s="176">
        <f>IF(PMKAFAAPAYER[[#This Row],[ ]]="Payé",PMKAFAAPAYER[[#This Row],[26.11.2025]],0)</f>
        <v>0</v>
      </c>
      <c r="DT841" s="17">
        <f t="shared" si="211"/>
        <v>0</v>
      </c>
      <c r="DU841" s="162"/>
      <c r="DV841" s="166">
        <f>IF(PMKAFAAPAYER[[#This Row],[ ]]="Payé",PMKAFAAPAYER[[#This Row],[03.12.2025]],0)</f>
        <v>0</v>
      </c>
      <c r="DW841" s="161"/>
      <c r="DX841" s="166">
        <f>IF(PMKAFAAPAYER[[#This Row],[ ]]="Payé",PMKAFAAPAYER[[#This Row],[10.12.2025]],0)</f>
        <v>0</v>
      </c>
      <c r="DY841" s="161"/>
      <c r="DZ841" s="166">
        <f>IF(PMKAFAAPAYER[[#This Row],[ ]]="Payé",PMKAFAAPAYER[[#This Row],[17.12.2025]],0)</f>
        <v>0</v>
      </c>
      <c r="EA841" s="161"/>
      <c r="EB841" s="166">
        <f>IF(PMKAFAAPAYER[[#This Row],[ ]]="Payé",PMKAFAAPAYER[[#This Row],[24.12.2025]],0)</f>
        <v>0</v>
      </c>
      <c r="EC841" s="161"/>
      <c r="ED841" s="176">
        <f>IF(PMKAFAAPAYER[[#This Row],[ ]]="Payé",PMKAFAAPAYER[[#This Row],[31.12.2025]],0)</f>
        <v>0</v>
      </c>
      <c r="EE841" s="18">
        <f t="shared" si="212"/>
        <v>0</v>
      </c>
      <c r="EF841" s="11">
        <f t="shared" si="213"/>
        <v>0</v>
      </c>
      <c r="EG841" s="16">
        <f>+PMKAFAAPAYER[[#This Row],[CHF]]-PMKAFAAPAYER[[#This Row],[T2025]]</f>
        <v>0</v>
      </c>
    </row>
    <row r="842" spans="1:137" x14ac:dyDescent="0.3">
      <c r="A842" s="9">
        <f t="shared" si="214"/>
        <v>837</v>
      </c>
      <c r="B842" s="250"/>
      <c r="C842" s="251"/>
      <c r="D842" s="252"/>
      <c r="E842" s="253"/>
      <c r="F842" s="265">
        <f t="shared" si="200"/>
        <v>0</v>
      </c>
      <c r="G842" s="254"/>
      <c r="H842" s="255"/>
      <c r="I842" s="256"/>
      <c r="J842" s="14"/>
      <c r="K842" s="14"/>
      <c r="L842" s="14"/>
      <c r="N842" s="15"/>
      <c r="P842" s="258"/>
      <c r="Q842" s="259"/>
      <c r="R842" s="260"/>
      <c r="S842" s="166">
        <f>IF(PMKAFAAPAYER[[#This Row],[ ]]="Payé",PMKAFAAPAYER[[#This Row],[02.01.2025]],0)</f>
        <v>0</v>
      </c>
      <c r="T842" s="234"/>
      <c r="U842" s="166">
        <f>IF(PMKAFAAPAYER[[#This Row],[ ]]="Payé",PMKAFAAPAYER[[#This Row],[09.01.2025]],0)</f>
        <v>0</v>
      </c>
      <c r="V842" s="234"/>
      <c r="W842" s="166">
        <f>IF(PMKAFAAPAYER[[#This Row],[ ]]="Payé",PMKAFAAPAYER[[#This Row],[16.01.2025]],0)</f>
        <v>0</v>
      </c>
      <c r="X842" s="234"/>
      <c r="Y842" s="166">
        <f>IF(PMKAFAAPAYER[[#This Row],[ ]]="Payé",PMKAFAAPAYER[[#This Row],[23.01.2025]],0)</f>
        <v>0</v>
      </c>
      <c r="Z842" s="234"/>
      <c r="AA842" s="176">
        <f>IF(PMKAFAAPAYER[[#This Row],[ ]]="Payé",PMKAFAAPAYER[[#This Row],[30.01.2025]],0)</f>
        <v>0</v>
      </c>
      <c r="AB842" s="32">
        <f t="shared" si="201"/>
        <v>0</v>
      </c>
      <c r="AC842" s="234"/>
      <c r="AD842" s="166">
        <f>IF(PMKAFAAPAYER[[#This Row],[ ]]="Payé",PMKAFAAPAYER[[#This Row],[06.02.2025]],0)</f>
        <v>0</v>
      </c>
      <c r="AE842" s="234"/>
      <c r="AF842" s="166">
        <f>IF(PMKAFAAPAYER[[#This Row],[ ]]="Payé",PMKAFAAPAYER[[#This Row],[13.02.2025]],0)</f>
        <v>0</v>
      </c>
      <c r="AG842" s="234"/>
      <c r="AH842" s="166">
        <f>IF(PMKAFAAPAYER[[#This Row],[ ]]="Payé",PMKAFAAPAYER[[#This Row],[20.02.2025]],0)</f>
        <v>0</v>
      </c>
      <c r="AI842" s="234"/>
      <c r="AJ842" s="176">
        <f>IF(PMKAFAAPAYER[[#This Row],[ ]]="Payé",PMKAFAAPAYER[[#This Row],[27.02.2025]],0)</f>
        <v>0</v>
      </c>
      <c r="AK842" s="47">
        <f t="shared" si="202"/>
        <v>0</v>
      </c>
      <c r="AL842" s="162"/>
      <c r="AM842" s="166">
        <f>IF(PMKAFAAPAYER[[#This Row],[ ]]="Payé",PMKAFAAPAYER[[#This Row],[05.03.2025]],0)</f>
        <v>0</v>
      </c>
      <c r="AN842" s="161"/>
      <c r="AO842" s="166">
        <f>IF(PMKAFAAPAYER[[#This Row],[ ]]="Payé",PMKAFAAPAYER[[#This Row],[12.03.2025]],0)</f>
        <v>0</v>
      </c>
      <c r="AP842" s="161"/>
      <c r="AQ842" s="166">
        <f>IF(PMKAFAAPAYER[[#This Row],[ ]]="Payé",PMKAFAAPAYER[[#This Row],[19.03.2025]],0)</f>
        <v>0</v>
      </c>
      <c r="AR842" s="161"/>
      <c r="AS842" s="176">
        <f>IF(PMKAFAAPAYER[[#This Row],[ ]]="Payé",PMKAFAAPAYER[[#This Row],[26.03.2025]],0)</f>
        <v>0</v>
      </c>
      <c r="AT842" s="17">
        <f t="shared" si="203"/>
        <v>0</v>
      </c>
      <c r="AU842" s="162"/>
      <c r="AV842" s="166">
        <f>IF(PMKAFAAPAYER[[#This Row],[ ]]="Payé",PMKAFAAPAYER[[#This Row],[02.04.2025]],0)</f>
        <v>0</v>
      </c>
      <c r="AW842" s="161"/>
      <c r="AX842" s="166">
        <f>IF(PMKAFAAPAYER[[#This Row],[ ]]="Payé",PMKAFAAPAYER[[#This Row],[09.04.2025]],0)</f>
        <v>0</v>
      </c>
      <c r="AY842" s="161"/>
      <c r="AZ842" s="166">
        <f>IF(PMKAFAAPAYER[[#This Row],[ ]]="Payé",PMKAFAAPAYER[[#This Row],[16.04.2025]],0)</f>
        <v>0</v>
      </c>
      <c r="BA842" s="161"/>
      <c r="BB842" s="166">
        <f>IF(PMKAFAAPAYER[[#This Row],[ ]]="Payé",PMKAFAAPAYER[[#This Row],[23.04.2025]],0)</f>
        <v>0</v>
      </c>
      <c r="BC842" s="161"/>
      <c r="BD842" s="176">
        <f>IF(PMKAFAAPAYER[[#This Row],[ ]]="Payé",PMKAFAAPAYER[[#This Row],[30.04.2025]],0)</f>
        <v>0</v>
      </c>
      <c r="BE842" s="18">
        <f t="shared" si="204"/>
        <v>0</v>
      </c>
      <c r="BF842" s="162"/>
      <c r="BG842" s="166">
        <f>IF(PMKAFAAPAYER[[#This Row],[ ]]="Payé",PMKAFAAPAYER[[#This Row],[07.05.2025]],0)</f>
        <v>0</v>
      </c>
      <c r="BH842" s="161"/>
      <c r="BI842" s="166">
        <f>IF(PMKAFAAPAYER[[#This Row],[ ]]="Payé",PMKAFAAPAYER[[#This Row],[14.05.2025]],0)</f>
        <v>0</v>
      </c>
      <c r="BJ842" s="161"/>
      <c r="BK842" s="166">
        <f>IF(PMKAFAAPAYER[[#This Row],[ ]]="Payé",PMKAFAAPAYER[[#This Row],[21.05.2025]],0)</f>
        <v>0</v>
      </c>
      <c r="BL842" s="161"/>
      <c r="BM842" s="176">
        <f>IF(PMKAFAAPAYER[[#This Row],[ ]]="Payé",PMKAFAAPAYER[[#This Row],[28.05.2025]],0)</f>
        <v>0</v>
      </c>
      <c r="BN842" s="17">
        <f t="shared" si="205"/>
        <v>0</v>
      </c>
      <c r="BO842" s="162"/>
      <c r="BP842" s="166">
        <f>IF(PMKAFAAPAYER[[#This Row],[ ]]="Payé",PMKAFAAPAYER[[#This Row],[04.06.2025]],0)</f>
        <v>0</v>
      </c>
      <c r="BQ842" s="161"/>
      <c r="BR842" s="166">
        <f>IF(PMKAFAAPAYER[[#This Row],[ ]]="Payé",PMKAFAAPAYER[[#This Row],[11.06.2025]],0)</f>
        <v>0</v>
      </c>
      <c r="BS842" s="161"/>
      <c r="BT842" s="166">
        <f>IF(PMKAFAAPAYER[[#This Row],[ ]]="Payé",PMKAFAAPAYER[[#This Row],[18.06.2025]],0)</f>
        <v>0</v>
      </c>
      <c r="BU842" s="161"/>
      <c r="BV842" s="176">
        <f>IF(PMKAFAAPAYER[[#This Row],[ ]]="Payé",PMKAFAAPAYER[[#This Row],[25.06.2025]],0)</f>
        <v>0</v>
      </c>
      <c r="BW842" s="18">
        <f t="shared" si="206"/>
        <v>0</v>
      </c>
      <c r="BX842" s="162"/>
      <c r="BY842" s="166">
        <f>IF(PMKAFAAPAYER[[#This Row],[ ]]="Payé",PMKAFAAPAYER[[#This Row],[02.07.2025]],0)</f>
        <v>0</v>
      </c>
      <c r="BZ842" s="161"/>
      <c r="CA842" s="166">
        <f>IF(PMKAFAAPAYER[[#This Row],[ ]]="Payé",PMKAFAAPAYER[[#This Row],[09.07.2025]],0)</f>
        <v>0</v>
      </c>
      <c r="CB842" s="161"/>
      <c r="CC842" s="166">
        <f>IF(PMKAFAAPAYER[[#This Row],[ ]]="Payé",PMKAFAAPAYER[[#This Row],[16.07.2025]],0)</f>
        <v>0</v>
      </c>
      <c r="CD842" s="161"/>
      <c r="CE842" s="166">
        <f>IF(PMKAFAAPAYER[[#This Row],[ ]]="Payé",PMKAFAAPAYER[[#This Row],[23.07.2025]],0)</f>
        <v>0</v>
      </c>
      <c r="CF842" s="161"/>
      <c r="CG842" s="176">
        <f>IF(PMKAFAAPAYER[[#This Row],[ ]]="Payé",PMKAFAAPAYER[[#This Row],[30.07.2025]],0)</f>
        <v>0</v>
      </c>
      <c r="CH842" s="17">
        <f t="shared" si="207"/>
        <v>0</v>
      </c>
      <c r="CI842" s="162"/>
      <c r="CJ842" s="166">
        <f>IF(PMKAFAAPAYER[[#This Row],[ ]]="Payé",PMKAFAAPAYER[[#This Row],[06.08.2025]],0)</f>
        <v>0</v>
      </c>
      <c r="CK842" s="161"/>
      <c r="CL842" s="166">
        <f>IF(PMKAFAAPAYER[[#This Row],[ ]]="Payé",PMKAFAAPAYER[[#This Row],[13.08.2025]],0)</f>
        <v>0</v>
      </c>
      <c r="CM842" s="161"/>
      <c r="CN842" s="166">
        <f>IF(PMKAFAAPAYER[[#This Row],[ ]]="Payé",PMKAFAAPAYER[[#This Row],[20.08.2025]],0)</f>
        <v>0</v>
      </c>
      <c r="CO842" s="161"/>
      <c r="CP842" s="176">
        <f>IF(PMKAFAAPAYER[[#This Row],[ ]]="Payé",PMKAFAAPAYER[[#This Row],[27.08.2025]],0)</f>
        <v>0</v>
      </c>
      <c r="CQ842" s="18">
        <f t="shared" si="208"/>
        <v>0</v>
      </c>
      <c r="CR842" s="162"/>
      <c r="CS842" s="166">
        <f>IF(PMKAFAAPAYER[[#This Row],[ ]]="Payé",PMKAFAAPAYER[[#This Row],[03.09.2025]],0)</f>
        <v>0</v>
      </c>
      <c r="CT842" s="161"/>
      <c r="CU842" s="166">
        <f>IF(PMKAFAAPAYER[[#This Row],[ ]]="Payé",PMKAFAAPAYER[[#This Row],[10.09.2025]],0)</f>
        <v>0</v>
      </c>
      <c r="CV842" s="161"/>
      <c r="CW842" s="166">
        <f>IF(PMKAFAAPAYER[[#This Row],[ ]]="Payé",PMKAFAAPAYER[[#This Row],[17.09.2025]],0)</f>
        <v>0</v>
      </c>
      <c r="CX842" s="161"/>
      <c r="CY842" s="176">
        <f>IF(PMKAFAAPAYER[[#This Row],[ ]]="Payé",PMKAFAAPAYER[[#This Row],[24.09.2025]],0)</f>
        <v>0</v>
      </c>
      <c r="CZ842" s="17">
        <f t="shared" si="209"/>
        <v>0</v>
      </c>
      <c r="DA842" s="162"/>
      <c r="DB842" s="166">
        <f>IF(PMKAFAAPAYER[[#This Row],[ ]]="Payé",PMKAFAAPAYER[[#This Row],[01.10.2025]],0)</f>
        <v>0</v>
      </c>
      <c r="DC842" s="161"/>
      <c r="DD842" s="166">
        <f>IF(PMKAFAAPAYER[[#This Row],[ ]]="Payé",PMKAFAAPAYER[[#This Row],[08.10.2025]],0)</f>
        <v>0</v>
      </c>
      <c r="DE842" s="161"/>
      <c r="DF842" s="166">
        <f>IF(PMKAFAAPAYER[[#This Row],[ ]]="Payé",PMKAFAAPAYER[[#This Row],[15.10.2025]],0)</f>
        <v>0</v>
      </c>
      <c r="DG842" s="161"/>
      <c r="DH842" s="166">
        <f>IF(PMKAFAAPAYER[[#This Row],[ ]]="Payé",PMKAFAAPAYER[[#This Row],[22.10.2025]],0)</f>
        <v>0</v>
      </c>
      <c r="DI842" s="161"/>
      <c r="DJ842" s="176">
        <f>IF(PMKAFAAPAYER[[#This Row],[ ]]="Payé",PMKAFAAPAYER[[#This Row],[29.10.2025]],0)</f>
        <v>0</v>
      </c>
      <c r="DK842" s="18">
        <f t="shared" si="210"/>
        <v>0</v>
      </c>
      <c r="DL842" s="162"/>
      <c r="DM842" s="166">
        <f>IF(PMKAFAAPAYER[[#This Row],[ ]]="Payé",PMKAFAAPAYER[[#This Row],[05.11.2025]],0)</f>
        <v>0</v>
      </c>
      <c r="DN842" s="161"/>
      <c r="DO842" s="166">
        <f>IF(PMKAFAAPAYER[[#This Row],[ ]]="Payé",PMKAFAAPAYER[[#This Row],[12.11.2025]],0)</f>
        <v>0</v>
      </c>
      <c r="DP842" s="161"/>
      <c r="DQ842" s="166">
        <f>IF(PMKAFAAPAYER[[#This Row],[ ]]="Payé",PMKAFAAPAYER[[#This Row],[19.11.2025]],0)</f>
        <v>0</v>
      </c>
      <c r="DR842" s="161"/>
      <c r="DS842" s="176">
        <f>IF(PMKAFAAPAYER[[#This Row],[ ]]="Payé",PMKAFAAPAYER[[#This Row],[26.11.2025]],0)</f>
        <v>0</v>
      </c>
      <c r="DT842" s="17">
        <f t="shared" si="211"/>
        <v>0</v>
      </c>
      <c r="DU842" s="162"/>
      <c r="DV842" s="166">
        <f>IF(PMKAFAAPAYER[[#This Row],[ ]]="Payé",PMKAFAAPAYER[[#This Row],[03.12.2025]],0)</f>
        <v>0</v>
      </c>
      <c r="DW842" s="161"/>
      <c r="DX842" s="166">
        <f>IF(PMKAFAAPAYER[[#This Row],[ ]]="Payé",PMKAFAAPAYER[[#This Row],[10.12.2025]],0)</f>
        <v>0</v>
      </c>
      <c r="DY842" s="161"/>
      <c r="DZ842" s="166">
        <f>IF(PMKAFAAPAYER[[#This Row],[ ]]="Payé",PMKAFAAPAYER[[#This Row],[17.12.2025]],0)</f>
        <v>0</v>
      </c>
      <c r="EA842" s="161"/>
      <c r="EB842" s="166">
        <f>IF(PMKAFAAPAYER[[#This Row],[ ]]="Payé",PMKAFAAPAYER[[#This Row],[24.12.2025]],0)</f>
        <v>0</v>
      </c>
      <c r="EC842" s="161"/>
      <c r="ED842" s="176">
        <f>IF(PMKAFAAPAYER[[#This Row],[ ]]="Payé",PMKAFAAPAYER[[#This Row],[31.12.2025]],0)</f>
        <v>0</v>
      </c>
      <c r="EE842" s="18">
        <f t="shared" si="212"/>
        <v>0</v>
      </c>
      <c r="EF842" s="11">
        <f t="shared" si="213"/>
        <v>0</v>
      </c>
      <c r="EG842" s="16">
        <f>+PMKAFAAPAYER[[#This Row],[CHF]]-PMKAFAAPAYER[[#This Row],[T2025]]</f>
        <v>0</v>
      </c>
    </row>
    <row r="843" spans="1:137" x14ac:dyDescent="0.3">
      <c r="A843" s="9">
        <f t="shared" si="214"/>
        <v>838</v>
      </c>
      <c r="B843" s="250"/>
      <c r="C843" s="251"/>
      <c r="D843" s="252"/>
      <c r="E843" s="253"/>
      <c r="F843" s="265">
        <f t="shared" si="200"/>
        <v>0</v>
      </c>
      <c r="G843" s="254"/>
      <c r="H843" s="255"/>
      <c r="I843" s="256"/>
      <c r="J843" s="14"/>
      <c r="K843" s="14"/>
      <c r="L843" s="14"/>
      <c r="N843" s="15"/>
      <c r="P843" s="258"/>
      <c r="Q843" s="259"/>
      <c r="R843" s="260"/>
      <c r="S843" s="166">
        <f>IF(PMKAFAAPAYER[[#This Row],[ ]]="Payé",PMKAFAAPAYER[[#This Row],[02.01.2025]],0)</f>
        <v>0</v>
      </c>
      <c r="T843" s="234"/>
      <c r="U843" s="166">
        <f>IF(PMKAFAAPAYER[[#This Row],[ ]]="Payé",PMKAFAAPAYER[[#This Row],[09.01.2025]],0)</f>
        <v>0</v>
      </c>
      <c r="V843" s="234"/>
      <c r="W843" s="166">
        <f>IF(PMKAFAAPAYER[[#This Row],[ ]]="Payé",PMKAFAAPAYER[[#This Row],[16.01.2025]],0)</f>
        <v>0</v>
      </c>
      <c r="X843" s="234"/>
      <c r="Y843" s="166">
        <f>IF(PMKAFAAPAYER[[#This Row],[ ]]="Payé",PMKAFAAPAYER[[#This Row],[23.01.2025]],0)</f>
        <v>0</v>
      </c>
      <c r="Z843" s="234"/>
      <c r="AA843" s="176">
        <f>IF(PMKAFAAPAYER[[#This Row],[ ]]="Payé",PMKAFAAPAYER[[#This Row],[30.01.2025]],0)</f>
        <v>0</v>
      </c>
      <c r="AB843" s="32">
        <f t="shared" si="201"/>
        <v>0</v>
      </c>
      <c r="AC843" s="234"/>
      <c r="AD843" s="166">
        <f>IF(PMKAFAAPAYER[[#This Row],[ ]]="Payé",PMKAFAAPAYER[[#This Row],[06.02.2025]],0)</f>
        <v>0</v>
      </c>
      <c r="AE843" s="234"/>
      <c r="AF843" s="166">
        <f>IF(PMKAFAAPAYER[[#This Row],[ ]]="Payé",PMKAFAAPAYER[[#This Row],[13.02.2025]],0)</f>
        <v>0</v>
      </c>
      <c r="AG843" s="234"/>
      <c r="AH843" s="166">
        <f>IF(PMKAFAAPAYER[[#This Row],[ ]]="Payé",PMKAFAAPAYER[[#This Row],[20.02.2025]],0)</f>
        <v>0</v>
      </c>
      <c r="AI843" s="234"/>
      <c r="AJ843" s="176">
        <f>IF(PMKAFAAPAYER[[#This Row],[ ]]="Payé",PMKAFAAPAYER[[#This Row],[27.02.2025]],0)</f>
        <v>0</v>
      </c>
      <c r="AK843" s="47">
        <f t="shared" si="202"/>
        <v>0</v>
      </c>
      <c r="AL843" s="162"/>
      <c r="AM843" s="166">
        <f>IF(PMKAFAAPAYER[[#This Row],[ ]]="Payé",PMKAFAAPAYER[[#This Row],[05.03.2025]],0)</f>
        <v>0</v>
      </c>
      <c r="AN843" s="161"/>
      <c r="AO843" s="166">
        <f>IF(PMKAFAAPAYER[[#This Row],[ ]]="Payé",PMKAFAAPAYER[[#This Row],[12.03.2025]],0)</f>
        <v>0</v>
      </c>
      <c r="AP843" s="161"/>
      <c r="AQ843" s="166">
        <f>IF(PMKAFAAPAYER[[#This Row],[ ]]="Payé",PMKAFAAPAYER[[#This Row],[19.03.2025]],0)</f>
        <v>0</v>
      </c>
      <c r="AR843" s="161"/>
      <c r="AS843" s="176">
        <f>IF(PMKAFAAPAYER[[#This Row],[ ]]="Payé",PMKAFAAPAYER[[#This Row],[26.03.2025]],0)</f>
        <v>0</v>
      </c>
      <c r="AT843" s="17">
        <f t="shared" si="203"/>
        <v>0</v>
      </c>
      <c r="AU843" s="162"/>
      <c r="AV843" s="166">
        <f>IF(PMKAFAAPAYER[[#This Row],[ ]]="Payé",PMKAFAAPAYER[[#This Row],[02.04.2025]],0)</f>
        <v>0</v>
      </c>
      <c r="AW843" s="161"/>
      <c r="AX843" s="166">
        <f>IF(PMKAFAAPAYER[[#This Row],[ ]]="Payé",PMKAFAAPAYER[[#This Row],[09.04.2025]],0)</f>
        <v>0</v>
      </c>
      <c r="AY843" s="161"/>
      <c r="AZ843" s="166">
        <f>IF(PMKAFAAPAYER[[#This Row],[ ]]="Payé",PMKAFAAPAYER[[#This Row],[16.04.2025]],0)</f>
        <v>0</v>
      </c>
      <c r="BA843" s="161"/>
      <c r="BB843" s="166">
        <f>IF(PMKAFAAPAYER[[#This Row],[ ]]="Payé",PMKAFAAPAYER[[#This Row],[23.04.2025]],0)</f>
        <v>0</v>
      </c>
      <c r="BC843" s="161"/>
      <c r="BD843" s="176">
        <f>IF(PMKAFAAPAYER[[#This Row],[ ]]="Payé",PMKAFAAPAYER[[#This Row],[30.04.2025]],0)</f>
        <v>0</v>
      </c>
      <c r="BE843" s="18">
        <f t="shared" si="204"/>
        <v>0</v>
      </c>
      <c r="BF843" s="162"/>
      <c r="BG843" s="166">
        <f>IF(PMKAFAAPAYER[[#This Row],[ ]]="Payé",PMKAFAAPAYER[[#This Row],[07.05.2025]],0)</f>
        <v>0</v>
      </c>
      <c r="BH843" s="161"/>
      <c r="BI843" s="166">
        <f>IF(PMKAFAAPAYER[[#This Row],[ ]]="Payé",PMKAFAAPAYER[[#This Row],[14.05.2025]],0)</f>
        <v>0</v>
      </c>
      <c r="BJ843" s="161"/>
      <c r="BK843" s="166">
        <f>IF(PMKAFAAPAYER[[#This Row],[ ]]="Payé",PMKAFAAPAYER[[#This Row],[21.05.2025]],0)</f>
        <v>0</v>
      </c>
      <c r="BL843" s="161"/>
      <c r="BM843" s="176">
        <f>IF(PMKAFAAPAYER[[#This Row],[ ]]="Payé",PMKAFAAPAYER[[#This Row],[28.05.2025]],0)</f>
        <v>0</v>
      </c>
      <c r="BN843" s="17">
        <f t="shared" si="205"/>
        <v>0</v>
      </c>
      <c r="BO843" s="162"/>
      <c r="BP843" s="166">
        <f>IF(PMKAFAAPAYER[[#This Row],[ ]]="Payé",PMKAFAAPAYER[[#This Row],[04.06.2025]],0)</f>
        <v>0</v>
      </c>
      <c r="BQ843" s="161"/>
      <c r="BR843" s="166">
        <f>IF(PMKAFAAPAYER[[#This Row],[ ]]="Payé",PMKAFAAPAYER[[#This Row],[11.06.2025]],0)</f>
        <v>0</v>
      </c>
      <c r="BS843" s="161"/>
      <c r="BT843" s="166">
        <f>IF(PMKAFAAPAYER[[#This Row],[ ]]="Payé",PMKAFAAPAYER[[#This Row],[18.06.2025]],0)</f>
        <v>0</v>
      </c>
      <c r="BU843" s="161"/>
      <c r="BV843" s="176">
        <f>IF(PMKAFAAPAYER[[#This Row],[ ]]="Payé",PMKAFAAPAYER[[#This Row],[25.06.2025]],0)</f>
        <v>0</v>
      </c>
      <c r="BW843" s="18">
        <f t="shared" si="206"/>
        <v>0</v>
      </c>
      <c r="BX843" s="162"/>
      <c r="BY843" s="166">
        <f>IF(PMKAFAAPAYER[[#This Row],[ ]]="Payé",PMKAFAAPAYER[[#This Row],[02.07.2025]],0)</f>
        <v>0</v>
      </c>
      <c r="BZ843" s="161"/>
      <c r="CA843" s="166">
        <f>IF(PMKAFAAPAYER[[#This Row],[ ]]="Payé",PMKAFAAPAYER[[#This Row],[09.07.2025]],0)</f>
        <v>0</v>
      </c>
      <c r="CB843" s="161"/>
      <c r="CC843" s="166">
        <f>IF(PMKAFAAPAYER[[#This Row],[ ]]="Payé",PMKAFAAPAYER[[#This Row],[16.07.2025]],0)</f>
        <v>0</v>
      </c>
      <c r="CD843" s="161"/>
      <c r="CE843" s="166">
        <f>IF(PMKAFAAPAYER[[#This Row],[ ]]="Payé",PMKAFAAPAYER[[#This Row],[23.07.2025]],0)</f>
        <v>0</v>
      </c>
      <c r="CF843" s="161"/>
      <c r="CG843" s="176">
        <f>IF(PMKAFAAPAYER[[#This Row],[ ]]="Payé",PMKAFAAPAYER[[#This Row],[30.07.2025]],0)</f>
        <v>0</v>
      </c>
      <c r="CH843" s="17">
        <f t="shared" si="207"/>
        <v>0</v>
      </c>
      <c r="CI843" s="162"/>
      <c r="CJ843" s="166">
        <f>IF(PMKAFAAPAYER[[#This Row],[ ]]="Payé",PMKAFAAPAYER[[#This Row],[06.08.2025]],0)</f>
        <v>0</v>
      </c>
      <c r="CK843" s="161"/>
      <c r="CL843" s="166">
        <f>IF(PMKAFAAPAYER[[#This Row],[ ]]="Payé",PMKAFAAPAYER[[#This Row],[13.08.2025]],0)</f>
        <v>0</v>
      </c>
      <c r="CM843" s="161"/>
      <c r="CN843" s="166">
        <f>IF(PMKAFAAPAYER[[#This Row],[ ]]="Payé",PMKAFAAPAYER[[#This Row],[20.08.2025]],0)</f>
        <v>0</v>
      </c>
      <c r="CO843" s="161"/>
      <c r="CP843" s="176">
        <f>IF(PMKAFAAPAYER[[#This Row],[ ]]="Payé",PMKAFAAPAYER[[#This Row],[27.08.2025]],0)</f>
        <v>0</v>
      </c>
      <c r="CQ843" s="18">
        <f t="shared" si="208"/>
        <v>0</v>
      </c>
      <c r="CR843" s="162"/>
      <c r="CS843" s="166">
        <f>IF(PMKAFAAPAYER[[#This Row],[ ]]="Payé",PMKAFAAPAYER[[#This Row],[03.09.2025]],0)</f>
        <v>0</v>
      </c>
      <c r="CT843" s="161"/>
      <c r="CU843" s="166">
        <f>IF(PMKAFAAPAYER[[#This Row],[ ]]="Payé",PMKAFAAPAYER[[#This Row],[10.09.2025]],0)</f>
        <v>0</v>
      </c>
      <c r="CV843" s="161"/>
      <c r="CW843" s="166">
        <f>IF(PMKAFAAPAYER[[#This Row],[ ]]="Payé",PMKAFAAPAYER[[#This Row],[17.09.2025]],0)</f>
        <v>0</v>
      </c>
      <c r="CX843" s="161"/>
      <c r="CY843" s="176">
        <f>IF(PMKAFAAPAYER[[#This Row],[ ]]="Payé",PMKAFAAPAYER[[#This Row],[24.09.2025]],0)</f>
        <v>0</v>
      </c>
      <c r="CZ843" s="17">
        <f t="shared" si="209"/>
        <v>0</v>
      </c>
      <c r="DA843" s="162"/>
      <c r="DB843" s="166">
        <f>IF(PMKAFAAPAYER[[#This Row],[ ]]="Payé",PMKAFAAPAYER[[#This Row],[01.10.2025]],0)</f>
        <v>0</v>
      </c>
      <c r="DC843" s="161"/>
      <c r="DD843" s="166">
        <f>IF(PMKAFAAPAYER[[#This Row],[ ]]="Payé",PMKAFAAPAYER[[#This Row],[08.10.2025]],0)</f>
        <v>0</v>
      </c>
      <c r="DE843" s="161"/>
      <c r="DF843" s="166">
        <f>IF(PMKAFAAPAYER[[#This Row],[ ]]="Payé",PMKAFAAPAYER[[#This Row],[15.10.2025]],0)</f>
        <v>0</v>
      </c>
      <c r="DG843" s="161"/>
      <c r="DH843" s="166">
        <f>IF(PMKAFAAPAYER[[#This Row],[ ]]="Payé",PMKAFAAPAYER[[#This Row],[22.10.2025]],0)</f>
        <v>0</v>
      </c>
      <c r="DI843" s="161"/>
      <c r="DJ843" s="176">
        <f>IF(PMKAFAAPAYER[[#This Row],[ ]]="Payé",PMKAFAAPAYER[[#This Row],[29.10.2025]],0)</f>
        <v>0</v>
      </c>
      <c r="DK843" s="18">
        <f t="shared" si="210"/>
        <v>0</v>
      </c>
      <c r="DL843" s="162"/>
      <c r="DM843" s="166">
        <f>IF(PMKAFAAPAYER[[#This Row],[ ]]="Payé",PMKAFAAPAYER[[#This Row],[05.11.2025]],0)</f>
        <v>0</v>
      </c>
      <c r="DN843" s="161"/>
      <c r="DO843" s="166">
        <f>IF(PMKAFAAPAYER[[#This Row],[ ]]="Payé",PMKAFAAPAYER[[#This Row],[12.11.2025]],0)</f>
        <v>0</v>
      </c>
      <c r="DP843" s="161"/>
      <c r="DQ843" s="166">
        <f>IF(PMKAFAAPAYER[[#This Row],[ ]]="Payé",PMKAFAAPAYER[[#This Row],[19.11.2025]],0)</f>
        <v>0</v>
      </c>
      <c r="DR843" s="161"/>
      <c r="DS843" s="176">
        <f>IF(PMKAFAAPAYER[[#This Row],[ ]]="Payé",PMKAFAAPAYER[[#This Row],[26.11.2025]],0)</f>
        <v>0</v>
      </c>
      <c r="DT843" s="17">
        <f t="shared" si="211"/>
        <v>0</v>
      </c>
      <c r="DU843" s="162"/>
      <c r="DV843" s="166">
        <f>IF(PMKAFAAPAYER[[#This Row],[ ]]="Payé",PMKAFAAPAYER[[#This Row],[03.12.2025]],0)</f>
        <v>0</v>
      </c>
      <c r="DW843" s="161"/>
      <c r="DX843" s="166">
        <f>IF(PMKAFAAPAYER[[#This Row],[ ]]="Payé",PMKAFAAPAYER[[#This Row],[10.12.2025]],0)</f>
        <v>0</v>
      </c>
      <c r="DY843" s="161"/>
      <c r="DZ843" s="166">
        <f>IF(PMKAFAAPAYER[[#This Row],[ ]]="Payé",PMKAFAAPAYER[[#This Row],[17.12.2025]],0)</f>
        <v>0</v>
      </c>
      <c r="EA843" s="161"/>
      <c r="EB843" s="166">
        <f>IF(PMKAFAAPAYER[[#This Row],[ ]]="Payé",PMKAFAAPAYER[[#This Row],[24.12.2025]],0)</f>
        <v>0</v>
      </c>
      <c r="EC843" s="161"/>
      <c r="ED843" s="176">
        <f>IF(PMKAFAAPAYER[[#This Row],[ ]]="Payé",PMKAFAAPAYER[[#This Row],[31.12.2025]],0)</f>
        <v>0</v>
      </c>
      <c r="EE843" s="18">
        <f t="shared" si="212"/>
        <v>0</v>
      </c>
      <c r="EF843" s="11">
        <f t="shared" si="213"/>
        <v>0</v>
      </c>
      <c r="EG843" s="16">
        <f>+PMKAFAAPAYER[[#This Row],[CHF]]-PMKAFAAPAYER[[#This Row],[T2025]]</f>
        <v>0</v>
      </c>
    </row>
    <row r="844" spans="1:137" x14ac:dyDescent="0.3">
      <c r="A844" s="9">
        <f t="shared" si="214"/>
        <v>839</v>
      </c>
      <c r="B844" s="250"/>
      <c r="C844" s="251"/>
      <c r="D844" s="252"/>
      <c r="E844" s="253"/>
      <c r="F844" s="265">
        <f t="shared" si="200"/>
        <v>0</v>
      </c>
      <c r="G844" s="254"/>
      <c r="H844" s="255"/>
      <c r="I844" s="256"/>
      <c r="J844" s="14"/>
      <c r="K844" s="14"/>
      <c r="L844" s="14"/>
      <c r="N844" s="15"/>
      <c r="P844" s="258"/>
      <c r="Q844" s="259"/>
      <c r="R844" s="260"/>
      <c r="S844" s="166">
        <f>IF(PMKAFAAPAYER[[#This Row],[ ]]="Payé",PMKAFAAPAYER[[#This Row],[02.01.2025]],0)</f>
        <v>0</v>
      </c>
      <c r="T844" s="234"/>
      <c r="U844" s="166">
        <f>IF(PMKAFAAPAYER[[#This Row],[ ]]="Payé",PMKAFAAPAYER[[#This Row],[09.01.2025]],0)</f>
        <v>0</v>
      </c>
      <c r="V844" s="234"/>
      <c r="W844" s="166">
        <f>IF(PMKAFAAPAYER[[#This Row],[ ]]="Payé",PMKAFAAPAYER[[#This Row],[16.01.2025]],0)</f>
        <v>0</v>
      </c>
      <c r="X844" s="234"/>
      <c r="Y844" s="166">
        <f>IF(PMKAFAAPAYER[[#This Row],[ ]]="Payé",PMKAFAAPAYER[[#This Row],[23.01.2025]],0)</f>
        <v>0</v>
      </c>
      <c r="Z844" s="234"/>
      <c r="AA844" s="176">
        <f>IF(PMKAFAAPAYER[[#This Row],[ ]]="Payé",PMKAFAAPAYER[[#This Row],[30.01.2025]],0)</f>
        <v>0</v>
      </c>
      <c r="AB844" s="32">
        <f t="shared" si="201"/>
        <v>0</v>
      </c>
      <c r="AC844" s="234"/>
      <c r="AD844" s="166">
        <f>IF(PMKAFAAPAYER[[#This Row],[ ]]="Payé",PMKAFAAPAYER[[#This Row],[06.02.2025]],0)</f>
        <v>0</v>
      </c>
      <c r="AE844" s="234"/>
      <c r="AF844" s="166">
        <f>IF(PMKAFAAPAYER[[#This Row],[ ]]="Payé",PMKAFAAPAYER[[#This Row],[13.02.2025]],0)</f>
        <v>0</v>
      </c>
      <c r="AG844" s="234"/>
      <c r="AH844" s="166">
        <f>IF(PMKAFAAPAYER[[#This Row],[ ]]="Payé",PMKAFAAPAYER[[#This Row],[20.02.2025]],0)</f>
        <v>0</v>
      </c>
      <c r="AI844" s="234"/>
      <c r="AJ844" s="176">
        <f>IF(PMKAFAAPAYER[[#This Row],[ ]]="Payé",PMKAFAAPAYER[[#This Row],[27.02.2025]],0)</f>
        <v>0</v>
      </c>
      <c r="AK844" s="47">
        <f t="shared" si="202"/>
        <v>0</v>
      </c>
      <c r="AL844" s="162"/>
      <c r="AM844" s="166">
        <f>IF(PMKAFAAPAYER[[#This Row],[ ]]="Payé",PMKAFAAPAYER[[#This Row],[05.03.2025]],0)</f>
        <v>0</v>
      </c>
      <c r="AN844" s="161"/>
      <c r="AO844" s="166">
        <f>IF(PMKAFAAPAYER[[#This Row],[ ]]="Payé",PMKAFAAPAYER[[#This Row],[12.03.2025]],0)</f>
        <v>0</v>
      </c>
      <c r="AP844" s="161"/>
      <c r="AQ844" s="166">
        <f>IF(PMKAFAAPAYER[[#This Row],[ ]]="Payé",PMKAFAAPAYER[[#This Row],[19.03.2025]],0)</f>
        <v>0</v>
      </c>
      <c r="AR844" s="161"/>
      <c r="AS844" s="176">
        <f>IF(PMKAFAAPAYER[[#This Row],[ ]]="Payé",PMKAFAAPAYER[[#This Row],[26.03.2025]],0)</f>
        <v>0</v>
      </c>
      <c r="AT844" s="17">
        <f t="shared" si="203"/>
        <v>0</v>
      </c>
      <c r="AU844" s="162"/>
      <c r="AV844" s="166">
        <f>IF(PMKAFAAPAYER[[#This Row],[ ]]="Payé",PMKAFAAPAYER[[#This Row],[02.04.2025]],0)</f>
        <v>0</v>
      </c>
      <c r="AW844" s="161"/>
      <c r="AX844" s="166">
        <f>IF(PMKAFAAPAYER[[#This Row],[ ]]="Payé",PMKAFAAPAYER[[#This Row],[09.04.2025]],0)</f>
        <v>0</v>
      </c>
      <c r="AY844" s="161"/>
      <c r="AZ844" s="166">
        <f>IF(PMKAFAAPAYER[[#This Row],[ ]]="Payé",PMKAFAAPAYER[[#This Row],[16.04.2025]],0)</f>
        <v>0</v>
      </c>
      <c r="BA844" s="161"/>
      <c r="BB844" s="166">
        <f>IF(PMKAFAAPAYER[[#This Row],[ ]]="Payé",PMKAFAAPAYER[[#This Row],[23.04.2025]],0)</f>
        <v>0</v>
      </c>
      <c r="BC844" s="161"/>
      <c r="BD844" s="176">
        <f>IF(PMKAFAAPAYER[[#This Row],[ ]]="Payé",PMKAFAAPAYER[[#This Row],[30.04.2025]],0)</f>
        <v>0</v>
      </c>
      <c r="BE844" s="18">
        <f t="shared" si="204"/>
        <v>0</v>
      </c>
      <c r="BF844" s="162"/>
      <c r="BG844" s="166">
        <f>IF(PMKAFAAPAYER[[#This Row],[ ]]="Payé",PMKAFAAPAYER[[#This Row],[07.05.2025]],0)</f>
        <v>0</v>
      </c>
      <c r="BH844" s="161"/>
      <c r="BI844" s="166">
        <f>IF(PMKAFAAPAYER[[#This Row],[ ]]="Payé",PMKAFAAPAYER[[#This Row],[14.05.2025]],0)</f>
        <v>0</v>
      </c>
      <c r="BJ844" s="161"/>
      <c r="BK844" s="166">
        <f>IF(PMKAFAAPAYER[[#This Row],[ ]]="Payé",PMKAFAAPAYER[[#This Row],[21.05.2025]],0)</f>
        <v>0</v>
      </c>
      <c r="BL844" s="161"/>
      <c r="BM844" s="176">
        <f>IF(PMKAFAAPAYER[[#This Row],[ ]]="Payé",PMKAFAAPAYER[[#This Row],[28.05.2025]],0)</f>
        <v>0</v>
      </c>
      <c r="BN844" s="17">
        <f t="shared" si="205"/>
        <v>0</v>
      </c>
      <c r="BO844" s="162"/>
      <c r="BP844" s="166">
        <f>IF(PMKAFAAPAYER[[#This Row],[ ]]="Payé",PMKAFAAPAYER[[#This Row],[04.06.2025]],0)</f>
        <v>0</v>
      </c>
      <c r="BQ844" s="161"/>
      <c r="BR844" s="166">
        <f>IF(PMKAFAAPAYER[[#This Row],[ ]]="Payé",PMKAFAAPAYER[[#This Row],[11.06.2025]],0)</f>
        <v>0</v>
      </c>
      <c r="BS844" s="161"/>
      <c r="BT844" s="166">
        <f>IF(PMKAFAAPAYER[[#This Row],[ ]]="Payé",PMKAFAAPAYER[[#This Row],[18.06.2025]],0)</f>
        <v>0</v>
      </c>
      <c r="BU844" s="161"/>
      <c r="BV844" s="176">
        <f>IF(PMKAFAAPAYER[[#This Row],[ ]]="Payé",PMKAFAAPAYER[[#This Row],[25.06.2025]],0)</f>
        <v>0</v>
      </c>
      <c r="BW844" s="18">
        <f t="shared" si="206"/>
        <v>0</v>
      </c>
      <c r="BX844" s="162"/>
      <c r="BY844" s="166">
        <f>IF(PMKAFAAPAYER[[#This Row],[ ]]="Payé",PMKAFAAPAYER[[#This Row],[02.07.2025]],0)</f>
        <v>0</v>
      </c>
      <c r="BZ844" s="161"/>
      <c r="CA844" s="166">
        <f>IF(PMKAFAAPAYER[[#This Row],[ ]]="Payé",PMKAFAAPAYER[[#This Row],[09.07.2025]],0)</f>
        <v>0</v>
      </c>
      <c r="CB844" s="161"/>
      <c r="CC844" s="166">
        <f>IF(PMKAFAAPAYER[[#This Row],[ ]]="Payé",PMKAFAAPAYER[[#This Row],[16.07.2025]],0)</f>
        <v>0</v>
      </c>
      <c r="CD844" s="161"/>
      <c r="CE844" s="166">
        <f>IF(PMKAFAAPAYER[[#This Row],[ ]]="Payé",PMKAFAAPAYER[[#This Row],[23.07.2025]],0)</f>
        <v>0</v>
      </c>
      <c r="CF844" s="161"/>
      <c r="CG844" s="176">
        <f>IF(PMKAFAAPAYER[[#This Row],[ ]]="Payé",PMKAFAAPAYER[[#This Row],[30.07.2025]],0)</f>
        <v>0</v>
      </c>
      <c r="CH844" s="17">
        <f t="shared" si="207"/>
        <v>0</v>
      </c>
      <c r="CI844" s="162"/>
      <c r="CJ844" s="166">
        <f>IF(PMKAFAAPAYER[[#This Row],[ ]]="Payé",PMKAFAAPAYER[[#This Row],[06.08.2025]],0)</f>
        <v>0</v>
      </c>
      <c r="CK844" s="161"/>
      <c r="CL844" s="166">
        <f>IF(PMKAFAAPAYER[[#This Row],[ ]]="Payé",PMKAFAAPAYER[[#This Row],[13.08.2025]],0)</f>
        <v>0</v>
      </c>
      <c r="CM844" s="161"/>
      <c r="CN844" s="166">
        <f>IF(PMKAFAAPAYER[[#This Row],[ ]]="Payé",PMKAFAAPAYER[[#This Row],[20.08.2025]],0)</f>
        <v>0</v>
      </c>
      <c r="CO844" s="161"/>
      <c r="CP844" s="176">
        <f>IF(PMKAFAAPAYER[[#This Row],[ ]]="Payé",PMKAFAAPAYER[[#This Row],[27.08.2025]],0)</f>
        <v>0</v>
      </c>
      <c r="CQ844" s="18">
        <f t="shared" si="208"/>
        <v>0</v>
      </c>
      <c r="CR844" s="162"/>
      <c r="CS844" s="166">
        <f>IF(PMKAFAAPAYER[[#This Row],[ ]]="Payé",PMKAFAAPAYER[[#This Row],[03.09.2025]],0)</f>
        <v>0</v>
      </c>
      <c r="CT844" s="161"/>
      <c r="CU844" s="166">
        <f>IF(PMKAFAAPAYER[[#This Row],[ ]]="Payé",PMKAFAAPAYER[[#This Row],[10.09.2025]],0)</f>
        <v>0</v>
      </c>
      <c r="CV844" s="161"/>
      <c r="CW844" s="166">
        <f>IF(PMKAFAAPAYER[[#This Row],[ ]]="Payé",PMKAFAAPAYER[[#This Row],[17.09.2025]],0)</f>
        <v>0</v>
      </c>
      <c r="CX844" s="161"/>
      <c r="CY844" s="176">
        <f>IF(PMKAFAAPAYER[[#This Row],[ ]]="Payé",PMKAFAAPAYER[[#This Row],[24.09.2025]],0)</f>
        <v>0</v>
      </c>
      <c r="CZ844" s="17">
        <f t="shared" si="209"/>
        <v>0</v>
      </c>
      <c r="DA844" s="162"/>
      <c r="DB844" s="166">
        <f>IF(PMKAFAAPAYER[[#This Row],[ ]]="Payé",PMKAFAAPAYER[[#This Row],[01.10.2025]],0)</f>
        <v>0</v>
      </c>
      <c r="DC844" s="161"/>
      <c r="DD844" s="166">
        <f>IF(PMKAFAAPAYER[[#This Row],[ ]]="Payé",PMKAFAAPAYER[[#This Row],[08.10.2025]],0)</f>
        <v>0</v>
      </c>
      <c r="DE844" s="161"/>
      <c r="DF844" s="166">
        <f>IF(PMKAFAAPAYER[[#This Row],[ ]]="Payé",PMKAFAAPAYER[[#This Row],[15.10.2025]],0)</f>
        <v>0</v>
      </c>
      <c r="DG844" s="161"/>
      <c r="DH844" s="166">
        <f>IF(PMKAFAAPAYER[[#This Row],[ ]]="Payé",PMKAFAAPAYER[[#This Row],[22.10.2025]],0)</f>
        <v>0</v>
      </c>
      <c r="DI844" s="161"/>
      <c r="DJ844" s="176">
        <f>IF(PMKAFAAPAYER[[#This Row],[ ]]="Payé",PMKAFAAPAYER[[#This Row],[29.10.2025]],0)</f>
        <v>0</v>
      </c>
      <c r="DK844" s="18">
        <f t="shared" si="210"/>
        <v>0</v>
      </c>
      <c r="DL844" s="162"/>
      <c r="DM844" s="166">
        <f>IF(PMKAFAAPAYER[[#This Row],[ ]]="Payé",PMKAFAAPAYER[[#This Row],[05.11.2025]],0)</f>
        <v>0</v>
      </c>
      <c r="DN844" s="161"/>
      <c r="DO844" s="166">
        <f>IF(PMKAFAAPAYER[[#This Row],[ ]]="Payé",PMKAFAAPAYER[[#This Row],[12.11.2025]],0)</f>
        <v>0</v>
      </c>
      <c r="DP844" s="161"/>
      <c r="DQ844" s="166">
        <f>IF(PMKAFAAPAYER[[#This Row],[ ]]="Payé",PMKAFAAPAYER[[#This Row],[19.11.2025]],0)</f>
        <v>0</v>
      </c>
      <c r="DR844" s="161"/>
      <c r="DS844" s="176">
        <f>IF(PMKAFAAPAYER[[#This Row],[ ]]="Payé",PMKAFAAPAYER[[#This Row],[26.11.2025]],0)</f>
        <v>0</v>
      </c>
      <c r="DT844" s="17">
        <f t="shared" si="211"/>
        <v>0</v>
      </c>
      <c r="DU844" s="162"/>
      <c r="DV844" s="166">
        <f>IF(PMKAFAAPAYER[[#This Row],[ ]]="Payé",PMKAFAAPAYER[[#This Row],[03.12.2025]],0)</f>
        <v>0</v>
      </c>
      <c r="DW844" s="161"/>
      <c r="DX844" s="166">
        <f>IF(PMKAFAAPAYER[[#This Row],[ ]]="Payé",PMKAFAAPAYER[[#This Row],[10.12.2025]],0)</f>
        <v>0</v>
      </c>
      <c r="DY844" s="161"/>
      <c r="DZ844" s="166">
        <f>IF(PMKAFAAPAYER[[#This Row],[ ]]="Payé",PMKAFAAPAYER[[#This Row],[17.12.2025]],0)</f>
        <v>0</v>
      </c>
      <c r="EA844" s="161"/>
      <c r="EB844" s="166">
        <f>IF(PMKAFAAPAYER[[#This Row],[ ]]="Payé",PMKAFAAPAYER[[#This Row],[24.12.2025]],0)</f>
        <v>0</v>
      </c>
      <c r="EC844" s="161"/>
      <c r="ED844" s="176">
        <f>IF(PMKAFAAPAYER[[#This Row],[ ]]="Payé",PMKAFAAPAYER[[#This Row],[31.12.2025]],0)</f>
        <v>0</v>
      </c>
      <c r="EE844" s="18">
        <f t="shared" si="212"/>
        <v>0</v>
      </c>
      <c r="EF844" s="11">
        <f t="shared" si="213"/>
        <v>0</v>
      </c>
      <c r="EG844" s="16">
        <f>+PMKAFAAPAYER[[#This Row],[CHF]]-PMKAFAAPAYER[[#This Row],[T2025]]</f>
        <v>0</v>
      </c>
    </row>
    <row r="845" spans="1:137" x14ac:dyDescent="0.3">
      <c r="A845" s="9">
        <f t="shared" si="214"/>
        <v>840</v>
      </c>
      <c r="B845" s="250"/>
      <c r="C845" s="251"/>
      <c r="D845" s="252"/>
      <c r="E845" s="253"/>
      <c r="F845" s="265">
        <f t="shared" si="200"/>
        <v>0</v>
      </c>
      <c r="G845" s="254"/>
      <c r="H845" s="255"/>
      <c r="I845" s="256"/>
      <c r="J845" s="14"/>
      <c r="K845" s="14"/>
      <c r="L845" s="14"/>
      <c r="N845" s="15"/>
      <c r="P845" s="258"/>
      <c r="Q845" s="259"/>
      <c r="R845" s="260"/>
      <c r="S845" s="166">
        <f>IF(PMKAFAAPAYER[[#This Row],[ ]]="Payé",PMKAFAAPAYER[[#This Row],[02.01.2025]],0)</f>
        <v>0</v>
      </c>
      <c r="T845" s="234"/>
      <c r="U845" s="166">
        <f>IF(PMKAFAAPAYER[[#This Row],[ ]]="Payé",PMKAFAAPAYER[[#This Row],[09.01.2025]],0)</f>
        <v>0</v>
      </c>
      <c r="V845" s="234"/>
      <c r="W845" s="166">
        <f>IF(PMKAFAAPAYER[[#This Row],[ ]]="Payé",PMKAFAAPAYER[[#This Row],[16.01.2025]],0)</f>
        <v>0</v>
      </c>
      <c r="X845" s="234"/>
      <c r="Y845" s="166">
        <f>IF(PMKAFAAPAYER[[#This Row],[ ]]="Payé",PMKAFAAPAYER[[#This Row],[23.01.2025]],0)</f>
        <v>0</v>
      </c>
      <c r="Z845" s="234"/>
      <c r="AA845" s="176">
        <f>IF(PMKAFAAPAYER[[#This Row],[ ]]="Payé",PMKAFAAPAYER[[#This Row],[30.01.2025]],0)</f>
        <v>0</v>
      </c>
      <c r="AB845" s="32">
        <f t="shared" si="201"/>
        <v>0</v>
      </c>
      <c r="AC845" s="234"/>
      <c r="AD845" s="166">
        <f>IF(PMKAFAAPAYER[[#This Row],[ ]]="Payé",PMKAFAAPAYER[[#This Row],[06.02.2025]],0)</f>
        <v>0</v>
      </c>
      <c r="AE845" s="234"/>
      <c r="AF845" s="166">
        <f>IF(PMKAFAAPAYER[[#This Row],[ ]]="Payé",PMKAFAAPAYER[[#This Row],[13.02.2025]],0)</f>
        <v>0</v>
      </c>
      <c r="AG845" s="234"/>
      <c r="AH845" s="166">
        <f>IF(PMKAFAAPAYER[[#This Row],[ ]]="Payé",PMKAFAAPAYER[[#This Row],[20.02.2025]],0)</f>
        <v>0</v>
      </c>
      <c r="AI845" s="234"/>
      <c r="AJ845" s="176">
        <f>IF(PMKAFAAPAYER[[#This Row],[ ]]="Payé",PMKAFAAPAYER[[#This Row],[27.02.2025]],0)</f>
        <v>0</v>
      </c>
      <c r="AK845" s="47">
        <f t="shared" si="202"/>
        <v>0</v>
      </c>
      <c r="AL845" s="162"/>
      <c r="AM845" s="166">
        <f>IF(PMKAFAAPAYER[[#This Row],[ ]]="Payé",PMKAFAAPAYER[[#This Row],[05.03.2025]],0)</f>
        <v>0</v>
      </c>
      <c r="AN845" s="161"/>
      <c r="AO845" s="166">
        <f>IF(PMKAFAAPAYER[[#This Row],[ ]]="Payé",PMKAFAAPAYER[[#This Row],[12.03.2025]],0)</f>
        <v>0</v>
      </c>
      <c r="AP845" s="161"/>
      <c r="AQ845" s="166">
        <f>IF(PMKAFAAPAYER[[#This Row],[ ]]="Payé",PMKAFAAPAYER[[#This Row],[19.03.2025]],0)</f>
        <v>0</v>
      </c>
      <c r="AR845" s="161"/>
      <c r="AS845" s="176">
        <f>IF(PMKAFAAPAYER[[#This Row],[ ]]="Payé",PMKAFAAPAYER[[#This Row],[26.03.2025]],0)</f>
        <v>0</v>
      </c>
      <c r="AT845" s="17">
        <f t="shared" si="203"/>
        <v>0</v>
      </c>
      <c r="AU845" s="162"/>
      <c r="AV845" s="166">
        <f>IF(PMKAFAAPAYER[[#This Row],[ ]]="Payé",PMKAFAAPAYER[[#This Row],[02.04.2025]],0)</f>
        <v>0</v>
      </c>
      <c r="AW845" s="161"/>
      <c r="AX845" s="166">
        <f>IF(PMKAFAAPAYER[[#This Row],[ ]]="Payé",PMKAFAAPAYER[[#This Row],[09.04.2025]],0)</f>
        <v>0</v>
      </c>
      <c r="AY845" s="161"/>
      <c r="AZ845" s="166">
        <f>IF(PMKAFAAPAYER[[#This Row],[ ]]="Payé",PMKAFAAPAYER[[#This Row],[16.04.2025]],0)</f>
        <v>0</v>
      </c>
      <c r="BA845" s="161"/>
      <c r="BB845" s="166">
        <f>IF(PMKAFAAPAYER[[#This Row],[ ]]="Payé",PMKAFAAPAYER[[#This Row],[23.04.2025]],0)</f>
        <v>0</v>
      </c>
      <c r="BC845" s="161"/>
      <c r="BD845" s="176">
        <f>IF(PMKAFAAPAYER[[#This Row],[ ]]="Payé",PMKAFAAPAYER[[#This Row],[30.04.2025]],0)</f>
        <v>0</v>
      </c>
      <c r="BE845" s="18">
        <f t="shared" si="204"/>
        <v>0</v>
      </c>
      <c r="BF845" s="162"/>
      <c r="BG845" s="166">
        <f>IF(PMKAFAAPAYER[[#This Row],[ ]]="Payé",PMKAFAAPAYER[[#This Row],[07.05.2025]],0)</f>
        <v>0</v>
      </c>
      <c r="BH845" s="161"/>
      <c r="BI845" s="166">
        <f>IF(PMKAFAAPAYER[[#This Row],[ ]]="Payé",PMKAFAAPAYER[[#This Row],[14.05.2025]],0)</f>
        <v>0</v>
      </c>
      <c r="BJ845" s="161"/>
      <c r="BK845" s="166">
        <f>IF(PMKAFAAPAYER[[#This Row],[ ]]="Payé",PMKAFAAPAYER[[#This Row],[21.05.2025]],0)</f>
        <v>0</v>
      </c>
      <c r="BL845" s="161"/>
      <c r="BM845" s="176">
        <f>IF(PMKAFAAPAYER[[#This Row],[ ]]="Payé",PMKAFAAPAYER[[#This Row],[28.05.2025]],0)</f>
        <v>0</v>
      </c>
      <c r="BN845" s="17">
        <f t="shared" si="205"/>
        <v>0</v>
      </c>
      <c r="BO845" s="162"/>
      <c r="BP845" s="166">
        <f>IF(PMKAFAAPAYER[[#This Row],[ ]]="Payé",PMKAFAAPAYER[[#This Row],[04.06.2025]],0)</f>
        <v>0</v>
      </c>
      <c r="BQ845" s="161"/>
      <c r="BR845" s="166">
        <f>IF(PMKAFAAPAYER[[#This Row],[ ]]="Payé",PMKAFAAPAYER[[#This Row],[11.06.2025]],0)</f>
        <v>0</v>
      </c>
      <c r="BS845" s="161"/>
      <c r="BT845" s="166">
        <f>IF(PMKAFAAPAYER[[#This Row],[ ]]="Payé",PMKAFAAPAYER[[#This Row],[18.06.2025]],0)</f>
        <v>0</v>
      </c>
      <c r="BU845" s="161"/>
      <c r="BV845" s="176">
        <f>IF(PMKAFAAPAYER[[#This Row],[ ]]="Payé",PMKAFAAPAYER[[#This Row],[25.06.2025]],0)</f>
        <v>0</v>
      </c>
      <c r="BW845" s="18">
        <f t="shared" si="206"/>
        <v>0</v>
      </c>
      <c r="BX845" s="162"/>
      <c r="BY845" s="166">
        <f>IF(PMKAFAAPAYER[[#This Row],[ ]]="Payé",PMKAFAAPAYER[[#This Row],[02.07.2025]],0)</f>
        <v>0</v>
      </c>
      <c r="BZ845" s="161"/>
      <c r="CA845" s="166">
        <f>IF(PMKAFAAPAYER[[#This Row],[ ]]="Payé",PMKAFAAPAYER[[#This Row],[09.07.2025]],0)</f>
        <v>0</v>
      </c>
      <c r="CB845" s="161"/>
      <c r="CC845" s="166">
        <f>IF(PMKAFAAPAYER[[#This Row],[ ]]="Payé",PMKAFAAPAYER[[#This Row],[16.07.2025]],0)</f>
        <v>0</v>
      </c>
      <c r="CD845" s="161"/>
      <c r="CE845" s="166">
        <f>IF(PMKAFAAPAYER[[#This Row],[ ]]="Payé",PMKAFAAPAYER[[#This Row],[23.07.2025]],0)</f>
        <v>0</v>
      </c>
      <c r="CF845" s="161"/>
      <c r="CG845" s="176">
        <f>IF(PMKAFAAPAYER[[#This Row],[ ]]="Payé",PMKAFAAPAYER[[#This Row],[30.07.2025]],0)</f>
        <v>0</v>
      </c>
      <c r="CH845" s="17">
        <f t="shared" si="207"/>
        <v>0</v>
      </c>
      <c r="CI845" s="162"/>
      <c r="CJ845" s="166">
        <f>IF(PMKAFAAPAYER[[#This Row],[ ]]="Payé",PMKAFAAPAYER[[#This Row],[06.08.2025]],0)</f>
        <v>0</v>
      </c>
      <c r="CK845" s="161"/>
      <c r="CL845" s="166">
        <f>IF(PMKAFAAPAYER[[#This Row],[ ]]="Payé",PMKAFAAPAYER[[#This Row],[13.08.2025]],0)</f>
        <v>0</v>
      </c>
      <c r="CM845" s="161"/>
      <c r="CN845" s="166">
        <f>IF(PMKAFAAPAYER[[#This Row],[ ]]="Payé",PMKAFAAPAYER[[#This Row],[20.08.2025]],0)</f>
        <v>0</v>
      </c>
      <c r="CO845" s="161"/>
      <c r="CP845" s="176">
        <f>IF(PMKAFAAPAYER[[#This Row],[ ]]="Payé",PMKAFAAPAYER[[#This Row],[27.08.2025]],0)</f>
        <v>0</v>
      </c>
      <c r="CQ845" s="18">
        <f t="shared" si="208"/>
        <v>0</v>
      </c>
      <c r="CR845" s="162"/>
      <c r="CS845" s="166">
        <f>IF(PMKAFAAPAYER[[#This Row],[ ]]="Payé",PMKAFAAPAYER[[#This Row],[03.09.2025]],0)</f>
        <v>0</v>
      </c>
      <c r="CT845" s="161"/>
      <c r="CU845" s="166">
        <f>IF(PMKAFAAPAYER[[#This Row],[ ]]="Payé",PMKAFAAPAYER[[#This Row],[10.09.2025]],0)</f>
        <v>0</v>
      </c>
      <c r="CV845" s="161"/>
      <c r="CW845" s="166">
        <f>IF(PMKAFAAPAYER[[#This Row],[ ]]="Payé",PMKAFAAPAYER[[#This Row],[17.09.2025]],0)</f>
        <v>0</v>
      </c>
      <c r="CX845" s="161"/>
      <c r="CY845" s="176">
        <f>IF(PMKAFAAPAYER[[#This Row],[ ]]="Payé",PMKAFAAPAYER[[#This Row],[24.09.2025]],0)</f>
        <v>0</v>
      </c>
      <c r="CZ845" s="17">
        <f t="shared" si="209"/>
        <v>0</v>
      </c>
      <c r="DA845" s="162"/>
      <c r="DB845" s="166">
        <f>IF(PMKAFAAPAYER[[#This Row],[ ]]="Payé",PMKAFAAPAYER[[#This Row],[01.10.2025]],0)</f>
        <v>0</v>
      </c>
      <c r="DC845" s="161"/>
      <c r="DD845" s="166">
        <f>IF(PMKAFAAPAYER[[#This Row],[ ]]="Payé",PMKAFAAPAYER[[#This Row],[08.10.2025]],0)</f>
        <v>0</v>
      </c>
      <c r="DE845" s="161"/>
      <c r="DF845" s="166">
        <f>IF(PMKAFAAPAYER[[#This Row],[ ]]="Payé",PMKAFAAPAYER[[#This Row],[15.10.2025]],0)</f>
        <v>0</v>
      </c>
      <c r="DG845" s="161"/>
      <c r="DH845" s="166">
        <f>IF(PMKAFAAPAYER[[#This Row],[ ]]="Payé",PMKAFAAPAYER[[#This Row],[22.10.2025]],0)</f>
        <v>0</v>
      </c>
      <c r="DI845" s="161"/>
      <c r="DJ845" s="176">
        <f>IF(PMKAFAAPAYER[[#This Row],[ ]]="Payé",PMKAFAAPAYER[[#This Row],[29.10.2025]],0)</f>
        <v>0</v>
      </c>
      <c r="DK845" s="18">
        <f t="shared" si="210"/>
        <v>0</v>
      </c>
      <c r="DL845" s="162"/>
      <c r="DM845" s="166">
        <f>IF(PMKAFAAPAYER[[#This Row],[ ]]="Payé",PMKAFAAPAYER[[#This Row],[05.11.2025]],0)</f>
        <v>0</v>
      </c>
      <c r="DN845" s="161"/>
      <c r="DO845" s="166">
        <f>IF(PMKAFAAPAYER[[#This Row],[ ]]="Payé",PMKAFAAPAYER[[#This Row],[12.11.2025]],0)</f>
        <v>0</v>
      </c>
      <c r="DP845" s="161"/>
      <c r="DQ845" s="166">
        <f>IF(PMKAFAAPAYER[[#This Row],[ ]]="Payé",PMKAFAAPAYER[[#This Row],[19.11.2025]],0)</f>
        <v>0</v>
      </c>
      <c r="DR845" s="161"/>
      <c r="DS845" s="176">
        <f>IF(PMKAFAAPAYER[[#This Row],[ ]]="Payé",PMKAFAAPAYER[[#This Row],[26.11.2025]],0)</f>
        <v>0</v>
      </c>
      <c r="DT845" s="17">
        <f t="shared" si="211"/>
        <v>0</v>
      </c>
      <c r="DU845" s="162"/>
      <c r="DV845" s="166">
        <f>IF(PMKAFAAPAYER[[#This Row],[ ]]="Payé",PMKAFAAPAYER[[#This Row],[03.12.2025]],0)</f>
        <v>0</v>
      </c>
      <c r="DW845" s="161"/>
      <c r="DX845" s="166">
        <f>IF(PMKAFAAPAYER[[#This Row],[ ]]="Payé",PMKAFAAPAYER[[#This Row],[10.12.2025]],0)</f>
        <v>0</v>
      </c>
      <c r="DY845" s="161"/>
      <c r="DZ845" s="166">
        <f>IF(PMKAFAAPAYER[[#This Row],[ ]]="Payé",PMKAFAAPAYER[[#This Row],[17.12.2025]],0)</f>
        <v>0</v>
      </c>
      <c r="EA845" s="161"/>
      <c r="EB845" s="166">
        <f>IF(PMKAFAAPAYER[[#This Row],[ ]]="Payé",PMKAFAAPAYER[[#This Row],[24.12.2025]],0)</f>
        <v>0</v>
      </c>
      <c r="EC845" s="161"/>
      <c r="ED845" s="176">
        <f>IF(PMKAFAAPAYER[[#This Row],[ ]]="Payé",PMKAFAAPAYER[[#This Row],[31.12.2025]],0)</f>
        <v>0</v>
      </c>
      <c r="EE845" s="18">
        <f t="shared" si="212"/>
        <v>0</v>
      </c>
      <c r="EF845" s="11">
        <f t="shared" si="213"/>
        <v>0</v>
      </c>
      <c r="EG845" s="16">
        <f>+PMKAFAAPAYER[[#This Row],[CHF]]-PMKAFAAPAYER[[#This Row],[T2025]]</f>
        <v>0</v>
      </c>
    </row>
    <row r="846" spans="1:137" x14ac:dyDescent="0.3">
      <c r="A846" s="9">
        <f t="shared" si="214"/>
        <v>841</v>
      </c>
      <c r="B846" s="250"/>
      <c r="C846" s="251"/>
      <c r="D846" s="252"/>
      <c r="E846" s="253"/>
      <c r="F846" s="265">
        <f t="shared" si="200"/>
        <v>0</v>
      </c>
      <c r="G846" s="254"/>
      <c r="H846" s="255"/>
      <c r="I846" s="256"/>
      <c r="J846" s="14"/>
      <c r="K846" s="14"/>
      <c r="L846" s="14"/>
      <c r="N846" s="15"/>
      <c r="P846" s="258"/>
      <c r="Q846" s="259"/>
      <c r="R846" s="260"/>
      <c r="S846" s="166">
        <f>IF(PMKAFAAPAYER[[#This Row],[ ]]="Payé",PMKAFAAPAYER[[#This Row],[02.01.2025]],0)</f>
        <v>0</v>
      </c>
      <c r="T846" s="234"/>
      <c r="U846" s="166">
        <f>IF(PMKAFAAPAYER[[#This Row],[ ]]="Payé",PMKAFAAPAYER[[#This Row],[09.01.2025]],0)</f>
        <v>0</v>
      </c>
      <c r="V846" s="234"/>
      <c r="W846" s="166">
        <f>IF(PMKAFAAPAYER[[#This Row],[ ]]="Payé",PMKAFAAPAYER[[#This Row],[16.01.2025]],0)</f>
        <v>0</v>
      </c>
      <c r="X846" s="234"/>
      <c r="Y846" s="166">
        <f>IF(PMKAFAAPAYER[[#This Row],[ ]]="Payé",PMKAFAAPAYER[[#This Row],[23.01.2025]],0)</f>
        <v>0</v>
      </c>
      <c r="Z846" s="234"/>
      <c r="AA846" s="176">
        <f>IF(PMKAFAAPAYER[[#This Row],[ ]]="Payé",PMKAFAAPAYER[[#This Row],[30.01.2025]],0)</f>
        <v>0</v>
      </c>
      <c r="AB846" s="32">
        <f t="shared" si="201"/>
        <v>0</v>
      </c>
      <c r="AC846" s="234"/>
      <c r="AD846" s="166">
        <f>IF(PMKAFAAPAYER[[#This Row],[ ]]="Payé",PMKAFAAPAYER[[#This Row],[06.02.2025]],0)</f>
        <v>0</v>
      </c>
      <c r="AE846" s="234"/>
      <c r="AF846" s="166">
        <f>IF(PMKAFAAPAYER[[#This Row],[ ]]="Payé",PMKAFAAPAYER[[#This Row],[13.02.2025]],0)</f>
        <v>0</v>
      </c>
      <c r="AG846" s="234"/>
      <c r="AH846" s="166">
        <f>IF(PMKAFAAPAYER[[#This Row],[ ]]="Payé",PMKAFAAPAYER[[#This Row],[20.02.2025]],0)</f>
        <v>0</v>
      </c>
      <c r="AI846" s="234"/>
      <c r="AJ846" s="176">
        <f>IF(PMKAFAAPAYER[[#This Row],[ ]]="Payé",PMKAFAAPAYER[[#This Row],[27.02.2025]],0)</f>
        <v>0</v>
      </c>
      <c r="AK846" s="47">
        <f t="shared" si="202"/>
        <v>0</v>
      </c>
      <c r="AL846" s="162"/>
      <c r="AM846" s="166">
        <f>IF(PMKAFAAPAYER[[#This Row],[ ]]="Payé",PMKAFAAPAYER[[#This Row],[05.03.2025]],0)</f>
        <v>0</v>
      </c>
      <c r="AN846" s="161"/>
      <c r="AO846" s="166">
        <f>IF(PMKAFAAPAYER[[#This Row],[ ]]="Payé",PMKAFAAPAYER[[#This Row],[12.03.2025]],0)</f>
        <v>0</v>
      </c>
      <c r="AP846" s="161"/>
      <c r="AQ846" s="166">
        <f>IF(PMKAFAAPAYER[[#This Row],[ ]]="Payé",PMKAFAAPAYER[[#This Row],[19.03.2025]],0)</f>
        <v>0</v>
      </c>
      <c r="AR846" s="161"/>
      <c r="AS846" s="176">
        <f>IF(PMKAFAAPAYER[[#This Row],[ ]]="Payé",PMKAFAAPAYER[[#This Row],[26.03.2025]],0)</f>
        <v>0</v>
      </c>
      <c r="AT846" s="17">
        <f t="shared" si="203"/>
        <v>0</v>
      </c>
      <c r="AU846" s="162"/>
      <c r="AV846" s="166">
        <f>IF(PMKAFAAPAYER[[#This Row],[ ]]="Payé",PMKAFAAPAYER[[#This Row],[02.04.2025]],0)</f>
        <v>0</v>
      </c>
      <c r="AW846" s="161"/>
      <c r="AX846" s="166">
        <f>IF(PMKAFAAPAYER[[#This Row],[ ]]="Payé",PMKAFAAPAYER[[#This Row],[09.04.2025]],0)</f>
        <v>0</v>
      </c>
      <c r="AY846" s="161"/>
      <c r="AZ846" s="166">
        <f>IF(PMKAFAAPAYER[[#This Row],[ ]]="Payé",PMKAFAAPAYER[[#This Row],[16.04.2025]],0)</f>
        <v>0</v>
      </c>
      <c r="BA846" s="161"/>
      <c r="BB846" s="166">
        <f>IF(PMKAFAAPAYER[[#This Row],[ ]]="Payé",PMKAFAAPAYER[[#This Row],[23.04.2025]],0)</f>
        <v>0</v>
      </c>
      <c r="BC846" s="161"/>
      <c r="BD846" s="176">
        <f>IF(PMKAFAAPAYER[[#This Row],[ ]]="Payé",PMKAFAAPAYER[[#This Row],[30.04.2025]],0)</f>
        <v>0</v>
      </c>
      <c r="BE846" s="18">
        <f t="shared" si="204"/>
        <v>0</v>
      </c>
      <c r="BF846" s="162"/>
      <c r="BG846" s="166">
        <f>IF(PMKAFAAPAYER[[#This Row],[ ]]="Payé",PMKAFAAPAYER[[#This Row],[07.05.2025]],0)</f>
        <v>0</v>
      </c>
      <c r="BH846" s="161"/>
      <c r="BI846" s="166">
        <f>IF(PMKAFAAPAYER[[#This Row],[ ]]="Payé",PMKAFAAPAYER[[#This Row],[14.05.2025]],0)</f>
        <v>0</v>
      </c>
      <c r="BJ846" s="161"/>
      <c r="BK846" s="166">
        <f>IF(PMKAFAAPAYER[[#This Row],[ ]]="Payé",PMKAFAAPAYER[[#This Row],[21.05.2025]],0)</f>
        <v>0</v>
      </c>
      <c r="BL846" s="161"/>
      <c r="BM846" s="176">
        <f>IF(PMKAFAAPAYER[[#This Row],[ ]]="Payé",PMKAFAAPAYER[[#This Row],[28.05.2025]],0)</f>
        <v>0</v>
      </c>
      <c r="BN846" s="17">
        <f t="shared" si="205"/>
        <v>0</v>
      </c>
      <c r="BO846" s="162"/>
      <c r="BP846" s="166">
        <f>IF(PMKAFAAPAYER[[#This Row],[ ]]="Payé",PMKAFAAPAYER[[#This Row],[04.06.2025]],0)</f>
        <v>0</v>
      </c>
      <c r="BQ846" s="161"/>
      <c r="BR846" s="166">
        <f>IF(PMKAFAAPAYER[[#This Row],[ ]]="Payé",PMKAFAAPAYER[[#This Row],[11.06.2025]],0)</f>
        <v>0</v>
      </c>
      <c r="BS846" s="161"/>
      <c r="BT846" s="166">
        <f>IF(PMKAFAAPAYER[[#This Row],[ ]]="Payé",PMKAFAAPAYER[[#This Row],[18.06.2025]],0)</f>
        <v>0</v>
      </c>
      <c r="BU846" s="161"/>
      <c r="BV846" s="176">
        <f>IF(PMKAFAAPAYER[[#This Row],[ ]]="Payé",PMKAFAAPAYER[[#This Row],[25.06.2025]],0)</f>
        <v>0</v>
      </c>
      <c r="BW846" s="18">
        <f t="shared" si="206"/>
        <v>0</v>
      </c>
      <c r="BX846" s="162"/>
      <c r="BY846" s="166">
        <f>IF(PMKAFAAPAYER[[#This Row],[ ]]="Payé",PMKAFAAPAYER[[#This Row],[02.07.2025]],0)</f>
        <v>0</v>
      </c>
      <c r="BZ846" s="161"/>
      <c r="CA846" s="166">
        <f>IF(PMKAFAAPAYER[[#This Row],[ ]]="Payé",PMKAFAAPAYER[[#This Row],[09.07.2025]],0)</f>
        <v>0</v>
      </c>
      <c r="CB846" s="161"/>
      <c r="CC846" s="166">
        <f>IF(PMKAFAAPAYER[[#This Row],[ ]]="Payé",PMKAFAAPAYER[[#This Row],[16.07.2025]],0)</f>
        <v>0</v>
      </c>
      <c r="CD846" s="161"/>
      <c r="CE846" s="166">
        <f>IF(PMKAFAAPAYER[[#This Row],[ ]]="Payé",PMKAFAAPAYER[[#This Row],[23.07.2025]],0)</f>
        <v>0</v>
      </c>
      <c r="CF846" s="161"/>
      <c r="CG846" s="176">
        <f>IF(PMKAFAAPAYER[[#This Row],[ ]]="Payé",PMKAFAAPAYER[[#This Row],[30.07.2025]],0)</f>
        <v>0</v>
      </c>
      <c r="CH846" s="17">
        <f t="shared" si="207"/>
        <v>0</v>
      </c>
      <c r="CI846" s="162"/>
      <c r="CJ846" s="166">
        <f>IF(PMKAFAAPAYER[[#This Row],[ ]]="Payé",PMKAFAAPAYER[[#This Row],[06.08.2025]],0)</f>
        <v>0</v>
      </c>
      <c r="CK846" s="161"/>
      <c r="CL846" s="166">
        <f>IF(PMKAFAAPAYER[[#This Row],[ ]]="Payé",PMKAFAAPAYER[[#This Row],[13.08.2025]],0)</f>
        <v>0</v>
      </c>
      <c r="CM846" s="161"/>
      <c r="CN846" s="166">
        <f>IF(PMKAFAAPAYER[[#This Row],[ ]]="Payé",PMKAFAAPAYER[[#This Row],[20.08.2025]],0)</f>
        <v>0</v>
      </c>
      <c r="CO846" s="161"/>
      <c r="CP846" s="176">
        <f>IF(PMKAFAAPAYER[[#This Row],[ ]]="Payé",PMKAFAAPAYER[[#This Row],[27.08.2025]],0)</f>
        <v>0</v>
      </c>
      <c r="CQ846" s="18">
        <f t="shared" si="208"/>
        <v>0</v>
      </c>
      <c r="CR846" s="162"/>
      <c r="CS846" s="166">
        <f>IF(PMKAFAAPAYER[[#This Row],[ ]]="Payé",PMKAFAAPAYER[[#This Row],[03.09.2025]],0)</f>
        <v>0</v>
      </c>
      <c r="CT846" s="161"/>
      <c r="CU846" s="166">
        <f>IF(PMKAFAAPAYER[[#This Row],[ ]]="Payé",PMKAFAAPAYER[[#This Row],[10.09.2025]],0)</f>
        <v>0</v>
      </c>
      <c r="CV846" s="161"/>
      <c r="CW846" s="166">
        <f>IF(PMKAFAAPAYER[[#This Row],[ ]]="Payé",PMKAFAAPAYER[[#This Row],[17.09.2025]],0)</f>
        <v>0</v>
      </c>
      <c r="CX846" s="161"/>
      <c r="CY846" s="176">
        <f>IF(PMKAFAAPAYER[[#This Row],[ ]]="Payé",PMKAFAAPAYER[[#This Row],[24.09.2025]],0)</f>
        <v>0</v>
      </c>
      <c r="CZ846" s="17">
        <f t="shared" si="209"/>
        <v>0</v>
      </c>
      <c r="DA846" s="162"/>
      <c r="DB846" s="166">
        <f>IF(PMKAFAAPAYER[[#This Row],[ ]]="Payé",PMKAFAAPAYER[[#This Row],[01.10.2025]],0)</f>
        <v>0</v>
      </c>
      <c r="DC846" s="161"/>
      <c r="DD846" s="166">
        <f>IF(PMKAFAAPAYER[[#This Row],[ ]]="Payé",PMKAFAAPAYER[[#This Row],[08.10.2025]],0)</f>
        <v>0</v>
      </c>
      <c r="DE846" s="161"/>
      <c r="DF846" s="166">
        <f>IF(PMKAFAAPAYER[[#This Row],[ ]]="Payé",PMKAFAAPAYER[[#This Row],[15.10.2025]],0)</f>
        <v>0</v>
      </c>
      <c r="DG846" s="161"/>
      <c r="DH846" s="166">
        <f>IF(PMKAFAAPAYER[[#This Row],[ ]]="Payé",PMKAFAAPAYER[[#This Row],[22.10.2025]],0)</f>
        <v>0</v>
      </c>
      <c r="DI846" s="161"/>
      <c r="DJ846" s="176">
        <f>IF(PMKAFAAPAYER[[#This Row],[ ]]="Payé",PMKAFAAPAYER[[#This Row],[29.10.2025]],0)</f>
        <v>0</v>
      </c>
      <c r="DK846" s="18">
        <f t="shared" si="210"/>
        <v>0</v>
      </c>
      <c r="DL846" s="162"/>
      <c r="DM846" s="166">
        <f>IF(PMKAFAAPAYER[[#This Row],[ ]]="Payé",PMKAFAAPAYER[[#This Row],[05.11.2025]],0)</f>
        <v>0</v>
      </c>
      <c r="DN846" s="161"/>
      <c r="DO846" s="166">
        <f>IF(PMKAFAAPAYER[[#This Row],[ ]]="Payé",PMKAFAAPAYER[[#This Row],[12.11.2025]],0)</f>
        <v>0</v>
      </c>
      <c r="DP846" s="161"/>
      <c r="DQ846" s="166">
        <f>IF(PMKAFAAPAYER[[#This Row],[ ]]="Payé",PMKAFAAPAYER[[#This Row],[19.11.2025]],0)</f>
        <v>0</v>
      </c>
      <c r="DR846" s="161"/>
      <c r="DS846" s="176">
        <f>IF(PMKAFAAPAYER[[#This Row],[ ]]="Payé",PMKAFAAPAYER[[#This Row],[26.11.2025]],0)</f>
        <v>0</v>
      </c>
      <c r="DT846" s="17">
        <f t="shared" si="211"/>
        <v>0</v>
      </c>
      <c r="DU846" s="162"/>
      <c r="DV846" s="166">
        <f>IF(PMKAFAAPAYER[[#This Row],[ ]]="Payé",PMKAFAAPAYER[[#This Row],[03.12.2025]],0)</f>
        <v>0</v>
      </c>
      <c r="DW846" s="161"/>
      <c r="DX846" s="166">
        <f>IF(PMKAFAAPAYER[[#This Row],[ ]]="Payé",PMKAFAAPAYER[[#This Row],[10.12.2025]],0)</f>
        <v>0</v>
      </c>
      <c r="DY846" s="161"/>
      <c r="DZ846" s="166">
        <f>IF(PMKAFAAPAYER[[#This Row],[ ]]="Payé",PMKAFAAPAYER[[#This Row],[17.12.2025]],0)</f>
        <v>0</v>
      </c>
      <c r="EA846" s="161"/>
      <c r="EB846" s="166">
        <f>IF(PMKAFAAPAYER[[#This Row],[ ]]="Payé",PMKAFAAPAYER[[#This Row],[24.12.2025]],0)</f>
        <v>0</v>
      </c>
      <c r="EC846" s="161"/>
      <c r="ED846" s="176">
        <f>IF(PMKAFAAPAYER[[#This Row],[ ]]="Payé",PMKAFAAPAYER[[#This Row],[31.12.2025]],0)</f>
        <v>0</v>
      </c>
      <c r="EE846" s="18">
        <f t="shared" si="212"/>
        <v>0</v>
      </c>
      <c r="EF846" s="11">
        <f t="shared" si="213"/>
        <v>0</v>
      </c>
      <c r="EG846" s="16">
        <f>+PMKAFAAPAYER[[#This Row],[CHF]]-PMKAFAAPAYER[[#This Row],[T2025]]</f>
        <v>0</v>
      </c>
    </row>
    <row r="847" spans="1:137" x14ac:dyDescent="0.3">
      <c r="A847" s="9">
        <f t="shared" si="214"/>
        <v>842</v>
      </c>
      <c r="B847" s="250"/>
      <c r="C847" s="251"/>
      <c r="D847" s="252"/>
      <c r="E847" s="253"/>
      <c r="F847" s="265">
        <f t="shared" si="200"/>
        <v>0</v>
      </c>
      <c r="G847" s="254"/>
      <c r="H847" s="255"/>
      <c r="I847" s="256"/>
      <c r="J847" s="14"/>
      <c r="K847" s="14"/>
      <c r="L847" s="14"/>
      <c r="N847" s="15"/>
      <c r="P847" s="258"/>
      <c r="Q847" s="259"/>
      <c r="R847" s="260"/>
      <c r="S847" s="166">
        <f>IF(PMKAFAAPAYER[[#This Row],[ ]]="Payé",PMKAFAAPAYER[[#This Row],[02.01.2025]],0)</f>
        <v>0</v>
      </c>
      <c r="T847" s="234"/>
      <c r="U847" s="166">
        <f>IF(PMKAFAAPAYER[[#This Row],[ ]]="Payé",PMKAFAAPAYER[[#This Row],[09.01.2025]],0)</f>
        <v>0</v>
      </c>
      <c r="V847" s="234"/>
      <c r="W847" s="166">
        <f>IF(PMKAFAAPAYER[[#This Row],[ ]]="Payé",PMKAFAAPAYER[[#This Row],[16.01.2025]],0)</f>
        <v>0</v>
      </c>
      <c r="X847" s="234"/>
      <c r="Y847" s="166">
        <f>IF(PMKAFAAPAYER[[#This Row],[ ]]="Payé",PMKAFAAPAYER[[#This Row],[23.01.2025]],0)</f>
        <v>0</v>
      </c>
      <c r="Z847" s="234"/>
      <c r="AA847" s="176">
        <f>IF(PMKAFAAPAYER[[#This Row],[ ]]="Payé",PMKAFAAPAYER[[#This Row],[30.01.2025]],0)</f>
        <v>0</v>
      </c>
      <c r="AB847" s="32">
        <f t="shared" si="201"/>
        <v>0</v>
      </c>
      <c r="AC847" s="234"/>
      <c r="AD847" s="166">
        <f>IF(PMKAFAAPAYER[[#This Row],[ ]]="Payé",PMKAFAAPAYER[[#This Row],[06.02.2025]],0)</f>
        <v>0</v>
      </c>
      <c r="AE847" s="234"/>
      <c r="AF847" s="166">
        <f>IF(PMKAFAAPAYER[[#This Row],[ ]]="Payé",PMKAFAAPAYER[[#This Row],[13.02.2025]],0)</f>
        <v>0</v>
      </c>
      <c r="AG847" s="234"/>
      <c r="AH847" s="166">
        <f>IF(PMKAFAAPAYER[[#This Row],[ ]]="Payé",PMKAFAAPAYER[[#This Row],[20.02.2025]],0)</f>
        <v>0</v>
      </c>
      <c r="AI847" s="234"/>
      <c r="AJ847" s="176">
        <f>IF(PMKAFAAPAYER[[#This Row],[ ]]="Payé",PMKAFAAPAYER[[#This Row],[27.02.2025]],0)</f>
        <v>0</v>
      </c>
      <c r="AK847" s="47">
        <f t="shared" si="202"/>
        <v>0</v>
      </c>
      <c r="AL847" s="162"/>
      <c r="AM847" s="166">
        <f>IF(PMKAFAAPAYER[[#This Row],[ ]]="Payé",PMKAFAAPAYER[[#This Row],[05.03.2025]],0)</f>
        <v>0</v>
      </c>
      <c r="AN847" s="161"/>
      <c r="AO847" s="166">
        <f>IF(PMKAFAAPAYER[[#This Row],[ ]]="Payé",PMKAFAAPAYER[[#This Row],[12.03.2025]],0)</f>
        <v>0</v>
      </c>
      <c r="AP847" s="161"/>
      <c r="AQ847" s="166">
        <f>IF(PMKAFAAPAYER[[#This Row],[ ]]="Payé",PMKAFAAPAYER[[#This Row],[19.03.2025]],0)</f>
        <v>0</v>
      </c>
      <c r="AR847" s="161"/>
      <c r="AS847" s="176">
        <f>IF(PMKAFAAPAYER[[#This Row],[ ]]="Payé",PMKAFAAPAYER[[#This Row],[26.03.2025]],0)</f>
        <v>0</v>
      </c>
      <c r="AT847" s="17">
        <f t="shared" si="203"/>
        <v>0</v>
      </c>
      <c r="AU847" s="162"/>
      <c r="AV847" s="166">
        <f>IF(PMKAFAAPAYER[[#This Row],[ ]]="Payé",PMKAFAAPAYER[[#This Row],[02.04.2025]],0)</f>
        <v>0</v>
      </c>
      <c r="AW847" s="161"/>
      <c r="AX847" s="166">
        <f>IF(PMKAFAAPAYER[[#This Row],[ ]]="Payé",PMKAFAAPAYER[[#This Row],[09.04.2025]],0)</f>
        <v>0</v>
      </c>
      <c r="AY847" s="161"/>
      <c r="AZ847" s="166">
        <f>IF(PMKAFAAPAYER[[#This Row],[ ]]="Payé",PMKAFAAPAYER[[#This Row],[16.04.2025]],0)</f>
        <v>0</v>
      </c>
      <c r="BA847" s="161"/>
      <c r="BB847" s="166">
        <f>IF(PMKAFAAPAYER[[#This Row],[ ]]="Payé",PMKAFAAPAYER[[#This Row],[23.04.2025]],0)</f>
        <v>0</v>
      </c>
      <c r="BC847" s="161"/>
      <c r="BD847" s="176">
        <f>IF(PMKAFAAPAYER[[#This Row],[ ]]="Payé",PMKAFAAPAYER[[#This Row],[30.04.2025]],0)</f>
        <v>0</v>
      </c>
      <c r="BE847" s="18">
        <f t="shared" si="204"/>
        <v>0</v>
      </c>
      <c r="BF847" s="162"/>
      <c r="BG847" s="166">
        <f>IF(PMKAFAAPAYER[[#This Row],[ ]]="Payé",PMKAFAAPAYER[[#This Row],[07.05.2025]],0)</f>
        <v>0</v>
      </c>
      <c r="BH847" s="161"/>
      <c r="BI847" s="166">
        <f>IF(PMKAFAAPAYER[[#This Row],[ ]]="Payé",PMKAFAAPAYER[[#This Row],[14.05.2025]],0)</f>
        <v>0</v>
      </c>
      <c r="BJ847" s="161"/>
      <c r="BK847" s="166">
        <f>IF(PMKAFAAPAYER[[#This Row],[ ]]="Payé",PMKAFAAPAYER[[#This Row],[21.05.2025]],0)</f>
        <v>0</v>
      </c>
      <c r="BL847" s="161"/>
      <c r="BM847" s="176">
        <f>IF(PMKAFAAPAYER[[#This Row],[ ]]="Payé",PMKAFAAPAYER[[#This Row],[28.05.2025]],0)</f>
        <v>0</v>
      </c>
      <c r="BN847" s="17">
        <f t="shared" si="205"/>
        <v>0</v>
      </c>
      <c r="BO847" s="162"/>
      <c r="BP847" s="166">
        <f>IF(PMKAFAAPAYER[[#This Row],[ ]]="Payé",PMKAFAAPAYER[[#This Row],[04.06.2025]],0)</f>
        <v>0</v>
      </c>
      <c r="BQ847" s="161"/>
      <c r="BR847" s="166">
        <f>IF(PMKAFAAPAYER[[#This Row],[ ]]="Payé",PMKAFAAPAYER[[#This Row],[11.06.2025]],0)</f>
        <v>0</v>
      </c>
      <c r="BS847" s="161"/>
      <c r="BT847" s="166">
        <f>IF(PMKAFAAPAYER[[#This Row],[ ]]="Payé",PMKAFAAPAYER[[#This Row],[18.06.2025]],0)</f>
        <v>0</v>
      </c>
      <c r="BU847" s="161"/>
      <c r="BV847" s="176">
        <f>IF(PMKAFAAPAYER[[#This Row],[ ]]="Payé",PMKAFAAPAYER[[#This Row],[25.06.2025]],0)</f>
        <v>0</v>
      </c>
      <c r="BW847" s="18">
        <f t="shared" si="206"/>
        <v>0</v>
      </c>
      <c r="BX847" s="162"/>
      <c r="BY847" s="166">
        <f>IF(PMKAFAAPAYER[[#This Row],[ ]]="Payé",PMKAFAAPAYER[[#This Row],[02.07.2025]],0)</f>
        <v>0</v>
      </c>
      <c r="BZ847" s="161"/>
      <c r="CA847" s="166">
        <f>IF(PMKAFAAPAYER[[#This Row],[ ]]="Payé",PMKAFAAPAYER[[#This Row],[09.07.2025]],0)</f>
        <v>0</v>
      </c>
      <c r="CB847" s="161"/>
      <c r="CC847" s="166">
        <f>IF(PMKAFAAPAYER[[#This Row],[ ]]="Payé",PMKAFAAPAYER[[#This Row],[16.07.2025]],0)</f>
        <v>0</v>
      </c>
      <c r="CD847" s="161"/>
      <c r="CE847" s="166">
        <f>IF(PMKAFAAPAYER[[#This Row],[ ]]="Payé",PMKAFAAPAYER[[#This Row],[23.07.2025]],0)</f>
        <v>0</v>
      </c>
      <c r="CF847" s="161"/>
      <c r="CG847" s="176">
        <f>IF(PMKAFAAPAYER[[#This Row],[ ]]="Payé",PMKAFAAPAYER[[#This Row],[30.07.2025]],0)</f>
        <v>0</v>
      </c>
      <c r="CH847" s="17">
        <f t="shared" si="207"/>
        <v>0</v>
      </c>
      <c r="CI847" s="162"/>
      <c r="CJ847" s="166">
        <f>IF(PMKAFAAPAYER[[#This Row],[ ]]="Payé",PMKAFAAPAYER[[#This Row],[06.08.2025]],0)</f>
        <v>0</v>
      </c>
      <c r="CK847" s="161"/>
      <c r="CL847" s="166">
        <f>IF(PMKAFAAPAYER[[#This Row],[ ]]="Payé",PMKAFAAPAYER[[#This Row],[13.08.2025]],0)</f>
        <v>0</v>
      </c>
      <c r="CM847" s="161"/>
      <c r="CN847" s="166">
        <f>IF(PMKAFAAPAYER[[#This Row],[ ]]="Payé",PMKAFAAPAYER[[#This Row],[20.08.2025]],0)</f>
        <v>0</v>
      </c>
      <c r="CO847" s="161"/>
      <c r="CP847" s="176">
        <f>IF(PMKAFAAPAYER[[#This Row],[ ]]="Payé",PMKAFAAPAYER[[#This Row],[27.08.2025]],0)</f>
        <v>0</v>
      </c>
      <c r="CQ847" s="18">
        <f t="shared" si="208"/>
        <v>0</v>
      </c>
      <c r="CR847" s="162"/>
      <c r="CS847" s="166">
        <f>IF(PMKAFAAPAYER[[#This Row],[ ]]="Payé",PMKAFAAPAYER[[#This Row],[03.09.2025]],0)</f>
        <v>0</v>
      </c>
      <c r="CT847" s="161"/>
      <c r="CU847" s="166">
        <f>IF(PMKAFAAPAYER[[#This Row],[ ]]="Payé",PMKAFAAPAYER[[#This Row],[10.09.2025]],0)</f>
        <v>0</v>
      </c>
      <c r="CV847" s="161"/>
      <c r="CW847" s="166">
        <f>IF(PMKAFAAPAYER[[#This Row],[ ]]="Payé",PMKAFAAPAYER[[#This Row],[17.09.2025]],0)</f>
        <v>0</v>
      </c>
      <c r="CX847" s="161"/>
      <c r="CY847" s="176">
        <f>IF(PMKAFAAPAYER[[#This Row],[ ]]="Payé",PMKAFAAPAYER[[#This Row],[24.09.2025]],0)</f>
        <v>0</v>
      </c>
      <c r="CZ847" s="17">
        <f t="shared" si="209"/>
        <v>0</v>
      </c>
      <c r="DA847" s="162"/>
      <c r="DB847" s="166">
        <f>IF(PMKAFAAPAYER[[#This Row],[ ]]="Payé",PMKAFAAPAYER[[#This Row],[01.10.2025]],0)</f>
        <v>0</v>
      </c>
      <c r="DC847" s="161"/>
      <c r="DD847" s="166">
        <f>IF(PMKAFAAPAYER[[#This Row],[ ]]="Payé",PMKAFAAPAYER[[#This Row],[08.10.2025]],0)</f>
        <v>0</v>
      </c>
      <c r="DE847" s="161"/>
      <c r="DF847" s="166">
        <f>IF(PMKAFAAPAYER[[#This Row],[ ]]="Payé",PMKAFAAPAYER[[#This Row],[15.10.2025]],0)</f>
        <v>0</v>
      </c>
      <c r="DG847" s="161"/>
      <c r="DH847" s="166">
        <f>IF(PMKAFAAPAYER[[#This Row],[ ]]="Payé",PMKAFAAPAYER[[#This Row],[22.10.2025]],0)</f>
        <v>0</v>
      </c>
      <c r="DI847" s="161"/>
      <c r="DJ847" s="176">
        <f>IF(PMKAFAAPAYER[[#This Row],[ ]]="Payé",PMKAFAAPAYER[[#This Row],[29.10.2025]],0)</f>
        <v>0</v>
      </c>
      <c r="DK847" s="18">
        <f t="shared" si="210"/>
        <v>0</v>
      </c>
      <c r="DL847" s="162"/>
      <c r="DM847" s="166">
        <f>IF(PMKAFAAPAYER[[#This Row],[ ]]="Payé",PMKAFAAPAYER[[#This Row],[05.11.2025]],0)</f>
        <v>0</v>
      </c>
      <c r="DN847" s="161"/>
      <c r="DO847" s="166">
        <f>IF(PMKAFAAPAYER[[#This Row],[ ]]="Payé",PMKAFAAPAYER[[#This Row],[12.11.2025]],0)</f>
        <v>0</v>
      </c>
      <c r="DP847" s="161"/>
      <c r="DQ847" s="166">
        <f>IF(PMKAFAAPAYER[[#This Row],[ ]]="Payé",PMKAFAAPAYER[[#This Row],[19.11.2025]],0)</f>
        <v>0</v>
      </c>
      <c r="DR847" s="161"/>
      <c r="DS847" s="176">
        <f>IF(PMKAFAAPAYER[[#This Row],[ ]]="Payé",PMKAFAAPAYER[[#This Row],[26.11.2025]],0)</f>
        <v>0</v>
      </c>
      <c r="DT847" s="17">
        <f t="shared" si="211"/>
        <v>0</v>
      </c>
      <c r="DU847" s="162"/>
      <c r="DV847" s="166">
        <f>IF(PMKAFAAPAYER[[#This Row],[ ]]="Payé",PMKAFAAPAYER[[#This Row],[03.12.2025]],0)</f>
        <v>0</v>
      </c>
      <c r="DW847" s="161"/>
      <c r="DX847" s="166">
        <f>IF(PMKAFAAPAYER[[#This Row],[ ]]="Payé",PMKAFAAPAYER[[#This Row],[10.12.2025]],0)</f>
        <v>0</v>
      </c>
      <c r="DY847" s="161"/>
      <c r="DZ847" s="166">
        <f>IF(PMKAFAAPAYER[[#This Row],[ ]]="Payé",PMKAFAAPAYER[[#This Row],[17.12.2025]],0)</f>
        <v>0</v>
      </c>
      <c r="EA847" s="161"/>
      <c r="EB847" s="166">
        <f>IF(PMKAFAAPAYER[[#This Row],[ ]]="Payé",PMKAFAAPAYER[[#This Row],[24.12.2025]],0)</f>
        <v>0</v>
      </c>
      <c r="EC847" s="161"/>
      <c r="ED847" s="176">
        <f>IF(PMKAFAAPAYER[[#This Row],[ ]]="Payé",PMKAFAAPAYER[[#This Row],[31.12.2025]],0)</f>
        <v>0</v>
      </c>
      <c r="EE847" s="18">
        <f t="shared" si="212"/>
        <v>0</v>
      </c>
      <c r="EF847" s="11">
        <f t="shared" si="213"/>
        <v>0</v>
      </c>
      <c r="EG847" s="16">
        <f>+PMKAFAAPAYER[[#This Row],[CHF]]-PMKAFAAPAYER[[#This Row],[T2025]]</f>
        <v>0</v>
      </c>
    </row>
    <row r="848" spans="1:137" x14ac:dyDescent="0.3">
      <c r="A848" s="9">
        <f t="shared" si="214"/>
        <v>843</v>
      </c>
      <c r="B848" s="250"/>
      <c r="C848" s="251"/>
      <c r="D848" s="252"/>
      <c r="E848" s="253"/>
      <c r="F848" s="265">
        <f t="shared" si="200"/>
        <v>0</v>
      </c>
      <c r="G848" s="254"/>
      <c r="H848" s="255"/>
      <c r="I848" s="256"/>
      <c r="J848" s="14"/>
      <c r="K848" s="14"/>
      <c r="L848" s="14"/>
      <c r="N848" s="15"/>
      <c r="P848" s="258"/>
      <c r="Q848" s="259"/>
      <c r="R848" s="260"/>
      <c r="S848" s="166">
        <f>IF(PMKAFAAPAYER[[#This Row],[ ]]="Payé",PMKAFAAPAYER[[#This Row],[02.01.2025]],0)</f>
        <v>0</v>
      </c>
      <c r="T848" s="234"/>
      <c r="U848" s="166">
        <f>IF(PMKAFAAPAYER[[#This Row],[ ]]="Payé",PMKAFAAPAYER[[#This Row],[09.01.2025]],0)</f>
        <v>0</v>
      </c>
      <c r="V848" s="234"/>
      <c r="W848" s="166">
        <f>IF(PMKAFAAPAYER[[#This Row],[ ]]="Payé",PMKAFAAPAYER[[#This Row],[16.01.2025]],0)</f>
        <v>0</v>
      </c>
      <c r="X848" s="234"/>
      <c r="Y848" s="166">
        <f>IF(PMKAFAAPAYER[[#This Row],[ ]]="Payé",PMKAFAAPAYER[[#This Row],[23.01.2025]],0)</f>
        <v>0</v>
      </c>
      <c r="Z848" s="234"/>
      <c r="AA848" s="176">
        <f>IF(PMKAFAAPAYER[[#This Row],[ ]]="Payé",PMKAFAAPAYER[[#This Row],[30.01.2025]],0)</f>
        <v>0</v>
      </c>
      <c r="AB848" s="32">
        <f t="shared" si="201"/>
        <v>0</v>
      </c>
      <c r="AC848" s="234"/>
      <c r="AD848" s="166">
        <f>IF(PMKAFAAPAYER[[#This Row],[ ]]="Payé",PMKAFAAPAYER[[#This Row],[06.02.2025]],0)</f>
        <v>0</v>
      </c>
      <c r="AE848" s="234"/>
      <c r="AF848" s="166">
        <f>IF(PMKAFAAPAYER[[#This Row],[ ]]="Payé",PMKAFAAPAYER[[#This Row],[13.02.2025]],0)</f>
        <v>0</v>
      </c>
      <c r="AG848" s="234"/>
      <c r="AH848" s="166">
        <f>IF(PMKAFAAPAYER[[#This Row],[ ]]="Payé",PMKAFAAPAYER[[#This Row],[20.02.2025]],0)</f>
        <v>0</v>
      </c>
      <c r="AI848" s="234"/>
      <c r="AJ848" s="176">
        <f>IF(PMKAFAAPAYER[[#This Row],[ ]]="Payé",PMKAFAAPAYER[[#This Row],[27.02.2025]],0)</f>
        <v>0</v>
      </c>
      <c r="AK848" s="47">
        <f t="shared" si="202"/>
        <v>0</v>
      </c>
      <c r="AL848" s="162"/>
      <c r="AM848" s="166">
        <f>IF(PMKAFAAPAYER[[#This Row],[ ]]="Payé",PMKAFAAPAYER[[#This Row],[05.03.2025]],0)</f>
        <v>0</v>
      </c>
      <c r="AN848" s="161"/>
      <c r="AO848" s="166">
        <f>IF(PMKAFAAPAYER[[#This Row],[ ]]="Payé",PMKAFAAPAYER[[#This Row],[12.03.2025]],0)</f>
        <v>0</v>
      </c>
      <c r="AP848" s="161"/>
      <c r="AQ848" s="166">
        <f>IF(PMKAFAAPAYER[[#This Row],[ ]]="Payé",PMKAFAAPAYER[[#This Row],[19.03.2025]],0)</f>
        <v>0</v>
      </c>
      <c r="AR848" s="161"/>
      <c r="AS848" s="176">
        <f>IF(PMKAFAAPAYER[[#This Row],[ ]]="Payé",PMKAFAAPAYER[[#This Row],[26.03.2025]],0)</f>
        <v>0</v>
      </c>
      <c r="AT848" s="17">
        <f t="shared" si="203"/>
        <v>0</v>
      </c>
      <c r="AU848" s="162"/>
      <c r="AV848" s="166">
        <f>IF(PMKAFAAPAYER[[#This Row],[ ]]="Payé",PMKAFAAPAYER[[#This Row],[02.04.2025]],0)</f>
        <v>0</v>
      </c>
      <c r="AW848" s="161"/>
      <c r="AX848" s="166">
        <f>IF(PMKAFAAPAYER[[#This Row],[ ]]="Payé",PMKAFAAPAYER[[#This Row],[09.04.2025]],0)</f>
        <v>0</v>
      </c>
      <c r="AY848" s="161"/>
      <c r="AZ848" s="166">
        <f>IF(PMKAFAAPAYER[[#This Row],[ ]]="Payé",PMKAFAAPAYER[[#This Row],[16.04.2025]],0)</f>
        <v>0</v>
      </c>
      <c r="BA848" s="161"/>
      <c r="BB848" s="166">
        <f>IF(PMKAFAAPAYER[[#This Row],[ ]]="Payé",PMKAFAAPAYER[[#This Row],[23.04.2025]],0)</f>
        <v>0</v>
      </c>
      <c r="BC848" s="161"/>
      <c r="BD848" s="176">
        <f>IF(PMKAFAAPAYER[[#This Row],[ ]]="Payé",PMKAFAAPAYER[[#This Row],[30.04.2025]],0)</f>
        <v>0</v>
      </c>
      <c r="BE848" s="18">
        <f t="shared" si="204"/>
        <v>0</v>
      </c>
      <c r="BF848" s="162"/>
      <c r="BG848" s="166">
        <f>IF(PMKAFAAPAYER[[#This Row],[ ]]="Payé",PMKAFAAPAYER[[#This Row],[07.05.2025]],0)</f>
        <v>0</v>
      </c>
      <c r="BH848" s="161"/>
      <c r="BI848" s="166">
        <f>IF(PMKAFAAPAYER[[#This Row],[ ]]="Payé",PMKAFAAPAYER[[#This Row],[14.05.2025]],0)</f>
        <v>0</v>
      </c>
      <c r="BJ848" s="161"/>
      <c r="BK848" s="166">
        <f>IF(PMKAFAAPAYER[[#This Row],[ ]]="Payé",PMKAFAAPAYER[[#This Row],[21.05.2025]],0)</f>
        <v>0</v>
      </c>
      <c r="BL848" s="161"/>
      <c r="BM848" s="176">
        <f>IF(PMKAFAAPAYER[[#This Row],[ ]]="Payé",PMKAFAAPAYER[[#This Row],[28.05.2025]],0)</f>
        <v>0</v>
      </c>
      <c r="BN848" s="17">
        <f t="shared" si="205"/>
        <v>0</v>
      </c>
      <c r="BO848" s="162"/>
      <c r="BP848" s="166">
        <f>IF(PMKAFAAPAYER[[#This Row],[ ]]="Payé",PMKAFAAPAYER[[#This Row],[04.06.2025]],0)</f>
        <v>0</v>
      </c>
      <c r="BQ848" s="161"/>
      <c r="BR848" s="166">
        <f>IF(PMKAFAAPAYER[[#This Row],[ ]]="Payé",PMKAFAAPAYER[[#This Row],[11.06.2025]],0)</f>
        <v>0</v>
      </c>
      <c r="BS848" s="161"/>
      <c r="BT848" s="166">
        <f>IF(PMKAFAAPAYER[[#This Row],[ ]]="Payé",PMKAFAAPAYER[[#This Row],[18.06.2025]],0)</f>
        <v>0</v>
      </c>
      <c r="BU848" s="161"/>
      <c r="BV848" s="176">
        <f>IF(PMKAFAAPAYER[[#This Row],[ ]]="Payé",PMKAFAAPAYER[[#This Row],[25.06.2025]],0)</f>
        <v>0</v>
      </c>
      <c r="BW848" s="18">
        <f t="shared" si="206"/>
        <v>0</v>
      </c>
      <c r="BX848" s="162"/>
      <c r="BY848" s="166">
        <f>IF(PMKAFAAPAYER[[#This Row],[ ]]="Payé",PMKAFAAPAYER[[#This Row],[02.07.2025]],0)</f>
        <v>0</v>
      </c>
      <c r="BZ848" s="161"/>
      <c r="CA848" s="166">
        <f>IF(PMKAFAAPAYER[[#This Row],[ ]]="Payé",PMKAFAAPAYER[[#This Row],[09.07.2025]],0)</f>
        <v>0</v>
      </c>
      <c r="CB848" s="161"/>
      <c r="CC848" s="166">
        <f>IF(PMKAFAAPAYER[[#This Row],[ ]]="Payé",PMKAFAAPAYER[[#This Row],[16.07.2025]],0)</f>
        <v>0</v>
      </c>
      <c r="CD848" s="161"/>
      <c r="CE848" s="166">
        <f>IF(PMKAFAAPAYER[[#This Row],[ ]]="Payé",PMKAFAAPAYER[[#This Row],[23.07.2025]],0)</f>
        <v>0</v>
      </c>
      <c r="CF848" s="161"/>
      <c r="CG848" s="176">
        <f>IF(PMKAFAAPAYER[[#This Row],[ ]]="Payé",PMKAFAAPAYER[[#This Row],[30.07.2025]],0)</f>
        <v>0</v>
      </c>
      <c r="CH848" s="17">
        <f t="shared" si="207"/>
        <v>0</v>
      </c>
      <c r="CI848" s="162"/>
      <c r="CJ848" s="166">
        <f>IF(PMKAFAAPAYER[[#This Row],[ ]]="Payé",PMKAFAAPAYER[[#This Row],[06.08.2025]],0)</f>
        <v>0</v>
      </c>
      <c r="CK848" s="161"/>
      <c r="CL848" s="166">
        <f>IF(PMKAFAAPAYER[[#This Row],[ ]]="Payé",PMKAFAAPAYER[[#This Row],[13.08.2025]],0)</f>
        <v>0</v>
      </c>
      <c r="CM848" s="161"/>
      <c r="CN848" s="166">
        <f>IF(PMKAFAAPAYER[[#This Row],[ ]]="Payé",PMKAFAAPAYER[[#This Row],[20.08.2025]],0)</f>
        <v>0</v>
      </c>
      <c r="CO848" s="161"/>
      <c r="CP848" s="176">
        <f>IF(PMKAFAAPAYER[[#This Row],[ ]]="Payé",PMKAFAAPAYER[[#This Row],[27.08.2025]],0)</f>
        <v>0</v>
      </c>
      <c r="CQ848" s="18">
        <f t="shared" si="208"/>
        <v>0</v>
      </c>
      <c r="CR848" s="162"/>
      <c r="CS848" s="166">
        <f>IF(PMKAFAAPAYER[[#This Row],[ ]]="Payé",PMKAFAAPAYER[[#This Row],[03.09.2025]],0)</f>
        <v>0</v>
      </c>
      <c r="CT848" s="161"/>
      <c r="CU848" s="166">
        <f>IF(PMKAFAAPAYER[[#This Row],[ ]]="Payé",PMKAFAAPAYER[[#This Row],[10.09.2025]],0)</f>
        <v>0</v>
      </c>
      <c r="CV848" s="161"/>
      <c r="CW848" s="166">
        <f>IF(PMKAFAAPAYER[[#This Row],[ ]]="Payé",PMKAFAAPAYER[[#This Row],[17.09.2025]],0)</f>
        <v>0</v>
      </c>
      <c r="CX848" s="161"/>
      <c r="CY848" s="176">
        <f>IF(PMKAFAAPAYER[[#This Row],[ ]]="Payé",PMKAFAAPAYER[[#This Row],[24.09.2025]],0)</f>
        <v>0</v>
      </c>
      <c r="CZ848" s="17">
        <f t="shared" si="209"/>
        <v>0</v>
      </c>
      <c r="DA848" s="162"/>
      <c r="DB848" s="166">
        <f>IF(PMKAFAAPAYER[[#This Row],[ ]]="Payé",PMKAFAAPAYER[[#This Row],[01.10.2025]],0)</f>
        <v>0</v>
      </c>
      <c r="DC848" s="161"/>
      <c r="DD848" s="166">
        <f>IF(PMKAFAAPAYER[[#This Row],[ ]]="Payé",PMKAFAAPAYER[[#This Row],[08.10.2025]],0)</f>
        <v>0</v>
      </c>
      <c r="DE848" s="161"/>
      <c r="DF848" s="166">
        <f>IF(PMKAFAAPAYER[[#This Row],[ ]]="Payé",PMKAFAAPAYER[[#This Row],[15.10.2025]],0)</f>
        <v>0</v>
      </c>
      <c r="DG848" s="161"/>
      <c r="DH848" s="166">
        <f>IF(PMKAFAAPAYER[[#This Row],[ ]]="Payé",PMKAFAAPAYER[[#This Row],[22.10.2025]],0)</f>
        <v>0</v>
      </c>
      <c r="DI848" s="161"/>
      <c r="DJ848" s="176">
        <f>IF(PMKAFAAPAYER[[#This Row],[ ]]="Payé",PMKAFAAPAYER[[#This Row],[29.10.2025]],0)</f>
        <v>0</v>
      </c>
      <c r="DK848" s="18">
        <f t="shared" si="210"/>
        <v>0</v>
      </c>
      <c r="DL848" s="162"/>
      <c r="DM848" s="166">
        <f>IF(PMKAFAAPAYER[[#This Row],[ ]]="Payé",PMKAFAAPAYER[[#This Row],[05.11.2025]],0)</f>
        <v>0</v>
      </c>
      <c r="DN848" s="161"/>
      <c r="DO848" s="166">
        <f>IF(PMKAFAAPAYER[[#This Row],[ ]]="Payé",PMKAFAAPAYER[[#This Row],[12.11.2025]],0)</f>
        <v>0</v>
      </c>
      <c r="DP848" s="161"/>
      <c r="DQ848" s="166">
        <f>IF(PMKAFAAPAYER[[#This Row],[ ]]="Payé",PMKAFAAPAYER[[#This Row],[19.11.2025]],0)</f>
        <v>0</v>
      </c>
      <c r="DR848" s="161"/>
      <c r="DS848" s="176">
        <f>IF(PMKAFAAPAYER[[#This Row],[ ]]="Payé",PMKAFAAPAYER[[#This Row],[26.11.2025]],0)</f>
        <v>0</v>
      </c>
      <c r="DT848" s="17">
        <f t="shared" si="211"/>
        <v>0</v>
      </c>
      <c r="DU848" s="162"/>
      <c r="DV848" s="166">
        <f>IF(PMKAFAAPAYER[[#This Row],[ ]]="Payé",PMKAFAAPAYER[[#This Row],[03.12.2025]],0)</f>
        <v>0</v>
      </c>
      <c r="DW848" s="161"/>
      <c r="DX848" s="166">
        <f>IF(PMKAFAAPAYER[[#This Row],[ ]]="Payé",PMKAFAAPAYER[[#This Row],[10.12.2025]],0)</f>
        <v>0</v>
      </c>
      <c r="DY848" s="161"/>
      <c r="DZ848" s="166">
        <f>IF(PMKAFAAPAYER[[#This Row],[ ]]="Payé",PMKAFAAPAYER[[#This Row],[17.12.2025]],0)</f>
        <v>0</v>
      </c>
      <c r="EA848" s="161"/>
      <c r="EB848" s="166">
        <f>IF(PMKAFAAPAYER[[#This Row],[ ]]="Payé",PMKAFAAPAYER[[#This Row],[24.12.2025]],0)</f>
        <v>0</v>
      </c>
      <c r="EC848" s="161"/>
      <c r="ED848" s="176">
        <f>IF(PMKAFAAPAYER[[#This Row],[ ]]="Payé",PMKAFAAPAYER[[#This Row],[31.12.2025]],0)</f>
        <v>0</v>
      </c>
      <c r="EE848" s="18">
        <f t="shared" si="212"/>
        <v>0</v>
      </c>
      <c r="EF848" s="11">
        <f t="shared" si="213"/>
        <v>0</v>
      </c>
      <c r="EG848" s="16">
        <f>+PMKAFAAPAYER[[#This Row],[CHF]]-PMKAFAAPAYER[[#This Row],[T2025]]</f>
        <v>0</v>
      </c>
    </row>
    <row r="849" spans="1:137" x14ac:dyDescent="0.3">
      <c r="A849" s="9">
        <f t="shared" si="214"/>
        <v>844</v>
      </c>
      <c r="B849" s="250"/>
      <c r="C849" s="251"/>
      <c r="D849" s="252"/>
      <c r="E849" s="253"/>
      <c r="F849" s="265">
        <f t="shared" si="200"/>
        <v>0</v>
      </c>
      <c r="G849" s="254"/>
      <c r="H849" s="255"/>
      <c r="I849" s="256"/>
      <c r="J849" s="14"/>
      <c r="K849" s="14"/>
      <c r="L849" s="14"/>
      <c r="N849" s="15"/>
      <c r="P849" s="258"/>
      <c r="Q849" s="259"/>
      <c r="R849" s="260"/>
      <c r="S849" s="166">
        <f>IF(PMKAFAAPAYER[[#This Row],[ ]]="Payé",PMKAFAAPAYER[[#This Row],[02.01.2025]],0)</f>
        <v>0</v>
      </c>
      <c r="T849" s="234"/>
      <c r="U849" s="166">
        <f>IF(PMKAFAAPAYER[[#This Row],[ ]]="Payé",PMKAFAAPAYER[[#This Row],[09.01.2025]],0)</f>
        <v>0</v>
      </c>
      <c r="V849" s="234"/>
      <c r="W849" s="166">
        <f>IF(PMKAFAAPAYER[[#This Row],[ ]]="Payé",PMKAFAAPAYER[[#This Row],[16.01.2025]],0)</f>
        <v>0</v>
      </c>
      <c r="X849" s="234"/>
      <c r="Y849" s="166">
        <f>IF(PMKAFAAPAYER[[#This Row],[ ]]="Payé",PMKAFAAPAYER[[#This Row],[23.01.2025]],0)</f>
        <v>0</v>
      </c>
      <c r="Z849" s="234"/>
      <c r="AA849" s="176">
        <f>IF(PMKAFAAPAYER[[#This Row],[ ]]="Payé",PMKAFAAPAYER[[#This Row],[30.01.2025]],0)</f>
        <v>0</v>
      </c>
      <c r="AB849" s="32">
        <f t="shared" si="201"/>
        <v>0</v>
      </c>
      <c r="AC849" s="234"/>
      <c r="AD849" s="166">
        <f>IF(PMKAFAAPAYER[[#This Row],[ ]]="Payé",PMKAFAAPAYER[[#This Row],[06.02.2025]],0)</f>
        <v>0</v>
      </c>
      <c r="AE849" s="234"/>
      <c r="AF849" s="166">
        <f>IF(PMKAFAAPAYER[[#This Row],[ ]]="Payé",PMKAFAAPAYER[[#This Row],[13.02.2025]],0)</f>
        <v>0</v>
      </c>
      <c r="AG849" s="234"/>
      <c r="AH849" s="166">
        <f>IF(PMKAFAAPAYER[[#This Row],[ ]]="Payé",PMKAFAAPAYER[[#This Row],[20.02.2025]],0)</f>
        <v>0</v>
      </c>
      <c r="AI849" s="234"/>
      <c r="AJ849" s="176">
        <f>IF(PMKAFAAPAYER[[#This Row],[ ]]="Payé",PMKAFAAPAYER[[#This Row],[27.02.2025]],0)</f>
        <v>0</v>
      </c>
      <c r="AK849" s="47">
        <f t="shared" si="202"/>
        <v>0</v>
      </c>
      <c r="AL849" s="162"/>
      <c r="AM849" s="166">
        <f>IF(PMKAFAAPAYER[[#This Row],[ ]]="Payé",PMKAFAAPAYER[[#This Row],[05.03.2025]],0)</f>
        <v>0</v>
      </c>
      <c r="AN849" s="161"/>
      <c r="AO849" s="166">
        <f>IF(PMKAFAAPAYER[[#This Row],[ ]]="Payé",PMKAFAAPAYER[[#This Row],[12.03.2025]],0)</f>
        <v>0</v>
      </c>
      <c r="AP849" s="161"/>
      <c r="AQ849" s="166">
        <f>IF(PMKAFAAPAYER[[#This Row],[ ]]="Payé",PMKAFAAPAYER[[#This Row],[19.03.2025]],0)</f>
        <v>0</v>
      </c>
      <c r="AR849" s="161"/>
      <c r="AS849" s="176">
        <f>IF(PMKAFAAPAYER[[#This Row],[ ]]="Payé",PMKAFAAPAYER[[#This Row],[26.03.2025]],0)</f>
        <v>0</v>
      </c>
      <c r="AT849" s="17">
        <f t="shared" si="203"/>
        <v>0</v>
      </c>
      <c r="AU849" s="162"/>
      <c r="AV849" s="166">
        <f>IF(PMKAFAAPAYER[[#This Row],[ ]]="Payé",PMKAFAAPAYER[[#This Row],[02.04.2025]],0)</f>
        <v>0</v>
      </c>
      <c r="AW849" s="161"/>
      <c r="AX849" s="166">
        <f>IF(PMKAFAAPAYER[[#This Row],[ ]]="Payé",PMKAFAAPAYER[[#This Row],[09.04.2025]],0)</f>
        <v>0</v>
      </c>
      <c r="AY849" s="161"/>
      <c r="AZ849" s="166">
        <f>IF(PMKAFAAPAYER[[#This Row],[ ]]="Payé",PMKAFAAPAYER[[#This Row],[16.04.2025]],0)</f>
        <v>0</v>
      </c>
      <c r="BA849" s="161"/>
      <c r="BB849" s="166">
        <f>IF(PMKAFAAPAYER[[#This Row],[ ]]="Payé",PMKAFAAPAYER[[#This Row],[23.04.2025]],0)</f>
        <v>0</v>
      </c>
      <c r="BC849" s="161"/>
      <c r="BD849" s="176">
        <f>IF(PMKAFAAPAYER[[#This Row],[ ]]="Payé",PMKAFAAPAYER[[#This Row],[30.04.2025]],0)</f>
        <v>0</v>
      </c>
      <c r="BE849" s="18">
        <f t="shared" si="204"/>
        <v>0</v>
      </c>
      <c r="BF849" s="162"/>
      <c r="BG849" s="166">
        <f>IF(PMKAFAAPAYER[[#This Row],[ ]]="Payé",PMKAFAAPAYER[[#This Row],[07.05.2025]],0)</f>
        <v>0</v>
      </c>
      <c r="BH849" s="161"/>
      <c r="BI849" s="166">
        <f>IF(PMKAFAAPAYER[[#This Row],[ ]]="Payé",PMKAFAAPAYER[[#This Row],[14.05.2025]],0)</f>
        <v>0</v>
      </c>
      <c r="BJ849" s="161"/>
      <c r="BK849" s="166">
        <f>IF(PMKAFAAPAYER[[#This Row],[ ]]="Payé",PMKAFAAPAYER[[#This Row],[21.05.2025]],0)</f>
        <v>0</v>
      </c>
      <c r="BL849" s="161"/>
      <c r="BM849" s="176">
        <f>IF(PMKAFAAPAYER[[#This Row],[ ]]="Payé",PMKAFAAPAYER[[#This Row],[28.05.2025]],0)</f>
        <v>0</v>
      </c>
      <c r="BN849" s="17">
        <f t="shared" si="205"/>
        <v>0</v>
      </c>
      <c r="BO849" s="162"/>
      <c r="BP849" s="166">
        <f>IF(PMKAFAAPAYER[[#This Row],[ ]]="Payé",PMKAFAAPAYER[[#This Row],[04.06.2025]],0)</f>
        <v>0</v>
      </c>
      <c r="BQ849" s="161"/>
      <c r="BR849" s="166">
        <f>IF(PMKAFAAPAYER[[#This Row],[ ]]="Payé",PMKAFAAPAYER[[#This Row],[11.06.2025]],0)</f>
        <v>0</v>
      </c>
      <c r="BS849" s="161"/>
      <c r="BT849" s="166">
        <f>IF(PMKAFAAPAYER[[#This Row],[ ]]="Payé",PMKAFAAPAYER[[#This Row],[18.06.2025]],0)</f>
        <v>0</v>
      </c>
      <c r="BU849" s="161"/>
      <c r="BV849" s="176">
        <f>IF(PMKAFAAPAYER[[#This Row],[ ]]="Payé",PMKAFAAPAYER[[#This Row],[25.06.2025]],0)</f>
        <v>0</v>
      </c>
      <c r="BW849" s="18">
        <f t="shared" si="206"/>
        <v>0</v>
      </c>
      <c r="BX849" s="162"/>
      <c r="BY849" s="166">
        <f>IF(PMKAFAAPAYER[[#This Row],[ ]]="Payé",PMKAFAAPAYER[[#This Row],[02.07.2025]],0)</f>
        <v>0</v>
      </c>
      <c r="BZ849" s="161"/>
      <c r="CA849" s="166">
        <f>IF(PMKAFAAPAYER[[#This Row],[ ]]="Payé",PMKAFAAPAYER[[#This Row],[09.07.2025]],0)</f>
        <v>0</v>
      </c>
      <c r="CB849" s="161"/>
      <c r="CC849" s="166">
        <f>IF(PMKAFAAPAYER[[#This Row],[ ]]="Payé",PMKAFAAPAYER[[#This Row],[16.07.2025]],0)</f>
        <v>0</v>
      </c>
      <c r="CD849" s="161"/>
      <c r="CE849" s="166">
        <f>IF(PMKAFAAPAYER[[#This Row],[ ]]="Payé",PMKAFAAPAYER[[#This Row],[23.07.2025]],0)</f>
        <v>0</v>
      </c>
      <c r="CF849" s="161"/>
      <c r="CG849" s="176">
        <f>IF(PMKAFAAPAYER[[#This Row],[ ]]="Payé",PMKAFAAPAYER[[#This Row],[30.07.2025]],0)</f>
        <v>0</v>
      </c>
      <c r="CH849" s="17">
        <f t="shared" si="207"/>
        <v>0</v>
      </c>
      <c r="CI849" s="162"/>
      <c r="CJ849" s="166">
        <f>IF(PMKAFAAPAYER[[#This Row],[ ]]="Payé",PMKAFAAPAYER[[#This Row],[06.08.2025]],0)</f>
        <v>0</v>
      </c>
      <c r="CK849" s="161"/>
      <c r="CL849" s="166">
        <f>IF(PMKAFAAPAYER[[#This Row],[ ]]="Payé",PMKAFAAPAYER[[#This Row],[13.08.2025]],0)</f>
        <v>0</v>
      </c>
      <c r="CM849" s="161"/>
      <c r="CN849" s="166">
        <f>IF(PMKAFAAPAYER[[#This Row],[ ]]="Payé",PMKAFAAPAYER[[#This Row],[20.08.2025]],0)</f>
        <v>0</v>
      </c>
      <c r="CO849" s="161"/>
      <c r="CP849" s="176">
        <f>IF(PMKAFAAPAYER[[#This Row],[ ]]="Payé",PMKAFAAPAYER[[#This Row],[27.08.2025]],0)</f>
        <v>0</v>
      </c>
      <c r="CQ849" s="18">
        <f t="shared" si="208"/>
        <v>0</v>
      </c>
      <c r="CR849" s="162"/>
      <c r="CS849" s="166">
        <f>IF(PMKAFAAPAYER[[#This Row],[ ]]="Payé",PMKAFAAPAYER[[#This Row],[03.09.2025]],0)</f>
        <v>0</v>
      </c>
      <c r="CT849" s="161"/>
      <c r="CU849" s="166">
        <f>IF(PMKAFAAPAYER[[#This Row],[ ]]="Payé",PMKAFAAPAYER[[#This Row],[10.09.2025]],0)</f>
        <v>0</v>
      </c>
      <c r="CV849" s="161"/>
      <c r="CW849" s="166">
        <f>IF(PMKAFAAPAYER[[#This Row],[ ]]="Payé",PMKAFAAPAYER[[#This Row],[17.09.2025]],0)</f>
        <v>0</v>
      </c>
      <c r="CX849" s="161"/>
      <c r="CY849" s="176">
        <f>IF(PMKAFAAPAYER[[#This Row],[ ]]="Payé",PMKAFAAPAYER[[#This Row],[24.09.2025]],0)</f>
        <v>0</v>
      </c>
      <c r="CZ849" s="17">
        <f t="shared" si="209"/>
        <v>0</v>
      </c>
      <c r="DA849" s="162"/>
      <c r="DB849" s="166">
        <f>IF(PMKAFAAPAYER[[#This Row],[ ]]="Payé",PMKAFAAPAYER[[#This Row],[01.10.2025]],0)</f>
        <v>0</v>
      </c>
      <c r="DC849" s="161"/>
      <c r="DD849" s="166">
        <f>IF(PMKAFAAPAYER[[#This Row],[ ]]="Payé",PMKAFAAPAYER[[#This Row],[08.10.2025]],0)</f>
        <v>0</v>
      </c>
      <c r="DE849" s="161"/>
      <c r="DF849" s="166">
        <f>IF(PMKAFAAPAYER[[#This Row],[ ]]="Payé",PMKAFAAPAYER[[#This Row],[15.10.2025]],0)</f>
        <v>0</v>
      </c>
      <c r="DG849" s="161"/>
      <c r="DH849" s="166">
        <f>IF(PMKAFAAPAYER[[#This Row],[ ]]="Payé",PMKAFAAPAYER[[#This Row],[22.10.2025]],0)</f>
        <v>0</v>
      </c>
      <c r="DI849" s="161"/>
      <c r="DJ849" s="176">
        <f>IF(PMKAFAAPAYER[[#This Row],[ ]]="Payé",PMKAFAAPAYER[[#This Row],[29.10.2025]],0)</f>
        <v>0</v>
      </c>
      <c r="DK849" s="18">
        <f t="shared" si="210"/>
        <v>0</v>
      </c>
      <c r="DL849" s="162"/>
      <c r="DM849" s="166">
        <f>IF(PMKAFAAPAYER[[#This Row],[ ]]="Payé",PMKAFAAPAYER[[#This Row],[05.11.2025]],0)</f>
        <v>0</v>
      </c>
      <c r="DN849" s="161"/>
      <c r="DO849" s="166">
        <f>IF(PMKAFAAPAYER[[#This Row],[ ]]="Payé",PMKAFAAPAYER[[#This Row],[12.11.2025]],0)</f>
        <v>0</v>
      </c>
      <c r="DP849" s="161"/>
      <c r="DQ849" s="166">
        <f>IF(PMKAFAAPAYER[[#This Row],[ ]]="Payé",PMKAFAAPAYER[[#This Row],[19.11.2025]],0)</f>
        <v>0</v>
      </c>
      <c r="DR849" s="161"/>
      <c r="DS849" s="176">
        <f>IF(PMKAFAAPAYER[[#This Row],[ ]]="Payé",PMKAFAAPAYER[[#This Row],[26.11.2025]],0)</f>
        <v>0</v>
      </c>
      <c r="DT849" s="17">
        <f t="shared" si="211"/>
        <v>0</v>
      </c>
      <c r="DU849" s="162"/>
      <c r="DV849" s="166">
        <f>IF(PMKAFAAPAYER[[#This Row],[ ]]="Payé",PMKAFAAPAYER[[#This Row],[03.12.2025]],0)</f>
        <v>0</v>
      </c>
      <c r="DW849" s="161"/>
      <c r="DX849" s="166">
        <f>IF(PMKAFAAPAYER[[#This Row],[ ]]="Payé",PMKAFAAPAYER[[#This Row],[10.12.2025]],0)</f>
        <v>0</v>
      </c>
      <c r="DY849" s="161"/>
      <c r="DZ849" s="166">
        <f>IF(PMKAFAAPAYER[[#This Row],[ ]]="Payé",PMKAFAAPAYER[[#This Row],[17.12.2025]],0)</f>
        <v>0</v>
      </c>
      <c r="EA849" s="161"/>
      <c r="EB849" s="166">
        <f>IF(PMKAFAAPAYER[[#This Row],[ ]]="Payé",PMKAFAAPAYER[[#This Row],[24.12.2025]],0)</f>
        <v>0</v>
      </c>
      <c r="EC849" s="161"/>
      <c r="ED849" s="176">
        <f>IF(PMKAFAAPAYER[[#This Row],[ ]]="Payé",PMKAFAAPAYER[[#This Row],[31.12.2025]],0)</f>
        <v>0</v>
      </c>
      <c r="EE849" s="18">
        <f t="shared" si="212"/>
        <v>0</v>
      </c>
      <c r="EF849" s="11">
        <f t="shared" si="213"/>
        <v>0</v>
      </c>
      <c r="EG849" s="16">
        <f>+PMKAFAAPAYER[[#This Row],[CHF]]-PMKAFAAPAYER[[#This Row],[T2025]]</f>
        <v>0</v>
      </c>
    </row>
    <row r="850" spans="1:137" x14ac:dyDescent="0.3">
      <c r="A850" s="9">
        <f t="shared" si="214"/>
        <v>845</v>
      </c>
      <c r="B850" s="250"/>
      <c r="C850" s="251"/>
      <c r="D850" s="252"/>
      <c r="E850" s="253"/>
      <c r="F850" s="265">
        <f t="shared" si="200"/>
        <v>0</v>
      </c>
      <c r="G850" s="254"/>
      <c r="H850" s="255"/>
      <c r="I850" s="256"/>
      <c r="J850" s="14"/>
      <c r="K850" s="14"/>
      <c r="L850" s="14"/>
      <c r="N850" s="15"/>
      <c r="P850" s="258"/>
      <c r="Q850" s="259"/>
      <c r="R850" s="260"/>
      <c r="S850" s="166">
        <f>IF(PMKAFAAPAYER[[#This Row],[ ]]="Payé",PMKAFAAPAYER[[#This Row],[02.01.2025]],0)</f>
        <v>0</v>
      </c>
      <c r="T850" s="234"/>
      <c r="U850" s="166">
        <f>IF(PMKAFAAPAYER[[#This Row],[ ]]="Payé",PMKAFAAPAYER[[#This Row],[09.01.2025]],0)</f>
        <v>0</v>
      </c>
      <c r="V850" s="234"/>
      <c r="W850" s="166">
        <f>IF(PMKAFAAPAYER[[#This Row],[ ]]="Payé",PMKAFAAPAYER[[#This Row],[16.01.2025]],0)</f>
        <v>0</v>
      </c>
      <c r="X850" s="234"/>
      <c r="Y850" s="166">
        <f>IF(PMKAFAAPAYER[[#This Row],[ ]]="Payé",PMKAFAAPAYER[[#This Row],[23.01.2025]],0)</f>
        <v>0</v>
      </c>
      <c r="Z850" s="234"/>
      <c r="AA850" s="176">
        <f>IF(PMKAFAAPAYER[[#This Row],[ ]]="Payé",PMKAFAAPAYER[[#This Row],[30.01.2025]],0)</f>
        <v>0</v>
      </c>
      <c r="AB850" s="32">
        <f t="shared" si="201"/>
        <v>0</v>
      </c>
      <c r="AC850" s="234"/>
      <c r="AD850" s="166">
        <f>IF(PMKAFAAPAYER[[#This Row],[ ]]="Payé",PMKAFAAPAYER[[#This Row],[06.02.2025]],0)</f>
        <v>0</v>
      </c>
      <c r="AE850" s="234"/>
      <c r="AF850" s="166">
        <f>IF(PMKAFAAPAYER[[#This Row],[ ]]="Payé",PMKAFAAPAYER[[#This Row],[13.02.2025]],0)</f>
        <v>0</v>
      </c>
      <c r="AG850" s="234"/>
      <c r="AH850" s="166">
        <f>IF(PMKAFAAPAYER[[#This Row],[ ]]="Payé",PMKAFAAPAYER[[#This Row],[20.02.2025]],0)</f>
        <v>0</v>
      </c>
      <c r="AI850" s="234"/>
      <c r="AJ850" s="176">
        <f>IF(PMKAFAAPAYER[[#This Row],[ ]]="Payé",PMKAFAAPAYER[[#This Row],[27.02.2025]],0)</f>
        <v>0</v>
      </c>
      <c r="AK850" s="47">
        <f t="shared" si="202"/>
        <v>0</v>
      </c>
      <c r="AL850" s="162"/>
      <c r="AM850" s="166">
        <f>IF(PMKAFAAPAYER[[#This Row],[ ]]="Payé",PMKAFAAPAYER[[#This Row],[05.03.2025]],0)</f>
        <v>0</v>
      </c>
      <c r="AN850" s="161"/>
      <c r="AO850" s="166">
        <f>IF(PMKAFAAPAYER[[#This Row],[ ]]="Payé",PMKAFAAPAYER[[#This Row],[12.03.2025]],0)</f>
        <v>0</v>
      </c>
      <c r="AP850" s="161"/>
      <c r="AQ850" s="166">
        <f>IF(PMKAFAAPAYER[[#This Row],[ ]]="Payé",PMKAFAAPAYER[[#This Row],[19.03.2025]],0)</f>
        <v>0</v>
      </c>
      <c r="AR850" s="161"/>
      <c r="AS850" s="176">
        <f>IF(PMKAFAAPAYER[[#This Row],[ ]]="Payé",PMKAFAAPAYER[[#This Row],[26.03.2025]],0)</f>
        <v>0</v>
      </c>
      <c r="AT850" s="17">
        <f t="shared" si="203"/>
        <v>0</v>
      </c>
      <c r="AU850" s="162"/>
      <c r="AV850" s="166">
        <f>IF(PMKAFAAPAYER[[#This Row],[ ]]="Payé",PMKAFAAPAYER[[#This Row],[02.04.2025]],0)</f>
        <v>0</v>
      </c>
      <c r="AW850" s="161"/>
      <c r="AX850" s="166">
        <f>IF(PMKAFAAPAYER[[#This Row],[ ]]="Payé",PMKAFAAPAYER[[#This Row],[09.04.2025]],0)</f>
        <v>0</v>
      </c>
      <c r="AY850" s="161"/>
      <c r="AZ850" s="166">
        <f>IF(PMKAFAAPAYER[[#This Row],[ ]]="Payé",PMKAFAAPAYER[[#This Row],[16.04.2025]],0)</f>
        <v>0</v>
      </c>
      <c r="BA850" s="161"/>
      <c r="BB850" s="166">
        <f>IF(PMKAFAAPAYER[[#This Row],[ ]]="Payé",PMKAFAAPAYER[[#This Row],[23.04.2025]],0)</f>
        <v>0</v>
      </c>
      <c r="BC850" s="161"/>
      <c r="BD850" s="176">
        <f>IF(PMKAFAAPAYER[[#This Row],[ ]]="Payé",PMKAFAAPAYER[[#This Row],[30.04.2025]],0)</f>
        <v>0</v>
      </c>
      <c r="BE850" s="18">
        <f t="shared" si="204"/>
        <v>0</v>
      </c>
      <c r="BF850" s="162"/>
      <c r="BG850" s="166">
        <f>IF(PMKAFAAPAYER[[#This Row],[ ]]="Payé",PMKAFAAPAYER[[#This Row],[07.05.2025]],0)</f>
        <v>0</v>
      </c>
      <c r="BH850" s="161"/>
      <c r="BI850" s="166">
        <f>IF(PMKAFAAPAYER[[#This Row],[ ]]="Payé",PMKAFAAPAYER[[#This Row],[14.05.2025]],0)</f>
        <v>0</v>
      </c>
      <c r="BJ850" s="161"/>
      <c r="BK850" s="166">
        <f>IF(PMKAFAAPAYER[[#This Row],[ ]]="Payé",PMKAFAAPAYER[[#This Row],[21.05.2025]],0)</f>
        <v>0</v>
      </c>
      <c r="BL850" s="161"/>
      <c r="BM850" s="176">
        <f>IF(PMKAFAAPAYER[[#This Row],[ ]]="Payé",PMKAFAAPAYER[[#This Row],[28.05.2025]],0)</f>
        <v>0</v>
      </c>
      <c r="BN850" s="17">
        <f t="shared" si="205"/>
        <v>0</v>
      </c>
      <c r="BO850" s="162"/>
      <c r="BP850" s="166">
        <f>IF(PMKAFAAPAYER[[#This Row],[ ]]="Payé",PMKAFAAPAYER[[#This Row],[04.06.2025]],0)</f>
        <v>0</v>
      </c>
      <c r="BQ850" s="161"/>
      <c r="BR850" s="166">
        <f>IF(PMKAFAAPAYER[[#This Row],[ ]]="Payé",PMKAFAAPAYER[[#This Row],[11.06.2025]],0)</f>
        <v>0</v>
      </c>
      <c r="BS850" s="161"/>
      <c r="BT850" s="166">
        <f>IF(PMKAFAAPAYER[[#This Row],[ ]]="Payé",PMKAFAAPAYER[[#This Row],[18.06.2025]],0)</f>
        <v>0</v>
      </c>
      <c r="BU850" s="161"/>
      <c r="BV850" s="176">
        <f>IF(PMKAFAAPAYER[[#This Row],[ ]]="Payé",PMKAFAAPAYER[[#This Row],[25.06.2025]],0)</f>
        <v>0</v>
      </c>
      <c r="BW850" s="18">
        <f t="shared" si="206"/>
        <v>0</v>
      </c>
      <c r="BX850" s="162"/>
      <c r="BY850" s="166">
        <f>IF(PMKAFAAPAYER[[#This Row],[ ]]="Payé",PMKAFAAPAYER[[#This Row],[02.07.2025]],0)</f>
        <v>0</v>
      </c>
      <c r="BZ850" s="161"/>
      <c r="CA850" s="166">
        <f>IF(PMKAFAAPAYER[[#This Row],[ ]]="Payé",PMKAFAAPAYER[[#This Row],[09.07.2025]],0)</f>
        <v>0</v>
      </c>
      <c r="CB850" s="161"/>
      <c r="CC850" s="166">
        <f>IF(PMKAFAAPAYER[[#This Row],[ ]]="Payé",PMKAFAAPAYER[[#This Row],[16.07.2025]],0)</f>
        <v>0</v>
      </c>
      <c r="CD850" s="161"/>
      <c r="CE850" s="166">
        <f>IF(PMKAFAAPAYER[[#This Row],[ ]]="Payé",PMKAFAAPAYER[[#This Row],[23.07.2025]],0)</f>
        <v>0</v>
      </c>
      <c r="CF850" s="161"/>
      <c r="CG850" s="176">
        <f>IF(PMKAFAAPAYER[[#This Row],[ ]]="Payé",PMKAFAAPAYER[[#This Row],[30.07.2025]],0)</f>
        <v>0</v>
      </c>
      <c r="CH850" s="17">
        <f t="shared" si="207"/>
        <v>0</v>
      </c>
      <c r="CI850" s="162"/>
      <c r="CJ850" s="166">
        <f>IF(PMKAFAAPAYER[[#This Row],[ ]]="Payé",PMKAFAAPAYER[[#This Row],[06.08.2025]],0)</f>
        <v>0</v>
      </c>
      <c r="CK850" s="161"/>
      <c r="CL850" s="166">
        <f>IF(PMKAFAAPAYER[[#This Row],[ ]]="Payé",PMKAFAAPAYER[[#This Row],[13.08.2025]],0)</f>
        <v>0</v>
      </c>
      <c r="CM850" s="161"/>
      <c r="CN850" s="166">
        <f>IF(PMKAFAAPAYER[[#This Row],[ ]]="Payé",PMKAFAAPAYER[[#This Row],[20.08.2025]],0)</f>
        <v>0</v>
      </c>
      <c r="CO850" s="161"/>
      <c r="CP850" s="176">
        <f>IF(PMKAFAAPAYER[[#This Row],[ ]]="Payé",PMKAFAAPAYER[[#This Row],[27.08.2025]],0)</f>
        <v>0</v>
      </c>
      <c r="CQ850" s="18">
        <f t="shared" si="208"/>
        <v>0</v>
      </c>
      <c r="CR850" s="162"/>
      <c r="CS850" s="166">
        <f>IF(PMKAFAAPAYER[[#This Row],[ ]]="Payé",PMKAFAAPAYER[[#This Row],[03.09.2025]],0)</f>
        <v>0</v>
      </c>
      <c r="CT850" s="161"/>
      <c r="CU850" s="166">
        <f>IF(PMKAFAAPAYER[[#This Row],[ ]]="Payé",PMKAFAAPAYER[[#This Row],[10.09.2025]],0)</f>
        <v>0</v>
      </c>
      <c r="CV850" s="161"/>
      <c r="CW850" s="166">
        <f>IF(PMKAFAAPAYER[[#This Row],[ ]]="Payé",PMKAFAAPAYER[[#This Row],[17.09.2025]],0)</f>
        <v>0</v>
      </c>
      <c r="CX850" s="161"/>
      <c r="CY850" s="176">
        <f>IF(PMKAFAAPAYER[[#This Row],[ ]]="Payé",PMKAFAAPAYER[[#This Row],[24.09.2025]],0)</f>
        <v>0</v>
      </c>
      <c r="CZ850" s="17">
        <f t="shared" si="209"/>
        <v>0</v>
      </c>
      <c r="DA850" s="162"/>
      <c r="DB850" s="166">
        <f>IF(PMKAFAAPAYER[[#This Row],[ ]]="Payé",PMKAFAAPAYER[[#This Row],[01.10.2025]],0)</f>
        <v>0</v>
      </c>
      <c r="DC850" s="161"/>
      <c r="DD850" s="166">
        <f>IF(PMKAFAAPAYER[[#This Row],[ ]]="Payé",PMKAFAAPAYER[[#This Row],[08.10.2025]],0)</f>
        <v>0</v>
      </c>
      <c r="DE850" s="161"/>
      <c r="DF850" s="166">
        <f>IF(PMKAFAAPAYER[[#This Row],[ ]]="Payé",PMKAFAAPAYER[[#This Row],[15.10.2025]],0)</f>
        <v>0</v>
      </c>
      <c r="DG850" s="161"/>
      <c r="DH850" s="166">
        <f>IF(PMKAFAAPAYER[[#This Row],[ ]]="Payé",PMKAFAAPAYER[[#This Row],[22.10.2025]],0)</f>
        <v>0</v>
      </c>
      <c r="DI850" s="161"/>
      <c r="DJ850" s="176">
        <f>IF(PMKAFAAPAYER[[#This Row],[ ]]="Payé",PMKAFAAPAYER[[#This Row],[29.10.2025]],0)</f>
        <v>0</v>
      </c>
      <c r="DK850" s="18">
        <f t="shared" si="210"/>
        <v>0</v>
      </c>
      <c r="DL850" s="162"/>
      <c r="DM850" s="166">
        <f>IF(PMKAFAAPAYER[[#This Row],[ ]]="Payé",PMKAFAAPAYER[[#This Row],[05.11.2025]],0)</f>
        <v>0</v>
      </c>
      <c r="DN850" s="161"/>
      <c r="DO850" s="166">
        <f>IF(PMKAFAAPAYER[[#This Row],[ ]]="Payé",PMKAFAAPAYER[[#This Row],[12.11.2025]],0)</f>
        <v>0</v>
      </c>
      <c r="DP850" s="161"/>
      <c r="DQ850" s="166">
        <f>IF(PMKAFAAPAYER[[#This Row],[ ]]="Payé",PMKAFAAPAYER[[#This Row],[19.11.2025]],0)</f>
        <v>0</v>
      </c>
      <c r="DR850" s="161"/>
      <c r="DS850" s="176">
        <f>IF(PMKAFAAPAYER[[#This Row],[ ]]="Payé",PMKAFAAPAYER[[#This Row],[26.11.2025]],0)</f>
        <v>0</v>
      </c>
      <c r="DT850" s="17">
        <f t="shared" si="211"/>
        <v>0</v>
      </c>
      <c r="DU850" s="162"/>
      <c r="DV850" s="166">
        <f>IF(PMKAFAAPAYER[[#This Row],[ ]]="Payé",PMKAFAAPAYER[[#This Row],[03.12.2025]],0)</f>
        <v>0</v>
      </c>
      <c r="DW850" s="161"/>
      <c r="DX850" s="166">
        <f>IF(PMKAFAAPAYER[[#This Row],[ ]]="Payé",PMKAFAAPAYER[[#This Row],[10.12.2025]],0)</f>
        <v>0</v>
      </c>
      <c r="DY850" s="161"/>
      <c r="DZ850" s="166">
        <f>IF(PMKAFAAPAYER[[#This Row],[ ]]="Payé",PMKAFAAPAYER[[#This Row],[17.12.2025]],0)</f>
        <v>0</v>
      </c>
      <c r="EA850" s="161"/>
      <c r="EB850" s="166">
        <f>IF(PMKAFAAPAYER[[#This Row],[ ]]="Payé",PMKAFAAPAYER[[#This Row],[24.12.2025]],0)</f>
        <v>0</v>
      </c>
      <c r="EC850" s="161"/>
      <c r="ED850" s="176">
        <f>IF(PMKAFAAPAYER[[#This Row],[ ]]="Payé",PMKAFAAPAYER[[#This Row],[31.12.2025]],0)</f>
        <v>0</v>
      </c>
      <c r="EE850" s="18">
        <f t="shared" si="212"/>
        <v>0</v>
      </c>
      <c r="EF850" s="11">
        <f t="shared" si="213"/>
        <v>0</v>
      </c>
      <c r="EG850" s="16">
        <f>+PMKAFAAPAYER[[#This Row],[CHF]]-PMKAFAAPAYER[[#This Row],[T2025]]</f>
        <v>0</v>
      </c>
    </row>
    <row r="851" spans="1:137" x14ac:dyDescent="0.3">
      <c r="A851" s="9">
        <f t="shared" si="214"/>
        <v>846</v>
      </c>
      <c r="B851" s="250"/>
      <c r="C851" s="251"/>
      <c r="D851" s="252"/>
      <c r="E851" s="253"/>
      <c r="F851" s="265">
        <f t="shared" si="200"/>
        <v>0</v>
      </c>
      <c r="G851" s="254"/>
      <c r="H851" s="255"/>
      <c r="I851" s="256"/>
      <c r="J851" s="14"/>
      <c r="K851" s="14"/>
      <c r="L851" s="14"/>
      <c r="N851" s="15"/>
      <c r="P851" s="258"/>
      <c r="Q851" s="259"/>
      <c r="R851" s="260"/>
      <c r="S851" s="166">
        <f>IF(PMKAFAAPAYER[[#This Row],[ ]]="Payé",PMKAFAAPAYER[[#This Row],[02.01.2025]],0)</f>
        <v>0</v>
      </c>
      <c r="T851" s="234"/>
      <c r="U851" s="166">
        <f>IF(PMKAFAAPAYER[[#This Row],[ ]]="Payé",PMKAFAAPAYER[[#This Row],[09.01.2025]],0)</f>
        <v>0</v>
      </c>
      <c r="V851" s="234"/>
      <c r="W851" s="166">
        <f>IF(PMKAFAAPAYER[[#This Row],[ ]]="Payé",PMKAFAAPAYER[[#This Row],[16.01.2025]],0)</f>
        <v>0</v>
      </c>
      <c r="X851" s="234"/>
      <c r="Y851" s="166">
        <f>IF(PMKAFAAPAYER[[#This Row],[ ]]="Payé",PMKAFAAPAYER[[#This Row],[23.01.2025]],0)</f>
        <v>0</v>
      </c>
      <c r="Z851" s="234"/>
      <c r="AA851" s="176">
        <f>IF(PMKAFAAPAYER[[#This Row],[ ]]="Payé",PMKAFAAPAYER[[#This Row],[30.01.2025]],0)</f>
        <v>0</v>
      </c>
      <c r="AB851" s="32">
        <f t="shared" si="201"/>
        <v>0</v>
      </c>
      <c r="AC851" s="234"/>
      <c r="AD851" s="166">
        <f>IF(PMKAFAAPAYER[[#This Row],[ ]]="Payé",PMKAFAAPAYER[[#This Row],[06.02.2025]],0)</f>
        <v>0</v>
      </c>
      <c r="AE851" s="234"/>
      <c r="AF851" s="166">
        <f>IF(PMKAFAAPAYER[[#This Row],[ ]]="Payé",PMKAFAAPAYER[[#This Row],[13.02.2025]],0)</f>
        <v>0</v>
      </c>
      <c r="AG851" s="234"/>
      <c r="AH851" s="166">
        <f>IF(PMKAFAAPAYER[[#This Row],[ ]]="Payé",PMKAFAAPAYER[[#This Row],[20.02.2025]],0)</f>
        <v>0</v>
      </c>
      <c r="AI851" s="234"/>
      <c r="AJ851" s="176">
        <f>IF(PMKAFAAPAYER[[#This Row],[ ]]="Payé",PMKAFAAPAYER[[#This Row],[27.02.2025]],0)</f>
        <v>0</v>
      </c>
      <c r="AK851" s="47">
        <f t="shared" si="202"/>
        <v>0</v>
      </c>
      <c r="AL851" s="162"/>
      <c r="AM851" s="166">
        <f>IF(PMKAFAAPAYER[[#This Row],[ ]]="Payé",PMKAFAAPAYER[[#This Row],[05.03.2025]],0)</f>
        <v>0</v>
      </c>
      <c r="AN851" s="161"/>
      <c r="AO851" s="166">
        <f>IF(PMKAFAAPAYER[[#This Row],[ ]]="Payé",PMKAFAAPAYER[[#This Row],[12.03.2025]],0)</f>
        <v>0</v>
      </c>
      <c r="AP851" s="161"/>
      <c r="AQ851" s="166">
        <f>IF(PMKAFAAPAYER[[#This Row],[ ]]="Payé",PMKAFAAPAYER[[#This Row],[19.03.2025]],0)</f>
        <v>0</v>
      </c>
      <c r="AR851" s="161"/>
      <c r="AS851" s="176">
        <f>IF(PMKAFAAPAYER[[#This Row],[ ]]="Payé",PMKAFAAPAYER[[#This Row],[26.03.2025]],0)</f>
        <v>0</v>
      </c>
      <c r="AT851" s="17">
        <f t="shared" si="203"/>
        <v>0</v>
      </c>
      <c r="AU851" s="162"/>
      <c r="AV851" s="166">
        <f>IF(PMKAFAAPAYER[[#This Row],[ ]]="Payé",PMKAFAAPAYER[[#This Row],[02.04.2025]],0)</f>
        <v>0</v>
      </c>
      <c r="AW851" s="161"/>
      <c r="AX851" s="166">
        <f>IF(PMKAFAAPAYER[[#This Row],[ ]]="Payé",PMKAFAAPAYER[[#This Row],[09.04.2025]],0)</f>
        <v>0</v>
      </c>
      <c r="AY851" s="161"/>
      <c r="AZ851" s="166">
        <f>IF(PMKAFAAPAYER[[#This Row],[ ]]="Payé",PMKAFAAPAYER[[#This Row],[16.04.2025]],0)</f>
        <v>0</v>
      </c>
      <c r="BA851" s="161"/>
      <c r="BB851" s="166">
        <f>IF(PMKAFAAPAYER[[#This Row],[ ]]="Payé",PMKAFAAPAYER[[#This Row],[23.04.2025]],0)</f>
        <v>0</v>
      </c>
      <c r="BC851" s="161"/>
      <c r="BD851" s="176">
        <f>IF(PMKAFAAPAYER[[#This Row],[ ]]="Payé",PMKAFAAPAYER[[#This Row],[30.04.2025]],0)</f>
        <v>0</v>
      </c>
      <c r="BE851" s="18">
        <f t="shared" si="204"/>
        <v>0</v>
      </c>
      <c r="BF851" s="162"/>
      <c r="BG851" s="166">
        <f>IF(PMKAFAAPAYER[[#This Row],[ ]]="Payé",PMKAFAAPAYER[[#This Row],[07.05.2025]],0)</f>
        <v>0</v>
      </c>
      <c r="BH851" s="161"/>
      <c r="BI851" s="166">
        <f>IF(PMKAFAAPAYER[[#This Row],[ ]]="Payé",PMKAFAAPAYER[[#This Row],[14.05.2025]],0)</f>
        <v>0</v>
      </c>
      <c r="BJ851" s="161"/>
      <c r="BK851" s="166">
        <f>IF(PMKAFAAPAYER[[#This Row],[ ]]="Payé",PMKAFAAPAYER[[#This Row],[21.05.2025]],0)</f>
        <v>0</v>
      </c>
      <c r="BL851" s="161"/>
      <c r="BM851" s="176">
        <f>IF(PMKAFAAPAYER[[#This Row],[ ]]="Payé",PMKAFAAPAYER[[#This Row],[28.05.2025]],0)</f>
        <v>0</v>
      </c>
      <c r="BN851" s="17">
        <f t="shared" si="205"/>
        <v>0</v>
      </c>
      <c r="BO851" s="162"/>
      <c r="BP851" s="166">
        <f>IF(PMKAFAAPAYER[[#This Row],[ ]]="Payé",PMKAFAAPAYER[[#This Row],[04.06.2025]],0)</f>
        <v>0</v>
      </c>
      <c r="BQ851" s="161"/>
      <c r="BR851" s="166">
        <f>IF(PMKAFAAPAYER[[#This Row],[ ]]="Payé",PMKAFAAPAYER[[#This Row],[11.06.2025]],0)</f>
        <v>0</v>
      </c>
      <c r="BS851" s="161"/>
      <c r="BT851" s="166">
        <f>IF(PMKAFAAPAYER[[#This Row],[ ]]="Payé",PMKAFAAPAYER[[#This Row],[18.06.2025]],0)</f>
        <v>0</v>
      </c>
      <c r="BU851" s="161"/>
      <c r="BV851" s="176">
        <f>IF(PMKAFAAPAYER[[#This Row],[ ]]="Payé",PMKAFAAPAYER[[#This Row],[25.06.2025]],0)</f>
        <v>0</v>
      </c>
      <c r="BW851" s="18">
        <f t="shared" si="206"/>
        <v>0</v>
      </c>
      <c r="BX851" s="162"/>
      <c r="BY851" s="166">
        <f>IF(PMKAFAAPAYER[[#This Row],[ ]]="Payé",PMKAFAAPAYER[[#This Row],[02.07.2025]],0)</f>
        <v>0</v>
      </c>
      <c r="BZ851" s="161"/>
      <c r="CA851" s="166">
        <f>IF(PMKAFAAPAYER[[#This Row],[ ]]="Payé",PMKAFAAPAYER[[#This Row],[09.07.2025]],0)</f>
        <v>0</v>
      </c>
      <c r="CB851" s="161"/>
      <c r="CC851" s="166">
        <f>IF(PMKAFAAPAYER[[#This Row],[ ]]="Payé",PMKAFAAPAYER[[#This Row],[16.07.2025]],0)</f>
        <v>0</v>
      </c>
      <c r="CD851" s="161"/>
      <c r="CE851" s="166">
        <f>IF(PMKAFAAPAYER[[#This Row],[ ]]="Payé",PMKAFAAPAYER[[#This Row],[23.07.2025]],0)</f>
        <v>0</v>
      </c>
      <c r="CF851" s="161"/>
      <c r="CG851" s="176">
        <f>IF(PMKAFAAPAYER[[#This Row],[ ]]="Payé",PMKAFAAPAYER[[#This Row],[30.07.2025]],0)</f>
        <v>0</v>
      </c>
      <c r="CH851" s="17">
        <f t="shared" si="207"/>
        <v>0</v>
      </c>
      <c r="CI851" s="162"/>
      <c r="CJ851" s="166">
        <f>IF(PMKAFAAPAYER[[#This Row],[ ]]="Payé",PMKAFAAPAYER[[#This Row],[06.08.2025]],0)</f>
        <v>0</v>
      </c>
      <c r="CK851" s="161"/>
      <c r="CL851" s="166">
        <f>IF(PMKAFAAPAYER[[#This Row],[ ]]="Payé",PMKAFAAPAYER[[#This Row],[13.08.2025]],0)</f>
        <v>0</v>
      </c>
      <c r="CM851" s="161"/>
      <c r="CN851" s="166">
        <f>IF(PMKAFAAPAYER[[#This Row],[ ]]="Payé",PMKAFAAPAYER[[#This Row],[20.08.2025]],0)</f>
        <v>0</v>
      </c>
      <c r="CO851" s="161"/>
      <c r="CP851" s="176">
        <f>IF(PMKAFAAPAYER[[#This Row],[ ]]="Payé",PMKAFAAPAYER[[#This Row],[27.08.2025]],0)</f>
        <v>0</v>
      </c>
      <c r="CQ851" s="18">
        <f t="shared" si="208"/>
        <v>0</v>
      </c>
      <c r="CR851" s="162"/>
      <c r="CS851" s="166">
        <f>IF(PMKAFAAPAYER[[#This Row],[ ]]="Payé",PMKAFAAPAYER[[#This Row],[03.09.2025]],0)</f>
        <v>0</v>
      </c>
      <c r="CT851" s="161"/>
      <c r="CU851" s="166">
        <f>IF(PMKAFAAPAYER[[#This Row],[ ]]="Payé",PMKAFAAPAYER[[#This Row],[10.09.2025]],0)</f>
        <v>0</v>
      </c>
      <c r="CV851" s="161"/>
      <c r="CW851" s="166">
        <f>IF(PMKAFAAPAYER[[#This Row],[ ]]="Payé",PMKAFAAPAYER[[#This Row],[17.09.2025]],0)</f>
        <v>0</v>
      </c>
      <c r="CX851" s="161"/>
      <c r="CY851" s="176">
        <f>IF(PMKAFAAPAYER[[#This Row],[ ]]="Payé",PMKAFAAPAYER[[#This Row],[24.09.2025]],0)</f>
        <v>0</v>
      </c>
      <c r="CZ851" s="17">
        <f t="shared" si="209"/>
        <v>0</v>
      </c>
      <c r="DA851" s="162"/>
      <c r="DB851" s="166">
        <f>IF(PMKAFAAPAYER[[#This Row],[ ]]="Payé",PMKAFAAPAYER[[#This Row],[01.10.2025]],0)</f>
        <v>0</v>
      </c>
      <c r="DC851" s="161"/>
      <c r="DD851" s="166">
        <f>IF(PMKAFAAPAYER[[#This Row],[ ]]="Payé",PMKAFAAPAYER[[#This Row],[08.10.2025]],0)</f>
        <v>0</v>
      </c>
      <c r="DE851" s="161"/>
      <c r="DF851" s="166">
        <f>IF(PMKAFAAPAYER[[#This Row],[ ]]="Payé",PMKAFAAPAYER[[#This Row],[15.10.2025]],0)</f>
        <v>0</v>
      </c>
      <c r="DG851" s="161"/>
      <c r="DH851" s="166">
        <f>IF(PMKAFAAPAYER[[#This Row],[ ]]="Payé",PMKAFAAPAYER[[#This Row],[22.10.2025]],0)</f>
        <v>0</v>
      </c>
      <c r="DI851" s="161"/>
      <c r="DJ851" s="176">
        <f>IF(PMKAFAAPAYER[[#This Row],[ ]]="Payé",PMKAFAAPAYER[[#This Row],[29.10.2025]],0)</f>
        <v>0</v>
      </c>
      <c r="DK851" s="18">
        <f t="shared" si="210"/>
        <v>0</v>
      </c>
      <c r="DL851" s="162"/>
      <c r="DM851" s="166">
        <f>IF(PMKAFAAPAYER[[#This Row],[ ]]="Payé",PMKAFAAPAYER[[#This Row],[05.11.2025]],0)</f>
        <v>0</v>
      </c>
      <c r="DN851" s="161"/>
      <c r="DO851" s="166">
        <f>IF(PMKAFAAPAYER[[#This Row],[ ]]="Payé",PMKAFAAPAYER[[#This Row],[12.11.2025]],0)</f>
        <v>0</v>
      </c>
      <c r="DP851" s="161"/>
      <c r="DQ851" s="166">
        <f>IF(PMKAFAAPAYER[[#This Row],[ ]]="Payé",PMKAFAAPAYER[[#This Row],[19.11.2025]],0)</f>
        <v>0</v>
      </c>
      <c r="DR851" s="161"/>
      <c r="DS851" s="176">
        <f>IF(PMKAFAAPAYER[[#This Row],[ ]]="Payé",PMKAFAAPAYER[[#This Row],[26.11.2025]],0)</f>
        <v>0</v>
      </c>
      <c r="DT851" s="17">
        <f t="shared" si="211"/>
        <v>0</v>
      </c>
      <c r="DU851" s="162"/>
      <c r="DV851" s="166">
        <f>IF(PMKAFAAPAYER[[#This Row],[ ]]="Payé",PMKAFAAPAYER[[#This Row],[03.12.2025]],0)</f>
        <v>0</v>
      </c>
      <c r="DW851" s="161"/>
      <c r="DX851" s="166">
        <f>IF(PMKAFAAPAYER[[#This Row],[ ]]="Payé",PMKAFAAPAYER[[#This Row],[10.12.2025]],0)</f>
        <v>0</v>
      </c>
      <c r="DY851" s="161"/>
      <c r="DZ851" s="166">
        <f>IF(PMKAFAAPAYER[[#This Row],[ ]]="Payé",PMKAFAAPAYER[[#This Row],[17.12.2025]],0)</f>
        <v>0</v>
      </c>
      <c r="EA851" s="161"/>
      <c r="EB851" s="166">
        <f>IF(PMKAFAAPAYER[[#This Row],[ ]]="Payé",PMKAFAAPAYER[[#This Row],[24.12.2025]],0)</f>
        <v>0</v>
      </c>
      <c r="EC851" s="161"/>
      <c r="ED851" s="176">
        <f>IF(PMKAFAAPAYER[[#This Row],[ ]]="Payé",PMKAFAAPAYER[[#This Row],[31.12.2025]],0)</f>
        <v>0</v>
      </c>
      <c r="EE851" s="18">
        <f t="shared" si="212"/>
        <v>0</v>
      </c>
      <c r="EF851" s="11">
        <f t="shared" si="213"/>
        <v>0</v>
      </c>
      <c r="EG851" s="16">
        <f>+PMKAFAAPAYER[[#This Row],[CHF]]-PMKAFAAPAYER[[#This Row],[T2025]]</f>
        <v>0</v>
      </c>
    </row>
    <row r="852" spans="1:137" x14ac:dyDescent="0.3">
      <c r="A852" s="9">
        <f t="shared" si="214"/>
        <v>847</v>
      </c>
      <c r="B852" s="250"/>
      <c r="C852" s="251"/>
      <c r="D852" s="252"/>
      <c r="E852" s="253"/>
      <c r="F852" s="265">
        <f t="shared" si="200"/>
        <v>0</v>
      </c>
      <c r="G852" s="254"/>
      <c r="H852" s="255"/>
      <c r="I852" s="256"/>
      <c r="J852" s="14"/>
      <c r="K852" s="14"/>
      <c r="L852" s="14"/>
      <c r="N852" s="15"/>
      <c r="P852" s="258"/>
      <c r="Q852" s="259"/>
      <c r="R852" s="260"/>
      <c r="S852" s="166">
        <f>IF(PMKAFAAPAYER[[#This Row],[ ]]="Payé",PMKAFAAPAYER[[#This Row],[02.01.2025]],0)</f>
        <v>0</v>
      </c>
      <c r="T852" s="234"/>
      <c r="U852" s="166">
        <f>IF(PMKAFAAPAYER[[#This Row],[ ]]="Payé",PMKAFAAPAYER[[#This Row],[09.01.2025]],0)</f>
        <v>0</v>
      </c>
      <c r="V852" s="234"/>
      <c r="W852" s="166">
        <f>IF(PMKAFAAPAYER[[#This Row],[ ]]="Payé",PMKAFAAPAYER[[#This Row],[16.01.2025]],0)</f>
        <v>0</v>
      </c>
      <c r="X852" s="234"/>
      <c r="Y852" s="166">
        <f>IF(PMKAFAAPAYER[[#This Row],[ ]]="Payé",PMKAFAAPAYER[[#This Row],[23.01.2025]],0)</f>
        <v>0</v>
      </c>
      <c r="Z852" s="234"/>
      <c r="AA852" s="176">
        <f>IF(PMKAFAAPAYER[[#This Row],[ ]]="Payé",PMKAFAAPAYER[[#This Row],[30.01.2025]],0)</f>
        <v>0</v>
      </c>
      <c r="AB852" s="32">
        <f t="shared" si="201"/>
        <v>0</v>
      </c>
      <c r="AC852" s="234"/>
      <c r="AD852" s="166">
        <f>IF(PMKAFAAPAYER[[#This Row],[ ]]="Payé",PMKAFAAPAYER[[#This Row],[06.02.2025]],0)</f>
        <v>0</v>
      </c>
      <c r="AE852" s="234"/>
      <c r="AF852" s="166">
        <f>IF(PMKAFAAPAYER[[#This Row],[ ]]="Payé",PMKAFAAPAYER[[#This Row],[13.02.2025]],0)</f>
        <v>0</v>
      </c>
      <c r="AG852" s="234"/>
      <c r="AH852" s="166">
        <f>IF(PMKAFAAPAYER[[#This Row],[ ]]="Payé",PMKAFAAPAYER[[#This Row],[20.02.2025]],0)</f>
        <v>0</v>
      </c>
      <c r="AI852" s="234"/>
      <c r="AJ852" s="176">
        <f>IF(PMKAFAAPAYER[[#This Row],[ ]]="Payé",PMKAFAAPAYER[[#This Row],[27.02.2025]],0)</f>
        <v>0</v>
      </c>
      <c r="AK852" s="47">
        <f t="shared" si="202"/>
        <v>0</v>
      </c>
      <c r="AL852" s="162"/>
      <c r="AM852" s="166">
        <f>IF(PMKAFAAPAYER[[#This Row],[ ]]="Payé",PMKAFAAPAYER[[#This Row],[05.03.2025]],0)</f>
        <v>0</v>
      </c>
      <c r="AN852" s="161"/>
      <c r="AO852" s="166">
        <f>IF(PMKAFAAPAYER[[#This Row],[ ]]="Payé",PMKAFAAPAYER[[#This Row],[12.03.2025]],0)</f>
        <v>0</v>
      </c>
      <c r="AP852" s="161"/>
      <c r="AQ852" s="166">
        <f>IF(PMKAFAAPAYER[[#This Row],[ ]]="Payé",PMKAFAAPAYER[[#This Row],[19.03.2025]],0)</f>
        <v>0</v>
      </c>
      <c r="AR852" s="161"/>
      <c r="AS852" s="176">
        <f>IF(PMKAFAAPAYER[[#This Row],[ ]]="Payé",PMKAFAAPAYER[[#This Row],[26.03.2025]],0)</f>
        <v>0</v>
      </c>
      <c r="AT852" s="17">
        <f t="shared" si="203"/>
        <v>0</v>
      </c>
      <c r="AU852" s="162"/>
      <c r="AV852" s="166">
        <f>IF(PMKAFAAPAYER[[#This Row],[ ]]="Payé",PMKAFAAPAYER[[#This Row],[02.04.2025]],0)</f>
        <v>0</v>
      </c>
      <c r="AW852" s="161"/>
      <c r="AX852" s="166">
        <f>IF(PMKAFAAPAYER[[#This Row],[ ]]="Payé",PMKAFAAPAYER[[#This Row],[09.04.2025]],0)</f>
        <v>0</v>
      </c>
      <c r="AY852" s="161"/>
      <c r="AZ852" s="166">
        <f>IF(PMKAFAAPAYER[[#This Row],[ ]]="Payé",PMKAFAAPAYER[[#This Row],[16.04.2025]],0)</f>
        <v>0</v>
      </c>
      <c r="BA852" s="161"/>
      <c r="BB852" s="166">
        <f>IF(PMKAFAAPAYER[[#This Row],[ ]]="Payé",PMKAFAAPAYER[[#This Row],[23.04.2025]],0)</f>
        <v>0</v>
      </c>
      <c r="BC852" s="161"/>
      <c r="BD852" s="176">
        <f>IF(PMKAFAAPAYER[[#This Row],[ ]]="Payé",PMKAFAAPAYER[[#This Row],[30.04.2025]],0)</f>
        <v>0</v>
      </c>
      <c r="BE852" s="18">
        <f t="shared" si="204"/>
        <v>0</v>
      </c>
      <c r="BF852" s="162"/>
      <c r="BG852" s="166">
        <f>IF(PMKAFAAPAYER[[#This Row],[ ]]="Payé",PMKAFAAPAYER[[#This Row],[07.05.2025]],0)</f>
        <v>0</v>
      </c>
      <c r="BH852" s="161"/>
      <c r="BI852" s="166">
        <f>IF(PMKAFAAPAYER[[#This Row],[ ]]="Payé",PMKAFAAPAYER[[#This Row],[14.05.2025]],0)</f>
        <v>0</v>
      </c>
      <c r="BJ852" s="161"/>
      <c r="BK852" s="166">
        <f>IF(PMKAFAAPAYER[[#This Row],[ ]]="Payé",PMKAFAAPAYER[[#This Row],[21.05.2025]],0)</f>
        <v>0</v>
      </c>
      <c r="BL852" s="161"/>
      <c r="BM852" s="176">
        <f>IF(PMKAFAAPAYER[[#This Row],[ ]]="Payé",PMKAFAAPAYER[[#This Row],[28.05.2025]],0)</f>
        <v>0</v>
      </c>
      <c r="BN852" s="17">
        <f t="shared" si="205"/>
        <v>0</v>
      </c>
      <c r="BO852" s="162"/>
      <c r="BP852" s="166">
        <f>IF(PMKAFAAPAYER[[#This Row],[ ]]="Payé",PMKAFAAPAYER[[#This Row],[04.06.2025]],0)</f>
        <v>0</v>
      </c>
      <c r="BQ852" s="161"/>
      <c r="BR852" s="166">
        <f>IF(PMKAFAAPAYER[[#This Row],[ ]]="Payé",PMKAFAAPAYER[[#This Row],[11.06.2025]],0)</f>
        <v>0</v>
      </c>
      <c r="BS852" s="161"/>
      <c r="BT852" s="166">
        <f>IF(PMKAFAAPAYER[[#This Row],[ ]]="Payé",PMKAFAAPAYER[[#This Row],[18.06.2025]],0)</f>
        <v>0</v>
      </c>
      <c r="BU852" s="161"/>
      <c r="BV852" s="176">
        <f>IF(PMKAFAAPAYER[[#This Row],[ ]]="Payé",PMKAFAAPAYER[[#This Row],[25.06.2025]],0)</f>
        <v>0</v>
      </c>
      <c r="BW852" s="18">
        <f t="shared" si="206"/>
        <v>0</v>
      </c>
      <c r="BX852" s="162"/>
      <c r="BY852" s="166">
        <f>IF(PMKAFAAPAYER[[#This Row],[ ]]="Payé",PMKAFAAPAYER[[#This Row],[02.07.2025]],0)</f>
        <v>0</v>
      </c>
      <c r="BZ852" s="161"/>
      <c r="CA852" s="166">
        <f>IF(PMKAFAAPAYER[[#This Row],[ ]]="Payé",PMKAFAAPAYER[[#This Row],[09.07.2025]],0)</f>
        <v>0</v>
      </c>
      <c r="CB852" s="161"/>
      <c r="CC852" s="166">
        <f>IF(PMKAFAAPAYER[[#This Row],[ ]]="Payé",PMKAFAAPAYER[[#This Row],[16.07.2025]],0)</f>
        <v>0</v>
      </c>
      <c r="CD852" s="161"/>
      <c r="CE852" s="166">
        <f>IF(PMKAFAAPAYER[[#This Row],[ ]]="Payé",PMKAFAAPAYER[[#This Row],[23.07.2025]],0)</f>
        <v>0</v>
      </c>
      <c r="CF852" s="161"/>
      <c r="CG852" s="176">
        <f>IF(PMKAFAAPAYER[[#This Row],[ ]]="Payé",PMKAFAAPAYER[[#This Row],[30.07.2025]],0)</f>
        <v>0</v>
      </c>
      <c r="CH852" s="17">
        <f t="shared" si="207"/>
        <v>0</v>
      </c>
      <c r="CI852" s="162"/>
      <c r="CJ852" s="166">
        <f>IF(PMKAFAAPAYER[[#This Row],[ ]]="Payé",PMKAFAAPAYER[[#This Row],[06.08.2025]],0)</f>
        <v>0</v>
      </c>
      <c r="CK852" s="161"/>
      <c r="CL852" s="166">
        <f>IF(PMKAFAAPAYER[[#This Row],[ ]]="Payé",PMKAFAAPAYER[[#This Row],[13.08.2025]],0)</f>
        <v>0</v>
      </c>
      <c r="CM852" s="161"/>
      <c r="CN852" s="166">
        <f>IF(PMKAFAAPAYER[[#This Row],[ ]]="Payé",PMKAFAAPAYER[[#This Row],[20.08.2025]],0)</f>
        <v>0</v>
      </c>
      <c r="CO852" s="161"/>
      <c r="CP852" s="176">
        <f>IF(PMKAFAAPAYER[[#This Row],[ ]]="Payé",PMKAFAAPAYER[[#This Row],[27.08.2025]],0)</f>
        <v>0</v>
      </c>
      <c r="CQ852" s="18">
        <f t="shared" si="208"/>
        <v>0</v>
      </c>
      <c r="CR852" s="162"/>
      <c r="CS852" s="166">
        <f>IF(PMKAFAAPAYER[[#This Row],[ ]]="Payé",PMKAFAAPAYER[[#This Row],[03.09.2025]],0)</f>
        <v>0</v>
      </c>
      <c r="CT852" s="161"/>
      <c r="CU852" s="166">
        <f>IF(PMKAFAAPAYER[[#This Row],[ ]]="Payé",PMKAFAAPAYER[[#This Row],[10.09.2025]],0)</f>
        <v>0</v>
      </c>
      <c r="CV852" s="161"/>
      <c r="CW852" s="166">
        <f>IF(PMKAFAAPAYER[[#This Row],[ ]]="Payé",PMKAFAAPAYER[[#This Row],[17.09.2025]],0)</f>
        <v>0</v>
      </c>
      <c r="CX852" s="161"/>
      <c r="CY852" s="176">
        <f>IF(PMKAFAAPAYER[[#This Row],[ ]]="Payé",PMKAFAAPAYER[[#This Row],[24.09.2025]],0)</f>
        <v>0</v>
      </c>
      <c r="CZ852" s="17">
        <f t="shared" si="209"/>
        <v>0</v>
      </c>
      <c r="DA852" s="162"/>
      <c r="DB852" s="166">
        <f>IF(PMKAFAAPAYER[[#This Row],[ ]]="Payé",PMKAFAAPAYER[[#This Row],[01.10.2025]],0)</f>
        <v>0</v>
      </c>
      <c r="DC852" s="161"/>
      <c r="DD852" s="166">
        <f>IF(PMKAFAAPAYER[[#This Row],[ ]]="Payé",PMKAFAAPAYER[[#This Row],[08.10.2025]],0)</f>
        <v>0</v>
      </c>
      <c r="DE852" s="161"/>
      <c r="DF852" s="166">
        <f>IF(PMKAFAAPAYER[[#This Row],[ ]]="Payé",PMKAFAAPAYER[[#This Row],[15.10.2025]],0)</f>
        <v>0</v>
      </c>
      <c r="DG852" s="161"/>
      <c r="DH852" s="166">
        <f>IF(PMKAFAAPAYER[[#This Row],[ ]]="Payé",PMKAFAAPAYER[[#This Row],[22.10.2025]],0)</f>
        <v>0</v>
      </c>
      <c r="DI852" s="161"/>
      <c r="DJ852" s="176">
        <f>IF(PMKAFAAPAYER[[#This Row],[ ]]="Payé",PMKAFAAPAYER[[#This Row],[29.10.2025]],0)</f>
        <v>0</v>
      </c>
      <c r="DK852" s="18">
        <f t="shared" si="210"/>
        <v>0</v>
      </c>
      <c r="DL852" s="162"/>
      <c r="DM852" s="166">
        <f>IF(PMKAFAAPAYER[[#This Row],[ ]]="Payé",PMKAFAAPAYER[[#This Row],[05.11.2025]],0)</f>
        <v>0</v>
      </c>
      <c r="DN852" s="161"/>
      <c r="DO852" s="166">
        <f>IF(PMKAFAAPAYER[[#This Row],[ ]]="Payé",PMKAFAAPAYER[[#This Row],[12.11.2025]],0)</f>
        <v>0</v>
      </c>
      <c r="DP852" s="161"/>
      <c r="DQ852" s="166">
        <f>IF(PMKAFAAPAYER[[#This Row],[ ]]="Payé",PMKAFAAPAYER[[#This Row],[19.11.2025]],0)</f>
        <v>0</v>
      </c>
      <c r="DR852" s="161"/>
      <c r="DS852" s="176">
        <f>IF(PMKAFAAPAYER[[#This Row],[ ]]="Payé",PMKAFAAPAYER[[#This Row],[26.11.2025]],0)</f>
        <v>0</v>
      </c>
      <c r="DT852" s="17">
        <f t="shared" si="211"/>
        <v>0</v>
      </c>
      <c r="DU852" s="162"/>
      <c r="DV852" s="166">
        <f>IF(PMKAFAAPAYER[[#This Row],[ ]]="Payé",PMKAFAAPAYER[[#This Row],[03.12.2025]],0)</f>
        <v>0</v>
      </c>
      <c r="DW852" s="161"/>
      <c r="DX852" s="166">
        <f>IF(PMKAFAAPAYER[[#This Row],[ ]]="Payé",PMKAFAAPAYER[[#This Row],[10.12.2025]],0)</f>
        <v>0</v>
      </c>
      <c r="DY852" s="161"/>
      <c r="DZ852" s="166">
        <f>IF(PMKAFAAPAYER[[#This Row],[ ]]="Payé",PMKAFAAPAYER[[#This Row],[17.12.2025]],0)</f>
        <v>0</v>
      </c>
      <c r="EA852" s="161"/>
      <c r="EB852" s="166">
        <f>IF(PMKAFAAPAYER[[#This Row],[ ]]="Payé",PMKAFAAPAYER[[#This Row],[24.12.2025]],0)</f>
        <v>0</v>
      </c>
      <c r="EC852" s="161"/>
      <c r="ED852" s="176">
        <f>IF(PMKAFAAPAYER[[#This Row],[ ]]="Payé",PMKAFAAPAYER[[#This Row],[31.12.2025]],0)</f>
        <v>0</v>
      </c>
      <c r="EE852" s="18">
        <f t="shared" si="212"/>
        <v>0</v>
      </c>
      <c r="EF852" s="11">
        <f t="shared" si="213"/>
        <v>0</v>
      </c>
      <c r="EG852" s="16">
        <f>+PMKAFAAPAYER[[#This Row],[CHF]]-PMKAFAAPAYER[[#This Row],[T2025]]</f>
        <v>0</v>
      </c>
    </row>
    <row r="853" spans="1:137" x14ac:dyDescent="0.3">
      <c r="A853" s="9">
        <f t="shared" si="214"/>
        <v>848</v>
      </c>
      <c r="B853" s="250"/>
      <c r="C853" s="251"/>
      <c r="D853" s="252"/>
      <c r="E853" s="253"/>
      <c r="F853" s="265">
        <f t="shared" si="200"/>
        <v>0</v>
      </c>
      <c r="G853" s="254"/>
      <c r="H853" s="255"/>
      <c r="I853" s="256"/>
      <c r="J853" s="14"/>
      <c r="K853" s="14"/>
      <c r="L853" s="14"/>
      <c r="N853" s="15"/>
      <c r="P853" s="258"/>
      <c r="Q853" s="259"/>
      <c r="R853" s="260"/>
      <c r="S853" s="166">
        <f>IF(PMKAFAAPAYER[[#This Row],[ ]]="Payé",PMKAFAAPAYER[[#This Row],[02.01.2025]],0)</f>
        <v>0</v>
      </c>
      <c r="T853" s="234"/>
      <c r="U853" s="166">
        <f>IF(PMKAFAAPAYER[[#This Row],[ ]]="Payé",PMKAFAAPAYER[[#This Row],[09.01.2025]],0)</f>
        <v>0</v>
      </c>
      <c r="V853" s="234"/>
      <c r="W853" s="166">
        <f>IF(PMKAFAAPAYER[[#This Row],[ ]]="Payé",PMKAFAAPAYER[[#This Row],[16.01.2025]],0)</f>
        <v>0</v>
      </c>
      <c r="X853" s="234"/>
      <c r="Y853" s="166">
        <f>IF(PMKAFAAPAYER[[#This Row],[ ]]="Payé",PMKAFAAPAYER[[#This Row],[23.01.2025]],0)</f>
        <v>0</v>
      </c>
      <c r="Z853" s="234"/>
      <c r="AA853" s="176">
        <f>IF(PMKAFAAPAYER[[#This Row],[ ]]="Payé",PMKAFAAPAYER[[#This Row],[30.01.2025]],0)</f>
        <v>0</v>
      </c>
      <c r="AB853" s="32">
        <f t="shared" si="201"/>
        <v>0</v>
      </c>
      <c r="AC853" s="234"/>
      <c r="AD853" s="166">
        <f>IF(PMKAFAAPAYER[[#This Row],[ ]]="Payé",PMKAFAAPAYER[[#This Row],[06.02.2025]],0)</f>
        <v>0</v>
      </c>
      <c r="AE853" s="234"/>
      <c r="AF853" s="166">
        <f>IF(PMKAFAAPAYER[[#This Row],[ ]]="Payé",PMKAFAAPAYER[[#This Row],[13.02.2025]],0)</f>
        <v>0</v>
      </c>
      <c r="AG853" s="234"/>
      <c r="AH853" s="166">
        <f>IF(PMKAFAAPAYER[[#This Row],[ ]]="Payé",PMKAFAAPAYER[[#This Row],[20.02.2025]],0)</f>
        <v>0</v>
      </c>
      <c r="AI853" s="234"/>
      <c r="AJ853" s="176">
        <f>IF(PMKAFAAPAYER[[#This Row],[ ]]="Payé",PMKAFAAPAYER[[#This Row],[27.02.2025]],0)</f>
        <v>0</v>
      </c>
      <c r="AK853" s="47">
        <f t="shared" si="202"/>
        <v>0</v>
      </c>
      <c r="AL853" s="162"/>
      <c r="AM853" s="166">
        <f>IF(PMKAFAAPAYER[[#This Row],[ ]]="Payé",PMKAFAAPAYER[[#This Row],[05.03.2025]],0)</f>
        <v>0</v>
      </c>
      <c r="AN853" s="161"/>
      <c r="AO853" s="166">
        <f>IF(PMKAFAAPAYER[[#This Row],[ ]]="Payé",PMKAFAAPAYER[[#This Row],[12.03.2025]],0)</f>
        <v>0</v>
      </c>
      <c r="AP853" s="161"/>
      <c r="AQ853" s="166">
        <f>IF(PMKAFAAPAYER[[#This Row],[ ]]="Payé",PMKAFAAPAYER[[#This Row],[19.03.2025]],0)</f>
        <v>0</v>
      </c>
      <c r="AR853" s="161"/>
      <c r="AS853" s="176">
        <f>IF(PMKAFAAPAYER[[#This Row],[ ]]="Payé",PMKAFAAPAYER[[#This Row],[26.03.2025]],0)</f>
        <v>0</v>
      </c>
      <c r="AT853" s="17">
        <f t="shared" si="203"/>
        <v>0</v>
      </c>
      <c r="AU853" s="162"/>
      <c r="AV853" s="166">
        <f>IF(PMKAFAAPAYER[[#This Row],[ ]]="Payé",PMKAFAAPAYER[[#This Row],[02.04.2025]],0)</f>
        <v>0</v>
      </c>
      <c r="AW853" s="161"/>
      <c r="AX853" s="166">
        <f>IF(PMKAFAAPAYER[[#This Row],[ ]]="Payé",PMKAFAAPAYER[[#This Row],[09.04.2025]],0)</f>
        <v>0</v>
      </c>
      <c r="AY853" s="161"/>
      <c r="AZ853" s="166">
        <f>IF(PMKAFAAPAYER[[#This Row],[ ]]="Payé",PMKAFAAPAYER[[#This Row],[16.04.2025]],0)</f>
        <v>0</v>
      </c>
      <c r="BA853" s="161"/>
      <c r="BB853" s="166">
        <f>IF(PMKAFAAPAYER[[#This Row],[ ]]="Payé",PMKAFAAPAYER[[#This Row],[23.04.2025]],0)</f>
        <v>0</v>
      </c>
      <c r="BC853" s="161"/>
      <c r="BD853" s="176">
        <f>IF(PMKAFAAPAYER[[#This Row],[ ]]="Payé",PMKAFAAPAYER[[#This Row],[30.04.2025]],0)</f>
        <v>0</v>
      </c>
      <c r="BE853" s="18">
        <f t="shared" si="204"/>
        <v>0</v>
      </c>
      <c r="BF853" s="162"/>
      <c r="BG853" s="166">
        <f>IF(PMKAFAAPAYER[[#This Row],[ ]]="Payé",PMKAFAAPAYER[[#This Row],[07.05.2025]],0)</f>
        <v>0</v>
      </c>
      <c r="BH853" s="161"/>
      <c r="BI853" s="166">
        <f>IF(PMKAFAAPAYER[[#This Row],[ ]]="Payé",PMKAFAAPAYER[[#This Row],[14.05.2025]],0)</f>
        <v>0</v>
      </c>
      <c r="BJ853" s="161"/>
      <c r="BK853" s="166">
        <f>IF(PMKAFAAPAYER[[#This Row],[ ]]="Payé",PMKAFAAPAYER[[#This Row],[21.05.2025]],0)</f>
        <v>0</v>
      </c>
      <c r="BL853" s="161"/>
      <c r="BM853" s="176">
        <f>IF(PMKAFAAPAYER[[#This Row],[ ]]="Payé",PMKAFAAPAYER[[#This Row],[28.05.2025]],0)</f>
        <v>0</v>
      </c>
      <c r="BN853" s="17">
        <f t="shared" si="205"/>
        <v>0</v>
      </c>
      <c r="BO853" s="162"/>
      <c r="BP853" s="166">
        <f>IF(PMKAFAAPAYER[[#This Row],[ ]]="Payé",PMKAFAAPAYER[[#This Row],[04.06.2025]],0)</f>
        <v>0</v>
      </c>
      <c r="BQ853" s="161"/>
      <c r="BR853" s="166">
        <f>IF(PMKAFAAPAYER[[#This Row],[ ]]="Payé",PMKAFAAPAYER[[#This Row],[11.06.2025]],0)</f>
        <v>0</v>
      </c>
      <c r="BS853" s="161"/>
      <c r="BT853" s="166">
        <f>IF(PMKAFAAPAYER[[#This Row],[ ]]="Payé",PMKAFAAPAYER[[#This Row],[18.06.2025]],0)</f>
        <v>0</v>
      </c>
      <c r="BU853" s="161"/>
      <c r="BV853" s="176">
        <f>IF(PMKAFAAPAYER[[#This Row],[ ]]="Payé",PMKAFAAPAYER[[#This Row],[25.06.2025]],0)</f>
        <v>0</v>
      </c>
      <c r="BW853" s="18">
        <f t="shared" si="206"/>
        <v>0</v>
      </c>
      <c r="BX853" s="162"/>
      <c r="BY853" s="166">
        <f>IF(PMKAFAAPAYER[[#This Row],[ ]]="Payé",PMKAFAAPAYER[[#This Row],[02.07.2025]],0)</f>
        <v>0</v>
      </c>
      <c r="BZ853" s="161"/>
      <c r="CA853" s="166">
        <f>IF(PMKAFAAPAYER[[#This Row],[ ]]="Payé",PMKAFAAPAYER[[#This Row],[09.07.2025]],0)</f>
        <v>0</v>
      </c>
      <c r="CB853" s="161"/>
      <c r="CC853" s="166">
        <f>IF(PMKAFAAPAYER[[#This Row],[ ]]="Payé",PMKAFAAPAYER[[#This Row],[16.07.2025]],0)</f>
        <v>0</v>
      </c>
      <c r="CD853" s="161"/>
      <c r="CE853" s="166">
        <f>IF(PMKAFAAPAYER[[#This Row],[ ]]="Payé",PMKAFAAPAYER[[#This Row],[23.07.2025]],0)</f>
        <v>0</v>
      </c>
      <c r="CF853" s="161"/>
      <c r="CG853" s="176">
        <f>IF(PMKAFAAPAYER[[#This Row],[ ]]="Payé",PMKAFAAPAYER[[#This Row],[30.07.2025]],0)</f>
        <v>0</v>
      </c>
      <c r="CH853" s="17">
        <f t="shared" si="207"/>
        <v>0</v>
      </c>
      <c r="CI853" s="162"/>
      <c r="CJ853" s="166">
        <f>IF(PMKAFAAPAYER[[#This Row],[ ]]="Payé",PMKAFAAPAYER[[#This Row],[06.08.2025]],0)</f>
        <v>0</v>
      </c>
      <c r="CK853" s="161"/>
      <c r="CL853" s="166">
        <f>IF(PMKAFAAPAYER[[#This Row],[ ]]="Payé",PMKAFAAPAYER[[#This Row],[13.08.2025]],0)</f>
        <v>0</v>
      </c>
      <c r="CM853" s="161"/>
      <c r="CN853" s="166">
        <f>IF(PMKAFAAPAYER[[#This Row],[ ]]="Payé",PMKAFAAPAYER[[#This Row],[20.08.2025]],0)</f>
        <v>0</v>
      </c>
      <c r="CO853" s="161"/>
      <c r="CP853" s="176">
        <f>IF(PMKAFAAPAYER[[#This Row],[ ]]="Payé",PMKAFAAPAYER[[#This Row],[27.08.2025]],0)</f>
        <v>0</v>
      </c>
      <c r="CQ853" s="18">
        <f t="shared" si="208"/>
        <v>0</v>
      </c>
      <c r="CR853" s="162"/>
      <c r="CS853" s="166">
        <f>IF(PMKAFAAPAYER[[#This Row],[ ]]="Payé",PMKAFAAPAYER[[#This Row],[03.09.2025]],0)</f>
        <v>0</v>
      </c>
      <c r="CT853" s="161"/>
      <c r="CU853" s="166">
        <f>IF(PMKAFAAPAYER[[#This Row],[ ]]="Payé",PMKAFAAPAYER[[#This Row],[10.09.2025]],0)</f>
        <v>0</v>
      </c>
      <c r="CV853" s="161"/>
      <c r="CW853" s="166">
        <f>IF(PMKAFAAPAYER[[#This Row],[ ]]="Payé",PMKAFAAPAYER[[#This Row],[17.09.2025]],0)</f>
        <v>0</v>
      </c>
      <c r="CX853" s="161"/>
      <c r="CY853" s="176">
        <f>IF(PMKAFAAPAYER[[#This Row],[ ]]="Payé",PMKAFAAPAYER[[#This Row],[24.09.2025]],0)</f>
        <v>0</v>
      </c>
      <c r="CZ853" s="17">
        <f t="shared" si="209"/>
        <v>0</v>
      </c>
      <c r="DA853" s="162"/>
      <c r="DB853" s="166">
        <f>IF(PMKAFAAPAYER[[#This Row],[ ]]="Payé",PMKAFAAPAYER[[#This Row],[01.10.2025]],0)</f>
        <v>0</v>
      </c>
      <c r="DC853" s="161"/>
      <c r="DD853" s="166">
        <f>IF(PMKAFAAPAYER[[#This Row],[ ]]="Payé",PMKAFAAPAYER[[#This Row],[08.10.2025]],0)</f>
        <v>0</v>
      </c>
      <c r="DE853" s="161"/>
      <c r="DF853" s="166">
        <f>IF(PMKAFAAPAYER[[#This Row],[ ]]="Payé",PMKAFAAPAYER[[#This Row],[15.10.2025]],0)</f>
        <v>0</v>
      </c>
      <c r="DG853" s="161"/>
      <c r="DH853" s="166">
        <f>IF(PMKAFAAPAYER[[#This Row],[ ]]="Payé",PMKAFAAPAYER[[#This Row],[22.10.2025]],0)</f>
        <v>0</v>
      </c>
      <c r="DI853" s="161"/>
      <c r="DJ853" s="176">
        <f>IF(PMKAFAAPAYER[[#This Row],[ ]]="Payé",PMKAFAAPAYER[[#This Row],[29.10.2025]],0)</f>
        <v>0</v>
      </c>
      <c r="DK853" s="18">
        <f t="shared" si="210"/>
        <v>0</v>
      </c>
      <c r="DL853" s="162"/>
      <c r="DM853" s="166">
        <f>IF(PMKAFAAPAYER[[#This Row],[ ]]="Payé",PMKAFAAPAYER[[#This Row],[05.11.2025]],0)</f>
        <v>0</v>
      </c>
      <c r="DN853" s="161"/>
      <c r="DO853" s="166">
        <f>IF(PMKAFAAPAYER[[#This Row],[ ]]="Payé",PMKAFAAPAYER[[#This Row],[12.11.2025]],0)</f>
        <v>0</v>
      </c>
      <c r="DP853" s="161"/>
      <c r="DQ853" s="166">
        <f>IF(PMKAFAAPAYER[[#This Row],[ ]]="Payé",PMKAFAAPAYER[[#This Row],[19.11.2025]],0)</f>
        <v>0</v>
      </c>
      <c r="DR853" s="161"/>
      <c r="DS853" s="176">
        <f>IF(PMKAFAAPAYER[[#This Row],[ ]]="Payé",PMKAFAAPAYER[[#This Row],[26.11.2025]],0)</f>
        <v>0</v>
      </c>
      <c r="DT853" s="17">
        <f t="shared" si="211"/>
        <v>0</v>
      </c>
      <c r="DU853" s="162"/>
      <c r="DV853" s="166">
        <f>IF(PMKAFAAPAYER[[#This Row],[ ]]="Payé",PMKAFAAPAYER[[#This Row],[03.12.2025]],0)</f>
        <v>0</v>
      </c>
      <c r="DW853" s="161"/>
      <c r="DX853" s="166">
        <f>IF(PMKAFAAPAYER[[#This Row],[ ]]="Payé",PMKAFAAPAYER[[#This Row],[10.12.2025]],0)</f>
        <v>0</v>
      </c>
      <c r="DY853" s="161"/>
      <c r="DZ853" s="166">
        <f>IF(PMKAFAAPAYER[[#This Row],[ ]]="Payé",PMKAFAAPAYER[[#This Row],[17.12.2025]],0)</f>
        <v>0</v>
      </c>
      <c r="EA853" s="161"/>
      <c r="EB853" s="166">
        <f>IF(PMKAFAAPAYER[[#This Row],[ ]]="Payé",PMKAFAAPAYER[[#This Row],[24.12.2025]],0)</f>
        <v>0</v>
      </c>
      <c r="EC853" s="161"/>
      <c r="ED853" s="176">
        <f>IF(PMKAFAAPAYER[[#This Row],[ ]]="Payé",PMKAFAAPAYER[[#This Row],[31.12.2025]],0)</f>
        <v>0</v>
      </c>
      <c r="EE853" s="18">
        <f t="shared" si="212"/>
        <v>0</v>
      </c>
      <c r="EF853" s="11">
        <f t="shared" si="213"/>
        <v>0</v>
      </c>
      <c r="EG853" s="16">
        <f>+PMKAFAAPAYER[[#This Row],[CHF]]-PMKAFAAPAYER[[#This Row],[T2025]]</f>
        <v>0</v>
      </c>
    </row>
    <row r="854" spans="1:137" x14ac:dyDescent="0.3">
      <c r="A854" s="9">
        <f t="shared" si="214"/>
        <v>849</v>
      </c>
      <c r="B854" s="250"/>
      <c r="C854" s="251"/>
      <c r="D854" s="252"/>
      <c r="E854" s="253"/>
      <c r="F854" s="265">
        <f t="shared" si="200"/>
        <v>0</v>
      </c>
      <c r="G854" s="254"/>
      <c r="H854" s="255"/>
      <c r="I854" s="256"/>
      <c r="J854" s="14"/>
      <c r="K854" s="14"/>
      <c r="L854" s="14"/>
      <c r="N854" s="15"/>
      <c r="P854" s="258"/>
      <c r="Q854" s="259"/>
      <c r="R854" s="260"/>
      <c r="S854" s="166">
        <f>IF(PMKAFAAPAYER[[#This Row],[ ]]="Payé",PMKAFAAPAYER[[#This Row],[02.01.2025]],0)</f>
        <v>0</v>
      </c>
      <c r="T854" s="234"/>
      <c r="U854" s="166">
        <f>IF(PMKAFAAPAYER[[#This Row],[ ]]="Payé",PMKAFAAPAYER[[#This Row],[09.01.2025]],0)</f>
        <v>0</v>
      </c>
      <c r="V854" s="234"/>
      <c r="W854" s="166">
        <f>IF(PMKAFAAPAYER[[#This Row],[ ]]="Payé",PMKAFAAPAYER[[#This Row],[16.01.2025]],0)</f>
        <v>0</v>
      </c>
      <c r="X854" s="234"/>
      <c r="Y854" s="166">
        <f>IF(PMKAFAAPAYER[[#This Row],[ ]]="Payé",PMKAFAAPAYER[[#This Row],[23.01.2025]],0)</f>
        <v>0</v>
      </c>
      <c r="Z854" s="234"/>
      <c r="AA854" s="176">
        <f>IF(PMKAFAAPAYER[[#This Row],[ ]]="Payé",PMKAFAAPAYER[[#This Row],[30.01.2025]],0)</f>
        <v>0</v>
      </c>
      <c r="AB854" s="32">
        <f t="shared" si="201"/>
        <v>0</v>
      </c>
      <c r="AC854" s="234"/>
      <c r="AD854" s="166">
        <f>IF(PMKAFAAPAYER[[#This Row],[ ]]="Payé",PMKAFAAPAYER[[#This Row],[06.02.2025]],0)</f>
        <v>0</v>
      </c>
      <c r="AE854" s="234"/>
      <c r="AF854" s="166">
        <f>IF(PMKAFAAPAYER[[#This Row],[ ]]="Payé",PMKAFAAPAYER[[#This Row],[13.02.2025]],0)</f>
        <v>0</v>
      </c>
      <c r="AG854" s="234"/>
      <c r="AH854" s="166">
        <f>IF(PMKAFAAPAYER[[#This Row],[ ]]="Payé",PMKAFAAPAYER[[#This Row],[20.02.2025]],0)</f>
        <v>0</v>
      </c>
      <c r="AI854" s="234"/>
      <c r="AJ854" s="176">
        <f>IF(PMKAFAAPAYER[[#This Row],[ ]]="Payé",PMKAFAAPAYER[[#This Row],[27.02.2025]],0)</f>
        <v>0</v>
      </c>
      <c r="AK854" s="47">
        <f t="shared" si="202"/>
        <v>0</v>
      </c>
      <c r="AL854" s="162"/>
      <c r="AM854" s="166">
        <f>IF(PMKAFAAPAYER[[#This Row],[ ]]="Payé",PMKAFAAPAYER[[#This Row],[05.03.2025]],0)</f>
        <v>0</v>
      </c>
      <c r="AN854" s="161"/>
      <c r="AO854" s="166">
        <f>IF(PMKAFAAPAYER[[#This Row],[ ]]="Payé",PMKAFAAPAYER[[#This Row],[12.03.2025]],0)</f>
        <v>0</v>
      </c>
      <c r="AP854" s="161"/>
      <c r="AQ854" s="166">
        <f>IF(PMKAFAAPAYER[[#This Row],[ ]]="Payé",PMKAFAAPAYER[[#This Row],[19.03.2025]],0)</f>
        <v>0</v>
      </c>
      <c r="AR854" s="161"/>
      <c r="AS854" s="176">
        <f>IF(PMKAFAAPAYER[[#This Row],[ ]]="Payé",PMKAFAAPAYER[[#This Row],[26.03.2025]],0)</f>
        <v>0</v>
      </c>
      <c r="AT854" s="17">
        <f t="shared" si="203"/>
        <v>0</v>
      </c>
      <c r="AU854" s="162"/>
      <c r="AV854" s="166">
        <f>IF(PMKAFAAPAYER[[#This Row],[ ]]="Payé",PMKAFAAPAYER[[#This Row],[02.04.2025]],0)</f>
        <v>0</v>
      </c>
      <c r="AW854" s="161"/>
      <c r="AX854" s="166">
        <f>IF(PMKAFAAPAYER[[#This Row],[ ]]="Payé",PMKAFAAPAYER[[#This Row],[09.04.2025]],0)</f>
        <v>0</v>
      </c>
      <c r="AY854" s="161"/>
      <c r="AZ854" s="166">
        <f>IF(PMKAFAAPAYER[[#This Row],[ ]]="Payé",PMKAFAAPAYER[[#This Row],[16.04.2025]],0)</f>
        <v>0</v>
      </c>
      <c r="BA854" s="161"/>
      <c r="BB854" s="166">
        <f>IF(PMKAFAAPAYER[[#This Row],[ ]]="Payé",PMKAFAAPAYER[[#This Row],[23.04.2025]],0)</f>
        <v>0</v>
      </c>
      <c r="BC854" s="161"/>
      <c r="BD854" s="176">
        <f>IF(PMKAFAAPAYER[[#This Row],[ ]]="Payé",PMKAFAAPAYER[[#This Row],[30.04.2025]],0)</f>
        <v>0</v>
      </c>
      <c r="BE854" s="18">
        <f t="shared" si="204"/>
        <v>0</v>
      </c>
      <c r="BF854" s="162"/>
      <c r="BG854" s="166">
        <f>IF(PMKAFAAPAYER[[#This Row],[ ]]="Payé",PMKAFAAPAYER[[#This Row],[07.05.2025]],0)</f>
        <v>0</v>
      </c>
      <c r="BH854" s="161"/>
      <c r="BI854" s="166">
        <f>IF(PMKAFAAPAYER[[#This Row],[ ]]="Payé",PMKAFAAPAYER[[#This Row],[14.05.2025]],0)</f>
        <v>0</v>
      </c>
      <c r="BJ854" s="161"/>
      <c r="BK854" s="166">
        <f>IF(PMKAFAAPAYER[[#This Row],[ ]]="Payé",PMKAFAAPAYER[[#This Row],[21.05.2025]],0)</f>
        <v>0</v>
      </c>
      <c r="BL854" s="161"/>
      <c r="BM854" s="176">
        <f>IF(PMKAFAAPAYER[[#This Row],[ ]]="Payé",PMKAFAAPAYER[[#This Row],[28.05.2025]],0)</f>
        <v>0</v>
      </c>
      <c r="BN854" s="17">
        <f t="shared" si="205"/>
        <v>0</v>
      </c>
      <c r="BO854" s="162"/>
      <c r="BP854" s="166">
        <f>IF(PMKAFAAPAYER[[#This Row],[ ]]="Payé",PMKAFAAPAYER[[#This Row],[04.06.2025]],0)</f>
        <v>0</v>
      </c>
      <c r="BQ854" s="161"/>
      <c r="BR854" s="166">
        <f>IF(PMKAFAAPAYER[[#This Row],[ ]]="Payé",PMKAFAAPAYER[[#This Row],[11.06.2025]],0)</f>
        <v>0</v>
      </c>
      <c r="BS854" s="161"/>
      <c r="BT854" s="166">
        <f>IF(PMKAFAAPAYER[[#This Row],[ ]]="Payé",PMKAFAAPAYER[[#This Row],[18.06.2025]],0)</f>
        <v>0</v>
      </c>
      <c r="BU854" s="161"/>
      <c r="BV854" s="176">
        <f>IF(PMKAFAAPAYER[[#This Row],[ ]]="Payé",PMKAFAAPAYER[[#This Row],[25.06.2025]],0)</f>
        <v>0</v>
      </c>
      <c r="BW854" s="18">
        <f t="shared" si="206"/>
        <v>0</v>
      </c>
      <c r="BX854" s="162"/>
      <c r="BY854" s="166">
        <f>IF(PMKAFAAPAYER[[#This Row],[ ]]="Payé",PMKAFAAPAYER[[#This Row],[02.07.2025]],0)</f>
        <v>0</v>
      </c>
      <c r="BZ854" s="161"/>
      <c r="CA854" s="166">
        <f>IF(PMKAFAAPAYER[[#This Row],[ ]]="Payé",PMKAFAAPAYER[[#This Row],[09.07.2025]],0)</f>
        <v>0</v>
      </c>
      <c r="CB854" s="161"/>
      <c r="CC854" s="166">
        <f>IF(PMKAFAAPAYER[[#This Row],[ ]]="Payé",PMKAFAAPAYER[[#This Row],[16.07.2025]],0)</f>
        <v>0</v>
      </c>
      <c r="CD854" s="161"/>
      <c r="CE854" s="166">
        <f>IF(PMKAFAAPAYER[[#This Row],[ ]]="Payé",PMKAFAAPAYER[[#This Row],[23.07.2025]],0)</f>
        <v>0</v>
      </c>
      <c r="CF854" s="161"/>
      <c r="CG854" s="176">
        <f>IF(PMKAFAAPAYER[[#This Row],[ ]]="Payé",PMKAFAAPAYER[[#This Row],[30.07.2025]],0)</f>
        <v>0</v>
      </c>
      <c r="CH854" s="17">
        <f t="shared" si="207"/>
        <v>0</v>
      </c>
      <c r="CI854" s="162"/>
      <c r="CJ854" s="166">
        <f>IF(PMKAFAAPAYER[[#This Row],[ ]]="Payé",PMKAFAAPAYER[[#This Row],[06.08.2025]],0)</f>
        <v>0</v>
      </c>
      <c r="CK854" s="161"/>
      <c r="CL854" s="166">
        <f>IF(PMKAFAAPAYER[[#This Row],[ ]]="Payé",PMKAFAAPAYER[[#This Row],[13.08.2025]],0)</f>
        <v>0</v>
      </c>
      <c r="CM854" s="161"/>
      <c r="CN854" s="166">
        <f>IF(PMKAFAAPAYER[[#This Row],[ ]]="Payé",PMKAFAAPAYER[[#This Row],[20.08.2025]],0)</f>
        <v>0</v>
      </c>
      <c r="CO854" s="161"/>
      <c r="CP854" s="176">
        <f>IF(PMKAFAAPAYER[[#This Row],[ ]]="Payé",PMKAFAAPAYER[[#This Row],[27.08.2025]],0)</f>
        <v>0</v>
      </c>
      <c r="CQ854" s="18">
        <f t="shared" si="208"/>
        <v>0</v>
      </c>
      <c r="CR854" s="162"/>
      <c r="CS854" s="166">
        <f>IF(PMKAFAAPAYER[[#This Row],[ ]]="Payé",PMKAFAAPAYER[[#This Row],[03.09.2025]],0)</f>
        <v>0</v>
      </c>
      <c r="CT854" s="161"/>
      <c r="CU854" s="166">
        <f>IF(PMKAFAAPAYER[[#This Row],[ ]]="Payé",PMKAFAAPAYER[[#This Row],[10.09.2025]],0)</f>
        <v>0</v>
      </c>
      <c r="CV854" s="161"/>
      <c r="CW854" s="166">
        <f>IF(PMKAFAAPAYER[[#This Row],[ ]]="Payé",PMKAFAAPAYER[[#This Row],[17.09.2025]],0)</f>
        <v>0</v>
      </c>
      <c r="CX854" s="161"/>
      <c r="CY854" s="176">
        <f>IF(PMKAFAAPAYER[[#This Row],[ ]]="Payé",PMKAFAAPAYER[[#This Row],[24.09.2025]],0)</f>
        <v>0</v>
      </c>
      <c r="CZ854" s="17">
        <f t="shared" si="209"/>
        <v>0</v>
      </c>
      <c r="DA854" s="162"/>
      <c r="DB854" s="166">
        <f>IF(PMKAFAAPAYER[[#This Row],[ ]]="Payé",PMKAFAAPAYER[[#This Row],[01.10.2025]],0)</f>
        <v>0</v>
      </c>
      <c r="DC854" s="161"/>
      <c r="DD854" s="166">
        <f>IF(PMKAFAAPAYER[[#This Row],[ ]]="Payé",PMKAFAAPAYER[[#This Row],[08.10.2025]],0)</f>
        <v>0</v>
      </c>
      <c r="DE854" s="161"/>
      <c r="DF854" s="166">
        <f>IF(PMKAFAAPAYER[[#This Row],[ ]]="Payé",PMKAFAAPAYER[[#This Row],[15.10.2025]],0)</f>
        <v>0</v>
      </c>
      <c r="DG854" s="161"/>
      <c r="DH854" s="166">
        <f>IF(PMKAFAAPAYER[[#This Row],[ ]]="Payé",PMKAFAAPAYER[[#This Row],[22.10.2025]],0)</f>
        <v>0</v>
      </c>
      <c r="DI854" s="161"/>
      <c r="DJ854" s="176">
        <f>IF(PMKAFAAPAYER[[#This Row],[ ]]="Payé",PMKAFAAPAYER[[#This Row],[29.10.2025]],0)</f>
        <v>0</v>
      </c>
      <c r="DK854" s="18">
        <f t="shared" si="210"/>
        <v>0</v>
      </c>
      <c r="DL854" s="162"/>
      <c r="DM854" s="166">
        <f>IF(PMKAFAAPAYER[[#This Row],[ ]]="Payé",PMKAFAAPAYER[[#This Row],[05.11.2025]],0)</f>
        <v>0</v>
      </c>
      <c r="DN854" s="161"/>
      <c r="DO854" s="166">
        <f>IF(PMKAFAAPAYER[[#This Row],[ ]]="Payé",PMKAFAAPAYER[[#This Row],[12.11.2025]],0)</f>
        <v>0</v>
      </c>
      <c r="DP854" s="161"/>
      <c r="DQ854" s="166">
        <f>IF(PMKAFAAPAYER[[#This Row],[ ]]="Payé",PMKAFAAPAYER[[#This Row],[19.11.2025]],0)</f>
        <v>0</v>
      </c>
      <c r="DR854" s="161"/>
      <c r="DS854" s="176">
        <f>IF(PMKAFAAPAYER[[#This Row],[ ]]="Payé",PMKAFAAPAYER[[#This Row],[26.11.2025]],0)</f>
        <v>0</v>
      </c>
      <c r="DT854" s="17">
        <f t="shared" si="211"/>
        <v>0</v>
      </c>
      <c r="DU854" s="162"/>
      <c r="DV854" s="166">
        <f>IF(PMKAFAAPAYER[[#This Row],[ ]]="Payé",PMKAFAAPAYER[[#This Row],[03.12.2025]],0)</f>
        <v>0</v>
      </c>
      <c r="DW854" s="161"/>
      <c r="DX854" s="166">
        <f>IF(PMKAFAAPAYER[[#This Row],[ ]]="Payé",PMKAFAAPAYER[[#This Row],[10.12.2025]],0)</f>
        <v>0</v>
      </c>
      <c r="DY854" s="161"/>
      <c r="DZ854" s="166">
        <f>IF(PMKAFAAPAYER[[#This Row],[ ]]="Payé",PMKAFAAPAYER[[#This Row],[17.12.2025]],0)</f>
        <v>0</v>
      </c>
      <c r="EA854" s="161"/>
      <c r="EB854" s="166">
        <f>IF(PMKAFAAPAYER[[#This Row],[ ]]="Payé",PMKAFAAPAYER[[#This Row],[24.12.2025]],0)</f>
        <v>0</v>
      </c>
      <c r="EC854" s="161"/>
      <c r="ED854" s="176">
        <f>IF(PMKAFAAPAYER[[#This Row],[ ]]="Payé",PMKAFAAPAYER[[#This Row],[31.12.2025]],0)</f>
        <v>0</v>
      </c>
      <c r="EE854" s="18">
        <f t="shared" si="212"/>
        <v>0</v>
      </c>
      <c r="EF854" s="11">
        <f t="shared" si="213"/>
        <v>0</v>
      </c>
      <c r="EG854" s="16">
        <f>+PMKAFAAPAYER[[#This Row],[CHF]]-PMKAFAAPAYER[[#This Row],[T2025]]</f>
        <v>0</v>
      </c>
    </row>
    <row r="855" spans="1:137" x14ac:dyDescent="0.3">
      <c r="A855" s="9">
        <f t="shared" si="214"/>
        <v>850</v>
      </c>
      <c r="B855" s="250"/>
      <c r="C855" s="251"/>
      <c r="D855" s="252"/>
      <c r="E855" s="253"/>
      <c r="F855" s="265">
        <f t="shared" si="200"/>
        <v>0</v>
      </c>
      <c r="G855" s="254"/>
      <c r="H855" s="255"/>
      <c r="I855" s="256"/>
      <c r="J855" s="14"/>
      <c r="K855" s="14"/>
      <c r="L855" s="14"/>
      <c r="N855" s="15"/>
      <c r="P855" s="258"/>
      <c r="Q855" s="259"/>
      <c r="R855" s="260"/>
      <c r="S855" s="166">
        <f>IF(PMKAFAAPAYER[[#This Row],[ ]]="Payé",PMKAFAAPAYER[[#This Row],[02.01.2025]],0)</f>
        <v>0</v>
      </c>
      <c r="T855" s="234"/>
      <c r="U855" s="166">
        <f>IF(PMKAFAAPAYER[[#This Row],[ ]]="Payé",PMKAFAAPAYER[[#This Row],[09.01.2025]],0)</f>
        <v>0</v>
      </c>
      <c r="V855" s="234"/>
      <c r="W855" s="166">
        <f>IF(PMKAFAAPAYER[[#This Row],[ ]]="Payé",PMKAFAAPAYER[[#This Row],[16.01.2025]],0)</f>
        <v>0</v>
      </c>
      <c r="X855" s="234"/>
      <c r="Y855" s="166">
        <f>IF(PMKAFAAPAYER[[#This Row],[ ]]="Payé",PMKAFAAPAYER[[#This Row],[23.01.2025]],0)</f>
        <v>0</v>
      </c>
      <c r="Z855" s="234"/>
      <c r="AA855" s="176">
        <f>IF(PMKAFAAPAYER[[#This Row],[ ]]="Payé",PMKAFAAPAYER[[#This Row],[30.01.2025]],0)</f>
        <v>0</v>
      </c>
      <c r="AB855" s="32">
        <f t="shared" si="201"/>
        <v>0</v>
      </c>
      <c r="AC855" s="234"/>
      <c r="AD855" s="166">
        <f>IF(PMKAFAAPAYER[[#This Row],[ ]]="Payé",PMKAFAAPAYER[[#This Row],[06.02.2025]],0)</f>
        <v>0</v>
      </c>
      <c r="AE855" s="234"/>
      <c r="AF855" s="166">
        <f>IF(PMKAFAAPAYER[[#This Row],[ ]]="Payé",PMKAFAAPAYER[[#This Row],[13.02.2025]],0)</f>
        <v>0</v>
      </c>
      <c r="AG855" s="234"/>
      <c r="AH855" s="166">
        <f>IF(PMKAFAAPAYER[[#This Row],[ ]]="Payé",PMKAFAAPAYER[[#This Row],[20.02.2025]],0)</f>
        <v>0</v>
      </c>
      <c r="AI855" s="234"/>
      <c r="AJ855" s="176">
        <f>IF(PMKAFAAPAYER[[#This Row],[ ]]="Payé",PMKAFAAPAYER[[#This Row],[27.02.2025]],0)</f>
        <v>0</v>
      </c>
      <c r="AK855" s="47">
        <f t="shared" si="202"/>
        <v>0</v>
      </c>
      <c r="AL855" s="162"/>
      <c r="AM855" s="166">
        <f>IF(PMKAFAAPAYER[[#This Row],[ ]]="Payé",PMKAFAAPAYER[[#This Row],[05.03.2025]],0)</f>
        <v>0</v>
      </c>
      <c r="AN855" s="161"/>
      <c r="AO855" s="166">
        <f>IF(PMKAFAAPAYER[[#This Row],[ ]]="Payé",PMKAFAAPAYER[[#This Row],[12.03.2025]],0)</f>
        <v>0</v>
      </c>
      <c r="AP855" s="161"/>
      <c r="AQ855" s="166">
        <f>IF(PMKAFAAPAYER[[#This Row],[ ]]="Payé",PMKAFAAPAYER[[#This Row],[19.03.2025]],0)</f>
        <v>0</v>
      </c>
      <c r="AR855" s="161"/>
      <c r="AS855" s="176">
        <f>IF(PMKAFAAPAYER[[#This Row],[ ]]="Payé",PMKAFAAPAYER[[#This Row],[26.03.2025]],0)</f>
        <v>0</v>
      </c>
      <c r="AT855" s="17">
        <f t="shared" si="203"/>
        <v>0</v>
      </c>
      <c r="AU855" s="162"/>
      <c r="AV855" s="166">
        <f>IF(PMKAFAAPAYER[[#This Row],[ ]]="Payé",PMKAFAAPAYER[[#This Row],[02.04.2025]],0)</f>
        <v>0</v>
      </c>
      <c r="AW855" s="161"/>
      <c r="AX855" s="166">
        <f>IF(PMKAFAAPAYER[[#This Row],[ ]]="Payé",PMKAFAAPAYER[[#This Row],[09.04.2025]],0)</f>
        <v>0</v>
      </c>
      <c r="AY855" s="161"/>
      <c r="AZ855" s="166">
        <f>IF(PMKAFAAPAYER[[#This Row],[ ]]="Payé",PMKAFAAPAYER[[#This Row],[16.04.2025]],0)</f>
        <v>0</v>
      </c>
      <c r="BA855" s="161"/>
      <c r="BB855" s="166">
        <f>IF(PMKAFAAPAYER[[#This Row],[ ]]="Payé",PMKAFAAPAYER[[#This Row],[23.04.2025]],0)</f>
        <v>0</v>
      </c>
      <c r="BC855" s="161"/>
      <c r="BD855" s="176">
        <f>IF(PMKAFAAPAYER[[#This Row],[ ]]="Payé",PMKAFAAPAYER[[#This Row],[30.04.2025]],0)</f>
        <v>0</v>
      </c>
      <c r="BE855" s="18">
        <f t="shared" si="204"/>
        <v>0</v>
      </c>
      <c r="BF855" s="162"/>
      <c r="BG855" s="166">
        <f>IF(PMKAFAAPAYER[[#This Row],[ ]]="Payé",PMKAFAAPAYER[[#This Row],[07.05.2025]],0)</f>
        <v>0</v>
      </c>
      <c r="BH855" s="161"/>
      <c r="BI855" s="166">
        <f>IF(PMKAFAAPAYER[[#This Row],[ ]]="Payé",PMKAFAAPAYER[[#This Row],[14.05.2025]],0)</f>
        <v>0</v>
      </c>
      <c r="BJ855" s="161"/>
      <c r="BK855" s="166">
        <f>IF(PMKAFAAPAYER[[#This Row],[ ]]="Payé",PMKAFAAPAYER[[#This Row],[21.05.2025]],0)</f>
        <v>0</v>
      </c>
      <c r="BL855" s="161"/>
      <c r="BM855" s="176">
        <f>IF(PMKAFAAPAYER[[#This Row],[ ]]="Payé",PMKAFAAPAYER[[#This Row],[28.05.2025]],0)</f>
        <v>0</v>
      </c>
      <c r="BN855" s="17">
        <f t="shared" si="205"/>
        <v>0</v>
      </c>
      <c r="BO855" s="162"/>
      <c r="BP855" s="166">
        <f>IF(PMKAFAAPAYER[[#This Row],[ ]]="Payé",PMKAFAAPAYER[[#This Row],[04.06.2025]],0)</f>
        <v>0</v>
      </c>
      <c r="BQ855" s="161"/>
      <c r="BR855" s="166">
        <f>IF(PMKAFAAPAYER[[#This Row],[ ]]="Payé",PMKAFAAPAYER[[#This Row],[11.06.2025]],0)</f>
        <v>0</v>
      </c>
      <c r="BS855" s="161"/>
      <c r="BT855" s="166">
        <f>IF(PMKAFAAPAYER[[#This Row],[ ]]="Payé",PMKAFAAPAYER[[#This Row],[18.06.2025]],0)</f>
        <v>0</v>
      </c>
      <c r="BU855" s="161"/>
      <c r="BV855" s="176">
        <f>IF(PMKAFAAPAYER[[#This Row],[ ]]="Payé",PMKAFAAPAYER[[#This Row],[25.06.2025]],0)</f>
        <v>0</v>
      </c>
      <c r="BW855" s="18">
        <f t="shared" si="206"/>
        <v>0</v>
      </c>
      <c r="BX855" s="162"/>
      <c r="BY855" s="166">
        <f>IF(PMKAFAAPAYER[[#This Row],[ ]]="Payé",PMKAFAAPAYER[[#This Row],[02.07.2025]],0)</f>
        <v>0</v>
      </c>
      <c r="BZ855" s="161"/>
      <c r="CA855" s="166">
        <f>IF(PMKAFAAPAYER[[#This Row],[ ]]="Payé",PMKAFAAPAYER[[#This Row],[09.07.2025]],0)</f>
        <v>0</v>
      </c>
      <c r="CB855" s="161"/>
      <c r="CC855" s="166">
        <f>IF(PMKAFAAPAYER[[#This Row],[ ]]="Payé",PMKAFAAPAYER[[#This Row],[16.07.2025]],0)</f>
        <v>0</v>
      </c>
      <c r="CD855" s="161"/>
      <c r="CE855" s="166">
        <f>IF(PMKAFAAPAYER[[#This Row],[ ]]="Payé",PMKAFAAPAYER[[#This Row],[23.07.2025]],0)</f>
        <v>0</v>
      </c>
      <c r="CF855" s="161"/>
      <c r="CG855" s="176">
        <f>IF(PMKAFAAPAYER[[#This Row],[ ]]="Payé",PMKAFAAPAYER[[#This Row],[30.07.2025]],0)</f>
        <v>0</v>
      </c>
      <c r="CH855" s="17">
        <f t="shared" si="207"/>
        <v>0</v>
      </c>
      <c r="CI855" s="162"/>
      <c r="CJ855" s="166">
        <f>IF(PMKAFAAPAYER[[#This Row],[ ]]="Payé",PMKAFAAPAYER[[#This Row],[06.08.2025]],0)</f>
        <v>0</v>
      </c>
      <c r="CK855" s="161"/>
      <c r="CL855" s="166">
        <f>IF(PMKAFAAPAYER[[#This Row],[ ]]="Payé",PMKAFAAPAYER[[#This Row],[13.08.2025]],0)</f>
        <v>0</v>
      </c>
      <c r="CM855" s="161"/>
      <c r="CN855" s="166">
        <f>IF(PMKAFAAPAYER[[#This Row],[ ]]="Payé",PMKAFAAPAYER[[#This Row],[20.08.2025]],0)</f>
        <v>0</v>
      </c>
      <c r="CO855" s="161"/>
      <c r="CP855" s="176">
        <f>IF(PMKAFAAPAYER[[#This Row],[ ]]="Payé",PMKAFAAPAYER[[#This Row],[27.08.2025]],0)</f>
        <v>0</v>
      </c>
      <c r="CQ855" s="18">
        <f t="shared" si="208"/>
        <v>0</v>
      </c>
      <c r="CR855" s="162"/>
      <c r="CS855" s="166">
        <f>IF(PMKAFAAPAYER[[#This Row],[ ]]="Payé",PMKAFAAPAYER[[#This Row],[03.09.2025]],0)</f>
        <v>0</v>
      </c>
      <c r="CT855" s="161"/>
      <c r="CU855" s="166">
        <f>IF(PMKAFAAPAYER[[#This Row],[ ]]="Payé",PMKAFAAPAYER[[#This Row],[10.09.2025]],0)</f>
        <v>0</v>
      </c>
      <c r="CV855" s="161"/>
      <c r="CW855" s="166">
        <f>IF(PMKAFAAPAYER[[#This Row],[ ]]="Payé",PMKAFAAPAYER[[#This Row],[17.09.2025]],0)</f>
        <v>0</v>
      </c>
      <c r="CX855" s="161"/>
      <c r="CY855" s="176">
        <f>IF(PMKAFAAPAYER[[#This Row],[ ]]="Payé",PMKAFAAPAYER[[#This Row],[24.09.2025]],0)</f>
        <v>0</v>
      </c>
      <c r="CZ855" s="17">
        <f t="shared" si="209"/>
        <v>0</v>
      </c>
      <c r="DA855" s="162"/>
      <c r="DB855" s="166">
        <f>IF(PMKAFAAPAYER[[#This Row],[ ]]="Payé",PMKAFAAPAYER[[#This Row],[01.10.2025]],0)</f>
        <v>0</v>
      </c>
      <c r="DC855" s="161"/>
      <c r="DD855" s="166">
        <f>IF(PMKAFAAPAYER[[#This Row],[ ]]="Payé",PMKAFAAPAYER[[#This Row],[08.10.2025]],0)</f>
        <v>0</v>
      </c>
      <c r="DE855" s="161"/>
      <c r="DF855" s="166">
        <f>IF(PMKAFAAPAYER[[#This Row],[ ]]="Payé",PMKAFAAPAYER[[#This Row],[15.10.2025]],0)</f>
        <v>0</v>
      </c>
      <c r="DG855" s="161"/>
      <c r="DH855" s="166">
        <f>IF(PMKAFAAPAYER[[#This Row],[ ]]="Payé",PMKAFAAPAYER[[#This Row],[22.10.2025]],0)</f>
        <v>0</v>
      </c>
      <c r="DI855" s="161"/>
      <c r="DJ855" s="176">
        <f>IF(PMKAFAAPAYER[[#This Row],[ ]]="Payé",PMKAFAAPAYER[[#This Row],[29.10.2025]],0)</f>
        <v>0</v>
      </c>
      <c r="DK855" s="18">
        <f t="shared" si="210"/>
        <v>0</v>
      </c>
      <c r="DL855" s="162"/>
      <c r="DM855" s="166">
        <f>IF(PMKAFAAPAYER[[#This Row],[ ]]="Payé",PMKAFAAPAYER[[#This Row],[05.11.2025]],0)</f>
        <v>0</v>
      </c>
      <c r="DN855" s="161"/>
      <c r="DO855" s="166">
        <f>IF(PMKAFAAPAYER[[#This Row],[ ]]="Payé",PMKAFAAPAYER[[#This Row],[12.11.2025]],0)</f>
        <v>0</v>
      </c>
      <c r="DP855" s="161"/>
      <c r="DQ855" s="166">
        <f>IF(PMKAFAAPAYER[[#This Row],[ ]]="Payé",PMKAFAAPAYER[[#This Row],[19.11.2025]],0)</f>
        <v>0</v>
      </c>
      <c r="DR855" s="161"/>
      <c r="DS855" s="176">
        <f>IF(PMKAFAAPAYER[[#This Row],[ ]]="Payé",PMKAFAAPAYER[[#This Row],[26.11.2025]],0)</f>
        <v>0</v>
      </c>
      <c r="DT855" s="17">
        <f t="shared" si="211"/>
        <v>0</v>
      </c>
      <c r="DU855" s="162"/>
      <c r="DV855" s="166">
        <f>IF(PMKAFAAPAYER[[#This Row],[ ]]="Payé",PMKAFAAPAYER[[#This Row],[03.12.2025]],0)</f>
        <v>0</v>
      </c>
      <c r="DW855" s="161"/>
      <c r="DX855" s="166">
        <f>IF(PMKAFAAPAYER[[#This Row],[ ]]="Payé",PMKAFAAPAYER[[#This Row],[10.12.2025]],0)</f>
        <v>0</v>
      </c>
      <c r="DY855" s="161"/>
      <c r="DZ855" s="166">
        <f>IF(PMKAFAAPAYER[[#This Row],[ ]]="Payé",PMKAFAAPAYER[[#This Row],[17.12.2025]],0)</f>
        <v>0</v>
      </c>
      <c r="EA855" s="161"/>
      <c r="EB855" s="166">
        <f>IF(PMKAFAAPAYER[[#This Row],[ ]]="Payé",PMKAFAAPAYER[[#This Row],[24.12.2025]],0)</f>
        <v>0</v>
      </c>
      <c r="EC855" s="161"/>
      <c r="ED855" s="176">
        <f>IF(PMKAFAAPAYER[[#This Row],[ ]]="Payé",PMKAFAAPAYER[[#This Row],[31.12.2025]],0)</f>
        <v>0</v>
      </c>
      <c r="EE855" s="18">
        <f t="shared" si="212"/>
        <v>0</v>
      </c>
      <c r="EF855" s="11">
        <f t="shared" si="213"/>
        <v>0</v>
      </c>
      <c r="EG855" s="16">
        <f>+PMKAFAAPAYER[[#This Row],[CHF]]-PMKAFAAPAYER[[#This Row],[T2025]]</f>
        <v>0</v>
      </c>
    </row>
    <row r="856" spans="1:137" x14ac:dyDescent="0.3">
      <c r="A856" s="9">
        <f t="shared" si="214"/>
        <v>851</v>
      </c>
      <c r="B856" s="250"/>
      <c r="C856" s="251"/>
      <c r="D856" s="252"/>
      <c r="E856" s="253"/>
      <c r="F856" s="265">
        <f t="shared" si="200"/>
        <v>0</v>
      </c>
      <c r="G856" s="254"/>
      <c r="H856" s="255"/>
      <c r="I856" s="256"/>
      <c r="J856" s="14"/>
      <c r="K856" s="14"/>
      <c r="L856" s="14"/>
      <c r="N856" s="15"/>
      <c r="P856" s="258"/>
      <c r="Q856" s="259"/>
      <c r="R856" s="260"/>
      <c r="S856" s="166">
        <f>IF(PMKAFAAPAYER[[#This Row],[ ]]="Payé",PMKAFAAPAYER[[#This Row],[02.01.2025]],0)</f>
        <v>0</v>
      </c>
      <c r="T856" s="234"/>
      <c r="U856" s="166">
        <f>IF(PMKAFAAPAYER[[#This Row],[ ]]="Payé",PMKAFAAPAYER[[#This Row],[09.01.2025]],0)</f>
        <v>0</v>
      </c>
      <c r="V856" s="234"/>
      <c r="W856" s="166">
        <f>IF(PMKAFAAPAYER[[#This Row],[ ]]="Payé",PMKAFAAPAYER[[#This Row],[16.01.2025]],0)</f>
        <v>0</v>
      </c>
      <c r="X856" s="234"/>
      <c r="Y856" s="166">
        <f>IF(PMKAFAAPAYER[[#This Row],[ ]]="Payé",PMKAFAAPAYER[[#This Row],[23.01.2025]],0)</f>
        <v>0</v>
      </c>
      <c r="Z856" s="234"/>
      <c r="AA856" s="176">
        <f>IF(PMKAFAAPAYER[[#This Row],[ ]]="Payé",PMKAFAAPAYER[[#This Row],[30.01.2025]],0)</f>
        <v>0</v>
      </c>
      <c r="AB856" s="32">
        <f t="shared" si="201"/>
        <v>0</v>
      </c>
      <c r="AC856" s="234"/>
      <c r="AD856" s="166">
        <f>IF(PMKAFAAPAYER[[#This Row],[ ]]="Payé",PMKAFAAPAYER[[#This Row],[06.02.2025]],0)</f>
        <v>0</v>
      </c>
      <c r="AE856" s="234"/>
      <c r="AF856" s="166">
        <f>IF(PMKAFAAPAYER[[#This Row],[ ]]="Payé",PMKAFAAPAYER[[#This Row],[13.02.2025]],0)</f>
        <v>0</v>
      </c>
      <c r="AG856" s="234"/>
      <c r="AH856" s="166">
        <f>IF(PMKAFAAPAYER[[#This Row],[ ]]="Payé",PMKAFAAPAYER[[#This Row],[20.02.2025]],0)</f>
        <v>0</v>
      </c>
      <c r="AI856" s="234"/>
      <c r="AJ856" s="176">
        <f>IF(PMKAFAAPAYER[[#This Row],[ ]]="Payé",PMKAFAAPAYER[[#This Row],[27.02.2025]],0)</f>
        <v>0</v>
      </c>
      <c r="AK856" s="47">
        <f t="shared" si="202"/>
        <v>0</v>
      </c>
      <c r="AL856" s="162"/>
      <c r="AM856" s="166">
        <f>IF(PMKAFAAPAYER[[#This Row],[ ]]="Payé",PMKAFAAPAYER[[#This Row],[05.03.2025]],0)</f>
        <v>0</v>
      </c>
      <c r="AN856" s="161"/>
      <c r="AO856" s="166">
        <f>IF(PMKAFAAPAYER[[#This Row],[ ]]="Payé",PMKAFAAPAYER[[#This Row],[12.03.2025]],0)</f>
        <v>0</v>
      </c>
      <c r="AP856" s="161"/>
      <c r="AQ856" s="166">
        <f>IF(PMKAFAAPAYER[[#This Row],[ ]]="Payé",PMKAFAAPAYER[[#This Row],[19.03.2025]],0)</f>
        <v>0</v>
      </c>
      <c r="AR856" s="161"/>
      <c r="AS856" s="176">
        <f>IF(PMKAFAAPAYER[[#This Row],[ ]]="Payé",PMKAFAAPAYER[[#This Row],[26.03.2025]],0)</f>
        <v>0</v>
      </c>
      <c r="AT856" s="17">
        <f t="shared" si="203"/>
        <v>0</v>
      </c>
      <c r="AU856" s="162"/>
      <c r="AV856" s="166">
        <f>IF(PMKAFAAPAYER[[#This Row],[ ]]="Payé",PMKAFAAPAYER[[#This Row],[02.04.2025]],0)</f>
        <v>0</v>
      </c>
      <c r="AW856" s="161"/>
      <c r="AX856" s="166">
        <f>IF(PMKAFAAPAYER[[#This Row],[ ]]="Payé",PMKAFAAPAYER[[#This Row],[09.04.2025]],0)</f>
        <v>0</v>
      </c>
      <c r="AY856" s="161"/>
      <c r="AZ856" s="166">
        <f>IF(PMKAFAAPAYER[[#This Row],[ ]]="Payé",PMKAFAAPAYER[[#This Row],[16.04.2025]],0)</f>
        <v>0</v>
      </c>
      <c r="BA856" s="161"/>
      <c r="BB856" s="166">
        <f>IF(PMKAFAAPAYER[[#This Row],[ ]]="Payé",PMKAFAAPAYER[[#This Row],[23.04.2025]],0)</f>
        <v>0</v>
      </c>
      <c r="BC856" s="161"/>
      <c r="BD856" s="176">
        <f>IF(PMKAFAAPAYER[[#This Row],[ ]]="Payé",PMKAFAAPAYER[[#This Row],[30.04.2025]],0)</f>
        <v>0</v>
      </c>
      <c r="BE856" s="18">
        <f t="shared" si="204"/>
        <v>0</v>
      </c>
      <c r="BF856" s="162"/>
      <c r="BG856" s="166">
        <f>IF(PMKAFAAPAYER[[#This Row],[ ]]="Payé",PMKAFAAPAYER[[#This Row],[07.05.2025]],0)</f>
        <v>0</v>
      </c>
      <c r="BH856" s="161"/>
      <c r="BI856" s="166">
        <f>IF(PMKAFAAPAYER[[#This Row],[ ]]="Payé",PMKAFAAPAYER[[#This Row],[14.05.2025]],0)</f>
        <v>0</v>
      </c>
      <c r="BJ856" s="161"/>
      <c r="BK856" s="166">
        <f>IF(PMKAFAAPAYER[[#This Row],[ ]]="Payé",PMKAFAAPAYER[[#This Row],[21.05.2025]],0)</f>
        <v>0</v>
      </c>
      <c r="BL856" s="161"/>
      <c r="BM856" s="176">
        <f>IF(PMKAFAAPAYER[[#This Row],[ ]]="Payé",PMKAFAAPAYER[[#This Row],[28.05.2025]],0)</f>
        <v>0</v>
      </c>
      <c r="BN856" s="17">
        <f t="shared" si="205"/>
        <v>0</v>
      </c>
      <c r="BO856" s="162"/>
      <c r="BP856" s="166">
        <f>IF(PMKAFAAPAYER[[#This Row],[ ]]="Payé",PMKAFAAPAYER[[#This Row],[04.06.2025]],0)</f>
        <v>0</v>
      </c>
      <c r="BQ856" s="161"/>
      <c r="BR856" s="166">
        <f>IF(PMKAFAAPAYER[[#This Row],[ ]]="Payé",PMKAFAAPAYER[[#This Row],[11.06.2025]],0)</f>
        <v>0</v>
      </c>
      <c r="BS856" s="161"/>
      <c r="BT856" s="166">
        <f>IF(PMKAFAAPAYER[[#This Row],[ ]]="Payé",PMKAFAAPAYER[[#This Row],[18.06.2025]],0)</f>
        <v>0</v>
      </c>
      <c r="BU856" s="161"/>
      <c r="BV856" s="176">
        <f>IF(PMKAFAAPAYER[[#This Row],[ ]]="Payé",PMKAFAAPAYER[[#This Row],[25.06.2025]],0)</f>
        <v>0</v>
      </c>
      <c r="BW856" s="18">
        <f t="shared" si="206"/>
        <v>0</v>
      </c>
      <c r="BX856" s="162"/>
      <c r="BY856" s="166">
        <f>IF(PMKAFAAPAYER[[#This Row],[ ]]="Payé",PMKAFAAPAYER[[#This Row],[02.07.2025]],0)</f>
        <v>0</v>
      </c>
      <c r="BZ856" s="161"/>
      <c r="CA856" s="166">
        <f>IF(PMKAFAAPAYER[[#This Row],[ ]]="Payé",PMKAFAAPAYER[[#This Row],[09.07.2025]],0)</f>
        <v>0</v>
      </c>
      <c r="CB856" s="161"/>
      <c r="CC856" s="166">
        <f>IF(PMKAFAAPAYER[[#This Row],[ ]]="Payé",PMKAFAAPAYER[[#This Row],[16.07.2025]],0)</f>
        <v>0</v>
      </c>
      <c r="CD856" s="161"/>
      <c r="CE856" s="166">
        <f>IF(PMKAFAAPAYER[[#This Row],[ ]]="Payé",PMKAFAAPAYER[[#This Row],[23.07.2025]],0)</f>
        <v>0</v>
      </c>
      <c r="CF856" s="161"/>
      <c r="CG856" s="176">
        <f>IF(PMKAFAAPAYER[[#This Row],[ ]]="Payé",PMKAFAAPAYER[[#This Row],[30.07.2025]],0)</f>
        <v>0</v>
      </c>
      <c r="CH856" s="17">
        <f t="shared" si="207"/>
        <v>0</v>
      </c>
      <c r="CI856" s="162"/>
      <c r="CJ856" s="166">
        <f>IF(PMKAFAAPAYER[[#This Row],[ ]]="Payé",PMKAFAAPAYER[[#This Row],[06.08.2025]],0)</f>
        <v>0</v>
      </c>
      <c r="CK856" s="161"/>
      <c r="CL856" s="166">
        <f>IF(PMKAFAAPAYER[[#This Row],[ ]]="Payé",PMKAFAAPAYER[[#This Row],[13.08.2025]],0)</f>
        <v>0</v>
      </c>
      <c r="CM856" s="161"/>
      <c r="CN856" s="166">
        <f>IF(PMKAFAAPAYER[[#This Row],[ ]]="Payé",PMKAFAAPAYER[[#This Row],[20.08.2025]],0)</f>
        <v>0</v>
      </c>
      <c r="CO856" s="161"/>
      <c r="CP856" s="176">
        <f>IF(PMKAFAAPAYER[[#This Row],[ ]]="Payé",PMKAFAAPAYER[[#This Row],[27.08.2025]],0)</f>
        <v>0</v>
      </c>
      <c r="CQ856" s="18">
        <f t="shared" si="208"/>
        <v>0</v>
      </c>
      <c r="CR856" s="162"/>
      <c r="CS856" s="166">
        <f>IF(PMKAFAAPAYER[[#This Row],[ ]]="Payé",PMKAFAAPAYER[[#This Row],[03.09.2025]],0)</f>
        <v>0</v>
      </c>
      <c r="CT856" s="161"/>
      <c r="CU856" s="166">
        <f>IF(PMKAFAAPAYER[[#This Row],[ ]]="Payé",PMKAFAAPAYER[[#This Row],[10.09.2025]],0)</f>
        <v>0</v>
      </c>
      <c r="CV856" s="161"/>
      <c r="CW856" s="166">
        <f>IF(PMKAFAAPAYER[[#This Row],[ ]]="Payé",PMKAFAAPAYER[[#This Row],[17.09.2025]],0)</f>
        <v>0</v>
      </c>
      <c r="CX856" s="161"/>
      <c r="CY856" s="176">
        <f>IF(PMKAFAAPAYER[[#This Row],[ ]]="Payé",PMKAFAAPAYER[[#This Row],[24.09.2025]],0)</f>
        <v>0</v>
      </c>
      <c r="CZ856" s="17">
        <f t="shared" si="209"/>
        <v>0</v>
      </c>
      <c r="DA856" s="162"/>
      <c r="DB856" s="166">
        <f>IF(PMKAFAAPAYER[[#This Row],[ ]]="Payé",PMKAFAAPAYER[[#This Row],[01.10.2025]],0)</f>
        <v>0</v>
      </c>
      <c r="DC856" s="161"/>
      <c r="DD856" s="166">
        <f>IF(PMKAFAAPAYER[[#This Row],[ ]]="Payé",PMKAFAAPAYER[[#This Row],[08.10.2025]],0)</f>
        <v>0</v>
      </c>
      <c r="DE856" s="161"/>
      <c r="DF856" s="166">
        <f>IF(PMKAFAAPAYER[[#This Row],[ ]]="Payé",PMKAFAAPAYER[[#This Row],[15.10.2025]],0)</f>
        <v>0</v>
      </c>
      <c r="DG856" s="161"/>
      <c r="DH856" s="166">
        <f>IF(PMKAFAAPAYER[[#This Row],[ ]]="Payé",PMKAFAAPAYER[[#This Row],[22.10.2025]],0)</f>
        <v>0</v>
      </c>
      <c r="DI856" s="161"/>
      <c r="DJ856" s="176">
        <f>IF(PMKAFAAPAYER[[#This Row],[ ]]="Payé",PMKAFAAPAYER[[#This Row],[29.10.2025]],0)</f>
        <v>0</v>
      </c>
      <c r="DK856" s="18">
        <f t="shared" si="210"/>
        <v>0</v>
      </c>
      <c r="DL856" s="162"/>
      <c r="DM856" s="166">
        <f>IF(PMKAFAAPAYER[[#This Row],[ ]]="Payé",PMKAFAAPAYER[[#This Row],[05.11.2025]],0)</f>
        <v>0</v>
      </c>
      <c r="DN856" s="161"/>
      <c r="DO856" s="166">
        <f>IF(PMKAFAAPAYER[[#This Row],[ ]]="Payé",PMKAFAAPAYER[[#This Row],[12.11.2025]],0)</f>
        <v>0</v>
      </c>
      <c r="DP856" s="161"/>
      <c r="DQ856" s="166">
        <f>IF(PMKAFAAPAYER[[#This Row],[ ]]="Payé",PMKAFAAPAYER[[#This Row],[19.11.2025]],0)</f>
        <v>0</v>
      </c>
      <c r="DR856" s="161"/>
      <c r="DS856" s="176">
        <f>IF(PMKAFAAPAYER[[#This Row],[ ]]="Payé",PMKAFAAPAYER[[#This Row],[26.11.2025]],0)</f>
        <v>0</v>
      </c>
      <c r="DT856" s="17">
        <f t="shared" si="211"/>
        <v>0</v>
      </c>
      <c r="DU856" s="162"/>
      <c r="DV856" s="166">
        <f>IF(PMKAFAAPAYER[[#This Row],[ ]]="Payé",PMKAFAAPAYER[[#This Row],[03.12.2025]],0)</f>
        <v>0</v>
      </c>
      <c r="DW856" s="161"/>
      <c r="DX856" s="166">
        <f>IF(PMKAFAAPAYER[[#This Row],[ ]]="Payé",PMKAFAAPAYER[[#This Row],[10.12.2025]],0)</f>
        <v>0</v>
      </c>
      <c r="DY856" s="161"/>
      <c r="DZ856" s="166">
        <f>IF(PMKAFAAPAYER[[#This Row],[ ]]="Payé",PMKAFAAPAYER[[#This Row],[17.12.2025]],0)</f>
        <v>0</v>
      </c>
      <c r="EA856" s="161"/>
      <c r="EB856" s="166">
        <f>IF(PMKAFAAPAYER[[#This Row],[ ]]="Payé",PMKAFAAPAYER[[#This Row],[24.12.2025]],0)</f>
        <v>0</v>
      </c>
      <c r="EC856" s="161"/>
      <c r="ED856" s="176">
        <f>IF(PMKAFAAPAYER[[#This Row],[ ]]="Payé",PMKAFAAPAYER[[#This Row],[31.12.2025]],0)</f>
        <v>0</v>
      </c>
      <c r="EE856" s="18">
        <f t="shared" si="212"/>
        <v>0</v>
      </c>
      <c r="EF856" s="11">
        <f t="shared" si="213"/>
        <v>0</v>
      </c>
      <c r="EG856" s="16">
        <f>+PMKAFAAPAYER[[#This Row],[CHF]]-PMKAFAAPAYER[[#This Row],[T2025]]</f>
        <v>0</v>
      </c>
    </row>
    <row r="857" spans="1:137" x14ac:dyDescent="0.3">
      <c r="A857" s="9">
        <f t="shared" si="214"/>
        <v>852</v>
      </c>
      <c r="B857" s="250"/>
      <c r="C857" s="251"/>
      <c r="D857" s="252"/>
      <c r="E857" s="253"/>
      <c r="F857" s="265">
        <f t="shared" si="200"/>
        <v>0</v>
      </c>
      <c r="G857" s="254"/>
      <c r="H857" s="255"/>
      <c r="I857" s="256"/>
      <c r="J857" s="14"/>
      <c r="K857" s="14"/>
      <c r="L857" s="14"/>
      <c r="N857" s="15"/>
      <c r="P857" s="258"/>
      <c r="Q857" s="259"/>
      <c r="R857" s="260"/>
      <c r="S857" s="166">
        <f>IF(PMKAFAAPAYER[[#This Row],[ ]]="Payé",PMKAFAAPAYER[[#This Row],[02.01.2025]],0)</f>
        <v>0</v>
      </c>
      <c r="T857" s="234"/>
      <c r="U857" s="166">
        <f>IF(PMKAFAAPAYER[[#This Row],[ ]]="Payé",PMKAFAAPAYER[[#This Row],[09.01.2025]],0)</f>
        <v>0</v>
      </c>
      <c r="V857" s="234"/>
      <c r="W857" s="166">
        <f>IF(PMKAFAAPAYER[[#This Row],[ ]]="Payé",PMKAFAAPAYER[[#This Row],[16.01.2025]],0)</f>
        <v>0</v>
      </c>
      <c r="X857" s="234"/>
      <c r="Y857" s="166">
        <f>IF(PMKAFAAPAYER[[#This Row],[ ]]="Payé",PMKAFAAPAYER[[#This Row],[23.01.2025]],0)</f>
        <v>0</v>
      </c>
      <c r="Z857" s="234"/>
      <c r="AA857" s="176">
        <f>IF(PMKAFAAPAYER[[#This Row],[ ]]="Payé",PMKAFAAPAYER[[#This Row],[30.01.2025]],0)</f>
        <v>0</v>
      </c>
      <c r="AB857" s="32">
        <f t="shared" si="201"/>
        <v>0</v>
      </c>
      <c r="AC857" s="234"/>
      <c r="AD857" s="166">
        <f>IF(PMKAFAAPAYER[[#This Row],[ ]]="Payé",PMKAFAAPAYER[[#This Row],[06.02.2025]],0)</f>
        <v>0</v>
      </c>
      <c r="AE857" s="234"/>
      <c r="AF857" s="166">
        <f>IF(PMKAFAAPAYER[[#This Row],[ ]]="Payé",PMKAFAAPAYER[[#This Row],[13.02.2025]],0)</f>
        <v>0</v>
      </c>
      <c r="AG857" s="234"/>
      <c r="AH857" s="166">
        <f>IF(PMKAFAAPAYER[[#This Row],[ ]]="Payé",PMKAFAAPAYER[[#This Row],[20.02.2025]],0)</f>
        <v>0</v>
      </c>
      <c r="AI857" s="234"/>
      <c r="AJ857" s="176">
        <f>IF(PMKAFAAPAYER[[#This Row],[ ]]="Payé",PMKAFAAPAYER[[#This Row],[27.02.2025]],0)</f>
        <v>0</v>
      </c>
      <c r="AK857" s="47">
        <f t="shared" si="202"/>
        <v>0</v>
      </c>
      <c r="AL857" s="162"/>
      <c r="AM857" s="166">
        <f>IF(PMKAFAAPAYER[[#This Row],[ ]]="Payé",PMKAFAAPAYER[[#This Row],[05.03.2025]],0)</f>
        <v>0</v>
      </c>
      <c r="AN857" s="161"/>
      <c r="AO857" s="166">
        <f>IF(PMKAFAAPAYER[[#This Row],[ ]]="Payé",PMKAFAAPAYER[[#This Row],[12.03.2025]],0)</f>
        <v>0</v>
      </c>
      <c r="AP857" s="161"/>
      <c r="AQ857" s="166">
        <f>IF(PMKAFAAPAYER[[#This Row],[ ]]="Payé",PMKAFAAPAYER[[#This Row],[19.03.2025]],0)</f>
        <v>0</v>
      </c>
      <c r="AR857" s="161"/>
      <c r="AS857" s="176">
        <f>IF(PMKAFAAPAYER[[#This Row],[ ]]="Payé",PMKAFAAPAYER[[#This Row],[26.03.2025]],0)</f>
        <v>0</v>
      </c>
      <c r="AT857" s="17">
        <f t="shared" si="203"/>
        <v>0</v>
      </c>
      <c r="AU857" s="162"/>
      <c r="AV857" s="166">
        <f>IF(PMKAFAAPAYER[[#This Row],[ ]]="Payé",PMKAFAAPAYER[[#This Row],[02.04.2025]],0)</f>
        <v>0</v>
      </c>
      <c r="AW857" s="161"/>
      <c r="AX857" s="166">
        <f>IF(PMKAFAAPAYER[[#This Row],[ ]]="Payé",PMKAFAAPAYER[[#This Row],[09.04.2025]],0)</f>
        <v>0</v>
      </c>
      <c r="AY857" s="161"/>
      <c r="AZ857" s="166">
        <f>IF(PMKAFAAPAYER[[#This Row],[ ]]="Payé",PMKAFAAPAYER[[#This Row],[16.04.2025]],0)</f>
        <v>0</v>
      </c>
      <c r="BA857" s="161"/>
      <c r="BB857" s="166">
        <f>IF(PMKAFAAPAYER[[#This Row],[ ]]="Payé",PMKAFAAPAYER[[#This Row],[23.04.2025]],0)</f>
        <v>0</v>
      </c>
      <c r="BC857" s="161"/>
      <c r="BD857" s="176">
        <f>IF(PMKAFAAPAYER[[#This Row],[ ]]="Payé",PMKAFAAPAYER[[#This Row],[30.04.2025]],0)</f>
        <v>0</v>
      </c>
      <c r="BE857" s="18">
        <f t="shared" si="204"/>
        <v>0</v>
      </c>
      <c r="BF857" s="162"/>
      <c r="BG857" s="166">
        <f>IF(PMKAFAAPAYER[[#This Row],[ ]]="Payé",PMKAFAAPAYER[[#This Row],[07.05.2025]],0)</f>
        <v>0</v>
      </c>
      <c r="BH857" s="161"/>
      <c r="BI857" s="166">
        <f>IF(PMKAFAAPAYER[[#This Row],[ ]]="Payé",PMKAFAAPAYER[[#This Row],[14.05.2025]],0)</f>
        <v>0</v>
      </c>
      <c r="BJ857" s="161"/>
      <c r="BK857" s="166">
        <f>IF(PMKAFAAPAYER[[#This Row],[ ]]="Payé",PMKAFAAPAYER[[#This Row],[21.05.2025]],0)</f>
        <v>0</v>
      </c>
      <c r="BL857" s="161"/>
      <c r="BM857" s="176">
        <f>IF(PMKAFAAPAYER[[#This Row],[ ]]="Payé",PMKAFAAPAYER[[#This Row],[28.05.2025]],0)</f>
        <v>0</v>
      </c>
      <c r="BN857" s="17">
        <f t="shared" si="205"/>
        <v>0</v>
      </c>
      <c r="BO857" s="162"/>
      <c r="BP857" s="166">
        <f>IF(PMKAFAAPAYER[[#This Row],[ ]]="Payé",PMKAFAAPAYER[[#This Row],[04.06.2025]],0)</f>
        <v>0</v>
      </c>
      <c r="BQ857" s="161"/>
      <c r="BR857" s="166">
        <f>IF(PMKAFAAPAYER[[#This Row],[ ]]="Payé",PMKAFAAPAYER[[#This Row],[11.06.2025]],0)</f>
        <v>0</v>
      </c>
      <c r="BS857" s="161"/>
      <c r="BT857" s="166">
        <f>IF(PMKAFAAPAYER[[#This Row],[ ]]="Payé",PMKAFAAPAYER[[#This Row],[18.06.2025]],0)</f>
        <v>0</v>
      </c>
      <c r="BU857" s="161"/>
      <c r="BV857" s="176">
        <f>IF(PMKAFAAPAYER[[#This Row],[ ]]="Payé",PMKAFAAPAYER[[#This Row],[25.06.2025]],0)</f>
        <v>0</v>
      </c>
      <c r="BW857" s="18">
        <f t="shared" si="206"/>
        <v>0</v>
      </c>
      <c r="BX857" s="162"/>
      <c r="BY857" s="166">
        <f>IF(PMKAFAAPAYER[[#This Row],[ ]]="Payé",PMKAFAAPAYER[[#This Row],[02.07.2025]],0)</f>
        <v>0</v>
      </c>
      <c r="BZ857" s="161"/>
      <c r="CA857" s="166">
        <f>IF(PMKAFAAPAYER[[#This Row],[ ]]="Payé",PMKAFAAPAYER[[#This Row],[09.07.2025]],0)</f>
        <v>0</v>
      </c>
      <c r="CB857" s="161"/>
      <c r="CC857" s="166">
        <f>IF(PMKAFAAPAYER[[#This Row],[ ]]="Payé",PMKAFAAPAYER[[#This Row],[16.07.2025]],0)</f>
        <v>0</v>
      </c>
      <c r="CD857" s="161"/>
      <c r="CE857" s="166">
        <f>IF(PMKAFAAPAYER[[#This Row],[ ]]="Payé",PMKAFAAPAYER[[#This Row],[23.07.2025]],0)</f>
        <v>0</v>
      </c>
      <c r="CF857" s="161"/>
      <c r="CG857" s="176">
        <f>IF(PMKAFAAPAYER[[#This Row],[ ]]="Payé",PMKAFAAPAYER[[#This Row],[30.07.2025]],0)</f>
        <v>0</v>
      </c>
      <c r="CH857" s="17">
        <f t="shared" si="207"/>
        <v>0</v>
      </c>
      <c r="CI857" s="162"/>
      <c r="CJ857" s="166">
        <f>IF(PMKAFAAPAYER[[#This Row],[ ]]="Payé",PMKAFAAPAYER[[#This Row],[06.08.2025]],0)</f>
        <v>0</v>
      </c>
      <c r="CK857" s="161"/>
      <c r="CL857" s="166">
        <f>IF(PMKAFAAPAYER[[#This Row],[ ]]="Payé",PMKAFAAPAYER[[#This Row],[13.08.2025]],0)</f>
        <v>0</v>
      </c>
      <c r="CM857" s="161"/>
      <c r="CN857" s="166">
        <f>IF(PMKAFAAPAYER[[#This Row],[ ]]="Payé",PMKAFAAPAYER[[#This Row],[20.08.2025]],0)</f>
        <v>0</v>
      </c>
      <c r="CO857" s="161"/>
      <c r="CP857" s="176">
        <f>IF(PMKAFAAPAYER[[#This Row],[ ]]="Payé",PMKAFAAPAYER[[#This Row],[27.08.2025]],0)</f>
        <v>0</v>
      </c>
      <c r="CQ857" s="18">
        <f t="shared" si="208"/>
        <v>0</v>
      </c>
      <c r="CR857" s="162"/>
      <c r="CS857" s="166">
        <f>IF(PMKAFAAPAYER[[#This Row],[ ]]="Payé",PMKAFAAPAYER[[#This Row],[03.09.2025]],0)</f>
        <v>0</v>
      </c>
      <c r="CT857" s="161"/>
      <c r="CU857" s="166">
        <f>IF(PMKAFAAPAYER[[#This Row],[ ]]="Payé",PMKAFAAPAYER[[#This Row],[10.09.2025]],0)</f>
        <v>0</v>
      </c>
      <c r="CV857" s="161"/>
      <c r="CW857" s="166">
        <f>IF(PMKAFAAPAYER[[#This Row],[ ]]="Payé",PMKAFAAPAYER[[#This Row],[17.09.2025]],0)</f>
        <v>0</v>
      </c>
      <c r="CX857" s="161"/>
      <c r="CY857" s="176">
        <f>IF(PMKAFAAPAYER[[#This Row],[ ]]="Payé",PMKAFAAPAYER[[#This Row],[24.09.2025]],0)</f>
        <v>0</v>
      </c>
      <c r="CZ857" s="17">
        <f t="shared" si="209"/>
        <v>0</v>
      </c>
      <c r="DA857" s="162"/>
      <c r="DB857" s="166">
        <f>IF(PMKAFAAPAYER[[#This Row],[ ]]="Payé",PMKAFAAPAYER[[#This Row],[01.10.2025]],0)</f>
        <v>0</v>
      </c>
      <c r="DC857" s="161"/>
      <c r="DD857" s="166">
        <f>IF(PMKAFAAPAYER[[#This Row],[ ]]="Payé",PMKAFAAPAYER[[#This Row],[08.10.2025]],0)</f>
        <v>0</v>
      </c>
      <c r="DE857" s="161"/>
      <c r="DF857" s="166">
        <f>IF(PMKAFAAPAYER[[#This Row],[ ]]="Payé",PMKAFAAPAYER[[#This Row],[15.10.2025]],0)</f>
        <v>0</v>
      </c>
      <c r="DG857" s="161"/>
      <c r="DH857" s="166">
        <f>IF(PMKAFAAPAYER[[#This Row],[ ]]="Payé",PMKAFAAPAYER[[#This Row],[22.10.2025]],0)</f>
        <v>0</v>
      </c>
      <c r="DI857" s="161"/>
      <c r="DJ857" s="176">
        <f>IF(PMKAFAAPAYER[[#This Row],[ ]]="Payé",PMKAFAAPAYER[[#This Row],[29.10.2025]],0)</f>
        <v>0</v>
      </c>
      <c r="DK857" s="18">
        <f t="shared" si="210"/>
        <v>0</v>
      </c>
      <c r="DL857" s="162"/>
      <c r="DM857" s="166">
        <f>IF(PMKAFAAPAYER[[#This Row],[ ]]="Payé",PMKAFAAPAYER[[#This Row],[05.11.2025]],0)</f>
        <v>0</v>
      </c>
      <c r="DN857" s="161"/>
      <c r="DO857" s="166">
        <f>IF(PMKAFAAPAYER[[#This Row],[ ]]="Payé",PMKAFAAPAYER[[#This Row],[12.11.2025]],0)</f>
        <v>0</v>
      </c>
      <c r="DP857" s="161"/>
      <c r="DQ857" s="166">
        <f>IF(PMKAFAAPAYER[[#This Row],[ ]]="Payé",PMKAFAAPAYER[[#This Row],[19.11.2025]],0)</f>
        <v>0</v>
      </c>
      <c r="DR857" s="161"/>
      <c r="DS857" s="176">
        <f>IF(PMKAFAAPAYER[[#This Row],[ ]]="Payé",PMKAFAAPAYER[[#This Row],[26.11.2025]],0)</f>
        <v>0</v>
      </c>
      <c r="DT857" s="17">
        <f t="shared" si="211"/>
        <v>0</v>
      </c>
      <c r="DU857" s="162"/>
      <c r="DV857" s="166">
        <f>IF(PMKAFAAPAYER[[#This Row],[ ]]="Payé",PMKAFAAPAYER[[#This Row],[03.12.2025]],0)</f>
        <v>0</v>
      </c>
      <c r="DW857" s="161"/>
      <c r="DX857" s="166">
        <f>IF(PMKAFAAPAYER[[#This Row],[ ]]="Payé",PMKAFAAPAYER[[#This Row],[10.12.2025]],0)</f>
        <v>0</v>
      </c>
      <c r="DY857" s="161"/>
      <c r="DZ857" s="166">
        <f>IF(PMKAFAAPAYER[[#This Row],[ ]]="Payé",PMKAFAAPAYER[[#This Row],[17.12.2025]],0)</f>
        <v>0</v>
      </c>
      <c r="EA857" s="161"/>
      <c r="EB857" s="166">
        <f>IF(PMKAFAAPAYER[[#This Row],[ ]]="Payé",PMKAFAAPAYER[[#This Row],[24.12.2025]],0)</f>
        <v>0</v>
      </c>
      <c r="EC857" s="161"/>
      <c r="ED857" s="176">
        <f>IF(PMKAFAAPAYER[[#This Row],[ ]]="Payé",PMKAFAAPAYER[[#This Row],[31.12.2025]],0)</f>
        <v>0</v>
      </c>
      <c r="EE857" s="18">
        <f t="shared" si="212"/>
        <v>0</v>
      </c>
      <c r="EF857" s="11">
        <f t="shared" si="213"/>
        <v>0</v>
      </c>
      <c r="EG857" s="16">
        <f>+PMKAFAAPAYER[[#This Row],[CHF]]-PMKAFAAPAYER[[#This Row],[T2025]]</f>
        <v>0</v>
      </c>
    </row>
    <row r="858" spans="1:137" x14ac:dyDescent="0.3">
      <c r="A858" s="9">
        <f t="shared" si="214"/>
        <v>853</v>
      </c>
      <c r="B858" s="250"/>
      <c r="C858" s="251"/>
      <c r="D858" s="252"/>
      <c r="E858" s="253"/>
      <c r="F858" s="265">
        <f t="shared" si="200"/>
        <v>0</v>
      </c>
      <c r="G858" s="254"/>
      <c r="H858" s="255"/>
      <c r="I858" s="256"/>
      <c r="J858" s="14"/>
      <c r="K858" s="14"/>
      <c r="L858" s="14"/>
      <c r="N858" s="15"/>
      <c r="P858" s="258"/>
      <c r="Q858" s="259"/>
      <c r="R858" s="260"/>
      <c r="S858" s="166">
        <f>IF(PMKAFAAPAYER[[#This Row],[ ]]="Payé",PMKAFAAPAYER[[#This Row],[02.01.2025]],0)</f>
        <v>0</v>
      </c>
      <c r="T858" s="234"/>
      <c r="U858" s="166">
        <f>IF(PMKAFAAPAYER[[#This Row],[ ]]="Payé",PMKAFAAPAYER[[#This Row],[09.01.2025]],0)</f>
        <v>0</v>
      </c>
      <c r="V858" s="234"/>
      <c r="W858" s="166">
        <f>IF(PMKAFAAPAYER[[#This Row],[ ]]="Payé",PMKAFAAPAYER[[#This Row],[16.01.2025]],0)</f>
        <v>0</v>
      </c>
      <c r="X858" s="234"/>
      <c r="Y858" s="166">
        <f>IF(PMKAFAAPAYER[[#This Row],[ ]]="Payé",PMKAFAAPAYER[[#This Row],[23.01.2025]],0)</f>
        <v>0</v>
      </c>
      <c r="Z858" s="234"/>
      <c r="AA858" s="176">
        <f>IF(PMKAFAAPAYER[[#This Row],[ ]]="Payé",PMKAFAAPAYER[[#This Row],[30.01.2025]],0)</f>
        <v>0</v>
      </c>
      <c r="AB858" s="32">
        <f t="shared" si="201"/>
        <v>0</v>
      </c>
      <c r="AC858" s="234"/>
      <c r="AD858" s="166">
        <f>IF(PMKAFAAPAYER[[#This Row],[ ]]="Payé",PMKAFAAPAYER[[#This Row],[06.02.2025]],0)</f>
        <v>0</v>
      </c>
      <c r="AE858" s="234"/>
      <c r="AF858" s="166">
        <f>IF(PMKAFAAPAYER[[#This Row],[ ]]="Payé",PMKAFAAPAYER[[#This Row],[13.02.2025]],0)</f>
        <v>0</v>
      </c>
      <c r="AG858" s="234"/>
      <c r="AH858" s="166">
        <f>IF(PMKAFAAPAYER[[#This Row],[ ]]="Payé",PMKAFAAPAYER[[#This Row],[20.02.2025]],0)</f>
        <v>0</v>
      </c>
      <c r="AI858" s="234"/>
      <c r="AJ858" s="176">
        <f>IF(PMKAFAAPAYER[[#This Row],[ ]]="Payé",PMKAFAAPAYER[[#This Row],[27.02.2025]],0)</f>
        <v>0</v>
      </c>
      <c r="AK858" s="47">
        <f t="shared" si="202"/>
        <v>0</v>
      </c>
      <c r="AL858" s="162"/>
      <c r="AM858" s="166">
        <f>IF(PMKAFAAPAYER[[#This Row],[ ]]="Payé",PMKAFAAPAYER[[#This Row],[05.03.2025]],0)</f>
        <v>0</v>
      </c>
      <c r="AN858" s="161"/>
      <c r="AO858" s="166">
        <f>IF(PMKAFAAPAYER[[#This Row],[ ]]="Payé",PMKAFAAPAYER[[#This Row],[12.03.2025]],0)</f>
        <v>0</v>
      </c>
      <c r="AP858" s="161"/>
      <c r="AQ858" s="166">
        <f>IF(PMKAFAAPAYER[[#This Row],[ ]]="Payé",PMKAFAAPAYER[[#This Row],[19.03.2025]],0)</f>
        <v>0</v>
      </c>
      <c r="AR858" s="161"/>
      <c r="AS858" s="176">
        <f>IF(PMKAFAAPAYER[[#This Row],[ ]]="Payé",PMKAFAAPAYER[[#This Row],[26.03.2025]],0)</f>
        <v>0</v>
      </c>
      <c r="AT858" s="17">
        <f t="shared" si="203"/>
        <v>0</v>
      </c>
      <c r="AU858" s="162"/>
      <c r="AV858" s="166">
        <f>IF(PMKAFAAPAYER[[#This Row],[ ]]="Payé",PMKAFAAPAYER[[#This Row],[02.04.2025]],0)</f>
        <v>0</v>
      </c>
      <c r="AW858" s="161"/>
      <c r="AX858" s="166">
        <f>IF(PMKAFAAPAYER[[#This Row],[ ]]="Payé",PMKAFAAPAYER[[#This Row],[09.04.2025]],0)</f>
        <v>0</v>
      </c>
      <c r="AY858" s="161"/>
      <c r="AZ858" s="166">
        <f>IF(PMKAFAAPAYER[[#This Row],[ ]]="Payé",PMKAFAAPAYER[[#This Row],[16.04.2025]],0)</f>
        <v>0</v>
      </c>
      <c r="BA858" s="161"/>
      <c r="BB858" s="166">
        <f>IF(PMKAFAAPAYER[[#This Row],[ ]]="Payé",PMKAFAAPAYER[[#This Row],[23.04.2025]],0)</f>
        <v>0</v>
      </c>
      <c r="BC858" s="161"/>
      <c r="BD858" s="176">
        <f>IF(PMKAFAAPAYER[[#This Row],[ ]]="Payé",PMKAFAAPAYER[[#This Row],[30.04.2025]],0)</f>
        <v>0</v>
      </c>
      <c r="BE858" s="18">
        <f t="shared" si="204"/>
        <v>0</v>
      </c>
      <c r="BF858" s="162"/>
      <c r="BG858" s="166">
        <f>IF(PMKAFAAPAYER[[#This Row],[ ]]="Payé",PMKAFAAPAYER[[#This Row],[07.05.2025]],0)</f>
        <v>0</v>
      </c>
      <c r="BH858" s="161"/>
      <c r="BI858" s="166">
        <f>IF(PMKAFAAPAYER[[#This Row],[ ]]="Payé",PMKAFAAPAYER[[#This Row],[14.05.2025]],0)</f>
        <v>0</v>
      </c>
      <c r="BJ858" s="161"/>
      <c r="BK858" s="166">
        <f>IF(PMKAFAAPAYER[[#This Row],[ ]]="Payé",PMKAFAAPAYER[[#This Row],[21.05.2025]],0)</f>
        <v>0</v>
      </c>
      <c r="BL858" s="161"/>
      <c r="BM858" s="176">
        <f>IF(PMKAFAAPAYER[[#This Row],[ ]]="Payé",PMKAFAAPAYER[[#This Row],[28.05.2025]],0)</f>
        <v>0</v>
      </c>
      <c r="BN858" s="17">
        <f t="shared" si="205"/>
        <v>0</v>
      </c>
      <c r="BO858" s="162"/>
      <c r="BP858" s="166">
        <f>IF(PMKAFAAPAYER[[#This Row],[ ]]="Payé",PMKAFAAPAYER[[#This Row],[04.06.2025]],0)</f>
        <v>0</v>
      </c>
      <c r="BQ858" s="161"/>
      <c r="BR858" s="166">
        <f>IF(PMKAFAAPAYER[[#This Row],[ ]]="Payé",PMKAFAAPAYER[[#This Row],[11.06.2025]],0)</f>
        <v>0</v>
      </c>
      <c r="BS858" s="161"/>
      <c r="BT858" s="166">
        <f>IF(PMKAFAAPAYER[[#This Row],[ ]]="Payé",PMKAFAAPAYER[[#This Row],[18.06.2025]],0)</f>
        <v>0</v>
      </c>
      <c r="BU858" s="161"/>
      <c r="BV858" s="176">
        <f>IF(PMKAFAAPAYER[[#This Row],[ ]]="Payé",PMKAFAAPAYER[[#This Row],[25.06.2025]],0)</f>
        <v>0</v>
      </c>
      <c r="BW858" s="18">
        <f t="shared" si="206"/>
        <v>0</v>
      </c>
      <c r="BX858" s="162"/>
      <c r="BY858" s="166">
        <f>IF(PMKAFAAPAYER[[#This Row],[ ]]="Payé",PMKAFAAPAYER[[#This Row],[02.07.2025]],0)</f>
        <v>0</v>
      </c>
      <c r="BZ858" s="161"/>
      <c r="CA858" s="166">
        <f>IF(PMKAFAAPAYER[[#This Row],[ ]]="Payé",PMKAFAAPAYER[[#This Row],[09.07.2025]],0)</f>
        <v>0</v>
      </c>
      <c r="CB858" s="161"/>
      <c r="CC858" s="166">
        <f>IF(PMKAFAAPAYER[[#This Row],[ ]]="Payé",PMKAFAAPAYER[[#This Row],[16.07.2025]],0)</f>
        <v>0</v>
      </c>
      <c r="CD858" s="161"/>
      <c r="CE858" s="166">
        <f>IF(PMKAFAAPAYER[[#This Row],[ ]]="Payé",PMKAFAAPAYER[[#This Row],[23.07.2025]],0)</f>
        <v>0</v>
      </c>
      <c r="CF858" s="161"/>
      <c r="CG858" s="176">
        <f>IF(PMKAFAAPAYER[[#This Row],[ ]]="Payé",PMKAFAAPAYER[[#This Row],[30.07.2025]],0)</f>
        <v>0</v>
      </c>
      <c r="CH858" s="17">
        <f t="shared" si="207"/>
        <v>0</v>
      </c>
      <c r="CI858" s="162"/>
      <c r="CJ858" s="166">
        <f>IF(PMKAFAAPAYER[[#This Row],[ ]]="Payé",PMKAFAAPAYER[[#This Row],[06.08.2025]],0)</f>
        <v>0</v>
      </c>
      <c r="CK858" s="161"/>
      <c r="CL858" s="166">
        <f>IF(PMKAFAAPAYER[[#This Row],[ ]]="Payé",PMKAFAAPAYER[[#This Row],[13.08.2025]],0)</f>
        <v>0</v>
      </c>
      <c r="CM858" s="161"/>
      <c r="CN858" s="166">
        <f>IF(PMKAFAAPAYER[[#This Row],[ ]]="Payé",PMKAFAAPAYER[[#This Row],[20.08.2025]],0)</f>
        <v>0</v>
      </c>
      <c r="CO858" s="161"/>
      <c r="CP858" s="176">
        <f>IF(PMKAFAAPAYER[[#This Row],[ ]]="Payé",PMKAFAAPAYER[[#This Row],[27.08.2025]],0)</f>
        <v>0</v>
      </c>
      <c r="CQ858" s="18">
        <f t="shared" si="208"/>
        <v>0</v>
      </c>
      <c r="CR858" s="162"/>
      <c r="CS858" s="166">
        <f>IF(PMKAFAAPAYER[[#This Row],[ ]]="Payé",PMKAFAAPAYER[[#This Row],[03.09.2025]],0)</f>
        <v>0</v>
      </c>
      <c r="CT858" s="161"/>
      <c r="CU858" s="166">
        <f>IF(PMKAFAAPAYER[[#This Row],[ ]]="Payé",PMKAFAAPAYER[[#This Row],[10.09.2025]],0)</f>
        <v>0</v>
      </c>
      <c r="CV858" s="161"/>
      <c r="CW858" s="166">
        <f>IF(PMKAFAAPAYER[[#This Row],[ ]]="Payé",PMKAFAAPAYER[[#This Row],[17.09.2025]],0)</f>
        <v>0</v>
      </c>
      <c r="CX858" s="161"/>
      <c r="CY858" s="176">
        <f>IF(PMKAFAAPAYER[[#This Row],[ ]]="Payé",PMKAFAAPAYER[[#This Row],[24.09.2025]],0)</f>
        <v>0</v>
      </c>
      <c r="CZ858" s="17">
        <f t="shared" si="209"/>
        <v>0</v>
      </c>
      <c r="DA858" s="162"/>
      <c r="DB858" s="166">
        <f>IF(PMKAFAAPAYER[[#This Row],[ ]]="Payé",PMKAFAAPAYER[[#This Row],[01.10.2025]],0)</f>
        <v>0</v>
      </c>
      <c r="DC858" s="161"/>
      <c r="DD858" s="166">
        <f>IF(PMKAFAAPAYER[[#This Row],[ ]]="Payé",PMKAFAAPAYER[[#This Row],[08.10.2025]],0)</f>
        <v>0</v>
      </c>
      <c r="DE858" s="161"/>
      <c r="DF858" s="166">
        <f>IF(PMKAFAAPAYER[[#This Row],[ ]]="Payé",PMKAFAAPAYER[[#This Row],[15.10.2025]],0)</f>
        <v>0</v>
      </c>
      <c r="DG858" s="161"/>
      <c r="DH858" s="166">
        <f>IF(PMKAFAAPAYER[[#This Row],[ ]]="Payé",PMKAFAAPAYER[[#This Row],[22.10.2025]],0)</f>
        <v>0</v>
      </c>
      <c r="DI858" s="161"/>
      <c r="DJ858" s="176">
        <f>IF(PMKAFAAPAYER[[#This Row],[ ]]="Payé",PMKAFAAPAYER[[#This Row],[29.10.2025]],0)</f>
        <v>0</v>
      </c>
      <c r="DK858" s="18">
        <f t="shared" si="210"/>
        <v>0</v>
      </c>
      <c r="DL858" s="162"/>
      <c r="DM858" s="166">
        <f>IF(PMKAFAAPAYER[[#This Row],[ ]]="Payé",PMKAFAAPAYER[[#This Row],[05.11.2025]],0)</f>
        <v>0</v>
      </c>
      <c r="DN858" s="161"/>
      <c r="DO858" s="166">
        <f>IF(PMKAFAAPAYER[[#This Row],[ ]]="Payé",PMKAFAAPAYER[[#This Row],[12.11.2025]],0)</f>
        <v>0</v>
      </c>
      <c r="DP858" s="161"/>
      <c r="DQ858" s="166">
        <f>IF(PMKAFAAPAYER[[#This Row],[ ]]="Payé",PMKAFAAPAYER[[#This Row],[19.11.2025]],0)</f>
        <v>0</v>
      </c>
      <c r="DR858" s="161"/>
      <c r="DS858" s="176">
        <f>IF(PMKAFAAPAYER[[#This Row],[ ]]="Payé",PMKAFAAPAYER[[#This Row],[26.11.2025]],0)</f>
        <v>0</v>
      </c>
      <c r="DT858" s="17">
        <f t="shared" si="211"/>
        <v>0</v>
      </c>
      <c r="DU858" s="162"/>
      <c r="DV858" s="166">
        <f>IF(PMKAFAAPAYER[[#This Row],[ ]]="Payé",PMKAFAAPAYER[[#This Row],[03.12.2025]],0)</f>
        <v>0</v>
      </c>
      <c r="DW858" s="161"/>
      <c r="DX858" s="166">
        <f>IF(PMKAFAAPAYER[[#This Row],[ ]]="Payé",PMKAFAAPAYER[[#This Row],[10.12.2025]],0)</f>
        <v>0</v>
      </c>
      <c r="DY858" s="161"/>
      <c r="DZ858" s="166">
        <f>IF(PMKAFAAPAYER[[#This Row],[ ]]="Payé",PMKAFAAPAYER[[#This Row],[17.12.2025]],0)</f>
        <v>0</v>
      </c>
      <c r="EA858" s="161"/>
      <c r="EB858" s="166">
        <f>IF(PMKAFAAPAYER[[#This Row],[ ]]="Payé",PMKAFAAPAYER[[#This Row],[24.12.2025]],0)</f>
        <v>0</v>
      </c>
      <c r="EC858" s="161"/>
      <c r="ED858" s="176">
        <f>IF(PMKAFAAPAYER[[#This Row],[ ]]="Payé",PMKAFAAPAYER[[#This Row],[31.12.2025]],0)</f>
        <v>0</v>
      </c>
      <c r="EE858" s="18">
        <f t="shared" si="212"/>
        <v>0</v>
      </c>
      <c r="EF858" s="11">
        <f t="shared" si="213"/>
        <v>0</v>
      </c>
      <c r="EG858" s="16">
        <f>+PMKAFAAPAYER[[#This Row],[CHF]]-PMKAFAAPAYER[[#This Row],[T2025]]</f>
        <v>0</v>
      </c>
    </row>
    <row r="859" spans="1:137" x14ac:dyDescent="0.3">
      <c r="A859" s="9">
        <f t="shared" si="214"/>
        <v>854</v>
      </c>
      <c r="B859" s="250"/>
      <c r="C859" s="251"/>
      <c r="D859" s="252"/>
      <c r="E859" s="253"/>
      <c r="F859" s="265">
        <f t="shared" si="200"/>
        <v>0</v>
      </c>
      <c r="G859" s="254"/>
      <c r="H859" s="255"/>
      <c r="I859" s="256"/>
      <c r="J859" s="14"/>
      <c r="K859" s="14"/>
      <c r="L859" s="14"/>
      <c r="N859" s="15"/>
      <c r="P859" s="258"/>
      <c r="Q859" s="259"/>
      <c r="R859" s="260"/>
      <c r="S859" s="166">
        <f>IF(PMKAFAAPAYER[[#This Row],[ ]]="Payé",PMKAFAAPAYER[[#This Row],[02.01.2025]],0)</f>
        <v>0</v>
      </c>
      <c r="T859" s="234"/>
      <c r="U859" s="166">
        <f>IF(PMKAFAAPAYER[[#This Row],[ ]]="Payé",PMKAFAAPAYER[[#This Row],[09.01.2025]],0)</f>
        <v>0</v>
      </c>
      <c r="V859" s="234"/>
      <c r="W859" s="166">
        <f>IF(PMKAFAAPAYER[[#This Row],[ ]]="Payé",PMKAFAAPAYER[[#This Row],[16.01.2025]],0)</f>
        <v>0</v>
      </c>
      <c r="X859" s="234"/>
      <c r="Y859" s="166">
        <f>IF(PMKAFAAPAYER[[#This Row],[ ]]="Payé",PMKAFAAPAYER[[#This Row],[23.01.2025]],0)</f>
        <v>0</v>
      </c>
      <c r="Z859" s="234"/>
      <c r="AA859" s="176">
        <f>IF(PMKAFAAPAYER[[#This Row],[ ]]="Payé",PMKAFAAPAYER[[#This Row],[30.01.2025]],0)</f>
        <v>0</v>
      </c>
      <c r="AB859" s="32">
        <f t="shared" si="201"/>
        <v>0</v>
      </c>
      <c r="AC859" s="234"/>
      <c r="AD859" s="166">
        <f>IF(PMKAFAAPAYER[[#This Row],[ ]]="Payé",PMKAFAAPAYER[[#This Row],[06.02.2025]],0)</f>
        <v>0</v>
      </c>
      <c r="AE859" s="234"/>
      <c r="AF859" s="166">
        <f>IF(PMKAFAAPAYER[[#This Row],[ ]]="Payé",PMKAFAAPAYER[[#This Row],[13.02.2025]],0)</f>
        <v>0</v>
      </c>
      <c r="AG859" s="234"/>
      <c r="AH859" s="166">
        <f>IF(PMKAFAAPAYER[[#This Row],[ ]]="Payé",PMKAFAAPAYER[[#This Row],[20.02.2025]],0)</f>
        <v>0</v>
      </c>
      <c r="AI859" s="234"/>
      <c r="AJ859" s="176">
        <f>IF(PMKAFAAPAYER[[#This Row],[ ]]="Payé",PMKAFAAPAYER[[#This Row],[27.02.2025]],0)</f>
        <v>0</v>
      </c>
      <c r="AK859" s="47">
        <f t="shared" si="202"/>
        <v>0</v>
      </c>
      <c r="AL859" s="162"/>
      <c r="AM859" s="166">
        <f>IF(PMKAFAAPAYER[[#This Row],[ ]]="Payé",PMKAFAAPAYER[[#This Row],[05.03.2025]],0)</f>
        <v>0</v>
      </c>
      <c r="AN859" s="161"/>
      <c r="AO859" s="166">
        <f>IF(PMKAFAAPAYER[[#This Row],[ ]]="Payé",PMKAFAAPAYER[[#This Row],[12.03.2025]],0)</f>
        <v>0</v>
      </c>
      <c r="AP859" s="161"/>
      <c r="AQ859" s="166">
        <f>IF(PMKAFAAPAYER[[#This Row],[ ]]="Payé",PMKAFAAPAYER[[#This Row],[19.03.2025]],0)</f>
        <v>0</v>
      </c>
      <c r="AR859" s="161"/>
      <c r="AS859" s="176">
        <f>IF(PMKAFAAPAYER[[#This Row],[ ]]="Payé",PMKAFAAPAYER[[#This Row],[26.03.2025]],0)</f>
        <v>0</v>
      </c>
      <c r="AT859" s="17">
        <f t="shared" si="203"/>
        <v>0</v>
      </c>
      <c r="AU859" s="162"/>
      <c r="AV859" s="166">
        <f>IF(PMKAFAAPAYER[[#This Row],[ ]]="Payé",PMKAFAAPAYER[[#This Row],[02.04.2025]],0)</f>
        <v>0</v>
      </c>
      <c r="AW859" s="161"/>
      <c r="AX859" s="166">
        <f>IF(PMKAFAAPAYER[[#This Row],[ ]]="Payé",PMKAFAAPAYER[[#This Row],[09.04.2025]],0)</f>
        <v>0</v>
      </c>
      <c r="AY859" s="161"/>
      <c r="AZ859" s="166">
        <f>IF(PMKAFAAPAYER[[#This Row],[ ]]="Payé",PMKAFAAPAYER[[#This Row],[16.04.2025]],0)</f>
        <v>0</v>
      </c>
      <c r="BA859" s="161"/>
      <c r="BB859" s="166">
        <f>IF(PMKAFAAPAYER[[#This Row],[ ]]="Payé",PMKAFAAPAYER[[#This Row],[23.04.2025]],0)</f>
        <v>0</v>
      </c>
      <c r="BC859" s="161"/>
      <c r="BD859" s="176">
        <f>IF(PMKAFAAPAYER[[#This Row],[ ]]="Payé",PMKAFAAPAYER[[#This Row],[30.04.2025]],0)</f>
        <v>0</v>
      </c>
      <c r="BE859" s="18">
        <f t="shared" si="204"/>
        <v>0</v>
      </c>
      <c r="BF859" s="162"/>
      <c r="BG859" s="166">
        <f>IF(PMKAFAAPAYER[[#This Row],[ ]]="Payé",PMKAFAAPAYER[[#This Row],[07.05.2025]],0)</f>
        <v>0</v>
      </c>
      <c r="BH859" s="161"/>
      <c r="BI859" s="166">
        <f>IF(PMKAFAAPAYER[[#This Row],[ ]]="Payé",PMKAFAAPAYER[[#This Row],[14.05.2025]],0)</f>
        <v>0</v>
      </c>
      <c r="BJ859" s="161"/>
      <c r="BK859" s="166">
        <f>IF(PMKAFAAPAYER[[#This Row],[ ]]="Payé",PMKAFAAPAYER[[#This Row],[21.05.2025]],0)</f>
        <v>0</v>
      </c>
      <c r="BL859" s="161"/>
      <c r="BM859" s="176">
        <f>IF(PMKAFAAPAYER[[#This Row],[ ]]="Payé",PMKAFAAPAYER[[#This Row],[28.05.2025]],0)</f>
        <v>0</v>
      </c>
      <c r="BN859" s="17">
        <f t="shared" si="205"/>
        <v>0</v>
      </c>
      <c r="BO859" s="162"/>
      <c r="BP859" s="166">
        <f>IF(PMKAFAAPAYER[[#This Row],[ ]]="Payé",PMKAFAAPAYER[[#This Row],[04.06.2025]],0)</f>
        <v>0</v>
      </c>
      <c r="BQ859" s="161"/>
      <c r="BR859" s="166">
        <f>IF(PMKAFAAPAYER[[#This Row],[ ]]="Payé",PMKAFAAPAYER[[#This Row],[11.06.2025]],0)</f>
        <v>0</v>
      </c>
      <c r="BS859" s="161"/>
      <c r="BT859" s="166">
        <f>IF(PMKAFAAPAYER[[#This Row],[ ]]="Payé",PMKAFAAPAYER[[#This Row],[18.06.2025]],0)</f>
        <v>0</v>
      </c>
      <c r="BU859" s="161"/>
      <c r="BV859" s="176">
        <f>IF(PMKAFAAPAYER[[#This Row],[ ]]="Payé",PMKAFAAPAYER[[#This Row],[25.06.2025]],0)</f>
        <v>0</v>
      </c>
      <c r="BW859" s="18">
        <f t="shared" si="206"/>
        <v>0</v>
      </c>
      <c r="BX859" s="162"/>
      <c r="BY859" s="166">
        <f>IF(PMKAFAAPAYER[[#This Row],[ ]]="Payé",PMKAFAAPAYER[[#This Row],[02.07.2025]],0)</f>
        <v>0</v>
      </c>
      <c r="BZ859" s="161"/>
      <c r="CA859" s="166">
        <f>IF(PMKAFAAPAYER[[#This Row],[ ]]="Payé",PMKAFAAPAYER[[#This Row],[09.07.2025]],0)</f>
        <v>0</v>
      </c>
      <c r="CB859" s="161"/>
      <c r="CC859" s="166">
        <f>IF(PMKAFAAPAYER[[#This Row],[ ]]="Payé",PMKAFAAPAYER[[#This Row],[16.07.2025]],0)</f>
        <v>0</v>
      </c>
      <c r="CD859" s="161"/>
      <c r="CE859" s="166">
        <f>IF(PMKAFAAPAYER[[#This Row],[ ]]="Payé",PMKAFAAPAYER[[#This Row],[23.07.2025]],0)</f>
        <v>0</v>
      </c>
      <c r="CF859" s="161"/>
      <c r="CG859" s="176">
        <f>IF(PMKAFAAPAYER[[#This Row],[ ]]="Payé",PMKAFAAPAYER[[#This Row],[30.07.2025]],0)</f>
        <v>0</v>
      </c>
      <c r="CH859" s="17">
        <f t="shared" si="207"/>
        <v>0</v>
      </c>
      <c r="CI859" s="162"/>
      <c r="CJ859" s="166">
        <f>IF(PMKAFAAPAYER[[#This Row],[ ]]="Payé",PMKAFAAPAYER[[#This Row],[06.08.2025]],0)</f>
        <v>0</v>
      </c>
      <c r="CK859" s="161"/>
      <c r="CL859" s="166">
        <f>IF(PMKAFAAPAYER[[#This Row],[ ]]="Payé",PMKAFAAPAYER[[#This Row],[13.08.2025]],0)</f>
        <v>0</v>
      </c>
      <c r="CM859" s="161"/>
      <c r="CN859" s="166">
        <f>IF(PMKAFAAPAYER[[#This Row],[ ]]="Payé",PMKAFAAPAYER[[#This Row],[20.08.2025]],0)</f>
        <v>0</v>
      </c>
      <c r="CO859" s="161"/>
      <c r="CP859" s="176">
        <f>IF(PMKAFAAPAYER[[#This Row],[ ]]="Payé",PMKAFAAPAYER[[#This Row],[27.08.2025]],0)</f>
        <v>0</v>
      </c>
      <c r="CQ859" s="18">
        <f t="shared" si="208"/>
        <v>0</v>
      </c>
      <c r="CR859" s="162"/>
      <c r="CS859" s="166">
        <f>IF(PMKAFAAPAYER[[#This Row],[ ]]="Payé",PMKAFAAPAYER[[#This Row],[03.09.2025]],0)</f>
        <v>0</v>
      </c>
      <c r="CT859" s="161"/>
      <c r="CU859" s="166">
        <f>IF(PMKAFAAPAYER[[#This Row],[ ]]="Payé",PMKAFAAPAYER[[#This Row],[10.09.2025]],0)</f>
        <v>0</v>
      </c>
      <c r="CV859" s="161"/>
      <c r="CW859" s="166">
        <f>IF(PMKAFAAPAYER[[#This Row],[ ]]="Payé",PMKAFAAPAYER[[#This Row],[17.09.2025]],0)</f>
        <v>0</v>
      </c>
      <c r="CX859" s="161"/>
      <c r="CY859" s="176">
        <f>IF(PMKAFAAPAYER[[#This Row],[ ]]="Payé",PMKAFAAPAYER[[#This Row],[24.09.2025]],0)</f>
        <v>0</v>
      </c>
      <c r="CZ859" s="17">
        <f t="shared" si="209"/>
        <v>0</v>
      </c>
      <c r="DA859" s="162"/>
      <c r="DB859" s="166">
        <f>IF(PMKAFAAPAYER[[#This Row],[ ]]="Payé",PMKAFAAPAYER[[#This Row],[01.10.2025]],0)</f>
        <v>0</v>
      </c>
      <c r="DC859" s="161"/>
      <c r="DD859" s="166">
        <f>IF(PMKAFAAPAYER[[#This Row],[ ]]="Payé",PMKAFAAPAYER[[#This Row],[08.10.2025]],0)</f>
        <v>0</v>
      </c>
      <c r="DE859" s="161"/>
      <c r="DF859" s="166">
        <f>IF(PMKAFAAPAYER[[#This Row],[ ]]="Payé",PMKAFAAPAYER[[#This Row],[15.10.2025]],0)</f>
        <v>0</v>
      </c>
      <c r="DG859" s="161"/>
      <c r="DH859" s="166">
        <f>IF(PMKAFAAPAYER[[#This Row],[ ]]="Payé",PMKAFAAPAYER[[#This Row],[22.10.2025]],0)</f>
        <v>0</v>
      </c>
      <c r="DI859" s="161"/>
      <c r="DJ859" s="176">
        <f>IF(PMKAFAAPAYER[[#This Row],[ ]]="Payé",PMKAFAAPAYER[[#This Row],[29.10.2025]],0)</f>
        <v>0</v>
      </c>
      <c r="DK859" s="18">
        <f t="shared" si="210"/>
        <v>0</v>
      </c>
      <c r="DL859" s="162"/>
      <c r="DM859" s="166">
        <f>IF(PMKAFAAPAYER[[#This Row],[ ]]="Payé",PMKAFAAPAYER[[#This Row],[05.11.2025]],0)</f>
        <v>0</v>
      </c>
      <c r="DN859" s="161"/>
      <c r="DO859" s="166">
        <f>IF(PMKAFAAPAYER[[#This Row],[ ]]="Payé",PMKAFAAPAYER[[#This Row],[12.11.2025]],0)</f>
        <v>0</v>
      </c>
      <c r="DP859" s="161"/>
      <c r="DQ859" s="166">
        <f>IF(PMKAFAAPAYER[[#This Row],[ ]]="Payé",PMKAFAAPAYER[[#This Row],[19.11.2025]],0)</f>
        <v>0</v>
      </c>
      <c r="DR859" s="161"/>
      <c r="DS859" s="176">
        <f>IF(PMKAFAAPAYER[[#This Row],[ ]]="Payé",PMKAFAAPAYER[[#This Row],[26.11.2025]],0)</f>
        <v>0</v>
      </c>
      <c r="DT859" s="17">
        <f t="shared" si="211"/>
        <v>0</v>
      </c>
      <c r="DU859" s="162"/>
      <c r="DV859" s="166">
        <f>IF(PMKAFAAPAYER[[#This Row],[ ]]="Payé",PMKAFAAPAYER[[#This Row],[03.12.2025]],0)</f>
        <v>0</v>
      </c>
      <c r="DW859" s="161"/>
      <c r="DX859" s="166">
        <f>IF(PMKAFAAPAYER[[#This Row],[ ]]="Payé",PMKAFAAPAYER[[#This Row],[10.12.2025]],0)</f>
        <v>0</v>
      </c>
      <c r="DY859" s="161"/>
      <c r="DZ859" s="166">
        <f>IF(PMKAFAAPAYER[[#This Row],[ ]]="Payé",PMKAFAAPAYER[[#This Row],[17.12.2025]],0)</f>
        <v>0</v>
      </c>
      <c r="EA859" s="161"/>
      <c r="EB859" s="166">
        <f>IF(PMKAFAAPAYER[[#This Row],[ ]]="Payé",PMKAFAAPAYER[[#This Row],[24.12.2025]],0)</f>
        <v>0</v>
      </c>
      <c r="EC859" s="161"/>
      <c r="ED859" s="176">
        <f>IF(PMKAFAAPAYER[[#This Row],[ ]]="Payé",PMKAFAAPAYER[[#This Row],[31.12.2025]],0)</f>
        <v>0</v>
      </c>
      <c r="EE859" s="18">
        <f t="shared" si="212"/>
        <v>0</v>
      </c>
      <c r="EF859" s="11">
        <f t="shared" si="213"/>
        <v>0</v>
      </c>
      <c r="EG859" s="16">
        <f>+PMKAFAAPAYER[[#This Row],[CHF]]-PMKAFAAPAYER[[#This Row],[T2025]]</f>
        <v>0</v>
      </c>
    </row>
    <row r="860" spans="1:137" x14ac:dyDescent="0.3">
      <c r="A860" s="9">
        <f t="shared" si="214"/>
        <v>855</v>
      </c>
      <c r="B860" s="250"/>
      <c r="C860" s="251"/>
      <c r="D860" s="252"/>
      <c r="E860" s="253"/>
      <c r="F860" s="265">
        <f t="shared" si="200"/>
        <v>0</v>
      </c>
      <c r="G860" s="254"/>
      <c r="H860" s="255"/>
      <c r="I860" s="256"/>
      <c r="J860" s="14"/>
      <c r="K860" s="14"/>
      <c r="L860" s="14"/>
      <c r="N860" s="15"/>
      <c r="P860" s="258"/>
      <c r="Q860" s="259"/>
      <c r="R860" s="260"/>
      <c r="S860" s="166">
        <f>IF(PMKAFAAPAYER[[#This Row],[ ]]="Payé",PMKAFAAPAYER[[#This Row],[02.01.2025]],0)</f>
        <v>0</v>
      </c>
      <c r="T860" s="234"/>
      <c r="U860" s="166">
        <f>IF(PMKAFAAPAYER[[#This Row],[ ]]="Payé",PMKAFAAPAYER[[#This Row],[09.01.2025]],0)</f>
        <v>0</v>
      </c>
      <c r="V860" s="234"/>
      <c r="W860" s="166">
        <f>IF(PMKAFAAPAYER[[#This Row],[ ]]="Payé",PMKAFAAPAYER[[#This Row],[16.01.2025]],0)</f>
        <v>0</v>
      </c>
      <c r="X860" s="234"/>
      <c r="Y860" s="166">
        <f>IF(PMKAFAAPAYER[[#This Row],[ ]]="Payé",PMKAFAAPAYER[[#This Row],[23.01.2025]],0)</f>
        <v>0</v>
      </c>
      <c r="Z860" s="234"/>
      <c r="AA860" s="176">
        <f>IF(PMKAFAAPAYER[[#This Row],[ ]]="Payé",PMKAFAAPAYER[[#This Row],[30.01.2025]],0)</f>
        <v>0</v>
      </c>
      <c r="AB860" s="32">
        <f t="shared" si="201"/>
        <v>0</v>
      </c>
      <c r="AC860" s="234"/>
      <c r="AD860" s="166">
        <f>IF(PMKAFAAPAYER[[#This Row],[ ]]="Payé",PMKAFAAPAYER[[#This Row],[06.02.2025]],0)</f>
        <v>0</v>
      </c>
      <c r="AE860" s="234"/>
      <c r="AF860" s="166">
        <f>IF(PMKAFAAPAYER[[#This Row],[ ]]="Payé",PMKAFAAPAYER[[#This Row],[13.02.2025]],0)</f>
        <v>0</v>
      </c>
      <c r="AG860" s="234"/>
      <c r="AH860" s="166">
        <f>IF(PMKAFAAPAYER[[#This Row],[ ]]="Payé",PMKAFAAPAYER[[#This Row],[20.02.2025]],0)</f>
        <v>0</v>
      </c>
      <c r="AI860" s="234"/>
      <c r="AJ860" s="176">
        <f>IF(PMKAFAAPAYER[[#This Row],[ ]]="Payé",PMKAFAAPAYER[[#This Row],[27.02.2025]],0)</f>
        <v>0</v>
      </c>
      <c r="AK860" s="47">
        <f t="shared" si="202"/>
        <v>0</v>
      </c>
      <c r="AL860" s="162"/>
      <c r="AM860" s="166">
        <f>IF(PMKAFAAPAYER[[#This Row],[ ]]="Payé",PMKAFAAPAYER[[#This Row],[05.03.2025]],0)</f>
        <v>0</v>
      </c>
      <c r="AN860" s="161"/>
      <c r="AO860" s="166">
        <f>IF(PMKAFAAPAYER[[#This Row],[ ]]="Payé",PMKAFAAPAYER[[#This Row],[12.03.2025]],0)</f>
        <v>0</v>
      </c>
      <c r="AP860" s="161"/>
      <c r="AQ860" s="166">
        <f>IF(PMKAFAAPAYER[[#This Row],[ ]]="Payé",PMKAFAAPAYER[[#This Row],[19.03.2025]],0)</f>
        <v>0</v>
      </c>
      <c r="AR860" s="161"/>
      <c r="AS860" s="176">
        <f>IF(PMKAFAAPAYER[[#This Row],[ ]]="Payé",PMKAFAAPAYER[[#This Row],[26.03.2025]],0)</f>
        <v>0</v>
      </c>
      <c r="AT860" s="17">
        <f t="shared" si="203"/>
        <v>0</v>
      </c>
      <c r="AU860" s="162"/>
      <c r="AV860" s="166">
        <f>IF(PMKAFAAPAYER[[#This Row],[ ]]="Payé",PMKAFAAPAYER[[#This Row],[02.04.2025]],0)</f>
        <v>0</v>
      </c>
      <c r="AW860" s="161"/>
      <c r="AX860" s="166">
        <f>IF(PMKAFAAPAYER[[#This Row],[ ]]="Payé",PMKAFAAPAYER[[#This Row],[09.04.2025]],0)</f>
        <v>0</v>
      </c>
      <c r="AY860" s="161"/>
      <c r="AZ860" s="166">
        <f>IF(PMKAFAAPAYER[[#This Row],[ ]]="Payé",PMKAFAAPAYER[[#This Row],[16.04.2025]],0)</f>
        <v>0</v>
      </c>
      <c r="BA860" s="161"/>
      <c r="BB860" s="166">
        <f>IF(PMKAFAAPAYER[[#This Row],[ ]]="Payé",PMKAFAAPAYER[[#This Row],[23.04.2025]],0)</f>
        <v>0</v>
      </c>
      <c r="BC860" s="161"/>
      <c r="BD860" s="176">
        <f>IF(PMKAFAAPAYER[[#This Row],[ ]]="Payé",PMKAFAAPAYER[[#This Row],[30.04.2025]],0)</f>
        <v>0</v>
      </c>
      <c r="BE860" s="18">
        <f t="shared" si="204"/>
        <v>0</v>
      </c>
      <c r="BF860" s="162"/>
      <c r="BG860" s="166">
        <f>IF(PMKAFAAPAYER[[#This Row],[ ]]="Payé",PMKAFAAPAYER[[#This Row],[07.05.2025]],0)</f>
        <v>0</v>
      </c>
      <c r="BH860" s="161"/>
      <c r="BI860" s="166">
        <f>IF(PMKAFAAPAYER[[#This Row],[ ]]="Payé",PMKAFAAPAYER[[#This Row],[14.05.2025]],0)</f>
        <v>0</v>
      </c>
      <c r="BJ860" s="161"/>
      <c r="BK860" s="166">
        <f>IF(PMKAFAAPAYER[[#This Row],[ ]]="Payé",PMKAFAAPAYER[[#This Row],[21.05.2025]],0)</f>
        <v>0</v>
      </c>
      <c r="BL860" s="161"/>
      <c r="BM860" s="176">
        <f>IF(PMKAFAAPAYER[[#This Row],[ ]]="Payé",PMKAFAAPAYER[[#This Row],[28.05.2025]],0)</f>
        <v>0</v>
      </c>
      <c r="BN860" s="17">
        <f t="shared" si="205"/>
        <v>0</v>
      </c>
      <c r="BO860" s="162"/>
      <c r="BP860" s="166">
        <f>IF(PMKAFAAPAYER[[#This Row],[ ]]="Payé",PMKAFAAPAYER[[#This Row],[04.06.2025]],0)</f>
        <v>0</v>
      </c>
      <c r="BQ860" s="161"/>
      <c r="BR860" s="166">
        <f>IF(PMKAFAAPAYER[[#This Row],[ ]]="Payé",PMKAFAAPAYER[[#This Row],[11.06.2025]],0)</f>
        <v>0</v>
      </c>
      <c r="BS860" s="161"/>
      <c r="BT860" s="166">
        <f>IF(PMKAFAAPAYER[[#This Row],[ ]]="Payé",PMKAFAAPAYER[[#This Row],[18.06.2025]],0)</f>
        <v>0</v>
      </c>
      <c r="BU860" s="161"/>
      <c r="BV860" s="176">
        <f>IF(PMKAFAAPAYER[[#This Row],[ ]]="Payé",PMKAFAAPAYER[[#This Row],[25.06.2025]],0)</f>
        <v>0</v>
      </c>
      <c r="BW860" s="18">
        <f t="shared" si="206"/>
        <v>0</v>
      </c>
      <c r="BX860" s="162"/>
      <c r="BY860" s="166">
        <f>IF(PMKAFAAPAYER[[#This Row],[ ]]="Payé",PMKAFAAPAYER[[#This Row],[02.07.2025]],0)</f>
        <v>0</v>
      </c>
      <c r="BZ860" s="161"/>
      <c r="CA860" s="166">
        <f>IF(PMKAFAAPAYER[[#This Row],[ ]]="Payé",PMKAFAAPAYER[[#This Row],[09.07.2025]],0)</f>
        <v>0</v>
      </c>
      <c r="CB860" s="161"/>
      <c r="CC860" s="166">
        <f>IF(PMKAFAAPAYER[[#This Row],[ ]]="Payé",PMKAFAAPAYER[[#This Row],[16.07.2025]],0)</f>
        <v>0</v>
      </c>
      <c r="CD860" s="161"/>
      <c r="CE860" s="166">
        <f>IF(PMKAFAAPAYER[[#This Row],[ ]]="Payé",PMKAFAAPAYER[[#This Row],[23.07.2025]],0)</f>
        <v>0</v>
      </c>
      <c r="CF860" s="161"/>
      <c r="CG860" s="176">
        <f>IF(PMKAFAAPAYER[[#This Row],[ ]]="Payé",PMKAFAAPAYER[[#This Row],[30.07.2025]],0)</f>
        <v>0</v>
      </c>
      <c r="CH860" s="17">
        <f t="shared" si="207"/>
        <v>0</v>
      </c>
      <c r="CI860" s="162"/>
      <c r="CJ860" s="166">
        <f>IF(PMKAFAAPAYER[[#This Row],[ ]]="Payé",PMKAFAAPAYER[[#This Row],[06.08.2025]],0)</f>
        <v>0</v>
      </c>
      <c r="CK860" s="161"/>
      <c r="CL860" s="166">
        <f>IF(PMKAFAAPAYER[[#This Row],[ ]]="Payé",PMKAFAAPAYER[[#This Row],[13.08.2025]],0)</f>
        <v>0</v>
      </c>
      <c r="CM860" s="161"/>
      <c r="CN860" s="166">
        <f>IF(PMKAFAAPAYER[[#This Row],[ ]]="Payé",PMKAFAAPAYER[[#This Row],[20.08.2025]],0)</f>
        <v>0</v>
      </c>
      <c r="CO860" s="161"/>
      <c r="CP860" s="176">
        <f>IF(PMKAFAAPAYER[[#This Row],[ ]]="Payé",PMKAFAAPAYER[[#This Row],[27.08.2025]],0)</f>
        <v>0</v>
      </c>
      <c r="CQ860" s="18">
        <f t="shared" si="208"/>
        <v>0</v>
      </c>
      <c r="CR860" s="162"/>
      <c r="CS860" s="166">
        <f>IF(PMKAFAAPAYER[[#This Row],[ ]]="Payé",PMKAFAAPAYER[[#This Row],[03.09.2025]],0)</f>
        <v>0</v>
      </c>
      <c r="CT860" s="161"/>
      <c r="CU860" s="166">
        <f>IF(PMKAFAAPAYER[[#This Row],[ ]]="Payé",PMKAFAAPAYER[[#This Row],[10.09.2025]],0)</f>
        <v>0</v>
      </c>
      <c r="CV860" s="161"/>
      <c r="CW860" s="166">
        <f>IF(PMKAFAAPAYER[[#This Row],[ ]]="Payé",PMKAFAAPAYER[[#This Row],[17.09.2025]],0)</f>
        <v>0</v>
      </c>
      <c r="CX860" s="161"/>
      <c r="CY860" s="176">
        <f>IF(PMKAFAAPAYER[[#This Row],[ ]]="Payé",PMKAFAAPAYER[[#This Row],[24.09.2025]],0)</f>
        <v>0</v>
      </c>
      <c r="CZ860" s="17">
        <f t="shared" si="209"/>
        <v>0</v>
      </c>
      <c r="DA860" s="162"/>
      <c r="DB860" s="166">
        <f>IF(PMKAFAAPAYER[[#This Row],[ ]]="Payé",PMKAFAAPAYER[[#This Row],[01.10.2025]],0)</f>
        <v>0</v>
      </c>
      <c r="DC860" s="161"/>
      <c r="DD860" s="166">
        <f>IF(PMKAFAAPAYER[[#This Row],[ ]]="Payé",PMKAFAAPAYER[[#This Row],[08.10.2025]],0)</f>
        <v>0</v>
      </c>
      <c r="DE860" s="161"/>
      <c r="DF860" s="166">
        <f>IF(PMKAFAAPAYER[[#This Row],[ ]]="Payé",PMKAFAAPAYER[[#This Row],[15.10.2025]],0)</f>
        <v>0</v>
      </c>
      <c r="DG860" s="161"/>
      <c r="DH860" s="166">
        <f>IF(PMKAFAAPAYER[[#This Row],[ ]]="Payé",PMKAFAAPAYER[[#This Row],[22.10.2025]],0)</f>
        <v>0</v>
      </c>
      <c r="DI860" s="161"/>
      <c r="DJ860" s="176">
        <f>IF(PMKAFAAPAYER[[#This Row],[ ]]="Payé",PMKAFAAPAYER[[#This Row],[29.10.2025]],0)</f>
        <v>0</v>
      </c>
      <c r="DK860" s="18">
        <f t="shared" si="210"/>
        <v>0</v>
      </c>
      <c r="DL860" s="162"/>
      <c r="DM860" s="166">
        <f>IF(PMKAFAAPAYER[[#This Row],[ ]]="Payé",PMKAFAAPAYER[[#This Row],[05.11.2025]],0)</f>
        <v>0</v>
      </c>
      <c r="DN860" s="161"/>
      <c r="DO860" s="166">
        <f>IF(PMKAFAAPAYER[[#This Row],[ ]]="Payé",PMKAFAAPAYER[[#This Row],[12.11.2025]],0)</f>
        <v>0</v>
      </c>
      <c r="DP860" s="161"/>
      <c r="DQ860" s="166">
        <f>IF(PMKAFAAPAYER[[#This Row],[ ]]="Payé",PMKAFAAPAYER[[#This Row],[19.11.2025]],0)</f>
        <v>0</v>
      </c>
      <c r="DR860" s="161"/>
      <c r="DS860" s="176">
        <f>IF(PMKAFAAPAYER[[#This Row],[ ]]="Payé",PMKAFAAPAYER[[#This Row],[26.11.2025]],0)</f>
        <v>0</v>
      </c>
      <c r="DT860" s="17">
        <f t="shared" si="211"/>
        <v>0</v>
      </c>
      <c r="DU860" s="162"/>
      <c r="DV860" s="166">
        <f>IF(PMKAFAAPAYER[[#This Row],[ ]]="Payé",PMKAFAAPAYER[[#This Row],[03.12.2025]],0)</f>
        <v>0</v>
      </c>
      <c r="DW860" s="161"/>
      <c r="DX860" s="166">
        <f>IF(PMKAFAAPAYER[[#This Row],[ ]]="Payé",PMKAFAAPAYER[[#This Row],[10.12.2025]],0)</f>
        <v>0</v>
      </c>
      <c r="DY860" s="161"/>
      <c r="DZ860" s="166">
        <f>IF(PMKAFAAPAYER[[#This Row],[ ]]="Payé",PMKAFAAPAYER[[#This Row],[17.12.2025]],0)</f>
        <v>0</v>
      </c>
      <c r="EA860" s="161"/>
      <c r="EB860" s="166">
        <f>IF(PMKAFAAPAYER[[#This Row],[ ]]="Payé",PMKAFAAPAYER[[#This Row],[24.12.2025]],0)</f>
        <v>0</v>
      </c>
      <c r="EC860" s="161"/>
      <c r="ED860" s="176">
        <f>IF(PMKAFAAPAYER[[#This Row],[ ]]="Payé",PMKAFAAPAYER[[#This Row],[31.12.2025]],0)</f>
        <v>0</v>
      </c>
      <c r="EE860" s="18">
        <f t="shared" si="212"/>
        <v>0</v>
      </c>
      <c r="EF860" s="11">
        <f t="shared" si="213"/>
        <v>0</v>
      </c>
      <c r="EG860" s="16">
        <f>+PMKAFAAPAYER[[#This Row],[CHF]]-PMKAFAAPAYER[[#This Row],[T2025]]</f>
        <v>0</v>
      </c>
    </row>
    <row r="861" spans="1:137" x14ac:dyDescent="0.3">
      <c r="A861" s="9">
        <f t="shared" si="214"/>
        <v>856</v>
      </c>
      <c r="B861" s="250"/>
      <c r="C861" s="251"/>
      <c r="D861" s="252"/>
      <c r="E861" s="253"/>
      <c r="F861" s="265">
        <f t="shared" si="200"/>
        <v>0</v>
      </c>
      <c r="G861" s="254"/>
      <c r="H861" s="255"/>
      <c r="I861" s="256"/>
      <c r="J861" s="14"/>
      <c r="K861" s="14"/>
      <c r="L861" s="14"/>
      <c r="N861" s="15"/>
      <c r="P861" s="258"/>
      <c r="Q861" s="259"/>
      <c r="R861" s="260"/>
      <c r="S861" s="166">
        <f>IF(PMKAFAAPAYER[[#This Row],[ ]]="Payé",PMKAFAAPAYER[[#This Row],[02.01.2025]],0)</f>
        <v>0</v>
      </c>
      <c r="T861" s="234"/>
      <c r="U861" s="166">
        <f>IF(PMKAFAAPAYER[[#This Row],[ ]]="Payé",PMKAFAAPAYER[[#This Row],[09.01.2025]],0)</f>
        <v>0</v>
      </c>
      <c r="V861" s="234"/>
      <c r="W861" s="166">
        <f>IF(PMKAFAAPAYER[[#This Row],[ ]]="Payé",PMKAFAAPAYER[[#This Row],[16.01.2025]],0)</f>
        <v>0</v>
      </c>
      <c r="X861" s="234"/>
      <c r="Y861" s="166">
        <f>IF(PMKAFAAPAYER[[#This Row],[ ]]="Payé",PMKAFAAPAYER[[#This Row],[23.01.2025]],0)</f>
        <v>0</v>
      </c>
      <c r="Z861" s="234"/>
      <c r="AA861" s="176">
        <f>IF(PMKAFAAPAYER[[#This Row],[ ]]="Payé",PMKAFAAPAYER[[#This Row],[30.01.2025]],0)</f>
        <v>0</v>
      </c>
      <c r="AB861" s="32">
        <f t="shared" si="201"/>
        <v>0</v>
      </c>
      <c r="AC861" s="234"/>
      <c r="AD861" s="166">
        <f>IF(PMKAFAAPAYER[[#This Row],[ ]]="Payé",PMKAFAAPAYER[[#This Row],[06.02.2025]],0)</f>
        <v>0</v>
      </c>
      <c r="AE861" s="234"/>
      <c r="AF861" s="166">
        <f>IF(PMKAFAAPAYER[[#This Row],[ ]]="Payé",PMKAFAAPAYER[[#This Row],[13.02.2025]],0)</f>
        <v>0</v>
      </c>
      <c r="AG861" s="234"/>
      <c r="AH861" s="166">
        <f>IF(PMKAFAAPAYER[[#This Row],[ ]]="Payé",PMKAFAAPAYER[[#This Row],[20.02.2025]],0)</f>
        <v>0</v>
      </c>
      <c r="AI861" s="234"/>
      <c r="AJ861" s="176">
        <f>IF(PMKAFAAPAYER[[#This Row],[ ]]="Payé",PMKAFAAPAYER[[#This Row],[27.02.2025]],0)</f>
        <v>0</v>
      </c>
      <c r="AK861" s="47">
        <f t="shared" si="202"/>
        <v>0</v>
      </c>
      <c r="AL861" s="162"/>
      <c r="AM861" s="166">
        <f>IF(PMKAFAAPAYER[[#This Row],[ ]]="Payé",PMKAFAAPAYER[[#This Row],[05.03.2025]],0)</f>
        <v>0</v>
      </c>
      <c r="AN861" s="161"/>
      <c r="AO861" s="166">
        <f>IF(PMKAFAAPAYER[[#This Row],[ ]]="Payé",PMKAFAAPAYER[[#This Row],[12.03.2025]],0)</f>
        <v>0</v>
      </c>
      <c r="AP861" s="161"/>
      <c r="AQ861" s="166">
        <f>IF(PMKAFAAPAYER[[#This Row],[ ]]="Payé",PMKAFAAPAYER[[#This Row],[19.03.2025]],0)</f>
        <v>0</v>
      </c>
      <c r="AR861" s="161"/>
      <c r="AS861" s="176">
        <f>IF(PMKAFAAPAYER[[#This Row],[ ]]="Payé",PMKAFAAPAYER[[#This Row],[26.03.2025]],0)</f>
        <v>0</v>
      </c>
      <c r="AT861" s="17">
        <f t="shared" si="203"/>
        <v>0</v>
      </c>
      <c r="AU861" s="162"/>
      <c r="AV861" s="166">
        <f>IF(PMKAFAAPAYER[[#This Row],[ ]]="Payé",PMKAFAAPAYER[[#This Row],[02.04.2025]],0)</f>
        <v>0</v>
      </c>
      <c r="AW861" s="161"/>
      <c r="AX861" s="166">
        <f>IF(PMKAFAAPAYER[[#This Row],[ ]]="Payé",PMKAFAAPAYER[[#This Row],[09.04.2025]],0)</f>
        <v>0</v>
      </c>
      <c r="AY861" s="161"/>
      <c r="AZ861" s="166">
        <f>IF(PMKAFAAPAYER[[#This Row],[ ]]="Payé",PMKAFAAPAYER[[#This Row],[16.04.2025]],0)</f>
        <v>0</v>
      </c>
      <c r="BA861" s="161"/>
      <c r="BB861" s="166">
        <f>IF(PMKAFAAPAYER[[#This Row],[ ]]="Payé",PMKAFAAPAYER[[#This Row],[23.04.2025]],0)</f>
        <v>0</v>
      </c>
      <c r="BC861" s="161"/>
      <c r="BD861" s="176">
        <f>IF(PMKAFAAPAYER[[#This Row],[ ]]="Payé",PMKAFAAPAYER[[#This Row],[30.04.2025]],0)</f>
        <v>0</v>
      </c>
      <c r="BE861" s="18">
        <f t="shared" si="204"/>
        <v>0</v>
      </c>
      <c r="BF861" s="162"/>
      <c r="BG861" s="166">
        <f>IF(PMKAFAAPAYER[[#This Row],[ ]]="Payé",PMKAFAAPAYER[[#This Row],[07.05.2025]],0)</f>
        <v>0</v>
      </c>
      <c r="BH861" s="161"/>
      <c r="BI861" s="166">
        <f>IF(PMKAFAAPAYER[[#This Row],[ ]]="Payé",PMKAFAAPAYER[[#This Row],[14.05.2025]],0)</f>
        <v>0</v>
      </c>
      <c r="BJ861" s="161"/>
      <c r="BK861" s="166">
        <f>IF(PMKAFAAPAYER[[#This Row],[ ]]="Payé",PMKAFAAPAYER[[#This Row],[21.05.2025]],0)</f>
        <v>0</v>
      </c>
      <c r="BL861" s="161"/>
      <c r="BM861" s="176">
        <f>IF(PMKAFAAPAYER[[#This Row],[ ]]="Payé",PMKAFAAPAYER[[#This Row],[28.05.2025]],0)</f>
        <v>0</v>
      </c>
      <c r="BN861" s="17">
        <f t="shared" si="205"/>
        <v>0</v>
      </c>
      <c r="BO861" s="162"/>
      <c r="BP861" s="166">
        <f>IF(PMKAFAAPAYER[[#This Row],[ ]]="Payé",PMKAFAAPAYER[[#This Row],[04.06.2025]],0)</f>
        <v>0</v>
      </c>
      <c r="BQ861" s="161"/>
      <c r="BR861" s="166">
        <f>IF(PMKAFAAPAYER[[#This Row],[ ]]="Payé",PMKAFAAPAYER[[#This Row],[11.06.2025]],0)</f>
        <v>0</v>
      </c>
      <c r="BS861" s="161"/>
      <c r="BT861" s="166">
        <f>IF(PMKAFAAPAYER[[#This Row],[ ]]="Payé",PMKAFAAPAYER[[#This Row],[18.06.2025]],0)</f>
        <v>0</v>
      </c>
      <c r="BU861" s="161"/>
      <c r="BV861" s="176">
        <f>IF(PMKAFAAPAYER[[#This Row],[ ]]="Payé",PMKAFAAPAYER[[#This Row],[25.06.2025]],0)</f>
        <v>0</v>
      </c>
      <c r="BW861" s="18">
        <f t="shared" si="206"/>
        <v>0</v>
      </c>
      <c r="BX861" s="162"/>
      <c r="BY861" s="166">
        <f>IF(PMKAFAAPAYER[[#This Row],[ ]]="Payé",PMKAFAAPAYER[[#This Row],[02.07.2025]],0)</f>
        <v>0</v>
      </c>
      <c r="BZ861" s="161"/>
      <c r="CA861" s="166">
        <f>IF(PMKAFAAPAYER[[#This Row],[ ]]="Payé",PMKAFAAPAYER[[#This Row],[09.07.2025]],0)</f>
        <v>0</v>
      </c>
      <c r="CB861" s="161"/>
      <c r="CC861" s="166">
        <f>IF(PMKAFAAPAYER[[#This Row],[ ]]="Payé",PMKAFAAPAYER[[#This Row],[16.07.2025]],0)</f>
        <v>0</v>
      </c>
      <c r="CD861" s="161"/>
      <c r="CE861" s="166">
        <f>IF(PMKAFAAPAYER[[#This Row],[ ]]="Payé",PMKAFAAPAYER[[#This Row],[23.07.2025]],0)</f>
        <v>0</v>
      </c>
      <c r="CF861" s="161"/>
      <c r="CG861" s="176">
        <f>IF(PMKAFAAPAYER[[#This Row],[ ]]="Payé",PMKAFAAPAYER[[#This Row],[30.07.2025]],0)</f>
        <v>0</v>
      </c>
      <c r="CH861" s="17">
        <f t="shared" si="207"/>
        <v>0</v>
      </c>
      <c r="CI861" s="162"/>
      <c r="CJ861" s="166">
        <f>IF(PMKAFAAPAYER[[#This Row],[ ]]="Payé",PMKAFAAPAYER[[#This Row],[06.08.2025]],0)</f>
        <v>0</v>
      </c>
      <c r="CK861" s="161"/>
      <c r="CL861" s="166">
        <f>IF(PMKAFAAPAYER[[#This Row],[ ]]="Payé",PMKAFAAPAYER[[#This Row],[13.08.2025]],0)</f>
        <v>0</v>
      </c>
      <c r="CM861" s="161"/>
      <c r="CN861" s="166">
        <f>IF(PMKAFAAPAYER[[#This Row],[ ]]="Payé",PMKAFAAPAYER[[#This Row],[20.08.2025]],0)</f>
        <v>0</v>
      </c>
      <c r="CO861" s="161"/>
      <c r="CP861" s="176">
        <f>IF(PMKAFAAPAYER[[#This Row],[ ]]="Payé",PMKAFAAPAYER[[#This Row],[27.08.2025]],0)</f>
        <v>0</v>
      </c>
      <c r="CQ861" s="18">
        <f t="shared" si="208"/>
        <v>0</v>
      </c>
      <c r="CR861" s="162"/>
      <c r="CS861" s="166">
        <f>IF(PMKAFAAPAYER[[#This Row],[ ]]="Payé",PMKAFAAPAYER[[#This Row],[03.09.2025]],0)</f>
        <v>0</v>
      </c>
      <c r="CT861" s="161"/>
      <c r="CU861" s="166">
        <f>IF(PMKAFAAPAYER[[#This Row],[ ]]="Payé",PMKAFAAPAYER[[#This Row],[10.09.2025]],0)</f>
        <v>0</v>
      </c>
      <c r="CV861" s="161"/>
      <c r="CW861" s="166">
        <f>IF(PMKAFAAPAYER[[#This Row],[ ]]="Payé",PMKAFAAPAYER[[#This Row],[17.09.2025]],0)</f>
        <v>0</v>
      </c>
      <c r="CX861" s="161"/>
      <c r="CY861" s="176">
        <f>IF(PMKAFAAPAYER[[#This Row],[ ]]="Payé",PMKAFAAPAYER[[#This Row],[24.09.2025]],0)</f>
        <v>0</v>
      </c>
      <c r="CZ861" s="17">
        <f t="shared" si="209"/>
        <v>0</v>
      </c>
      <c r="DA861" s="162"/>
      <c r="DB861" s="166">
        <f>IF(PMKAFAAPAYER[[#This Row],[ ]]="Payé",PMKAFAAPAYER[[#This Row],[01.10.2025]],0)</f>
        <v>0</v>
      </c>
      <c r="DC861" s="161"/>
      <c r="DD861" s="166">
        <f>IF(PMKAFAAPAYER[[#This Row],[ ]]="Payé",PMKAFAAPAYER[[#This Row],[08.10.2025]],0)</f>
        <v>0</v>
      </c>
      <c r="DE861" s="161"/>
      <c r="DF861" s="166">
        <f>IF(PMKAFAAPAYER[[#This Row],[ ]]="Payé",PMKAFAAPAYER[[#This Row],[15.10.2025]],0)</f>
        <v>0</v>
      </c>
      <c r="DG861" s="161"/>
      <c r="DH861" s="166">
        <f>IF(PMKAFAAPAYER[[#This Row],[ ]]="Payé",PMKAFAAPAYER[[#This Row],[22.10.2025]],0)</f>
        <v>0</v>
      </c>
      <c r="DI861" s="161"/>
      <c r="DJ861" s="176">
        <f>IF(PMKAFAAPAYER[[#This Row],[ ]]="Payé",PMKAFAAPAYER[[#This Row],[29.10.2025]],0)</f>
        <v>0</v>
      </c>
      <c r="DK861" s="18">
        <f t="shared" si="210"/>
        <v>0</v>
      </c>
      <c r="DL861" s="162"/>
      <c r="DM861" s="166">
        <f>IF(PMKAFAAPAYER[[#This Row],[ ]]="Payé",PMKAFAAPAYER[[#This Row],[05.11.2025]],0)</f>
        <v>0</v>
      </c>
      <c r="DN861" s="161"/>
      <c r="DO861" s="166">
        <f>IF(PMKAFAAPAYER[[#This Row],[ ]]="Payé",PMKAFAAPAYER[[#This Row],[12.11.2025]],0)</f>
        <v>0</v>
      </c>
      <c r="DP861" s="161"/>
      <c r="DQ861" s="166">
        <f>IF(PMKAFAAPAYER[[#This Row],[ ]]="Payé",PMKAFAAPAYER[[#This Row],[19.11.2025]],0)</f>
        <v>0</v>
      </c>
      <c r="DR861" s="161"/>
      <c r="DS861" s="176">
        <f>IF(PMKAFAAPAYER[[#This Row],[ ]]="Payé",PMKAFAAPAYER[[#This Row],[26.11.2025]],0)</f>
        <v>0</v>
      </c>
      <c r="DT861" s="17">
        <f t="shared" si="211"/>
        <v>0</v>
      </c>
      <c r="DU861" s="162"/>
      <c r="DV861" s="166">
        <f>IF(PMKAFAAPAYER[[#This Row],[ ]]="Payé",PMKAFAAPAYER[[#This Row],[03.12.2025]],0)</f>
        <v>0</v>
      </c>
      <c r="DW861" s="161"/>
      <c r="DX861" s="166">
        <f>IF(PMKAFAAPAYER[[#This Row],[ ]]="Payé",PMKAFAAPAYER[[#This Row],[10.12.2025]],0)</f>
        <v>0</v>
      </c>
      <c r="DY861" s="161"/>
      <c r="DZ861" s="166">
        <f>IF(PMKAFAAPAYER[[#This Row],[ ]]="Payé",PMKAFAAPAYER[[#This Row],[17.12.2025]],0)</f>
        <v>0</v>
      </c>
      <c r="EA861" s="161"/>
      <c r="EB861" s="166">
        <f>IF(PMKAFAAPAYER[[#This Row],[ ]]="Payé",PMKAFAAPAYER[[#This Row],[24.12.2025]],0)</f>
        <v>0</v>
      </c>
      <c r="EC861" s="161"/>
      <c r="ED861" s="176">
        <f>IF(PMKAFAAPAYER[[#This Row],[ ]]="Payé",PMKAFAAPAYER[[#This Row],[31.12.2025]],0)</f>
        <v>0</v>
      </c>
      <c r="EE861" s="18">
        <f t="shared" si="212"/>
        <v>0</v>
      </c>
      <c r="EF861" s="11">
        <f t="shared" si="213"/>
        <v>0</v>
      </c>
      <c r="EG861" s="16">
        <f>+PMKAFAAPAYER[[#This Row],[CHF]]-PMKAFAAPAYER[[#This Row],[T2025]]</f>
        <v>0</v>
      </c>
    </row>
    <row r="862" spans="1:137" x14ac:dyDescent="0.3">
      <c r="A862" s="9">
        <f t="shared" si="214"/>
        <v>857</v>
      </c>
      <c r="B862" s="250"/>
      <c r="C862" s="251"/>
      <c r="D862" s="252"/>
      <c r="E862" s="253"/>
      <c r="F862" s="265">
        <f t="shared" si="200"/>
        <v>0</v>
      </c>
      <c r="G862" s="254"/>
      <c r="H862" s="255"/>
      <c r="I862" s="256"/>
      <c r="J862" s="14"/>
      <c r="K862" s="14"/>
      <c r="L862" s="14"/>
      <c r="N862" s="15"/>
      <c r="P862" s="258"/>
      <c r="Q862" s="259"/>
      <c r="R862" s="260"/>
      <c r="S862" s="166">
        <f>IF(PMKAFAAPAYER[[#This Row],[ ]]="Payé",PMKAFAAPAYER[[#This Row],[02.01.2025]],0)</f>
        <v>0</v>
      </c>
      <c r="T862" s="234"/>
      <c r="U862" s="166">
        <f>IF(PMKAFAAPAYER[[#This Row],[ ]]="Payé",PMKAFAAPAYER[[#This Row],[09.01.2025]],0)</f>
        <v>0</v>
      </c>
      <c r="V862" s="234"/>
      <c r="W862" s="166">
        <f>IF(PMKAFAAPAYER[[#This Row],[ ]]="Payé",PMKAFAAPAYER[[#This Row],[16.01.2025]],0)</f>
        <v>0</v>
      </c>
      <c r="X862" s="234"/>
      <c r="Y862" s="166">
        <f>IF(PMKAFAAPAYER[[#This Row],[ ]]="Payé",PMKAFAAPAYER[[#This Row],[23.01.2025]],0)</f>
        <v>0</v>
      </c>
      <c r="Z862" s="234"/>
      <c r="AA862" s="176">
        <f>IF(PMKAFAAPAYER[[#This Row],[ ]]="Payé",PMKAFAAPAYER[[#This Row],[30.01.2025]],0)</f>
        <v>0</v>
      </c>
      <c r="AB862" s="32">
        <f t="shared" si="201"/>
        <v>0</v>
      </c>
      <c r="AC862" s="234"/>
      <c r="AD862" s="166">
        <f>IF(PMKAFAAPAYER[[#This Row],[ ]]="Payé",PMKAFAAPAYER[[#This Row],[06.02.2025]],0)</f>
        <v>0</v>
      </c>
      <c r="AE862" s="234"/>
      <c r="AF862" s="166">
        <f>IF(PMKAFAAPAYER[[#This Row],[ ]]="Payé",PMKAFAAPAYER[[#This Row],[13.02.2025]],0)</f>
        <v>0</v>
      </c>
      <c r="AG862" s="234"/>
      <c r="AH862" s="166">
        <f>IF(PMKAFAAPAYER[[#This Row],[ ]]="Payé",PMKAFAAPAYER[[#This Row],[20.02.2025]],0)</f>
        <v>0</v>
      </c>
      <c r="AI862" s="234"/>
      <c r="AJ862" s="176">
        <f>IF(PMKAFAAPAYER[[#This Row],[ ]]="Payé",PMKAFAAPAYER[[#This Row],[27.02.2025]],0)</f>
        <v>0</v>
      </c>
      <c r="AK862" s="47">
        <f t="shared" si="202"/>
        <v>0</v>
      </c>
      <c r="AL862" s="162"/>
      <c r="AM862" s="166">
        <f>IF(PMKAFAAPAYER[[#This Row],[ ]]="Payé",PMKAFAAPAYER[[#This Row],[05.03.2025]],0)</f>
        <v>0</v>
      </c>
      <c r="AN862" s="161"/>
      <c r="AO862" s="166">
        <f>IF(PMKAFAAPAYER[[#This Row],[ ]]="Payé",PMKAFAAPAYER[[#This Row],[12.03.2025]],0)</f>
        <v>0</v>
      </c>
      <c r="AP862" s="161"/>
      <c r="AQ862" s="166">
        <f>IF(PMKAFAAPAYER[[#This Row],[ ]]="Payé",PMKAFAAPAYER[[#This Row],[19.03.2025]],0)</f>
        <v>0</v>
      </c>
      <c r="AR862" s="161"/>
      <c r="AS862" s="176">
        <f>IF(PMKAFAAPAYER[[#This Row],[ ]]="Payé",PMKAFAAPAYER[[#This Row],[26.03.2025]],0)</f>
        <v>0</v>
      </c>
      <c r="AT862" s="17">
        <f t="shared" si="203"/>
        <v>0</v>
      </c>
      <c r="AU862" s="162"/>
      <c r="AV862" s="166">
        <f>IF(PMKAFAAPAYER[[#This Row],[ ]]="Payé",PMKAFAAPAYER[[#This Row],[02.04.2025]],0)</f>
        <v>0</v>
      </c>
      <c r="AW862" s="161"/>
      <c r="AX862" s="166">
        <f>IF(PMKAFAAPAYER[[#This Row],[ ]]="Payé",PMKAFAAPAYER[[#This Row],[09.04.2025]],0)</f>
        <v>0</v>
      </c>
      <c r="AY862" s="161"/>
      <c r="AZ862" s="166">
        <f>IF(PMKAFAAPAYER[[#This Row],[ ]]="Payé",PMKAFAAPAYER[[#This Row],[16.04.2025]],0)</f>
        <v>0</v>
      </c>
      <c r="BA862" s="161"/>
      <c r="BB862" s="166">
        <f>IF(PMKAFAAPAYER[[#This Row],[ ]]="Payé",PMKAFAAPAYER[[#This Row],[23.04.2025]],0)</f>
        <v>0</v>
      </c>
      <c r="BC862" s="161"/>
      <c r="BD862" s="176">
        <f>IF(PMKAFAAPAYER[[#This Row],[ ]]="Payé",PMKAFAAPAYER[[#This Row],[30.04.2025]],0)</f>
        <v>0</v>
      </c>
      <c r="BE862" s="18">
        <f t="shared" si="204"/>
        <v>0</v>
      </c>
      <c r="BF862" s="162"/>
      <c r="BG862" s="166">
        <f>IF(PMKAFAAPAYER[[#This Row],[ ]]="Payé",PMKAFAAPAYER[[#This Row],[07.05.2025]],0)</f>
        <v>0</v>
      </c>
      <c r="BH862" s="161"/>
      <c r="BI862" s="166">
        <f>IF(PMKAFAAPAYER[[#This Row],[ ]]="Payé",PMKAFAAPAYER[[#This Row],[14.05.2025]],0)</f>
        <v>0</v>
      </c>
      <c r="BJ862" s="161"/>
      <c r="BK862" s="166">
        <f>IF(PMKAFAAPAYER[[#This Row],[ ]]="Payé",PMKAFAAPAYER[[#This Row],[21.05.2025]],0)</f>
        <v>0</v>
      </c>
      <c r="BL862" s="161"/>
      <c r="BM862" s="176">
        <f>IF(PMKAFAAPAYER[[#This Row],[ ]]="Payé",PMKAFAAPAYER[[#This Row],[28.05.2025]],0)</f>
        <v>0</v>
      </c>
      <c r="BN862" s="17">
        <f t="shared" si="205"/>
        <v>0</v>
      </c>
      <c r="BO862" s="162"/>
      <c r="BP862" s="166">
        <f>IF(PMKAFAAPAYER[[#This Row],[ ]]="Payé",PMKAFAAPAYER[[#This Row],[04.06.2025]],0)</f>
        <v>0</v>
      </c>
      <c r="BQ862" s="161"/>
      <c r="BR862" s="166">
        <f>IF(PMKAFAAPAYER[[#This Row],[ ]]="Payé",PMKAFAAPAYER[[#This Row],[11.06.2025]],0)</f>
        <v>0</v>
      </c>
      <c r="BS862" s="161"/>
      <c r="BT862" s="166">
        <f>IF(PMKAFAAPAYER[[#This Row],[ ]]="Payé",PMKAFAAPAYER[[#This Row],[18.06.2025]],0)</f>
        <v>0</v>
      </c>
      <c r="BU862" s="161"/>
      <c r="BV862" s="176">
        <f>IF(PMKAFAAPAYER[[#This Row],[ ]]="Payé",PMKAFAAPAYER[[#This Row],[25.06.2025]],0)</f>
        <v>0</v>
      </c>
      <c r="BW862" s="18">
        <f t="shared" si="206"/>
        <v>0</v>
      </c>
      <c r="BX862" s="162"/>
      <c r="BY862" s="166">
        <f>IF(PMKAFAAPAYER[[#This Row],[ ]]="Payé",PMKAFAAPAYER[[#This Row],[02.07.2025]],0)</f>
        <v>0</v>
      </c>
      <c r="BZ862" s="161"/>
      <c r="CA862" s="166">
        <f>IF(PMKAFAAPAYER[[#This Row],[ ]]="Payé",PMKAFAAPAYER[[#This Row],[09.07.2025]],0)</f>
        <v>0</v>
      </c>
      <c r="CB862" s="161"/>
      <c r="CC862" s="166">
        <f>IF(PMKAFAAPAYER[[#This Row],[ ]]="Payé",PMKAFAAPAYER[[#This Row],[16.07.2025]],0)</f>
        <v>0</v>
      </c>
      <c r="CD862" s="161"/>
      <c r="CE862" s="166">
        <f>IF(PMKAFAAPAYER[[#This Row],[ ]]="Payé",PMKAFAAPAYER[[#This Row],[23.07.2025]],0)</f>
        <v>0</v>
      </c>
      <c r="CF862" s="161"/>
      <c r="CG862" s="176">
        <f>IF(PMKAFAAPAYER[[#This Row],[ ]]="Payé",PMKAFAAPAYER[[#This Row],[30.07.2025]],0)</f>
        <v>0</v>
      </c>
      <c r="CH862" s="17">
        <f t="shared" si="207"/>
        <v>0</v>
      </c>
      <c r="CI862" s="162"/>
      <c r="CJ862" s="166">
        <f>IF(PMKAFAAPAYER[[#This Row],[ ]]="Payé",PMKAFAAPAYER[[#This Row],[06.08.2025]],0)</f>
        <v>0</v>
      </c>
      <c r="CK862" s="161"/>
      <c r="CL862" s="166">
        <f>IF(PMKAFAAPAYER[[#This Row],[ ]]="Payé",PMKAFAAPAYER[[#This Row],[13.08.2025]],0)</f>
        <v>0</v>
      </c>
      <c r="CM862" s="161"/>
      <c r="CN862" s="166">
        <f>IF(PMKAFAAPAYER[[#This Row],[ ]]="Payé",PMKAFAAPAYER[[#This Row],[20.08.2025]],0)</f>
        <v>0</v>
      </c>
      <c r="CO862" s="161"/>
      <c r="CP862" s="176">
        <f>IF(PMKAFAAPAYER[[#This Row],[ ]]="Payé",PMKAFAAPAYER[[#This Row],[27.08.2025]],0)</f>
        <v>0</v>
      </c>
      <c r="CQ862" s="18">
        <f t="shared" si="208"/>
        <v>0</v>
      </c>
      <c r="CR862" s="162"/>
      <c r="CS862" s="166">
        <f>IF(PMKAFAAPAYER[[#This Row],[ ]]="Payé",PMKAFAAPAYER[[#This Row],[03.09.2025]],0)</f>
        <v>0</v>
      </c>
      <c r="CT862" s="161"/>
      <c r="CU862" s="166">
        <f>IF(PMKAFAAPAYER[[#This Row],[ ]]="Payé",PMKAFAAPAYER[[#This Row],[10.09.2025]],0)</f>
        <v>0</v>
      </c>
      <c r="CV862" s="161"/>
      <c r="CW862" s="166">
        <f>IF(PMKAFAAPAYER[[#This Row],[ ]]="Payé",PMKAFAAPAYER[[#This Row],[17.09.2025]],0)</f>
        <v>0</v>
      </c>
      <c r="CX862" s="161"/>
      <c r="CY862" s="176">
        <f>IF(PMKAFAAPAYER[[#This Row],[ ]]="Payé",PMKAFAAPAYER[[#This Row],[24.09.2025]],0)</f>
        <v>0</v>
      </c>
      <c r="CZ862" s="17">
        <f t="shared" si="209"/>
        <v>0</v>
      </c>
      <c r="DA862" s="162"/>
      <c r="DB862" s="166">
        <f>IF(PMKAFAAPAYER[[#This Row],[ ]]="Payé",PMKAFAAPAYER[[#This Row],[01.10.2025]],0)</f>
        <v>0</v>
      </c>
      <c r="DC862" s="161"/>
      <c r="DD862" s="166">
        <f>IF(PMKAFAAPAYER[[#This Row],[ ]]="Payé",PMKAFAAPAYER[[#This Row],[08.10.2025]],0)</f>
        <v>0</v>
      </c>
      <c r="DE862" s="161"/>
      <c r="DF862" s="166">
        <f>IF(PMKAFAAPAYER[[#This Row],[ ]]="Payé",PMKAFAAPAYER[[#This Row],[15.10.2025]],0)</f>
        <v>0</v>
      </c>
      <c r="DG862" s="161"/>
      <c r="DH862" s="166">
        <f>IF(PMKAFAAPAYER[[#This Row],[ ]]="Payé",PMKAFAAPAYER[[#This Row],[22.10.2025]],0)</f>
        <v>0</v>
      </c>
      <c r="DI862" s="161"/>
      <c r="DJ862" s="176">
        <f>IF(PMKAFAAPAYER[[#This Row],[ ]]="Payé",PMKAFAAPAYER[[#This Row],[29.10.2025]],0)</f>
        <v>0</v>
      </c>
      <c r="DK862" s="18">
        <f t="shared" si="210"/>
        <v>0</v>
      </c>
      <c r="DL862" s="162"/>
      <c r="DM862" s="166">
        <f>IF(PMKAFAAPAYER[[#This Row],[ ]]="Payé",PMKAFAAPAYER[[#This Row],[05.11.2025]],0)</f>
        <v>0</v>
      </c>
      <c r="DN862" s="161"/>
      <c r="DO862" s="166">
        <f>IF(PMKAFAAPAYER[[#This Row],[ ]]="Payé",PMKAFAAPAYER[[#This Row],[12.11.2025]],0)</f>
        <v>0</v>
      </c>
      <c r="DP862" s="161"/>
      <c r="DQ862" s="166">
        <f>IF(PMKAFAAPAYER[[#This Row],[ ]]="Payé",PMKAFAAPAYER[[#This Row],[19.11.2025]],0)</f>
        <v>0</v>
      </c>
      <c r="DR862" s="161"/>
      <c r="DS862" s="176">
        <f>IF(PMKAFAAPAYER[[#This Row],[ ]]="Payé",PMKAFAAPAYER[[#This Row],[26.11.2025]],0)</f>
        <v>0</v>
      </c>
      <c r="DT862" s="17">
        <f t="shared" si="211"/>
        <v>0</v>
      </c>
      <c r="DU862" s="162"/>
      <c r="DV862" s="166">
        <f>IF(PMKAFAAPAYER[[#This Row],[ ]]="Payé",PMKAFAAPAYER[[#This Row],[03.12.2025]],0)</f>
        <v>0</v>
      </c>
      <c r="DW862" s="161"/>
      <c r="DX862" s="166">
        <f>IF(PMKAFAAPAYER[[#This Row],[ ]]="Payé",PMKAFAAPAYER[[#This Row],[10.12.2025]],0)</f>
        <v>0</v>
      </c>
      <c r="DY862" s="161"/>
      <c r="DZ862" s="166">
        <f>IF(PMKAFAAPAYER[[#This Row],[ ]]="Payé",PMKAFAAPAYER[[#This Row],[17.12.2025]],0)</f>
        <v>0</v>
      </c>
      <c r="EA862" s="161"/>
      <c r="EB862" s="166">
        <f>IF(PMKAFAAPAYER[[#This Row],[ ]]="Payé",PMKAFAAPAYER[[#This Row],[24.12.2025]],0)</f>
        <v>0</v>
      </c>
      <c r="EC862" s="161"/>
      <c r="ED862" s="176">
        <f>IF(PMKAFAAPAYER[[#This Row],[ ]]="Payé",PMKAFAAPAYER[[#This Row],[31.12.2025]],0)</f>
        <v>0</v>
      </c>
      <c r="EE862" s="18">
        <f t="shared" si="212"/>
        <v>0</v>
      </c>
      <c r="EF862" s="11">
        <f t="shared" si="213"/>
        <v>0</v>
      </c>
      <c r="EG862" s="16">
        <f>+PMKAFAAPAYER[[#This Row],[CHF]]-PMKAFAAPAYER[[#This Row],[T2025]]</f>
        <v>0</v>
      </c>
    </row>
    <row r="863" spans="1:137" x14ac:dyDescent="0.3">
      <c r="A863" s="9">
        <f t="shared" si="214"/>
        <v>858</v>
      </c>
      <c r="B863" s="250"/>
      <c r="C863" s="251"/>
      <c r="D863" s="252"/>
      <c r="E863" s="253"/>
      <c r="F863" s="265">
        <f t="shared" si="200"/>
        <v>0</v>
      </c>
      <c r="G863" s="254"/>
      <c r="H863" s="255"/>
      <c r="I863" s="256"/>
      <c r="J863" s="14"/>
      <c r="K863" s="14"/>
      <c r="L863" s="14"/>
      <c r="N863" s="15"/>
      <c r="P863" s="258"/>
      <c r="Q863" s="259"/>
      <c r="R863" s="260"/>
      <c r="S863" s="166">
        <f>IF(PMKAFAAPAYER[[#This Row],[ ]]="Payé",PMKAFAAPAYER[[#This Row],[02.01.2025]],0)</f>
        <v>0</v>
      </c>
      <c r="T863" s="234"/>
      <c r="U863" s="166">
        <f>IF(PMKAFAAPAYER[[#This Row],[ ]]="Payé",PMKAFAAPAYER[[#This Row],[09.01.2025]],0)</f>
        <v>0</v>
      </c>
      <c r="V863" s="234"/>
      <c r="W863" s="166">
        <f>IF(PMKAFAAPAYER[[#This Row],[ ]]="Payé",PMKAFAAPAYER[[#This Row],[16.01.2025]],0)</f>
        <v>0</v>
      </c>
      <c r="X863" s="234"/>
      <c r="Y863" s="166">
        <f>IF(PMKAFAAPAYER[[#This Row],[ ]]="Payé",PMKAFAAPAYER[[#This Row],[23.01.2025]],0)</f>
        <v>0</v>
      </c>
      <c r="Z863" s="234"/>
      <c r="AA863" s="176">
        <f>IF(PMKAFAAPAYER[[#This Row],[ ]]="Payé",PMKAFAAPAYER[[#This Row],[30.01.2025]],0)</f>
        <v>0</v>
      </c>
      <c r="AB863" s="32">
        <f t="shared" si="201"/>
        <v>0</v>
      </c>
      <c r="AC863" s="234"/>
      <c r="AD863" s="166">
        <f>IF(PMKAFAAPAYER[[#This Row],[ ]]="Payé",PMKAFAAPAYER[[#This Row],[06.02.2025]],0)</f>
        <v>0</v>
      </c>
      <c r="AE863" s="234"/>
      <c r="AF863" s="166">
        <f>IF(PMKAFAAPAYER[[#This Row],[ ]]="Payé",PMKAFAAPAYER[[#This Row],[13.02.2025]],0)</f>
        <v>0</v>
      </c>
      <c r="AG863" s="234"/>
      <c r="AH863" s="166">
        <f>IF(PMKAFAAPAYER[[#This Row],[ ]]="Payé",PMKAFAAPAYER[[#This Row],[20.02.2025]],0)</f>
        <v>0</v>
      </c>
      <c r="AI863" s="234"/>
      <c r="AJ863" s="176">
        <f>IF(PMKAFAAPAYER[[#This Row],[ ]]="Payé",PMKAFAAPAYER[[#This Row],[27.02.2025]],0)</f>
        <v>0</v>
      </c>
      <c r="AK863" s="47">
        <f t="shared" si="202"/>
        <v>0</v>
      </c>
      <c r="AL863" s="162"/>
      <c r="AM863" s="166">
        <f>IF(PMKAFAAPAYER[[#This Row],[ ]]="Payé",PMKAFAAPAYER[[#This Row],[05.03.2025]],0)</f>
        <v>0</v>
      </c>
      <c r="AN863" s="161"/>
      <c r="AO863" s="166">
        <f>IF(PMKAFAAPAYER[[#This Row],[ ]]="Payé",PMKAFAAPAYER[[#This Row],[12.03.2025]],0)</f>
        <v>0</v>
      </c>
      <c r="AP863" s="161"/>
      <c r="AQ863" s="166">
        <f>IF(PMKAFAAPAYER[[#This Row],[ ]]="Payé",PMKAFAAPAYER[[#This Row],[19.03.2025]],0)</f>
        <v>0</v>
      </c>
      <c r="AR863" s="161"/>
      <c r="AS863" s="176">
        <f>IF(PMKAFAAPAYER[[#This Row],[ ]]="Payé",PMKAFAAPAYER[[#This Row],[26.03.2025]],0)</f>
        <v>0</v>
      </c>
      <c r="AT863" s="17">
        <f t="shared" si="203"/>
        <v>0</v>
      </c>
      <c r="AU863" s="162"/>
      <c r="AV863" s="166">
        <f>IF(PMKAFAAPAYER[[#This Row],[ ]]="Payé",PMKAFAAPAYER[[#This Row],[02.04.2025]],0)</f>
        <v>0</v>
      </c>
      <c r="AW863" s="161"/>
      <c r="AX863" s="166">
        <f>IF(PMKAFAAPAYER[[#This Row],[ ]]="Payé",PMKAFAAPAYER[[#This Row],[09.04.2025]],0)</f>
        <v>0</v>
      </c>
      <c r="AY863" s="161"/>
      <c r="AZ863" s="166">
        <f>IF(PMKAFAAPAYER[[#This Row],[ ]]="Payé",PMKAFAAPAYER[[#This Row],[16.04.2025]],0)</f>
        <v>0</v>
      </c>
      <c r="BA863" s="161"/>
      <c r="BB863" s="166">
        <f>IF(PMKAFAAPAYER[[#This Row],[ ]]="Payé",PMKAFAAPAYER[[#This Row],[23.04.2025]],0)</f>
        <v>0</v>
      </c>
      <c r="BC863" s="161"/>
      <c r="BD863" s="176">
        <f>IF(PMKAFAAPAYER[[#This Row],[ ]]="Payé",PMKAFAAPAYER[[#This Row],[30.04.2025]],0)</f>
        <v>0</v>
      </c>
      <c r="BE863" s="18">
        <f t="shared" si="204"/>
        <v>0</v>
      </c>
      <c r="BF863" s="162"/>
      <c r="BG863" s="166">
        <f>IF(PMKAFAAPAYER[[#This Row],[ ]]="Payé",PMKAFAAPAYER[[#This Row],[07.05.2025]],0)</f>
        <v>0</v>
      </c>
      <c r="BH863" s="161"/>
      <c r="BI863" s="166">
        <f>IF(PMKAFAAPAYER[[#This Row],[ ]]="Payé",PMKAFAAPAYER[[#This Row],[14.05.2025]],0)</f>
        <v>0</v>
      </c>
      <c r="BJ863" s="161"/>
      <c r="BK863" s="166">
        <f>IF(PMKAFAAPAYER[[#This Row],[ ]]="Payé",PMKAFAAPAYER[[#This Row],[21.05.2025]],0)</f>
        <v>0</v>
      </c>
      <c r="BL863" s="161"/>
      <c r="BM863" s="176">
        <f>IF(PMKAFAAPAYER[[#This Row],[ ]]="Payé",PMKAFAAPAYER[[#This Row],[28.05.2025]],0)</f>
        <v>0</v>
      </c>
      <c r="BN863" s="17">
        <f t="shared" si="205"/>
        <v>0</v>
      </c>
      <c r="BO863" s="162"/>
      <c r="BP863" s="166">
        <f>IF(PMKAFAAPAYER[[#This Row],[ ]]="Payé",PMKAFAAPAYER[[#This Row],[04.06.2025]],0)</f>
        <v>0</v>
      </c>
      <c r="BQ863" s="161"/>
      <c r="BR863" s="166">
        <f>IF(PMKAFAAPAYER[[#This Row],[ ]]="Payé",PMKAFAAPAYER[[#This Row],[11.06.2025]],0)</f>
        <v>0</v>
      </c>
      <c r="BS863" s="161"/>
      <c r="BT863" s="166">
        <f>IF(PMKAFAAPAYER[[#This Row],[ ]]="Payé",PMKAFAAPAYER[[#This Row],[18.06.2025]],0)</f>
        <v>0</v>
      </c>
      <c r="BU863" s="161"/>
      <c r="BV863" s="176">
        <f>IF(PMKAFAAPAYER[[#This Row],[ ]]="Payé",PMKAFAAPAYER[[#This Row],[25.06.2025]],0)</f>
        <v>0</v>
      </c>
      <c r="BW863" s="18">
        <f t="shared" si="206"/>
        <v>0</v>
      </c>
      <c r="BX863" s="162"/>
      <c r="BY863" s="166">
        <f>IF(PMKAFAAPAYER[[#This Row],[ ]]="Payé",PMKAFAAPAYER[[#This Row],[02.07.2025]],0)</f>
        <v>0</v>
      </c>
      <c r="BZ863" s="161"/>
      <c r="CA863" s="166">
        <f>IF(PMKAFAAPAYER[[#This Row],[ ]]="Payé",PMKAFAAPAYER[[#This Row],[09.07.2025]],0)</f>
        <v>0</v>
      </c>
      <c r="CB863" s="161"/>
      <c r="CC863" s="166">
        <f>IF(PMKAFAAPAYER[[#This Row],[ ]]="Payé",PMKAFAAPAYER[[#This Row],[16.07.2025]],0)</f>
        <v>0</v>
      </c>
      <c r="CD863" s="161"/>
      <c r="CE863" s="166">
        <f>IF(PMKAFAAPAYER[[#This Row],[ ]]="Payé",PMKAFAAPAYER[[#This Row],[23.07.2025]],0)</f>
        <v>0</v>
      </c>
      <c r="CF863" s="161"/>
      <c r="CG863" s="176">
        <f>IF(PMKAFAAPAYER[[#This Row],[ ]]="Payé",PMKAFAAPAYER[[#This Row],[30.07.2025]],0)</f>
        <v>0</v>
      </c>
      <c r="CH863" s="17">
        <f t="shared" si="207"/>
        <v>0</v>
      </c>
      <c r="CI863" s="162"/>
      <c r="CJ863" s="166">
        <f>IF(PMKAFAAPAYER[[#This Row],[ ]]="Payé",PMKAFAAPAYER[[#This Row],[06.08.2025]],0)</f>
        <v>0</v>
      </c>
      <c r="CK863" s="161"/>
      <c r="CL863" s="166">
        <f>IF(PMKAFAAPAYER[[#This Row],[ ]]="Payé",PMKAFAAPAYER[[#This Row],[13.08.2025]],0)</f>
        <v>0</v>
      </c>
      <c r="CM863" s="161"/>
      <c r="CN863" s="166">
        <f>IF(PMKAFAAPAYER[[#This Row],[ ]]="Payé",PMKAFAAPAYER[[#This Row],[20.08.2025]],0)</f>
        <v>0</v>
      </c>
      <c r="CO863" s="161"/>
      <c r="CP863" s="176">
        <f>IF(PMKAFAAPAYER[[#This Row],[ ]]="Payé",PMKAFAAPAYER[[#This Row],[27.08.2025]],0)</f>
        <v>0</v>
      </c>
      <c r="CQ863" s="18">
        <f t="shared" si="208"/>
        <v>0</v>
      </c>
      <c r="CR863" s="162"/>
      <c r="CS863" s="166">
        <f>IF(PMKAFAAPAYER[[#This Row],[ ]]="Payé",PMKAFAAPAYER[[#This Row],[03.09.2025]],0)</f>
        <v>0</v>
      </c>
      <c r="CT863" s="161"/>
      <c r="CU863" s="166">
        <f>IF(PMKAFAAPAYER[[#This Row],[ ]]="Payé",PMKAFAAPAYER[[#This Row],[10.09.2025]],0)</f>
        <v>0</v>
      </c>
      <c r="CV863" s="161"/>
      <c r="CW863" s="166">
        <f>IF(PMKAFAAPAYER[[#This Row],[ ]]="Payé",PMKAFAAPAYER[[#This Row],[17.09.2025]],0)</f>
        <v>0</v>
      </c>
      <c r="CX863" s="161"/>
      <c r="CY863" s="176">
        <f>IF(PMKAFAAPAYER[[#This Row],[ ]]="Payé",PMKAFAAPAYER[[#This Row],[24.09.2025]],0)</f>
        <v>0</v>
      </c>
      <c r="CZ863" s="17">
        <f t="shared" si="209"/>
        <v>0</v>
      </c>
      <c r="DA863" s="162"/>
      <c r="DB863" s="166">
        <f>IF(PMKAFAAPAYER[[#This Row],[ ]]="Payé",PMKAFAAPAYER[[#This Row],[01.10.2025]],0)</f>
        <v>0</v>
      </c>
      <c r="DC863" s="161"/>
      <c r="DD863" s="166">
        <f>IF(PMKAFAAPAYER[[#This Row],[ ]]="Payé",PMKAFAAPAYER[[#This Row],[08.10.2025]],0)</f>
        <v>0</v>
      </c>
      <c r="DE863" s="161"/>
      <c r="DF863" s="166">
        <f>IF(PMKAFAAPAYER[[#This Row],[ ]]="Payé",PMKAFAAPAYER[[#This Row],[15.10.2025]],0)</f>
        <v>0</v>
      </c>
      <c r="DG863" s="161"/>
      <c r="DH863" s="166">
        <f>IF(PMKAFAAPAYER[[#This Row],[ ]]="Payé",PMKAFAAPAYER[[#This Row],[22.10.2025]],0)</f>
        <v>0</v>
      </c>
      <c r="DI863" s="161"/>
      <c r="DJ863" s="176">
        <f>IF(PMKAFAAPAYER[[#This Row],[ ]]="Payé",PMKAFAAPAYER[[#This Row],[29.10.2025]],0)</f>
        <v>0</v>
      </c>
      <c r="DK863" s="18">
        <f t="shared" si="210"/>
        <v>0</v>
      </c>
      <c r="DL863" s="162"/>
      <c r="DM863" s="166">
        <f>IF(PMKAFAAPAYER[[#This Row],[ ]]="Payé",PMKAFAAPAYER[[#This Row],[05.11.2025]],0)</f>
        <v>0</v>
      </c>
      <c r="DN863" s="161"/>
      <c r="DO863" s="166">
        <f>IF(PMKAFAAPAYER[[#This Row],[ ]]="Payé",PMKAFAAPAYER[[#This Row],[12.11.2025]],0)</f>
        <v>0</v>
      </c>
      <c r="DP863" s="161"/>
      <c r="DQ863" s="166">
        <f>IF(PMKAFAAPAYER[[#This Row],[ ]]="Payé",PMKAFAAPAYER[[#This Row],[19.11.2025]],0)</f>
        <v>0</v>
      </c>
      <c r="DR863" s="161"/>
      <c r="DS863" s="176">
        <f>IF(PMKAFAAPAYER[[#This Row],[ ]]="Payé",PMKAFAAPAYER[[#This Row],[26.11.2025]],0)</f>
        <v>0</v>
      </c>
      <c r="DT863" s="17">
        <f t="shared" si="211"/>
        <v>0</v>
      </c>
      <c r="DU863" s="162"/>
      <c r="DV863" s="166">
        <f>IF(PMKAFAAPAYER[[#This Row],[ ]]="Payé",PMKAFAAPAYER[[#This Row],[03.12.2025]],0)</f>
        <v>0</v>
      </c>
      <c r="DW863" s="161"/>
      <c r="DX863" s="166">
        <f>IF(PMKAFAAPAYER[[#This Row],[ ]]="Payé",PMKAFAAPAYER[[#This Row],[10.12.2025]],0)</f>
        <v>0</v>
      </c>
      <c r="DY863" s="161"/>
      <c r="DZ863" s="166">
        <f>IF(PMKAFAAPAYER[[#This Row],[ ]]="Payé",PMKAFAAPAYER[[#This Row],[17.12.2025]],0)</f>
        <v>0</v>
      </c>
      <c r="EA863" s="161"/>
      <c r="EB863" s="166">
        <f>IF(PMKAFAAPAYER[[#This Row],[ ]]="Payé",PMKAFAAPAYER[[#This Row],[24.12.2025]],0)</f>
        <v>0</v>
      </c>
      <c r="EC863" s="161"/>
      <c r="ED863" s="176">
        <f>IF(PMKAFAAPAYER[[#This Row],[ ]]="Payé",PMKAFAAPAYER[[#This Row],[31.12.2025]],0)</f>
        <v>0</v>
      </c>
      <c r="EE863" s="18">
        <f t="shared" si="212"/>
        <v>0</v>
      </c>
      <c r="EF863" s="11">
        <f t="shared" si="213"/>
        <v>0</v>
      </c>
      <c r="EG863" s="16">
        <f>+PMKAFAAPAYER[[#This Row],[CHF]]-PMKAFAAPAYER[[#This Row],[T2025]]</f>
        <v>0</v>
      </c>
    </row>
    <row r="864" spans="1:137" x14ac:dyDescent="0.3">
      <c r="A864" s="9">
        <f t="shared" si="214"/>
        <v>859</v>
      </c>
      <c r="B864" s="250"/>
      <c r="C864" s="251"/>
      <c r="D864" s="252"/>
      <c r="E864" s="253"/>
      <c r="F864" s="265">
        <f t="shared" si="200"/>
        <v>0</v>
      </c>
      <c r="G864" s="254"/>
      <c r="H864" s="255"/>
      <c r="I864" s="256"/>
      <c r="J864" s="14"/>
      <c r="K864" s="14"/>
      <c r="L864" s="14"/>
      <c r="N864" s="15"/>
      <c r="P864" s="258"/>
      <c r="Q864" s="259"/>
      <c r="R864" s="260"/>
      <c r="S864" s="166">
        <f>IF(PMKAFAAPAYER[[#This Row],[ ]]="Payé",PMKAFAAPAYER[[#This Row],[02.01.2025]],0)</f>
        <v>0</v>
      </c>
      <c r="T864" s="234"/>
      <c r="U864" s="166">
        <f>IF(PMKAFAAPAYER[[#This Row],[ ]]="Payé",PMKAFAAPAYER[[#This Row],[09.01.2025]],0)</f>
        <v>0</v>
      </c>
      <c r="V864" s="234"/>
      <c r="W864" s="166">
        <f>IF(PMKAFAAPAYER[[#This Row],[ ]]="Payé",PMKAFAAPAYER[[#This Row],[16.01.2025]],0)</f>
        <v>0</v>
      </c>
      <c r="X864" s="234"/>
      <c r="Y864" s="166">
        <f>IF(PMKAFAAPAYER[[#This Row],[ ]]="Payé",PMKAFAAPAYER[[#This Row],[23.01.2025]],0)</f>
        <v>0</v>
      </c>
      <c r="Z864" s="234"/>
      <c r="AA864" s="176">
        <f>IF(PMKAFAAPAYER[[#This Row],[ ]]="Payé",PMKAFAAPAYER[[#This Row],[30.01.2025]],0)</f>
        <v>0</v>
      </c>
      <c r="AB864" s="32">
        <f t="shared" si="201"/>
        <v>0</v>
      </c>
      <c r="AC864" s="234"/>
      <c r="AD864" s="166">
        <f>IF(PMKAFAAPAYER[[#This Row],[ ]]="Payé",PMKAFAAPAYER[[#This Row],[06.02.2025]],0)</f>
        <v>0</v>
      </c>
      <c r="AE864" s="234"/>
      <c r="AF864" s="166">
        <f>IF(PMKAFAAPAYER[[#This Row],[ ]]="Payé",PMKAFAAPAYER[[#This Row],[13.02.2025]],0)</f>
        <v>0</v>
      </c>
      <c r="AG864" s="234"/>
      <c r="AH864" s="166">
        <f>IF(PMKAFAAPAYER[[#This Row],[ ]]="Payé",PMKAFAAPAYER[[#This Row],[20.02.2025]],0)</f>
        <v>0</v>
      </c>
      <c r="AI864" s="234"/>
      <c r="AJ864" s="176">
        <f>IF(PMKAFAAPAYER[[#This Row],[ ]]="Payé",PMKAFAAPAYER[[#This Row],[27.02.2025]],0)</f>
        <v>0</v>
      </c>
      <c r="AK864" s="47">
        <f t="shared" si="202"/>
        <v>0</v>
      </c>
      <c r="AL864" s="162"/>
      <c r="AM864" s="166">
        <f>IF(PMKAFAAPAYER[[#This Row],[ ]]="Payé",PMKAFAAPAYER[[#This Row],[05.03.2025]],0)</f>
        <v>0</v>
      </c>
      <c r="AN864" s="161"/>
      <c r="AO864" s="166">
        <f>IF(PMKAFAAPAYER[[#This Row],[ ]]="Payé",PMKAFAAPAYER[[#This Row],[12.03.2025]],0)</f>
        <v>0</v>
      </c>
      <c r="AP864" s="161"/>
      <c r="AQ864" s="166">
        <f>IF(PMKAFAAPAYER[[#This Row],[ ]]="Payé",PMKAFAAPAYER[[#This Row],[19.03.2025]],0)</f>
        <v>0</v>
      </c>
      <c r="AR864" s="161"/>
      <c r="AS864" s="176">
        <f>IF(PMKAFAAPAYER[[#This Row],[ ]]="Payé",PMKAFAAPAYER[[#This Row],[26.03.2025]],0)</f>
        <v>0</v>
      </c>
      <c r="AT864" s="17">
        <f t="shared" si="203"/>
        <v>0</v>
      </c>
      <c r="AU864" s="162"/>
      <c r="AV864" s="166">
        <f>IF(PMKAFAAPAYER[[#This Row],[ ]]="Payé",PMKAFAAPAYER[[#This Row],[02.04.2025]],0)</f>
        <v>0</v>
      </c>
      <c r="AW864" s="161"/>
      <c r="AX864" s="166">
        <f>IF(PMKAFAAPAYER[[#This Row],[ ]]="Payé",PMKAFAAPAYER[[#This Row],[09.04.2025]],0)</f>
        <v>0</v>
      </c>
      <c r="AY864" s="161"/>
      <c r="AZ864" s="166">
        <f>IF(PMKAFAAPAYER[[#This Row],[ ]]="Payé",PMKAFAAPAYER[[#This Row],[16.04.2025]],0)</f>
        <v>0</v>
      </c>
      <c r="BA864" s="161"/>
      <c r="BB864" s="166">
        <f>IF(PMKAFAAPAYER[[#This Row],[ ]]="Payé",PMKAFAAPAYER[[#This Row],[23.04.2025]],0)</f>
        <v>0</v>
      </c>
      <c r="BC864" s="161"/>
      <c r="BD864" s="176">
        <f>IF(PMKAFAAPAYER[[#This Row],[ ]]="Payé",PMKAFAAPAYER[[#This Row],[30.04.2025]],0)</f>
        <v>0</v>
      </c>
      <c r="BE864" s="18">
        <f t="shared" si="204"/>
        <v>0</v>
      </c>
      <c r="BF864" s="162"/>
      <c r="BG864" s="166">
        <f>IF(PMKAFAAPAYER[[#This Row],[ ]]="Payé",PMKAFAAPAYER[[#This Row],[07.05.2025]],0)</f>
        <v>0</v>
      </c>
      <c r="BH864" s="161"/>
      <c r="BI864" s="166">
        <f>IF(PMKAFAAPAYER[[#This Row],[ ]]="Payé",PMKAFAAPAYER[[#This Row],[14.05.2025]],0)</f>
        <v>0</v>
      </c>
      <c r="BJ864" s="161"/>
      <c r="BK864" s="166">
        <f>IF(PMKAFAAPAYER[[#This Row],[ ]]="Payé",PMKAFAAPAYER[[#This Row],[21.05.2025]],0)</f>
        <v>0</v>
      </c>
      <c r="BL864" s="161"/>
      <c r="BM864" s="176">
        <f>IF(PMKAFAAPAYER[[#This Row],[ ]]="Payé",PMKAFAAPAYER[[#This Row],[28.05.2025]],0)</f>
        <v>0</v>
      </c>
      <c r="BN864" s="17">
        <f t="shared" si="205"/>
        <v>0</v>
      </c>
      <c r="BO864" s="162"/>
      <c r="BP864" s="166">
        <f>IF(PMKAFAAPAYER[[#This Row],[ ]]="Payé",PMKAFAAPAYER[[#This Row],[04.06.2025]],0)</f>
        <v>0</v>
      </c>
      <c r="BQ864" s="161"/>
      <c r="BR864" s="166">
        <f>IF(PMKAFAAPAYER[[#This Row],[ ]]="Payé",PMKAFAAPAYER[[#This Row],[11.06.2025]],0)</f>
        <v>0</v>
      </c>
      <c r="BS864" s="161"/>
      <c r="BT864" s="166">
        <f>IF(PMKAFAAPAYER[[#This Row],[ ]]="Payé",PMKAFAAPAYER[[#This Row],[18.06.2025]],0)</f>
        <v>0</v>
      </c>
      <c r="BU864" s="161"/>
      <c r="BV864" s="176">
        <f>IF(PMKAFAAPAYER[[#This Row],[ ]]="Payé",PMKAFAAPAYER[[#This Row],[25.06.2025]],0)</f>
        <v>0</v>
      </c>
      <c r="BW864" s="18">
        <f t="shared" si="206"/>
        <v>0</v>
      </c>
      <c r="BX864" s="162"/>
      <c r="BY864" s="166">
        <f>IF(PMKAFAAPAYER[[#This Row],[ ]]="Payé",PMKAFAAPAYER[[#This Row],[02.07.2025]],0)</f>
        <v>0</v>
      </c>
      <c r="BZ864" s="161"/>
      <c r="CA864" s="166">
        <f>IF(PMKAFAAPAYER[[#This Row],[ ]]="Payé",PMKAFAAPAYER[[#This Row],[09.07.2025]],0)</f>
        <v>0</v>
      </c>
      <c r="CB864" s="161"/>
      <c r="CC864" s="166">
        <f>IF(PMKAFAAPAYER[[#This Row],[ ]]="Payé",PMKAFAAPAYER[[#This Row],[16.07.2025]],0)</f>
        <v>0</v>
      </c>
      <c r="CD864" s="161"/>
      <c r="CE864" s="166">
        <f>IF(PMKAFAAPAYER[[#This Row],[ ]]="Payé",PMKAFAAPAYER[[#This Row],[23.07.2025]],0)</f>
        <v>0</v>
      </c>
      <c r="CF864" s="161"/>
      <c r="CG864" s="176">
        <f>IF(PMKAFAAPAYER[[#This Row],[ ]]="Payé",PMKAFAAPAYER[[#This Row],[30.07.2025]],0)</f>
        <v>0</v>
      </c>
      <c r="CH864" s="17">
        <f t="shared" si="207"/>
        <v>0</v>
      </c>
      <c r="CI864" s="162"/>
      <c r="CJ864" s="166">
        <f>IF(PMKAFAAPAYER[[#This Row],[ ]]="Payé",PMKAFAAPAYER[[#This Row],[06.08.2025]],0)</f>
        <v>0</v>
      </c>
      <c r="CK864" s="161"/>
      <c r="CL864" s="166">
        <f>IF(PMKAFAAPAYER[[#This Row],[ ]]="Payé",PMKAFAAPAYER[[#This Row],[13.08.2025]],0)</f>
        <v>0</v>
      </c>
      <c r="CM864" s="161"/>
      <c r="CN864" s="166">
        <f>IF(PMKAFAAPAYER[[#This Row],[ ]]="Payé",PMKAFAAPAYER[[#This Row],[20.08.2025]],0)</f>
        <v>0</v>
      </c>
      <c r="CO864" s="161"/>
      <c r="CP864" s="176">
        <f>IF(PMKAFAAPAYER[[#This Row],[ ]]="Payé",PMKAFAAPAYER[[#This Row],[27.08.2025]],0)</f>
        <v>0</v>
      </c>
      <c r="CQ864" s="18">
        <f t="shared" si="208"/>
        <v>0</v>
      </c>
      <c r="CR864" s="162"/>
      <c r="CS864" s="166">
        <f>IF(PMKAFAAPAYER[[#This Row],[ ]]="Payé",PMKAFAAPAYER[[#This Row],[03.09.2025]],0)</f>
        <v>0</v>
      </c>
      <c r="CT864" s="161"/>
      <c r="CU864" s="166">
        <f>IF(PMKAFAAPAYER[[#This Row],[ ]]="Payé",PMKAFAAPAYER[[#This Row],[10.09.2025]],0)</f>
        <v>0</v>
      </c>
      <c r="CV864" s="161"/>
      <c r="CW864" s="166">
        <f>IF(PMKAFAAPAYER[[#This Row],[ ]]="Payé",PMKAFAAPAYER[[#This Row],[17.09.2025]],0)</f>
        <v>0</v>
      </c>
      <c r="CX864" s="161"/>
      <c r="CY864" s="176">
        <f>IF(PMKAFAAPAYER[[#This Row],[ ]]="Payé",PMKAFAAPAYER[[#This Row],[24.09.2025]],0)</f>
        <v>0</v>
      </c>
      <c r="CZ864" s="17">
        <f t="shared" si="209"/>
        <v>0</v>
      </c>
      <c r="DA864" s="162"/>
      <c r="DB864" s="166">
        <f>IF(PMKAFAAPAYER[[#This Row],[ ]]="Payé",PMKAFAAPAYER[[#This Row],[01.10.2025]],0)</f>
        <v>0</v>
      </c>
      <c r="DC864" s="161"/>
      <c r="DD864" s="166">
        <f>IF(PMKAFAAPAYER[[#This Row],[ ]]="Payé",PMKAFAAPAYER[[#This Row],[08.10.2025]],0)</f>
        <v>0</v>
      </c>
      <c r="DE864" s="161"/>
      <c r="DF864" s="166">
        <f>IF(PMKAFAAPAYER[[#This Row],[ ]]="Payé",PMKAFAAPAYER[[#This Row],[15.10.2025]],0)</f>
        <v>0</v>
      </c>
      <c r="DG864" s="161"/>
      <c r="DH864" s="166">
        <f>IF(PMKAFAAPAYER[[#This Row],[ ]]="Payé",PMKAFAAPAYER[[#This Row],[22.10.2025]],0)</f>
        <v>0</v>
      </c>
      <c r="DI864" s="161"/>
      <c r="DJ864" s="176">
        <f>IF(PMKAFAAPAYER[[#This Row],[ ]]="Payé",PMKAFAAPAYER[[#This Row],[29.10.2025]],0)</f>
        <v>0</v>
      </c>
      <c r="DK864" s="18">
        <f t="shared" si="210"/>
        <v>0</v>
      </c>
      <c r="DL864" s="162"/>
      <c r="DM864" s="166">
        <f>IF(PMKAFAAPAYER[[#This Row],[ ]]="Payé",PMKAFAAPAYER[[#This Row],[05.11.2025]],0)</f>
        <v>0</v>
      </c>
      <c r="DN864" s="161"/>
      <c r="DO864" s="166">
        <f>IF(PMKAFAAPAYER[[#This Row],[ ]]="Payé",PMKAFAAPAYER[[#This Row],[12.11.2025]],0)</f>
        <v>0</v>
      </c>
      <c r="DP864" s="161"/>
      <c r="DQ864" s="166">
        <f>IF(PMKAFAAPAYER[[#This Row],[ ]]="Payé",PMKAFAAPAYER[[#This Row],[19.11.2025]],0)</f>
        <v>0</v>
      </c>
      <c r="DR864" s="161"/>
      <c r="DS864" s="176">
        <f>IF(PMKAFAAPAYER[[#This Row],[ ]]="Payé",PMKAFAAPAYER[[#This Row],[26.11.2025]],0)</f>
        <v>0</v>
      </c>
      <c r="DT864" s="17">
        <f t="shared" si="211"/>
        <v>0</v>
      </c>
      <c r="DU864" s="162"/>
      <c r="DV864" s="166">
        <f>IF(PMKAFAAPAYER[[#This Row],[ ]]="Payé",PMKAFAAPAYER[[#This Row],[03.12.2025]],0)</f>
        <v>0</v>
      </c>
      <c r="DW864" s="161"/>
      <c r="DX864" s="166">
        <f>IF(PMKAFAAPAYER[[#This Row],[ ]]="Payé",PMKAFAAPAYER[[#This Row],[10.12.2025]],0)</f>
        <v>0</v>
      </c>
      <c r="DY864" s="161"/>
      <c r="DZ864" s="166">
        <f>IF(PMKAFAAPAYER[[#This Row],[ ]]="Payé",PMKAFAAPAYER[[#This Row],[17.12.2025]],0)</f>
        <v>0</v>
      </c>
      <c r="EA864" s="161"/>
      <c r="EB864" s="166">
        <f>IF(PMKAFAAPAYER[[#This Row],[ ]]="Payé",PMKAFAAPAYER[[#This Row],[24.12.2025]],0)</f>
        <v>0</v>
      </c>
      <c r="EC864" s="161"/>
      <c r="ED864" s="176">
        <f>IF(PMKAFAAPAYER[[#This Row],[ ]]="Payé",PMKAFAAPAYER[[#This Row],[31.12.2025]],0)</f>
        <v>0</v>
      </c>
      <c r="EE864" s="18">
        <f t="shared" si="212"/>
        <v>0</v>
      </c>
      <c r="EF864" s="11">
        <f t="shared" si="213"/>
        <v>0</v>
      </c>
      <c r="EG864" s="16">
        <f>+PMKAFAAPAYER[[#This Row],[CHF]]-PMKAFAAPAYER[[#This Row],[T2025]]</f>
        <v>0</v>
      </c>
    </row>
    <row r="865" spans="1:137" x14ac:dyDescent="0.3">
      <c r="A865" s="9">
        <f t="shared" si="214"/>
        <v>860</v>
      </c>
      <c r="B865" s="250"/>
      <c r="C865" s="251"/>
      <c r="D865" s="252"/>
      <c r="E865" s="253"/>
      <c r="F865" s="265">
        <f t="shared" si="200"/>
        <v>0</v>
      </c>
      <c r="G865" s="254"/>
      <c r="H865" s="255"/>
      <c r="I865" s="256"/>
      <c r="J865" s="14"/>
      <c r="K865" s="14"/>
      <c r="L865" s="14"/>
      <c r="N865" s="15"/>
      <c r="P865" s="258"/>
      <c r="Q865" s="259"/>
      <c r="R865" s="260"/>
      <c r="S865" s="166">
        <f>IF(PMKAFAAPAYER[[#This Row],[ ]]="Payé",PMKAFAAPAYER[[#This Row],[02.01.2025]],0)</f>
        <v>0</v>
      </c>
      <c r="T865" s="234"/>
      <c r="U865" s="166">
        <f>IF(PMKAFAAPAYER[[#This Row],[ ]]="Payé",PMKAFAAPAYER[[#This Row],[09.01.2025]],0)</f>
        <v>0</v>
      </c>
      <c r="V865" s="234"/>
      <c r="W865" s="166">
        <f>IF(PMKAFAAPAYER[[#This Row],[ ]]="Payé",PMKAFAAPAYER[[#This Row],[16.01.2025]],0)</f>
        <v>0</v>
      </c>
      <c r="X865" s="234"/>
      <c r="Y865" s="166">
        <f>IF(PMKAFAAPAYER[[#This Row],[ ]]="Payé",PMKAFAAPAYER[[#This Row],[23.01.2025]],0)</f>
        <v>0</v>
      </c>
      <c r="Z865" s="234"/>
      <c r="AA865" s="176">
        <f>IF(PMKAFAAPAYER[[#This Row],[ ]]="Payé",PMKAFAAPAYER[[#This Row],[30.01.2025]],0)</f>
        <v>0</v>
      </c>
      <c r="AB865" s="32">
        <f t="shared" si="201"/>
        <v>0</v>
      </c>
      <c r="AC865" s="234"/>
      <c r="AD865" s="166">
        <f>IF(PMKAFAAPAYER[[#This Row],[ ]]="Payé",PMKAFAAPAYER[[#This Row],[06.02.2025]],0)</f>
        <v>0</v>
      </c>
      <c r="AE865" s="234"/>
      <c r="AF865" s="166">
        <f>IF(PMKAFAAPAYER[[#This Row],[ ]]="Payé",PMKAFAAPAYER[[#This Row],[13.02.2025]],0)</f>
        <v>0</v>
      </c>
      <c r="AG865" s="234"/>
      <c r="AH865" s="166">
        <f>IF(PMKAFAAPAYER[[#This Row],[ ]]="Payé",PMKAFAAPAYER[[#This Row],[20.02.2025]],0)</f>
        <v>0</v>
      </c>
      <c r="AI865" s="234"/>
      <c r="AJ865" s="176">
        <f>IF(PMKAFAAPAYER[[#This Row],[ ]]="Payé",PMKAFAAPAYER[[#This Row],[27.02.2025]],0)</f>
        <v>0</v>
      </c>
      <c r="AK865" s="47">
        <f t="shared" si="202"/>
        <v>0</v>
      </c>
      <c r="AL865" s="162"/>
      <c r="AM865" s="166">
        <f>IF(PMKAFAAPAYER[[#This Row],[ ]]="Payé",PMKAFAAPAYER[[#This Row],[05.03.2025]],0)</f>
        <v>0</v>
      </c>
      <c r="AN865" s="161"/>
      <c r="AO865" s="166">
        <f>IF(PMKAFAAPAYER[[#This Row],[ ]]="Payé",PMKAFAAPAYER[[#This Row],[12.03.2025]],0)</f>
        <v>0</v>
      </c>
      <c r="AP865" s="161"/>
      <c r="AQ865" s="166">
        <f>IF(PMKAFAAPAYER[[#This Row],[ ]]="Payé",PMKAFAAPAYER[[#This Row],[19.03.2025]],0)</f>
        <v>0</v>
      </c>
      <c r="AR865" s="161"/>
      <c r="AS865" s="176">
        <f>IF(PMKAFAAPAYER[[#This Row],[ ]]="Payé",PMKAFAAPAYER[[#This Row],[26.03.2025]],0)</f>
        <v>0</v>
      </c>
      <c r="AT865" s="17">
        <f t="shared" si="203"/>
        <v>0</v>
      </c>
      <c r="AU865" s="162"/>
      <c r="AV865" s="166">
        <f>IF(PMKAFAAPAYER[[#This Row],[ ]]="Payé",PMKAFAAPAYER[[#This Row],[02.04.2025]],0)</f>
        <v>0</v>
      </c>
      <c r="AW865" s="161"/>
      <c r="AX865" s="166">
        <f>IF(PMKAFAAPAYER[[#This Row],[ ]]="Payé",PMKAFAAPAYER[[#This Row],[09.04.2025]],0)</f>
        <v>0</v>
      </c>
      <c r="AY865" s="161"/>
      <c r="AZ865" s="166">
        <f>IF(PMKAFAAPAYER[[#This Row],[ ]]="Payé",PMKAFAAPAYER[[#This Row],[16.04.2025]],0)</f>
        <v>0</v>
      </c>
      <c r="BA865" s="161"/>
      <c r="BB865" s="166">
        <f>IF(PMKAFAAPAYER[[#This Row],[ ]]="Payé",PMKAFAAPAYER[[#This Row],[23.04.2025]],0)</f>
        <v>0</v>
      </c>
      <c r="BC865" s="161"/>
      <c r="BD865" s="176">
        <f>IF(PMKAFAAPAYER[[#This Row],[ ]]="Payé",PMKAFAAPAYER[[#This Row],[30.04.2025]],0)</f>
        <v>0</v>
      </c>
      <c r="BE865" s="18">
        <f t="shared" si="204"/>
        <v>0</v>
      </c>
      <c r="BF865" s="162"/>
      <c r="BG865" s="166">
        <f>IF(PMKAFAAPAYER[[#This Row],[ ]]="Payé",PMKAFAAPAYER[[#This Row],[07.05.2025]],0)</f>
        <v>0</v>
      </c>
      <c r="BH865" s="161"/>
      <c r="BI865" s="166">
        <f>IF(PMKAFAAPAYER[[#This Row],[ ]]="Payé",PMKAFAAPAYER[[#This Row],[14.05.2025]],0)</f>
        <v>0</v>
      </c>
      <c r="BJ865" s="161"/>
      <c r="BK865" s="166">
        <f>IF(PMKAFAAPAYER[[#This Row],[ ]]="Payé",PMKAFAAPAYER[[#This Row],[21.05.2025]],0)</f>
        <v>0</v>
      </c>
      <c r="BL865" s="161"/>
      <c r="BM865" s="176">
        <f>IF(PMKAFAAPAYER[[#This Row],[ ]]="Payé",PMKAFAAPAYER[[#This Row],[28.05.2025]],0)</f>
        <v>0</v>
      </c>
      <c r="BN865" s="17">
        <f t="shared" si="205"/>
        <v>0</v>
      </c>
      <c r="BO865" s="162"/>
      <c r="BP865" s="166">
        <f>IF(PMKAFAAPAYER[[#This Row],[ ]]="Payé",PMKAFAAPAYER[[#This Row],[04.06.2025]],0)</f>
        <v>0</v>
      </c>
      <c r="BQ865" s="161"/>
      <c r="BR865" s="166">
        <f>IF(PMKAFAAPAYER[[#This Row],[ ]]="Payé",PMKAFAAPAYER[[#This Row],[11.06.2025]],0)</f>
        <v>0</v>
      </c>
      <c r="BS865" s="161"/>
      <c r="BT865" s="166">
        <f>IF(PMKAFAAPAYER[[#This Row],[ ]]="Payé",PMKAFAAPAYER[[#This Row],[18.06.2025]],0)</f>
        <v>0</v>
      </c>
      <c r="BU865" s="161"/>
      <c r="BV865" s="176">
        <f>IF(PMKAFAAPAYER[[#This Row],[ ]]="Payé",PMKAFAAPAYER[[#This Row],[25.06.2025]],0)</f>
        <v>0</v>
      </c>
      <c r="BW865" s="18">
        <f t="shared" si="206"/>
        <v>0</v>
      </c>
      <c r="BX865" s="162"/>
      <c r="BY865" s="166">
        <f>IF(PMKAFAAPAYER[[#This Row],[ ]]="Payé",PMKAFAAPAYER[[#This Row],[02.07.2025]],0)</f>
        <v>0</v>
      </c>
      <c r="BZ865" s="161"/>
      <c r="CA865" s="166">
        <f>IF(PMKAFAAPAYER[[#This Row],[ ]]="Payé",PMKAFAAPAYER[[#This Row],[09.07.2025]],0)</f>
        <v>0</v>
      </c>
      <c r="CB865" s="161"/>
      <c r="CC865" s="166">
        <f>IF(PMKAFAAPAYER[[#This Row],[ ]]="Payé",PMKAFAAPAYER[[#This Row],[16.07.2025]],0)</f>
        <v>0</v>
      </c>
      <c r="CD865" s="161"/>
      <c r="CE865" s="166">
        <f>IF(PMKAFAAPAYER[[#This Row],[ ]]="Payé",PMKAFAAPAYER[[#This Row],[23.07.2025]],0)</f>
        <v>0</v>
      </c>
      <c r="CF865" s="161"/>
      <c r="CG865" s="176">
        <f>IF(PMKAFAAPAYER[[#This Row],[ ]]="Payé",PMKAFAAPAYER[[#This Row],[30.07.2025]],0)</f>
        <v>0</v>
      </c>
      <c r="CH865" s="17">
        <f t="shared" si="207"/>
        <v>0</v>
      </c>
      <c r="CI865" s="162"/>
      <c r="CJ865" s="166">
        <f>IF(PMKAFAAPAYER[[#This Row],[ ]]="Payé",PMKAFAAPAYER[[#This Row],[06.08.2025]],0)</f>
        <v>0</v>
      </c>
      <c r="CK865" s="161"/>
      <c r="CL865" s="166">
        <f>IF(PMKAFAAPAYER[[#This Row],[ ]]="Payé",PMKAFAAPAYER[[#This Row],[13.08.2025]],0)</f>
        <v>0</v>
      </c>
      <c r="CM865" s="161"/>
      <c r="CN865" s="166">
        <f>IF(PMKAFAAPAYER[[#This Row],[ ]]="Payé",PMKAFAAPAYER[[#This Row],[20.08.2025]],0)</f>
        <v>0</v>
      </c>
      <c r="CO865" s="161"/>
      <c r="CP865" s="176">
        <f>IF(PMKAFAAPAYER[[#This Row],[ ]]="Payé",PMKAFAAPAYER[[#This Row],[27.08.2025]],0)</f>
        <v>0</v>
      </c>
      <c r="CQ865" s="18">
        <f t="shared" si="208"/>
        <v>0</v>
      </c>
      <c r="CR865" s="162"/>
      <c r="CS865" s="166">
        <f>IF(PMKAFAAPAYER[[#This Row],[ ]]="Payé",PMKAFAAPAYER[[#This Row],[03.09.2025]],0)</f>
        <v>0</v>
      </c>
      <c r="CT865" s="161"/>
      <c r="CU865" s="166">
        <f>IF(PMKAFAAPAYER[[#This Row],[ ]]="Payé",PMKAFAAPAYER[[#This Row],[10.09.2025]],0)</f>
        <v>0</v>
      </c>
      <c r="CV865" s="161"/>
      <c r="CW865" s="166">
        <f>IF(PMKAFAAPAYER[[#This Row],[ ]]="Payé",PMKAFAAPAYER[[#This Row],[17.09.2025]],0)</f>
        <v>0</v>
      </c>
      <c r="CX865" s="161"/>
      <c r="CY865" s="176">
        <f>IF(PMKAFAAPAYER[[#This Row],[ ]]="Payé",PMKAFAAPAYER[[#This Row],[24.09.2025]],0)</f>
        <v>0</v>
      </c>
      <c r="CZ865" s="17">
        <f t="shared" si="209"/>
        <v>0</v>
      </c>
      <c r="DA865" s="162"/>
      <c r="DB865" s="166">
        <f>IF(PMKAFAAPAYER[[#This Row],[ ]]="Payé",PMKAFAAPAYER[[#This Row],[01.10.2025]],0)</f>
        <v>0</v>
      </c>
      <c r="DC865" s="161"/>
      <c r="DD865" s="166">
        <f>IF(PMKAFAAPAYER[[#This Row],[ ]]="Payé",PMKAFAAPAYER[[#This Row],[08.10.2025]],0)</f>
        <v>0</v>
      </c>
      <c r="DE865" s="161"/>
      <c r="DF865" s="166">
        <f>IF(PMKAFAAPAYER[[#This Row],[ ]]="Payé",PMKAFAAPAYER[[#This Row],[15.10.2025]],0)</f>
        <v>0</v>
      </c>
      <c r="DG865" s="161"/>
      <c r="DH865" s="166">
        <f>IF(PMKAFAAPAYER[[#This Row],[ ]]="Payé",PMKAFAAPAYER[[#This Row],[22.10.2025]],0)</f>
        <v>0</v>
      </c>
      <c r="DI865" s="161"/>
      <c r="DJ865" s="176">
        <f>IF(PMKAFAAPAYER[[#This Row],[ ]]="Payé",PMKAFAAPAYER[[#This Row],[29.10.2025]],0)</f>
        <v>0</v>
      </c>
      <c r="DK865" s="18">
        <f t="shared" si="210"/>
        <v>0</v>
      </c>
      <c r="DL865" s="162"/>
      <c r="DM865" s="166">
        <f>IF(PMKAFAAPAYER[[#This Row],[ ]]="Payé",PMKAFAAPAYER[[#This Row],[05.11.2025]],0)</f>
        <v>0</v>
      </c>
      <c r="DN865" s="161"/>
      <c r="DO865" s="166">
        <f>IF(PMKAFAAPAYER[[#This Row],[ ]]="Payé",PMKAFAAPAYER[[#This Row],[12.11.2025]],0)</f>
        <v>0</v>
      </c>
      <c r="DP865" s="161"/>
      <c r="DQ865" s="166">
        <f>IF(PMKAFAAPAYER[[#This Row],[ ]]="Payé",PMKAFAAPAYER[[#This Row],[19.11.2025]],0)</f>
        <v>0</v>
      </c>
      <c r="DR865" s="161"/>
      <c r="DS865" s="176">
        <f>IF(PMKAFAAPAYER[[#This Row],[ ]]="Payé",PMKAFAAPAYER[[#This Row],[26.11.2025]],0)</f>
        <v>0</v>
      </c>
      <c r="DT865" s="17">
        <f t="shared" si="211"/>
        <v>0</v>
      </c>
      <c r="DU865" s="162"/>
      <c r="DV865" s="166">
        <f>IF(PMKAFAAPAYER[[#This Row],[ ]]="Payé",PMKAFAAPAYER[[#This Row],[03.12.2025]],0)</f>
        <v>0</v>
      </c>
      <c r="DW865" s="161"/>
      <c r="DX865" s="166">
        <f>IF(PMKAFAAPAYER[[#This Row],[ ]]="Payé",PMKAFAAPAYER[[#This Row],[10.12.2025]],0)</f>
        <v>0</v>
      </c>
      <c r="DY865" s="161"/>
      <c r="DZ865" s="166">
        <f>IF(PMKAFAAPAYER[[#This Row],[ ]]="Payé",PMKAFAAPAYER[[#This Row],[17.12.2025]],0)</f>
        <v>0</v>
      </c>
      <c r="EA865" s="161"/>
      <c r="EB865" s="166">
        <f>IF(PMKAFAAPAYER[[#This Row],[ ]]="Payé",PMKAFAAPAYER[[#This Row],[24.12.2025]],0)</f>
        <v>0</v>
      </c>
      <c r="EC865" s="161"/>
      <c r="ED865" s="176">
        <f>IF(PMKAFAAPAYER[[#This Row],[ ]]="Payé",PMKAFAAPAYER[[#This Row],[31.12.2025]],0)</f>
        <v>0</v>
      </c>
      <c r="EE865" s="18">
        <f t="shared" si="212"/>
        <v>0</v>
      </c>
      <c r="EF865" s="11">
        <f t="shared" si="213"/>
        <v>0</v>
      </c>
      <c r="EG865" s="16">
        <f>+PMKAFAAPAYER[[#This Row],[CHF]]-PMKAFAAPAYER[[#This Row],[T2025]]</f>
        <v>0</v>
      </c>
    </row>
    <row r="866" spans="1:137" x14ac:dyDescent="0.3">
      <c r="A866" s="9">
        <f t="shared" si="214"/>
        <v>861</v>
      </c>
      <c r="B866" s="250"/>
      <c r="C866" s="251"/>
      <c r="D866" s="252"/>
      <c r="E866" s="253"/>
      <c r="F866" s="265">
        <f t="shared" si="200"/>
        <v>0</v>
      </c>
      <c r="G866" s="254"/>
      <c r="H866" s="255"/>
      <c r="I866" s="256"/>
      <c r="J866" s="14"/>
      <c r="K866" s="14"/>
      <c r="L866" s="14"/>
      <c r="N866" s="15"/>
      <c r="P866" s="258"/>
      <c r="Q866" s="259"/>
      <c r="R866" s="260"/>
      <c r="S866" s="166">
        <f>IF(PMKAFAAPAYER[[#This Row],[ ]]="Payé",PMKAFAAPAYER[[#This Row],[02.01.2025]],0)</f>
        <v>0</v>
      </c>
      <c r="T866" s="234"/>
      <c r="U866" s="166">
        <f>IF(PMKAFAAPAYER[[#This Row],[ ]]="Payé",PMKAFAAPAYER[[#This Row],[09.01.2025]],0)</f>
        <v>0</v>
      </c>
      <c r="V866" s="234"/>
      <c r="W866" s="166">
        <f>IF(PMKAFAAPAYER[[#This Row],[ ]]="Payé",PMKAFAAPAYER[[#This Row],[16.01.2025]],0)</f>
        <v>0</v>
      </c>
      <c r="X866" s="234"/>
      <c r="Y866" s="166">
        <f>IF(PMKAFAAPAYER[[#This Row],[ ]]="Payé",PMKAFAAPAYER[[#This Row],[23.01.2025]],0)</f>
        <v>0</v>
      </c>
      <c r="Z866" s="234"/>
      <c r="AA866" s="176">
        <f>IF(PMKAFAAPAYER[[#This Row],[ ]]="Payé",PMKAFAAPAYER[[#This Row],[30.01.2025]],0)</f>
        <v>0</v>
      </c>
      <c r="AB866" s="32">
        <f t="shared" si="201"/>
        <v>0</v>
      </c>
      <c r="AC866" s="234"/>
      <c r="AD866" s="166">
        <f>IF(PMKAFAAPAYER[[#This Row],[ ]]="Payé",PMKAFAAPAYER[[#This Row],[06.02.2025]],0)</f>
        <v>0</v>
      </c>
      <c r="AE866" s="234"/>
      <c r="AF866" s="166">
        <f>IF(PMKAFAAPAYER[[#This Row],[ ]]="Payé",PMKAFAAPAYER[[#This Row],[13.02.2025]],0)</f>
        <v>0</v>
      </c>
      <c r="AG866" s="234"/>
      <c r="AH866" s="166">
        <f>IF(PMKAFAAPAYER[[#This Row],[ ]]="Payé",PMKAFAAPAYER[[#This Row],[20.02.2025]],0)</f>
        <v>0</v>
      </c>
      <c r="AI866" s="234"/>
      <c r="AJ866" s="176">
        <f>IF(PMKAFAAPAYER[[#This Row],[ ]]="Payé",PMKAFAAPAYER[[#This Row],[27.02.2025]],0)</f>
        <v>0</v>
      </c>
      <c r="AK866" s="47">
        <f t="shared" si="202"/>
        <v>0</v>
      </c>
      <c r="AL866" s="162"/>
      <c r="AM866" s="166">
        <f>IF(PMKAFAAPAYER[[#This Row],[ ]]="Payé",PMKAFAAPAYER[[#This Row],[05.03.2025]],0)</f>
        <v>0</v>
      </c>
      <c r="AN866" s="161"/>
      <c r="AO866" s="166">
        <f>IF(PMKAFAAPAYER[[#This Row],[ ]]="Payé",PMKAFAAPAYER[[#This Row],[12.03.2025]],0)</f>
        <v>0</v>
      </c>
      <c r="AP866" s="161"/>
      <c r="AQ866" s="166">
        <f>IF(PMKAFAAPAYER[[#This Row],[ ]]="Payé",PMKAFAAPAYER[[#This Row],[19.03.2025]],0)</f>
        <v>0</v>
      </c>
      <c r="AR866" s="161"/>
      <c r="AS866" s="176">
        <f>IF(PMKAFAAPAYER[[#This Row],[ ]]="Payé",PMKAFAAPAYER[[#This Row],[26.03.2025]],0)</f>
        <v>0</v>
      </c>
      <c r="AT866" s="17">
        <f t="shared" si="203"/>
        <v>0</v>
      </c>
      <c r="AU866" s="162"/>
      <c r="AV866" s="166">
        <f>IF(PMKAFAAPAYER[[#This Row],[ ]]="Payé",PMKAFAAPAYER[[#This Row],[02.04.2025]],0)</f>
        <v>0</v>
      </c>
      <c r="AW866" s="161"/>
      <c r="AX866" s="166">
        <f>IF(PMKAFAAPAYER[[#This Row],[ ]]="Payé",PMKAFAAPAYER[[#This Row],[09.04.2025]],0)</f>
        <v>0</v>
      </c>
      <c r="AY866" s="161"/>
      <c r="AZ866" s="166">
        <f>IF(PMKAFAAPAYER[[#This Row],[ ]]="Payé",PMKAFAAPAYER[[#This Row],[16.04.2025]],0)</f>
        <v>0</v>
      </c>
      <c r="BA866" s="161"/>
      <c r="BB866" s="166">
        <f>IF(PMKAFAAPAYER[[#This Row],[ ]]="Payé",PMKAFAAPAYER[[#This Row],[23.04.2025]],0)</f>
        <v>0</v>
      </c>
      <c r="BC866" s="161"/>
      <c r="BD866" s="176">
        <f>IF(PMKAFAAPAYER[[#This Row],[ ]]="Payé",PMKAFAAPAYER[[#This Row],[30.04.2025]],0)</f>
        <v>0</v>
      </c>
      <c r="BE866" s="18">
        <f t="shared" si="204"/>
        <v>0</v>
      </c>
      <c r="BF866" s="162"/>
      <c r="BG866" s="166">
        <f>IF(PMKAFAAPAYER[[#This Row],[ ]]="Payé",PMKAFAAPAYER[[#This Row],[07.05.2025]],0)</f>
        <v>0</v>
      </c>
      <c r="BH866" s="161"/>
      <c r="BI866" s="166">
        <f>IF(PMKAFAAPAYER[[#This Row],[ ]]="Payé",PMKAFAAPAYER[[#This Row],[14.05.2025]],0)</f>
        <v>0</v>
      </c>
      <c r="BJ866" s="161"/>
      <c r="BK866" s="166">
        <f>IF(PMKAFAAPAYER[[#This Row],[ ]]="Payé",PMKAFAAPAYER[[#This Row],[21.05.2025]],0)</f>
        <v>0</v>
      </c>
      <c r="BL866" s="161"/>
      <c r="BM866" s="176">
        <f>IF(PMKAFAAPAYER[[#This Row],[ ]]="Payé",PMKAFAAPAYER[[#This Row],[28.05.2025]],0)</f>
        <v>0</v>
      </c>
      <c r="BN866" s="17">
        <f t="shared" si="205"/>
        <v>0</v>
      </c>
      <c r="BO866" s="162"/>
      <c r="BP866" s="166">
        <f>IF(PMKAFAAPAYER[[#This Row],[ ]]="Payé",PMKAFAAPAYER[[#This Row],[04.06.2025]],0)</f>
        <v>0</v>
      </c>
      <c r="BQ866" s="161"/>
      <c r="BR866" s="166">
        <f>IF(PMKAFAAPAYER[[#This Row],[ ]]="Payé",PMKAFAAPAYER[[#This Row],[11.06.2025]],0)</f>
        <v>0</v>
      </c>
      <c r="BS866" s="161"/>
      <c r="BT866" s="166">
        <f>IF(PMKAFAAPAYER[[#This Row],[ ]]="Payé",PMKAFAAPAYER[[#This Row],[18.06.2025]],0)</f>
        <v>0</v>
      </c>
      <c r="BU866" s="161"/>
      <c r="BV866" s="176">
        <f>IF(PMKAFAAPAYER[[#This Row],[ ]]="Payé",PMKAFAAPAYER[[#This Row],[25.06.2025]],0)</f>
        <v>0</v>
      </c>
      <c r="BW866" s="18">
        <f t="shared" si="206"/>
        <v>0</v>
      </c>
      <c r="BX866" s="162"/>
      <c r="BY866" s="166">
        <f>IF(PMKAFAAPAYER[[#This Row],[ ]]="Payé",PMKAFAAPAYER[[#This Row],[02.07.2025]],0)</f>
        <v>0</v>
      </c>
      <c r="BZ866" s="161"/>
      <c r="CA866" s="166">
        <f>IF(PMKAFAAPAYER[[#This Row],[ ]]="Payé",PMKAFAAPAYER[[#This Row],[09.07.2025]],0)</f>
        <v>0</v>
      </c>
      <c r="CB866" s="161"/>
      <c r="CC866" s="166">
        <f>IF(PMKAFAAPAYER[[#This Row],[ ]]="Payé",PMKAFAAPAYER[[#This Row],[16.07.2025]],0)</f>
        <v>0</v>
      </c>
      <c r="CD866" s="161"/>
      <c r="CE866" s="166">
        <f>IF(PMKAFAAPAYER[[#This Row],[ ]]="Payé",PMKAFAAPAYER[[#This Row],[23.07.2025]],0)</f>
        <v>0</v>
      </c>
      <c r="CF866" s="161"/>
      <c r="CG866" s="176">
        <f>IF(PMKAFAAPAYER[[#This Row],[ ]]="Payé",PMKAFAAPAYER[[#This Row],[30.07.2025]],0)</f>
        <v>0</v>
      </c>
      <c r="CH866" s="17">
        <f t="shared" si="207"/>
        <v>0</v>
      </c>
      <c r="CI866" s="162"/>
      <c r="CJ866" s="166">
        <f>IF(PMKAFAAPAYER[[#This Row],[ ]]="Payé",PMKAFAAPAYER[[#This Row],[06.08.2025]],0)</f>
        <v>0</v>
      </c>
      <c r="CK866" s="161"/>
      <c r="CL866" s="166">
        <f>IF(PMKAFAAPAYER[[#This Row],[ ]]="Payé",PMKAFAAPAYER[[#This Row],[13.08.2025]],0)</f>
        <v>0</v>
      </c>
      <c r="CM866" s="161"/>
      <c r="CN866" s="166">
        <f>IF(PMKAFAAPAYER[[#This Row],[ ]]="Payé",PMKAFAAPAYER[[#This Row],[20.08.2025]],0)</f>
        <v>0</v>
      </c>
      <c r="CO866" s="161"/>
      <c r="CP866" s="176">
        <f>IF(PMKAFAAPAYER[[#This Row],[ ]]="Payé",PMKAFAAPAYER[[#This Row],[27.08.2025]],0)</f>
        <v>0</v>
      </c>
      <c r="CQ866" s="18">
        <f t="shared" si="208"/>
        <v>0</v>
      </c>
      <c r="CR866" s="162"/>
      <c r="CS866" s="166">
        <f>IF(PMKAFAAPAYER[[#This Row],[ ]]="Payé",PMKAFAAPAYER[[#This Row],[03.09.2025]],0)</f>
        <v>0</v>
      </c>
      <c r="CT866" s="161"/>
      <c r="CU866" s="166">
        <f>IF(PMKAFAAPAYER[[#This Row],[ ]]="Payé",PMKAFAAPAYER[[#This Row],[10.09.2025]],0)</f>
        <v>0</v>
      </c>
      <c r="CV866" s="161"/>
      <c r="CW866" s="166">
        <f>IF(PMKAFAAPAYER[[#This Row],[ ]]="Payé",PMKAFAAPAYER[[#This Row],[17.09.2025]],0)</f>
        <v>0</v>
      </c>
      <c r="CX866" s="161"/>
      <c r="CY866" s="176">
        <f>IF(PMKAFAAPAYER[[#This Row],[ ]]="Payé",PMKAFAAPAYER[[#This Row],[24.09.2025]],0)</f>
        <v>0</v>
      </c>
      <c r="CZ866" s="17">
        <f t="shared" si="209"/>
        <v>0</v>
      </c>
      <c r="DA866" s="162"/>
      <c r="DB866" s="166">
        <f>IF(PMKAFAAPAYER[[#This Row],[ ]]="Payé",PMKAFAAPAYER[[#This Row],[01.10.2025]],0)</f>
        <v>0</v>
      </c>
      <c r="DC866" s="161"/>
      <c r="DD866" s="166">
        <f>IF(PMKAFAAPAYER[[#This Row],[ ]]="Payé",PMKAFAAPAYER[[#This Row],[08.10.2025]],0)</f>
        <v>0</v>
      </c>
      <c r="DE866" s="161"/>
      <c r="DF866" s="166">
        <f>IF(PMKAFAAPAYER[[#This Row],[ ]]="Payé",PMKAFAAPAYER[[#This Row],[15.10.2025]],0)</f>
        <v>0</v>
      </c>
      <c r="DG866" s="161"/>
      <c r="DH866" s="166">
        <f>IF(PMKAFAAPAYER[[#This Row],[ ]]="Payé",PMKAFAAPAYER[[#This Row],[22.10.2025]],0)</f>
        <v>0</v>
      </c>
      <c r="DI866" s="161"/>
      <c r="DJ866" s="176">
        <f>IF(PMKAFAAPAYER[[#This Row],[ ]]="Payé",PMKAFAAPAYER[[#This Row],[29.10.2025]],0)</f>
        <v>0</v>
      </c>
      <c r="DK866" s="18">
        <f t="shared" si="210"/>
        <v>0</v>
      </c>
      <c r="DL866" s="162"/>
      <c r="DM866" s="166">
        <f>IF(PMKAFAAPAYER[[#This Row],[ ]]="Payé",PMKAFAAPAYER[[#This Row],[05.11.2025]],0)</f>
        <v>0</v>
      </c>
      <c r="DN866" s="161"/>
      <c r="DO866" s="166">
        <f>IF(PMKAFAAPAYER[[#This Row],[ ]]="Payé",PMKAFAAPAYER[[#This Row],[12.11.2025]],0)</f>
        <v>0</v>
      </c>
      <c r="DP866" s="161"/>
      <c r="DQ866" s="166">
        <f>IF(PMKAFAAPAYER[[#This Row],[ ]]="Payé",PMKAFAAPAYER[[#This Row],[19.11.2025]],0)</f>
        <v>0</v>
      </c>
      <c r="DR866" s="161"/>
      <c r="DS866" s="176">
        <f>IF(PMKAFAAPAYER[[#This Row],[ ]]="Payé",PMKAFAAPAYER[[#This Row],[26.11.2025]],0)</f>
        <v>0</v>
      </c>
      <c r="DT866" s="17">
        <f t="shared" si="211"/>
        <v>0</v>
      </c>
      <c r="DU866" s="162"/>
      <c r="DV866" s="166">
        <f>IF(PMKAFAAPAYER[[#This Row],[ ]]="Payé",PMKAFAAPAYER[[#This Row],[03.12.2025]],0)</f>
        <v>0</v>
      </c>
      <c r="DW866" s="161"/>
      <c r="DX866" s="166">
        <f>IF(PMKAFAAPAYER[[#This Row],[ ]]="Payé",PMKAFAAPAYER[[#This Row],[10.12.2025]],0)</f>
        <v>0</v>
      </c>
      <c r="DY866" s="161"/>
      <c r="DZ866" s="166">
        <f>IF(PMKAFAAPAYER[[#This Row],[ ]]="Payé",PMKAFAAPAYER[[#This Row],[17.12.2025]],0)</f>
        <v>0</v>
      </c>
      <c r="EA866" s="161"/>
      <c r="EB866" s="166">
        <f>IF(PMKAFAAPAYER[[#This Row],[ ]]="Payé",PMKAFAAPAYER[[#This Row],[24.12.2025]],0)</f>
        <v>0</v>
      </c>
      <c r="EC866" s="161"/>
      <c r="ED866" s="176">
        <f>IF(PMKAFAAPAYER[[#This Row],[ ]]="Payé",PMKAFAAPAYER[[#This Row],[31.12.2025]],0)</f>
        <v>0</v>
      </c>
      <c r="EE866" s="18">
        <f t="shared" si="212"/>
        <v>0</v>
      </c>
      <c r="EF866" s="11">
        <f t="shared" si="213"/>
        <v>0</v>
      </c>
      <c r="EG866" s="16">
        <f>+PMKAFAAPAYER[[#This Row],[CHF]]-PMKAFAAPAYER[[#This Row],[T2025]]</f>
        <v>0</v>
      </c>
    </row>
    <row r="867" spans="1:137" x14ac:dyDescent="0.3">
      <c r="A867" s="9">
        <f t="shared" si="214"/>
        <v>862</v>
      </c>
      <c r="B867" s="250"/>
      <c r="C867" s="251"/>
      <c r="D867" s="252"/>
      <c r="E867" s="253"/>
      <c r="F867" s="265">
        <f t="shared" si="200"/>
        <v>0</v>
      </c>
      <c r="G867" s="254"/>
      <c r="H867" s="255"/>
      <c r="I867" s="256"/>
      <c r="J867" s="14"/>
      <c r="K867" s="14"/>
      <c r="L867" s="14"/>
      <c r="N867" s="15"/>
      <c r="P867" s="258"/>
      <c r="Q867" s="259"/>
      <c r="R867" s="260"/>
      <c r="S867" s="166">
        <f>IF(PMKAFAAPAYER[[#This Row],[ ]]="Payé",PMKAFAAPAYER[[#This Row],[02.01.2025]],0)</f>
        <v>0</v>
      </c>
      <c r="T867" s="234"/>
      <c r="U867" s="166">
        <f>IF(PMKAFAAPAYER[[#This Row],[ ]]="Payé",PMKAFAAPAYER[[#This Row],[09.01.2025]],0)</f>
        <v>0</v>
      </c>
      <c r="V867" s="234"/>
      <c r="W867" s="166">
        <f>IF(PMKAFAAPAYER[[#This Row],[ ]]="Payé",PMKAFAAPAYER[[#This Row],[16.01.2025]],0)</f>
        <v>0</v>
      </c>
      <c r="X867" s="234"/>
      <c r="Y867" s="166">
        <f>IF(PMKAFAAPAYER[[#This Row],[ ]]="Payé",PMKAFAAPAYER[[#This Row],[23.01.2025]],0)</f>
        <v>0</v>
      </c>
      <c r="Z867" s="234"/>
      <c r="AA867" s="176">
        <f>IF(PMKAFAAPAYER[[#This Row],[ ]]="Payé",PMKAFAAPAYER[[#This Row],[30.01.2025]],0)</f>
        <v>0</v>
      </c>
      <c r="AB867" s="32">
        <f t="shared" si="201"/>
        <v>0</v>
      </c>
      <c r="AC867" s="234"/>
      <c r="AD867" s="166">
        <f>IF(PMKAFAAPAYER[[#This Row],[ ]]="Payé",PMKAFAAPAYER[[#This Row],[06.02.2025]],0)</f>
        <v>0</v>
      </c>
      <c r="AE867" s="234"/>
      <c r="AF867" s="166">
        <f>IF(PMKAFAAPAYER[[#This Row],[ ]]="Payé",PMKAFAAPAYER[[#This Row],[13.02.2025]],0)</f>
        <v>0</v>
      </c>
      <c r="AG867" s="234"/>
      <c r="AH867" s="166">
        <f>IF(PMKAFAAPAYER[[#This Row],[ ]]="Payé",PMKAFAAPAYER[[#This Row],[20.02.2025]],0)</f>
        <v>0</v>
      </c>
      <c r="AI867" s="234"/>
      <c r="AJ867" s="176">
        <f>IF(PMKAFAAPAYER[[#This Row],[ ]]="Payé",PMKAFAAPAYER[[#This Row],[27.02.2025]],0)</f>
        <v>0</v>
      </c>
      <c r="AK867" s="47">
        <f t="shared" si="202"/>
        <v>0</v>
      </c>
      <c r="AL867" s="162"/>
      <c r="AM867" s="166">
        <f>IF(PMKAFAAPAYER[[#This Row],[ ]]="Payé",PMKAFAAPAYER[[#This Row],[05.03.2025]],0)</f>
        <v>0</v>
      </c>
      <c r="AN867" s="161"/>
      <c r="AO867" s="166">
        <f>IF(PMKAFAAPAYER[[#This Row],[ ]]="Payé",PMKAFAAPAYER[[#This Row],[12.03.2025]],0)</f>
        <v>0</v>
      </c>
      <c r="AP867" s="161"/>
      <c r="AQ867" s="166">
        <f>IF(PMKAFAAPAYER[[#This Row],[ ]]="Payé",PMKAFAAPAYER[[#This Row],[19.03.2025]],0)</f>
        <v>0</v>
      </c>
      <c r="AR867" s="161"/>
      <c r="AS867" s="176">
        <f>IF(PMKAFAAPAYER[[#This Row],[ ]]="Payé",PMKAFAAPAYER[[#This Row],[26.03.2025]],0)</f>
        <v>0</v>
      </c>
      <c r="AT867" s="17">
        <f t="shared" si="203"/>
        <v>0</v>
      </c>
      <c r="AU867" s="162"/>
      <c r="AV867" s="166">
        <f>IF(PMKAFAAPAYER[[#This Row],[ ]]="Payé",PMKAFAAPAYER[[#This Row],[02.04.2025]],0)</f>
        <v>0</v>
      </c>
      <c r="AW867" s="161"/>
      <c r="AX867" s="166">
        <f>IF(PMKAFAAPAYER[[#This Row],[ ]]="Payé",PMKAFAAPAYER[[#This Row],[09.04.2025]],0)</f>
        <v>0</v>
      </c>
      <c r="AY867" s="161"/>
      <c r="AZ867" s="166">
        <f>IF(PMKAFAAPAYER[[#This Row],[ ]]="Payé",PMKAFAAPAYER[[#This Row],[16.04.2025]],0)</f>
        <v>0</v>
      </c>
      <c r="BA867" s="161"/>
      <c r="BB867" s="166">
        <f>IF(PMKAFAAPAYER[[#This Row],[ ]]="Payé",PMKAFAAPAYER[[#This Row],[23.04.2025]],0)</f>
        <v>0</v>
      </c>
      <c r="BC867" s="161"/>
      <c r="BD867" s="176">
        <f>IF(PMKAFAAPAYER[[#This Row],[ ]]="Payé",PMKAFAAPAYER[[#This Row],[30.04.2025]],0)</f>
        <v>0</v>
      </c>
      <c r="BE867" s="18">
        <f t="shared" si="204"/>
        <v>0</v>
      </c>
      <c r="BF867" s="162"/>
      <c r="BG867" s="166">
        <f>IF(PMKAFAAPAYER[[#This Row],[ ]]="Payé",PMKAFAAPAYER[[#This Row],[07.05.2025]],0)</f>
        <v>0</v>
      </c>
      <c r="BH867" s="161"/>
      <c r="BI867" s="166">
        <f>IF(PMKAFAAPAYER[[#This Row],[ ]]="Payé",PMKAFAAPAYER[[#This Row],[14.05.2025]],0)</f>
        <v>0</v>
      </c>
      <c r="BJ867" s="161"/>
      <c r="BK867" s="166">
        <f>IF(PMKAFAAPAYER[[#This Row],[ ]]="Payé",PMKAFAAPAYER[[#This Row],[21.05.2025]],0)</f>
        <v>0</v>
      </c>
      <c r="BL867" s="161"/>
      <c r="BM867" s="176">
        <f>IF(PMKAFAAPAYER[[#This Row],[ ]]="Payé",PMKAFAAPAYER[[#This Row],[28.05.2025]],0)</f>
        <v>0</v>
      </c>
      <c r="BN867" s="17">
        <f t="shared" si="205"/>
        <v>0</v>
      </c>
      <c r="BO867" s="162"/>
      <c r="BP867" s="166">
        <f>IF(PMKAFAAPAYER[[#This Row],[ ]]="Payé",PMKAFAAPAYER[[#This Row],[04.06.2025]],0)</f>
        <v>0</v>
      </c>
      <c r="BQ867" s="161"/>
      <c r="BR867" s="166">
        <f>IF(PMKAFAAPAYER[[#This Row],[ ]]="Payé",PMKAFAAPAYER[[#This Row],[11.06.2025]],0)</f>
        <v>0</v>
      </c>
      <c r="BS867" s="161"/>
      <c r="BT867" s="166">
        <f>IF(PMKAFAAPAYER[[#This Row],[ ]]="Payé",PMKAFAAPAYER[[#This Row],[18.06.2025]],0)</f>
        <v>0</v>
      </c>
      <c r="BU867" s="161"/>
      <c r="BV867" s="176">
        <f>IF(PMKAFAAPAYER[[#This Row],[ ]]="Payé",PMKAFAAPAYER[[#This Row],[25.06.2025]],0)</f>
        <v>0</v>
      </c>
      <c r="BW867" s="18">
        <f t="shared" si="206"/>
        <v>0</v>
      </c>
      <c r="BX867" s="162"/>
      <c r="BY867" s="166">
        <f>IF(PMKAFAAPAYER[[#This Row],[ ]]="Payé",PMKAFAAPAYER[[#This Row],[02.07.2025]],0)</f>
        <v>0</v>
      </c>
      <c r="BZ867" s="161"/>
      <c r="CA867" s="166">
        <f>IF(PMKAFAAPAYER[[#This Row],[ ]]="Payé",PMKAFAAPAYER[[#This Row],[09.07.2025]],0)</f>
        <v>0</v>
      </c>
      <c r="CB867" s="161"/>
      <c r="CC867" s="166">
        <f>IF(PMKAFAAPAYER[[#This Row],[ ]]="Payé",PMKAFAAPAYER[[#This Row],[16.07.2025]],0)</f>
        <v>0</v>
      </c>
      <c r="CD867" s="161"/>
      <c r="CE867" s="166">
        <f>IF(PMKAFAAPAYER[[#This Row],[ ]]="Payé",PMKAFAAPAYER[[#This Row],[23.07.2025]],0)</f>
        <v>0</v>
      </c>
      <c r="CF867" s="161"/>
      <c r="CG867" s="176">
        <f>IF(PMKAFAAPAYER[[#This Row],[ ]]="Payé",PMKAFAAPAYER[[#This Row],[30.07.2025]],0)</f>
        <v>0</v>
      </c>
      <c r="CH867" s="17">
        <f t="shared" si="207"/>
        <v>0</v>
      </c>
      <c r="CI867" s="162"/>
      <c r="CJ867" s="166">
        <f>IF(PMKAFAAPAYER[[#This Row],[ ]]="Payé",PMKAFAAPAYER[[#This Row],[06.08.2025]],0)</f>
        <v>0</v>
      </c>
      <c r="CK867" s="161"/>
      <c r="CL867" s="166">
        <f>IF(PMKAFAAPAYER[[#This Row],[ ]]="Payé",PMKAFAAPAYER[[#This Row],[13.08.2025]],0)</f>
        <v>0</v>
      </c>
      <c r="CM867" s="161"/>
      <c r="CN867" s="166">
        <f>IF(PMKAFAAPAYER[[#This Row],[ ]]="Payé",PMKAFAAPAYER[[#This Row],[20.08.2025]],0)</f>
        <v>0</v>
      </c>
      <c r="CO867" s="161"/>
      <c r="CP867" s="176">
        <f>IF(PMKAFAAPAYER[[#This Row],[ ]]="Payé",PMKAFAAPAYER[[#This Row],[27.08.2025]],0)</f>
        <v>0</v>
      </c>
      <c r="CQ867" s="18">
        <f t="shared" si="208"/>
        <v>0</v>
      </c>
      <c r="CR867" s="162"/>
      <c r="CS867" s="166">
        <f>IF(PMKAFAAPAYER[[#This Row],[ ]]="Payé",PMKAFAAPAYER[[#This Row],[03.09.2025]],0)</f>
        <v>0</v>
      </c>
      <c r="CT867" s="161"/>
      <c r="CU867" s="166">
        <f>IF(PMKAFAAPAYER[[#This Row],[ ]]="Payé",PMKAFAAPAYER[[#This Row],[10.09.2025]],0)</f>
        <v>0</v>
      </c>
      <c r="CV867" s="161"/>
      <c r="CW867" s="166">
        <f>IF(PMKAFAAPAYER[[#This Row],[ ]]="Payé",PMKAFAAPAYER[[#This Row],[17.09.2025]],0)</f>
        <v>0</v>
      </c>
      <c r="CX867" s="161"/>
      <c r="CY867" s="176">
        <f>IF(PMKAFAAPAYER[[#This Row],[ ]]="Payé",PMKAFAAPAYER[[#This Row],[24.09.2025]],0)</f>
        <v>0</v>
      </c>
      <c r="CZ867" s="17">
        <f t="shared" si="209"/>
        <v>0</v>
      </c>
      <c r="DA867" s="162"/>
      <c r="DB867" s="166">
        <f>IF(PMKAFAAPAYER[[#This Row],[ ]]="Payé",PMKAFAAPAYER[[#This Row],[01.10.2025]],0)</f>
        <v>0</v>
      </c>
      <c r="DC867" s="161"/>
      <c r="DD867" s="166">
        <f>IF(PMKAFAAPAYER[[#This Row],[ ]]="Payé",PMKAFAAPAYER[[#This Row],[08.10.2025]],0)</f>
        <v>0</v>
      </c>
      <c r="DE867" s="161"/>
      <c r="DF867" s="166">
        <f>IF(PMKAFAAPAYER[[#This Row],[ ]]="Payé",PMKAFAAPAYER[[#This Row],[15.10.2025]],0)</f>
        <v>0</v>
      </c>
      <c r="DG867" s="161"/>
      <c r="DH867" s="166">
        <f>IF(PMKAFAAPAYER[[#This Row],[ ]]="Payé",PMKAFAAPAYER[[#This Row],[22.10.2025]],0)</f>
        <v>0</v>
      </c>
      <c r="DI867" s="161"/>
      <c r="DJ867" s="176">
        <f>IF(PMKAFAAPAYER[[#This Row],[ ]]="Payé",PMKAFAAPAYER[[#This Row],[29.10.2025]],0)</f>
        <v>0</v>
      </c>
      <c r="DK867" s="18">
        <f t="shared" si="210"/>
        <v>0</v>
      </c>
      <c r="DL867" s="162"/>
      <c r="DM867" s="166">
        <f>IF(PMKAFAAPAYER[[#This Row],[ ]]="Payé",PMKAFAAPAYER[[#This Row],[05.11.2025]],0)</f>
        <v>0</v>
      </c>
      <c r="DN867" s="161"/>
      <c r="DO867" s="166">
        <f>IF(PMKAFAAPAYER[[#This Row],[ ]]="Payé",PMKAFAAPAYER[[#This Row],[12.11.2025]],0)</f>
        <v>0</v>
      </c>
      <c r="DP867" s="161"/>
      <c r="DQ867" s="166">
        <f>IF(PMKAFAAPAYER[[#This Row],[ ]]="Payé",PMKAFAAPAYER[[#This Row],[19.11.2025]],0)</f>
        <v>0</v>
      </c>
      <c r="DR867" s="161"/>
      <c r="DS867" s="176">
        <f>IF(PMKAFAAPAYER[[#This Row],[ ]]="Payé",PMKAFAAPAYER[[#This Row],[26.11.2025]],0)</f>
        <v>0</v>
      </c>
      <c r="DT867" s="17">
        <f t="shared" si="211"/>
        <v>0</v>
      </c>
      <c r="DU867" s="162"/>
      <c r="DV867" s="166">
        <f>IF(PMKAFAAPAYER[[#This Row],[ ]]="Payé",PMKAFAAPAYER[[#This Row],[03.12.2025]],0)</f>
        <v>0</v>
      </c>
      <c r="DW867" s="161"/>
      <c r="DX867" s="166">
        <f>IF(PMKAFAAPAYER[[#This Row],[ ]]="Payé",PMKAFAAPAYER[[#This Row],[10.12.2025]],0)</f>
        <v>0</v>
      </c>
      <c r="DY867" s="161"/>
      <c r="DZ867" s="166">
        <f>IF(PMKAFAAPAYER[[#This Row],[ ]]="Payé",PMKAFAAPAYER[[#This Row],[17.12.2025]],0)</f>
        <v>0</v>
      </c>
      <c r="EA867" s="161"/>
      <c r="EB867" s="166">
        <f>IF(PMKAFAAPAYER[[#This Row],[ ]]="Payé",PMKAFAAPAYER[[#This Row],[24.12.2025]],0)</f>
        <v>0</v>
      </c>
      <c r="EC867" s="161"/>
      <c r="ED867" s="176">
        <f>IF(PMKAFAAPAYER[[#This Row],[ ]]="Payé",PMKAFAAPAYER[[#This Row],[31.12.2025]],0)</f>
        <v>0</v>
      </c>
      <c r="EE867" s="18">
        <f t="shared" si="212"/>
        <v>0</v>
      </c>
      <c r="EF867" s="11">
        <f t="shared" si="213"/>
        <v>0</v>
      </c>
      <c r="EG867" s="16">
        <f>+PMKAFAAPAYER[[#This Row],[CHF]]-PMKAFAAPAYER[[#This Row],[T2025]]</f>
        <v>0</v>
      </c>
    </row>
    <row r="868" spans="1:137" x14ac:dyDescent="0.3">
      <c r="A868" s="9">
        <f t="shared" si="214"/>
        <v>863</v>
      </c>
      <c r="B868" s="250"/>
      <c r="C868" s="251"/>
      <c r="D868" s="252"/>
      <c r="E868" s="253"/>
      <c r="F868" s="265">
        <f t="shared" si="200"/>
        <v>0</v>
      </c>
      <c r="G868" s="254"/>
      <c r="H868" s="255"/>
      <c r="I868" s="256"/>
      <c r="J868" s="14"/>
      <c r="K868" s="14"/>
      <c r="L868" s="14"/>
      <c r="N868" s="15"/>
      <c r="P868" s="258"/>
      <c r="Q868" s="259"/>
      <c r="R868" s="260"/>
      <c r="S868" s="166">
        <f>IF(PMKAFAAPAYER[[#This Row],[ ]]="Payé",PMKAFAAPAYER[[#This Row],[02.01.2025]],0)</f>
        <v>0</v>
      </c>
      <c r="T868" s="234"/>
      <c r="U868" s="166">
        <f>IF(PMKAFAAPAYER[[#This Row],[ ]]="Payé",PMKAFAAPAYER[[#This Row],[09.01.2025]],0)</f>
        <v>0</v>
      </c>
      <c r="V868" s="234"/>
      <c r="W868" s="166">
        <f>IF(PMKAFAAPAYER[[#This Row],[ ]]="Payé",PMKAFAAPAYER[[#This Row],[16.01.2025]],0)</f>
        <v>0</v>
      </c>
      <c r="X868" s="234"/>
      <c r="Y868" s="166">
        <f>IF(PMKAFAAPAYER[[#This Row],[ ]]="Payé",PMKAFAAPAYER[[#This Row],[23.01.2025]],0)</f>
        <v>0</v>
      </c>
      <c r="Z868" s="234"/>
      <c r="AA868" s="176">
        <f>IF(PMKAFAAPAYER[[#This Row],[ ]]="Payé",PMKAFAAPAYER[[#This Row],[30.01.2025]],0)</f>
        <v>0</v>
      </c>
      <c r="AB868" s="32">
        <f t="shared" si="201"/>
        <v>0</v>
      </c>
      <c r="AC868" s="234"/>
      <c r="AD868" s="166">
        <f>IF(PMKAFAAPAYER[[#This Row],[ ]]="Payé",PMKAFAAPAYER[[#This Row],[06.02.2025]],0)</f>
        <v>0</v>
      </c>
      <c r="AE868" s="234"/>
      <c r="AF868" s="166">
        <f>IF(PMKAFAAPAYER[[#This Row],[ ]]="Payé",PMKAFAAPAYER[[#This Row],[13.02.2025]],0)</f>
        <v>0</v>
      </c>
      <c r="AG868" s="234"/>
      <c r="AH868" s="166">
        <f>IF(PMKAFAAPAYER[[#This Row],[ ]]="Payé",PMKAFAAPAYER[[#This Row],[20.02.2025]],0)</f>
        <v>0</v>
      </c>
      <c r="AI868" s="234"/>
      <c r="AJ868" s="176">
        <f>IF(PMKAFAAPAYER[[#This Row],[ ]]="Payé",PMKAFAAPAYER[[#This Row],[27.02.2025]],0)</f>
        <v>0</v>
      </c>
      <c r="AK868" s="47">
        <f t="shared" si="202"/>
        <v>0</v>
      </c>
      <c r="AL868" s="162"/>
      <c r="AM868" s="166">
        <f>IF(PMKAFAAPAYER[[#This Row],[ ]]="Payé",PMKAFAAPAYER[[#This Row],[05.03.2025]],0)</f>
        <v>0</v>
      </c>
      <c r="AN868" s="161"/>
      <c r="AO868" s="166">
        <f>IF(PMKAFAAPAYER[[#This Row],[ ]]="Payé",PMKAFAAPAYER[[#This Row],[12.03.2025]],0)</f>
        <v>0</v>
      </c>
      <c r="AP868" s="161"/>
      <c r="AQ868" s="166">
        <f>IF(PMKAFAAPAYER[[#This Row],[ ]]="Payé",PMKAFAAPAYER[[#This Row],[19.03.2025]],0)</f>
        <v>0</v>
      </c>
      <c r="AR868" s="161"/>
      <c r="AS868" s="176">
        <f>IF(PMKAFAAPAYER[[#This Row],[ ]]="Payé",PMKAFAAPAYER[[#This Row],[26.03.2025]],0)</f>
        <v>0</v>
      </c>
      <c r="AT868" s="17">
        <f t="shared" si="203"/>
        <v>0</v>
      </c>
      <c r="AU868" s="162"/>
      <c r="AV868" s="166">
        <f>IF(PMKAFAAPAYER[[#This Row],[ ]]="Payé",PMKAFAAPAYER[[#This Row],[02.04.2025]],0)</f>
        <v>0</v>
      </c>
      <c r="AW868" s="161"/>
      <c r="AX868" s="166">
        <f>IF(PMKAFAAPAYER[[#This Row],[ ]]="Payé",PMKAFAAPAYER[[#This Row],[09.04.2025]],0)</f>
        <v>0</v>
      </c>
      <c r="AY868" s="161"/>
      <c r="AZ868" s="166">
        <f>IF(PMKAFAAPAYER[[#This Row],[ ]]="Payé",PMKAFAAPAYER[[#This Row],[16.04.2025]],0)</f>
        <v>0</v>
      </c>
      <c r="BA868" s="161"/>
      <c r="BB868" s="166">
        <f>IF(PMKAFAAPAYER[[#This Row],[ ]]="Payé",PMKAFAAPAYER[[#This Row],[23.04.2025]],0)</f>
        <v>0</v>
      </c>
      <c r="BC868" s="161"/>
      <c r="BD868" s="176">
        <f>IF(PMKAFAAPAYER[[#This Row],[ ]]="Payé",PMKAFAAPAYER[[#This Row],[30.04.2025]],0)</f>
        <v>0</v>
      </c>
      <c r="BE868" s="18">
        <f t="shared" si="204"/>
        <v>0</v>
      </c>
      <c r="BF868" s="162"/>
      <c r="BG868" s="166">
        <f>IF(PMKAFAAPAYER[[#This Row],[ ]]="Payé",PMKAFAAPAYER[[#This Row],[07.05.2025]],0)</f>
        <v>0</v>
      </c>
      <c r="BH868" s="161"/>
      <c r="BI868" s="166">
        <f>IF(PMKAFAAPAYER[[#This Row],[ ]]="Payé",PMKAFAAPAYER[[#This Row],[14.05.2025]],0)</f>
        <v>0</v>
      </c>
      <c r="BJ868" s="161"/>
      <c r="BK868" s="166">
        <f>IF(PMKAFAAPAYER[[#This Row],[ ]]="Payé",PMKAFAAPAYER[[#This Row],[21.05.2025]],0)</f>
        <v>0</v>
      </c>
      <c r="BL868" s="161"/>
      <c r="BM868" s="176">
        <f>IF(PMKAFAAPAYER[[#This Row],[ ]]="Payé",PMKAFAAPAYER[[#This Row],[28.05.2025]],0)</f>
        <v>0</v>
      </c>
      <c r="BN868" s="17">
        <f t="shared" si="205"/>
        <v>0</v>
      </c>
      <c r="BO868" s="162"/>
      <c r="BP868" s="166">
        <f>IF(PMKAFAAPAYER[[#This Row],[ ]]="Payé",PMKAFAAPAYER[[#This Row],[04.06.2025]],0)</f>
        <v>0</v>
      </c>
      <c r="BQ868" s="161"/>
      <c r="BR868" s="166">
        <f>IF(PMKAFAAPAYER[[#This Row],[ ]]="Payé",PMKAFAAPAYER[[#This Row],[11.06.2025]],0)</f>
        <v>0</v>
      </c>
      <c r="BS868" s="161"/>
      <c r="BT868" s="166">
        <f>IF(PMKAFAAPAYER[[#This Row],[ ]]="Payé",PMKAFAAPAYER[[#This Row],[18.06.2025]],0)</f>
        <v>0</v>
      </c>
      <c r="BU868" s="161"/>
      <c r="BV868" s="176">
        <f>IF(PMKAFAAPAYER[[#This Row],[ ]]="Payé",PMKAFAAPAYER[[#This Row],[25.06.2025]],0)</f>
        <v>0</v>
      </c>
      <c r="BW868" s="18">
        <f t="shared" si="206"/>
        <v>0</v>
      </c>
      <c r="BX868" s="162"/>
      <c r="BY868" s="166">
        <f>IF(PMKAFAAPAYER[[#This Row],[ ]]="Payé",PMKAFAAPAYER[[#This Row],[02.07.2025]],0)</f>
        <v>0</v>
      </c>
      <c r="BZ868" s="161"/>
      <c r="CA868" s="166">
        <f>IF(PMKAFAAPAYER[[#This Row],[ ]]="Payé",PMKAFAAPAYER[[#This Row],[09.07.2025]],0)</f>
        <v>0</v>
      </c>
      <c r="CB868" s="161"/>
      <c r="CC868" s="166">
        <f>IF(PMKAFAAPAYER[[#This Row],[ ]]="Payé",PMKAFAAPAYER[[#This Row],[16.07.2025]],0)</f>
        <v>0</v>
      </c>
      <c r="CD868" s="161"/>
      <c r="CE868" s="166">
        <f>IF(PMKAFAAPAYER[[#This Row],[ ]]="Payé",PMKAFAAPAYER[[#This Row],[23.07.2025]],0)</f>
        <v>0</v>
      </c>
      <c r="CF868" s="161"/>
      <c r="CG868" s="176">
        <f>IF(PMKAFAAPAYER[[#This Row],[ ]]="Payé",PMKAFAAPAYER[[#This Row],[30.07.2025]],0)</f>
        <v>0</v>
      </c>
      <c r="CH868" s="17">
        <f t="shared" si="207"/>
        <v>0</v>
      </c>
      <c r="CI868" s="162"/>
      <c r="CJ868" s="166">
        <f>IF(PMKAFAAPAYER[[#This Row],[ ]]="Payé",PMKAFAAPAYER[[#This Row],[06.08.2025]],0)</f>
        <v>0</v>
      </c>
      <c r="CK868" s="161"/>
      <c r="CL868" s="166">
        <f>IF(PMKAFAAPAYER[[#This Row],[ ]]="Payé",PMKAFAAPAYER[[#This Row],[13.08.2025]],0)</f>
        <v>0</v>
      </c>
      <c r="CM868" s="161"/>
      <c r="CN868" s="166">
        <f>IF(PMKAFAAPAYER[[#This Row],[ ]]="Payé",PMKAFAAPAYER[[#This Row],[20.08.2025]],0)</f>
        <v>0</v>
      </c>
      <c r="CO868" s="161"/>
      <c r="CP868" s="176">
        <f>IF(PMKAFAAPAYER[[#This Row],[ ]]="Payé",PMKAFAAPAYER[[#This Row],[27.08.2025]],0)</f>
        <v>0</v>
      </c>
      <c r="CQ868" s="18">
        <f t="shared" si="208"/>
        <v>0</v>
      </c>
      <c r="CR868" s="162"/>
      <c r="CS868" s="166">
        <f>IF(PMKAFAAPAYER[[#This Row],[ ]]="Payé",PMKAFAAPAYER[[#This Row],[03.09.2025]],0)</f>
        <v>0</v>
      </c>
      <c r="CT868" s="161"/>
      <c r="CU868" s="166">
        <f>IF(PMKAFAAPAYER[[#This Row],[ ]]="Payé",PMKAFAAPAYER[[#This Row],[10.09.2025]],0)</f>
        <v>0</v>
      </c>
      <c r="CV868" s="161"/>
      <c r="CW868" s="166">
        <f>IF(PMKAFAAPAYER[[#This Row],[ ]]="Payé",PMKAFAAPAYER[[#This Row],[17.09.2025]],0)</f>
        <v>0</v>
      </c>
      <c r="CX868" s="161"/>
      <c r="CY868" s="176">
        <f>IF(PMKAFAAPAYER[[#This Row],[ ]]="Payé",PMKAFAAPAYER[[#This Row],[24.09.2025]],0)</f>
        <v>0</v>
      </c>
      <c r="CZ868" s="17">
        <f t="shared" si="209"/>
        <v>0</v>
      </c>
      <c r="DA868" s="162"/>
      <c r="DB868" s="166">
        <f>IF(PMKAFAAPAYER[[#This Row],[ ]]="Payé",PMKAFAAPAYER[[#This Row],[01.10.2025]],0)</f>
        <v>0</v>
      </c>
      <c r="DC868" s="161"/>
      <c r="DD868" s="166">
        <f>IF(PMKAFAAPAYER[[#This Row],[ ]]="Payé",PMKAFAAPAYER[[#This Row],[08.10.2025]],0)</f>
        <v>0</v>
      </c>
      <c r="DE868" s="161"/>
      <c r="DF868" s="166">
        <f>IF(PMKAFAAPAYER[[#This Row],[ ]]="Payé",PMKAFAAPAYER[[#This Row],[15.10.2025]],0)</f>
        <v>0</v>
      </c>
      <c r="DG868" s="161"/>
      <c r="DH868" s="166">
        <f>IF(PMKAFAAPAYER[[#This Row],[ ]]="Payé",PMKAFAAPAYER[[#This Row],[22.10.2025]],0)</f>
        <v>0</v>
      </c>
      <c r="DI868" s="161"/>
      <c r="DJ868" s="176">
        <f>IF(PMKAFAAPAYER[[#This Row],[ ]]="Payé",PMKAFAAPAYER[[#This Row],[29.10.2025]],0)</f>
        <v>0</v>
      </c>
      <c r="DK868" s="18">
        <f t="shared" si="210"/>
        <v>0</v>
      </c>
      <c r="DL868" s="162"/>
      <c r="DM868" s="166">
        <f>IF(PMKAFAAPAYER[[#This Row],[ ]]="Payé",PMKAFAAPAYER[[#This Row],[05.11.2025]],0)</f>
        <v>0</v>
      </c>
      <c r="DN868" s="161"/>
      <c r="DO868" s="166">
        <f>IF(PMKAFAAPAYER[[#This Row],[ ]]="Payé",PMKAFAAPAYER[[#This Row],[12.11.2025]],0)</f>
        <v>0</v>
      </c>
      <c r="DP868" s="161"/>
      <c r="DQ868" s="166">
        <f>IF(PMKAFAAPAYER[[#This Row],[ ]]="Payé",PMKAFAAPAYER[[#This Row],[19.11.2025]],0)</f>
        <v>0</v>
      </c>
      <c r="DR868" s="161"/>
      <c r="DS868" s="176">
        <f>IF(PMKAFAAPAYER[[#This Row],[ ]]="Payé",PMKAFAAPAYER[[#This Row],[26.11.2025]],0)</f>
        <v>0</v>
      </c>
      <c r="DT868" s="17">
        <f t="shared" si="211"/>
        <v>0</v>
      </c>
      <c r="DU868" s="162"/>
      <c r="DV868" s="166">
        <f>IF(PMKAFAAPAYER[[#This Row],[ ]]="Payé",PMKAFAAPAYER[[#This Row],[03.12.2025]],0)</f>
        <v>0</v>
      </c>
      <c r="DW868" s="161"/>
      <c r="DX868" s="166">
        <f>IF(PMKAFAAPAYER[[#This Row],[ ]]="Payé",PMKAFAAPAYER[[#This Row],[10.12.2025]],0)</f>
        <v>0</v>
      </c>
      <c r="DY868" s="161"/>
      <c r="DZ868" s="166">
        <f>IF(PMKAFAAPAYER[[#This Row],[ ]]="Payé",PMKAFAAPAYER[[#This Row],[17.12.2025]],0)</f>
        <v>0</v>
      </c>
      <c r="EA868" s="161"/>
      <c r="EB868" s="166">
        <f>IF(PMKAFAAPAYER[[#This Row],[ ]]="Payé",PMKAFAAPAYER[[#This Row],[24.12.2025]],0)</f>
        <v>0</v>
      </c>
      <c r="EC868" s="161"/>
      <c r="ED868" s="176">
        <f>IF(PMKAFAAPAYER[[#This Row],[ ]]="Payé",PMKAFAAPAYER[[#This Row],[31.12.2025]],0)</f>
        <v>0</v>
      </c>
      <c r="EE868" s="18">
        <f t="shared" si="212"/>
        <v>0</v>
      </c>
      <c r="EF868" s="11">
        <f t="shared" si="213"/>
        <v>0</v>
      </c>
      <c r="EG868" s="16">
        <f>+PMKAFAAPAYER[[#This Row],[CHF]]-PMKAFAAPAYER[[#This Row],[T2025]]</f>
        <v>0</v>
      </c>
    </row>
    <row r="869" spans="1:137" x14ac:dyDescent="0.3">
      <c r="A869" s="9">
        <f t="shared" si="214"/>
        <v>864</v>
      </c>
      <c r="B869" s="250"/>
      <c r="C869" s="251"/>
      <c r="D869" s="252"/>
      <c r="E869" s="253"/>
      <c r="F869" s="265">
        <f t="shared" si="200"/>
        <v>0</v>
      </c>
      <c r="G869" s="254"/>
      <c r="H869" s="255"/>
      <c r="I869" s="256"/>
      <c r="J869" s="14"/>
      <c r="K869" s="14"/>
      <c r="L869" s="14"/>
      <c r="N869" s="15"/>
      <c r="P869" s="258"/>
      <c r="Q869" s="259"/>
      <c r="R869" s="260"/>
      <c r="S869" s="166">
        <f>IF(PMKAFAAPAYER[[#This Row],[ ]]="Payé",PMKAFAAPAYER[[#This Row],[02.01.2025]],0)</f>
        <v>0</v>
      </c>
      <c r="T869" s="234"/>
      <c r="U869" s="166">
        <f>IF(PMKAFAAPAYER[[#This Row],[ ]]="Payé",PMKAFAAPAYER[[#This Row],[09.01.2025]],0)</f>
        <v>0</v>
      </c>
      <c r="V869" s="234"/>
      <c r="W869" s="166">
        <f>IF(PMKAFAAPAYER[[#This Row],[ ]]="Payé",PMKAFAAPAYER[[#This Row],[16.01.2025]],0)</f>
        <v>0</v>
      </c>
      <c r="X869" s="234"/>
      <c r="Y869" s="166">
        <f>IF(PMKAFAAPAYER[[#This Row],[ ]]="Payé",PMKAFAAPAYER[[#This Row],[23.01.2025]],0)</f>
        <v>0</v>
      </c>
      <c r="Z869" s="234"/>
      <c r="AA869" s="176">
        <f>IF(PMKAFAAPAYER[[#This Row],[ ]]="Payé",PMKAFAAPAYER[[#This Row],[30.01.2025]],0)</f>
        <v>0</v>
      </c>
      <c r="AB869" s="32">
        <f t="shared" si="201"/>
        <v>0</v>
      </c>
      <c r="AC869" s="234"/>
      <c r="AD869" s="166">
        <f>IF(PMKAFAAPAYER[[#This Row],[ ]]="Payé",PMKAFAAPAYER[[#This Row],[06.02.2025]],0)</f>
        <v>0</v>
      </c>
      <c r="AE869" s="234"/>
      <c r="AF869" s="166">
        <f>IF(PMKAFAAPAYER[[#This Row],[ ]]="Payé",PMKAFAAPAYER[[#This Row],[13.02.2025]],0)</f>
        <v>0</v>
      </c>
      <c r="AG869" s="234"/>
      <c r="AH869" s="166">
        <f>IF(PMKAFAAPAYER[[#This Row],[ ]]="Payé",PMKAFAAPAYER[[#This Row],[20.02.2025]],0)</f>
        <v>0</v>
      </c>
      <c r="AI869" s="234"/>
      <c r="AJ869" s="176">
        <f>IF(PMKAFAAPAYER[[#This Row],[ ]]="Payé",PMKAFAAPAYER[[#This Row],[27.02.2025]],0)</f>
        <v>0</v>
      </c>
      <c r="AK869" s="47">
        <f t="shared" si="202"/>
        <v>0</v>
      </c>
      <c r="AL869" s="162"/>
      <c r="AM869" s="166">
        <f>IF(PMKAFAAPAYER[[#This Row],[ ]]="Payé",PMKAFAAPAYER[[#This Row],[05.03.2025]],0)</f>
        <v>0</v>
      </c>
      <c r="AN869" s="161"/>
      <c r="AO869" s="166">
        <f>IF(PMKAFAAPAYER[[#This Row],[ ]]="Payé",PMKAFAAPAYER[[#This Row],[12.03.2025]],0)</f>
        <v>0</v>
      </c>
      <c r="AP869" s="161"/>
      <c r="AQ869" s="166">
        <f>IF(PMKAFAAPAYER[[#This Row],[ ]]="Payé",PMKAFAAPAYER[[#This Row],[19.03.2025]],0)</f>
        <v>0</v>
      </c>
      <c r="AR869" s="161"/>
      <c r="AS869" s="176">
        <f>IF(PMKAFAAPAYER[[#This Row],[ ]]="Payé",PMKAFAAPAYER[[#This Row],[26.03.2025]],0)</f>
        <v>0</v>
      </c>
      <c r="AT869" s="17">
        <f t="shared" si="203"/>
        <v>0</v>
      </c>
      <c r="AU869" s="162"/>
      <c r="AV869" s="166">
        <f>IF(PMKAFAAPAYER[[#This Row],[ ]]="Payé",PMKAFAAPAYER[[#This Row],[02.04.2025]],0)</f>
        <v>0</v>
      </c>
      <c r="AW869" s="161"/>
      <c r="AX869" s="166">
        <f>IF(PMKAFAAPAYER[[#This Row],[ ]]="Payé",PMKAFAAPAYER[[#This Row],[09.04.2025]],0)</f>
        <v>0</v>
      </c>
      <c r="AY869" s="161"/>
      <c r="AZ869" s="166">
        <f>IF(PMKAFAAPAYER[[#This Row],[ ]]="Payé",PMKAFAAPAYER[[#This Row],[16.04.2025]],0)</f>
        <v>0</v>
      </c>
      <c r="BA869" s="161"/>
      <c r="BB869" s="166">
        <f>IF(PMKAFAAPAYER[[#This Row],[ ]]="Payé",PMKAFAAPAYER[[#This Row],[23.04.2025]],0)</f>
        <v>0</v>
      </c>
      <c r="BC869" s="161"/>
      <c r="BD869" s="176">
        <f>IF(PMKAFAAPAYER[[#This Row],[ ]]="Payé",PMKAFAAPAYER[[#This Row],[30.04.2025]],0)</f>
        <v>0</v>
      </c>
      <c r="BE869" s="18">
        <f t="shared" si="204"/>
        <v>0</v>
      </c>
      <c r="BF869" s="162"/>
      <c r="BG869" s="166">
        <f>IF(PMKAFAAPAYER[[#This Row],[ ]]="Payé",PMKAFAAPAYER[[#This Row],[07.05.2025]],0)</f>
        <v>0</v>
      </c>
      <c r="BH869" s="161"/>
      <c r="BI869" s="166">
        <f>IF(PMKAFAAPAYER[[#This Row],[ ]]="Payé",PMKAFAAPAYER[[#This Row],[14.05.2025]],0)</f>
        <v>0</v>
      </c>
      <c r="BJ869" s="161"/>
      <c r="BK869" s="166">
        <f>IF(PMKAFAAPAYER[[#This Row],[ ]]="Payé",PMKAFAAPAYER[[#This Row],[21.05.2025]],0)</f>
        <v>0</v>
      </c>
      <c r="BL869" s="161"/>
      <c r="BM869" s="176">
        <f>IF(PMKAFAAPAYER[[#This Row],[ ]]="Payé",PMKAFAAPAYER[[#This Row],[28.05.2025]],0)</f>
        <v>0</v>
      </c>
      <c r="BN869" s="17">
        <f t="shared" si="205"/>
        <v>0</v>
      </c>
      <c r="BO869" s="162"/>
      <c r="BP869" s="166">
        <f>IF(PMKAFAAPAYER[[#This Row],[ ]]="Payé",PMKAFAAPAYER[[#This Row],[04.06.2025]],0)</f>
        <v>0</v>
      </c>
      <c r="BQ869" s="161"/>
      <c r="BR869" s="166">
        <f>IF(PMKAFAAPAYER[[#This Row],[ ]]="Payé",PMKAFAAPAYER[[#This Row],[11.06.2025]],0)</f>
        <v>0</v>
      </c>
      <c r="BS869" s="161"/>
      <c r="BT869" s="166">
        <f>IF(PMKAFAAPAYER[[#This Row],[ ]]="Payé",PMKAFAAPAYER[[#This Row],[18.06.2025]],0)</f>
        <v>0</v>
      </c>
      <c r="BU869" s="161"/>
      <c r="BV869" s="176">
        <f>IF(PMKAFAAPAYER[[#This Row],[ ]]="Payé",PMKAFAAPAYER[[#This Row],[25.06.2025]],0)</f>
        <v>0</v>
      </c>
      <c r="BW869" s="18">
        <f t="shared" si="206"/>
        <v>0</v>
      </c>
      <c r="BX869" s="162"/>
      <c r="BY869" s="166">
        <f>IF(PMKAFAAPAYER[[#This Row],[ ]]="Payé",PMKAFAAPAYER[[#This Row],[02.07.2025]],0)</f>
        <v>0</v>
      </c>
      <c r="BZ869" s="161"/>
      <c r="CA869" s="166">
        <f>IF(PMKAFAAPAYER[[#This Row],[ ]]="Payé",PMKAFAAPAYER[[#This Row],[09.07.2025]],0)</f>
        <v>0</v>
      </c>
      <c r="CB869" s="161"/>
      <c r="CC869" s="166">
        <f>IF(PMKAFAAPAYER[[#This Row],[ ]]="Payé",PMKAFAAPAYER[[#This Row],[16.07.2025]],0)</f>
        <v>0</v>
      </c>
      <c r="CD869" s="161"/>
      <c r="CE869" s="166">
        <f>IF(PMKAFAAPAYER[[#This Row],[ ]]="Payé",PMKAFAAPAYER[[#This Row],[23.07.2025]],0)</f>
        <v>0</v>
      </c>
      <c r="CF869" s="161"/>
      <c r="CG869" s="176">
        <f>IF(PMKAFAAPAYER[[#This Row],[ ]]="Payé",PMKAFAAPAYER[[#This Row],[30.07.2025]],0)</f>
        <v>0</v>
      </c>
      <c r="CH869" s="17">
        <f t="shared" si="207"/>
        <v>0</v>
      </c>
      <c r="CI869" s="162"/>
      <c r="CJ869" s="166">
        <f>IF(PMKAFAAPAYER[[#This Row],[ ]]="Payé",PMKAFAAPAYER[[#This Row],[06.08.2025]],0)</f>
        <v>0</v>
      </c>
      <c r="CK869" s="161"/>
      <c r="CL869" s="166">
        <f>IF(PMKAFAAPAYER[[#This Row],[ ]]="Payé",PMKAFAAPAYER[[#This Row],[13.08.2025]],0)</f>
        <v>0</v>
      </c>
      <c r="CM869" s="161"/>
      <c r="CN869" s="166">
        <f>IF(PMKAFAAPAYER[[#This Row],[ ]]="Payé",PMKAFAAPAYER[[#This Row],[20.08.2025]],0)</f>
        <v>0</v>
      </c>
      <c r="CO869" s="161"/>
      <c r="CP869" s="176">
        <f>IF(PMKAFAAPAYER[[#This Row],[ ]]="Payé",PMKAFAAPAYER[[#This Row],[27.08.2025]],0)</f>
        <v>0</v>
      </c>
      <c r="CQ869" s="18">
        <f t="shared" si="208"/>
        <v>0</v>
      </c>
      <c r="CR869" s="162"/>
      <c r="CS869" s="166">
        <f>IF(PMKAFAAPAYER[[#This Row],[ ]]="Payé",PMKAFAAPAYER[[#This Row],[03.09.2025]],0)</f>
        <v>0</v>
      </c>
      <c r="CT869" s="161"/>
      <c r="CU869" s="166">
        <f>IF(PMKAFAAPAYER[[#This Row],[ ]]="Payé",PMKAFAAPAYER[[#This Row],[10.09.2025]],0)</f>
        <v>0</v>
      </c>
      <c r="CV869" s="161"/>
      <c r="CW869" s="166">
        <f>IF(PMKAFAAPAYER[[#This Row],[ ]]="Payé",PMKAFAAPAYER[[#This Row],[17.09.2025]],0)</f>
        <v>0</v>
      </c>
      <c r="CX869" s="161"/>
      <c r="CY869" s="176">
        <f>IF(PMKAFAAPAYER[[#This Row],[ ]]="Payé",PMKAFAAPAYER[[#This Row],[24.09.2025]],0)</f>
        <v>0</v>
      </c>
      <c r="CZ869" s="17">
        <f t="shared" si="209"/>
        <v>0</v>
      </c>
      <c r="DA869" s="162"/>
      <c r="DB869" s="166">
        <f>IF(PMKAFAAPAYER[[#This Row],[ ]]="Payé",PMKAFAAPAYER[[#This Row],[01.10.2025]],0)</f>
        <v>0</v>
      </c>
      <c r="DC869" s="161"/>
      <c r="DD869" s="166">
        <f>IF(PMKAFAAPAYER[[#This Row],[ ]]="Payé",PMKAFAAPAYER[[#This Row],[08.10.2025]],0)</f>
        <v>0</v>
      </c>
      <c r="DE869" s="161"/>
      <c r="DF869" s="166">
        <f>IF(PMKAFAAPAYER[[#This Row],[ ]]="Payé",PMKAFAAPAYER[[#This Row],[15.10.2025]],0)</f>
        <v>0</v>
      </c>
      <c r="DG869" s="161"/>
      <c r="DH869" s="166">
        <f>IF(PMKAFAAPAYER[[#This Row],[ ]]="Payé",PMKAFAAPAYER[[#This Row],[22.10.2025]],0)</f>
        <v>0</v>
      </c>
      <c r="DI869" s="161"/>
      <c r="DJ869" s="176">
        <f>IF(PMKAFAAPAYER[[#This Row],[ ]]="Payé",PMKAFAAPAYER[[#This Row],[29.10.2025]],0)</f>
        <v>0</v>
      </c>
      <c r="DK869" s="18">
        <f t="shared" si="210"/>
        <v>0</v>
      </c>
      <c r="DL869" s="162"/>
      <c r="DM869" s="166">
        <f>IF(PMKAFAAPAYER[[#This Row],[ ]]="Payé",PMKAFAAPAYER[[#This Row],[05.11.2025]],0)</f>
        <v>0</v>
      </c>
      <c r="DN869" s="161"/>
      <c r="DO869" s="166">
        <f>IF(PMKAFAAPAYER[[#This Row],[ ]]="Payé",PMKAFAAPAYER[[#This Row],[12.11.2025]],0)</f>
        <v>0</v>
      </c>
      <c r="DP869" s="161"/>
      <c r="DQ869" s="166">
        <f>IF(PMKAFAAPAYER[[#This Row],[ ]]="Payé",PMKAFAAPAYER[[#This Row],[19.11.2025]],0)</f>
        <v>0</v>
      </c>
      <c r="DR869" s="161"/>
      <c r="DS869" s="176">
        <f>IF(PMKAFAAPAYER[[#This Row],[ ]]="Payé",PMKAFAAPAYER[[#This Row],[26.11.2025]],0)</f>
        <v>0</v>
      </c>
      <c r="DT869" s="17">
        <f t="shared" si="211"/>
        <v>0</v>
      </c>
      <c r="DU869" s="162"/>
      <c r="DV869" s="166">
        <f>IF(PMKAFAAPAYER[[#This Row],[ ]]="Payé",PMKAFAAPAYER[[#This Row],[03.12.2025]],0)</f>
        <v>0</v>
      </c>
      <c r="DW869" s="161"/>
      <c r="DX869" s="166">
        <f>IF(PMKAFAAPAYER[[#This Row],[ ]]="Payé",PMKAFAAPAYER[[#This Row],[10.12.2025]],0)</f>
        <v>0</v>
      </c>
      <c r="DY869" s="161"/>
      <c r="DZ869" s="166">
        <f>IF(PMKAFAAPAYER[[#This Row],[ ]]="Payé",PMKAFAAPAYER[[#This Row],[17.12.2025]],0)</f>
        <v>0</v>
      </c>
      <c r="EA869" s="161"/>
      <c r="EB869" s="166">
        <f>IF(PMKAFAAPAYER[[#This Row],[ ]]="Payé",PMKAFAAPAYER[[#This Row],[24.12.2025]],0)</f>
        <v>0</v>
      </c>
      <c r="EC869" s="161"/>
      <c r="ED869" s="176">
        <f>IF(PMKAFAAPAYER[[#This Row],[ ]]="Payé",PMKAFAAPAYER[[#This Row],[31.12.2025]],0)</f>
        <v>0</v>
      </c>
      <c r="EE869" s="18">
        <f t="shared" si="212"/>
        <v>0</v>
      </c>
      <c r="EF869" s="11">
        <f t="shared" si="213"/>
        <v>0</v>
      </c>
      <c r="EG869" s="16">
        <f>+PMKAFAAPAYER[[#This Row],[CHF]]-PMKAFAAPAYER[[#This Row],[T2025]]</f>
        <v>0</v>
      </c>
    </row>
    <row r="870" spans="1:137" x14ac:dyDescent="0.3">
      <c r="A870" s="9">
        <f t="shared" si="214"/>
        <v>865</v>
      </c>
      <c r="B870" s="250"/>
      <c r="C870" s="251"/>
      <c r="D870" s="252"/>
      <c r="E870" s="253"/>
      <c r="F870" s="265">
        <f t="shared" si="200"/>
        <v>0</v>
      </c>
      <c r="G870" s="254"/>
      <c r="H870" s="255"/>
      <c r="I870" s="256"/>
      <c r="J870" s="14"/>
      <c r="K870" s="14"/>
      <c r="L870" s="14"/>
      <c r="N870" s="15"/>
      <c r="P870" s="258"/>
      <c r="Q870" s="259"/>
      <c r="R870" s="260"/>
      <c r="S870" s="166">
        <f>IF(PMKAFAAPAYER[[#This Row],[ ]]="Payé",PMKAFAAPAYER[[#This Row],[02.01.2025]],0)</f>
        <v>0</v>
      </c>
      <c r="T870" s="234"/>
      <c r="U870" s="166">
        <f>IF(PMKAFAAPAYER[[#This Row],[ ]]="Payé",PMKAFAAPAYER[[#This Row],[09.01.2025]],0)</f>
        <v>0</v>
      </c>
      <c r="V870" s="234"/>
      <c r="W870" s="166">
        <f>IF(PMKAFAAPAYER[[#This Row],[ ]]="Payé",PMKAFAAPAYER[[#This Row],[16.01.2025]],0)</f>
        <v>0</v>
      </c>
      <c r="X870" s="234"/>
      <c r="Y870" s="166">
        <f>IF(PMKAFAAPAYER[[#This Row],[ ]]="Payé",PMKAFAAPAYER[[#This Row],[23.01.2025]],0)</f>
        <v>0</v>
      </c>
      <c r="Z870" s="234"/>
      <c r="AA870" s="176">
        <f>IF(PMKAFAAPAYER[[#This Row],[ ]]="Payé",PMKAFAAPAYER[[#This Row],[30.01.2025]],0)</f>
        <v>0</v>
      </c>
      <c r="AB870" s="32">
        <f t="shared" si="201"/>
        <v>0</v>
      </c>
      <c r="AC870" s="234"/>
      <c r="AD870" s="166">
        <f>IF(PMKAFAAPAYER[[#This Row],[ ]]="Payé",PMKAFAAPAYER[[#This Row],[06.02.2025]],0)</f>
        <v>0</v>
      </c>
      <c r="AE870" s="234"/>
      <c r="AF870" s="166">
        <f>IF(PMKAFAAPAYER[[#This Row],[ ]]="Payé",PMKAFAAPAYER[[#This Row],[13.02.2025]],0)</f>
        <v>0</v>
      </c>
      <c r="AG870" s="234"/>
      <c r="AH870" s="166">
        <f>IF(PMKAFAAPAYER[[#This Row],[ ]]="Payé",PMKAFAAPAYER[[#This Row],[20.02.2025]],0)</f>
        <v>0</v>
      </c>
      <c r="AI870" s="234"/>
      <c r="AJ870" s="176">
        <f>IF(PMKAFAAPAYER[[#This Row],[ ]]="Payé",PMKAFAAPAYER[[#This Row],[27.02.2025]],0)</f>
        <v>0</v>
      </c>
      <c r="AK870" s="47">
        <f t="shared" si="202"/>
        <v>0</v>
      </c>
      <c r="AL870" s="162"/>
      <c r="AM870" s="166">
        <f>IF(PMKAFAAPAYER[[#This Row],[ ]]="Payé",PMKAFAAPAYER[[#This Row],[05.03.2025]],0)</f>
        <v>0</v>
      </c>
      <c r="AN870" s="161"/>
      <c r="AO870" s="166">
        <f>IF(PMKAFAAPAYER[[#This Row],[ ]]="Payé",PMKAFAAPAYER[[#This Row],[12.03.2025]],0)</f>
        <v>0</v>
      </c>
      <c r="AP870" s="161"/>
      <c r="AQ870" s="166">
        <f>IF(PMKAFAAPAYER[[#This Row],[ ]]="Payé",PMKAFAAPAYER[[#This Row],[19.03.2025]],0)</f>
        <v>0</v>
      </c>
      <c r="AR870" s="161"/>
      <c r="AS870" s="176">
        <f>IF(PMKAFAAPAYER[[#This Row],[ ]]="Payé",PMKAFAAPAYER[[#This Row],[26.03.2025]],0)</f>
        <v>0</v>
      </c>
      <c r="AT870" s="17">
        <f t="shared" si="203"/>
        <v>0</v>
      </c>
      <c r="AU870" s="162"/>
      <c r="AV870" s="166">
        <f>IF(PMKAFAAPAYER[[#This Row],[ ]]="Payé",PMKAFAAPAYER[[#This Row],[02.04.2025]],0)</f>
        <v>0</v>
      </c>
      <c r="AW870" s="161"/>
      <c r="AX870" s="166">
        <f>IF(PMKAFAAPAYER[[#This Row],[ ]]="Payé",PMKAFAAPAYER[[#This Row],[09.04.2025]],0)</f>
        <v>0</v>
      </c>
      <c r="AY870" s="161"/>
      <c r="AZ870" s="166">
        <f>IF(PMKAFAAPAYER[[#This Row],[ ]]="Payé",PMKAFAAPAYER[[#This Row],[16.04.2025]],0)</f>
        <v>0</v>
      </c>
      <c r="BA870" s="161"/>
      <c r="BB870" s="166">
        <f>IF(PMKAFAAPAYER[[#This Row],[ ]]="Payé",PMKAFAAPAYER[[#This Row],[23.04.2025]],0)</f>
        <v>0</v>
      </c>
      <c r="BC870" s="161"/>
      <c r="BD870" s="176">
        <f>IF(PMKAFAAPAYER[[#This Row],[ ]]="Payé",PMKAFAAPAYER[[#This Row],[30.04.2025]],0)</f>
        <v>0</v>
      </c>
      <c r="BE870" s="18">
        <f t="shared" si="204"/>
        <v>0</v>
      </c>
      <c r="BF870" s="162"/>
      <c r="BG870" s="166">
        <f>IF(PMKAFAAPAYER[[#This Row],[ ]]="Payé",PMKAFAAPAYER[[#This Row],[07.05.2025]],0)</f>
        <v>0</v>
      </c>
      <c r="BH870" s="161"/>
      <c r="BI870" s="166">
        <f>IF(PMKAFAAPAYER[[#This Row],[ ]]="Payé",PMKAFAAPAYER[[#This Row],[14.05.2025]],0)</f>
        <v>0</v>
      </c>
      <c r="BJ870" s="161"/>
      <c r="BK870" s="166">
        <f>IF(PMKAFAAPAYER[[#This Row],[ ]]="Payé",PMKAFAAPAYER[[#This Row],[21.05.2025]],0)</f>
        <v>0</v>
      </c>
      <c r="BL870" s="161"/>
      <c r="BM870" s="176">
        <f>IF(PMKAFAAPAYER[[#This Row],[ ]]="Payé",PMKAFAAPAYER[[#This Row],[28.05.2025]],0)</f>
        <v>0</v>
      </c>
      <c r="BN870" s="17">
        <f t="shared" si="205"/>
        <v>0</v>
      </c>
      <c r="BO870" s="162"/>
      <c r="BP870" s="166">
        <f>IF(PMKAFAAPAYER[[#This Row],[ ]]="Payé",PMKAFAAPAYER[[#This Row],[04.06.2025]],0)</f>
        <v>0</v>
      </c>
      <c r="BQ870" s="161"/>
      <c r="BR870" s="166">
        <f>IF(PMKAFAAPAYER[[#This Row],[ ]]="Payé",PMKAFAAPAYER[[#This Row],[11.06.2025]],0)</f>
        <v>0</v>
      </c>
      <c r="BS870" s="161"/>
      <c r="BT870" s="166">
        <f>IF(PMKAFAAPAYER[[#This Row],[ ]]="Payé",PMKAFAAPAYER[[#This Row],[18.06.2025]],0)</f>
        <v>0</v>
      </c>
      <c r="BU870" s="161"/>
      <c r="BV870" s="176">
        <f>IF(PMKAFAAPAYER[[#This Row],[ ]]="Payé",PMKAFAAPAYER[[#This Row],[25.06.2025]],0)</f>
        <v>0</v>
      </c>
      <c r="BW870" s="18">
        <f t="shared" si="206"/>
        <v>0</v>
      </c>
      <c r="BX870" s="162"/>
      <c r="BY870" s="166">
        <f>IF(PMKAFAAPAYER[[#This Row],[ ]]="Payé",PMKAFAAPAYER[[#This Row],[02.07.2025]],0)</f>
        <v>0</v>
      </c>
      <c r="BZ870" s="161"/>
      <c r="CA870" s="166">
        <f>IF(PMKAFAAPAYER[[#This Row],[ ]]="Payé",PMKAFAAPAYER[[#This Row],[09.07.2025]],0)</f>
        <v>0</v>
      </c>
      <c r="CB870" s="161"/>
      <c r="CC870" s="166">
        <f>IF(PMKAFAAPAYER[[#This Row],[ ]]="Payé",PMKAFAAPAYER[[#This Row],[16.07.2025]],0)</f>
        <v>0</v>
      </c>
      <c r="CD870" s="161"/>
      <c r="CE870" s="166">
        <f>IF(PMKAFAAPAYER[[#This Row],[ ]]="Payé",PMKAFAAPAYER[[#This Row],[23.07.2025]],0)</f>
        <v>0</v>
      </c>
      <c r="CF870" s="161"/>
      <c r="CG870" s="176">
        <f>IF(PMKAFAAPAYER[[#This Row],[ ]]="Payé",PMKAFAAPAYER[[#This Row],[30.07.2025]],0)</f>
        <v>0</v>
      </c>
      <c r="CH870" s="17">
        <f t="shared" si="207"/>
        <v>0</v>
      </c>
      <c r="CI870" s="162"/>
      <c r="CJ870" s="166">
        <f>IF(PMKAFAAPAYER[[#This Row],[ ]]="Payé",PMKAFAAPAYER[[#This Row],[06.08.2025]],0)</f>
        <v>0</v>
      </c>
      <c r="CK870" s="161"/>
      <c r="CL870" s="166">
        <f>IF(PMKAFAAPAYER[[#This Row],[ ]]="Payé",PMKAFAAPAYER[[#This Row],[13.08.2025]],0)</f>
        <v>0</v>
      </c>
      <c r="CM870" s="161"/>
      <c r="CN870" s="166">
        <f>IF(PMKAFAAPAYER[[#This Row],[ ]]="Payé",PMKAFAAPAYER[[#This Row],[20.08.2025]],0)</f>
        <v>0</v>
      </c>
      <c r="CO870" s="161"/>
      <c r="CP870" s="176">
        <f>IF(PMKAFAAPAYER[[#This Row],[ ]]="Payé",PMKAFAAPAYER[[#This Row],[27.08.2025]],0)</f>
        <v>0</v>
      </c>
      <c r="CQ870" s="18">
        <f t="shared" si="208"/>
        <v>0</v>
      </c>
      <c r="CR870" s="162"/>
      <c r="CS870" s="166">
        <f>IF(PMKAFAAPAYER[[#This Row],[ ]]="Payé",PMKAFAAPAYER[[#This Row],[03.09.2025]],0)</f>
        <v>0</v>
      </c>
      <c r="CT870" s="161"/>
      <c r="CU870" s="166">
        <f>IF(PMKAFAAPAYER[[#This Row],[ ]]="Payé",PMKAFAAPAYER[[#This Row],[10.09.2025]],0)</f>
        <v>0</v>
      </c>
      <c r="CV870" s="161"/>
      <c r="CW870" s="166">
        <f>IF(PMKAFAAPAYER[[#This Row],[ ]]="Payé",PMKAFAAPAYER[[#This Row],[17.09.2025]],0)</f>
        <v>0</v>
      </c>
      <c r="CX870" s="161"/>
      <c r="CY870" s="176">
        <f>IF(PMKAFAAPAYER[[#This Row],[ ]]="Payé",PMKAFAAPAYER[[#This Row],[24.09.2025]],0)</f>
        <v>0</v>
      </c>
      <c r="CZ870" s="17">
        <f t="shared" si="209"/>
        <v>0</v>
      </c>
      <c r="DA870" s="162"/>
      <c r="DB870" s="166">
        <f>IF(PMKAFAAPAYER[[#This Row],[ ]]="Payé",PMKAFAAPAYER[[#This Row],[01.10.2025]],0)</f>
        <v>0</v>
      </c>
      <c r="DC870" s="161"/>
      <c r="DD870" s="166">
        <f>IF(PMKAFAAPAYER[[#This Row],[ ]]="Payé",PMKAFAAPAYER[[#This Row],[08.10.2025]],0)</f>
        <v>0</v>
      </c>
      <c r="DE870" s="161"/>
      <c r="DF870" s="166">
        <f>IF(PMKAFAAPAYER[[#This Row],[ ]]="Payé",PMKAFAAPAYER[[#This Row],[15.10.2025]],0)</f>
        <v>0</v>
      </c>
      <c r="DG870" s="161"/>
      <c r="DH870" s="166">
        <f>IF(PMKAFAAPAYER[[#This Row],[ ]]="Payé",PMKAFAAPAYER[[#This Row],[22.10.2025]],0)</f>
        <v>0</v>
      </c>
      <c r="DI870" s="161"/>
      <c r="DJ870" s="176">
        <f>IF(PMKAFAAPAYER[[#This Row],[ ]]="Payé",PMKAFAAPAYER[[#This Row],[29.10.2025]],0)</f>
        <v>0</v>
      </c>
      <c r="DK870" s="18">
        <f t="shared" si="210"/>
        <v>0</v>
      </c>
      <c r="DL870" s="162"/>
      <c r="DM870" s="166">
        <f>IF(PMKAFAAPAYER[[#This Row],[ ]]="Payé",PMKAFAAPAYER[[#This Row],[05.11.2025]],0)</f>
        <v>0</v>
      </c>
      <c r="DN870" s="161"/>
      <c r="DO870" s="166">
        <f>IF(PMKAFAAPAYER[[#This Row],[ ]]="Payé",PMKAFAAPAYER[[#This Row],[12.11.2025]],0)</f>
        <v>0</v>
      </c>
      <c r="DP870" s="161"/>
      <c r="DQ870" s="166">
        <f>IF(PMKAFAAPAYER[[#This Row],[ ]]="Payé",PMKAFAAPAYER[[#This Row],[19.11.2025]],0)</f>
        <v>0</v>
      </c>
      <c r="DR870" s="161"/>
      <c r="DS870" s="176">
        <f>IF(PMKAFAAPAYER[[#This Row],[ ]]="Payé",PMKAFAAPAYER[[#This Row],[26.11.2025]],0)</f>
        <v>0</v>
      </c>
      <c r="DT870" s="17">
        <f t="shared" si="211"/>
        <v>0</v>
      </c>
      <c r="DU870" s="162"/>
      <c r="DV870" s="166">
        <f>IF(PMKAFAAPAYER[[#This Row],[ ]]="Payé",PMKAFAAPAYER[[#This Row],[03.12.2025]],0)</f>
        <v>0</v>
      </c>
      <c r="DW870" s="161"/>
      <c r="DX870" s="166">
        <f>IF(PMKAFAAPAYER[[#This Row],[ ]]="Payé",PMKAFAAPAYER[[#This Row],[10.12.2025]],0)</f>
        <v>0</v>
      </c>
      <c r="DY870" s="161"/>
      <c r="DZ870" s="166">
        <f>IF(PMKAFAAPAYER[[#This Row],[ ]]="Payé",PMKAFAAPAYER[[#This Row],[17.12.2025]],0)</f>
        <v>0</v>
      </c>
      <c r="EA870" s="161"/>
      <c r="EB870" s="166">
        <f>IF(PMKAFAAPAYER[[#This Row],[ ]]="Payé",PMKAFAAPAYER[[#This Row],[24.12.2025]],0)</f>
        <v>0</v>
      </c>
      <c r="EC870" s="161"/>
      <c r="ED870" s="176">
        <f>IF(PMKAFAAPAYER[[#This Row],[ ]]="Payé",PMKAFAAPAYER[[#This Row],[31.12.2025]],0)</f>
        <v>0</v>
      </c>
      <c r="EE870" s="18">
        <f t="shared" si="212"/>
        <v>0</v>
      </c>
      <c r="EF870" s="11">
        <f t="shared" si="213"/>
        <v>0</v>
      </c>
      <c r="EG870" s="16">
        <f>+PMKAFAAPAYER[[#This Row],[CHF]]-PMKAFAAPAYER[[#This Row],[T2025]]</f>
        <v>0</v>
      </c>
    </row>
    <row r="871" spans="1:137" x14ac:dyDescent="0.3">
      <c r="A871" s="9">
        <f t="shared" si="214"/>
        <v>866</v>
      </c>
      <c r="B871" s="250"/>
      <c r="C871" s="251"/>
      <c r="D871" s="252"/>
      <c r="E871" s="253"/>
      <c r="F871" s="265">
        <f t="shared" si="200"/>
        <v>0</v>
      </c>
      <c r="G871" s="254"/>
      <c r="H871" s="255"/>
      <c r="I871" s="256"/>
      <c r="J871" s="14"/>
      <c r="K871" s="14"/>
      <c r="L871" s="14"/>
      <c r="N871" s="15"/>
      <c r="P871" s="258"/>
      <c r="Q871" s="259"/>
      <c r="R871" s="260"/>
      <c r="S871" s="166">
        <f>IF(PMKAFAAPAYER[[#This Row],[ ]]="Payé",PMKAFAAPAYER[[#This Row],[02.01.2025]],0)</f>
        <v>0</v>
      </c>
      <c r="T871" s="234"/>
      <c r="U871" s="166">
        <f>IF(PMKAFAAPAYER[[#This Row],[ ]]="Payé",PMKAFAAPAYER[[#This Row],[09.01.2025]],0)</f>
        <v>0</v>
      </c>
      <c r="V871" s="234"/>
      <c r="W871" s="166">
        <f>IF(PMKAFAAPAYER[[#This Row],[ ]]="Payé",PMKAFAAPAYER[[#This Row],[16.01.2025]],0)</f>
        <v>0</v>
      </c>
      <c r="X871" s="234"/>
      <c r="Y871" s="166">
        <f>IF(PMKAFAAPAYER[[#This Row],[ ]]="Payé",PMKAFAAPAYER[[#This Row],[23.01.2025]],0)</f>
        <v>0</v>
      </c>
      <c r="Z871" s="234"/>
      <c r="AA871" s="176">
        <f>IF(PMKAFAAPAYER[[#This Row],[ ]]="Payé",PMKAFAAPAYER[[#This Row],[30.01.2025]],0)</f>
        <v>0</v>
      </c>
      <c r="AB871" s="32">
        <f t="shared" si="201"/>
        <v>0</v>
      </c>
      <c r="AC871" s="234"/>
      <c r="AD871" s="166">
        <f>IF(PMKAFAAPAYER[[#This Row],[ ]]="Payé",PMKAFAAPAYER[[#This Row],[06.02.2025]],0)</f>
        <v>0</v>
      </c>
      <c r="AE871" s="234"/>
      <c r="AF871" s="166">
        <f>IF(PMKAFAAPAYER[[#This Row],[ ]]="Payé",PMKAFAAPAYER[[#This Row],[13.02.2025]],0)</f>
        <v>0</v>
      </c>
      <c r="AG871" s="234"/>
      <c r="AH871" s="166">
        <f>IF(PMKAFAAPAYER[[#This Row],[ ]]="Payé",PMKAFAAPAYER[[#This Row],[20.02.2025]],0)</f>
        <v>0</v>
      </c>
      <c r="AI871" s="234"/>
      <c r="AJ871" s="176">
        <f>IF(PMKAFAAPAYER[[#This Row],[ ]]="Payé",PMKAFAAPAYER[[#This Row],[27.02.2025]],0)</f>
        <v>0</v>
      </c>
      <c r="AK871" s="47">
        <f t="shared" si="202"/>
        <v>0</v>
      </c>
      <c r="AL871" s="162"/>
      <c r="AM871" s="166">
        <f>IF(PMKAFAAPAYER[[#This Row],[ ]]="Payé",PMKAFAAPAYER[[#This Row],[05.03.2025]],0)</f>
        <v>0</v>
      </c>
      <c r="AN871" s="161"/>
      <c r="AO871" s="166">
        <f>IF(PMKAFAAPAYER[[#This Row],[ ]]="Payé",PMKAFAAPAYER[[#This Row],[12.03.2025]],0)</f>
        <v>0</v>
      </c>
      <c r="AP871" s="161"/>
      <c r="AQ871" s="166">
        <f>IF(PMKAFAAPAYER[[#This Row],[ ]]="Payé",PMKAFAAPAYER[[#This Row],[19.03.2025]],0)</f>
        <v>0</v>
      </c>
      <c r="AR871" s="161"/>
      <c r="AS871" s="176">
        <f>IF(PMKAFAAPAYER[[#This Row],[ ]]="Payé",PMKAFAAPAYER[[#This Row],[26.03.2025]],0)</f>
        <v>0</v>
      </c>
      <c r="AT871" s="17">
        <f t="shared" si="203"/>
        <v>0</v>
      </c>
      <c r="AU871" s="162"/>
      <c r="AV871" s="166">
        <f>IF(PMKAFAAPAYER[[#This Row],[ ]]="Payé",PMKAFAAPAYER[[#This Row],[02.04.2025]],0)</f>
        <v>0</v>
      </c>
      <c r="AW871" s="161"/>
      <c r="AX871" s="166">
        <f>IF(PMKAFAAPAYER[[#This Row],[ ]]="Payé",PMKAFAAPAYER[[#This Row],[09.04.2025]],0)</f>
        <v>0</v>
      </c>
      <c r="AY871" s="161"/>
      <c r="AZ871" s="166">
        <f>IF(PMKAFAAPAYER[[#This Row],[ ]]="Payé",PMKAFAAPAYER[[#This Row],[16.04.2025]],0)</f>
        <v>0</v>
      </c>
      <c r="BA871" s="161"/>
      <c r="BB871" s="166">
        <f>IF(PMKAFAAPAYER[[#This Row],[ ]]="Payé",PMKAFAAPAYER[[#This Row],[23.04.2025]],0)</f>
        <v>0</v>
      </c>
      <c r="BC871" s="161"/>
      <c r="BD871" s="176">
        <f>IF(PMKAFAAPAYER[[#This Row],[ ]]="Payé",PMKAFAAPAYER[[#This Row],[30.04.2025]],0)</f>
        <v>0</v>
      </c>
      <c r="BE871" s="18">
        <f t="shared" si="204"/>
        <v>0</v>
      </c>
      <c r="BF871" s="162"/>
      <c r="BG871" s="166">
        <f>IF(PMKAFAAPAYER[[#This Row],[ ]]="Payé",PMKAFAAPAYER[[#This Row],[07.05.2025]],0)</f>
        <v>0</v>
      </c>
      <c r="BH871" s="161"/>
      <c r="BI871" s="166">
        <f>IF(PMKAFAAPAYER[[#This Row],[ ]]="Payé",PMKAFAAPAYER[[#This Row],[14.05.2025]],0)</f>
        <v>0</v>
      </c>
      <c r="BJ871" s="161"/>
      <c r="BK871" s="166">
        <f>IF(PMKAFAAPAYER[[#This Row],[ ]]="Payé",PMKAFAAPAYER[[#This Row],[21.05.2025]],0)</f>
        <v>0</v>
      </c>
      <c r="BL871" s="161"/>
      <c r="BM871" s="176">
        <f>IF(PMKAFAAPAYER[[#This Row],[ ]]="Payé",PMKAFAAPAYER[[#This Row],[28.05.2025]],0)</f>
        <v>0</v>
      </c>
      <c r="BN871" s="17">
        <f t="shared" si="205"/>
        <v>0</v>
      </c>
      <c r="BO871" s="162"/>
      <c r="BP871" s="166">
        <f>IF(PMKAFAAPAYER[[#This Row],[ ]]="Payé",PMKAFAAPAYER[[#This Row],[04.06.2025]],0)</f>
        <v>0</v>
      </c>
      <c r="BQ871" s="161"/>
      <c r="BR871" s="166">
        <f>IF(PMKAFAAPAYER[[#This Row],[ ]]="Payé",PMKAFAAPAYER[[#This Row],[11.06.2025]],0)</f>
        <v>0</v>
      </c>
      <c r="BS871" s="161"/>
      <c r="BT871" s="166">
        <f>IF(PMKAFAAPAYER[[#This Row],[ ]]="Payé",PMKAFAAPAYER[[#This Row],[18.06.2025]],0)</f>
        <v>0</v>
      </c>
      <c r="BU871" s="161"/>
      <c r="BV871" s="176">
        <f>IF(PMKAFAAPAYER[[#This Row],[ ]]="Payé",PMKAFAAPAYER[[#This Row],[25.06.2025]],0)</f>
        <v>0</v>
      </c>
      <c r="BW871" s="18">
        <f t="shared" si="206"/>
        <v>0</v>
      </c>
      <c r="BX871" s="162"/>
      <c r="BY871" s="166">
        <f>IF(PMKAFAAPAYER[[#This Row],[ ]]="Payé",PMKAFAAPAYER[[#This Row],[02.07.2025]],0)</f>
        <v>0</v>
      </c>
      <c r="BZ871" s="161"/>
      <c r="CA871" s="166">
        <f>IF(PMKAFAAPAYER[[#This Row],[ ]]="Payé",PMKAFAAPAYER[[#This Row],[09.07.2025]],0)</f>
        <v>0</v>
      </c>
      <c r="CB871" s="161"/>
      <c r="CC871" s="166">
        <f>IF(PMKAFAAPAYER[[#This Row],[ ]]="Payé",PMKAFAAPAYER[[#This Row],[16.07.2025]],0)</f>
        <v>0</v>
      </c>
      <c r="CD871" s="161"/>
      <c r="CE871" s="166">
        <f>IF(PMKAFAAPAYER[[#This Row],[ ]]="Payé",PMKAFAAPAYER[[#This Row],[23.07.2025]],0)</f>
        <v>0</v>
      </c>
      <c r="CF871" s="161"/>
      <c r="CG871" s="176">
        <f>IF(PMKAFAAPAYER[[#This Row],[ ]]="Payé",PMKAFAAPAYER[[#This Row],[30.07.2025]],0)</f>
        <v>0</v>
      </c>
      <c r="CH871" s="17">
        <f t="shared" si="207"/>
        <v>0</v>
      </c>
      <c r="CI871" s="162"/>
      <c r="CJ871" s="166">
        <f>IF(PMKAFAAPAYER[[#This Row],[ ]]="Payé",PMKAFAAPAYER[[#This Row],[06.08.2025]],0)</f>
        <v>0</v>
      </c>
      <c r="CK871" s="161"/>
      <c r="CL871" s="166">
        <f>IF(PMKAFAAPAYER[[#This Row],[ ]]="Payé",PMKAFAAPAYER[[#This Row],[13.08.2025]],0)</f>
        <v>0</v>
      </c>
      <c r="CM871" s="161"/>
      <c r="CN871" s="166">
        <f>IF(PMKAFAAPAYER[[#This Row],[ ]]="Payé",PMKAFAAPAYER[[#This Row],[20.08.2025]],0)</f>
        <v>0</v>
      </c>
      <c r="CO871" s="161"/>
      <c r="CP871" s="176">
        <f>IF(PMKAFAAPAYER[[#This Row],[ ]]="Payé",PMKAFAAPAYER[[#This Row],[27.08.2025]],0)</f>
        <v>0</v>
      </c>
      <c r="CQ871" s="18">
        <f t="shared" si="208"/>
        <v>0</v>
      </c>
      <c r="CR871" s="162"/>
      <c r="CS871" s="166">
        <f>IF(PMKAFAAPAYER[[#This Row],[ ]]="Payé",PMKAFAAPAYER[[#This Row],[03.09.2025]],0)</f>
        <v>0</v>
      </c>
      <c r="CT871" s="161"/>
      <c r="CU871" s="166">
        <f>IF(PMKAFAAPAYER[[#This Row],[ ]]="Payé",PMKAFAAPAYER[[#This Row],[10.09.2025]],0)</f>
        <v>0</v>
      </c>
      <c r="CV871" s="161"/>
      <c r="CW871" s="166">
        <f>IF(PMKAFAAPAYER[[#This Row],[ ]]="Payé",PMKAFAAPAYER[[#This Row],[17.09.2025]],0)</f>
        <v>0</v>
      </c>
      <c r="CX871" s="161"/>
      <c r="CY871" s="176">
        <f>IF(PMKAFAAPAYER[[#This Row],[ ]]="Payé",PMKAFAAPAYER[[#This Row],[24.09.2025]],0)</f>
        <v>0</v>
      </c>
      <c r="CZ871" s="17">
        <f t="shared" si="209"/>
        <v>0</v>
      </c>
      <c r="DA871" s="162"/>
      <c r="DB871" s="166">
        <f>IF(PMKAFAAPAYER[[#This Row],[ ]]="Payé",PMKAFAAPAYER[[#This Row],[01.10.2025]],0)</f>
        <v>0</v>
      </c>
      <c r="DC871" s="161"/>
      <c r="DD871" s="166">
        <f>IF(PMKAFAAPAYER[[#This Row],[ ]]="Payé",PMKAFAAPAYER[[#This Row],[08.10.2025]],0)</f>
        <v>0</v>
      </c>
      <c r="DE871" s="161"/>
      <c r="DF871" s="166">
        <f>IF(PMKAFAAPAYER[[#This Row],[ ]]="Payé",PMKAFAAPAYER[[#This Row],[15.10.2025]],0)</f>
        <v>0</v>
      </c>
      <c r="DG871" s="161"/>
      <c r="DH871" s="166">
        <f>IF(PMKAFAAPAYER[[#This Row],[ ]]="Payé",PMKAFAAPAYER[[#This Row],[22.10.2025]],0)</f>
        <v>0</v>
      </c>
      <c r="DI871" s="161"/>
      <c r="DJ871" s="176">
        <f>IF(PMKAFAAPAYER[[#This Row],[ ]]="Payé",PMKAFAAPAYER[[#This Row],[29.10.2025]],0)</f>
        <v>0</v>
      </c>
      <c r="DK871" s="18">
        <f t="shared" si="210"/>
        <v>0</v>
      </c>
      <c r="DL871" s="162"/>
      <c r="DM871" s="166">
        <f>IF(PMKAFAAPAYER[[#This Row],[ ]]="Payé",PMKAFAAPAYER[[#This Row],[05.11.2025]],0)</f>
        <v>0</v>
      </c>
      <c r="DN871" s="161"/>
      <c r="DO871" s="166">
        <f>IF(PMKAFAAPAYER[[#This Row],[ ]]="Payé",PMKAFAAPAYER[[#This Row],[12.11.2025]],0)</f>
        <v>0</v>
      </c>
      <c r="DP871" s="161"/>
      <c r="DQ871" s="166">
        <f>IF(PMKAFAAPAYER[[#This Row],[ ]]="Payé",PMKAFAAPAYER[[#This Row],[19.11.2025]],0)</f>
        <v>0</v>
      </c>
      <c r="DR871" s="161"/>
      <c r="DS871" s="176">
        <f>IF(PMKAFAAPAYER[[#This Row],[ ]]="Payé",PMKAFAAPAYER[[#This Row],[26.11.2025]],0)</f>
        <v>0</v>
      </c>
      <c r="DT871" s="17">
        <f t="shared" si="211"/>
        <v>0</v>
      </c>
      <c r="DU871" s="162"/>
      <c r="DV871" s="166">
        <f>IF(PMKAFAAPAYER[[#This Row],[ ]]="Payé",PMKAFAAPAYER[[#This Row],[03.12.2025]],0)</f>
        <v>0</v>
      </c>
      <c r="DW871" s="161"/>
      <c r="DX871" s="166">
        <f>IF(PMKAFAAPAYER[[#This Row],[ ]]="Payé",PMKAFAAPAYER[[#This Row],[10.12.2025]],0)</f>
        <v>0</v>
      </c>
      <c r="DY871" s="161"/>
      <c r="DZ871" s="166">
        <f>IF(PMKAFAAPAYER[[#This Row],[ ]]="Payé",PMKAFAAPAYER[[#This Row],[17.12.2025]],0)</f>
        <v>0</v>
      </c>
      <c r="EA871" s="161"/>
      <c r="EB871" s="166">
        <f>IF(PMKAFAAPAYER[[#This Row],[ ]]="Payé",PMKAFAAPAYER[[#This Row],[24.12.2025]],0)</f>
        <v>0</v>
      </c>
      <c r="EC871" s="161"/>
      <c r="ED871" s="176">
        <f>IF(PMKAFAAPAYER[[#This Row],[ ]]="Payé",PMKAFAAPAYER[[#This Row],[31.12.2025]],0)</f>
        <v>0</v>
      </c>
      <c r="EE871" s="18">
        <f t="shared" si="212"/>
        <v>0</v>
      </c>
      <c r="EF871" s="11">
        <f t="shared" si="213"/>
        <v>0</v>
      </c>
      <c r="EG871" s="16">
        <f>+PMKAFAAPAYER[[#This Row],[CHF]]-PMKAFAAPAYER[[#This Row],[T2025]]</f>
        <v>0</v>
      </c>
    </row>
    <row r="872" spans="1:137" x14ac:dyDescent="0.3">
      <c r="A872" s="9">
        <f t="shared" si="214"/>
        <v>867</v>
      </c>
      <c r="B872" s="250"/>
      <c r="C872" s="251"/>
      <c r="D872" s="252"/>
      <c r="E872" s="253"/>
      <c r="F872" s="265">
        <f t="shared" si="200"/>
        <v>0</v>
      </c>
      <c r="G872" s="254"/>
      <c r="H872" s="255"/>
      <c r="I872" s="256"/>
      <c r="J872" s="14"/>
      <c r="K872" s="14"/>
      <c r="L872" s="14"/>
      <c r="N872" s="15"/>
      <c r="P872" s="258"/>
      <c r="Q872" s="259"/>
      <c r="R872" s="260"/>
      <c r="S872" s="166">
        <f>IF(PMKAFAAPAYER[[#This Row],[ ]]="Payé",PMKAFAAPAYER[[#This Row],[02.01.2025]],0)</f>
        <v>0</v>
      </c>
      <c r="T872" s="234"/>
      <c r="U872" s="166">
        <f>IF(PMKAFAAPAYER[[#This Row],[ ]]="Payé",PMKAFAAPAYER[[#This Row],[09.01.2025]],0)</f>
        <v>0</v>
      </c>
      <c r="V872" s="234"/>
      <c r="W872" s="166">
        <f>IF(PMKAFAAPAYER[[#This Row],[ ]]="Payé",PMKAFAAPAYER[[#This Row],[16.01.2025]],0)</f>
        <v>0</v>
      </c>
      <c r="X872" s="234"/>
      <c r="Y872" s="166">
        <f>IF(PMKAFAAPAYER[[#This Row],[ ]]="Payé",PMKAFAAPAYER[[#This Row],[23.01.2025]],0)</f>
        <v>0</v>
      </c>
      <c r="Z872" s="234"/>
      <c r="AA872" s="176">
        <f>IF(PMKAFAAPAYER[[#This Row],[ ]]="Payé",PMKAFAAPAYER[[#This Row],[30.01.2025]],0)</f>
        <v>0</v>
      </c>
      <c r="AB872" s="32">
        <f t="shared" si="201"/>
        <v>0</v>
      </c>
      <c r="AC872" s="234"/>
      <c r="AD872" s="166">
        <f>IF(PMKAFAAPAYER[[#This Row],[ ]]="Payé",PMKAFAAPAYER[[#This Row],[06.02.2025]],0)</f>
        <v>0</v>
      </c>
      <c r="AE872" s="234"/>
      <c r="AF872" s="166">
        <f>IF(PMKAFAAPAYER[[#This Row],[ ]]="Payé",PMKAFAAPAYER[[#This Row],[13.02.2025]],0)</f>
        <v>0</v>
      </c>
      <c r="AG872" s="234"/>
      <c r="AH872" s="166">
        <f>IF(PMKAFAAPAYER[[#This Row],[ ]]="Payé",PMKAFAAPAYER[[#This Row],[20.02.2025]],0)</f>
        <v>0</v>
      </c>
      <c r="AI872" s="234"/>
      <c r="AJ872" s="176">
        <f>IF(PMKAFAAPAYER[[#This Row],[ ]]="Payé",PMKAFAAPAYER[[#This Row],[27.02.2025]],0)</f>
        <v>0</v>
      </c>
      <c r="AK872" s="47">
        <f t="shared" si="202"/>
        <v>0</v>
      </c>
      <c r="AL872" s="162"/>
      <c r="AM872" s="166">
        <f>IF(PMKAFAAPAYER[[#This Row],[ ]]="Payé",PMKAFAAPAYER[[#This Row],[05.03.2025]],0)</f>
        <v>0</v>
      </c>
      <c r="AN872" s="161"/>
      <c r="AO872" s="166">
        <f>IF(PMKAFAAPAYER[[#This Row],[ ]]="Payé",PMKAFAAPAYER[[#This Row],[12.03.2025]],0)</f>
        <v>0</v>
      </c>
      <c r="AP872" s="161"/>
      <c r="AQ872" s="166">
        <f>IF(PMKAFAAPAYER[[#This Row],[ ]]="Payé",PMKAFAAPAYER[[#This Row],[19.03.2025]],0)</f>
        <v>0</v>
      </c>
      <c r="AR872" s="161"/>
      <c r="AS872" s="176">
        <f>IF(PMKAFAAPAYER[[#This Row],[ ]]="Payé",PMKAFAAPAYER[[#This Row],[26.03.2025]],0)</f>
        <v>0</v>
      </c>
      <c r="AT872" s="17">
        <f t="shared" si="203"/>
        <v>0</v>
      </c>
      <c r="AU872" s="162"/>
      <c r="AV872" s="166">
        <f>IF(PMKAFAAPAYER[[#This Row],[ ]]="Payé",PMKAFAAPAYER[[#This Row],[02.04.2025]],0)</f>
        <v>0</v>
      </c>
      <c r="AW872" s="161"/>
      <c r="AX872" s="166">
        <f>IF(PMKAFAAPAYER[[#This Row],[ ]]="Payé",PMKAFAAPAYER[[#This Row],[09.04.2025]],0)</f>
        <v>0</v>
      </c>
      <c r="AY872" s="161"/>
      <c r="AZ872" s="166">
        <f>IF(PMKAFAAPAYER[[#This Row],[ ]]="Payé",PMKAFAAPAYER[[#This Row],[16.04.2025]],0)</f>
        <v>0</v>
      </c>
      <c r="BA872" s="161"/>
      <c r="BB872" s="166">
        <f>IF(PMKAFAAPAYER[[#This Row],[ ]]="Payé",PMKAFAAPAYER[[#This Row],[23.04.2025]],0)</f>
        <v>0</v>
      </c>
      <c r="BC872" s="161"/>
      <c r="BD872" s="176">
        <f>IF(PMKAFAAPAYER[[#This Row],[ ]]="Payé",PMKAFAAPAYER[[#This Row],[30.04.2025]],0)</f>
        <v>0</v>
      </c>
      <c r="BE872" s="18">
        <f t="shared" si="204"/>
        <v>0</v>
      </c>
      <c r="BF872" s="162"/>
      <c r="BG872" s="166">
        <f>IF(PMKAFAAPAYER[[#This Row],[ ]]="Payé",PMKAFAAPAYER[[#This Row],[07.05.2025]],0)</f>
        <v>0</v>
      </c>
      <c r="BH872" s="161"/>
      <c r="BI872" s="166">
        <f>IF(PMKAFAAPAYER[[#This Row],[ ]]="Payé",PMKAFAAPAYER[[#This Row],[14.05.2025]],0)</f>
        <v>0</v>
      </c>
      <c r="BJ872" s="161"/>
      <c r="BK872" s="166">
        <f>IF(PMKAFAAPAYER[[#This Row],[ ]]="Payé",PMKAFAAPAYER[[#This Row],[21.05.2025]],0)</f>
        <v>0</v>
      </c>
      <c r="BL872" s="161"/>
      <c r="BM872" s="176">
        <f>IF(PMKAFAAPAYER[[#This Row],[ ]]="Payé",PMKAFAAPAYER[[#This Row],[28.05.2025]],0)</f>
        <v>0</v>
      </c>
      <c r="BN872" s="17">
        <f t="shared" si="205"/>
        <v>0</v>
      </c>
      <c r="BO872" s="162"/>
      <c r="BP872" s="166">
        <f>IF(PMKAFAAPAYER[[#This Row],[ ]]="Payé",PMKAFAAPAYER[[#This Row],[04.06.2025]],0)</f>
        <v>0</v>
      </c>
      <c r="BQ872" s="161"/>
      <c r="BR872" s="166">
        <f>IF(PMKAFAAPAYER[[#This Row],[ ]]="Payé",PMKAFAAPAYER[[#This Row],[11.06.2025]],0)</f>
        <v>0</v>
      </c>
      <c r="BS872" s="161"/>
      <c r="BT872" s="166">
        <f>IF(PMKAFAAPAYER[[#This Row],[ ]]="Payé",PMKAFAAPAYER[[#This Row],[18.06.2025]],0)</f>
        <v>0</v>
      </c>
      <c r="BU872" s="161"/>
      <c r="BV872" s="176">
        <f>IF(PMKAFAAPAYER[[#This Row],[ ]]="Payé",PMKAFAAPAYER[[#This Row],[25.06.2025]],0)</f>
        <v>0</v>
      </c>
      <c r="BW872" s="18">
        <f t="shared" si="206"/>
        <v>0</v>
      </c>
      <c r="BX872" s="162"/>
      <c r="BY872" s="166">
        <f>IF(PMKAFAAPAYER[[#This Row],[ ]]="Payé",PMKAFAAPAYER[[#This Row],[02.07.2025]],0)</f>
        <v>0</v>
      </c>
      <c r="BZ872" s="161"/>
      <c r="CA872" s="166">
        <f>IF(PMKAFAAPAYER[[#This Row],[ ]]="Payé",PMKAFAAPAYER[[#This Row],[09.07.2025]],0)</f>
        <v>0</v>
      </c>
      <c r="CB872" s="161"/>
      <c r="CC872" s="166">
        <f>IF(PMKAFAAPAYER[[#This Row],[ ]]="Payé",PMKAFAAPAYER[[#This Row],[16.07.2025]],0)</f>
        <v>0</v>
      </c>
      <c r="CD872" s="161"/>
      <c r="CE872" s="166">
        <f>IF(PMKAFAAPAYER[[#This Row],[ ]]="Payé",PMKAFAAPAYER[[#This Row],[23.07.2025]],0)</f>
        <v>0</v>
      </c>
      <c r="CF872" s="161"/>
      <c r="CG872" s="176">
        <f>IF(PMKAFAAPAYER[[#This Row],[ ]]="Payé",PMKAFAAPAYER[[#This Row],[30.07.2025]],0)</f>
        <v>0</v>
      </c>
      <c r="CH872" s="17">
        <f t="shared" si="207"/>
        <v>0</v>
      </c>
      <c r="CI872" s="162"/>
      <c r="CJ872" s="166">
        <f>IF(PMKAFAAPAYER[[#This Row],[ ]]="Payé",PMKAFAAPAYER[[#This Row],[06.08.2025]],0)</f>
        <v>0</v>
      </c>
      <c r="CK872" s="161"/>
      <c r="CL872" s="166">
        <f>IF(PMKAFAAPAYER[[#This Row],[ ]]="Payé",PMKAFAAPAYER[[#This Row],[13.08.2025]],0)</f>
        <v>0</v>
      </c>
      <c r="CM872" s="161"/>
      <c r="CN872" s="166">
        <f>IF(PMKAFAAPAYER[[#This Row],[ ]]="Payé",PMKAFAAPAYER[[#This Row],[20.08.2025]],0)</f>
        <v>0</v>
      </c>
      <c r="CO872" s="161"/>
      <c r="CP872" s="176">
        <f>IF(PMKAFAAPAYER[[#This Row],[ ]]="Payé",PMKAFAAPAYER[[#This Row],[27.08.2025]],0)</f>
        <v>0</v>
      </c>
      <c r="CQ872" s="18">
        <f t="shared" si="208"/>
        <v>0</v>
      </c>
      <c r="CR872" s="162"/>
      <c r="CS872" s="166">
        <f>IF(PMKAFAAPAYER[[#This Row],[ ]]="Payé",PMKAFAAPAYER[[#This Row],[03.09.2025]],0)</f>
        <v>0</v>
      </c>
      <c r="CT872" s="161"/>
      <c r="CU872" s="166">
        <f>IF(PMKAFAAPAYER[[#This Row],[ ]]="Payé",PMKAFAAPAYER[[#This Row],[10.09.2025]],0)</f>
        <v>0</v>
      </c>
      <c r="CV872" s="161"/>
      <c r="CW872" s="166">
        <f>IF(PMKAFAAPAYER[[#This Row],[ ]]="Payé",PMKAFAAPAYER[[#This Row],[17.09.2025]],0)</f>
        <v>0</v>
      </c>
      <c r="CX872" s="161"/>
      <c r="CY872" s="176">
        <f>IF(PMKAFAAPAYER[[#This Row],[ ]]="Payé",PMKAFAAPAYER[[#This Row],[24.09.2025]],0)</f>
        <v>0</v>
      </c>
      <c r="CZ872" s="17">
        <f t="shared" si="209"/>
        <v>0</v>
      </c>
      <c r="DA872" s="162"/>
      <c r="DB872" s="166">
        <f>IF(PMKAFAAPAYER[[#This Row],[ ]]="Payé",PMKAFAAPAYER[[#This Row],[01.10.2025]],0)</f>
        <v>0</v>
      </c>
      <c r="DC872" s="161"/>
      <c r="DD872" s="166">
        <f>IF(PMKAFAAPAYER[[#This Row],[ ]]="Payé",PMKAFAAPAYER[[#This Row],[08.10.2025]],0)</f>
        <v>0</v>
      </c>
      <c r="DE872" s="161"/>
      <c r="DF872" s="166">
        <f>IF(PMKAFAAPAYER[[#This Row],[ ]]="Payé",PMKAFAAPAYER[[#This Row],[15.10.2025]],0)</f>
        <v>0</v>
      </c>
      <c r="DG872" s="161"/>
      <c r="DH872" s="166">
        <f>IF(PMKAFAAPAYER[[#This Row],[ ]]="Payé",PMKAFAAPAYER[[#This Row],[22.10.2025]],0)</f>
        <v>0</v>
      </c>
      <c r="DI872" s="161"/>
      <c r="DJ872" s="176">
        <f>IF(PMKAFAAPAYER[[#This Row],[ ]]="Payé",PMKAFAAPAYER[[#This Row],[29.10.2025]],0)</f>
        <v>0</v>
      </c>
      <c r="DK872" s="18">
        <f t="shared" si="210"/>
        <v>0</v>
      </c>
      <c r="DL872" s="162"/>
      <c r="DM872" s="166">
        <f>IF(PMKAFAAPAYER[[#This Row],[ ]]="Payé",PMKAFAAPAYER[[#This Row],[05.11.2025]],0)</f>
        <v>0</v>
      </c>
      <c r="DN872" s="161"/>
      <c r="DO872" s="166">
        <f>IF(PMKAFAAPAYER[[#This Row],[ ]]="Payé",PMKAFAAPAYER[[#This Row],[12.11.2025]],0)</f>
        <v>0</v>
      </c>
      <c r="DP872" s="161"/>
      <c r="DQ872" s="166">
        <f>IF(PMKAFAAPAYER[[#This Row],[ ]]="Payé",PMKAFAAPAYER[[#This Row],[19.11.2025]],0)</f>
        <v>0</v>
      </c>
      <c r="DR872" s="161"/>
      <c r="DS872" s="176">
        <f>IF(PMKAFAAPAYER[[#This Row],[ ]]="Payé",PMKAFAAPAYER[[#This Row],[26.11.2025]],0)</f>
        <v>0</v>
      </c>
      <c r="DT872" s="17">
        <f t="shared" si="211"/>
        <v>0</v>
      </c>
      <c r="DU872" s="162"/>
      <c r="DV872" s="166">
        <f>IF(PMKAFAAPAYER[[#This Row],[ ]]="Payé",PMKAFAAPAYER[[#This Row],[03.12.2025]],0)</f>
        <v>0</v>
      </c>
      <c r="DW872" s="161"/>
      <c r="DX872" s="166">
        <f>IF(PMKAFAAPAYER[[#This Row],[ ]]="Payé",PMKAFAAPAYER[[#This Row],[10.12.2025]],0)</f>
        <v>0</v>
      </c>
      <c r="DY872" s="161"/>
      <c r="DZ872" s="166">
        <f>IF(PMKAFAAPAYER[[#This Row],[ ]]="Payé",PMKAFAAPAYER[[#This Row],[17.12.2025]],0)</f>
        <v>0</v>
      </c>
      <c r="EA872" s="161"/>
      <c r="EB872" s="166">
        <f>IF(PMKAFAAPAYER[[#This Row],[ ]]="Payé",PMKAFAAPAYER[[#This Row],[24.12.2025]],0)</f>
        <v>0</v>
      </c>
      <c r="EC872" s="161"/>
      <c r="ED872" s="176">
        <f>IF(PMKAFAAPAYER[[#This Row],[ ]]="Payé",PMKAFAAPAYER[[#This Row],[31.12.2025]],0)</f>
        <v>0</v>
      </c>
      <c r="EE872" s="18">
        <f t="shared" si="212"/>
        <v>0</v>
      </c>
      <c r="EF872" s="11">
        <f t="shared" si="213"/>
        <v>0</v>
      </c>
      <c r="EG872" s="16">
        <f>+PMKAFAAPAYER[[#This Row],[CHF]]-PMKAFAAPAYER[[#This Row],[T2025]]</f>
        <v>0</v>
      </c>
    </row>
    <row r="873" spans="1:137" x14ac:dyDescent="0.3">
      <c r="A873" s="9">
        <f t="shared" si="214"/>
        <v>868</v>
      </c>
      <c r="B873" s="250"/>
      <c r="C873" s="251"/>
      <c r="D873" s="252"/>
      <c r="E873" s="253"/>
      <c r="F873" s="265">
        <f t="shared" si="200"/>
        <v>0</v>
      </c>
      <c r="G873" s="254"/>
      <c r="H873" s="255"/>
      <c r="I873" s="256"/>
      <c r="J873" s="14"/>
      <c r="K873" s="14"/>
      <c r="L873" s="14"/>
      <c r="N873" s="15"/>
      <c r="P873" s="258"/>
      <c r="Q873" s="259"/>
      <c r="R873" s="260"/>
      <c r="S873" s="166">
        <f>IF(PMKAFAAPAYER[[#This Row],[ ]]="Payé",PMKAFAAPAYER[[#This Row],[02.01.2025]],0)</f>
        <v>0</v>
      </c>
      <c r="T873" s="234"/>
      <c r="U873" s="166">
        <f>IF(PMKAFAAPAYER[[#This Row],[ ]]="Payé",PMKAFAAPAYER[[#This Row],[09.01.2025]],0)</f>
        <v>0</v>
      </c>
      <c r="V873" s="234"/>
      <c r="W873" s="166">
        <f>IF(PMKAFAAPAYER[[#This Row],[ ]]="Payé",PMKAFAAPAYER[[#This Row],[16.01.2025]],0)</f>
        <v>0</v>
      </c>
      <c r="X873" s="234"/>
      <c r="Y873" s="166">
        <f>IF(PMKAFAAPAYER[[#This Row],[ ]]="Payé",PMKAFAAPAYER[[#This Row],[23.01.2025]],0)</f>
        <v>0</v>
      </c>
      <c r="Z873" s="234"/>
      <c r="AA873" s="176">
        <f>IF(PMKAFAAPAYER[[#This Row],[ ]]="Payé",PMKAFAAPAYER[[#This Row],[30.01.2025]],0)</f>
        <v>0</v>
      </c>
      <c r="AB873" s="32">
        <f t="shared" si="201"/>
        <v>0</v>
      </c>
      <c r="AC873" s="234"/>
      <c r="AD873" s="166">
        <f>IF(PMKAFAAPAYER[[#This Row],[ ]]="Payé",PMKAFAAPAYER[[#This Row],[06.02.2025]],0)</f>
        <v>0</v>
      </c>
      <c r="AE873" s="234"/>
      <c r="AF873" s="166">
        <f>IF(PMKAFAAPAYER[[#This Row],[ ]]="Payé",PMKAFAAPAYER[[#This Row],[13.02.2025]],0)</f>
        <v>0</v>
      </c>
      <c r="AG873" s="234"/>
      <c r="AH873" s="166">
        <f>IF(PMKAFAAPAYER[[#This Row],[ ]]="Payé",PMKAFAAPAYER[[#This Row],[20.02.2025]],0)</f>
        <v>0</v>
      </c>
      <c r="AI873" s="234"/>
      <c r="AJ873" s="176">
        <f>IF(PMKAFAAPAYER[[#This Row],[ ]]="Payé",PMKAFAAPAYER[[#This Row],[27.02.2025]],0)</f>
        <v>0</v>
      </c>
      <c r="AK873" s="47">
        <f t="shared" si="202"/>
        <v>0</v>
      </c>
      <c r="AL873" s="162"/>
      <c r="AM873" s="166">
        <f>IF(PMKAFAAPAYER[[#This Row],[ ]]="Payé",PMKAFAAPAYER[[#This Row],[05.03.2025]],0)</f>
        <v>0</v>
      </c>
      <c r="AN873" s="161"/>
      <c r="AO873" s="166">
        <f>IF(PMKAFAAPAYER[[#This Row],[ ]]="Payé",PMKAFAAPAYER[[#This Row],[12.03.2025]],0)</f>
        <v>0</v>
      </c>
      <c r="AP873" s="161"/>
      <c r="AQ873" s="166">
        <f>IF(PMKAFAAPAYER[[#This Row],[ ]]="Payé",PMKAFAAPAYER[[#This Row],[19.03.2025]],0)</f>
        <v>0</v>
      </c>
      <c r="AR873" s="161"/>
      <c r="AS873" s="176">
        <f>IF(PMKAFAAPAYER[[#This Row],[ ]]="Payé",PMKAFAAPAYER[[#This Row],[26.03.2025]],0)</f>
        <v>0</v>
      </c>
      <c r="AT873" s="17">
        <f t="shared" si="203"/>
        <v>0</v>
      </c>
      <c r="AU873" s="162"/>
      <c r="AV873" s="166">
        <f>IF(PMKAFAAPAYER[[#This Row],[ ]]="Payé",PMKAFAAPAYER[[#This Row],[02.04.2025]],0)</f>
        <v>0</v>
      </c>
      <c r="AW873" s="161"/>
      <c r="AX873" s="166">
        <f>IF(PMKAFAAPAYER[[#This Row],[ ]]="Payé",PMKAFAAPAYER[[#This Row],[09.04.2025]],0)</f>
        <v>0</v>
      </c>
      <c r="AY873" s="161"/>
      <c r="AZ873" s="166">
        <f>IF(PMKAFAAPAYER[[#This Row],[ ]]="Payé",PMKAFAAPAYER[[#This Row],[16.04.2025]],0)</f>
        <v>0</v>
      </c>
      <c r="BA873" s="161"/>
      <c r="BB873" s="166">
        <f>IF(PMKAFAAPAYER[[#This Row],[ ]]="Payé",PMKAFAAPAYER[[#This Row],[23.04.2025]],0)</f>
        <v>0</v>
      </c>
      <c r="BC873" s="161"/>
      <c r="BD873" s="176">
        <f>IF(PMKAFAAPAYER[[#This Row],[ ]]="Payé",PMKAFAAPAYER[[#This Row],[30.04.2025]],0)</f>
        <v>0</v>
      </c>
      <c r="BE873" s="18">
        <f t="shared" si="204"/>
        <v>0</v>
      </c>
      <c r="BF873" s="162"/>
      <c r="BG873" s="166">
        <f>IF(PMKAFAAPAYER[[#This Row],[ ]]="Payé",PMKAFAAPAYER[[#This Row],[07.05.2025]],0)</f>
        <v>0</v>
      </c>
      <c r="BH873" s="161"/>
      <c r="BI873" s="166">
        <f>IF(PMKAFAAPAYER[[#This Row],[ ]]="Payé",PMKAFAAPAYER[[#This Row],[14.05.2025]],0)</f>
        <v>0</v>
      </c>
      <c r="BJ873" s="161"/>
      <c r="BK873" s="166">
        <f>IF(PMKAFAAPAYER[[#This Row],[ ]]="Payé",PMKAFAAPAYER[[#This Row],[21.05.2025]],0)</f>
        <v>0</v>
      </c>
      <c r="BL873" s="161"/>
      <c r="BM873" s="176">
        <f>IF(PMKAFAAPAYER[[#This Row],[ ]]="Payé",PMKAFAAPAYER[[#This Row],[28.05.2025]],0)</f>
        <v>0</v>
      </c>
      <c r="BN873" s="17">
        <f t="shared" si="205"/>
        <v>0</v>
      </c>
      <c r="BO873" s="162"/>
      <c r="BP873" s="166">
        <f>IF(PMKAFAAPAYER[[#This Row],[ ]]="Payé",PMKAFAAPAYER[[#This Row],[04.06.2025]],0)</f>
        <v>0</v>
      </c>
      <c r="BQ873" s="161"/>
      <c r="BR873" s="166">
        <f>IF(PMKAFAAPAYER[[#This Row],[ ]]="Payé",PMKAFAAPAYER[[#This Row],[11.06.2025]],0)</f>
        <v>0</v>
      </c>
      <c r="BS873" s="161"/>
      <c r="BT873" s="166">
        <f>IF(PMKAFAAPAYER[[#This Row],[ ]]="Payé",PMKAFAAPAYER[[#This Row],[18.06.2025]],0)</f>
        <v>0</v>
      </c>
      <c r="BU873" s="161"/>
      <c r="BV873" s="176">
        <f>IF(PMKAFAAPAYER[[#This Row],[ ]]="Payé",PMKAFAAPAYER[[#This Row],[25.06.2025]],0)</f>
        <v>0</v>
      </c>
      <c r="BW873" s="18">
        <f t="shared" si="206"/>
        <v>0</v>
      </c>
      <c r="BX873" s="162"/>
      <c r="BY873" s="166">
        <f>IF(PMKAFAAPAYER[[#This Row],[ ]]="Payé",PMKAFAAPAYER[[#This Row],[02.07.2025]],0)</f>
        <v>0</v>
      </c>
      <c r="BZ873" s="161"/>
      <c r="CA873" s="166">
        <f>IF(PMKAFAAPAYER[[#This Row],[ ]]="Payé",PMKAFAAPAYER[[#This Row],[09.07.2025]],0)</f>
        <v>0</v>
      </c>
      <c r="CB873" s="161"/>
      <c r="CC873" s="166">
        <f>IF(PMKAFAAPAYER[[#This Row],[ ]]="Payé",PMKAFAAPAYER[[#This Row],[16.07.2025]],0)</f>
        <v>0</v>
      </c>
      <c r="CD873" s="161"/>
      <c r="CE873" s="166">
        <f>IF(PMKAFAAPAYER[[#This Row],[ ]]="Payé",PMKAFAAPAYER[[#This Row],[23.07.2025]],0)</f>
        <v>0</v>
      </c>
      <c r="CF873" s="161"/>
      <c r="CG873" s="176">
        <f>IF(PMKAFAAPAYER[[#This Row],[ ]]="Payé",PMKAFAAPAYER[[#This Row],[30.07.2025]],0)</f>
        <v>0</v>
      </c>
      <c r="CH873" s="17">
        <f t="shared" si="207"/>
        <v>0</v>
      </c>
      <c r="CI873" s="162"/>
      <c r="CJ873" s="166">
        <f>IF(PMKAFAAPAYER[[#This Row],[ ]]="Payé",PMKAFAAPAYER[[#This Row],[06.08.2025]],0)</f>
        <v>0</v>
      </c>
      <c r="CK873" s="161"/>
      <c r="CL873" s="166">
        <f>IF(PMKAFAAPAYER[[#This Row],[ ]]="Payé",PMKAFAAPAYER[[#This Row],[13.08.2025]],0)</f>
        <v>0</v>
      </c>
      <c r="CM873" s="161"/>
      <c r="CN873" s="166">
        <f>IF(PMKAFAAPAYER[[#This Row],[ ]]="Payé",PMKAFAAPAYER[[#This Row],[20.08.2025]],0)</f>
        <v>0</v>
      </c>
      <c r="CO873" s="161"/>
      <c r="CP873" s="176">
        <f>IF(PMKAFAAPAYER[[#This Row],[ ]]="Payé",PMKAFAAPAYER[[#This Row],[27.08.2025]],0)</f>
        <v>0</v>
      </c>
      <c r="CQ873" s="18">
        <f t="shared" si="208"/>
        <v>0</v>
      </c>
      <c r="CR873" s="162"/>
      <c r="CS873" s="166">
        <f>IF(PMKAFAAPAYER[[#This Row],[ ]]="Payé",PMKAFAAPAYER[[#This Row],[03.09.2025]],0)</f>
        <v>0</v>
      </c>
      <c r="CT873" s="161"/>
      <c r="CU873" s="166">
        <f>IF(PMKAFAAPAYER[[#This Row],[ ]]="Payé",PMKAFAAPAYER[[#This Row],[10.09.2025]],0)</f>
        <v>0</v>
      </c>
      <c r="CV873" s="161"/>
      <c r="CW873" s="166">
        <f>IF(PMKAFAAPAYER[[#This Row],[ ]]="Payé",PMKAFAAPAYER[[#This Row],[17.09.2025]],0)</f>
        <v>0</v>
      </c>
      <c r="CX873" s="161"/>
      <c r="CY873" s="176">
        <f>IF(PMKAFAAPAYER[[#This Row],[ ]]="Payé",PMKAFAAPAYER[[#This Row],[24.09.2025]],0)</f>
        <v>0</v>
      </c>
      <c r="CZ873" s="17">
        <f t="shared" si="209"/>
        <v>0</v>
      </c>
      <c r="DA873" s="162"/>
      <c r="DB873" s="166">
        <f>IF(PMKAFAAPAYER[[#This Row],[ ]]="Payé",PMKAFAAPAYER[[#This Row],[01.10.2025]],0)</f>
        <v>0</v>
      </c>
      <c r="DC873" s="161"/>
      <c r="DD873" s="166">
        <f>IF(PMKAFAAPAYER[[#This Row],[ ]]="Payé",PMKAFAAPAYER[[#This Row],[08.10.2025]],0)</f>
        <v>0</v>
      </c>
      <c r="DE873" s="161"/>
      <c r="DF873" s="166">
        <f>IF(PMKAFAAPAYER[[#This Row],[ ]]="Payé",PMKAFAAPAYER[[#This Row],[15.10.2025]],0)</f>
        <v>0</v>
      </c>
      <c r="DG873" s="161"/>
      <c r="DH873" s="166">
        <f>IF(PMKAFAAPAYER[[#This Row],[ ]]="Payé",PMKAFAAPAYER[[#This Row],[22.10.2025]],0)</f>
        <v>0</v>
      </c>
      <c r="DI873" s="161"/>
      <c r="DJ873" s="176">
        <f>IF(PMKAFAAPAYER[[#This Row],[ ]]="Payé",PMKAFAAPAYER[[#This Row],[29.10.2025]],0)</f>
        <v>0</v>
      </c>
      <c r="DK873" s="18">
        <f t="shared" si="210"/>
        <v>0</v>
      </c>
      <c r="DL873" s="162"/>
      <c r="DM873" s="166">
        <f>IF(PMKAFAAPAYER[[#This Row],[ ]]="Payé",PMKAFAAPAYER[[#This Row],[05.11.2025]],0)</f>
        <v>0</v>
      </c>
      <c r="DN873" s="161"/>
      <c r="DO873" s="166">
        <f>IF(PMKAFAAPAYER[[#This Row],[ ]]="Payé",PMKAFAAPAYER[[#This Row],[12.11.2025]],0)</f>
        <v>0</v>
      </c>
      <c r="DP873" s="161"/>
      <c r="DQ873" s="166">
        <f>IF(PMKAFAAPAYER[[#This Row],[ ]]="Payé",PMKAFAAPAYER[[#This Row],[19.11.2025]],0)</f>
        <v>0</v>
      </c>
      <c r="DR873" s="161"/>
      <c r="DS873" s="176">
        <f>IF(PMKAFAAPAYER[[#This Row],[ ]]="Payé",PMKAFAAPAYER[[#This Row],[26.11.2025]],0)</f>
        <v>0</v>
      </c>
      <c r="DT873" s="17">
        <f t="shared" si="211"/>
        <v>0</v>
      </c>
      <c r="DU873" s="162"/>
      <c r="DV873" s="166">
        <f>IF(PMKAFAAPAYER[[#This Row],[ ]]="Payé",PMKAFAAPAYER[[#This Row],[03.12.2025]],0)</f>
        <v>0</v>
      </c>
      <c r="DW873" s="161"/>
      <c r="DX873" s="166">
        <f>IF(PMKAFAAPAYER[[#This Row],[ ]]="Payé",PMKAFAAPAYER[[#This Row],[10.12.2025]],0)</f>
        <v>0</v>
      </c>
      <c r="DY873" s="161"/>
      <c r="DZ873" s="166">
        <f>IF(PMKAFAAPAYER[[#This Row],[ ]]="Payé",PMKAFAAPAYER[[#This Row],[17.12.2025]],0)</f>
        <v>0</v>
      </c>
      <c r="EA873" s="161"/>
      <c r="EB873" s="166">
        <f>IF(PMKAFAAPAYER[[#This Row],[ ]]="Payé",PMKAFAAPAYER[[#This Row],[24.12.2025]],0)</f>
        <v>0</v>
      </c>
      <c r="EC873" s="161"/>
      <c r="ED873" s="176">
        <f>IF(PMKAFAAPAYER[[#This Row],[ ]]="Payé",PMKAFAAPAYER[[#This Row],[31.12.2025]],0)</f>
        <v>0</v>
      </c>
      <c r="EE873" s="18">
        <f t="shared" si="212"/>
        <v>0</v>
      </c>
      <c r="EF873" s="11">
        <f t="shared" si="213"/>
        <v>0</v>
      </c>
      <c r="EG873" s="16">
        <f>+PMKAFAAPAYER[[#This Row],[CHF]]-PMKAFAAPAYER[[#This Row],[T2025]]</f>
        <v>0</v>
      </c>
    </row>
    <row r="874" spans="1:137" x14ac:dyDescent="0.3">
      <c r="A874" s="9">
        <f t="shared" si="214"/>
        <v>869</v>
      </c>
      <c r="B874" s="250"/>
      <c r="C874" s="251"/>
      <c r="D874" s="252"/>
      <c r="E874" s="253"/>
      <c r="F874" s="265">
        <f t="shared" si="200"/>
        <v>0</v>
      </c>
      <c r="G874" s="254"/>
      <c r="H874" s="255"/>
      <c r="I874" s="256"/>
      <c r="J874" s="14"/>
      <c r="K874" s="14"/>
      <c r="L874" s="14"/>
      <c r="N874" s="15"/>
      <c r="P874" s="258"/>
      <c r="Q874" s="259"/>
      <c r="R874" s="260"/>
      <c r="S874" s="166">
        <f>IF(PMKAFAAPAYER[[#This Row],[ ]]="Payé",PMKAFAAPAYER[[#This Row],[02.01.2025]],0)</f>
        <v>0</v>
      </c>
      <c r="T874" s="234"/>
      <c r="U874" s="166">
        <f>IF(PMKAFAAPAYER[[#This Row],[ ]]="Payé",PMKAFAAPAYER[[#This Row],[09.01.2025]],0)</f>
        <v>0</v>
      </c>
      <c r="V874" s="234"/>
      <c r="W874" s="166">
        <f>IF(PMKAFAAPAYER[[#This Row],[ ]]="Payé",PMKAFAAPAYER[[#This Row],[16.01.2025]],0)</f>
        <v>0</v>
      </c>
      <c r="X874" s="234"/>
      <c r="Y874" s="166">
        <f>IF(PMKAFAAPAYER[[#This Row],[ ]]="Payé",PMKAFAAPAYER[[#This Row],[23.01.2025]],0)</f>
        <v>0</v>
      </c>
      <c r="Z874" s="234"/>
      <c r="AA874" s="176">
        <f>IF(PMKAFAAPAYER[[#This Row],[ ]]="Payé",PMKAFAAPAYER[[#This Row],[30.01.2025]],0)</f>
        <v>0</v>
      </c>
      <c r="AB874" s="32">
        <f t="shared" si="201"/>
        <v>0</v>
      </c>
      <c r="AC874" s="234"/>
      <c r="AD874" s="166">
        <f>IF(PMKAFAAPAYER[[#This Row],[ ]]="Payé",PMKAFAAPAYER[[#This Row],[06.02.2025]],0)</f>
        <v>0</v>
      </c>
      <c r="AE874" s="234"/>
      <c r="AF874" s="166">
        <f>IF(PMKAFAAPAYER[[#This Row],[ ]]="Payé",PMKAFAAPAYER[[#This Row],[13.02.2025]],0)</f>
        <v>0</v>
      </c>
      <c r="AG874" s="234"/>
      <c r="AH874" s="166">
        <f>IF(PMKAFAAPAYER[[#This Row],[ ]]="Payé",PMKAFAAPAYER[[#This Row],[20.02.2025]],0)</f>
        <v>0</v>
      </c>
      <c r="AI874" s="234"/>
      <c r="AJ874" s="176">
        <f>IF(PMKAFAAPAYER[[#This Row],[ ]]="Payé",PMKAFAAPAYER[[#This Row],[27.02.2025]],0)</f>
        <v>0</v>
      </c>
      <c r="AK874" s="47">
        <f t="shared" si="202"/>
        <v>0</v>
      </c>
      <c r="AL874" s="162"/>
      <c r="AM874" s="166">
        <f>IF(PMKAFAAPAYER[[#This Row],[ ]]="Payé",PMKAFAAPAYER[[#This Row],[05.03.2025]],0)</f>
        <v>0</v>
      </c>
      <c r="AN874" s="161"/>
      <c r="AO874" s="166">
        <f>IF(PMKAFAAPAYER[[#This Row],[ ]]="Payé",PMKAFAAPAYER[[#This Row],[12.03.2025]],0)</f>
        <v>0</v>
      </c>
      <c r="AP874" s="161"/>
      <c r="AQ874" s="166">
        <f>IF(PMKAFAAPAYER[[#This Row],[ ]]="Payé",PMKAFAAPAYER[[#This Row],[19.03.2025]],0)</f>
        <v>0</v>
      </c>
      <c r="AR874" s="161"/>
      <c r="AS874" s="176">
        <f>IF(PMKAFAAPAYER[[#This Row],[ ]]="Payé",PMKAFAAPAYER[[#This Row],[26.03.2025]],0)</f>
        <v>0</v>
      </c>
      <c r="AT874" s="17">
        <f t="shared" si="203"/>
        <v>0</v>
      </c>
      <c r="AU874" s="162"/>
      <c r="AV874" s="166">
        <f>IF(PMKAFAAPAYER[[#This Row],[ ]]="Payé",PMKAFAAPAYER[[#This Row],[02.04.2025]],0)</f>
        <v>0</v>
      </c>
      <c r="AW874" s="161"/>
      <c r="AX874" s="166">
        <f>IF(PMKAFAAPAYER[[#This Row],[ ]]="Payé",PMKAFAAPAYER[[#This Row],[09.04.2025]],0)</f>
        <v>0</v>
      </c>
      <c r="AY874" s="161"/>
      <c r="AZ874" s="166">
        <f>IF(PMKAFAAPAYER[[#This Row],[ ]]="Payé",PMKAFAAPAYER[[#This Row],[16.04.2025]],0)</f>
        <v>0</v>
      </c>
      <c r="BA874" s="161"/>
      <c r="BB874" s="166">
        <f>IF(PMKAFAAPAYER[[#This Row],[ ]]="Payé",PMKAFAAPAYER[[#This Row],[23.04.2025]],0)</f>
        <v>0</v>
      </c>
      <c r="BC874" s="161"/>
      <c r="BD874" s="176">
        <f>IF(PMKAFAAPAYER[[#This Row],[ ]]="Payé",PMKAFAAPAYER[[#This Row],[30.04.2025]],0)</f>
        <v>0</v>
      </c>
      <c r="BE874" s="18">
        <f t="shared" si="204"/>
        <v>0</v>
      </c>
      <c r="BF874" s="162"/>
      <c r="BG874" s="166">
        <f>IF(PMKAFAAPAYER[[#This Row],[ ]]="Payé",PMKAFAAPAYER[[#This Row],[07.05.2025]],0)</f>
        <v>0</v>
      </c>
      <c r="BH874" s="161"/>
      <c r="BI874" s="166">
        <f>IF(PMKAFAAPAYER[[#This Row],[ ]]="Payé",PMKAFAAPAYER[[#This Row],[14.05.2025]],0)</f>
        <v>0</v>
      </c>
      <c r="BJ874" s="161"/>
      <c r="BK874" s="166">
        <f>IF(PMKAFAAPAYER[[#This Row],[ ]]="Payé",PMKAFAAPAYER[[#This Row],[21.05.2025]],0)</f>
        <v>0</v>
      </c>
      <c r="BL874" s="161"/>
      <c r="BM874" s="176">
        <f>IF(PMKAFAAPAYER[[#This Row],[ ]]="Payé",PMKAFAAPAYER[[#This Row],[28.05.2025]],0)</f>
        <v>0</v>
      </c>
      <c r="BN874" s="17">
        <f t="shared" si="205"/>
        <v>0</v>
      </c>
      <c r="BO874" s="162"/>
      <c r="BP874" s="166">
        <f>IF(PMKAFAAPAYER[[#This Row],[ ]]="Payé",PMKAFAAPAYER[[#This Row],[04.06.2025]],0)</f>
        <v>0</v>
      </c>
      <c r="BQ874" s="161"/>
      <c r="BR874" s="166">
        <f>IF(PMKAFAAPAYER[[#This Row],[ ]]="Payé",PMKAFAAPAYER[[#This Row],[11.06.2025]],0)</f>
        <v>0</v>
      </c>
      <c r="BS874" s="161"/>
      <c r="BT874" s="166">
        <f>IF(PMKAFAAPAYER[[#This Row],[ ]]="Payé",PMKAFAAPAYER[[#This Row],[18.06.2025]],0)</f>
        <v>0</v>
      </c>
      <c r="BU874" s="161"/>
      <c r="BV874" s="176">
        <f>IF(PMKAFAAPAYER[[#This Row],[ ]]="Payé",PMKAFAAPAYER[[#This Row],[25.06.2025]],0)</f>
        <v>0</v>
      </c>
      <c r="BW874" s="18">
        <f t="shared" si="206"/>
        <v>0</v>
      </c>
      <c r="BX874" s="162"/>
      <c r="BY874" s="166">
        <f>IF(PMKAFAAPAYER[[#This Row],[ ]]="Payé",PMKAFAAPAYER[[#This Row],[02.07.2025]],0)</f>
        <v>0</v>
      </c>
      <c r="BZ874" s="161"/>
      <c r="CA874" s="166">
        <f>IF(PMKAFAAPAYER[[#This Row],[ ]]="Payé",PMKAFAAPAYER[[#This Row],[09.07.2025]],0)</f>
        <v>0</v>
      </c>
      <c r="CB874" s="161"/>
      <c r="CC874" s="166">
        <f>IF(PMKAFAAPAYER[[#This Row],[ ]]="Payé",PMKAFAAPAYER[[#This Row],[16.07.2025]],0)</f>
        <v>0</v>
      </c>
      <c r="CD874" s="161"/>
      <c r="CE874" s="166">
        <f>IF(PMKAFAAPAYER[[#This Row],[ ]]="Payé",PMKAFAAPAYER[[#This Row],[23.07.2025]],0)</f>
        <v>0</v>
      </c>
      <c r="CF874" s="161"/>
      <c r="CG874" s="176">
        <f>IF(PMKAFAAPAYER[[#This Row],[ ]]="Payé",PMKAFAAPAYER[[#This Row],[30.07.2025]],0)</f>
        <v>0</v>
      </c>
      <c r="CH874" s="17">
        <f t="shared" si="207"/>
        <v>0</v>
      </c>
      <c r="CI874" s="162"/>
      <c r="CJ874" s="166">
        <f>IF(PMKAFAAPAYER[[#This Row],[ ]]="Payé",PMKAFAAPAYER[[#This Row],[06.08.2025]],0)</f>
        <v>0</v>
      </c>
      <c r="CK874" s="161"/>
      <c r="CL874" s="166">
        <f>IF(PMKAFAAPAYER[[#This Row],[ ]]="Payé",PMKAFAAPAYER[[#This Row],[13.08.2025]],0)</f>
        <v>0</v>
      </c>
      <c r="CM874" s="161"/>
      <c r="CN874" s="166">
        <f>IF(PMKAFAAPAYER[[#This Row],[ ]]="Payé",PMKAFAAPAYER[[#This Row],[20.08.2025]],0)</f>
        <v>0</v>
      </c>
      <c r="CO874" s="161"/>
      <c r="CP874" s="176">
        <f>IF(PMKAFAAPAYER[[#This Row],[ ]]="Payé",PMKAFAAPAYER[[#This Row],[27.08.2025]],0)</f>
        <v>0</v>
      </c>
      <c r="CQ874" s="18">
        <f t="shared" si="208"/>
        <v>0</v>
      </c>
      <c r="CR874" s="162"/>
      <c r="CS874" s="166">
        <f>IF(PMKAFAAPAYER[[#This Row],[ ]]="Payé",PMKAFAAPAYER[[#This Row],[03.09.2025]],0)</f>
        <v>0</v>
      </c>
      <c r="CT874" s="161"/>
      <c r="CU874" s="166">
        <f>IF(PMKAFAAPAYER[[#This Row],[ ]]="Payé",PMKAFAAPAYER[[#This Row],[10.09.2025]],0)</f>
        <v>0</v>
      </c>
      <c r="CV874" s="161"/>
      <c r="CW874" s="166">
        <f>IF(PMKAFAAPAYER[[#This Row],[ ]]="Payé",PMKAFAAPAYER[[#This Row],[17.09.2025]],0)</f>
        <v>0</v>
      </c>
      <c r="CX874" s="161"/>
      <c r="CY874" s="176">
        <f>IF(PMKAFAAPAYER[[#This Row],[ ]]="Payé",PMKAFAAPAYER[[#This Row],[24.09.2025]],0)</f>
        <v>0</v>
      </c>
      <c r="CZ874" s="17">
        <f t="shared" si="209"/>
        <v>0</v>
      </c>
      <c r="DA874" s="162"/>
      <c r="DB874" s="166">
        <f>IF(PMKAFAAPAYER[[#This Row],[ ]]="Payé",PMKAFAAPAYER[[#This Row],[01.10.2025]],0)</f>
        <v>0</v>
      </c>
      <c r="DC874" s="161"/>
      <c r="DD874" s="166">
        <f>IF(PMKAFAAPAYER[[#This Row],[ ]]="Payé",PMKAFAAPAYER[[#This Row],[08.10.2025]],0)</f>
        <v>0</v>
      </c>
      <c r="DE874" s="161"/>
      <c r="DF874" s="166">
        <f>IF(PMKAFAAPAYER[[#This Row],[ ]]="Payé",PMKAFAAPAYER[[#This Row],[15.10.2025]],0)</f>
        <v>0</v>
      </c>
      <c r="DG874" s="161"/>
      <c r="DH874" s="166">
        <f>IF(PMKAFAAPAYER[[#This Row],[ ]]="Payé",PMKAFAAPAYER[[#This Row],[22.10.2025]],0)</f>
        <v>0</v>
      </c>
      <c r="DI874" s="161"/>
      <c r="DJ874" s="176">
        <f>IF(PMKAFAAPAYER[[#This Row],[ ]]="Payé",PMKAFAAPAYER[[#This Row],[29.10.2025]],0)</f>
        <v>0</v>
      </c>
      <c r="DK874" s="18">
        <f t="shared" si="210"/>
        <v>0</v>
      </c>
      <c r="DL874" s="162"/>
      <c r="DM874" s="166">
        <f>IF(PMKAFAAPAYER[[#This Row],[ ]]="Payé",PMKAFAAPAYER[[#This Row],[05.11.2025]],0)</f>
        <v>0</v>
      </c>
      <c r="DN874" s="161"/>
      <c r="DO874" s="166">
        <f>IF(PMKAFAAPAYER[[#This Row],[ ]]="Payé",PMKAFAAPAYER[[#This Row],[12.11.2025]],0)</f>
        <v>0</v>
      </c>
      <c r="DP874" s="161"/>
      <c r="DQ874" s="166">
        <f>IF(PMKAFAAPAYER[[#This Row],[ ]]="Payé",PMKAFAAPAYER[[#This Row],[19.11.2025]],0)</f>
        <v>0</v>
      </c>
      <c r="DR874" s="161"/>
      <c r="DS874" s="176">
        <f>IF(PMKAFAAPAYER[[#This Row],[ ]]="Payé",PMKAFAAPAYER[[#This Row],[26.11.2025]],0)</f>
        <v>0</v>
      </c>
      <c r="DT874" s="17">
        <f t="shared" si="211"/>
        <v>0</v>
      </c>
      <c r="DU874" s="162"/>
      <c r="DV874" s="166">
        <f>IF(PMKAFAAPAYER[[#This Row],[ ]]="Payé",PMKAFAAPAYER[[#This Row],[03.12.2025]],0)</f>
        <v>0</v>
      </c>
      <c r="DW874" s="161"/>
      <c r="DX874" s="166">
        <f>IF(PMKAFAAPAYER[[#This Row],[ ]]="Payé",PMKAFAAPAYER[[#This Row],[10.12.2025]],0)</f>
        <v>0</v>
      </c>
      <c r="DY874" s="161"/>
      <c r="DZ874" s="166">
        <f>IF(PMKAFAAPAYER[[#This Row],[ ]]="Payé",PMKAFAAPAYER[[#This Row],[17.12.2025]],0)</f>
        <v>0</v>
      </c>
      <c r="EA874" s="161"/>
      <c r="EB874" s="166">
        <f>IF(PMKAFAAPAYER[[#This Row],[ ]]="Payé",PMKAFAAPAYER[[#This Row],[24.12.2025]],0)</f>
        <v>0</v>
      </c>
      <c r="EC874" s="161"/>
      <c r="ED874" s="176">
        <f>IF(PMKAFAAPAYER[[#This Row],[ ]]="Payé",PMKAFAAPAYER[[#This Row],[31.12.2025]],0)</f>
        <v>0</v>
      </c>
      <c r="EE874" s="18">
        <f t="shared" si="212"/>
        <v>0</v>
      </c>
      <c r="EF874" s="11">
        <f t="shared" si="213"/>
        <v>0</v>
      </c>
      <c r="EG874" s="16">
        <f>+PMKAFAAPAYER[[#This Row],[CHF]]-PMKAFAAPAYER[[#This Row],[T2025]]</f>
        <v>0</v>
      </c>
    </row>
    <row r="875" spans="1:137" x14ac:dyDescent="0.3">
      <c r="A875" s="9">
        <f t="shared" si="214"/>
        <v>870</v>
      </c>
      <c r="B875" s="250"/>
      <c r="C875" s="251"/>
      <c r="D875" s="252"/>
      <c r="E875" s="253"/>
      <c r="F875" s="265">
        <f t="shared" si="200"/>
        <v>0</v>
      </c>
      <c r="G875" s="254"/>
      <c r="H875" s="255"/>
      <c r="I875" s="256"/>
      <c r="J875" s="14"/>
      <c r="K875" s="14"/>
      <c r="L875" s="14"/>
      <c r="N875" s="15"/>
      <c r="P875" s="258"/>
      <c r="Q875" s="259"/>
      <c r="R875" s="260"/>
      <c r="S875" s="166">
        <f>IF(PMKAFAAPAYER[[#This Row],[ ]]="Payé",PMKAFAAPAYER[[#This Row],[02.01.2025]],0)</f>
        <v>0</v>
      </c>
      <c r="T875" s="234"/>
      <c r="U875" s="166">
        <f>IF(PMKAFAAPAYER[[#This Row],[ ]]="Payé",PMKAFAAPAYER[[#This Row],[09.01.2025]],0)</f>
        <v>0</v>
      </c>
      <c r="V875" s="234"/>
      <c r="W875" s="166">
        <f>IF(PMKAFAAPAYER[[#This Row],[ ]]="Payé",PMKAFAAPAYER[[#This Row],[16.01.2025]],0)</f>
        <v>0</v>
      </c>
      <c r="X875" s="234"/>
      <c r="Y875" s="166">
        <f>IF(PMKAFAAPAYER[[#This Row],[ ]]="Payé",PMKAFAAPAYER[[#This Row],[23.01.2025]],0)</f>
        <v>0</v>
      </c>
      <c r="Z875" s="234"/>
      <c r="AA875" s="176">
        <f>IF(PMKAFAAPAYER[[#This Row],[ ]]="Payé",PMKAFAAPAYER[[#This Row],[30.01.2025]],0)</f>
        <v>0</v>
      </c>
      <c r="AB875" s="32">
        <f t="shared" si="201"/>
        <v>0</v>
      </c>
      <c r="AC875" s="234"/>
      <c r="AD875" s="166">
        <f>IF(PMKAFAAPAYER[[#This Row],[ ]]="Payé",PMKAFAAPAYER[[#This Row],[06.02.2025]],0)</f>
        <v>0</v>
      </c>
      <c r="AE875" s="234"/>
      <c r="AF875" s="166">
        <f>IF(PMKAFAAPAYER[[#This Row],[ ]]="Payé",PMKAFAAPAYER[[#This Row],[13.02.2025]],0)</f>
        <v>0</v>
      </c>
      <c r="AG875" s="234"/>
      <c r="AH875" s="166">
        <f>IF(PMKAFAAPAYER[[#This Row],[ ]]="Payé",PMKAFAAPAYER[[#This Row],[20.02.2025]],0)</f>
        <v>0</v>
      </c>
      <c r="AI875" s="234"/>
      <c r="AJ875" s="176">
        <f>IF(PMKAFAAPAYER[[#This Row],[ ]]="Payé",PMKAFAAPAYER[[#This Row],[27.02.2025]],0)</f>
        <v>0</v>
      </c>
      <c r="AK875" s="47">
        <f t="shared" si="202"/>
        <v>0</v>
      </c>
      <c r="AL875" s="162"/>
      <c r="AM875" s="166">
        <f>IF(PMKAFAAPAYER[[#This Row],[ ]]="Payé",PMKAFAAPAYER[[#This Row],[05.03.2025]],0)</f>
        <v>0</v>
      </c>
      <c r="AN875" s="161"/>
      <c r="AO875" s="166">
        <f>IF(PMKAFAAPAYER[[#This Row],[ ]]="Payé",PMKAFAAPAYER[[#This Row],[12.03.2025]],0)</f>
        <v>0</v>
      </c>
      <c r="AP875" s="161"/>
      <c r="AQ875" s="166">
        <f>IF(PMKAFAAPAYER[[#This Row],[ ]]="Payé",PMKAFAAPAYER[[#This Row],[19.03.2025]],0)</f>
        <v>0</v>
      </c>
      <c r="AR875" s="161"/>
      <c r="AS875" s="176">
        <f>IF(PMKAFAAPAYER[[#This Row],[ ]]="Payé",PMKAFAAPAYER[[#This Row],[26.03.2025]],0)</f>
        <v>0</v>
      </c>
      <c r="AT875" s="17">
        <f t="shared" si="203"/>
        <v>0</v>
      </c>
      <c r="AU875" s="162"/>
      <c r="AV875" s="166">
        <f>IF(PMKAFAAPAYER[[#This Row],[ ]]="Payé",PMKAFAAPAYER[[#This Row],[02.04.2025]],0)</f>
        <v>0</v>
      </c>
      <c r="AW875" s="161"/>
      <c r="AX875" s="166">
        <f>IF(PMKAFAAPAYER[[#This Row],[ ]]="Payé",PMKAFAAPAYER[[#This Row],[09.04.2025]],0)</f>
        <v>0</v>
      </c>
      <c r="AY875" s="161"/>
      <c r="AZ875" s="166">
        <f>IF(PMKAFAAPAYER[[#This Row],[ ]]="Payé",PMKAFAAPAYER[[#This Row],[16.04.2025]],0)</f>
        <v>0</v>
      </c>
      <c r="BA875" s="161"/>
      <c r="BB875" s="166">
        <f>IF(PMKAFAAPAYER[[#This Row],[ ]]="Payé",PMKAFAAPAYER[[#This Row],[23.04.2025]],0)</f>
        <v>0</v>
      </c>
      <c r="BC875" s="161"/>
      <c r="BD875" s="176">
        <f>IF(PMKAFAAPAYER[[#This Row],[ ]]="Payé",PMKAFAAPAYER[[#This Row],[30.04.2025]],0)</f>
        <v>0</v>
      </c>
      <c r="BE875" s="18">
        <f t="shared" si="204"/>
        <v>0</v>
      </c>
      <c r="BF875" s="162"/>
      <c r="BG875" s="166">
        <f>IF(PMKAFAAPAYER[[#This Row],[ ]]="Payé",PMKAFAAPAYER[[#This Row],[07.05.2025]],0)</f>
        <v>0</v>
      </c>
      <c r="BH875" s="161"/>
      <c r="BI875" s="166">
        <f>IF(PMKAFAAPAYER[[#This Row],[ ]]="Payé",PMKAFAAPAYER[[#This Row],[14.05.2025]],0)</f>
        <v>0</v>
      </c>
      <c r="BJ875" s="161"/>
      <c r="BK875" s="166">
        <f>IF(PMKAFAAPAYER[[#This Row],[ ]]="Payé",PMKAFAAPAYER[[#This Row],[21.05.2025]],0)</f>
        <v>0</v>
      </c>
      <c r="BL875" s="161"/>
      <c r="BM875" s="176">
        <f>IF(PMKAFAAPAYER[[#This Row],[ ]]="Payé",PMKAFAAPAYER[[#This Row],[28.05.2025]],0)</f>
        <v>0</v>
      </c>
      <c r="BN875" s="17">
        <f t="shared" si="205"/>
        <v>0</v>
      </c>
      <c r="BO875" s="162"/>
      <c r="BP875" s="166">
        <f>IF(PMKAFAAPAYER[[#This Row],[ ]]="Payé",PMKAFAAPAYER[[#This Row],[04.06.2025]],0)</f>
        <v>0</v>
      </c>
      <c r="BQ875" s="161"/>
      <c r="BR875" s="166">
        <f>IF(PMKAFAAPAYER[[#This Row],[ ]]="Payé",PMKAFAAPAYER[[#This Row],[11.06.2025]],0)</f>
        <v>0</v>
      </c>
      <c r="BS875" s="161"/>
      <c r="BT875" s="166">
        <f>IF(PMKAFAAPAYER[[#This Row],[ ]]="Payé",PMKAFAAPAYER[[#This Row],[18.06.2025]],0)</f>
        <v>0</v>
      </c>
      <c r="BU875" s="161"/>
      <c r="BV875" s="176">
        <f>IF(PMKAFAAPAYER[[#This Row],[ ]]="Payé",PMKAFAAPAYER[[#This Row],[25.06.2025]],0)</f>
        <v>0</v>
      </c>
      <c r="BW875" s="18">
        <f t="shared" si="206"/>
        <v>0</v>
      </c>
      <c r="BX875" s="162"/>
      <c r="BY875" s="166">
        <f>IF(PMKAFAAPAYER[[#This Row],[ ]]="Payé",PMKAFAAPAYER[[#This Row],[02.07.2025]],0)</f>
        <v>0</v>
      </c>
      <c r="BZ875" s="161"/>
      <c r="CA875" s="166">
        <f>IF(PMKAFAAPAYER[[#This Row],[ ]]="Payé",PMKAFAAPAYER[[#This Row],[09.07.2025]],0)</f>
        <v>0</v>
      </c>
      <c r="CB875" s="161"/>
      <c r="CC875" s="166">
        <f>IF(PMKAFAAPAYER[[#This Row],[ ]]="Payé",PMKAFAAPAYER[[#This Row],[16.07.2025]],0)</f>
        <v>0</v>
      </c>
      <c r="CD875" s="161"/>
      <c r="CE875" s="166">
        <f>IF(PMKAFAAPAYER[[#This Row],[ ]]="Payé",PMKAFAAPAYER[[#This Row],[23.07.2025]],0)</f>
        <v>0</v>
      </c>
      <c r="CF875" s="161"/>
      <c r="CG875" s="176">
        <f>IF(PMKAFAAPAYER[[#This Row],[ ]]="Payé",PMKAFAAPAYER[[#This Row],[30.07.2025]],0)</f>
        <v>0</v>
      </c>
      <c r="CH875" s="17">
        <f t="shared" si="207"/>
        <v>0</v>
      </c>
      <c r="CI875" s="162"/>
      <c r="CJ875" s="166">
        <f>IF(PMKAFAAPAYER[[#This Row],[ ]]="Payé",PMKAFAAPAYER[[#This Row],[06.08.2025]],0)</f>
        <v>0</v>
      </c>
      <c r="CK875" s="161"/>
      <c r="CL875" s="166">
        <f>IF(PMKAFAAPAYER[[#This Row],[ ]]="Payé",PMKAFAAPAYER[[#This Row],[13.08.2025]],0)</f>
        <v>0</v>
      </c>
      <c r="CM875" s="161"/>
      <c r="CN875" s="166">
        <f>IF(PMKAFAAPAYER[[#This Row],[ ]]="Payé",PMKAFAAPAYER[[#This Row],[20.08.2025]],0)</f>
        <v>0</v>
      </c>
      <c r="CO875" s="161"/>
      <c r="CP875" s="176">
        <f>IF(PMKAFAAPAYER[[#This Row],[ ]]="Payé",PMKAFAAPAYER[[#This Row],[27.08.2025]],0)</f>
        <v>0</v>
      </c>
      <c r="CQ875" s="18">
        <f t="shared" si="208"/>
        <v>0</v>
      </c>
      <c r="CR875" s="162"/>
      <c r="CS875" s="166">
        <f>IF(PMKAFAAPAYER[[#This Row],[ ]]="Payé",PMKAFAAPAYER[[#This Row],[03.09.2025]],0)</f>
        <v>0</v>
      </c>
      <c r="CT875" s="161"/>
      <c r="CU875" s="166">
        <f>IF(PMKAFAAPAYER[[#This Row],[ ]]="Payé",PMKAFAAPAYER[[#This Row],[10.09.2025]],0)</f>
        <v>0</v>
      </c>
      <c r="CV875" s="161"/>
      <c r="CW875" s="166">
        <f>IF(PMKAFAAPAYER[[#This Row],[ ]]="Payé",PMKAFAAPAYER[[#This Row],[17.09.2025]],0)</f>
        <v>0</v>
      </c>
      <c r="CX875" s="161"/>
      <c r="CY875" s="176">
        <f>IF(PMKAFAAPAYER[[#This Row],[ ]]="Payé",PMKAFAAPAYER[[#This Row],[24.09.2025]],0)</f>
        <v>0</v>
      </c>
      <c r="CZ875" s="17">
        <f t="shared" si="209"/>
        <v>0</v>
      </c>
      <c r="DA875" s="162"/>
      <c r="DB875" s="166">
        <f>IF(PMKAFAAPAYER[[#This Row],[ ]]="Payé",PMKAFAAPAYER[[#This Row],[01.10.2025]],0)</f>
        <v>0</v>
      </c>
      <c r="DC875" s="161"/>
      <c r="DD875" s="166">
        <f>IF(PMKAFAAPAYER[[#This Row],[ ]]="Payé",PMKAFAAPAYER[[#This Row],[08.10.2025]],0)</f>
        <v>0</v>
      </c>
      <c r="DE875" s="161"/>
      <c r="DF875" s="166">
        <f>IF(PMKAFAAPAYER[[#This Row],[ ]]="Payé",PMKAFAAPAYER[[#This Row],[15.10.2025]],0)</f>
        <v>0</v>
      </c>
      <c r="DG875" s="161"/>
      <c r="DH875" s="166">
        <f>IF(PMKAFAAPAYER[[#This Row],[ ]]="Payé",PMKAFAAPAYER[[#This Row],[22.10.2025]],0)</f>
        <v>0</v>
      </c>
      <c r="DI875" s="161"/>
      <c r="DJ875" s="176">
        <f>IF(PMKAFAAPAYER[[#This Row],[ ]]="Payé",PMKAFAAPAYER[[#This Row],[29.10.2025]],0)</f>
        <v>0</v>
      </c>
      <c r="DK875" s="18">
        <f t="shared" si="210"/>
        <v>0</v>
      </c>
      <c r="DL875" s="162"/>
      <c r="DM875" s="166">
        <f>IF(PMKAFAAPAYER[[#This Row],[ ]]="Payé",PMKAFAAPAYER[[#This Row],[05.11.2025]],0)</f>
        <v>0</v>
      </c>
      <c r="DN875" s="161"/>
      <c r="DO875" s="166">
        <f>IF(PMKAFAAPAYER[[#This Row],[ ]]="Payé",PMKAFAAPAYER[[#This Row],[12.11.2025]],0)</f>
        <v>0</v>
      </c>
      <c r="DP875" s="161"/>
      <c r="DQ875" s="166">
        <f>IF(PMKAFAAPAYER[[#This Row],[ ]]="Payé",PMKAFAAPAYER[[#This Row],[19.11.2025]],0)</f>
        <v>0</v>
      </c>
      <c r="DR875" s="161"/>
      <c r="DS875" s="176">
        <f>IF(PMKAFAAPAYER[[#This Row],[ ]]="Payé",PMKAFAAPAYER[[#This Row],[26.11.2025]],0)</f>
        <v>0</v>
      </c>
      <c r="DT875" s="17">
        <f t="shared" si="211"/>
        <v>0</v>
      </c>
      <c r="DU875" s="162"/>
      <c r="DV875" s="166">
        <f>IF(PMKAFAAPAYER[[#This Row],[ ]]="Payé",PMKAFAAPAYER[[#This Row],[03.12.2025]],0)</f>
        <v>0</v>
      </c>
      <c r="DW875" s="161"/>
      <c r="DX875" s="166">
        <f>IF(PMKAFAAPAYER[[#This Row],[ ]]="Payé",PMKAFAAPAYER[[#This Row],[10.12.2025]],0)</f>
        <v>0</v>
      </c>
      <c r="DY875" s="161"/>
      <c r="DZ875" s="166">
        <f>IF(PMKAFAAPAYER[[#This Row],[ ]]="Payé",PMKAFAAPAYER[[#This Row],[17.12.2025]],0)</f>
        <v>0</v>
      </c>
      <c r="EA875" s="161"/>
      <c r="EB875" s="166">
        <f>IF(PMKAFAAPAYER[[#This Row],[ ]]="Payé",PMKAFAAPAYER[[#This Row],[24.12.2025]],0)</f>
        <v>0</v>
      </c>
      <c r="EC875" s="161"/>
      <c r="ED875" s="176">
        <f>IF(PMKAFAAPAYER[[#This Row],[ ]]="Payé",PMKAFAAPAYER[[#This Row],[31.12.2025]],0)</f>
        <v>0</v>
      </c>
      <c r="EE875" s="18">
        <f t="shared" si="212"/>
        <v>0</v>
      </c>
      <c r="EF875" s="11">
        <f t="shared" si="213"/>
        <v>0</v>
      </c>
      <c r="EG875" s="16">
        <f>+PMKAFAAPAYER[[#This Row],[CHF]]-PMKAFAAPAYER[[#This Row],[T2025]]</f>
        <v>0</v>
      </c>
    </row>
    <row r="876" spans="1:137" x14ac:dyDescent="0.3">
      <c r="A876" s="9">
        <f t="shared" si="214"/>
        <v>871</v>
      </c>
      <c r="B876" s="250"/>
      <c r="C876" s="251"/>
      <c r="D876" s="252"/>
      <c r="E876" s="253"/>
      <c r="F876" s="265">
        <f t="shared" si="200"/>
        <v>0</v>
      </c>
      <c r="G876" s="254"/>
      <c r="H876" s="255"/>
      <c r="I876" s="256"/>
      <c r="J876" s="14"/>
      <c r="K876" s="14"/>
      <c r="L876" s="14"/>
      <c r="N876" s="15"/>
      <c r="P876" s="258"/>
      <c r="Q876" s="259"/>
      <c r="R876" s="260"/>
      <c r="S876" s="166">
        <f>IF(PMKAFAAPAYER[[#This Row],[ ]]="Payé",PMKAFAAPAYER[[#This Row],[02.01.2025]],0)</f>
        <v>0</v>
      </c>
      <c r="T876" s="234"/>
      <c r="U876" s="166">
        <f>IF(PMKAFAAPAYER[[#This Row],[ ]]="Payé",PMKAFAAPAYER[[#This Row],[09.01.2025]],0)</f>
        <v>0</v>
      </c>
      <c r="V876" s="234"/>
      <c r="W876" s="166">
        <f>IF(PMKAFAAPAYER[[#This Row],[ ]]="Payé",PMKAFAAPAYER[[#This Row],[16.01.2025]],0)</f>
        <v>0</v>
      </c>
      <c r="X876" s="234"/>
      <c r="Y876" s="166">
        <f>IF(PMKAFAAPAYER[[#This Row],[ ]]="Payé",PMKAFAAPAYER[[#This Row],[23.01.2025]],0)</f>
        <v>0</v>
      </c>
      <c r="Z876" s="234"/>
      <c r="AA876" s="176">
        <f>IF(PMKAFAAPAYER[[#This Row],[ ]]="Payé",PMKAFAAPAYER[[#This Row],[30.01.2025]],0)</f>
        <v>0</v>
      </c>
      <c r="AB876" s="32">
        <f t="shared" si="201"/>
        <v>0</v>
      </c>
      <c r="AC876" s="234"/>
      <c r="AD876" s="166">
        <f>IF(PMKAFAAPAYER[[#This Row],[ ]]="Payé",PMKAFAAPAYER[[#This Row],[06.02.2025]],0)</f>
        <v>0</v>
      </c>
      <c r="AE876" s="234"/>
      <c r="AF876" s="166">
        <f>IF(PMKAFAAPAYER[[#This Row],[ ]]="Payé",PMKAFAAPAYER[[#This Row],[13.02.2025]],0)</f>
        <v>0</v>
      </c>
      <c r="AG876" s="234"/>
      <c r="AH876" s="166">
        <f>IF(PMKAFAAPAYER[[#This Row],[ ]]="Payé",PMKAFAAPAYER[[#This Row],[20.02.2025]],0)</f>
        <v>0</v>
      </c>
      <c r="AI876" s="234"/>
      <c r="AJ876" s="176">
        <f>IF(PMKAFAAPAYER[[#This Row],[ ]]="Payé",PMKAFAAPAYER[[#This Row],[27.02.2025]],0)</f>
        <v>0</v>
      </c>
      <c r="AK876" s="47">
        <f t="shared" si="202"/>
        <v>0</v>
      </c>
      <c r="AL876" s="162"/>
      <c r="AM876" s="166">
        <f>IF(PMKAFAAPAYER[[#This Row],[ ]]="Payé",PMKAFAAPAYER[[#This Row],[05.03.2025]],0)</f>
        <v>0</v>
      </c>
      <c r="AN876" s="161"/>
      <c r="AO876" s="166">
        <f>IF(PMKAFAAPAYER[[#This Row],[ ]]="Payé",PMKAFAAPAYER[[#This Row],[12.03.2025]],0)</f>
        <v>0</v>
      </c>
      <c r="AP876" s="161"/>
      <c r="AQ876" s="166">
        <f>IF(PMKAFAAPAYER[[#This Row],[ ]]="Payé",PMKAFAAPAYER[[#This Row],[19.03.2025]],0)</f>
        <v>0</v>
      </c>
      <c r="AR876" s="161"/>
      <c r="AS876" s="176">
        <f>IF(PMKAFAAPAYER[[#This Row],[ ]]="Payé",PMKAFAAPAYER[[#This Row],[26.03.2025]],0)</f>
        <v>0</v>
      </c>
      <c r="AT876" s="17">
        <f t="shared" si="203"/>
        <v>0</v>
      </c>
      <c r="AU876" s="162"/>
      <c r="AV876" s="166">
        <f>IF(PMKAFAAPAYER[[#This Row],[ ]]="Payé",PMKAFAAPAYER[[#This Row],[02.04.2025]],0)</f>
        <v>0</v>
      </c>
      <c r="AW876" s="161"/>
      <c r="AX876" s="166">
        <f>IF(PMKAFAAPAYER[[#This Row],[ ]]="Payé",PMKAFAAPAYER[[#This Row],[09.04.2025]],0)</f>
        <v>0</v>
      </c>
      <c r="AY876" s="161"/>
      <c r="AZ876" s="166">
        <f>IF(PMKAFAAPAYER[[#This Row],[ ]]="Payé",PMKAFAAPAYER[[#This Row],[16.04.2025]],0)</f>
        <v>0</v>
      </c>
      <c r="BA876" s="161"/>
      <c r="BB876" s="166">
        <f>IF(PMKAFAAPAYER[[#This Row],[ ]]="Payé",PMKAFAAPAYER[[#This Row],[23.04.2025]],0)</f>
        <v>0</v>
      </c>
      <c r="BC876" s="161"/>
      <c r="BD876" s="176">
        <f>IF(PMKAFAAPAYER[[#This Row],[ ]]="Payé",PMKAFAAPAYER[[#This Row],[30.04.2025]],0)</f>
        <v>0</v>
      </c>
      <c r="BE876" s="18">
        <f t="shared" si="204"/>
        <v>0</v>
      </c>
      <c r="BF876" s="162"/>
      <c r="BG876" s="166">
        <f>IF(PMKAFAAPAYER[[#This Row],[ ]]="Payé",PMKAFAAPAYER[[#This Row],[07.05.2025]],0)</f>
        <v>0</v>
      </c>
      <c r="BH876" s="161"/>
      <c r="BI876" s="166">
        <f>IF(PMKAFAAPAYER[[#This Row],[ ]]="Payé",PMKAFAAPAYER[[#This Row],[14.05.2025]],0)</f>
        <v>0</v>
      </c>
      <c r="BJ876" s="161"/>
      <c r="BK876" s="166">
        <f>IF(PMKAFAAPAYER[[#This Row],[ ]]="Payé",PMKAFAAPAYER[[#This Row],[21.05.2025]],0)</f>
        <v>0</v>
      </c>
      <c r="BL876" s="161"/>
      <c r="BM876" s="176">
        <f>IF(PMKAFAAPAYER[[#This Row],[ ]]="Payé",PMKAFAAPAYER[[#This Row],[28.05.2025]],0)</f>
        <v>0</v>
      </c>
      <c r="BN876" s="17">
        <f t="shared" si="205"/>
        <v>0</v>
      </c>
      <c r="BO876" s="162"/>
      <c r="BP876" s="166">
        <f>IF(PMKAFAAPAYER[[#This Row],[ ]]="Payé",PMKAFAAPAYER[[#This Row],[04.06.2025]],0)</f>
        <v>0</v>
      </c>
      <c r="BQ876" s="161"/>
      <c r="BR876" s="166">
        <f>IF(PMKAFAAPAYER[[#This Row],[ ]]="Payé",PMKAFAAPAYER[[#This Row],[11.06.2025]],0)</f>
        <v>0</v>
      </c>
      <c r="BS876" s="161"/>
      <c r="BT876" s="166">
        <f>IF(PMKAFAAPAYER[[#This Row],[ ]]="Payé",PMKAFAAPAYER[[#This Row],[18.06.2025]],0)</f>
        <v>0</v>
      </c>
      <c r="BU876" s="161"/>
      <c r="BV876" s="176">
        <f>IF(PMKAFAAPAYER[[#This Row],[ ]]="Payé",PMKAFAAPAYER[[#This Row],[25.06.2025]],0)</f>
        <v>0</v>
      </c>
      <c r="BW876" s="18">
        <f t="shared" si="206"/>
        <v>0</v>
      </c>
      <c r="BX876" s="162"/>
      <c r="BY876" s="166">
        <f>IF(PMKAFAAPAYER[[#This Row],[ ]]="Payé",PMKAFAAPAYER[[#This Row],[02.07.2025]],0)</f>
        <v>0</v>
      </c>
      <c r="BZ876" s="161"/>
      <c r="CA876" s="166">
        <f>IF(PMKAFAAPAYER[[#This Row],[ ]]="Payé",PMKAFAAPAYER[[#This Row],[09.07.2025]],0)</f>
        <v>0</v>
      </c>
      <c r="CB876" s="161"/>
      <c r="CC876" s="166">
        <f>IF(PMKAFAAPAYER[[#This Row],[ ]]="Payé",PMKAFAAPAYER[[#This Row],[16.07.2025]],0)</f>
        <v>0</v>
      </c>
      <c r="CD876" s="161"/>
      <c r="CE876" s="166">
        <f>IF(PMKAFAAPAYER[[#This Row],[ ]]="Payé",PMKAFAAPAYER[[#This Row],[23.07.2025]],0)</f>
        <v>0</v>
      </c>
      <c r="CF876" s="161"/>
      <c r="CG876" s="176">
        <f>IF(PMKAFAAPAYER[[#This Row],[ ]]="Payé",PMKAFAAPAYER[[#This Row],[30.07.2025]],0)</f>
        <v>0</v>
      </c>
      <c r="CH876" s="17">
        <f t="shared" si="207"/>
        <v>0</v>
      </c>
      <c r="CI876" s="162"/>
      <c r="CJ876" s="166">
        <f>IF(PMKAFAAPAYER[[#This Row],[ ]]="Payé",PMKAFAAPAYER[[#This Row],[06.08.2025]],0)</f>
        <v>0</v>
      </c>
      <c r="CK876" s="161"/>
      <c r="CL876" s="166">
        <f>IF(PMKAFAAPAYER[[#This Row],[ ]]="Payé",PMKAFAAPAYER[[#This Row],[13.08.2025]],0)</f>
        <v>0</v>
      </c>
      <c r="CM876" s="161"/>
      <c r="CN876" s="166">
        <f>IF(PMKAFAAPAYER[[#This Row],[ ]]="Payé",PMKAFAAPAYER[[#This Row],[20.08.2025]],0)</f>
        <v>0</v>
      </c>
      <c r="CO876" s="161"/>
      <c r="CP876" s="176">
        <f>IF(PMKAFAAPAYER[[#This Row],[ ]]="Payé",PMKAFAAPAYER[[#This Row],[27.08.2025]],0)</f>
        <v>0</v>
      </c>
      <c r="CQ876" s="18">
        <f t="shared" si="208"/>
        <v>0</v>
      </c>
      <c r="CR876" s="162"/>
      <c r="CS876" s="166">
        <f>IF(PMKAFAAPAYER[[#This Row],[ ]]="Payé",PMKAFAAPAYER[[#This Row],[03.09.2025]],0)</f>
        <v>0</v>
      </c>
      <c r="CT876" s="161"/>
      <c r="CU876" s="166">
        <f>IF(PMKAFAAPAYER[[#This Row],[ ]]="Payé",PMKAFAAPAYER[[#This Row],[10.09.2025]],0)</f>
        <v>0</v>
      </c>
      <c r="CV876" s="161"/>
      <c r="CW876" s="166">
        <f>IF(PMKAFAAPAYER[[#This Row],[ ]]="Payé",PMKAFAAPAYER[[#This Row],[17.09.2025]],0)</f>
        <v>0</v>
      </c>
      <c r="CX876" s="161"/>
      <c r="CY876" s="176">
        <f>IF(PMKAFAAPAYER[[#This Row],[ ]]="Payé",PMKAFAAPAYER[[#This Row],[24.09.2025]],0)</f>
        <v>0</v>
      </c>
      <c r="CZ876" s="17">
        <f t="shared" si="209"/>
        <v>0</v>
      </c>
      <c r="DA876" s="162"/>
      <c r="DB876" s="166">
        <f>IF(PMKAFAAPAYER[[#This Row],[ ]]="Payé",PMKAFAAPAYER[[#This Row],[01.10.2025]],0)</f>
        <v>0</v>
      </c>
      <c r="DC876" s="161"/>
      <c r="DD876" s="166">
        <f>IF(PMKAFAAPAYER[[#This Row],[ ]]="Payé",PMKAFAAPAYER[[#This Row],[08.10.2025]],0)</f>
        <v>0</v>
      </c>
      <c r="DE876" s="161"/>
      <c r="DF876" s="166">
        <f>IF(PMKAFAAPAYER[[#This Row],[ ]]="Payé",PMKAFAAPAYER[[#This Row],[15.10.2025]],0)</f>
        <v>0</v>
      </c>
      <c r="DG876" s="161"/>
      <c r="DH876" s="166">
        <f>IF(PMKAFAAPAYER[[#This Row],[ ]]="Payé",PMKAFAAPAYER[[#This Row],[22.10.2025]],0)</f>
        <v>0</v>
      </c>
      <c r="DI876" s="161"/>
      <c r="DJ876" s="176">
        <f>IF(PMKAFAAPAYER[[#This Row],[ ]]="Payé",PMKAFAAPAYER[[#This Row],[29.10.2025]],0)</f>
        <v>0</v>
      </c>
      <c r="DK876" s="18">
        <f t="shared" si="210"/>
        <v>0</v>
      </c>
      <c r="DL876" s="162"/>
      <c r="DM876" s="166">
        <f>IF(PMKAFAAPAYER[[#This Row],[ ]]="Payé",PMKAFAAPAYER[[#This Row],[05.11.2025]],0)</f>
        <v>0</v>
      </c>
      <c r="DN876" s="161"/>
      <c r="DO876" s="166">
        <f>IF(PMKAFAAPAYER[[#This Row],[ ]]="Payé",PMKAFAAPAYER[[#This Row],[12.11.2025]],0)</f>
        <v>0</v>
      </c>
      <c r="DP876" s="161"/>
      <c r="DQ876" s="166">
        <f>IF(PMKAFAAPAYER[[#This Row],[ ]]="Payé",PMKAFAAPAYER[[#This Row],[19.11.2025]],0)</f>
        <v>0</v>
      </c>
      <c r="DR876" s="161"/>
      <c r="DS876" s="176">
        <f>IF(PMKAFAAPAYER[[#This Row],[ ]]="Payé",PMKAFAAPAYER[[#This Row],[26.11.2025]],0)</f>
        <v>0</v>
      </c>
      <c r="DT876" s="17">
        <f t="shared" si="211"/>
        <v>0</v>
      </c>
      <c r="DU876" s="162"/>
      <c r="DV876" s="166">
        <f>IF(PMKAFAAPAYER[[#This Row],[ ]]="Payé",PMKAFAAPAYER[[#This Row],[03.12.2025]],0)</f>
        <v>0</v>
      </c>
      <c r="DW876" s="161"/>
      <c r="DX876" s="166">
        <f>IF(PMKAFAAPAYER[[#This Row],[ ]]="Payé",PMKAFAAPAYER[[#This Row],[10.12.2025]],0)</f>
        <v>0</v>
      </c>
      <c r="DY876" s="161"/>
      <c r="DZ876" s="166">
        <f>IF(PMKAFAAPAYER[[#This Row],[ ]]="Payé",PMKAFAAPAYER[[#This Row],[17.12.2025]],0)</f>
        <v>0</v>
      </c>
      <c r="EA876" s="161"/>
      <c r="EB876" s="166">
        <f>IF(PMKAFAAPAYER[[#This Row],[ ]]="Payé",PMKAFAAPAYER[[#This Row],[24.12.2025]],0)</f>
        <v>0</v>
      </c>
      <c r="EC876" s="161"/>
      <c r="ED876" s="176">
        <f>IF(PMKAFAAPAYER[[#This Row],[ ]]="Payé",PMKAFAAPAYER[[#This Row],[31.12.2025]],0)</f>
        <v>0</v>
      </c>
      <c r="EE876" s="18">
        <f t="shared" si="212"/>
        <v>0</v>
      </c>
      <c r="EF876" s="11">
        <f t="shared" si="213"/>
        <v>0</v>
      </c>
      <c r="EG876" s="16">
        <f>+PMKAFAAPAYER[[#This Row],[CHF]]-PMKAFAAPAYER[[#This Row],[T2025]]</f>
        <v>0</v>
      </c>
    </row>
    <row r="877" spans="1:137" x14ac:dyDescent="0.3">
      <c r="A877" s="9">
        <f t="shared" si="214"/>
        <v>872</v>
      </c>
      <c r="B877" s="250"/>
      <c r="C877" s="251"/>
      <c r="D877" s="252"/>
      <c r="E877" s="253"/>
      <c r="F877" s="265">
        <f t="shared" ref="F877:F940" si="215">+D877+E877</f>
        <v>0</v>
      </c>
      <c r="G877" s="254"/>
      <c r="H877" s="255"/>
      <c r="I877" s="256"/>
      <c r="J877" s="14"/>
      <c r="K877" s="14"/>
      <c r="L877" s="14"/>
      <c r="N877" s="15"/>
      <c r="P877" s="258"/>
      <c r="Q877" s="259"/>
      <c r="R877" s="260"/>
      <c r="S877" s="166">
        <f>IF(PMKAFAAPAYER[[#This Row],[ ]]="Payé",PMKAFAAPAYER[[#This Row],[02.01.2025]],0)</f>
        <v>0</v>
      </c>
      <c r="T877" s="234"/>
      <c r="U877" s="166">
        <f>IF(PMKAFAAPAYER[[#This Row],[ ]]="Payé",PMKAFAAPAYER[[#This Row],[09.01.2025]],0)</f>
        <v>0</v>
      </c>
      <c r="V877" s="234"/>
      <c r="W877" s="166">
        <f>IF(PMKAFAAPAYER[[#This Row],[ ]]="Payé",PMKAFAAPAYER[[#This Row],[16.01.2025]],0)</f>
        <v>0</v>
      </c>
      <c r="X877" s="234"/>
      <c r="Y877" s="166">
        <f>IF(PMKAFAAPAYER[[#This Row],[ ]]="Payé",PMKAFAAPAYER[[#This Row],[23.01.2025]],0)</f>
        <v>0</v>
      </c>
      <c r="Z877" s="234"/>
      <c r="AA877" s="176">
        <f>IF(PMKAFAAPAYER[[#This Row],[ ]]="Payé",PMKAFAAPAYER[[#This Row],[30.01.2025]],0)</f>
        <v>0</v>
      </c>
      <c r="AB877" s="32">
        <f t="shared" si="201"/>
        <v>0</v>
      </c>
      <c r="AC877" s="234"/>
      <c r="AD877" s="166">
        <f>IF(PMKAFAAPAYER[[#This Row],[ ]]="Payé",PMKAFAAPAYER[[#This Row],[06.02.2025]],0)</f>
        <v>0</v>
      </c>
      <c r="AE877" s="234"/>
      <c r="AF877" s="166">
        <f>IF(PMKAFAAPAYER[[#This Row],[ ]]="Payé",PMKAFAAPAYER[[#This Row],[13.02.2025]],0)</f>
        <v>0</v>
      </c>
      <c r="AG877" s="234"/>
      <c r="AH877" s="166">
        <f>IF(PMKAFAAPAYER[[#This Row],[ ]]="Payé",PMKAFAAPAYER[[#This Row],[20.02.2025]],0)</f>
        <v>0</v>
      </c>
      <c r="AI877" s="234"/>
      <c r="AJ877" s="176">
        <f>IF(PMKAFAAPAYER[[#This Row],[ ]]="Payé",PMKAFAAPAYER[[#This Row],[27.02.2025]],0)</f>
        <v>0</v>
      </c>
      <c r="AK877" s="47">
        <f t="shared" si="202"/>
        <v>0</v>
      </c>
      <c r="AL877" s="162"/>
      <c r="AM877" s="166">
        <f>IF(PMKAFAAPAYER[[#This Row],[ ]]="Payé",PMKAFAAPAYER[[#This Row],[05.03.2025]],0)</f>
        <v>0</v>
      </c>
      <c r="AN877" s="161"/>
      <c r="AO877" s="166">
        <f>IF(PMKAFAAPAYER[[#This Row],[ ]]="Payé",PMKAFAAPAYER[[#This Row],[12.03.2025]],0)</f>
        <v>0</v>
      </c>
      <c r="AP877" s="161"/>
      <c r="AQ877" s="166">
        <f>IF(PMKAFAAPAYER[[#This Row],[ ]]="Payé",PMKAFAAPAYER[[#This Row],[19.03.2025]],0)</f>
        <v>0</v>
      </c>
      <c r="AR877" s="161"/>
      <c r="AS877" s="176">
        <f>IF(PMKAFAAPAYER[[#This Row],[ ]]="Payé",PMKAFAAPAYER[[#This Row],[26.03.2025]],0)</f>
        <v>0</v>
      </c>
      <c r="AT877" s="17">
        <f t="shared" si="203"/>
        <v>0</v>
      </c>
      <c r="AU877" s="162"/>
      <c r="AV877" s="166">
        <f>IF(PMKAFAAPAYER[[#This Row],[ ]]="Payé",PMKAFAAPAYER[[#This Row],[02.04.2025]],0)</f>
        <v>0</v>
      </c>
      <c r="AW877" s="161"/>
      <c r="AX877" s="166">
        <f>IF(PMKAFAAPAYER[[#This Row],[ ]]="Payé",PMKAFAAPAYER[[#This Row],[09.04.2025]],0)</f>
        <v>0</v>
      </c>
      <c r="AY877" s="161"/>
      <c r="AZ877" s="166">
        <f>IF(PMKAFAAPAYER[[#This Row],[ ]]="Payé",PMKAFAAPAYER[[#This Row],[16.04.2025]],0)</f>
        <v>0</v>
      </c>
      <c r="BA877" s="161"/>
      <c r="BB877" s="166">
        <f>IF(PMKAFAAPAYER[[#This Row],[ ]]="Payé",PMKAFAAPAYER[[#This Row],[23.04.2025]],0)</f>
        <v>0</v>
      </c>
      <c r="BC877" s="161"/>
      <c r="BD877" s="176">
        <f>IF(PMKAFAAPAYER[[#This Row],[ ]]="Payé",PMKAFAAPAYER[[#This Row],[30.04.2025]],0)</f>
        <v>0</v>
      </c>
      <c r="BE877" s="18">
        <f t="shared" si="204"/>
        <v>0</v>
      </c>
      <c r="BF877" s="162"/>
      <c r="BG877" s="166">
        <f>IF(PMKAFAAPAYER[[#This Row],[ ]]="Payé",PMKAFAAPAYER[[#This Row],[07.05.2025]],0)</f>
        <v>0</v>
      </c>
      <c r="BH877" s="161"/>
      <c r="BI877" s="166">
        <f>IF(PMKAFAAPAYER[[#This Row],[ ]]="Payé",PMKAFAAPAYER[[#This Row],[14.05.2025]],0)</f>
        <v>0</v>
      </c>
      <c r="BJ877" s="161"/>
      <c r="BK877" s="166">
        <f>IF(PMKAFAAPAYER[[#This Row],[ ]]="Payé",PMKAFAAPAYER[[#This Row],[21.05.2025]],0)</f>
        <v>0</v>
      </c>
      <c r="BL877" s="161"/>
      <c r="BM877" s="176">
        <f>IF(PMKAFAAPAYER[[#This Row],[ ]]="Payé",PMKAFAAPAYER[[#This Row],[28.05.2025]],0)</f>
        <v>0</v>
      </c>
      <c r="BN877" s="17">
        <f t="shared" si="205"/>
        <v>0</v>
      </c>
      <c r="BO877" s="162"/>
      <c r="BP877" s="166">
        <f>IF(PMKAFAAPAYER[[#This Row],[ ]]="Payé",PMKAFAAPAYER[[#This Row],[04.06.2025]],0)</f>
        <v>0</v>
      </c>
      <c r="BQ877" s="161"/>
      <c r="BR877" s="166">
        <f>IF(PMKAFAAPAYER[[#This Row],[ ]]="Payé",PMKAFAAPAYER[[#This Row],[11.06.2025]],0)</f>
        <v>0</v>
      </c>
      <c r="BS877" s="161"/>
      <c r="BT877" s="166">
        <f>IF(PMKAFAAPAYER[[#This Row],[ ]]="Payé",PMKAFAAPAYER[[#This Row],[18.06.2025]],0)</f>
        <v>0</v>
      </c>
      <c r="BU877" s="161"/>
      <c r="BV877" s="176">
        <f>IF(PMKAFAAPAYER[[#This Row],[ ]]="Payé",PMKAFAAPAYER[[#This Row],[25.06.2025]],0)</f>
        <v>0</v>
      </c>
      <c r="BW877" s="18">
        <f t="shared" si="206"/>
        <v>0</v>
      </c>
      <c r="BX877" s="162"/>
      <c r="BY877" s="166">
        <f>IF(PMKAFAAPAYER[[#This Row],[ ]]="Payé",PMKAFAAPAYER[[#This Row],[02.07.2025]],0)</f>
        <v>0</v>
      </c>
      <c r="BZ877" s="161"/>
      <c r="CA877" s="166">
        <f>IF(PMKAFAAPAYER[[#This Row],[ ]]="Payé",PMKAFAAPAYER[[#This Row],[09.07.2025]],0)</f>
        <v>0</v>
      </c>
      <c r="CB877" s="161"/>
      <c r="CC877" s="166">
        <f>IF(PMKAFAAPAYER[[#This Row],[ ]]="Payé",PMKAFAAPAYER[[#This Row],[16.07.2025]],0)</f>
        <v>0</v>
      </c>
      <c r="CD877" s="161"/>
      <c r="CE877" s="166">
        <f>IF(PMKAFAAPAYER[[#This Row],[ ]]="Payé",PMKAFAAPAYER[[#This Row],[23.07.2025]],0)</f>
        <v>0</v>
      </c>
      <c r="CF877" s="161"/>
      <c r="CG877" s="176">
        <f>IF(PMKAFAAPAYER[[#This Row],[ ]]="Payé",PMKAFAAPAYER[[#This Row],[30.07.2025]],0)</f>
        <v>0</v>
      </c>
      <c r="CH877" s="17">
        <f t="shared" si="207"/>
        <v>0</v>
      </c>
      <c r="CI877" s="162"/>
      <c r="CJ877" s="166">
        <f>IF(PMKAFAAPAYER[[#This Row],[ ]]="Payé",PMKAFAAPAYER[[#This Row],[06.08.2025]],0)</f>
        <v>0</v>
      </c>
      <c r="CK877" s="161"/>
      <c r="CL877" s="166">
        <f>IF(PMKAFAAPAYER[[#This Row],[ ]]="Payé",PMKAFAAPAYER[[#This Row],[13.08.2025]],0)</f>
        <v>0</v>
      </c>
      <c r="CM877" s="161"/>
      <c r="CN877" s="166">
        <f>IF(PMKAFAAPAYER[[#This Row],[ ]]="Payé",PMKAFAAPAYER[[#This Row],[20.08.2025]],0)</f>
        <v>0</v>
      </c>
      <c r="CO877" s="161"/>
      <c r="CP877" s="176">
        <f>IF(PMKAFAAPAYER[[#This Row],[ ]]="Payé",PMKAFAAPAYER[[#This Row],[27.08.2025]],0)</f>
        <v>0</v>
      </c>
      <c r="CQ877" s="18">
        <f t="shared" si="208"/>
        <v>0</v>
      </c>
      <c r="CR877" s="162"/>
      <c r="CS877" s="166">
        <f>IF(PMKAFAAPAYER[[#This Row],[ ]]="Payé",PMKAFAAPAYER[[#This Row],[03.09.2025]],0)</f>
        <v>0</v>
      </c>
      <c r="CT877" s="161"/>
      <c r="CU877" s="166">
        <f>IF(PMKAFAAPAYER[[#This Row],[ ]]="Payé",PMKAFAAPAYER[[#This Row],[10.09.2025]],0)</f>
        <v>0</v>
      </c>
      <c r="CV877" s="161"/>
      <c r="CW877" s="166">
        <f>IF(PMKAFAAPAYER[[#This Row],[ ]]="Payé",PMKAFAAPAYER[[#This Row],[17.09.2025]],0)</f>
        <v>0</v>
      </c>
      <c r="CX877" s="161"/>
      <c r="CY877" s="176">
        <f>IF(PMKAFAAPAYER[[#This Row],[ ]]="Payé",PMKAFAAPAYER[[#This Row],[24.09.2025]],0)</f>
        <v>0</v>
      </c>
      <c r="CZ877" s="17">
        <f t="shared" si="209"/>
        <v>0</v>
      </c>
      <c r="DA877" s="162"/>
      <c r="DB877" s="166">
        <f>IF(PMKAFAAPAYER[[#This Row],[ ]]="Payé",PMKAFAAPAYER[[#This Row],[01.10.2025]],0)</f>
        <v>0</v>
      </c>
      <c r="DC877" s="161"/>
      <c r="DD877" s="166">
        <f>IF(PMKAFAAPAYER[[#This Row],[ ]]="Payé",PMKAFAAPAYER[[#This Row],[08.10.2025]],0)</f>
        <v>0</v>
      </c>
      <c r="DE877" s="161"/>
      <c r="DF877" s="166">
        <f>IF(PMKAFAAPAYER[[#This Row],[ ]]="Payé",PMKAFAAPAYER[[#This Row],[15.10.2025]],0)</f>
        <v>0</v>
      </c>
      <c r="DG877" s="161"/>
      <c r="DH877" s="166">
        <f>IF(PMKAFAAPAYER[[#This Row],[ ]]="Payé",PMKAFAAPAYER[[#This Row],[22.10.2025]],0)</f>
        <v>0</v>
      </c>
      <c r="DI877" s="161"/>
      <c r="DJ877" s="176">
        <f>IF(PMKAFAAPAYER[[#This Row],[ ]]="Payé",PMKAFAAPAYER[[#This Row],[29.10.2025]],0)</f>
        <v>0</v>
      </c>
      <c r="DK877" s="18">
        <f t="shared" si="210"/>
        <v>0</v>
      </c>
      <c r="DL877" s="162"/>
      <c r="DM877" s="166">
        <f>IF(PMKAFAAPAYER[[#This Row],[ ]]="Payé",PMKAFAAPAYER[[#This Row],[05.11.2025]],0)</f>
        <v>0</v>
      </c>
      <c r="DN877" s="161"/>
      <c r="DO877" s="166">
        <f>IF(PMKAFAAPAYER[[#This Row],[ ]]="Payé",PMKAFAAPAYER[[#This Row],[12.11.2025]],0)</f>
        <v>0</v>
      </c>
      <c r="DP877" s="161"/>
      <c r="DQ877" s="166">
        <f>IF(PMKAFAAPAYER[[#This Row],[ ]]="Payé",PMKAFAAPAYER[[#This Row],[19.11.2025]],0)</f>
        <v>0</v>
      </c>
      <c r="DR877" s="161"/>
      <c r="DS877" s="176">
        <f>IF(PMKAFAAPAYER[[#This Row],[ ]]="Payé",PMKAFAAPAYER[[#This Row],[26.11.2025]],0)</f>
        <v>0</v>
      </c>
      <c r="DT877" s="17">
        <f t="shared" si="211"/>
        <v>0</v>
      </c>
      <c r="DU877" s="162"/>
      <c r="DV877" s="166">
        <f>IF(PMKAFAAPAYER[[#This Row],[ ]]="Payé",PMKAFAAPAYER[[#This Row],[03.12.2025]],0)</f>
        <v>0</v>
      </c>
      <c r="DW877" s="161"/>
      <c r="DX877" s="166">
        <f>IF(PMKAFAAPAYER[[#This Row],[ ]]="Payé",PMKAFAAPAYER[[#This Row],[10.12.2025]],0)</f>
        <v>0</v>
      </c>
      <c r="DY877" s="161"/>
      <c r="DZ877" s="166">
        <f>IF(PMKAFAAPAYER[[#This Row],[ ]]="Payé",PMKAFAAPAYER[[#This Row],[17.12.2025]],0)</f>
        <v>0</v>
      </c>
      <c r="EA877" s="161"/>
      <c r="EB877" s="166">
        <f>IF(PMKAFAAPAYER[[#This Row],[ ]]="Payé",PMKAFAAPAYER[[#This Row],[24.12.2025]],0)</f>
        <v>0</v>
      </c>
      <c r="EC877" s="161"/>
      <c r="ED877" s="176">
        <f>IF(PMKAFAAPAYER[[#This Row],[ ]]="Payé",PMKAFAAPAYER[[#This Row],[31.12.2025]],0)</f>
        <v>0</v>
      </c>
      <c r="EE877" s="18">
        <f t="shared" si="212"/>
        <v>0</v>
      </c>
      <c r="EF877" s="11">
        <f t="shared" si="213"/>
        <v>0</v>
      </c>
      <c r="EG877" s="16">
        <f>+PMKAFAAPAYER[[#This Row],[CHF]]-PMKAFAAPAYER[[#This Row],[T2025]]</f>
        <v>0</v>
      </c>
    </row>
    <row r="878" spans="1:137" x14ac:dyDescent="0.3">
      <c r="A878" s="9">
        <f t="shared" si="214"/>
        <v>873</v>
      </c>
      <c r="B878" s="250"/>
      <c r="C878" s="251"/>
      <c r="D878" s="252"/>
      <c r="E878" s="253"/>
      <c r="F878" s="265">
        <f t="shared" si="215"/>
        <v>0</v>
      </c>
      <c r="G878" s="254"/>
      <c r="H878" s="255"/>
      <c r="I878" s="256"/>
      <c r="J878" s="14"/>
      <c r="K878" s="14"/>
      <c r="L878" s="14"/>
      <c r="N878" s="15"/>
      <c r="P878" s="258"/>
      <c r="Q878" s="259"/>
      <c r="R878" s="260"/>
      <c r="S878" s="166">
        <f>IF(PMKAFAAPAYER[[#This Row],[ ]]="Payé",PMKAFAAPAYER[[#This Row],[02.01.2025]],0)</f>
        <v>0</v>
      </c>
      <c r="T878" s="234"/>
      <c r="U878" s="166">
        <f>IF(PMKAFAAPAYER[[#This Row],[ ]]="Payé",PMKAFAAPAYER[[#This Row],[09.01.2025]],0)</f>
        <v>0</v>
      </c>
      <c r="V878" s="234"/>
      <c r="W878" s="166">
        <f>IF(PMKAFAAPAYER[[#This Row],[ ]]="Payé",PMKAFAAPAYER[[#This Row],[16.01.2025]],0)</f>
        <v>0</v>
      </c>
      <c r="X878" s="234"/>
      <c r="Y878" s="166">
        <f>IF(PMKAFAAPAYER[[#This Row],[ ]]="Payé",PMKAFAAPAYER[[#This Row],[23.01.2025]],0)</f>
        <v>0</v>
      </c>
      <c r="Z878" s="234"/>
      <c r="AA878" s="176">
        <f>IF(PMKAFAAPAYER[[#This Row],[ ]]="Payé",PMKAFAAPAYER[[#This Row],[30.01.2025]],0)</f>
        <v>0</v>
      </c>
      <c r="AB878" s="32">
        <f t="shared" si="201"/>
        <v>0</v>
      </c>
      <c r="AC878" s="234"/>
      <c r="AD878" s="166">
        <f>IF(PMKAFAAPAYER[[#This Row],[ ]]="Payé",PMKAFAAPAYER[[#This Row],[06.02.2025]],0)</f>
        <v>0</v>
      </c>
      <c r="AE878" s="234"/>
      <c r="AF878" s="166">
        <f>IF(PMKAFAAPAYER[[#This Row],[ ]]="Payé",PMKAFAAPAYER[[#This Row],[13.02.2025]],0)</f>
        <v>0</v>
      </c>
      <c r="AG878" s="234"/>
      <c r="AH878" s="166">
        <f>IF(PMKAFAAPAYER[[#This Row],[ ]]="Payé",PMKAFAAPAYER[[#This Row],[20.02.2025]],0)</f>
        <v>0</v>
      </c>
      <c r="AI878" s="234"/>
      <c r="AJ878" s="176">
        <f>IF(PMKAFAAPAYER[[#This Row],[ ]]="Payé",PMKAFAAPAYER[[#This Row],[27.02.2025]],0)</f>
        <v>0</v>
      </c>
      <c r="AK878" s="47">
        <f t="shared" si="202"/>
        <v>0</v>
      </c>
      <c r="AL878" s="162"/>
      <c r="AM878" s="166">
        <f>IF(PMKAFAAPAYER[[#This Row],[ ]]="Payé",PMKAFAAPAYER[[#This Row],[05.03.2025]],0)</f>
        <v>0</v>
      </c>
      <c r="AN878" s="161"/>
      <c r="AO878" s="166">
        <f>IF(PMKAFAAPAYER[[#This Row],[ ]]="Payé",PMKAFAAPAYER[[#This Row],[12.03.2025]],0)</f>
        <v>0</v>
      </c>
      <c r="AP878" s="161"/>
      <c r="AQ878" s="166">
        <f>IF(PMKAFAAPAYER[[#This Row],[ ]]="Payé",PMKAFAAPAYER[[#This Row],[19.03.2025]],0)</f>
        <v>0</v>
      </c>
      <c r="AR878" s="161"/>
      <c r="AS878" s="176">
        <f>IF(PMKAFAAPAYER[[#This Row],[ ]]="Payé",PMKAFAAPAYER[[#This Row],[26.03.2025]],0)</f>
        <v>0</v>
      </c>
      <c r="AT878" s="17">
        <f t="shared" si="203"/>
        <v>0</v>
      </c>
      <c r="AU878" s="162"/>
      <c r="AV878" s="166">
        <f>IF(PMKAFAAPAYER[[#This Row],[ ]]="Payé",PMKAFAAPAYER[[#This Row],[02.04.2025]],0)</f>
        <v>0</v>
      </c>
      <c r="AW878" s="161"/>
      <c r="AX878" s="166">
        <f>IF(PMKAFAAPAYER[[#This Row],[ ]]="Payé",PMKAFAAPAYER[[#This Row],[09.04.2025]],0)</f>
        <v>0</v>
      </c>
      <c r="AY878" s="161"/>
      <c r="AZ878" s="166">
        <f>IF(PMKAFAAPAYER[[#This Row],[ ]]="Payé",PMKAFAAPAYER[[#This Row],[16.04.2025]],0)</f>
        <v>0</v>
      </c>
      <c r="BA878" s="161"/>
      <c r="BB878" s="166">
        <f>IF(PMKAFAAPAYER[[#This Row],[ ]]="Payé",PMKAFAAPAYER[[#This Row],[23.04.2025]],0)</f>
        <v>0</v>
      </c>
      <c r="BC878" s="161"/>
      <c r="BD878" s="176">
        <f>IF(PMKAFAAPAYER[[#This Row],[ ]]="Payé",PMKAFAAPAYER[[#This Row],[30.04.2025]],0)</f>
        <v>0</v>
      </c>
      <c r="BE878" s="18">
        <f t="shared" si="204"/>
        <v>0</v>
      </c>
      <c r="BF878" s="162"/>
      <c r="BG878" s="166">
        <f>IF(PMKAFAAPAYER[[#This Row],[ ]]="Payé",PMKAFAAPAYER[[#This Row],[07.05.2025]],0)</f>
        <v>0</v>
      </c>
      <c r="BH878" s="161"/>
      <c r="BI878" s="166">
        <f>IF(PMKAFAAPAYER[[#This Row],[ ]]="Payé",PMKAFAAPAYER[[#This Row],[14.05.2025]],0)</f>
        <v>0</v>
      </c>
      <c r="BJ878" s="161"/>
      <c r="BK878" s="166">
        <f>IF(PMKAFAAPAYER[[#This Row],[ ]]="Payé",PMKAFAAPAYER[[#This Row],[21.05.2025]],0)</f>
        <v>0</v>
      </c>
      <c r="BL878" s="161"/>
      <c r="BM878" s="176">
        <f>IF(PMKAFAAPAYER[[#This Row],[ ]]="Payé",PMKAFAAPAYER[[#This Row],[28.05.2025]],0)</f>
        <v>0</v>
      </c>
      <c r="BN878" s="17">
        <f t="shared" si="205"/>
        <v>0</v>
      </c>
      <c r="BO878" s="162"/>
      <c r="BP878" s="166">
        <f>IF(PMKAFAAPAYER[[#This Row],[ ]]="Payé",PMKAFAAPAYER[[#This Row],[04.06.2025]],0)</f>
        <v>0</v>
      </c>
      <c r="BQ878" s="161"/>
      <c r="BR878" s="166">
        <f>IF(PMKAFAAPAYER[[#This Row],[ ]]="Payé",PMKAFAAPAYER[[#This Row],[11.06.2025]],0)</f>
        <v>0</v>
      </c>
      <c r="BS878" s="161"/>
      <c r="BT878" s="166">
        <f>IF(PMKAFAAPAYER[[#This Row],[ ]]="Payé",PMKAFAAPAYER[[#This Row],[18.06.2025]],0)</f>
        <v>0</v>
      </c>
      <c r="BU878" s="161"/>
      <c r="BV878" s="176">
        <f>IF(PMKAFAAPAYER[[#This Row],[ ]]="Payé",PMKAFAAPAYER[[#This Row],[25.06.2025]],0)</f>
        <v>0</v>
      </c>
      <c r="BW878" s="18">
        <f t="shared" si="206"/>
        <v>0</v>
      </c>
      <c r="BX878" s="162"/>
      <c r="BY878" s="166">
        <f>IF(PMKAFAAPAYER[[#This Row],[ ]]="Payé",PMKAFAAPAYER[[#This Row],[02.07.2025]],0)</f>
        <v>0</v>
      </c>
      <c r="BZ878" s="161"/>
      <c r="CA878" s="166">
        <f>IF(PMKAFAAPAYER[[#This Row],[ ]]="Payé",PMKAFAAPAYER[[#This Row],[09.07.2025]],0)</f>
        <v>0</v>
      </c>
      <c r="CB878" s="161"/>
      <c r="CC878" s="166">
        <f>IF(PMKAFAAPAYER[[#This Row],[ ]]="Payé",PMKAFAAPAYER[[#This Row],[16.07.2025]],0)</f>
        <v>0</v>
      </c>
      <c r="CD878" s="161"/>
      <c r="CE878" s="166">
        <f>IF(PMKAFAAPAYER[[#This Row],[ ]]="Payé",PMKAFAAPAYER[[#This Row],[23.07.2025]],0)</f>
        <v>0</v>
      </c>
      <c r="CF878" s="161"/>
      <c r="CG878" s="176">
        <f>IF(PMKAFAAPAYER[[#This Row],[ ]]="Payé",PMKAFAAPAYER[[#This Row],[30.07.2025]],0)</f>
        <v>0</v>
      </c>
      <c r="CH878" s="17">
        <f t="shared" si="207"/>
        <v>0</v>
      </c>
      <c r="CI878" s="162"/>
      <c r="CJ878" s="166">
        <f>IF(PMKAFAAPAYER[[#This Row],[ ]]="Payé",PMKAFAAPAYER[[#This Row],[06.08.2025]],0)</f>
        <v>0</v>
      </c>
      <c r="CK878" s="161"/>
      <c r="CL878" s="166">
        <f>IF(PMKAFAAPAYER[[#This Row],[ ]]="Payé",PMKAFAAPAYER[[#This Row],[13.08.2025]],0)</f>
        <v>0</v>
      </c>
      <c r="CM878" s="161"/>
      <c r="CN878" s="166">
        <f>IF(PMKAFAAPAYER[[#This Row],[ ]]="Payé",PMKAFAAPAYER[[#This Row],[20.08.2025]],0)</f>
        <v>0</v>
      </c>
      <c r="CO878" s="161"/>
      <c r="CP878" s="176">
        <f>IF(PMKAFAAPAYER[[#This Row],[ ]]="Payé",PMKAFAAPAYER[[#This Row],[27.08.2025]],0)</f>
        <v>0</v>
      </c>
      <c r="CQ878" s="18">
        <f t="shared" si="208"/>
        <v>0</v>
      </c>
      <c r="CR878" s="162"/>
      <c r="CS878" s="166">
        <f>IF(PMKAFAAPAYER[[#This Row],[ ]]="Payé",PMKAFAAPAYER[[#This Row],[03.09.2025]],0)</f>
        <v>0</v>
      </c>
      <c r="CT878" s="161"/>
      <c r="CU878" s="166">
        <f>IF(PMKAFAAPAYER[[#This Row],[ ]]="Payé",PMKAFAAPAYER[[#This Row],[10.09.2025]],0)</f>
        <v>0</v>
      </c>
      <c r="CV878" s="161"/>
      <c r="CW878" s="166">
        <f>IF(PMKAFAAPAYER[[#This Row],[ ]]="Payé",PMKAFAAPAYER[[#This Row],[17.09.2025]],0)</f>
        <v>0</v>
      </c>
      <c r="CX878" s="161"/>
      <c r="CY878" s="176">
        <f>IF(PMKAFAAPAYER[[#This Row],[ ]]="Payé",PMKAFAAPAYER[[#This Row],[24.09.2025]],0)</f>
        <v>0</v>
      </c>
      <c r="CZ878" s="17">
        <f t="shared" si="209"/>
        <v>0</v>
      </c>
      <c r="DA878" s="162"/>
      <c r="DB878" s="166">
        <f>IF(PMKAFAAPAYER[[#This Row],[ ]]="Payé",PMKAFAAPAYER[[#This Row],[01.10.2025]],0)</f>
        <v>0</v>
      </c>
      <c r="DC878" s="161"/>
      <c r="DD878" s="166">
        <f>IF(PMKAFAAPAYER[[#This Row],[ ]]="Payé",PMKAFAAPAYER[[#This Row],[08.10.2025]],0)</f>
        <v>0</v>
      </c>
      <c r="DE878" s="161"/>
      <c r="DF878" s="166">
        <f>IF(PMKAFAAPAYER[[#This Row],[ ]]="Payé",PMKAFAAPAYER[[#This Row],[15.10.2025]],0)</f>
        <v>0</v>
      </c>
      <c r="DG878" s="161"/>
      <c r="DH878" s="166">
        <f>IF(PMKAFAAPAYER[[#This Row],[ ]]="Payé",PMKAFAAPAYER[[#This Row],[22.10.2025]],0)</f>
        <v>0</v>
      </c>
      <c r="DI878" s="161"/>
      <c r="DJ878" s="176">
        <f>IF(PMKAFAAPAYER[[#This Row],[ ]]="Payé",PMKAFAAPAYER[[#This Row],[29.10.2025]],0)</f>
        <v>0</v>
      </c>
      <c r="DK878" s="18">
        <f t="shared" si="210"/>
        <v>0</v>
      </c>
      <c r="DL878" s="162"/>
      <c r="DM878" s="166">
        <f>IF(PMKAFAAPAYER[[#This Row],[ ]]="Payé",PMKAFAAPAYER[[#This Row],[05.11.2025]],0)</f>
        <v>0</v>
      </c>
      <c r="DN878" s="161"/>
      <c r="DO878" s="166">
        <f>IF(PMKAFAAPAYER[[#This Row],[ ]]="Payé",PMKAFAAPAYER[[#This Row],[12.11.2025]],0)</f>
        <v>0</v>
      </c>
      <c r="DP878" s="161"/>
      <c r="DQ878" s="166">
        <f>IF(PMKAFAAPAYER[[#This Row],[ ]]="Payé",PMKAFAAPAYER[[#This Row],[19.11.2025]],0)</f>
        <v>0</v>
      </c>
      <c r="DR878" s="161"/>
      <c r="DS878" s="176">
        <f>IF(PMKAFAAPAYER[[#This Row],[ ]]="Payé",PMKAFAAPAYER[[#This Row],[26.11.2025]],0)</f>
        <v>0</v>
      </c>
      <c r="DT878" s="17">
        <f t="shared" si="211"/>
        <v>0</v>
      </c>
      <c r="DU878" s="162"/>
      <c r="DV878" s="166">
        <f>IF(PMKAFAAPAYER[[#This Row],[ ]]="Payé",PMKAFAAPAYER[[#This Row],[03.12.2025]],0)</f>
        <v>0</v>
      </c>
      <c r="DW878" s="161"/>
      <c r="DX878" s="166">
        <f>IF(PMKAFAAPAYER[[#This Row],[ ]]="Payé",PMKAFAAPAYER[[#This Row],[10.12.2025]],0)</f>
        <v>0</v>
      </c>
      <c r="DY878" s="161"/>
      <c r="DZ878" s="166">
        <f>IF(PMKAFAAPAYER[[#This Row],[ ]]="Payé",PMKAFAAPAYER[[#This Row],[17.12.2025]],0)</f>
        <v>0</v>
      </c>
      <c r="EA878" s="161"/>
      <c r="EB878" s="166">
        <f>IF(PMKAFAAPAYER[[#This Row],[ ]]="Payé",PMKAFAAPAYER[[#This Row],[24.12.2025]],0)</f>
        <v>0</v>
      </c>
      <c r="EC878" s="161"/>
      <c r="ED878" s="176">
        <f>IF(PMKAFAAPAYER[[#This Row],[ ]]="Payé",PMKAFAAPAYER[[#This Row],[31.12.2025]],0)</f>
        <v>0</v>
      </c>
      <c r="EE878" s="18">
        <f t="shared" si="212"/>
        <v>0</v>
      </c>
      <c r="EF878" s="11">
        <f t="shared" si="213"/>
        <v>0</v>
      </c>
      <c r="EG878" s="16">
        <f>+PMKAFAAPAYER[[#This Row],[CHF]]-PMKAFAAPAYER[[#This Row],[T2025]]</f>
        <v>0</v>
      </c>
    </row>
    <row r="879" spans="1:137" x14ac:dyDescent="0.3">
      <c r="A879" s="9">
        <f t="shared" si="214"/>
        <v>874</v>
      </c>
      <c r="B879" s="250"/>
      <c r="C879" s="251"/>
      <c r="D879" s="252"/>
      <c r="E879" s="253"/>
      <c r="F879" s="265">
        <f t="shared" si="215"/>
        <v>0</v>
      </c>
      <c r="G879" s="254"/>
      <c r="H879" s="255"/>
      <c r="I879" s="256"/>
      <c r="J879" s="14"/>
      <c r="K879" s="14"/>
      <c r="L879" s="14"/>
      <c r="N879" s="15"/>
      <c r="P879" s="258"/>
      <c r="Q879" s="259"/>
      <c r="R879" s="260"/>
      <c r="S879" s="166">
        <f>IF(PMKAFAAPAYER[[#This Row],[ ]]="Payé",PMKAFAAPAYER[[#This Row],[02.01.2025]],0)</f>
        <v>0</v>
      </c>
      <c r="T879" s="234"/>
      <c r="U879" s="166">
        <f>IF(PMKAFAAPAYER[[#This Row],[ ]]="Payé",PMKAFAAPAYER[[#This Row],[09.01.2025]],0)</f>
        <v>0</v>
      </c>
      <c r="V879" s="234"/>
      <c r="W879" s="166">
        <f>IF(PMKAFAAPAYER[[#This Row],[ ]]="Payé",PMKAFAAPAYER[[#This Row],[16.01.2025]],0)</f>
        <v>0</v>
      </c>
      <c r="X879" s="234"/>
      <c r="Y879" s="166">
        <f>IF(PMKAFAAPAYER[[#This Row],[ ]]="Payé",PMKAFAAPAYER[[#This Row],[23.01.2025]],0)</f>
        <v>0</v>
      </c>
      <c r="Z879" s="234"/>
      <c r="AA879" s="176">
        <f>IF(PMKAFAAPAYER[[#This Row],[ ]]="Payé",PMKAFAAPAYER[[#This Row],[30.01.2025]],0)</f>
        <v>0</v>
      </c>
      <c r="AB879" s="32">
        <f t="shared" si="201"/>
        <v>0</v>
      </c>
      <c r="AC879" s="234"/>
      <c r="AD879" s="166">
        <f>IF(PMKAFAAPAYER[[#This Row],[ ]]="Payé",PMKAFAAPAYER[[#This Row],[06.02.2025]],0)</f>
        <v>0</v>
      </c>
      <c r="AE879" s="234"/>
      <c r="AF879" s="166">
        <f>IF(PMKAFAAPAYER[[#This Row],[ ]]="Payé",PMKAFAAPAYER[[#This Row],[13.02.2025]],0)</f>
        <v>0</v>
      </c>
      <c r="AG879" s="234"/>
      <c r="AH879" s="166">
        <f>IF(PMKAFAAPAYER[[#This Row],[ ]]="Payé",PMKAFAAPAYER[[#This Row],[20.02.2025]],0)</f>
        <v>0</v>
      </c>
      <c r="AI879" s="234"/>
      <c r="AJ879" s="176">
        <f>IF(PMKAFAAPAYER[[#This Row],[ ]]="Payé",PMKAFAAPAYER[[#This Row],[27.02.2025]],0)</f>
        <v>0</v>
      </c>
      <c r="AK879" s="47">
        <f t="shared" si="202"/>
        <v>0</v>
      </c>
      <c r="AL879" s="162"/>
      <c r="AM879" s="166">
        <f>IF(PMKAFAAPAYER[[#This Row],[ ]]="Payé",PMKAFAAPAYER[[#This Row],[05.03.2025]],0)</f>
        <v>0</v>
      </c>
      <c r="AN879" s="161"/>
      <c r="AO879" s="166">
        <f>IF(PMKAFAAPAYER[[#This Row],[ ]]="Payé",PMKAFAAPAYER[[#This Row],[12.03.2025]],0)</f>
        <v>0</v>
      </c>
      <c r="AP879" s="161"/>
      <c r="AQ879" s="166">
        <f>IF(PMKAFAAPAYER[[#This Row],[ ]]="Payé",PMKAFAAPAYER[[#This Row],[19.03.2025]],0)</f>
        <v>0</v>
      </c>
      <c r="AR879" s="161"/>
      <c r="AS879" s="176">
        <f>IF(PMKAFAAPAYER[[#This Row],[ ]]="Payé",PMKAFAAPAYER[[#This Row],[26.03.2025]],0)</f>
        <v>0</v>
      </c>
      <c r="AT879" s="17">
        <f t="shared" si="203"/>
        <v>0</v>
      </c>
      <c r="AU879" s="162"/>
      <c r="AV879" s="166">
        <f>IF(PMKAFAAPAYER[[#This Row],[ ]]="Payé",PMKAFAAPAYER[[#This Row],[02.04.2025]],0)</f>
        <v>0</v>
      </c>
      <c r="AW879" s="161"/>
      <c r="AX879" s="166">
        <f>IF(PMKAFAAPAYER[[#This Row],[ ]]="Payé",PMKAFAAPAYER[[#This Row],[09.04.2025]],0)</f>
        <v>0</v>
      </c>
      <c r="AY879" s="161"/>
      <c r="AZ879" s="166">
        <f>IF(PMKAFAAPAYER[[#This Row],[ ]]="Payé",PMKAFAAPAYER[[#This Row],[16.04.2025]],0)</f>
        <v>0</v>
      </c>
      <c r="BA879" s="161"/>
      <c r="BB879" s="166">
        <f>IF(PMKAFAAPAYER[[#This Row],[ ]]="Payé",PMKAFAAPAYER[[#This Row],[23.04.2025]],0)</f>
        <v>0</v>
      </c>
      <c r="BC879" s="161"/>
      <c r="BD879" s="176">
        <f>IF(PMKAFAAPAYER[[#This Row],[ ]]="Payé",PMKAFAAPAYER[[#This Row],[30.04.2025]],0)</f>
        <v>0</v>
      </c>
      <c r="BE879" s="18">
        <f t="shared" si="204"/>
        <v>0</v>
      </c>
      <c r="BF879" s="162"/>
      <c r="BG879" s="166">
        <f>IF(PMKAFAAPAYER[[#This Row],[ ]]="Payé",PMKAFAAPAYER[[#This Row],[07.05.2025]],0)</f>
        <v>0</v>
      </c>
      <c r="BH879" s="161"/>
      <c r="BI879" s="166">
        <f>IF(PMKAFAAPAYER[[#This Row],[ ]]="Payé",PMKAFAAPAYER[[#This Row],[14.05.2025]],0)</f>
        <v>0</v>
      </c>
      <c r="BJ879" s="161"/>
      <c r="BK879" s="166">
        <f>IF(PMKAFAAPAYER[[#This Row],[ ]]="Payé",PMKAFAAPAYER[[#This Row],[21.05.2025]],0)</f>
        <v>0</v>
      </c>
      <c r="BL879" s="161"/>
      <c r="BM879" s="176">
        <f>IF(PMKAFAAPAYER[[#This Row],[ ]]="Payé",PMKAFAAPAYER[[#This Row],[28.05.2025]],0)</f>
        <v>0</v>
      </c>
      <c r="BN879" s="17">
        <f t="shared" si="205"/>
        <v>0</v>
      </c>
      <c r="BO879" s="162"/>
      <c r="BP879" s="166">
        <f>IF(PMKAFAAPAYER[[#This Row],[ ]]="Payé",PMKAFAAPAYER[[#This Row],[04.06.2025]],0)</f>
        <v>0</v>
      </c>
      <c r="BQ879" s="161"/>
      <c r="BR879" s="166">
        <f>IF(PMKAFAAPAYER[[#This Row],[ ]]="Payé",PMKAFAAPAYER[[#This Row],[11.06.2025]],0)</f>
        <v>0</v>
      </c>
      <c r="BS879" s="161"/>
      <c r="BT879" s="166">
        <f>IF(PMKAFAAPAYER[[#This Row],[ ]]="Payé",PMKAFAAPAYER[[#This Row],[18.06.2025]],0)</f>
        <v>0</v>
      </c>
      <c r="BU879" s="161"/>
      <c r="BV879" s="176">
        <f>IF(PMKAFAAPAYER[[#This Row],[ ]]="Payé",PMKAFAAPAYER[[#This Row],[25.06.2025]],0)</f>
        <v>0</v>
      </c>
      <c r="BW879" s="18">
        <f t="shared" si="206"/>
        <v>0</v>
      </c>
      <c r="BX879" s="162"/>
      <c r="BY879" s="166">
        <f>IF(PMKAFAAPAYER[[#This Row],[ ]]="Payé",PMKAFAAPAYER[[#This Row],[02.07.2025]],0)</f>
        <v>0</v>
      </c>
      <c r="BZ879" s="161"/>
      <c r="CA879" s="166">
        <f>IF(PMKAFAAPAYER[[#This Row],[ ]]="Payé",PMKAFAAPAYER[[#This Row],[09.07.2025]],0)</f>
        <v>0</v>
      </c>
      <c r="CB879" s="161"/>
      <c r="CC879" s="166">
        <f>IF(PMKAFAAPAYER[[#This Row],[ ]]="Payé",PMKAFAAPAYER[[#This Row],[16.07.2025]],0)</f>
        <v>0</v>
      </c>
      <c r="CD879" s="161"/>
      <c r="CE879" s="166">
        <f>IF(PMKAFAAPAYER[[#This Row],[ ]]="Payé",PMKAFAAPAYER[[#This Row],[23.07.2025]],0)</f>
        <v>0</v>
      </c>
      <c r="CF879" s="161"/>
      <c r="CG879" s="176">
        <f>IF(PMKAFAAPAYER[[#This Row],[ ]]="Payé",PMKAFAAPAYER[[#This Row],[30.07.2025]],0)</f>
        <v>0</v>
      </c>
      <c r="CH879" s="17">
        <f t="shared" si="207"/>
        <v>0</v>
      </c>
      <c r="CI879" s="162"/>
      <c r="CJ879" s="166">
        <f>IF(PMKAFAAPAYER[[#This Row],[ ]]="Payé",PMKAFAAPAYER[[#This Row],[06.08.2025]],0)</f>
        <v>0</v>
      </c>
      <c r="CK879" s="161"/>
      <c r="CL879" s="166">
        <f>IF(PMKAFAAPAYER[[#This Row],[ ]]="Payé",PMKAFAAPAYER[[#This Row],[13.08.2025]],0)</f>
        <v>0</v>
      </c>
      <c r="CM879" s="161"/>
      <c r="CN879" s="166">
        <f>IF(PMKAFAAPAYER[[#This Row],[ ]]="Payé",PMKAFAAPAYER[[#This Row],[20.08.2025]],0)</f>
        <v>0</v>
      </c>
      <c r="CO879" s="161"/>
      <c r="CP879" s="176">
        <f>IF(PMKAFAAPAYER[[#This Row],[ ]]="Payé",PMKAFAAPAYER[[#This Row],[27.08.2025]],0)</f>
        <v>0</v>
      </c>
      <c r="CQ879" s="18">
        <f t="shared" si="208"/>
        <v>0</v>
      </c>
      <c r="CR879" s="162"/>
      <c r="CS879" s="166">
        <f>IF(PMKAFAAPAYER[[#This Row],[ ]]="Payé",PMKAFAAPAYER[[#This Row],[03.09.2025]],0)</f>
        <v>0</v>
      </c>
      <c r="CT879" s="161"/>
      <c r="CU879" s="166">
        <f>IF(PMKAFAAPAYER[[#This Row],[ ]]="Payé",PMKAFAAPAYER[[#This Row],[10.09.2025]],0)</f>
        <v>0</v>
      </c>
      <c r="CV879" s="161"/>
      <c r="CW879" s="166">
        <f>IF(PMKAFAAPAYER[[#This Row],[ ]]="Payé",PMKAFAAPAYER[[#This Row],[17.09.2025]],0)</f>
        <v>0</v>
      </c>
      <c r="CX879" s="161"/>
      <c r="CY879" s="176">
        <f>IF(PMKAFAAPAYER[[#This Row],[ ]]="Payé",PMKAFAAPAYER[[#This Row],[24.09.2025]],0)</f>
        <v>0</v>
      </c>
      <c r="CZ879" s="17">
        <f t="shared" si="209"/>
        <v>0</v>
      </c>
      <c r="DA879" s="162"/>
      <c r="DB879" s="166">
        <f>IF(PMKAFAAPAYER[[#This Row],[ ]]="Payé",PMKAFAAPAYER[[#This Row],[01.10.2025]],0)</f>
        <v>0</v>
      </c>
      <c r="DC879" s="161"/>
      <c r="DD879" s="166">
        <f>IF(PMKAFAAPAYER[[#This Row],[ ]]="Payé",PMKAFAAPAYER[[#This Row],[08.10.2025]],0)</f>
        <v>0</v>
      </c>
      <c r="DE879" s="161"/>
      <c r="DF879" s="166">
        <f>IF(PMKAFAAPAYER[[#This Row],[ ]]="Payé",PMKAFAAPAYER[[#This Row],[15.10.2025]],0)</f>
        <v>0</v>
      </c>
      <c r="DG879" s="161"/>
      <c r="DH879" s="166">
        <f>IF(PMKAFAAPAYER[[#This Row],[ ]]="Payé",PMKAFAAPAYER[[#This Row],[22.10.2025]],0)</f>
        <v>0</v>
      </c>
      <c r="DI879" s="161"/>
      <c r="DJ879" s="176">
        <f>IF(PMKAFAAPAYER[[#This Row],[ ]]="Payé",PMKAFAAPAYER[[#This Row],[29.10.2025]],0)</f>
        <v>0</v>
      </c>
      <c r="DK879" s="18">
        <f t="shared" si="210"/>
        <v>0</v>
      </c>
      <c r="DL879" s="162"/>
      <c r="DM879" s="166">
        <f>IF(PMKAFAAPAYER[[#This Row],[ ]]="Payé",PMKAFAAPAYER[[#This Row],[05.11.2025]],0)</f>
        <v>0</v>
      </c>
      <c r="DN879" s="161"/>
      <c r="DO879" s="166">
        <f>IF(PMKAFAAPAYER[[#This Row],[ ]]="Payé",PMKAFAAPAYER[[#This Row],[12.11.2025]],0)</f>
        <v>0</v>
      </c>
      <c r="DP879" s="161"/>
      <c r="DQ879" s="166">
        <f>IF(PMKAFAAPAYER[[#This Row],[ ]]="Payé",PMKAFAAPAYER[[#This Row],[19.11.2025]],0)</f>
        <v>0</v>
      </c>
      <c r="DR879" s="161"/>
      <c r="DS879" s="176">
        <f>IF(PMKAFAAPAYER[[#This Row],[ ]]="Payé",PMKAFAAPAYER[[#This Row],[26.11.2025]],0)</f>
        <v>0</v>
      </c>
      <c r="DT879" s="17">
        <f t="shared" si="211"/>
        <v>0</v>
      </c>
      <c r="DU879" s="162"/>
      <c r="DV879" s="166">
        <f>IF(PMKAFAAPAYER[[#This Row],[ ]]="Payé",PMKAFAAPAYER[[#This Row],[03.12.2025]],0)</f>
        <v>0</v>
      </c>
      <c r="DW879" s="161"/>
      <c r="DX879" s="166">
        <f>IF(PMKAFAAPAYER[[#This Row],[ ]]="Payé",PMKAFAAPAYER[[#This Row],[10.12.2025]],0)</f>
        <v>0</v>
      </c>
      <c r="DY879" s="161"/>
      <c r="DZ879" s="166">
        <f>IF(PMKAFAAPAYER[[#This Row],[ ]]="Payé",PMKAFAAPAYER[[#This Row],[17.12.2025]],0)</f>
        <v>0</v>
      </c>
      <c r="EA879" s="161"/>
      <c r="EB879" s="166">
        <f>IF(PMKAFAAPAYER[[#This Row],[ ]]="Payé",PMKAFAAPAYER[[#This Row],[24.12.2025]],0)</f>
        <v>0</v>
      </c>
      <c r="EC879" s="161"/>
      <c r="ED879" s="176">
        <f>IF(PMKAFAAPAYER[[#This Row],[ ]]="Payé",PMKAFAAPAYER[[#This Row],[31.12.2025]],0)</f>
        <v>0</v>
      </c>
      <c r="EE879" s="18">
        <f t="shared" si="212"/>
        <v>0</v>
      </c>
      <c r="EF879" s="11">
        <f t="shared" si="213"/>
        <v>0</v>
      </c>
      <c r="EG879" s="16">
        <f>+PMKAFAAPAYER[[#This Row],[CHF]]-PMKAFAAPAYER[[#This Row],[T2025]]</f>
        <v>0</v>
      </c>
    </row>
    <row r="880" spans="1:137" x14ac:dyDescent="0.3">
      <c r="A880" s="9">
        <f t="shared" si="214"/>
        <v>875</v>
      </c>
      <c r="B880" s="250"/>
      <c r="C880" s="251"/>
      <c r="D880" s="252"/>
      <c r="E880" s="253"/>
      <c r="F880" s="265">
        <f t="shared" si="215"/>
        <v>0</v>
      </c>
      <c r="G880" s="254"/>
      <c r="H880" s="255"/>
      <c r="I880" s="256"/>
      <c r="J880" s="14"/>
      <c r="K880" s="14"/>
      <c r="L880" s="14"/>
      <c r="N880" s="15"/>
      <c r="P880" s="258"/>
      <c r="Q880" s="259"/>
      <c r="R880" s="260"/>
      <c r="S880" s="166">
        <f>IF(PMKAFAAPAYER[[#This Row],[ ]]="Payé",PMKAFAAPAYER[[#This Row],[02.01.2025]],0)</f>
        <v>0</v>
      </c>
      <c r="T880" s="234"/>
      <c r="U880" s="166">
        <f>IF(PMKAFAAPAYER[[#This Row],[ ]]="Payé",PMKAFAAPAYER[[#This Row],[09.01.2025]],0)</f>
        <v>0</v>
      </c>
      <c r="V880" s="234"/>
      <c r="W880" s="166">
        <f>IF(PMKAFAAPAYER[[#This Row],[ ]]="Payé",PMKAFAAPAYER[[#This Row],[16.01.2025]],0)</f>
        <v>0</v>
      </c>
      <c r="X880" s="234"/>
      <c r="Y880" s="166">
        <f>IF(PMKAFAAPAYER[[#This Row],[ ]]="Payé",PMKAFAAPAYER[[#This Row],[23.01.2025]],0)</f>
        <v>0</v>
      </c>
      <c r="Z880" s="234"/>
      <c r="AA880" s="176">
        <f>IF(PMKAFAAPAYER[[#This Row],[ ]]="Payé",PMKAFAAPAYER[[#This Row],[30.01.2025]],0)</f>
        <v>0</v>
      </c>
      <c r="AB880" s="32">
        <f t="shared" si="201"/>
        <v>0</v>
      </c>
      <c r="AC880" s="234"/>
      <c r="AD880" s="166">
        <f>IF(PMKAFAAPAYER[[#This Row],[ ]]="Payé",PMKAFAAPAYER[[#This Row],[06.02.2025]],0)</f>
        <v>0</v>
      </c>
      <c r="AE880" s="234"/>
      <c r="AF880" s="166">
        <f>IF(PMKAFAAPAYER[[#This Row],[ ]]="Payé",PMKAFAAPAYER[[#This Row],[13.02.2025]],0)</f>
        <v>0</v>
      </c>
      <c r="AG880" s="234"/>
      <c r="AH880" s="166">
        <f>IF(PMKAFAAPAYER[[#This Row],[ ]]="Payé",PMKAFAAPAYER[[#This Row],[20.02.2025]],0)</f>
        <v>0</v>
      </c>
      <c r="AI880" s="234"/>
      <c r="AJ880" s="176">
        <f>IF(PMKAFAAPAYER[[#This Row],[ ]]="Payé",PMKAFAAPAYER[[#This Row],[27.02.2025]],0)</f>
        <v>0</v>
      </c>
      <c r="AK880" s="47">
        <f t="shared" si="202"/>
        <v>0</v>
      </c>
      <c r="AL880" s="162"/>
      <c r="AM880" s="166">
        <f>IF(PMKAFAAPAYER[[#This Row],[ ]]="Payé",PMKAFAAPAYER[[#This Row],[05.03.2025]],0)</f>
        <v>0</v>
      </c>
      <c r="AN880" s="161"/>
      <c r="AO880" s="166">
        <f>IF(PMKAFAAPAYER[[#This Row],[ ]]="Payé",PMKAFAAPAYER[[#This Row],[12.03.2025]],0)</f>
        <v>0</v>
      </c>
      <c r="AP880" s="161"/>
      <c r="AQ880" s="166">
        <f>IF(PMKAFAAPAYER[[#This Row],[ ]]="Payé",PMKAFAAPAYER[[#This Row],[19.03.2025]],0)</f>
        <v>0</v>
      </c>
      <c r="AR880" s="161"/>
      <c r="AS880" s="176">
        <f>IF(PMKAFAAPAYER[[#This Row],[ ]]="Payé",PMKAFAAPAYER[[#This Row],[26.03.2025]],0)</f>
        <v>0</v>
      </c>
      <c r="AT880" s="17">
        <f t="shared" si="203"/>
        <v>0</v>
      </c>
      <c r="AU880" s="162"/>
      <c r="AV880" s="166">
        <f>IF(PMKAFAAPAYER[[#This Row],[ ]]="Payé",PMKAFAAPAYER[[#This Row],[02.04.2025]],0)</f>
        <v>0</v>
      </c>
      <c r="AW880" s="161"/>
      <c r="AX880" s="166">
        <f>IF(PMKAFAAPAYER[[#This Row],[ ]]="Payé",PMKAFAAPAYER[[#This Row],[09.04.2025]],0)</f>
        <v>0</v>
      </c>
      <c r="AY880" s="161"/>
      <c r="AZ880" s="166">
        <f>IF(PMKAFAAPAYER[[#This Row],[ ]]="Payé",PMKAFAAPAYER[[#This Row],[16.04.2025]],0)</f>
        <v>0</v>
      </c>
      <c r="BA880" s="161"/>
      <c r="BB880" s="166">
        <f>IF(PMKAFAAPAYER[[#This Row],[ ]]="Payé",PMKAFAAPAYER[[#This Row],[23.04.2025]],0)</f>
        <v>0</v>
      </c>
      <c r="BC880" s="161"/>
      <c r="BD880" s="176">
        <f>IF(PMKAFAAPAYER[[#This Row],[ ]]="Payé",PMKAFAAPAYER[[#This Row],[30.04.2025]],0)</f>
        <v>0</v>
      </c>
      <c r="BE880" s="18">
        <f t="shared" si="204"/>
        <v>0</v>
      </c>
      <c r="BF880" s="162"/>
      <c r="BG880" s="166">
        <f>IF(PMKAFAAPAYER[[#This Row],[ ]]="Payé",PMKAFAAPAYER[[#This Row],[07.05.2025]],0)</f>
        <v>0</v>
      </c>
      <c r="BH880" s="161"/>
      <c r="BI880" s="166">
        <f>IF(PMKAFAAPAYER[[#This Row],[ ]]="Payé",PMKAFAAPAYER[[#This Row],[14.05.2025]],0)</f>
        <v>0</v>
      </c>
      <c r="BJ880" s="161"/>
      <c r="BK880" s="166">
        <f>IF(PMKAFAAPAYER[[#This Row],[ ]]="Payé",PMKAFAAPAYER[[#This Row],[21.05.2025]],0)</f>
        <v>0</v>
      </c>
      <c r="BL880" s="161"/>
      <c r="BM880" s="176">
        <f>IF(PMKAFAAPAYER[[#This Row],[ ]]="Payé",PMKAFAAPAYER[[#This Row],[28.05.2025]],0)</f>
        <v>0</v>
      </c>
      <c r="BN880" s="17">
        <f t="shared" si="205"/>
        <v>0</v>
      </c>
      <c r="BO880" s="162"/>
      <c r="BP880" s="166">
        <f>IF(PMKAFAAPAYER[[#This Row],[ ]]="Payé",PMKAFAAPAYER[[#This Row],[04.06.2025]],0)</f>
        <v>0</v>
      </c>
      <c r="BQ880" s="161"/>
      <c r="BR880" s="166">
        <f>IF(PMKAFAAPAYER[[#This Row],[ ]]="Payé",PMKAFAAPAYER[[#This Row],[11.06.2025]],0)</f>
        <v>0</v>
      </c>
      <c r="BS880" s="161"/>
      <c r="BT880" s="166">
        <f>IF(PMKAFAAPAYER[[#This Row],[ ]]="Payé",PMKAFAAPAYER[[#This Row],[18.06.2025]],0)</f>
        <v>0</v>
      </c>
      <c r="BU880" s="161"/>
      <c r="BV880" s="176">
        <f>IF(PMKAFAAPAYER[[#This Row],[ ]]="Payé",PMKAFAAPAYER[[#This Row],[25.06.2025]],0)</f>
        <v>0</v>
      </c>
      <c r="BW880" s="18">
        <f t="shared" si="206"/>
        <v>0</v>
      </c>
      <c r="BX880" s="162"/>
      <c r="BY880" s="166">
        <f>IF(PMKAFAAPAYER[[#This Row],[ ]]="Payé",PMKAFAAPAYER[[#This Row],[02.07.2025]],0)</f>
        <v>0</v>
      </c>
      <c r="BZ880" s="161"/>
      <c r="CA880" s="166">
        <f>IF(PMKAFAAPAYER[[#This Row],[ ]]="Payé",PMKAFAAPAYER[[#This Row],[09.07.2025]],0)</f>
        <v>0</v>
      </c>
      <c r="CB880" s="161"/>
      <c r="CC880" s="166">
        <f>IF(PMKAFAAPAYER[[#This Row],[ ]]="Payé",PMKAFAAPAYER[[#This Row],[16.07.2025]],0)</f>
        <v>0</v>
      </c>
      <c r="CD880" s="161"/>
      <c r="CE880" s="166">
        <f>IF(PMKAFAAPAYER[[#This Row],[ ]]="Payé",PMKAFAAPAYER[[#This Row],[23.07.2025]],0)</f>
        <v>0</v>
      </c>
      <c r="CF880" s="161"/>
      <c r="CG880" s="176">
        <f>IF(PMKAFAAPAYER[[#This Row],[ ]]="Payé",PMKAFAAPAYER[[#This Row],[30.07.2025]],0)</f>
        <v>0</v>
      </c>
      <c r="CH880" s="17">
        <f t="shared" si="207"/>
        <v>0</v>
      </c>
      <c r="CI880" s="162"/>
      <c r="CJ880" s="166">
        <f>IF(PMKAFAAPAYER[[#This Row],[ ]]="Payé",PMKAFAAPAYER[[#This Row],[06.08.2025]],0)</f>
        <v>0</v>
      </c>
      <c r="CK880" s="161"/>
      <c r="CL880" s="166">
        <f>IF(PMKAFAAPAYER[[#This Row],[ ]]="Payé",PMKAFAAPAYER[[#This Row],[13.08.2025]],0)</f>
        <v>0</v>
      </c>
      <c r="CM880" s="161"/>
      <c r="CN880" s="166">
        <f>IF(PMKAFAAPAYER[[#This Row],[ ]]="Payé",PMKAFAAPAYER[[#This Row],[20.08.2025]],0)</f>
        <v>0</v>
      </c>
      <c r="CO880" s="161"/>
      <c r="CP880" s="176">
        <f>IF(PMKAFAAPAYER[[#This Row],[ ]]="Payé",PMKAFAAPAYER[[#This Row],[27.08.2025]],0)</f>
        <v>0</v>
      </c>
      <c r="CQ880" s="18">
        <f t="shared" si="208"/>
        <v>0</v>
      </c>
      <c r="CR880" s="162"/>
      <c r="CS880" s="166">
        <f>IF(PMKAFAAPAYER[[#This Row],[ ]]="Payé",PMKAFAAPAYER[[#This Row],[03.09.2025]],0)</f>
        <v>0</v>
      </c>
      <c r="CT880" s="161"/>
      <c r="CU880" s="166">
        <f>IF(PMKAFAAPAYER[[#This Row],[ ]]="Payé",PMKAFAAPAYER[[#This Row],[10.09.2025]],0)</f>
        <v>0</v>
      </c>
      <c r="CV880" s="161"/>
      <c r="CW880" s="166">
        <f>IF(PMKAFAAPAYER[[#This Row],[ ]]="Payé",PMKAFAAPAYER[[#This Row],[17.09.2025]],0)</f>
        <v>0</v>
      </c>
      <c r="CX880" s="161"/>
      <c r="CY880" s="176">
        <f>IF(PMKAFAAPAYER[[#This Row],[ ]]="Payé",PMKAFAAPAYER[[#This Row],[24.09.2025]],0)</f>
        <v>0</v>
      </c>
      <c r="CZ880" s="17">
        <f t="shared" si="209"/>
        <v>0</v>
      </c>
      <c r="DA880" s="162"/>
      <c r="DB880" s="166">
        <f>IF(PMKAFAAPAYER[[#This Row],[ ]]="Payé",PMKAFAAPAYER[[#This Row],[01.10.2025]],0)</f>
        <v>0</v>
      </c>
      <c r="DC880" s="161"/>
      <c r="DD880" s="166">
        <f>IF(PMKAFAAPAYER[[#This Row],[ ]]="Payé",PMKAFAAPAYER[[#This Row],[08.10.2025]],0)</f>
        <v>0</v>
      </c>
      <c r="DE880" s="161"/>
      <c r="DF880" s="166">
        <f>IF(PMKAFAAPAYER[[#This Row],[ ]]="Payé",PMKAFAAPAYER[[#This Row],[15.10.2025]],0)</f>
        <v>0</v>
      </c>
      <c r="DG880" s="161"/>
      <c r="DH880" s="166">
        <f>IF(PMKAFAAPAYER[[#This Row],[ ]]="Payé",PMKAFAAPAYER[[#This Row],[22.10.2025]],0)</f>
        <v>0</v>
      </c>
      <c r="DI880" s="161"/>
      <c r="DJ880" s="176">
        <f>IF(PMKAFAAPAYER[[#This Row],[ ]]="Payé",PMKAFAAPAYER[[#This Row],[29.10.2025]],0)</f>
        <v>0</v>
      </c>
      <c r="DK880" s="18">
        <f t="shared" si="210"/>
        <v>0</v>
      </c>
      <c r="DL880" s="162"/>
      <c r="DM880" s="166">
        <f>IF(PMKAFAAPAYER[[#This Row],[ ]]="Payé",PMKAFAAPAYER[[#This Row],[05.11.2025]],0)</f>
        <v>0</v>
      </c>
      <c r="DN880" s="161"/>
      <c r="DO880" s="166">
        <f>IF(PMKAFAAPAYER[[#This Row],[ ]]="Payé",PMKAFAAPAYER[[#This Row],[12.11.2025]],0)</f>
        <v>0</v>
      </c>
      <c r="DP880" s="161"/>
      <c r="DQ880" s="166">
        <f>IF(PMKAFAAPAYER[[#This Row],[ ]]="Payé",PMKAFAAPAYER[[#This Row],[19.11.2025]],0)</f>
        <v>0</v>
      </c>
      <c r="DR880" s="161"/>
      <c r="DS880" s="176">
        <f>IF(PMKAFAAPAYER[[#This Row],[ ]]="Payé",PMKAFAAPAYER[[#This Row],[26.11.2025]],0)</f>
        <v>0</v>
      </c>
      <c r="DT880" s="17">
        <f t="shared" si="211"/>
        <v>0</v>
      </c>
      <c r="DU880" s="162"/>
      <c r="DV880" s="166">
        <f>IF(PMKAFAAPAYER[[#This Row],[ ]]="Payé",PMKAFAAPAYER[[#This Row],[03.12.2025]],0)</f>
        <v>0</v>
      </c>
      <c r="DW880" s="161"/>
      <c r="DX880" s="166">
        <f>IF(PMKAFAAPAYER[[#This Row],[ ]]="Payé",PMKAFAAPAYER[[#This Row],[10.12.2025]],0)</f>
        <v>0</v>
      </c>
      <c r="DY880" s="161"/>
      <c r="DZ880" s="166">
        <f>IF(PMKAFAAPAYER[[#This Row],[ ]]="Payé",PMKAFAAPAYER[[#This Row],[17.12.2025]],0)</f>
        <v>0</v>
      </c>
      <c r="EA880" s="161"/>
      <c r="EB880" s="166">
        <f>IF(PMKAFAAPAYER[[#This Row],[ ]]="Payé",PMKAFAAPAYER[[#This Row],[24.12.2025]],0)</f>
        <v>0</v>
      </c>
      <c r="EC880" s="161"/>
      <c r="ED880" s="176">
        <f>IF(PMKAFAAPAYER[[#This Row],[ ]]="Payé",PMKAFAAPAYER[[#This Row],[31.12.2025]],0)</f>
        <v>0</v>
      </c>
      <c r="EE880" s="18">
        <f t="shared" si="212"/>
        <v>0</v>
      </c>
      <c r="EF880" s="11">
        <f t="shared" si="213"/>
        <v>0</v>
      </c>
      <c r="EG880" s="16">
        <f>+PMKAFAAPAYER[[#This Row],[CHF]]-PMKAFAAPAYER[[#This Row],[T2025]]</f>
        <v>0</v>
      </c>
    </row>
    <row r="881" spans="1:137" x14ac:dyDescent="0.3">
      <c r="A881" s="9">
        <f t="shared" si="214"/>
        <v>876</v>
      </c>
      <c r="B881" s="250"/>
      <c r="C881" s="251"/>
      <c r="D881" s="252"/>
      <c r="E881" s="253"/>
      <c r="F881" s="265">
        <f t="shared" si="215"/>
        <v>0</v>
      </c>
      <c r="G881" s="254"/>
      <c r="H881" s="255"/>
      <c r="I881" s="256"/>
      <c r="J881" s="14"/>
      <c r="K881" s="14"/>
      <c r="L881" s="14"/>
      <c r="N881" s="15"/>
      <c r="P881" s="258"/>
      <c r="Q881" s="259"/>
      <c r="R881" s="260"/>
      <c r="S881" s="166">
        <f>IF(PMKAFAAPAYER[[#This Row],[ ]]="Payé",PMKAFAAPAYER[[#This Row],[02.01.2025]],0)</f>
        <v>0</v>
      </c>
      <c r="T881" s="234"/>
      <c r="U881" s="166">
        <f>IF(PMKAFAAPAYER[[#This Row],[ ]]="Payé",PMKAFAAPAYER[[#This Row],[09.01.2025]],0)</f>
        <v>0</v>
      </c>
      <c r="V881" s="234"/>
      <c r="W881" s="166">
        <f>IF(PMKAFAAPAYER[[#This Row],[ ]]="Payé",PMKAFAAPAYER[[#This Row],[16.01.2025]],0)</f>
        <v>0</v>
      </c>
      <c r="X881" s="234"/>
      <c r="Y881" s="166">
        <f>IF(PMKAFAAPAYER[[#This Row],[ ]]="Payé",PMKAFAAPAYER[[#This Row],[23.01.2025]],0)</f>
        <v>0</v>
      </c>
      <c r="Z881" s="234"/>
      <c r="AA881" s="176">
        <f>IF(PMKAFAAPAYER[[#This Row],[ ]]="Payé",PMKAFAAPAYER[[#This Row],[30.01.2025]],0)</f>
        <v>0</v>
      </c>
      <c r="AB881" s="32">
        <f t="shared" si="201"/>
        <v>0</v>
      </c>
      <c r="AC881" s="234"/>
      <c r="AD881" s="166">
        <f>IF(PMKAFAAPAYER[[#This Row],[ ]]="Payé",PMKAFAAPAYER[[#This Row],[06.02.2025]],0)</f>
        <v>0</v>
      </c>
      <c r="AE881" s="234"/>
      <c r="AF881" s="166">
        <f>IF(PMKAFAAPAYER[[#This Row],[ ]]="Payé",PMKAFAAPAYER[[#This Row],[13.02.2025]],0)</f>
        <v>0</v>
      </c>
      <c r="AG881" s="234"/>
      <c r="AH881" s="166">
        <f>IF(PMKAFAAPAYER[[#This Row],[ ]]="Payé",PMKAFAAPAYER[[#This Row],[20.02.2025]],0)</f>
        <v>0</v>
      </c>
      <c r="AI881" s="234"/>
      <c r="AJ881" s="176">
        <f>IF(PMKAFAAPAYER[[#This Row],[ ]]="Payé",PMKAFAAPAYER[[#This Row],[27.02.2025]],0)</f>
        <v>0</v>
      </c>
      <c r="AK881" s="47">
        <f t="shared" si="202"/>
        <v>0</v>
      </c>
      <c r="AL881" s="162"/>
      <c r="AM881" s="166">
        <f>IF(PMKAFAAPAYER[[#This Row],[ ]]="Payé",PMKAFAAPAYER[[#This Row],[05.03.2025]],0)</f>
        <v>0</v>
      </c>
      <c r="AN881" s="161"/>
      <c r="AO881" s="166">
        <f>IF(PMKAFAAPAYER[[#This Row],[ ]]="Payé",PMKAFAAPAYER[[#This Row],[12.03.2025]],0)</f>
        <v>0</v>
      </c>
      <c r="AP881" s="161"/>
      <c r="AQ881" s="166">
        <f>IF(PMKAFAAPAYER[[#This Row],[ ]]="Payé",PMKAFAAPAYER[[#This Row],[19.03.2025]],0)</f>
        <v>0</v>
      </c>
      <c r="AR881" s="161"/>
      <c r="AS881" s="176">
        <f>IF(PMKAFAAPAYER[[#This Row],[ ]]="Payé",PMKAFAAPAYER[[#This Row],[26.03.2025]],0)</f>
        <v>0</v>
      </c>
      <c r="AT881" s="17">
        <f t="shared" si="203"/>
        <v>0</v>
      </c>
      <c r="AU881" s="162"/>
      <c r="AV881" s="166">
        <f>IF(PMKAFAAPAYER[[#This Row],[ ]]="Payé",PMKAFAAPAYER[[#This Row],[02.04.2025]],0)</f>
        <v>0</v>
      </c>
      <c r="AW881" s="161"/>
      <c r="AX881" s="166">
        <f>IF(PMKAFAAPAYER[[#This Row],[ ]]="Payé",PMKAFAAPAYER[[#This Row],[09.04.2025]],0)</f>
        <v>0</v>
      </c>
      <c r="AY881" s="161"/>
      <c r="AZ881" s="166">
        <f>IF(PMKAFAAPAYER[[#This Row],[ ]]="Payé",PMKAFAAPAYER[[#This Row],[16.04.2025]],0)</f>
        <v>0</v>
      </c>
      <c r="BA881" s="161"/>
      <c r="BB881" s="166">
        <f>IF(PMKAFAAPAYER[[#This Row],[ ]]="Payé",PMKAFAAPAYER[[#This Row],[23.04.2025]],0)</f>
        <v>0</v>
      </c>
      <c r="BC881" s="161"/>
      <c r="BD881" s="176">
        <f>IF(PMKAFAAPAYER[[#This Row],[ ]]="Payé",PMKAFAAPAYER[[#This Row],[30.04.2025]],0)</f>
        <v>0</v>
      </c>
      <c r="BE881" s="18">
        <f t="shared" si="204"/>
        <v>0</v>
      </c>
      <c r="BF881" s="162"/>
      <c r="BG881" s="166">
        <f>IF(PMKAFAAPAYER[[#This Row],[ ]]="Payé",PMKAFAAPAYER[[#This Row],[07.05.2025]],0)</f>
        <v>0</v>
      </c>
      <c r="BH881" s="161"/>
      <c r="BI881" s="166">
        <f>IF(PMKAFAAPAYER[[#This Row],[ ]]="Payé",PMKAFAAPAYER[[#This Row],[14.05.2025]],0)</f>
        <v>0</v>
      </c>
      <c r="BJ881" s="161"/>
      <c r="BK881" s="166">
        <f>IF(PMKAFAAPAYER[[#This Row],[ ]]="Payé",PMKAFAAPAYER[[#This Row],[21.05.2025]],0)</f>
        <v>0</v>
      </c>
      <c r="BL881" s="161"/>
      <c r="BM881" s="176">
        <f>IF(PMKAFAAPAYER[[#This Row],[ ]]="Payé",PMKAFAAPAYER[[#This Row],[28.05.2025]],0)</f>
        <v>0</v>
      </c>
      <c r="BN881" s="17">
        <f t="shared" si="205"/>
        <v>0</v>
      </c>
      <c r="BO881" s="162"/>
      <c r="BP881" s="166">
        <f>IF(PMKAFAAPAYER[[#This Row],[ ]]="Payé",PMKAFAAPAYER[[#This Row],[04.06.2025]],0)</f>
        <v>0</v>
      </c>
      <c r="BQ881" s="161"/>
      <c r="BR881" s="166">
        <f>IF(PMKAFAAPAYER[[#This Row],[ ]]="Payé",PMKAFAAPAYER[[#This Row],[11.06.2025]],0)</f>
        <v>0</v>
      </c>
      <c r="BS881" s="161"/>
      <c r="BT881" s="166">
        <f>IF(PMKAFAAPAYER[[#This Row],[ ]]="Payé",PMKAFAAPAYER[[#This Row],[18.06.2025]],0)</f>
        <v>0</v>
      </c>
      <c r="BU881" s="161"/>
      <c r="BV881" s="176">
        <f>IF(PMKAFAAPAYER[[#This Row],[ ]]="Payé",PMKAFAAPAYER[[#This Row],[25.06.2025]],0)</f>
        <v>0</v>
      </c>
      <c r="BW881" s="18">
        <f t="shared" si="206"/>
        <v>0</v>
      </c>
      <c r="BX881" s="162"/>
      <c r="BY881" s="166">
        <f>IF(PMKAFAAPAYER[[#This Row],[ ]]="Payé",PMKAFAAPAYER[[#This Row],[02.07.2025]],0)</f>
        <v>0</v>
      </c>
      <c r="BZ881" s="161"/>
      <c r="CA881" s="166">
        <f>IF(PMKAFAAPAYER[[#This Row],[ ]]="Payé",PMKAFAAPAYER[[#This Row],[09.07.2025]],0)</f>
        <v>0</v>
      </c>
      <c r="CB881" s="161"/>
      <c r="CC881" s="166">
        <f>IF(PMKAFAAPAYER[[#This Row],[ ]]="Payé",PMKAFAAPAYER[[#This Row],[16.07.2025]],0)</f>
        <v>0</v>
      </c>
      <c r="CD881" s="161"/>
      <c r="CE881" s="166">
        <f>IF(PMKAFAAPAYER[[#This Row],[ ]]="Payé",PMKAFAAPAYER[[#This Row],[23.07.2025]],0)</f>
        <v>0</v>
      </c>
      <c r="CF881" s="161"/>
      <c r="CG881" s="176">
        <f>IF(PMKAFAAPAYER[[#This Row],[ ]]="Payé",PMKAFAAPAYER[[#This Row],[30.07.2025]],0)</f>
        <v>0</v>
      </c>
      <c r="CH881" s="17">
        <f t="shared" si="207"/>
        <v>0</v>
      </c>
      <c r="CI881" s="162"/>
      <c r="CJ881" s="166">
        <f>IF(PMKAFAAPAYER[[#This Row],[ ]]="Payé",PMKAFAAPAYER[[#This Row],[06.08.2025]],0)</f>
        <v>0</v>
      </c>
      <c r="CK881" s="161"/>
      <c r="CL881" s="166">
        <f>IF(PMKAFAAPAYER[[#This Row],[ ]]="Payé",PMKAFAAPAYER[[#This Row],[13.08.2025]],0)</f>
        <v>0</v>
      </c>
      <c r="CM881" s="161"/>
      <c r="CN881" s="166">
        <f>IF(PMKAFAAPAYER[[#This Row],[ ]]="Payé",PMKAFAAPAYER[[#This Row],[20.08.2025]],0)</f>
        <v>0</v>
      </c>
      <c r="CO881" s="161"/>
      <c r="CP881" s="176">
        <f>IF(PMKAFAAPAYER[[#This Row],[ ]]="Payé",PMKAFAAPAYER[[#This Row],[27.08.2025]],0)</f>
        <v>0</v>
      </c>
      <c r="CQ881" s="18">
        <f t="shared" si="208"/>
        <v>0</v>
      </c>
      <c r="CR881" s="162"/>
      <c r="CS881" s="166">
        <f>IF(PMKAFAAPAYER[[#This Row],[ ]]="Payé",PMKAFAAPAYER[[#This Row],[03.09.2025]],0)</f>
        <v>0</v>
      </c>
      <c r="CT881" s="161"/>
      <c r="CU881" s="166">
        <f>IF(PMKAFAAPAYER[[#This Row],[ ]]="Payé",PMKAFAAPAYER[[#This Row],[10.09.2025]],0)</f>
        <v>0</v>
      </c>
      <c r="CV881" s="161"/>
      <c r="CW881" s="166">
        <f>IF(PMKAFAAPAYER[[#This Row],[ ]]="Payé",PMKAFAAPAYER[[#This Row],[17.09.2025]],0)</f>
        <v>0</v>
      </c>
      <c r="CX881" s="161"/>
      <c r="CY881" s="176">
        <f>IF(PMKAFAAPAYER[[#This Row],[ ]]="Payé",PMKAFAAPAYER[[#This Row],[24.09.2025]],0)</f>
        <v>0</v>
      </c>
      <c r="CZ881" s="17">
        <f t="shared" si="209"/>
        <v>0</v>
      </c>
      <c r="DA881" s="162"/>
      <c r="DB881" s="166">
        <f>IF(PMKAFAAPAYER[[#This Row],[ ]]="Payé",PMKAFAAPAYER[[#This Row],[01.10.2025]],0)</f>
        <v>0</v>
      </c>
      <c r="DC881" s="161"/>
      <c r="DD881" s="166">
        <f>IF(PMKAFAAPAYER[[#This Row],[ ]]="Payé",PMKAFAAPAYER[[#This Row],[08.10.2025]],0)</f>
        <v>0</v>
      </c>
      <c r="DE881" s="161"/>
      <c r="DF881" s="166">
        <f>IF(PMKAFAAPAYER[[#This Row],[ ]]="Payé",PMKAFAAPAYER[[#This Row],[15.10.2025]],0)</f>
        <v>0</v>
      </c>
      <c r="DG881" s="161"/>
      <c r="DH881" s="166">
        <f>IF(PMKAFAAPAYER[[#This Row],[ ]]="Payé",PMKAFAAPAYER[[#This Row],[22.10.2025]],0)</f>
        <v>0</v>
      </c>
      <c r="DI881" s="161"/>
      <c r="DJ881" s="176">
        <f>IF(PMKAFAAPAYER[[#This Row],[ ]]="Payé",PMKAFAAPAYER[[#This Row],[29.10.2025]],0)</f>
        <v>0</v>
      </c>
      <c r="DK881" s="18">
        <f t="shared" si="210"/>
        <v>0</v>
      </c>
      <c r="DL881" s="162"/>
      <c r="DM881" s="166">
        <f>IF(PMKAFAAPAYER[[#This Row],[ ]]="Payé",PMKAFAAPAYER[[#This Row],[05.11.2025]],0)</f>
        <v>0</v>
      </c>
      <c r="DN881" s="161"/>
      <c r="DO881" s="166">
        <f>IF(PMKAFAAPAYER[[#This Row],[ ]]="Payé",PMKAFAAPAYER[[#This Row],[12.11.2025]],0)</f>
        <v>0</v>
      </c>
      <c r="DP881" s="161"/>
      <c r="DQ881" s="166">
        <f>IF(PMKAFAAPAYER[[#This Row],[ ]]="Payé",PMKAFAAPAYER[[#This Row],[19.11.2025]],0)</f>
        <v>0</v>
      </c>
      <c r="DR881" s="161"/>
      <c r="DS881" s="176">
        <f>IF(PMKAFAAPAYER[[#This Row],[ ]]="Payé",PMKAFAAPAYER[[#This Row],[26.11.2025]],0)</f>
        <v>0</v>
      </c>
      <c r="DT881" s="17">
        <f t="shared" si="211"/>
        <v>0</v>
      </c>
      <c r="DU881" s="162"/>
      <c r="DV881" s="166">
        <f>IF(PMKAFAAPAYER[[#This Row],[ ]]="Payé",PMKAFAAPAYER[[#This Row],[03.12.2025]],0)</f>
        <v>0</v>
      </c>
      <c r="DW881" s="161"/>
      <c r="DX881" s="166">
        <f>IF(PMKAFAAPAYER[[#This Row],[ ]]="Payé",PMKAFAAPAYER[[#This Row],[10.12.2025]],0)</f>
        <v>0</v>
      </c>
      <c r="DY881" s="161"/>
      <c r="DZ881" s="166">
        <f>IF(PMKAFAAPAYER[[#This Row],[ ]]="Payé",PMKAFAAPAYER[[#This Row],[17.12.2025]],0)</f>
        <v>0</v>
      </c>
      <c r="EA881" s="161"/>
      <c r="EB881" s="166">
        <f>IF(PMKAFAAPAYER[[#This Row],[ ]]="Payé",PMKAFAAPAYER[[#This Row],[24.12.2025]],0)</f>
        <v>0</v>
      </c>
      <c r="EC881" s="161"/>
      <c r="ED881" s="176">
        <f>IF(PMKAFAAPAYER[[#This Row],[ ]]="Payé",PMKAFAAPAYER[[#This Row],[31.12.2025]],0)</f>
        <v>0</v>
      </c>
      <c r="EE881" s="18">
        <f t="shared" si="212"/>
        <v>0</v>
      </c>
      <c r="EF881" s="11">
        <f t="shared" si="213"/>
        <v>0</v>
      </c>
      <c r="EG881" s="16">
        <f>+PMKAFAAPAYER[[#This Row],[CHF]]-PMKAFAAPAYER[[#This Row],[T2025]]</f>
        <v>0</v>
      </c>
    </row>
    <row r="882" spans="1:137" x14ac:dyDescent="0.3">
      <c r="A882" s="9">
        <f t="shared" si="214"/>
        <v>877</v>
      </c>
      <c r="B882" s="250"/>
      <c r="C882" s="251"/>
      <c r="D882" s="252"/>
      <c r="E882" s="253"/>
      <c r="F882" s="265">
        <f t="shared" si="215"/>
        <v>0</v>
      </c>
      <c r="G882" s="254"/>
      <c r="H882" s="255"/>
      <c r="I882" s="256"/>
      <c r="J882" s="14"/>
      <c r="K882" s="14"/>
      <c r="L882" s="14"/>
      <c r="N882" s="15"/>
      <c r="P882" s="258"/>
      <c r="Q882" s="259"/>
      <c r="R882" s="260"/>
      <c r="S882" s="166">
        <f>IF(PMKAFAAPAYER[[#This Row],[ ]]="Payé",PMKAFAAPAYER[[#This Row],[02.01.2025]],0)</f>
        <v>0</v>
      </c>
      <c r="T882" s="234"/>
      <c r="U882" s="166">
        <f>IF(PMKAFAAPAYER[[#This Row],[ ]]="Payé",PMKAFAAPAYER[[#This Row],[09.01.2025]],0)</f>
        <v>0</v>
      </c>
      <c r="V882" s="234"/>
      <c r="W882" s="166">
        <f>IF(PMKAFAAPAYER[[#This Row],[ ]]="Payé",PMKAFAAPAYER[[#This Row],[16.01.2025]],0)</f>
        <v>0</v>
      </c>
      <c r="X882" s="234"/>
      <c r="Y882" s="166">
        <f>IF(PMKAFAAPAYER[[#This Row],[ ]]="Payé",PMKAFAAPAYER[[#This Row],[23.01.2025]],0)</f>
        <v>0</v>
      </c>
      <c r="Z882" s="234"/>
      <c r="AA882" s="176">
        <f>IF(PMKAFAAPAYER[[#This Row],[ ]]="Payé",PMKAFAAPAYER[[#This Row],[30.01.2025]],0)</f>
        <v>0</v>
      </c>
      <c r="AB882" s="32">
        <f t="shared" si="201"/>
        <v>0</v>
      </c>
      <c r="AC882" s="234"/>
      <c r="AD882" s="166">
        <f>IF(PMKAFAAPAYER[[#This Row],[ ]]="Payé",PMKAFAAPAYER[[#This Row],[06.02.2025]],0)</f>
        <v>0</v>
      </c>
      <c r="AE882" s="234"/>
      <c r="AF882" s="166">
        <f>IF(PMKAFAAPAYER[[#This Row],[ ]]="Payé",PMKAFAAPAYER[[#This Row],[13.02.2025]],0)</f>
        <v>0</v>
      </c>
      <c r="AG882" s="234"/>
      <c r="AH882" s="166">
        <f>IF(PMKAFAAPAYER[[#This Row],[ ]]="Payé",PMKAFAAPAYER[[#This Row],[20.02.2025]],0)</f>
        <v>0</v>
      </c>
      <c r="AI882" s="234"/>
      <c r="AJ882" s="176">
        <f>IF(PMKAFAAPAYER[[#This Row],[ ]]="Payé",PMKAFAAPAYER[[#This Row],[27.02.2025]],0)</f>
        <v>0</v>
      </c>
      <c r="AK882" s="47">
        <f t="shared" si="202"/>
        <v>0</v>
      </c>
      <c r="AL882" s="162"/>
      <c r="AM882" s="166">
        <f>IF(PMKAFAAPAYER[[#This Row],[ ]]="Payé",PMKAFAAPAYER[[#This Row],[05.03.2025]],0)</f>
        <v>0</v>
      </c>
      <c r="AN882" s="161"/>
      <c r="AO882" s="166">
        <f>IF(PMKAFAAPAYER[[#This Row],[ ]]="Payé",PMKAFAAPAYER[[#This Row],[12.03.2025]],0)</f>
        <v>0</v>
      </c>
      <c r="AP882" s="161"/>
      <c r="AQ882" s="166">
        <f>IF(PMKAFAAPAYER[[#This Row],[ ]]="Payé",PMKAFAAPAYER[[#This Row],[19.03.2025]],0)</f>
        <v>0</v>
      </c>
      <c r="AR882" s="161"/>
      <c r="AS882" s="176">
        <f>IF(PMKAFAAPAYER[[#This Row],[ ]]="Payé",PMKAFAAPAYER[[#This Row],[26.03.2025]],0)</f>
        <v>0</v>
      </c>
      <c r="AT882" s="17">
        <f t="shared" si="203"/>
        <v>0</v>
      </c>
      <c r="AU882" s="162"/>
      <c r="AV882" s="166">
        <f>IF(PMKAFAAPAYER[[#This Row],[ ]]="Payé",PMKAFAAPAYER[[#This Row],[02.04.2025]],0)</f>
        <v>0</v>
      </c>
      <c r="AW882" s="161"/>
      <c r="AX882" s="166">
        <f>IF(PMKAFAAPAYER[[#This Row],[ ]]="Payé",PMKAFAAPAYER[[#This Row],[09.04.2025]],0)</f>
        <v>0</v>
      </c>
      <c r="AY882" s="161"/>
      <c r="AZ882" s="166">
        <f>IF(PMKAFAAPAYER[[#This Row],[ ]]="Payé",PMKAFAAPAYER[[#This Row],[16.04.2025]],0)</f>
        <v>0</v>
      </c>
      <c r="BA882" s="161"/>
      <c r="BB882" s="166">
        <f>IF(PMKAFAAPAYER[[#This Row],[ ]]="Payé",PMKAFAAPAYER[[#This Row],[23.04.2025]],0)</f>
        <v>0</v>
      </c>
      <c r="BC882" s="161"/>
      <c r="BD882" s="176">
        <f>IF(PMKAFAAPAYER[[#This Row],[ ]]="Payé",PMKAFAAPAYER[[#This Row],[30.04.2025]],0)</f>
        <v>0</v>
      </c>
      <c r="BE882" s="18">
        <f t="shared" si="204"/>
        <v>0</v>
      </c>
      <c r="BF882" s="162"/>
      <c r="BG882" s="166">
        <f>IF(PMKAFAAPAYER[[#This Row],[ ]]="Payé",PMKAFAAPAYER[[#This Row],[07.05.2025]],0)</f>
        <v>0</v>
      </c>
      <c r="BH882" s="161"/>
      <c r="BI882" s="166">
        <f>IF(PMKAFAAPAYER[[#This Row],[ ]]="Payé",PMKAFAAPAYER[[#This Row],[14.05.2025]],0)</f>
        <v>0</v>
      </c>
      <c r="BJ882" s="161"/>
      <c r="BK882" s="166">
        <f>IF(PMKAFAAPAYER[[#This Row],[ ]]="Payé",PMKAFAAPAYER[[#This Row],[21.05.2025]],0)</f>
        <v>0</v>
      </c>
      <c r="BL882" s="161"/>
      <c r="BM882" s="176">
        <f>IF(PMKAFAAPAYER[[#This Row],[ ]]="Payé",PMKAFAAPAYER[[#This Row],[28.05.2025]],0)</f>
        <v>0</v>
      </c>
      <c r="BN882" s="17">
        <f t="shared" si="205"/>
        <v>0</v>
      </c>
      <c r="BO882" s="162"/>
      <c r="BP882" s="166">
        <f>IF(PMKAFAAPAYER[[#This Row],[ ]]="Payé",PMKAFAAPAYER[[#This Row],[04.06.2025]],0)</f>
        <v>0</v>
      </c>
      <c r="BQ882" s="161"/>
      <c r="BR882" s="166">
        <f>IF(PMKAFAAPAYER[[#This Row],[ ]]="Payé",PMKAFAAPAYER[[#This Row],[11.06.2025]],0)</f>
        <v>0</v>
      </c>
      <c r="BS882" s="161"/>
      <c r="BT882" s="166">
        <f>IF(PMKAFAAPAYER[[#This Row],[ ]]="Payé",PMKAFAAPAYER[[#This Row],[18.06.2025]],0)</f>
        <v>0</v>
      </c>
      <c r="BU882" s="161"/>
      <c r="BV882" s="176">
        <f>IF(PMKAFAAPAYER[[#This Row],[ ]]="Payé",PMKAFAAPAYER[[#This Row],[25.06.2025]],0)</f>
        <v>0</v>
      </c>
      <c r="BW882" s="18">
        <f t="shared" si="206"/>
        <v>0</v>
      </c>
      <c r="BX882" s="162"/>
      <c r="BY882" s="166">
        <f>IF(PMKAFAAPAYER[[#This Row],[ ]]="Payé",PMKAFAAPAYER[[#This Row],[02.07.2025]],0)</f>
        <v>0</v>
      </c>
      <c r="BZ882" s="161"/>
      <c r="CA882" s="166">
        <f>IF(PMKAFAAPAYER[[#This Row],[ ]]="Payé",PMKAFAAPAYER[[#This Row],[09.07.2025]],0)</f>
        <v>0</v>
      </c>
      <c r="CB882" s="161"/>
      <c r="CC882" s="166">
        <f>IF(PMKAFAAPAYER[[#This Row],[ ]]="Payé",PMKAFAAPAYER[[#This Row],[16.07.2025]],0)</f>
        <v>0</v>
      </c>
      <c r="CD882" s="161"/>
      <c r="CE882" s="166">
        <f>IF(PMKAFAAPAYER[[#This Row],[ ]]="Payé",PMKAFAAPAYER[[#This Row],[23.07.2025]],0)</f>
        <v>0</v>
      </c>
      <c r="CF882" s="161"/>
      <c r="CG882" s="176">
        <f>IF(PMKAFAAPAYER[[#This Row],[ ]]="Payé",PMKAFAAPAYER[[#This Row],[30.07.2025]],0)</f>
        <v>0</v>
      </c>
      <c r="CH882" s="17">
        <f t="shared" si="207"/>
        <v>0</v>
      </c>
      <c r="CI882" s="162"/>
      <c r="CJ882" s="166">
        <f>IF(PMKAFAAPAYER[[#This Row],[ ]]="Payé",PMKAFAAPAYER[[#This Row],[06.08.2025]],0)</f>
        <v>0</v>
      </c>
      <c r="CK882" s="161"/>
      <c r="CL882" s="166">
        <f>IF(PMKAFAAPAYER[[#This Row],[ ]]="Payé",PMKAFAAPAYER[[#This Row],[13.08.2025]],0)</f>
        <v>0</v>
      </c>
      <c r="CM882" s="161"/>
      <c r="CN882" s="166">
        <f>IF(PMKAFAAPAYER[[#This Row],[ ]]="Payé",PMKAFAAPAYER[[#This Row],[20.08.2025]],0)</f>
        <v>0</v>
      </c>
      <c r="CO882" s="161"/>
      <c r="CP882" s="176">
        <f>IF(PMKAFAAPAYER[[#This Row],[ ]]="Payé",PMKAFAAPAYER[[#This Row],[27.08.2025]],0)</f>
        <v>0</v>
      </c>
      <c r="CQ882" s="18">
        <f t="shared" si="208"/>
        <v>0</v>
      </c>
      <c r="CR882" s="162"/>
      <c r="CS882" s="166">
        <f>IF(PMKAFAAPAYER[[#This Row],[ ]]="Payé",PMKAFAAPAYER[[#This Row],[03.09.2025]],0)</f>
        <v>0</v>
      </c>
      <c r="CT882" s="161"/>
      <c r="CU882" s="166">
        <f>IF(PMKAFAAPAYER[[#This Row],[ ]]="Payé",PMKAFAAPAYER[[#This Row],[10.09.2025]],0)</f>
        <v>0</v>
      </c>
      <c r="CV882" s="161"/>
      <c r="CW882" s="166">
        <f>IF(PMKAFAAPAYER[[#This Row],[ ]]="Payé",PMKAFAAPAYER[[#This Row],[17.09.2025]],0)</f>
        <v>0</v>
      </c>
      <c r="CX882" s="161"/>
      <c r="CY882" s="176">
        <f>IF(PMKAFAAPAYER[[#This Row],[ ]]="Payé",PMKAFAAPAYER[[#This Row],[24.09.2025]],0)</f>
        <v>0</v>
      </c>
      <c r="CZ882" s="17">
        <f t="shared" si="209"/>
        <v>0</v>
      </c>
      <c r="DA882" s="162"/>
      <c r="DB882" s="166">
        <f>IF(PMKAFAAPAYER[[#This Row],[ ]]="Payé",PMKAFAAPAYER[[#This Row],[01.10.2025]],0)</f>
        <v>0</v>
      </c>
      <c r="DC882" s="161"/>
      <c r="DD882" s="166">
        <f>IF(PMKAFAAPAYER[[#This Row],[ ]]="Payé",PMKAFAAPAYER[[#This Row],[08.10.2025]],0)</f>
        <v>0</v>
      </c>
      <c r="DE882" s="161"/>
      <c r="DF882" s="166">
        <f>IF(PMKAFAAPAYER[[#This Row],[ ]]="Payé",PMKAFAAPAYER[[#This Row],[15.10.2025]],0)</f>
        <v>0</v>
      </c>
      <c r="DG882" s="161"/>
      <c r="DH882" s="166">
        <f>IF(PMKAFAAPAYER[[#This Row],[ ]]="Payé",PMKAFAAPAYER[[#This Row],[22.10.2025]],0)</f>
        <v>0</v>
      </c>
      <c r="DI882" s="161"/>
      <c r="DJ882" s="176">
        <f>IF(PMKAFAAPAYER[[#This Row],[ ]]="Payé",PMKAFAAPAYER[[#This Row],[29.10.2025]],0)</f>
        <v>0</v>
      </c>
      <c r="DK882" s="18">
        <f t="shared" si="210"/>
        <v>0</v>
      </c>
      <c r="DL882" s="162"/>
      <c r="DM882" s="166">
        <f>IF(PMKAFAAPAYER[[#This Row],[ ]]="Payé",PMKAFAAPAYER[[#This Row],[05.11.2025]],0)</f>
        <v>0</v>
      </c>
      <c r="DN882" s="161"/>
      <c r="DO882" s="166">
        <f>IF(PMKAFAAPAYER[[#This Row],[ ]]="Payé",PMKAFAAPAYER[[#This Row],[12.11.2025]],0)</f>
        <v>0</v>
      </c>
      <c r="DP882" s="161"/>
      <c r="DQ882" s="166">
        <f>IF(PMKAFAAPAYER[[#This Row],[ ]]="Payé",PMKAFAAPAYER[[#This Row],[19.11.2025]],0)</f>
        <v>0</v>
      </c>
      <c r="DR882" s="161"/>
      <c r="DS882" s="176">
        <f>IF(PMKAFAAPAYER[[#This Row],[ ]]="Payé",PMKAFAAPAYER[[#This Row],[26.11.2025]],0)</f>
        <v>0</v>
      </c>
      <c r="DT882" s="17">
        <f t="shared" si="211"/>
        <v>0</v>
      </c>
      <c r="DU882" s="162"/>
      <c r="DV882" s="166">
        <f>IF(PMKAFAAPAYER[[#This Row],[ ]]="Payé",PMKAFAAPAYER[[#This Row],[03.12.2025]],0)</f>
        <v>0</v>
      </c>
      <c r="DW882" s="161"/>
      <c r="DX882" s="166">
        <f>IF(PMKAFAAPAYER[[#This Row],[ ]]="Payé",PMKAFAAPAYER[[#This Row],[10.12.2025]],0)</f>
        <v>0</v>
      </c>
      <c r="DY882" s="161"/>
      <c r="DZ882" s="166">
        <f>IF(PMKAFAAPAYER[[#This Row],[ ]]="Payé",PMKAFAAPAYER[[#This Row],[17.12.2025]],0)</f>
        <v>0</v>
      </c>
      <c r="EA882" s="161"/>
      <c r="EB882" s="166">
        <f>IF(PMKAFAAPAYER[[#This Row],[ ]]="Payé",PMKAFAAPAYER[[#This Row],[24.12.2025]],0)</f>
        <v>0</v>
      </c>
      <c r="EC882" s="161"/>
      <c r="ED882" s="176">
        <f>IF(PMKAFAAPAYER[[#This Row],[ ]]="Payé",PMKAFAAPAYER[[#This Row],[31.12.2025]],0)</f>
        <v>0</v>
      </c>
      <c r="EE882" s="18">
        <f t="shared" si="212"/>
        <v>0</v>
      </c>
      <c r="EF882" s="11">
        <f t="shared" si="213"/>
        <v>0</v>
      </c>
      <c r="EG882" s="16">
        <f>+PMKAFAAPAYER[[#This Row],[CHF]]-PMKAFAAPAYER[[#This Row],[T2025]]</f>
        <v>0</v>
      </c>
    </row>
    <row r="883" spans="1:137" x14ac:dyDescent="0.3">
      <c r="A883" s="9">
        <f t="shared" si="214"/>
        <v>878</v>
      </c>
      <c r="B883" s="250"/>
      <c r="C883" s="251"/>
      <c r="D883" s="252"/>
      <c r="E883" s="253"/>
      <c r="F883" s="265">
        <f t="shared" si="215"/>
        <v>0</v>
      </c>
      <c r="G883" s="254"/>
      <c r="H883" s="255"/>
      <c r="I883" s="256"/>
      <c r="J883" s="14"/>
      <c r="K883" s="14"/>
      <c r="L883" s="14"/>
      <c r="N883" s="15"/>
      <c r="P883" s="258"/>
      <c r="Q883" s="259"/>
      <c r="R883" s="260"/>
      <c r="S883" s="166">
        <f>IF(PMKAFAAPAYER[[#This Row],[ ]]="Payé",PMKAFAAPAYER[[#This Row],[02.01.2025]],0)</f>
        <v>0</v>
      </c>
      <c r="T883" s="234"/>
      <c r="U883" s="166">
        <f>IF(PMKAFAAPAYER[[#This Row],[ ]]="Payé",PMKAFAAPAYER[[#This Row],[09.01.2025]],0)</f>
        <v>0</v>
      </c>
      <c r="V883" s="234"/>
      <c r="W883" s="166">
        <f>IF(PMKAFAAPAYER[[#This Row],[ ]]="Payé",PMKAFAAPAYER[[#This Row],[16.01.2025]],0)</f>
        <v>0</v>
      </c>
      <c r="X883" s="234"/>
      <c r="Y883" s="166">
        <f>IF(PMKAFAAPAYER[[#This Row],[ ]]="Payé",PMKAFAAPAYER[[#This Row],[23.01.2025]],0)</f>
        <v>0</v>
      </c>
      <c r="Z883" s="234"/>
      <c r="AA883" s="176">
        <f>IF(PMKAFAAPAYER[[#This Row],[ ]]="Payé",PMKAFAAPAYER[[#This Row],[30.01.2025]],0)</f>
        <v>0</v>
      </c>
      <c r="AB883" s="32">
        <f t="shared" si="201"/>
        <v>0</v>
      </c>
      <c r="AC883" s="234"/>
      <c r="AD883" s="166">
        <f>IF(PMKAFAAPAYER[[#This Row],[ ]]="Payé",PMKAFAAPAYER[[#This Row],[06.02.2025]],0)</f>
        <v>0</v>
      </c>
      <c r="AE883" s="234"/>
      <c r="AF883" s="166">
        <f>IF(PMKAFAAPAYER[[#This Row],[ ]]="Payé",PMKAFAAPAYER[[#This Row],[13.02.2025]],0)</f>
        <v>0</v>
      </c>
      <c r="AG883" s="234"/>
      <c r="AH883" s="166">
        <f>IF(PMKAFAAPAYER[[#This Row],[ ]]="Payé",PMKAFAAPAYER[[#This Row],[20.02.2025]],0)</f>
        <v>0</v>
      </c>
      <c r="AI883" s="234"/>
      <c r="AJ883" s="176">
        <f>IF(PMKAFAAPAYER[[#This Row],[ ]]="Payé",PMKAFAAPAYER[[#This Row],[27.02.2025]],0)</f>
        <v>0</v>
      </c>
      <c r="AK883" s="47">
        <f t="shared" si="202"/>
        <v>0</v>
      </c>
      <c r="AL883" s="162"/>
      <c r="AM883" s="166">
        <f>IF(PMKAFAAPAYER[[#This Row],[ ]]="Payé",PMKAFAAPAYER[[#This Row],[05.03.2025]],0)</f>
        <v>0</v>
      </c>
      <c r="AN883" s="161"/>
      <c r="AO883" s="166">
        <f>IF(PMKAFAAPAYER[[#This Row],[ ]]="Payé",PMKAFAAPAYER[[#This Row],[12.03.2025]],0)</f>
        <v>0</v>
      </c>
      <c r="AP883" s="161"/>
      <c r="AQ883" s="166">
        <f>IF(PMKAFAAPAYER[[#This Row],[ ]]="Payé",PMKAFAAPAYER[[#This Row],[19.03.2025]],0)</f>
        <v>0</v>
      </c>
      <c r="AR883" s="161"/>
      <c r="AS883" s="176">
        <f>IF(PMKAFAAPAYER[[#This Row],[ ]]="Payé",PMKAFAAPAYER[[#This Row],[26.03.2025]],0)</f>
        <v>0</v>
      </c>
      <c r="AT883" s="17">
        <f t="shared" si="203"/>
        <v>0</v>
      </c>
      <c r="AU883" s="162"/>
      <c r="AV883" s="166">
        <f>IF(PMKAFAAPAYER[[#This Row],[ ]]="Payé",PMKAFAAPAYER[[#This Row],[02.04.2025]],0)</f>
        <v>0</v>
      </c>
      <c r="AW883" s="161"/>
      <c r="AX883" s="166">
        <f>IF(PMKAFAAPAYER[[#This Row],[ ]]="Payé",PMKAFAAPAYER[[#This Row],[09.04.2025]],0)</f>
        <v>0</v>
      </c>
      <c r="AY883" s="161"/>
      <c r="AZ883" s="166">
        <f>IF(PMKAFAAPAYER[[#This Row],[ ]]="Payé",PMKAFAAPAYER[[#This Row],[16.04.2025]],0)</f>
        <v>0</v>
      </c>
      <c r="BA883" s="161"/>
      <c r="BB883" s="166">
        <f>IF(PMKAFAAPAYER[[#This Row],[ ]]="Payé",PMKAFAAPAYER[[#This Row],[23.04.2025]],0)</f>
        <v>0</v>
      </c>
      <c r="BC883" s="161"/>
      <c r="BD883" s="176">
        <f>IF(PMKAFAAPAYER[[#This Row],[ ]]="Payé",PMKAFAAPAYER[[#This Row],[30.04.2025]],0)</f>
        <v>0</v>
      </c>
      <c r="BE883" s="18">
        <f t="shared" si="204"/>
        <v>0</v>
      </c>
      <c r="BF883" s="162"/>
      <c r="BG883" s="166">
        <f>IF(PMKAFAAPAYER[[#This Row],[ ]]="Payé",PMKAFAAPAYER[[#This Row],[07.05.2025]],0)</f>
        <v>0</v>
      </c>
      <c r="BH883" s="161"/>
      <c r="BI883" s="166">
        <f>IF(PMKAFAAPAYER[[#This Row],[ ]]="Payé",PMKAFAAPAYER[[#This Row],[14.05.2025]],0)</f>
        <v>0</v>
      </c>
      <c r="BJ883" s="161"/>
      <c r="BK883" s="166">
        <f>IF(PMKAFAAPAYER[[#This Row],[ ]]="Payé",PMKAFAAPAYER[[#This Row],[21.05.2025]],0)</f>
        <v>0</v>
      </c>
      <c r="BL883" s="161"/>
      <c r="BM883" s="176">
        <f>IF(PMKAFAAPAYER[[#This Row],[ ]]="Payé",PMKAFAAPAYER[[#This Row],[28.05.2025]],0)</f>
        <v>0</v>
      </c>
      <c r="BN883" s="17">
        <f t="shared" si="205"/>
        <v>0</v>
      </c>
      <c r="BO883" s="162"/>
      <c r="BP883" s="166">
        <f>IF(PMKAFAAPAYER[[#This Row],[ ]]="Payé",PMKAFAAPAYER[[#This Row],[04.06.2025]],0)</f>
        <v>0</v>
      </c>
      <c r="BQ883" s="161"/>
      <c r="BR883" s="166">
        <f>IF(PMKAFAAPAYER[[#This Row],[ ]]="Payé",PMKAFAAPAYER[[#This Row],[11.06.2025]],0)</f>
        <v>0</v>
      </c>
      <c r="BS883" s="161"/>
      <c r="BT883" s="166">
        <f>IF(PMKAFAAPAYER[[#This Row],[ ]]="Payé",PMKAFAAPAYER[[#This Row],[18.06.2025]],0)</f>
        <v>0</v>
      </c>
      <c r="BU883" s="161"/>
      <c r="BV883" s="176">
        <f>IF(PMKAFAAPAYER[[#This Row],[ ]]="Payé",PMKAFAAPAYER[[#This Row],[25.06.2025]],0)</f>
        <v>0</v>
      </c>
      <c r="BW883" s="18">
        <f t="shared" si="206"/>
        <v>0</v>
      </c>
      <c r="BX883" s="162"/>
      <c r="BY883" s="166">
        <f>IF(PMKAFAAPAYER[[#This Row],[ ]]="Payé",PMKAFAAPAYER[[#This Row],[02.07.2025]],0)</f>
        <v>0</v>
      </c>
      <c r="BZ883" s="161"/>
      <c r="CA883" s="166">
        <f>IF(PMKAFAAPAYER[[#This Row],[ ]]="Payé",PMKAFAAPAYER[[#This Row],[09.07.2025]],0)</f>
        <v>0</v>
      </c>
      <c r="CB883" s="161"/>
      <c r="CC883" s="166">
        <f>IF(PMKAFAAPAYER[[#This Row],[ ]]="Payé",PMKAFAAPAYER[[#This Row],[16.07.2025]],0)</f>
        <v>0</v>
      </c>
      <c r="CD883" s="161"/>
      <c r="CE883" s="166">
        <f>IF(PMKAFAAPAYER[[#This Row],[ ]]="Payé",PMKAFAAPAYER[[#This Row],[23.07.2025]],0)</f>
        <v>0</v>
      </c>
      <c r="CF883" s="161"/>
      <c r="CG883" s="176">
        <f>IF(PMKAFAAPAYER[[#This Row],[ ]]="Payé",PMKAFAAPAYER[[#This Row],[30.07.2025]],0)</f>
        <v>0</v>
      </c>
      <c r="CH883" s="17">
        <f t="shared" si="207"/>
        <v>0</v>
      </c>
      <c r="CI883" s="162"/>
      <c r="CJ883" s="166">
        <f>IF(PMKAFAAPAYER[[#This Row],[ ]]="Payé",PMKAFAAPAYER[[#This Row],[06.08.2025]],0)</f>
        <v>0</v>
      </c>
      <c r="CK883" s="161"/>
      <c r="CL883" s="166">
        <f>IF(PMKAFAAPAYER[[#This Row],[ ]]="Payé",PMKAFAAPAYER[[#This Row],[13.08.2025]],0)</f>
        <v>0</v>
      </c>
      <c r="CM883" s="161"/>
      <c r="CN883" s="166">
        <f>IF(PMKAFAAPAYER[[#This Row],[ ]]="Payé",PMKAFAAPAYER[[#This Row],[20.08.2025]],0)</f>
        <v>0</v>
      </c>
      <c r="CO883" s="161"/>
      <c r="CP883" s="176">
        <f>IF(PMKAFAAPAYER[[#This Row],[ ]]="Payé",PMKAFAAPAYER[[#This Row],[27.08.2025]],0)</f>
        <v>0</v>
      </c>
      <c r="CQ883" s="18">
        <f t="shared" si="208"/>
        <v>0</v>
      </c>
      <c r="CR883" s="162"/>
      <c r="CS883" s="166">
        <f>IF(PMKAFAAPAYER[[#This Row],[ ]]="Payé",PMKAFAAPAYER[[#This Row],[03.09.2025]],0)</f>
        <v>0</v>
      </c>
      <c r="CT883" s="161"/>
      <c r="CU883" s="166">
        <f>IF(PMKAFAAPAYER[[#This Row],[ ]]="Payé",PMKAFAAPAYER[[#This Row],[10.09.2025]],0)</f>
        <v>0</v>
      </c>
      <c r="CV883" s="161"/>
      <c r="CW883" s="166">
        <f>IF(PMKAFAAPAYER[[#This Row],[ ]]="Payé",PMKAFAAPAYER[[#This Row],[17.09.2025]],0)</f>
        <v>0</v>
      </c>
      <c r="CX883" s="161"/>
      <c r="CY883" s="176">
        <f>IF(PMKAFAAPAYER[[#This Row],[ ]]="Payé",PMKAFAAPAYER[[#This Row],[24.09.2025]],0)</f>
        <v>0</v>
      </c>
      <c r="CZ883" s="17">
        <f t="shared" si="209"/>
        <v>0</v>
      </c>
      <c r="DA883" s="162"/>
      <c r="DB883" s="166">
        <f>IF(PMKAFAAPAYER[[#This Row],[ ]]="Payé",PMKAFAAPAYER[[#This Row],[01.10.2025]],0)</f>
        <v>0</v>
      </c>
      <c r="DC883" s="161"/>
      <c r="DD883" s="166">
        <f>IF(PMKAFAAPAYER[[#This Row],[ ]]="Payé",PMKAFAAPAYER[[#This Row],[08.10.2025]],0)</f>
        <v>0</v>
      </c>
      <c r="DE883" s="161"/>
      <c r="DF883" s="166">
        <f>IF(PMKAFAAPAYER[[#This Row],[ ]]="Payé",PMKAFAAPAYER[[#This Row],[15.10.2025]],0)</f>
        <v>0</v>
      </c>
      <c r="DG883" s="161"/>
      <c r="DH883" s="166">
        <f>IF(PMKAFAAPAYER[[#This Row],[ ]]="Payé",PMKAFAAPAYER[[#This Row],[22.10.2025]],0)</f>
        <v>0</v>
      </c>
      <c r="DI883" s="161"/>
      <c r="DJ883" s="176">
        <f>IF(PMKAFAAPAYER[[#This Row],[ ]]="Payé",PMKAFAAPAYER[[#This Row],[29.10.2025]],0)</f>
        <v>0</v>
      </c>
      <c r="DK883" s="18">
        <f t="shared" si="210"/>
        <v>0</v>
      </c>
      <c r="DL883" s="162"/>
      <c r="DM883" s="166">
        <f>IF(PMKAFAAPAYER[[#This Row],[ ]]="Payé",PMKAFAAPAYER[[#This Row],[05.11.2025]],0)</f>
        <v>0</v>
      </c>
      <c r="DN883" s="161"/>
      <c r="DO883" s="166">
        <f>IF(PMKAFAAPAYER[[#This Row],[ ]]="Payé",PMKAFAAPAYER[[#This Row],[12.11.2025]],0)</f>
        <v>0</v>
      </c>
      <c r="DP883" s="161"/>
      <c r="DQ883" s="166">
        <f>IF(PMKAFAAPAYER[[#This Row],[ ]]="Payé",PMKAFAAPAYER[[#This Row],[19.11.2025]],0)</f>
        <v>0</v>
      </c>
      <c r="DR883" s="161"/>
      <c r="DS883" s="176">
        <f>IF(PMKAFAAPAYER[[#This Row],[ ]]="Payé",PMKAFAAPAYER[[#This Row],[26.11.2025]],0)</f>
        <v>0</v>
      </c>
      <c r="DT883" s="17">
        <f t="shared" si="211"/>
        <v>0</v>
      </c>
      <c r="DU883" s="162"/>
      <c r="DV883" s="166">
        <f>IF(PMKAFAAPAYER[[#This Row],[ ]]="Payé",PMKAFAAPAYER[[#This Row],[03.12.2025]],0)</f>
        <v>0</v>
      </c>
      <c r="DW883" s="161"/>
      <c r="DX883" s="166">
        <f>IF(PMKAFAAPAYER[[#This Row],[ ]]="Payé",PMKAFAAPAYER[[#This Row],[10.12.2025]],0)</f>
        <v>0</v>
      </c>
      <c r="DY883" s="161"/>
      <c r="DZ883" s="166">
        <f>IF(PMKAFAAPAYER[[#This Row],[ ]]="Payé",PMKAFAAPAYER[[#This Row],[17.12.2025]],0)</f>
        <v>0</v>
      </c>
      <c r="EA883" s="161"/>
      <c r="EB883" s="166">
        <f>IF(PMKAFAAPAYER[[#This Row],[ ]]="Payé",PMKAFAAPAYER[[#This Row],[24.12.2025]],0)</f>
        <v>0</v>
      </c>
      <c r="EC883" s="161"/>
      <c r="ED883" s="176">
        <f>IF(PMKAFAAPAYER[[#This Row],[ ]]="Payé",PMKAFAAPAYER[[#This Row],[31.12.2025]],0)</f>
        <v>0</v>
      </c>
      <c r="EE883" s="18">
        <f t="shared" si="212"/>
        <v>0</v>
      </c>
      <c r="EF883" s="11">
        <f t="shared" si="213"/>
        <v>0</v>
      </c>
      <c r="EG883" s="16">
        <f>+PMKAFAAPAYER[[#This Row],[CHF]]-PMKAFAAPAYER[[#This Row],[T2025]]</f>
        <v>0</v>
      </c>
    </row>
    <row r="884" spans="1:137" x14ac:dyDescent="0.3">
      <c r="A884" s="9">
        <f t="shared" si="214"/>
        <v>879</v>
      </c>
      <c r="B884" s="250"/>
      <c r="C884" s="251"/>
      <c r="D884" s="252"/>
      <c r="E884" s="253"/>
      <c r="F884" s="265">
        <f t="shared" si="215"/>
        <v>0</v>
      </c>
      <c r="G884" s="254"/>
      <c r="H884" s="255"/>
      <c r="I884" s="256"/>
      <c r="J884" s="14"/>
      <c r="K884" s="14"/>
      <c r="L884" s="14"/>
      <c r="N884" s="15"/>
      <c r="P884" s="258"/>
      <c r="Q884" s="259"/>
      <c r="R884" s="260"/>
      <c r="S884" s="166">
        <f>IF(PMKAFAAPAYER[[#This Row],[ ]]="Payé",PMKAFAAPAYER[[#This Row],[02.01.2025]],0)</f>
        <v>0</v>
      </c>
      <c r="T884" s="234"/>
      <c r="U884" s="166">
        <f>IF(PMKAFAAPAYER[[#This Row],[ ]]="Payé",PMKAFAAPAYER[[#This Row],[09.01.2025]],0)</f>
        <v>0</v>
      </c>
      <c r="V884" s="234"/>
      <c r="W884" s="166">
        <f>IF(PMKAFAAPAYER[[#This Row],[ ]]="Payé",PMKAFAAPAYER[[#This Row],[16.01.2025]],0)</f>
        <v>0</v>
      </c>
      <c r="X884" s="234"/>
      <c r="Y884" s="166">
        <f>IF(PMKAFAAPAYER[[#This Row],[ ]]="Payé",PMKAFAAPAYER[[#This Row],[23.01.2025]],0)</f>
        <v>0</v>
      </c>
      <c r="Z884" s="234"/>
      <c r="AA884" s="176">
        <f>IF(PMKAFAAPAYER[[#This Row],[ ]]="Payé",PMKAFAAPAYER[[#This Row],[30.01.2025]],0)</f>
        <v>0</v>
      </c>
      <c r="AB884" s="32">
        <f t="shared" si="201"/>
        <v>0</v>
      </c>
      <c r="AC884" s="234"/>
      <c r="AD884" s="166">
        <f>IF(PMKAFAAPAYER[[#This Row],[ ]]="Payé",PMKAFAAPAYER[[#This Row],[06.02.2025]],0)</f>
        <v>0</v>
      </c>
      <c r="AE884" s="234"/>
      <c r="AF884" s="166">
        <f>IF(PMKAFAAPAYER[[#This Row],[ ]]="Payé",PMKAFAAPAYER[[#This Row],[13.02.2025]],0)</f>
        <v>0</v>
      </c>
      <c r="AG884" s="234"/>
      <c r="AH884" s="166">
        <f>IF(PMKAFAAPAYER[[#This Row],[ ]]="Payé",PMKAFAAPAYER[[#This Row],[20.02.2025]],0)</f>
        <v>0</v>
      </c>
      <c r="AI884" s="234"/>
      <c r="AJ884" s="176">
        <f>IF(PMKAFAAPAYER[[#This Row],[ ]]="Payé",PMKAFAAPAYER[[#This Row],[27.02.2025]],0)</f>
        <v>0</v>
      </c>
      <c r="AK884" s="47">
        <f t="shared" si="202"/>
        <v>0</v>
      </c>
      <c r="AL884" s="162"/>
      <c r="AM884" s="166">
        <f>IF(PMKAFAAPAYER[[#This Row],[ ]]="Payé",PMKAFAAPAYER[[#This Row],[05.03.2025]],0)</f>
        <v>0</v>
      </c>
      <c r="AN884" s="161"/>
      <c r="AO884" s="166">
        <f>IF(PMKAFAAPAYER[[#This Row],[ ]]="Payé",PMKAFAAPAYER[[#This Row],[12.03.2025]],0)</f>
        <v>0</v>
      </c>
      <c r="AP884" s="161"/>
      <c r="AQ884" s="166">
        <f>IF(PMKAFAAPAYER[[#This Row],[ ]]="Payé",PMKAFAAPAYER[[#This Row],[19.03.2025]],0)</f>
        <v>0</v>
      </c>
      <c r="AR884" s="161"/>
      <c r="AS884" s="176">
        <f>IF(PMKAFAAPAYER[[#This Row],[ ]]="Payé",PMKAFAAPAYER[[#This Row],[26.03.2025]],0)</f>
        <v>0</v>
      </c>
      <c r="AT884" s="17">
        <f t="shared" si="203"/>
        <v>0</v>
      </c>
      <c r="AU884" s="162"/>
      <c r="AV884" s="166">
        <f>IF(PMKAFAAPAYER[[#This Row],[ ]]="Payé",PMKAFAAPAYER[[#This Row],[02.04.2025]],0)</f>
        <v>0</v>
      </c>
      <c r="AW884" s="161"/>
      <c r="AX884" s="166">
        <f>IF(PMKAFAAPAYER[[#This Row],[ ]]="Payé",PMKAFAAPAYER[[#This Row],[09.04.2025]],0)</f>
        <v>0</v>
      </c>
      <c r="AY884" s="161"/>
      <c r="AZ884" s="166">
        <f>IF(PMKAFAAPAYER[[#This Row],[ ]]="Payé",PMKAFAAPAYER[[#This Row],[16.04.2025]],0)</f>
        <v>0</v>
      </c>
      <c r="BA884" s="161"/>
      <c r="BB884" s="166">
        <f>IF(PMKAFAAPAYER[[#This Row],[ ]]="Payé",PMKAFAAPAYER[[#This Row],[23.04.2025]],0)</f>
        <v>0</v>
      </c>
      <c r="BC884" s="161"/>
      <c r="BD884" s="176">
        <f>IF(PMKAFAAPAYER[[#This Row],[ ]]="Payé",PMKAFAAPAYER[[#This Row],[30.04.2025]],0)</f>
        <v>0</v>
      </c>
      <c r="BE884" s="18">
        <f t="shared" si="204"/>
        <v>0</v>
      </c>
      <c r="BF884" s="162"/>
      <c r="BG884" s="166">
        <f>IF(PMKAFAAPAYER[[#This Row],[ ]]="Payé",PMKAFAAPAYER[[#This Row],[07.05.2025]],0)</f>
        <v>0</v>
      </c>
      <c r="BH884" s="161"/>
      <c r="BI884" s="166">
        <f>IF(PMKAFAAPAYER[[#This Row],[ ]]="Payé",PMKAFAAPAYER[[#This Row],[14.05.2025]],0)</f>
        <v>0</v>
      </c>
      <c r="BJ884" s="161"/>
      <c r="BK884" s="166">
        <f>IF(PMKAFAAPAYER[[#This Row],[ ]]="Payé",PMKAFAAPAYER[[#This Row],[21.05.2025]],0)</f>
        <v>0</v>
      </c>
      <c r="BL884" s="161"/>
      <c r="BM884" s="176">
        <f>IF(PMKAFAAPAYER[[#This Row],[ ]]="Payé",PMKAFAAPAYER[[#This Row],[28.05.2025]],0)</f>
        <v>0</v>
      </c>
      <c r="BN884" s="17">
        <f t="shared" si="205"/>
        <v>0</v>
      </c>
      <c r="BO884" s="162"/>
      <c r="BP884" s="166">
        <f>IF(PMKAFAAPAYER[[#This Row],[ ]]="Payé",PMKAFAAPAYER[[#This Row],[04.06.2025]],0)</f>
        <v>0</v>
      </c>
      <c r="BQ884" s="161"/>
      <c r="BR884" s="166">
        <f>IF(PMKAFAAPAYER[[#This Row],[ ]]="Payé",PMKAFAAPAYER[[#This Row],[11.06.2025]],0)</f>
        <v>0</v>
      </c>
      <c r="BS884" s="161"/>
      <c r="BT884" s="166">
        <f>IF(PMKAFAAPAYER[[#This Row],[ ]]="Payé",PMKAFAAPAYER[[#This Row],[18.06.2025]],0)</f>
        <v>0</v>
      </c>
      <c r="BU884" s="161"/>
      <c r="BV884" s="176">
        <f>IF(PMKAFAAPAYER[[#This Row],[ ]]="Payé",PMKAFAAPAYER[[#This Row],[25.06.2025]],0)</f>
        <v>0</v>
      </c>
      <c r="BW884" s="18">
        <f t="shared" si="206"/>
        <v>0</v>
      </c>
      <c r="BX884" s="162"/>
      <c r="BY884" s="166">
        <f>IF(PMKAFAAPAYER[[#This Row],[ ]]="Payé",PMKAFAAPAYER[[#This Row],[02.07.2025]],0)</f>
        <v>0</v>
      </c>
      <c r="BZ884" s="161"/>
      <c r="CA884" s="166">
        <f>IF(PMKAFAAPAYER[[#This Row],[ ]]="Payé",PMKAFAAPAYER[[#This Row],[09.07.2025]],0)</f>
        <v>0</v>
      </c>
      <c r="CB884" s="161"/>
      <c r="CC884" s="166">
        <f>IF(PMKAFAAPAYER[[#This Row],[ ]]="Payé",PMKAFAAPAYER[[#This Row],[16.07.2025]],0)</f>
        <v>0</v>
      </c>
      <c r="CD884" s="161"/>
      <c r="CE884" s="166">
        <f>IF(PMKAFAAPAYER[[#This Row],[ ]]="Payé",PMKAFAAPAYER[[#This Row],[23.07.2025]],0)</f>
        <v>0</v>
      </c>
      <c r="CF884" s="161"/>
      <c r="CG884" s="176">
        <f>IF(PMKAFAAPAYER[[#This Row],[ ]]="Payé",PMKAFAAPAYER[[#This Row],[30.07.2025]],0)</f>
        <v>0</v>
      </c>
      <c r="CH884" s="17">
        <f t="shared" si="207"/>
        <v>0</v>
      </c>
      <c r="CI884" s="162"/>
      <c r="CJ884" s="166">
        <f>IF(PMKAFAAPAYER[[#This Row],[ ]]="Payé",PMKAFAAPAYER[[#This Row],[06.08.2025]],0)</f>
        <v>0</v>
      </c>
      <c r="CK884" s="161"/>
      <c r="CL884" s="166">
        <f>IF(PMKAFAAPAYER[[#This Row],[ ]]="Payé",PMKAFAAPAYER[[#This Row],[13.08.2025]],0)</f>
        <v>0</v>
      </c>
      <c r="CM884" s="161"/>
      <c r="CN884" s="166">
        <f>IF(PMKAFAAPAYER[[#This Row],[ ]]="Payé",PMKAFAAPAYER[[#This Row],[20.08.2025]],0)</f>
        <v>0</v>
      </c>
      <c r="CO884" s="161"/>
      <c r="CP884" s="176">
        <f>IF(PMKAFAAPAYER[[#This Row],[ ]]="Payé",PMKAFAAPAYER[[#This Row],[27.08.2025]],0)</f>
        <v>0</v>
      </c>
      <c r="CQ884" s="18">
        <f t="shared" si="208"/>
        <v>0</v>
      </c>
      <c r="CR884" s="162"/>
      <c r="CS884" s="166">
        <f>IF(PMKAFAAPAYER[[#This Row],[ ]]="Payé",PMKAFAAPAYER[[#This Row],[03.09.2025]],0)</f>
        <v>0</v>
      </c>
      <c r="CT884" s="161"/>
      <c r="CU884" s="166">
        <f>IF(PMKAFAAPAYER[[#This Row],[ ]]="Payé",PMKAFAAPAYER[[#This Row],[10.09.2025]],0)</f>
        <v>0</v>
      </c>
      <c r="CV884" s="161"/>
      <c r="CW884" s="166">
        <f>IF(PMKAFAAPAYER[[#This Row],[ ]]="Payé",PMKAFAAPAYER[[#This Row],[17.09.2025]],0)</f>
        <v>0</v>
      </c>
      <c r="CX884" s="161"/>
      <c r="CY884" s="176">
        <f>IF(PMKAFAAPAYER[[#This Row],[ ]]="Payé",PMKAFAAPAYER[[#This Row],[24.09.2025]],0)</f>
        <v>0</v>
      </c>
      <c r="CZ884" s="17">
        <f t="shared" si="209"/>
        <v>0</v>
      </c>
      <c r="DA884" s="162"/>
      <c r="DB884" s="166">
        <f>IF(PMKAFAAPAYER[[#This Row],[ ]]="Payé",PMKAFAAPAYER[[#This Row],[01.10.2025]],0)</f>
        <v>0</v>
      </c>
      <c r="DC884" s="161"/>
      <c r="DD884" s="166">
        <f>IF(PMKAFAAPAYER[[#This Row],[ ]]="Payé",PMKAFAAPAYER[[#This Row],[08.10.2025]],0)</f>
        <v>0</v>
      </c>
      <c r="DE884" s="161"/>
      <c r="DF884" s="166">
        <f>IF(PMKAFAAPAYER[[#This Row],[ ]]="Payé",PMKAFAAPAYER[[#This Row],[15.10.2025]],0)</f>
        <v>0</v>
      </c>
      <c r="DG884" s="161"/>
      <c r="DH884" s="166">
        <f>IF(PMKAFAAPAYER[[#This Row],[ ]]="Payé",PMKAFAAPAYER[[#This Row],[22.10.2025]],0)</f>
        <v>0</v>
      </c>
      <c r="DI884" s="161"/>
      <c r="DJ884" s="176">
        <f>IF(PMKAFAAPAYER[[#This Row],[ ]]="Payé",PMKAFAAPAYER[[#This Row],[29.10.2025]],0)</f>
        <v>0</v>
      </c>
      <c r="DK884" s="18">
        <f t="shared" si="210"/>
        <v>0</v>
      </c>
      <c r="DL884" s="162"/>
      <c r="DM884" s="166">
        <f>IF(PMKAFAAPAYER[[#This Row],[ ]]="Payé",PMKAFAAPAYER[[#This Row],[05.11.2025]],0)</f>
        <v>0</v>
      </c>
      <c r="DN884" s="161"/>
      <c r="DO884" s="166">
        <f>IF(PMKAFAAPAYER[[#This Row],[ ]]="Payé",PMKAFAAPAYER[[#This Row],[12.11.2025]],0)</f>
        <v>0</v>
      </c>
      <c r="DP884" s="161"/>
      <c r="DQ884" s="166">
        <f>IF(PMKAFAAPAYER[[#This Row],[ ]]="Payé",PMKAFAAPAYER[[#This Row],[19.11.2025]],0)</f>
        <v>0</v>
      </c>
      <c r="DR884" s="161"/>
      <c r="DS884" s="176">
        <f>IF(PMKAFAAPAYER[[#This Row],[ ]]="Payé",PMKAFAAPAYER[[#This Row],[26.11.2025]],0)</f>
        <v>0</v>
      </c>
      <c r="DT884" s="17">
        <f t="shared" si="211"/>
        <v>0</v>
      </c>
      <c r="DU884" s="162"/>
      <c r="DV884" s="166">
        <f>IF(PMKAFAAPAYER[[#This Row],[ ]]="Payé",PMKAFAAPAYER[[#This Row],[03.12.2025]],0)</f>
        <v>0</v>
      </c>
      <c r="DW884" s="161"/>
      <c r="DX884" s="166">
        <f>IF(PMKAFAAPAYER[[#This Row],[ ]]="Payé",PMKAFAAPAYER[[#This Row],[10.12.2025]],0)</f>
        <v>0</v>
      </c>
      <c r="DY884" s="161"/>
      <c r="DZ884" s="166">
        <f>IF(PMKAFAAPAYER[[#This Row],[ ]]="Payé",PMKAFAAPAYER[[#This Row],[17.12.2025]],0)</f>
        <v>0</v>
      </c>
      <c r="EA884" s="161"/>
      <c r="EB884" s="166">
        <f>IF(PMKAFAAPAYER[[#This Row],[ ]]="Payé",PMKAFAAPAYER[[#This Row],[24.12.2025]],0)</f>
        <v>0</v>
      </c>
      <c r="EC884" s="161"/>
      <c r="ED884" s="176">
        <f>IF(PMKAFAAPAYER[[#This Row],[ ]]="Payé",PMKAFAAPAYER[[#This Row],[31.12.2025]],0)</f>
        <v>0</v>
      </c>
      <c r="EE884" s="18">
        <f t="shared" si="212"/>
        <v>0</v>
      </c>
      <c r="EF884" s="11">
        <f t="shared" si="213"/>
        <v>0</v>
      </c>
      <c r="EG884" s="16">
        <f>+PMKAFAAPAYER[[#This Row],[CHF]]-PMKAFAAPAYER[[#This Row],[T2025]]</f>
        <v>0</v>
      </c>
    </row>
    <row r="885" spans="1:137" x14ac:dyDescent="0.3">
      <c r="A885" s="9">
        <f t="shared" si="214"/>
        <v>880</v>
      </c>
      <c r="B885" s="250"/>
      <c r="C885" s="251"/>
      <c r="D885" s="252"/>
      <c r="E885" s="253"/>
      <c r="F885" s="265">
        <f t="shared" si="215"/>
        <v>0</v>
      </c>
      <c r="G885" s="254"/>
      <c r="H885" s="255"/>
      <c r="I885" s="256"/>
      <c r="J885" s="14"/>
      <c r="K885" s="14"/>
      <c r="L885" s="14"/>
      <c r="N885" s="15"/>
      <c r="P885" s="258"/>
      <c r="Q885" s="259"/>
      <c r="R885" s="260"/>
      <c r="S885" s="166">
        <f>IF(PMKAFAAPAYER[[#This Row],[ ]]="Payé",PMKAFAAPAYER[[#This Row],[02.01.2025]],0)</f>
        <v>0</v>
      </c>
      <c r="T885" s="234"/>
      <c r="U885" s="166">
        <f>IF(PMKAFAAPAYER[[#This Row],[ ]]="Payé",PMKAFAAPAYER[[#This Row],[09.01.2025]],0)</f>
        <v>0</v>
      </c>
      <c r="V885" s="234"/>
      <c r="W885" s="166">
        <f>IF(PMKAFAAPAYER[[#This Row],[ ]]="Payé",PMKAFAAPAYER[[#This Row],[16.01.2025]],0)</f>
        <v>0</v>
      </c>
      <c r="X885" s="234"/>
      <c r="Y885" s="166">
        <f>IF(PMKAFAAPAYER[[#This Row],[ ]]="Payé",PMKAFAAPAYER[[#This Row],[23.01.2025]],0)</f>
        <v>0</v>
      </c>
      <c r="Z885" s="234"/>
      <c r="AA885" s="176">
        <f>IF(PMKAFAAPAYER[[#This Row],[ ]]="Payé",PMKAFAAPAYER[[#This Row],[30.01.2025]],0)</f>
        <v>0</v>
      </c>
      <c r="AB885" s="32">
        <f t="shared" si="201"/>
        <v>0</v>
      </c>
      <c r="AC885" s="234"/>
      <c r="AD885" s="166">
        <f>IF(PMKAFAAPAYER[[#This Row],[ ]]="Payé",PMKAFAAPAYER[[#This Row],[06.02.2025]],0)</f>
        <v>0</v>
      </c>
      <c r="AE885" s="234"/>
      <c r="AF885" s="166">
        <f>IF(PMKAFAAPAYER[[#This Row],[ ]]="Payé",PMKAFAAPAYER[[#This Row],[13.02.2025]],0)</f>
        <v>0</v>
      </c>
      <c r="AG885" s="234"/>
      <c r="AH885" s="166">
        <f>IF(PMKAFAAPAYER[[#This Row],[ ]]="Payé",PMKAFAAPAYER[[#This Row],[20.02.2025]],0)</f>
        <v>0</v>
      </c>
      <c r="AI885" s="234"/>
      <c r="AJ885" s="176">
        <f>IF(PMKAFAAPAYER[[#This Row],[ ]]="Payé",PMKAFAAPAYER[[#This Row],[27.02.2025]],0)</f>
        <v>0</v>
      </c>
      <c r="AK885" s="47">
        <f t="shared" si="202"/>
        <v>0</v>
      </c>
      <c r="AL885" s="162"/>
      <c r="AM885" s="166">
        <f>IF(PMKAFAAPAYER[[#This Row],[ ]]="Payé",PMKAFAAPAYER[[#This Row],[05.03.2025]],0)</f>
        <v>0</v>
      </c>
      <c r="AN885" s="161"/>
      <c r="AO885" s="166">
        <f>IF(PMKAFAAPAYER[[#This Row],[ ]]="Payé",PMKAFAAPAYER[[#This Row],[12.03.2025]],0)</f>
        <v>0</v>
      </c>
      <c r="AP885" s="161"/>
      <c r="AQ885" s="166">
        <f>IF(PMKAFAAPAYER[[#This Row],[ ]]="Payé",PMKAFAAPAYER[[#This Row],[19.03.2025]],0)</f>
        <v>0</v>
      </c>
      <c r="AR885" s="161"/>
      <c r="AS885" s="176">
        <f>IF(PMKAFAAPAYER[[#This Row],[ ]]="Payé",PMKAFAAPAYER[[#This Row],[26.03.2025]],0)</f>
        <v>0</v>
      </c>
      <c r="AT885" s="17">
        <f t="shared" si="203"/>
        <v>0</v>
      </c>
      <c r="AU885" s="162"/>
      <c r="AV885" s="166">
        <f>IF(PMKAFAAPAYER[[#This Row],[ ]]="Payé",PMKAFAAPAYER[[#This Row],[02.04.2025]],0)</f>
        <v>0</v>
      </c>
      <c r="AW885" s="161"/>
      <c r="AX885" s="166">
        <f>IF(PMKAFAAPAYER[[#This Row],[ ]]="Payé",PMKAFAAPAYER[[#This Row],[09.04.2025]],0)</f>
        <v>0</v>
      </c>
      <c r="AY885" s="161"/>
      <c r="AZ885" s="166">
        <f>IF(PMKAFAAPAYER[[#This Row],[ ]]="Payé",PMKAFAAPAYER[[#This Row],[16.04.2025]],0)</f>
        <v>0</v>
      </c>
      <c r="BA885" s="161"/>
      <c r="BB885" s="166">
        <f>IF(PMKAFAAPAYER[[#This Row],[ ]]="Payé",PMKAFAAPAYER[[#This Row],[23.04.2025]],0)</f>
        <v>0</v>
      </c>
      <c r="BC885" s="161"/>
      <c r="BD885" s="176">
        <f>IF(PMKAFAAPAYER[[#This Row],[ ]]="Payé",PMKAFAAPAYER[[#This Row],[30.04.2025]],0)</f>
        <v>0</v>
      </c>
      <c r="BE885" s="18">
        <f t="shared" si="204"/>
        <v>0</v>
      </c>
      <c r="BF885" s="162"/>
      <c r="BG885" s="166">
        <f>IF(PMKAFAAPAYER[[#This Row],[ ]]="Payé",PMKAFAAPAYER[[#This Row],[07.05.2025]],0)</f>
        <v>0</v>
      </c>
      <c r="BH885" s="161"/>
      <c r="BI885" s="166">
        <f>IF(PMKAFAAPAYER[[#This Row],[ ]]="Payé",PMKAFAAPAYER[[#This Row],[14.05.2025]],0)</f>
        <v>0</v>
      </c>
      <c r="BJ885" s="161"/>
      <c r="BK885" s="166">
        <f>IF(PMKAFAAPAYER[[#This Row],[ ]]="Payé",PMKAFAAPAYER[[#This Row],[21.05.2025]],0)</f>
        <v>0</v>
      </c>
      <c r="BL885" s="161"/>
      <c r="BM885" s="176">
        <f>IF(PMKAFAAPAYER[[#This Row],[ ]]="Payé",PMKAFAAPAYER[[#This Row],[28.05.2025]],0)</f>
        <v>0</v>
      </c>
      <c r="BN885" s="17">
        <f t="shared" si="205"/>
        <v>0</v>
      </c>
      <c r="BO885" s="162"/>
      <c r="BP885" s="166">
        <f>IF(PMKAFAAPAYER[[#This Row],[ ]]="Payé",PMKAFAAPAYER[[#This Row],[04.06.2025]],0)</f>
        <v>0</v>
      </c>
      <c r="BQ885" s="161"/>
      <c r="BR885" s="166">
        <f>IF(PMKAFAAPAYER[[#This Row],[ ]]="Payé",PMKAFAAPAYER[[#This Row],[11.06.2025]],0)</f>
        <v>0</v>
      </c>
      <c r="BS885" s="161"/>
      <c r="BT885" s="166">
        <f>IF(PMKAFAAPAYER[[#This Row],[ ]]="Payé",PMKAFAAPAYER[[#This Row],[18.06.2025]],0)</f>
        <v>0</v>
      </c>
      <c r="BU885" s="161"/>
      <c r="BV885" s="176">
        <f>IF(PMKAFAAPAYER[[#This Row],[ ]]="Payé",PMKAFAAPAYER[[#This Row],[25.06.2025]],0)</f>
        <v>0</v>
      </c>
      <c r="BW885" s="18">
        <f t="shared" si="206"/>
        <v>0</v>
      </c>
      <c r="BX885" s="162"/>
      <c r="BY885" s="166">
        <f>IF(PMKAFAAPAYER[[#This Row],[ ]]="Payé",PMKAFAAPAYER[[#This Row],[02.07.2025]],0)</f>
        <v>0</v>
      </c>
      <c r="BZ885" s="161"/>
      <c r="CA885" s="166">
        <f>IF(PMKAFAAPAYER[[#This Row],[ ]]="Payé",PMKAFAAPAYER[[#This Row],[09.07.2025]],0)</f>
        <v>0</v>
      </c>
      <c r="CB885" s="161"/>
      <c r="CC885" s="166">
        <f>IF(PMKAFAAPAYER[[#This Row],[ ]]="Payé",PMKAFAAPAYER[[#This Row],[16.07.2025]],0)</f>
        <v>0</v>
      </c>
      <c r="CD885" s="161"/>
      <c r="CE885" s="166">
        <f>IF(PMKAFAAPAYER[[#This Row],[ ]]="Payé",PMKAFAAPAYER[[#This Row],[23.07.2025]],0)</f>
        <v>0</v>
      </c>
      <c r="CF885" s="161"/>
      <c r="CG885" s="176">
        <f>IF(PMKAFAAPAYER[[#This Row],[ ]]="Payé",PMKAFAAPAYER[[#This Row],[30.07.2025]],0)</f>
        <v>0</v>
      </c>
      <c r="CH885" s="17">
        <f t="shared" si="207"/>
        <v>0</v>
      </c>
      <c r="CI885" s="162"/>
      <c r="CJ885" s="166">
        <f>IF(PMKAFAAPAYER[[#This Row],[ ]]="Payé",PMKAFAAPAYER[[#This Row],[06.08.2025]],0)</f>
        <v>0</v>
      </c>
      <c r="CK885" s="161"/>
      <c r="CL885" s="166">
        <f>IF(PMKAFAAPAYER[[#This Row],[ ]]="Payé",PMKAFAAPAYER[[#This Row],[13.08.2025]],0)</f>
        <v>0</v>
      </c>
      <c r="CM885" s="161"/>
      <c r="CN885" s="166">
        <f>IF(PMKAFAAPAYER[[#This Row],[ ]]="Payé",PMKAFAAPAYER[[#This Row],[20.08.2025]],0)</f>
        <v>0</v>
      </c>
      <c r="CO885" s="161"/>
      <c r="CP885" s="176">
        <f>IF(PMKAFAAPAYER[[#This Row],[ ]]="Payé",PMKAFAAPAYER[[#This Row],[27.08.2025]],0)</f>
        <v>0</v>
      </c>
      <c r="CQ885" s="18">
        <f t="shared" si="208"/>
        <v>0</v>
      </c>
      <c r="CR885" s="162"/>
      <c r="CS885" s="166">
        <f>IF(PMKAFAAPAYER[[#This Row],[ ]]="Payé",PMKAFAAPAYER[[#This Row],[03.09.2025]],0)</f>
        <v>0</v>
      </c>
      <c r="CT885" s="161"/>
      <c r="CU885" s="166">
        <f>IF(PMKAFAAPAYER[[#This Row],[ ]]="Payé",PMKAFAAPAYER[[#This Row],[10.09.2025]],0)</f>
        <v>0</v>
      </c>
      <c r="CV885" s="161"/>
      <c r="CW885" s="166">
        <f>IF(PMKAFAAPAYER[[#This Row],[ ]]="Payé",PMKAFAAPAYER[[#This Row],[17.09.2025]],0)</f>
        <v>0</v>
      </c>
      <c r="CX885" s="161"/>
      <c r="CY885" s="176">
        <f>IF(PMKAFAAPAYER[[#This Row],[ ]]="Payé",PMKAFAAPAYER[[#This Row],[24.09.2025]],0)</f>
        <v>0</v>
      </c>
      <c r="CZ885" s="17">
        <f t="shared" si="209"/>
        <v>0</v>
      </c>
      <c r="DA885" s="162"/>
      <c r="DB885" s="166">
        <f>IF(PMKAFAAPAYER[[#This Row],[ ]]="Payé",PMKAFAAPAYER[[#This Row],[01.10.2025]],0)</f>
        <v>0</v>
      </c>
      <c r="DC885" s="161"/>
      <c r="DD885" s="166">
        <f>IF(PMKAFAAPAYER[[#This Row],[ ]]="Payé",PMKAFAAPAYER[[#This Row],[08.10.2025]],0)</f>
        <v>0</v>
      </c>
      <c r="DE885" s="161"/>
      <c r="DF885" s="166">
        <f>IF(PMKAFAAPAYER[[#This Row],[ ]]="Payé",PMKAFAAPAYER[[#This Row],[15.10.2025]],0)</f>
        <v>0</v>
      </c>
      <c r="DG885" s="161"/>
      <c r="DH885" s="166">
        <f>IF(PMKAFAAPAYER[[#This Row],[ ]]="Payé",PMKAFAAPAYER[[#This Row],[22.10.2025]],0)</f>
        <v>0</v>
      </c>
      <c r="DI885" s="161"/>
      <c r="DJ885" s="176">
        <f>IF(PMKAFAAPAYER[[#This Row],[ ]]="Payé",PMKAFAAPAYER[[#This Row],[29.10.2025]],0)</f>
        <v>0</v>
      </c>
      <c r="DK885" s="18">
        <f t="shared" si="210"/>
        <v>0</v>
      </c>
      <c r="DL885" s="162"/>
      <c r="DM885" s="166">
        <f>IF(PMKAFAAPAYER[[#This Row],[ ]]="Payé",PMKAFAAPAYER[[#This Row],[05.11.2025]],0)</f>
        <v>0</v>
      </c>
      <c r="DN885" s="161"/>
      <c r="DO885" s="166">
        <f>IF(PMKAFAAPAYER[[#This Row],[ ]]="Payé",PMKAFAAPAYER[[#This Row],[12.11.2025]],0)</f>
        <v>0</v>
      </c>
      <c r="DP885" s="161"/>
      <c r="DQ885" s="166">
        <f>IF(PMKAFAAPAYER[[#This Row],[ ]]="Payé",PMKAFAAPAYER[[#This Row],[19.11.2025]],0)</f>
        <v>0</v>
      </c>
      <c r="DR885" s="161"/>
      <c r="DS885" s="176">
        <f>IF(PMKAFAAPAYER[[#This Row],[ ]]="Payé",PMKAFAAPAYER[[#This Row],[26.11.2025]],0)</f>
        <v>0</v>
      </c>
      <c r="DT885" s="17">
        <f t="shared" si="211"/>
        <v>0</v>
      </c>
      <c r="DU885" s="162"/>
      <c r="DV885" s="166">
        <f>IF(PMKAFAAPAYER[[#This Row],[ ]]="Payé",PMKAFAAPAYER[[#This Row],[03.12.2025]],0)</f>
        <v>0</v>
      </c>
      <c r="DW885" s="161"/>
      <c r="DX885" s="166">
        <f>IF(PMKAFAAPAYER[[#This Row],[ ]]="Payé",PMKAFAAPAYER[[#This Row],[10.12.2025]],0)</f>
        <v>0</v>
      </c>
      <c r="DY885" s="161"/>
      <c r="DZ885" s="166">
        <f>IF(PMKAFAAPAYER[[#This Row],[ ]]="Payé",PMKAFAAPAYER[[#This Row],[17.12.2025]],0)</f>
        <v>0</v>
      </c>
      <c r="EA885" s="161"/>
      <c r="EB885" s="166">
        <f>IF(PMKAFAAPAYER[[#This Row],[ ]]="Payé",PMKAFAAPAYER[[#This Row],[24.12.2025]],0)</f>
        <v>0</v>
      </c>
      <c r="EC885" s="161"/>
      <c r="ED885" s="176">
        <f>IF(PMKAFAAPAYER[[#This Row],[ ]]="Payé",PMKAFAAPAYER[[#This Row],[31.12.2025]],0)</f>
        <v>0</v>
      </c>
      <c r="EE885" s="18">
        <f t="shared" si="212"/>
        <v>0</v>
      </c>
      <c r="EF885" s="11">
        <f t="shared" si="213"/>
        <v>0</v>
      </c>
      <c r="EG885" s="16">
        <f>+PMKAFAAPAYER[[#This Row],[CHF]]-PMKAFAAPAYER[[#This Row],[T2025]]</f>
        <v>0</v>
      </c>
    </row>
    <row r="886" spans="1:137" x14ac:dyDescent="0.3">
      <c r="A886" s="9">
        <f t="shared" si="214"/>
        <v>881</v>
      </c>
      <c r="B886" s="250"/>
      <c r="C886" s="251"/>
      <c r="D886" s="252"/>
      <c r="E886" s="253"/>
      <c r="F886" s="265">
        <f t="shared" si="215"/>
        <v>0</v>
      </c>
      <c r="G886" s="254"/>
      <c r="H886" s="255"/>
      <c r="I886" s="256"/>
      <c r="J886" s="14"/>
      <c r="K886" s="14"/>
      <c r="L886" s="14"/>
      <c r="N886" s="15"/>
      <c r="P886" s="258"/>
      <c r="Q886" s="259"/>
      <c r="R886" s="260"/>
      <c r="S886" s="166">
        <f>IF(PMKAFAAPAYER[[#This Row],[ ]]="Payé",PMKAFAAPAYER[[#This Row],[02.01.2025]],0)</f>
        <v>0</v>
      </c>
      <c r="T886" s="234"/>
      <c r="U886" s="166">
        <f>IF(PMKAFAAPAYER[[#This Row],[ ]]="Payé",PMKAFAAPAYER[[#This Row],[09.01.2025]],0)</f>
        <v>0</v>
      </c>
      <c r="V886" s="234"/>
      <c r="W886" s="166">
        <f>IF(PMKAFAAPAYER[[#This Row],[ ]]="Payé",PMKAFAAPAYER[[#This Row],[16.01.2025]],0)</f>
        <v>0</v>
      </c>
      <c r="X886" s="234"/>
      <c r="Y886" s="166">
        <f>IF(PMKAFAAPAYER[[#This Row],[ ]]="Payé",PMKAFAAPAYER[[#This Row],[23.01.2025]],0)</f>
        <v>0</v>
      </c>
      <c r="Z886" s="234"/>
      <c r="AA886" s="176">
        <f>IF(PMKAFAAPAYER[[#This Row],[ ]]="Payé",PMKAFAAPAYER[[#This Row],[30.01.2025]],0)</f>
        <v>0</v>
      </c>
      <c r="AB886" s="32">
        <f t="shared" si="201"/>
        <v>0</v>
      </c>
      <c r="AC886" s="234"/>
      <c r="AD886" s="166">
        <f>IF(PMKAFAAPAYER[[#This Row],[ ]]="Payé",PMKAFAAPAYER[[#This Row],[06.02.2025]],0)</f>
        <v>0</v>
      </c>
      <c r="AE886" s="234"/>
      <c r="AF886" s="166">
        <f>IF(PMKAFAAPAYER[[#This Row],[ ]]="Payé",PMKAFAAPAYER[[#This Row],[13.02.2025]],0)</f>
        <v>0</v>
      </c>
      <c r="AG886" s="234"/>
      <c r="AH886" s="166">
        <f>IF(PMKAFAAPAYER[[#This Row],[ ]]="Payé",PMKAFAAPAYER[[#This Row],[20.02.2025]],0)</f>
        <v>0</v>
      </c>
      <c r="AI886" s="234"/>
      <c r="AJ886" s="176">
        <f>IF(PMKAFAAPAYER[[#This Row],[ ]]="Payé",PMKAFAAPAYER[[#This Row],[27.02.2025]],0)</f>
        <v>0</v>
      </c>
      <c r="AK886" s="47">
        <f t="shared" si="202"/>
        <v>0</v>
      </c>
      <c r="AL886" s="162"/>
      <c r="AM886" s="166">
        <f>IF(PMKAFAAPAYER[[#This Row],[ ]]="Payé",PMKAFAAPAYER[[#This Row],[05.03.2025]],0)</f>
        <v>0</v>
      </c>
      <c r="AN886" s="161"/>
      <c r="AO886" s="166">
        <f>IF(PMKAFAAPAYER[[#This Row],[ ]]="Payé",PMKAFAAPAYER[[#This Row],[12.03.2025]],0)</f>
        <v>0</v>
      </c>
      <c r="AP886" s="161"/>
      <c r="AQ886" s="166">
        <f>IF(PMKAFAAPAYER[[#This Row],[ ]]="Payé",PMKAFAAPAYER[[#This Row],[19.03.2025]],0)</f>
        <v>0</v>
      </c>
      <c r="AR886" s="161"/>
      <c r="AS886" s="176">
        <f>IF(PMKAFAAPAYER[[#This Row],[ ]]="Payé",PMKAFAAPAYER[[#This Row],[26.03.2025]],0)</f>
        <v>0</v>
      </c>
      <c r="AT886" s="17">
        <f t="shared" si="203"/>
        <v>0</v>
      </c>
      <c r="AU886" s="162"/>
      <c r="AV886" s="166">
        <f>IF(PMKAFAAPAYER[[#This Row],[ ]]="Payé",PMKAFAAPAYER[[#This Row],[02.04.2025]],0)</f>
        <v>0</v>
      </c>
      <c r="AW886" s="161"/>
      <c r="AX886" s="166">
        <f>IF(PMKAFAAPAYER[[#This Row],[ ]]="Payé",PMKAFAAPAYER[[#This Row],[09.04.2025]],0)</f>
        <v>0</v>
      </c>
      <c r="AY886" s="161"/>
      <c r="AZ886" s="166">
        <f>IF(PMKAFAAPAYER[[#This Row],[ ]]="Payé",PMKAFAAPAYER[[#This Row],[16.04.2025]],0)</f>
        <v>0</v>
      </c>
      <c r="BA886" s="161"/>
      <c r="BB886" s="166">
        <f>IF(PMKAFAAPAYER[[#This Row],[ ]]="Payé",PMKAFAAPAYER[[#This Row],[23.04.2025]],0)</f>
        <v>0</v>
      </c>
      <c r="BC886" s="161"/>
      <c r="BD886" s="176">
        <f>IF(PMKAFAAPAYER[[#This Row],[ ]]="Payé",PMKAFAAPAYER[[#This Row],[30.04.2025]],0)</f>
        <v>0</v>
      </c>
      <c r="BE886" s="18">
        <f t="shared" si="204"/>
        <v>0</v>
      </c>
      <c r="BF886" s="162"/>
      <c r="BG886" s="166">
        <f>IF(PMKAFAAPAYER[[#This Row],[ ]]="Payé",PMKAFAAPAYER[[#This Row],[07.05.2025]],0)</f>
        <v>0</v>
      </c>
      <c r="BH886" s="161"/>
      <c r="BI886" s="166">
        <f>IF(PMKAFAAPAYER[[#This Row],[ ]]="Payé",PMKAFAAPAYER[[#This Row],[14.05.2025]],0)</f>
        <v>0</v>
      </c>
      <c r="BJ886" s="161"/>
      <c r="BK886" s="166">
        <f>IF(PMKAFAAPAYER[[#This Row],[ ]]="Payé",PMKAFAAPAYER[[#This Row],[21.05.2025]],0)</f>
        <v>0</v>
      </c>
      <c r="BL886" s="161"/>
      <c r="BM886" s="176">
        <f>IF(PMKAFAAPAYER[[#This Row],[ ]]="Payé",PMKAFAAPAYER[[#This Row],[28.05.2025]],0)</f>
        <v>0</v>
      </c>
      <c r="BN886" s="17">
        <f t="shared" si="205"/>
        <v>0</v>
      </c>
      <c r="BO886" s="162"/>
      <c r="BP886" s="166">
        <f>IF(PMKAFAAPAYER[[#This Row],[ ]]="Payé",PMKAFAAPAYER[[#This Row],[04.06.2025]],0)</f>
        <v>0</v>
      </c>
      <c r="BQ886" s="161"/>
      <c r="BR886" s="166">
        <f>IF(PMKAFAAPAYER[[#This Row],[ ]]="Payé",PMKAFAAPAYER[[#This Row],[11.06.2025]],0)</f>
        <v>0</v>
      </c>
      <c r="BS886" s="161"/>
      <c r="BT886" s="166">
        <f>IF(PMKAFAAPAYER[[#This Row],[ ]]="Payé",PMKAFAAPAYER[[#This Row],[18.06.2025]],0)</f>
        <v>0</v>
      </c>
      <c r="BU886" s="161"/>
      <c r="BV886" s="176">
        <f>IF(PMKAFAAPAYER[[#This Row],[ ]]="Payé",PMKAFAAPAYER[[#This Row],[25.06.2025]],0)</f>
        <v>0</v>
      </c>
      <c r="BW886" s="18">
        <f t="shared" si="206"/>
        <v>0</v>
      </c>
      <c r="BX886" s="162"/>
      <c r="BY886" s="166">
        <f>IF(PMKAFAAPAYER[[#This Row],[ ]]="Payé",PMKAFAAPAYER[[#This Row],[02.07.2025]],0)</f>
        <v>0</v>
      </c>
      <c r="BZ886" s="161"/>
      <c r="CA886" s="166">
        <f>IF(PMKAFAAPAYER[[#This Row],[ ]]="Payé",PMKAFAAPAYER[[#This Row],[09.07.2025]],0)</f>
        <v>0</v>
      </c>
      <c r="CB886" s="161"/>
      <c r="CC886" s="166">
        <f>IF(PMKAFAAPAYER[[#This Row],[ ]]="Payé",PMKAFAAPAYER[[#This Row],[16.07.2025]],0)</f>
        <v>0</v>
      </c>
      <c r="CD886" s="161"/>
      <c r="CE886" s="166">
        <f>IF(PMKAFAAPAYER[[#This Row],[ ]]="Payé",PMKAFAAPAYER[[#This Row],[23.07.2025]],0)</f>
        <v>0</v>
      </c>
      <c r="CF886" s="161"/>
      <c r="CG886" s="176">
        <f>IF(PMKAFAAPAYER[[#This Row],[ ]]="Payé",PMKAFAAPAYER[[#This Row],[30.07.2025]],0)</f>
        <v>0</v>
      </c>
      <c r="CH886" s="17">
        <f t="shared" si="207"/>
        <v>0</v>
      </c>
      <c r="CI886" s="162"/>
      <c r="CJ886" s="166">
        <f>IF(PMKAFAAPAYER[[#This Row],[ ]]="Payé",PMKAFAAPAYER[[#This Row],[06.08.2025]],0)</f>
        <v>0</v>
      </c>
      <c r="CK886" s="161"/>
      <c r="CL886" s="166">
        <f>IF(PMKAFAAPAYER[[#This Row],[ ]]="Payé",PMKAFAAPAYER[[#This Row],[13.08.2025]],0)</f>
        <v>0</v>
      </c>
      <c r="CM886" s="161"/>
      <c r="CN886" s="166">
        <f>IF(PMKAFAAPAYER[[#This Row],[ ]]="Payé",PMKAFAAPAYER[[#This Row],[20.08.2025]],0)</f>
        <v>0</v>
      </c>
      <c r="CO886" s="161"/>
      <c r="CP886" s="176">
        <f>IF(PMKAFAAPAYER[[#This Row],[ ]]="Payé",PMKAFAAPAYER[[#This Row],[27.08.2025]],0)</f>
        <v>0</v>
      </c>
      <c r="CQ886" s="18">
        <f t="shared" si="208"/>
        <v>0</v>
      </c>
      <c r="CR886" s="162"/>
      <c r="CS886" s="166">
        <f>IF(PMKAFAAPAYER[[#This Row],[ ]]="Payé",PMKAFAAPAYER[[#This Row],[03.09.2025]],0)</f>
        <v>0</v>
      </c>
      <c r="CT886" s="161"/>
      <c r="CU886" s="166">
        <f>IF(PMKAFAAPAYER[[#This Row],[ ]]="Payé",PMKAFAAPAYER[[#This Row],[10.09.2025]],0)</f>
        <v>0</v>
      </c>
      <c r="CV886" s="161"/>
      <c r="CW886" s="166">
        <f>IF(PMKAFAAPAYER[[#This Row],[ ]]="Payé",PMKAFAAPAYER[[#This Row],[17.09.2025]],0)</f>
        <v>0</v>
      </c>
      <c r="CX886" s="161"/>
      <c r="CY886" s="176">
        <f>IF(PMKAFAAPAYER[[#This Row],[ ]]="Payé",PMKAFAAPAYER[[#This Row],[24.09.2025]],0)</f>
        <v>0</v>
      </c>
      <c r="CZ886" s="17">
        <f t="shared" si="209"/>
        <v>0</v>
      </c>
      <c r="DA886" s="162"/>
      <c r="DB886" s="166">
        <f>IF(PMKAFAAPAYER[[#This Row],[ ]]="Payé",PMKAFAAPAYER[[#This Row],[01.10.2025]],0)</f>
        <v>0</v>
      </c>
      <c r="DC886" s="161"/>
      <c r="DD886" s="166">
        <f>IF(PMKAFAAPAYER[[#This Row],[ ]]="Payé",PMKAFAAPAYER[[#This Row],[08.10.2025]],0)</f>
        <v>0</v>
      </c>
      <c r="DE886" s="161"/>
      <c r="DF886" s="166">
        <f>IF(PMKAFAAPAYER[[#This Row],[ ]]="Payé",PMKAFAAPAYER[[#This Row],[15.10.2025]],0)</f>
        <v>0</v>
      </c>
      <c r="DG886" s="161"/>
      <c r="DH886" s="166">
        <f>IF(PMKAFAAPAYER[[#This Row],[ ]]="Payé",PMKAFAAPAYER[[#This Row],[22.10.2025]],0)</f>
        <v>0</v>
      </c>
      <c r="DI886" s="161"/>
      <c r="DJ886" s="176">
        <f>IF(PMKAFAAPAYER[[#This Row],[ ]]="Payé",PMKAFAAPAYER[[#This Row],[29.10.2025]],0)</f>
        <v>0</v>
      </c>
      <c r="DK886" s="18">
        <f t="shared" si="210"/>
        <v>0</v>
      </c>
      <c r="DL886" s="162"/>
      <c r="DM886" s="166">
        <f>IF(PMKAFAAPAYER[[#This Row],[ ]]="Payé",PMKAFAAPAYER[[#This Row],[05.11.2025]],0)</f>
        <v>0</v>
      </c>
      <c r="DN886" s="161"/>
      <c r="DO886" s="166">
        <f>IF(PMKAFAAPAYER[[#This Row],[ ]]="Payé",PMKAFAAPAYER[[#This Row],[12.11.2025]],0)</f>
        <v>0</v>
      </c>
      <c r="DP886" s="161"/>
      <c r="DQ886" s="166">
        <f>IF(PMKAFAAPAYER[[#This Row],[ ]]="Payé",PMKAFAAPAYER[[#This Row],[19.11.2025]],0)</f>
        <v>0</v>
      </c>
      <c r="DR886" s="161"/>
      <c r="DS886" s="176">
        <f>IF(PMKAFAAPAYER[[#This Row],[ ]]="Payé",PMKAFAAPAYER[[#This Row],[26.11.2025]],0)</f>
        <v>0</v>
      </c>
      <c r="DT886" s="17">
        <f t="shared" si="211"/>
        <v>0</v>
      </c>
      <c r="DU886" s="162"/>
      <c r="DV886" s="166">
        <f>IF(PMKAFAAPAYER[[#This Row],[ ]]="Payé",PMKAFAAPAYER[[#This Row],[03.12.2025]],0)</f>
        <v>0</v>
      </c>
      <c r="DW886" s="161"/>
      <c r="DX886" s="166">
        <f>IF(PMKAFAAPAYER[[#This Row],[ ]]="Payé",PMKAFAAPAYER[[#This Row],[10.12.2025]],0)</f>
        <v>0</v>
      </c>
      <c r="DY886" s="161"/>
      <c r="DZ886" s="166">
        <f>IF(PMKAFAAPAYER[[#This Row],[ ]]="Payé",PMKAFAAPAYER[[#This Row],[17.12.2025]],0)</f>
        <v>0</v>
      </c>
      <c r="EA886" s="161"/>
      <c r="EB886" s="166">
        <f>IF(PMKAFAAPAYER[[#This Row],[ ]]="Payé",PMKAFAAPAYER[[#This Row],[24.12.2025]],0)</f>
        <v>0</v>
      </c>
      <c r="EC886" s="161"/>
      <c r="ED886" s="176">
        <f>IF(PMKAFAAPAYER[[#This Row],[ ]]="Payé",PMKAFAAPAYER[[#This Row],[31.12.2025]],0)</f>
        <v>0</v>
      </c>
      <c r="EE886" s="18">
        <f t="shared" si="212"/>
        <v>0</v>
      </c>
      <c r="EF886" s="11">
        <f t="shared" si="213"/>
        <v>0</v>
      </c>
      <c r="EG886" s="16">
        <f>+PMKAFAAPAYER[[#This Row],[CHF]]-PMKAFAAPAYER[[#This Row],[T2025]]</f>
        <v>0</v>
      </c>
    </row>
    <row r="887" spans="1:137" x14ac:dyDescent="0.3">
      <c r="A887" s="9">
        <f t="shared" si="214"/>
        <v>882</v>
      </c>
      <c r="B887" s="250"/>
      <c r="C887" s="251"/>
      <c r="D887" s="252"/>
      <c r="E887" s="253"/>
      <c r="F887" s="265">
        <f t="shared" si="215"/>
        <v>0</v>
      </c>
      <c r="G887" s="254"/>
      <c r="H887" s="255"/>
      <c r="I887" s="256"/>
      <c r="J887" s="14"/>
      <c r="K887" s="14"/>
      <c r="L887" s="14"/>
      <c r="N887" s="15"/>
      <c r="P887" s="258"/>
      <c r="Q887" s="259"/>
      <c r="R887" s="260"/>
      <c r="S887" s="166">
        <f>IF(PMKAFAAPAYER[[#This Row],[ ]]="Payé",PMKAFAAPAYER[[#This Row],[02.01.2025]],0)</f>
        <v>0</v>
      </c>
      <c r="T887" s="234"/>
      <c r="U887" s="166">
        <f>IF(PMKAFAAPAYER[[#This Row],[ ]]="Payé",PMKAFAAPAYER[[#This Row],[09.01.2025]],0)</f>
        <v>0</v>
      </c>
      <c r="V887" s="234"/>
      <c r="W887" s="166">
        <f>IF(PMKAFAAPAYER[[#This Row],[ ]]="Payé",PMKAFAAPAYER[[#This Row],[16.01.2025]],0)</f>
        <v>0</v>
      </c>
      <c r="X887" s="234"/>
      <c r="Y887" s="166">
        <f>IF(PMKAFAAPAYER[[#This Row],[ ]]="Payé",PMKAFAAPAYER[[#This Row],[23.01.2025]],0)</f>
        <v>0</v>
      </c>
      <c r="Z887" s="234"/>
      <c r="AA887" s="176">
        <f>IF(PMKAFAAPAYER[[#This Row],[ ]]="Payé",PMKAFAAPAYER[[#This Row],[30.01.2025]],0)</f>
        <v>0</v>
      </c>
      <c r="AB887" s="32">
        <f t="shared" si="201"/>
        <v>0</v>
      </c>
      <c r="AC887" s="234"/>
      <c r="AD887" s="166">
        <f>IF(PMKAFAAPAYER[[#This Row],[ ]]="Payé",PMKAFAAPAYER[[#This Row],[06.02.2025]],0)</f>
        <v>0</v>
      </c>
      <c r="AE887" s="234"/>
      <c r="AF887" s="166">
        <f>IF(PMKAFAAPAYER[[#This Row],[ ]]="Payé",PMKAFAAPAYER[[#This Row],[13.02.2025]],0)</f>
        <v>0</v>
      </c>
      <c r="AG887" s="234"/>
      <c r="AH887" s="166">
        <f>IF(PMKAFAAPAYER[[#This Row],[ ]]="Payé",PMKAFAAPAYER[[#This Row],[20.02.2025]],0)</f>
        <v>0</v>
      </c>
      <c r="AI887" s="234"/>
      <c r="AJ887" s="176">
        <f>IF(PMKAFAAPAYER[[#This Row],[ ]]="Payé",PMKAFAAPAYER[[#This Row],[27.02.2025]],0)</f>
        <v>0</v>
      </c>
      <c r="AK887" s="47">
        <f t="shared" si="202"/>
        <v>0</v>
      </c>
      <c r="AL887" s="162"/>
      <c r="AM887" s="166">
        <f>IF(PMKAFAAPAYER[[#This Row],[ ]]="Payé",PMKAFAAPAYER[[#This Row],[05.03.2025]],0)</f>
        <v>0</v>
      </c>
      <c r="AN887" s="161"/>
      <c r="AO887" s="166">
        <f>IF(PMKAFAAPAYER[[#This Row],[ ]]="Payé",PMKAFAAPAYER[[#This Row],[12.03.2025]],0)</f>
        <v>0</v>
      </c>
      <c r="AP887" s="161"/>
      <c r="AQ887" s="166">
        <f>IF(PMKAFAAPAYER[[#This Row],[ ]]="Payé",PMKAFAAPAYER[[#This Row],[19.03.2025]],0)</f>
        <v>0</v>
      </c>
      <c r="AR887" s="161"/>
      <c r="AS887" s="176">
        <f>IF(PMKAFAAPAYER[[#This Row],[ ]]="Payé",PMKAFAAPAYER[[#This Row],[26.03.2025]],0)</f>
        <v>0</v>
      </c>
      <c r="AT887" s="17">
        <f t="shared" si="203"/>
        <v>0</v>
      </c>
      <c r="AU887" s="162"/>
      <c r="AV887" s="166">
        <f>IF(PMKAFAAPAYER[[#This Row],[ ]]="Payé",PMKAFAAPAYER[[#This Row],[02.04.2025]],0)</f>
        <v>0</v>
      </c>
      <c r="AW887" s="161"/>
      <c r="AX887" s="166">
        <f>IF(PMKAFAAPAYER[[#This Row],[ ]]="Payé",PMKAFAAPAYER[[#This Row],[09.04.2025]],0)</f>
        <v>0</v>
      </c>
      <c r="AY887" s="161"/>
      <c r="AZ887" s="166">
        <f>IF(PMKAFAAPAYER[[#This Row],[ ]]="Payé",PMKAFAAPAYER[[#This Row],[16.04.2025]],0)</f>
        <v>0</v>
      </c>
      <c r="BA887" s="161"/>
      <c r="BB887" s="166">
        <f>IF(PMKAFAAPAYER[[#This Row],[ ]]="Payé",PMKAFAAPAYER[[#This Row],[23.04.2025]],0)</f>
        <v>0</v>
      </c>
      <c r="BC887" s="161"/>
      <c r="BD887" s="176">
        <f>IF(PMKAFAAPAYER[[#This Row],[ ]]="Payé",PMKAFAAPAYER[[#This Row],[30.04.2025]],0)</f>
        <v>0</v>
      </c>
      <c r="BE887" s="18">
        <f t="shared" si="204"/>
        <v>0</v>
      </c>
      <c r="BF887" s="162"/>
      <c r="BG887" s="166">
        <f>IF(PMKAFAAPAYER[[#This Row],[ ]]="Payé",PMKAFAAPAYER[[#This Row],[07.05.2025]],0)</f>
        <v>0</v>
      </c>
      <c r="BH887" s="161"/>
      <c r="BI887" s="166">
        <f>IF(PMKAFAAPAYER[[#This Row],[ ]]="Payé",PMKAFAAPAYER[[#This Row],[14.05.2025]],0)</f>
        <v>0</v>
      </c>
      <c r="BJ887" s="161"/>
      <c r="BK887" s="166">
        <f>IF(PMKAFAAPAYER[[#This Row],[ ]]="Payé",PMKAFAAPAYER[[#This Row],[21.05.2025]],0)</f>
        <v>0</v>
      </c>
      <c r="BL887" s="161"/>
      <c r="BM887" s="176">
        <f>IF(PMKAFAAPAYER[[#This Row],[ ]]="Payé",PMKAFAAPAYER[[#This Row],[28.05.2025]],0)</f>
        <v>0</v>
      </c>
      <c r="BN887" s="17">
        <f t="shared" si="205"/>
        <v>0</v>
      </c>
      <c r="BO887" s="162"/>
      <c r="BP887" s="166">
        <f>IF(PMKAFAAPAYER[[#This Row],[ ]]="Payé",PMKAFAAPAYER[[#This Row],[04.06.2025]],0)</f>
        <v>0</v>
      </c>
      <c r="BQ887" s="161"/>
      <c r="BR887" s="166">
        <f>IF(PMKAFAAPAYER[[#This Row],[ ]]="Payé",PMKAFAAPAYER[[#This Row],[11.06.2025]],0)</f>
        <v>0</v>
      </c>
      <c r="BS887" s="161"/>
      <c r="BT887" s="166">
        <f>IF(PMKAFAAPAYER[[#This Row],[ ]]="Payé",PMKAFAAPAYER[[#This Row],[18.06.2025]],0)</f>
        <v>0</v>
      </c>
      <c r="BU887" s="161"/>
      <c r="BV887" s="176">
        <f>IF(PMKAFAAPAYER[[#This Row],[ ]]="Payé",PMKAFAAPAYER[[#This Row],[25.06.2025]],0)</f>
        <v>0</v>
      </c>
      <c r="BW887" s="18">
        <f t="shared" si="206"/>
        <v>0</v>
      </c>
      <c r="BX887" s="162"/>
      <c r="BY887" s="166">
        <f>IF(PMKAFAAPAYER[[#This Row],[ ]]="Payé",PMKAFAAPAYER[[#This Row],[02.07.2025]],0)</f>
        <v>0</v>
      </c>
      <c r="BZ887" s="161"/>
      <c r="CA887" s="166">
        <f>IF(PMKAFAAPAYER[[#This Row],[ ]]="Payé",PMKAFAAPAYER[[#This Row],[09.07.2025]],0)</f>
        <v>0</v>
      </c>
      <c r="CB887" s="161"/>
      <c r="CC887" s="166">
        <f>IF(PMKAFAAPAYER[[#This Row],[ ]]="Payé",PMKAFAAPAYER[[#This Row],[16.07.2025]],0)</f>
        <v>0</v>
      </c>
      <c r="CD887" s="161"/>
      <c r="CE887" s="166">
        <f>IF(PMKAFAAPAYER[[#This Row],[ ]]="Payé",PMKAFAAPAYER[[#This Row],[23.07.2025]],0)</f>
        <v>0</v>
      </c>
      <c r="CF887" s="161"/>
      <c r="CG887" s="176">
        <f>IF(PMKAFAAPAYER[[#This Row],[ ]]="Payé",PMKAFAAPAYER[[#This Row],[30.07.2025]],0)</f>
        <v>0</v>
      </c>
      <c r="CH887" s="17">
        <f t="shared" si="207"/>
        <v>0</v>
      </c>
      <c r="CI887" s="162"/>
      <c r="CJ887" s="166">
        <f>IF(PMKAFAAPAYER[[#This Row],[ ]]="Payé",PMKAFAAPAYER[[#This Row],[06.08.2025]],0)</f>
        <v>0</v>
      </c>
      <c r="CK887" s="161"/>
      <c r="CL887" s="166">
        <f>IF(PMKAFAAPAYER[[#This Row],[ ]]="Payé",PMKAFAAPAYER[[#This Row],[13.08.2025]],0)</f>
        <v>0</v>
      </c>
      <c r="CM887" s="161"/>
      <c r="CN887" s="166">
        <f>IF(PMKAFAAPAYER[[#This Row],[ ]]="Payé",PMKAFAAPAYER[[#This Row],[20.08.2025]],0)</f>
        <v>0</v>
      </c>
      <c r="CO887" s="161"/>
      <c r="CP887" s="176">
        <f>IF(PMKAFAAPAYER[[#This Row],[ ]]="Payé",PMKAFAAPAYER[[#This Row],[27.08.2025]],0)</f>
        <v>0</v>
      </c>
      <c r="CQ887" s="18">
        <f t="shared" si="208"/>
        <v>0</v>
      </c>
      <c r="CR887" s="162"/>
      <c r="CS887" s="166">
        <f>IF(PMKAFAAPAYER[[#This Row],[ ]]="Payé",PMKAFAAPAYER[[#This Row],[03.09.2025]],0)</f>
        <v>0</v>
      </c>
      <c r="CT887" s="161"/>
      <c r="CU887" s="166">
        <f>IF(PMKAFAAPAYER[[#This Row],[ ]]="Payé",PMKAFAAPAYER[[#This Row],[10.09.2025]],0)</f>
        <v>0</v>
      </c>
      <c r="CV887" s="161"/>
      <c r="CW887" s="166">
        <f>IF(PMKAFAAPAYER[[#This Row],[ ]]="Payé",PMKAFAAPAYER[[#This Row],[17.09.2025]],0)</f>
        <v>0</v>
      </c>
      <c r="CX887" s="161"/>
      <c r="CY887" s="176">
        <f>IF(PMKAFAAPAYER[[#This Row],[ ]]="Payé",PMKAFAAPAYER[[#This Row],[24.09.2025]],0)</f>
        <v>0</v>
      </c>
      <c r="CZ887" s="17">
        <f t="shared" si="209"/>
        <v>0</v>
      </c>
      <c r="DA887" s="162"/>
      <c r="DB887" s="166">
        <f>IF(PMKAFAAPAYER[[#This Row],[ ]]="Payé",PMKAFAAPAYER[[#This Row],[01.10.2025]],0)</f>
        <v>0</v>
      </c>
      <c r="DC887" s="161"/>
      <c r="DD887" s="166">
        <f>IF(PMKAFAAPAYER[[#This Row],[ ]]="Payé",PMKAFAAPAYER[[#This Row],[08.10.2025]],0)</f>
        <v>0</v>
      </c>
      <c r="DE887" s="161"/>
      <c r="DF887" s="166">
        <f>IF(PMKAFAAPAYER[[#This Row],[ ]]="Payé",PMKAFAAPAYER[[#This Row],[15.10.2025]],0)</f>
        <v>0</v>
      </c>
      <c r="DG887" s="161"/>
      <c r="DH887" s="166">
        <f>IF(PMKAFAAPAYER[[#This Row],[ ]]="Payé",PMKAFAAPAYER[[#This Row],[22.10.2025]],0)</f>
        <v>0</v>
      </c>
      <c r="DI887" s="161"/>
      <c r="DJ887" s="176">
        <f>IF(PMKAFAAPAYER[[#This Row],[ ]]="Payé",PMKAFAAPAYER[[#This Row],[29.10.2025]],0)</f>
        <v>0</v>
      </c>
      <c r="DK887" s="18">
        <f t="shared" si="210"/>
        <v>0</v>
      </c>
      <c r="DL887" s="162"/>
      <c r="DM887" s="166">
        <f>IF(PMKAFAAPAYER[[#This Row],[ ]]="Payé",PMKAFAAPAYER[[#This Row],[05.11.2025]],0)</f>
        <v>0</v>
      </c>
      <c r="DN887" s="161"/>
      <c r="DO887" s="166">
        <f>IF(PMKAFAAPAYER[[#This Row],[ ]]="Payé",PMKAFAAPAYER[[#This Row],[12.11.2025]],0)</f>
        <v>0</v>
      </c>
      <c r="DP887" s="161"/>
      <c r="DQ887" s="166">
        <f>IF(PMKAFAAPAYER[[#This Row],[ ]]="Payé",PMKAFAAPAYER[[#This Row],[19.11.2025]],0)</f>
        <v>0</v>
      </c>
      <c r="DR887" s="161"/>
      <c r="DS887" s="176">
        <f>IF(PMKAFAAPAYER[[#This Row],[ ]]="Payé",PMKAFAAPAYER[[#This Row],[26.11.2025]],0)</f>
        <v>0</v>
      </c>
      <c r="DT887" s="17">
        <f t="shared" si="211"/>
        <v>0</v>
      </c>
      <c r="DU887" s="162"/>
      <c r="DV887" s="166">
        <f>IF(PMKAFAAPAYER[[#This Row],[ ]]="Payé",PMKAFAAPAYER[[#This Row],[03.12.2025]],0)</f>
        <v>0</v>
      </c>
      <c r="DW887" s="161"/>
      <c r="DX887" s="166">
        <f>IF(PMKAFAAPAYER[[#This Row],[ ]]="Payé",PMKAFAAPAYER[[#This Row],[10.12.2025]],0)</f>
        <v>0</v>
      </c>
      <c r="DY887" s="161"/>
      <c r="DZ887" s="166">
        <f>IF(PMKAFAAPAYER[[#This Row],[ ]]="Payé",PMKAFAAPAYER[[#This Row],[17.12.2025]],0)</f>
        <v>0</v>
      </c>
      <c r="EA887" s="161"/>
      <c r="EB887" s="166">
        <f>IF(PMKAFAAPAYER[[#This Row],[ ]]="Payé",PMKAFAAPAYER[[#This Row],[24.12.2025]],0)</f>
        <v>0</v>
      </c>
      <c r="EC887" s="161"/>
      <c r="ED887" s="176">
        <f>IF(PMKAFAAPAYER[[#This Row],[ ]]="Payé",PMKAFAAPAYER[[#This Row],[31.12.2025]],0)</f>
        <v>0</v>
      </c>
      <c r="EE887" s="18">
        <f t="shared" si="212"/>
        <v>0</v>
      </c>
      <c r="EF887" s="11">
        <f t="shared" si="213"/>
        <v>0</v>
      </c>
      <c r="EG887" s="16">
        <f>+PMKAFAAPAYER[[#This Row],[CHF]]-PMKAFAAPAYER[[#This Row],[T2025]]</f>
        <v>0</v>
      </c>
    </row>
    <row r="888" spans="1:137" x14ac:dyDescent="0.3">
      <c r="A888" s="9">
        <f t="shared" si="214"/>
        <v>883</v>
      </c>
      <c r="B888" s="250"/>
      <c r="C888" s="251"/>
      <c r="D888" s="252"/>
      <c r="E888" s="253"/>
      <c r="F888" s="265">
        <f t="shared" si="215"/>
        <v>0</v>
      </c>
      <c r="G888" s="254"/>
      <c r="H888" s="255"/>
      <c r="I888" s="256"/>
      <c r="J888" s="14"/>
      <c r="K888" s="14"/>
      <c r="L888" s="14"/>
      <c r="N888" s="15"/>
      <c r="P888" s="258"/>
      <c r="Q888" s="259"/>
      <c r="R888" s="260"/>
      <c r="S888" s="166">
        <f>IF(PMKAFAAPAYER[[#This Row],[ ]]="Payé",PMKAFAAPAYER[[#This Row],[02.01.2025]],0)</f>
        <v>0</v>
      </c>
      <c r="T888" s="234"/>
      <c r="U888" s="166">
        <f>IF(PMKAFAAPAYER[[#This Row],[ ]]="Payé",PMKAFAAPAYER[[#This Row],[09.01.2025]],0)</f>
        <v>0</v>
      </c>
      <c r="V888" s="234"/>
      <c r="W888" s="166">
        <f>IF(PMKAFAAPAYER[[#This Row],[ ]]="Payé",PMKAFAAPAYER[[#This Row],[16.01.2025]],0)</f>
        <v>0</v>
      </c>
      <c r="X888" s="234"/>
      <c r="Y888" s="166">
        <f>IF(PMKAFAAPAYER[[#This Row],[ ]]="Payé",PMKAFAAPAYER[[#This Row],[23.01.2025]],0)</f>
        <v>0</v>
      </c>
      <c r="Z888" s="234"/>
      <c r="AA888" s="176">
        <f>IF(PMKAFAAPAYER[[#This Row],[ ]]="Payé",PMKAFAAPAYER[[#This Row],[30.01.2025]],0)</f>
        <v>0</v>
      </c>
      <c r="AB888" s="32">
        <f t="shared" si="201"/>
        <v>0</v>
      </c>
      <c r="AC888" s="234"/>
      <c r="AD888" s="166">
        <f>IF(PMKAFAAPAYER[[#This Row],[ ]]="Payé",PMKAFAAPAYER[[#This Row],[06.02.2025]],0)</f>
        <v>0</v>
      </c>
      <c r="AE888" s="234"/>
      <c r="AF888" s="166">
        <f>IF(PMKAFAAPAYER[[#This Row],[ ]]="Payé",PMKAFAAPAYER[[#This Row],[13.02.2025]],0)</f>
        <v>0</v>
      </c>
      <c r="AG888" s="234"/>
      <c r="AH888" s="166">
        <f>IF(PMKAFAAPAYER[[#This Row],[ ]]="Payé",PMKAFAAPAYER[[#This Row],[20.02.2025]],0)</f>
        <v>0</v>
      </c>
      <c r="AI888" s="234"/>
      <c r="AJ888" s="176">
        <f>IF(PMKAFAAPAYER[[#This Row],[ ]]="Payé",PMKAFAAPAYER[[#This Row],[27.02.2025]],0)</f>
        <v>0</v>
      </c>
      <c r="AK888" s="47">
        <f t="shared" si="202"/>
        <v>0</v>
      </c>
      <c r="AL888" s="162"/>
      <c r="AM888" s="166">
        <f>IF(PMKAFAAPAYER[[#This Row],[ ]]="Payé",PMKAFAAPAYER[[#This Row],[05.03.2025]],0)</f>
        <v>0</v>
      </c>
      <c r="AN888" s="161"/>
      <c r="AO888" s="166">
        <f>IF(PMKAFAAPAYER[[#This Row],[ ]]="Payé",PMKAFAAPAYER[[#This Row],[12.03.2025]],0)</f>
        <v>0</v>
      </c>
      <c r="AP888" s="161"/>
      <c r="AQ888" s="166">
        <f>IF(PMKAFAAPAYER[[#This Row],[ ]]="Payé",PMKAFAAPAYER[[#This Row],[19.03.2025]],0)</f>
        <v>0</v>
      </c>
      <c r="AR888" s="161"/>
      <c r="AS888" s="176">
        <f>IF(PMKAFAAPAYER[[#This Row],[ ]]="Payé",PMKAFAAPAYER[[#This Row],[26.03.2025]],0)</f>
        <v>0</v>
      </c>
      <c r="AT888" s="17">
        <f t="shared" si="203"/>
        <v>0</v>
      </c>
      <c r="AU888" s="162"/>
      <c r="AV888" s="166">
        <f>IF(PMKAFAAPAYER[[#This Row],[ ]]="Payé",PMKAFAAPAYER[[#This Row],[02.04.2025]],0)</f>
        <v>0</v>
      </c>
      <c r="AW888" s="161"/>
      <c r="AX888" s="166">
        <f>IF(PMKAFAAPAYER[[#This Row],[ ]]="Payé",PMKAFAAPAYER[[#This Row],[09.04.2025]],0)</f>
        <v>0</v>
      </c>
      <c r="AY888" s="161"/>
      <c r="AZ888" s="166">
        <f>IF(PMKAFAAPAYER[[#This Row],[ ]]="Payé",PMKAFAAPAYER[[#This Row],[16.04.2025]],0)</f>
        <v>0</v>
      </c>
      <c r="BA888" s="161"/>
      <c r="BB888" s="166">
        <f>IF(PMKAFAAPAYER[[#This Row],[ ]]="Payé",PMKAFAAPAYER[[#This Row],[23.04.2025]],0)</f>
        <v>0</v>
      </c>
      <c r="BC888" s="161"/>
      <c r="BD888" s="176">
        <f>IF(PMKAFAAPAYER[[#This Row],[ ]]="Payé",PMKAFAAPAYER[[#This Row],[30.04.2025]],0)</f>
        <v>0</v>
      </c>
      <c r="BE888" s="18">
        <f t="shared" si="204"/>
        <v>0</v>
      </c>
      <c r="BF888" s="162"/>
      <c r="BG888" s="166">
        <f>IF(PMKAFAAPAYER[[#This Row],[ ]]="Payé",PMKAFAAPAYER[[#This Row],[07.05.2025]],0)</f>
        <v>0</v>
      </c>
      <c r="BH888" s="161"/>
      <c r="BI888" s="166">
        <f>IF(PMKAFAAPAYER[[#This Row],[ ]]="Payé",PMKAFAAPAYER[[#This Row],[14.05.2025]],0)</f>
        <v>0</v>
      </c>
      <c r="BJ888" s="161"/>
      <c r="BK888" s="166">
        <f>IF(PMKAFAAPAYER[[#This Row],[ ]]="Payé",PMKAFAAPAYER[[#This Row],[21.05.2025]],0)</f>
        <v>0</v>
      </c>
      <c r="BL888" s="161"/>
      <c r="BM888" s="176">
        <f>IF(PMKAFAAPAYER[[#This Row],[ ]]="Payé",PMKAFAAPAYER[[#This Row],[28.05.2025]],0)</f>
        <v>0</v>
      </c>
      <c r="BN888" s="17">
        <f t="shared" si="205"/>
        <v>0</v>
      </c>
      <c r="BO888" s="162"/>
      <c r="BP888" s="166">
        <f>IF(PMKAFAAPAYER[[#This Row],[ ]]="Payé",PMKAFAAPAYER[[#This Row],[04.06.2025]],0)</f>
        <v>0</v>
      </c>
      <c r="BQ888" s="161"/>
      <c r="BR888" s="166">
        <f>IF(PMKAFAAPAYER[[#This Row],[ ]]="Payé",PMKAFAAPAYER[[#This Row],[11.06.2025]],0)</f>
        <v>0</v>
      </c>
      <c r="BS888" s="161"/>
      <c r="BT888" s="166">
        <f>IF(PMKAFAAPAYER[[#This Row],[ ]]="Payé",PMKAFAAPAYER[[#This Row],[18.06.2025]],0)</f>
        <v>0</v>
      </c>
      <c r="BU888" s="161"/>
      <c r="BV888" s="176">
        <f>IF(PMKAFAAPAYER[[#This Row],[ ]]="Payé",PMKAFAAPAYER[[#This Row],[25.06.2025]],0)</f>
        <v>0</v>
      </c>
      <c r="BW888" s="18">
        <f t="shared" si="206"/>
        <v>0</v>
      </c>
      <c r="BX888" s="162"/>
      <c r="BY888" s="166">
        <f>IF(PMKAFAAPAYER[[#This Row],[ ]]="Payé",PMKAFAAPAYER[[#This Row],[02.07.2025]],0)</f>
        <v>0</v>
      </c>
      <c r="BZ888" s="161"/>
      <c r="CA888" s="166">
        <f>IF(PMKAFAAPAYER[[#This Row],[ ]]="Payé",PMKAFAAPAYER[[#This Row],[09.07.2025]],0)</f>
        <v>0</v>
      </c>
      <c r="CB888" s="161"/>
      <c r="CC888" s="166">
        <f>IF(PMKAFAAPAYER[[#This Row],[ ]]="Payé",PMKAFAAPAYER[[#This Row],[16.07.2025]],0)</f>
        <v>0</v>
      </c>
      <c r="CD888" s="161"/>
      <c r="CE888" s="166">
        <f>IF(PMKAFAAPAYER[[#This Row],[ ]]="Payé",PMKAFAAPAYER[[#This Row],[23.07.2025]],0)</f>
        <v>0</v>
      </c>
      <c r="CF888" s="161"/>
      <c r="CG888" s="176">
        <f>IF(PMKAFAAPAYER[[#This Row],[ ]]="Payé",PMKAFAAPAYER[[#This Row],[30.07.2025]],0)</f>
        <v>0</v>
      </c>
      <c r="CH888" s="17">
        <f t="shared" si="207"/>
        <v>0</v>
      </c>
      <c r="CI888" s="162"/>
      <c r="CJ888" s="166">
        <f>IF(PMKAFAAPAYER[[#This Row],[ ]]="Payé",PMKAFAAPAYER[[#This Row],[06.08.2025]],0)</f>
        <v>0</v>
      </c>
      <c r="CK888" s="161"/>
      <c r="CL888" s="166">
        <f>IF(PMKAFAAPAYER[[#This Row],[ ]]="Payé",PMKAFAAPAYER[[#This Row],[13.08.2025]],0)</f>
        <v>0</v>
      </c>
      <c r="CM888" s="161"/>
      <c r="CN888" s="166">
        <f>IF(PMKAFAAPAYER[[#This Row],[ ]]="Payé",PMKAFAAPAYER[[#This Row],[20.08.2025]],0)</f>
        <v>0</v>
      </c>
      <c r="CO888" s="161"/>
      <c r="CP888" s="176">
        <f>IF(PMKAFAAPAYER[[#This Row],[ ]]="Payé",PMKAFAAPAYER[[#This Row],[27.08.2025]],0)</f>
        <v>0</v>
      </c>
      <c r="CQ888" s="18">
        <f t="shared" si="208"/>
        <v>0</v>
      </c>
      <c r="CR888" s="162"/>
      <c r="CS888" s="166">
        <f>IF(PMKAFAAPAYER[[#This Row],[ ]]="Payé",PMKAFAAPAYER[[#This Row],[03.09.2025]],0)</f>
        <v>0</v>
      </c>
      <c r="CT888" s="161"/>
      <c r="CU888" s="166">
        <f>IF(PMKAFAAPAYER[[#This Row],[ ]]="Payé",PMKAFAAPAYER[[#This Row],[10.09.2025]],0)</f>
        <v>0</v>
      </c>
      <c r="CV888" s="161"/>
      <c r="CW888" s="166">
        <f>IF(PMKAFAAPAYER[[#This Row],[ ]]="Payé",PMKAFAAPAYER[[#This Row],[17.09.2025]],0)</f>
        <v>0</v>
      </c>
      <c r="CX888" s="161"/>
      <c r="CY888" s="176">
        <f>IF(PMKAFAAPAYER[[#This Row],[ ]]="Payé",PMKAFAAPAYER[[#This Row],[24.09.2025]],0)</f>
        <v>0</v>
      </c>
      <c r="CZ888" s="17">
        <f t="shared" si="209"/>
        <v>0</v>
      </c>
      <c r="DA888" s="162"/>
      <c r="DB888" s="166">
        <f>IF(PMKAFAAPAYER[[#This Row],[ ]]="Payé",PMKAFAAPAYER[[#This Row],[01.10.2025]],0)</f>
        <v>0</v>
      </c>
      <c r="DC888" s="161"/>
      <c r="DD888" s="166">
        <f>IF(PMKAFAAPAYER[[#This Row],[ ]]="Payé",PMKAFAAPAYER[[#This Row],[08.10.2025]],0)</f>
        <v>0</v>
      </c>
      <c r="DE888" s="161"/>
      <c r="DF888" s="166">
        <f>IF(PMKAFAAPAYER[[#This Row],[ ]]="Payé",PMKAFAAPAYER[[#This Row],[15.10.2025]],0)</f>
        <v>0</v>
      </c>
      <c r="DG888" s="161"/>
      <c r="DH888" s="166">
        <f>IF(PMKAFAAPAYER[[#This Row],[ ]]="Payé",PMKAFAAPAYER[[#This Row],[22.10.2025]],0)</f>
        <v>0</v>
      </c>
      <c r="DI888" s="161"/>
      <c r="DJ888" s="176">
        <f>IF(PMKAFAAPAYER[[#This Row],[ ]]="Payé",PMKAFAAPAYER[[#This Row],[29.10.2025]],0)</f>
        <v>0</v>
      </c>
      <c r="DK888" s="18">
        <f t="shared" si="210"/>
        <v>0</v>
      </c>
      <c r="DL888" s="162"/>
      <c r="DM888" s="166">
        <f>IF(PMKAFAAPAYER[[#This Row],[ ]]="Payé",PMKAFAAPAYER[[#This Row],[05.11.2025]],0)</f>
        <v>0</v>
      </c>
      <c r="DN888" s="161"/>
      <c r="DO888" s="166">
        <f>IF(PMKAFAAPAYER[[#This Row],[ ]]="Payé",PMKAFAAPAYER[[#This Row],[12.11.2025]],0)</f>
        <v>0</v>
      </c>
      <c r="DP888" s="161"/>
      <c r="DQ888" s="166">
        <f>IF(PMKAFAAPAYER[[#This Row],[ ]]="Payé",PMKAFAAPAYER[[#This Row],[19.11.2025]],0)</f>
        <v>0</v>
      </c>
      <c r="DR888" s="161"/>
      <c r="DS888" s="176">
        <f>IF(PMKAFAAPAYER[[#This Row],[ ]]="Payé",PMKAFAAPAYER[[#This Row],[26.11.2025]],0)</f>
        <v>0</v>
      </c>
      <c r="DT888" s="17">
        <f t="shared" si="211"/>
        <v>0</v>
      </c>
      <c r="DU888" s="162"/>
      <c r="DV888" s="166">
        <f>IF(PMKAFAAPAYER[[#This Row],[ ]]="Payé",PMKAFAAPAYER[[#This Row],[03.12.2025]],0)</f>
        <v>0</v>
      </c>
      <c r="DW888" s="161"/>
      <c r="DX888" s="166">
        <f>IF(PMKAFAAPAYER[[#This Row],[ ]]="Payé",PMKAFAAPAYER[[#This Row],[10.12.2025]],0)</f>
        <v>0</v>
      </c>
      <c r="DY888" s="161"/>
      <c r="DZ888" s="166">
        <f>IF(PMKAFAAPAYER[[#This Row],[ ]]="Payé",PMKAFAAPAYER[[#This Row],[17.12.2025]],0)</f>
        <v>0</v>
      </c>
      <c r="EA888" s="161"/>
      <c r="EB888" s="166">
        <f>IF(PMKAFAAPAYER[[#This Row],[ ]]="Payé",PMKAFAAPAYER[[#This Row],[24.12.2025]],0)</f>
        <v>0</v>
      </c>
      <c r="EC888" s="161"/>
      <c r="ED888" s="176">
        <f>IF(PMKAFAAPAYER[[#This Row],[ ]]="Payé",PMKAFAAPAYER[[#This Row],[31.12.2025]],0)</f>
        <v>0</v>
      </c>
      <c r="EE888" s="18">
        <f t="shared" si="212"/>
        <v>0</v>
      </c>
      <c r="EF888" s="11">
        <f t="shared" si="213"/>
        <v>0</v>
      </c>
      <c r="EG888" s="16">
        <f>+PMKAFAAPAYER[[#This Row],[CHF]]-PMKAFAAPAYER[[#This Row],[T2025]]</f>
        <v>0</v>
      </c>
    </row>
    <row r="889" spans="1:137" x14ac:dyDescent="0.3">
      <c r="A889" s="9">
        <f t="shared" si="214"/>
        <v>884</v>
      </c>
      <c r="B889" s="250"/>
      <c r="C889" s="251"/>
      <c r="D889" s="252"/>
      <c r="E889" s="253"/>
      <c r="F889" s="265">
        <f t="shared" si="215"/>
        <v>0</v>
      </c>
      <c r="G889" s="254"/>
      <c r="H889" s="255"/>
      <c r="I889" s="256"/>
      <c r="J889" s="14"/>
      <c r="K889" s="14"/>
      <c r="L889" s="14"/>
      <c r="N889" s="15"/>
      <c r="P889" s="258"/>
      <c r="Q889" s="259"/>
      <c r="R889" s="260"/>
      <c r="S889" s="166">
        <f>IF(PMKAFAAPAYER[[#This Row],[ ]]="Payé",PMKAFAAPAYER[[#This Row],[02.01.2025]],0)</f>
        <v>0</v>
      </c>
      <c r="T889" s="234"/>
      <c r="U889" s="166">
        <f>IF(PMKAFAAPAYER[[#This Row],[ ]]="Payé",PMKAFAAPAYER[[#This Row],[09.01.2025]],0)</f>
        <v>0</v>
      </c>
      <c r="V889" s="234"/>
      <c r="W889" s="166">
        <f>IF(PMKAFAAPAYER[[#This Row],[ ]]="Payé",PMKAFAAPAYER[[#This Row],[16.01.2025]],0)</f>
        <v>0</v>
      </c>
      <c r="X889" s="234"/>
      <c r="Y889" s="166">
        <f>IF(PMKAFAAPAYER[[#This Row],[ ]]="Payé",PMKAFAAPAYER[[#This Row],[23.01.2025]],0)</f>
        <v>0</v>
      </c>
      <c r="Z889" s="234"/>
      <c r="AA889" s="176">
        <f>IF(PMKAFAAPAYER[[#This Row],[ ]]="Payé",PMKAFAAPAYER[[#This Row],[30.01.2025]],0)</f>
        <v>0</v>
      </c>
      <c r="AB889" s="32">
        <f t="shared" si="201"/>
        <v>0</v>
      </c>
      <c r="AC889" s="234"/>
      <c r="AD889" s="166">
        <f>IF(PMKAFAAPAYER[[#This Row],[ ]]="Payé",PMKAFAAPAYER[[#This Row],[06.02.2025]],0)</f>
        <v>0</v>
      </c>
      <c r="AE889" s="234"/>
      <c r="AF889" s="166">
        <f>IF(PMKAFAAPAYER[[#This Row],[ ]]="Payé",PMKAFAAPAYER[[#This Row],[13.02.2025]],0)</f>
        <v>0</v>
      </c>
      <c r="AG889" s="234"/>
      <c r="AH889" s="166">
        <f>IF(PMKAFAAPAYER[[#This Row],[ ]]="Payé",PMKAFAAPAYER[[#This Row],[20.02.2025]],0)</f>
        <v>0</v>
      </c>
      <c r="AI889" s="234"/>
      <c r="AJ889" s="176">
        <f>IF(PMKAFAAPAYER[[#This Row],[ ]]="Payé",PMKAFAAPAYER[[#This Row],[27.02.2025]],0)</f>
        <v>0</v>
      </c>
      <c r="AK889" s="47">
        <f t="shared" si="202"/>
        <v>0</v>
      </c>
      <c r="AL889" s="162"/>
      <c r="AM889" s="166">
        <f>IF(PMKAFAAPAYER[[#This Row],[ ]]="Payé",PMKAFAAPAYER[[#This Row],[05.03.2025]],0)</f>
        <v>0</v>
      </c>
      <c r="AN889" s="161"/>
      <c r="AO889" s="166">
        <f>IF(PMKAFAAPAYER[[#This Row],[ ]]="Payé",PMKAFAAPAYER[[#This Row],[12.03.2025]],0)</f>
        <v>0</v>
      </c>
      <c r="AP889" s="161"/>
      <c r="AQ889" s="166">
        <f>IF(PMKAFAAPAYER[[#This Row],[ ]]="Payé",PMKAFAAPAYER[[#This Row],[19.03.2025]],0)</f>
        <v>0</v>
      </c>
      <c r="AR889" s="161"/>
      <c r="AS889" s="176">
        <f>IF(PMKAFAAPAYER[[#This Row],[ ]]="Payé",PMKAFAAPAYER[[#This Row],[26.03.2025]],0)</f>
        <v>0</v>
      </c>
      <c r="AT889" s="17">
        <f t="shared" si="203"/>
        <v>0</v>
      </c>
      <c r="AU889" s="162"/>
      <c r="AV889" s="166">
        <f>IF(PMKAFAAPAYER[[#This Row],[ ]]="Payé",PMKAFAAPAYER[[#This Row],[02.04.2025]],0)</f>
        <v>0</v>
      </c>
      <c r="AW889" s="161"/>
      <c r="AX889" s="166">
        <f>IF(PMKAFAAPAYER[[#This Row],[ ]]="Payé",PMKAFAAPAYER[[#This Row],[09.04.2025]],0)</f>
        <v>0</v>
      </c>
      <c r="AY889" s="161"/>
      <c r="AZ889" s="166">
        <f>IF(PMKAFAAPAYER[[#This Row],[ ]]="Payé",PMKAFAAPAYER[[#This Row],[16.04.2025]],0)</f>
        <v>0</v>
      </c>
      <c r="BA889" s="161"/>
      <c r="BB889" s="166">
        <f>IF(PMKAFAAPAYER[[#This Row],[ ]]="Payé",PMKAFAAPAYER[[#This Row],[23.04.2025]],0)</f>
        <v>0</v>
      </c>
      <c r="BC889" s="161"/>
      <c r="BD889" s="176">
        <f>IF(PMKAFAAPAYER[[#This Row],[ ]]="Payé",PMKAFAAPAYER[[#This Row],[30.04.2025]],0)</f>
        <v>0</v>
      </c>
      <c r="BE889" s="18">
        <f t="shared" si="204"/>
        <v>0</v>
      </c>
      <c r="BF889" s="162"/>
      <c r="BG889" s="166">
        <f>IF(PMKAFAAPAYER[[#This Row],[ ]]="Payé",PMKAFAAPAYER[[#This Row],[07.05.2025]],0)</f>
        <v>0</v>
      </c>
      <c r="BH889" s="161"/>
      <c r="BI889" s="166">
        <f>IF(PMKAFAAPAYER[[#This Row],[ ]]="Payé",PMKAFAAPAYER[[#This Row],[14.05.2025]],0)</f>
        <v>0</v>
      </c>
      <c r="BJ889" s="161"/>
      <c r="BK889" s="166">
        <f>IF(PMKAFAAPAYER[[#This Row],[ ]]="Payé",PMKAFAAPAYER[[#This Row],[21.05.2025]],0)</f>
        <v>0</v>
      </c>
      <c r="BL889" s="161"/>
      <c r="BM889" s="176">
        <f>IF(PMKAFAAPAYER[[#This Row],[ ]]="Payé",PMKAFAAPAYER[[#This Row],[28.05.2025]],0)</f>
        <v>0</v>
      </c>
      <c r="BN889" s="17">
        <f t="shared" si="205"/>
        <v>0</v>
      </c>
      <c r="BO889" s="162"/>
      <c r="BP889" s="166">
        <f>IF(PMKAFAAPAYER[[#This Row],[ ]]="Payé",PMKAFAAPAYER[[#This Row],[04.06.2025]],0)</f>
        <v>0</v>
      </c>
      <c r="BQ889" s="161"/>
      <c r="BR889" s="166">
        <f>IF(PMKAFAAPAYER[[#This Row],[ ]]="Payé",PMKAFAAPAYER[[#This Row],[11.06.2025]],0)</f>
        <v>0</v>
      </c>
      <c r="BS889" s="161"/>
      <c r="BT889" s="166">
        <f>IF(PMKAFAAPAYER[[#This Row],[ ]]="Payé",PMKAFAAPAYER[[#This Row],[18.06.2025]],0)</f>
        <v>0</v>
      </c>
      <c r="BU889" s="161"/>
      <c r="BV889" s="176">
        <f>IF(PMKAFAAPAYER[[#This Row],[ ]]="Payé",PMKAFAAPAYER[[#This Row],[25.06.2025]],0)</f>
        <v>0</v>
      </c>
      <c r="BW889" s="18">
        <f t="shared" si="206"/>
        <v>0</v>
      </c>
      <c r="BX889" s="162"/>
      <c r="BY889" s="166">
        <f>IF(PMKAFAAPAYER[[#This Row],[ ]]="Payé",PMKAFAAPAYER[[#This Row],[02.07.2025]],0)</f>
        <v>0</v>
      </c>
      <c r="BZ889" s="161"/>
      <c r="CA889" s="166">
        <f>IF(PMKAFAAPAYER[[#This Row],[ ]]="Payé",PMKAFAAPAYER[[#This Row],[09.07.2025]],0)</f>
        <v>0</v>
      </c>
      <c r="CB889" s="161"/>
      <c r="CC889" s="166">
        <f>IF(PMKAFAAPAYER[[#This Row],[ ]]="Payé",PMKAFAAPAYER[[#This Row],[16.07.2025]],0)</f>
        <v>0</v>
      </c>
      <c r="CD889" s="161"/>
      <c r="CE889" s="166">
        <f>IF(PMKAFAAPAYER[[#This Row],[ ]]="Payé",PMKAFAAPAYER[[#This Row],[23.07.2025]],0)</f>
        <v>0</v>
      </c>
      <c r="CF889" s="161"/>
      <c r="CG889" s="176">
        <f>IF(PMKAFAAPAYER[[#This Row],[ ]]="Payé",PMKAFAAPAYER[[#This Row],[30.07.2025]],0)</f>
        <v>0</v>
      </c>
      <c r="CH889" s="17">
        <f t="shared" si="207"/>
        <v>0</v>
      </c>
      <c r="CI889" s="162"/>
      <c r="CJ889" s="166">
        <f>IF(PMKAFAAPAYER[[#This Row],[ ]]="Payé",PMKAFAAPAYER[[#This Row],[06.08.2025]],0)</f>
        <v>0</v>
      </c>
      <c r="CK889" s="161"/>
      <c r="CL889" s="166">
        <f>IF(PMKAFAAPAYER[[#This Row],[ ]]="Payé",PMKAFAAPAYER[[#This Row],[13.08.2025]],0)</f>
        <v>0</v>
      </c>
      <c r="CM889" s="161"/>
      <c r="CN889" s="166">
        <f>IF(PMKAFAAPAYER[[#This Row],[ ]]="Payé",PMKAFAAPAYER[[#This Row],[20.08.2025]],0)</f>
        <v>0</v>
      </c>
      <c r="CO889" s="161"/>
      <c r="CP889" s="176">
        <f>IF(PMKAFAAPAYER[[#This Row],[ ]]="Payé",PMKAFAAPAYER[[#This Row],[27.08.2025]],0)</f>
        <v>0</v>
      </c>
      <c r="CQ889" s="18">
        <f t="shared" si="208"/>
        <v>0</v>
      </c>
      <c r="CR889" s="162"/>
      <c r="CS889" s="166">
        <f>IF(PMKAFAAPAYER[[#This Row],[ ]]="Payé",PMKAFAAPAYER[[#This Row],[03.09.2025]],0)</f>
        <v>0</v>
      </c>
      <c r="CT889" s="161"/>
      <c r="CU889" s="166">
        <f>IF(PMKAFAAPAYER[[#This Row],[ ]]="Payé",PMKAFAAPAYER[[#This Row],[10.09.2025]],0)</f>
        <v>0</v>
      </c>
      <c r="CV889" s="161"/>
      <c r="CW889" s="166">
        <f>IF(PMKAFAAPAYER[[#This Row],[ ]]="Payé",PMKAFAAPAYER[[#This Row],[17.09.2025]],0)</f>
        <v>0</v>
      </c>
      <c r="CX889" s="161"/>
      <c r="CY889" s="176">
        <f>IF(PMKAFAAPAYER[[#This Row],[ ]]="Payé",PMKAFAAPAYER[[#This Row],[24.09.2025]],0)</f>
        <v>0</v>
      </c>
      <c r="CZ889" s="17">
        <f t="shared" si="209"/>
        <v>0</v>
      </c>
      <c r="DA889" s="162"/>
      <c r="DB889" s="166">
        <f>IF(PMKAFAAPAYER[[#This Row],[ ]]="Payé",PMKAFAAPAYER[[#This Row],[01.10.2025]],0)</f>
        <v>0</v>
      </c>
      <c r="DC889" s="161"/>
      <c r="DD889" s="166">
        <f>IF(PMKAFAAPAYER[[#This Row],[ ]]="Payé",PMKAFAAPAYER[[#This Row],[08.10.2025]],0)</f>
        <v>0</v>
      </c>
      <c r="DE889" s="161"/>
      <c r="DF889" s="166">
        <f>IF(PMKAFAAPAYER[[#This Row],[ ]]="Payé",PMKAFAAPAYER[[#This Row],[15.10.2025]],0)</f>
        <v>0</v>
      </c>
      <c r="DG889" s="161"/>
      <c r="DH889" s="166">
        <f>IF(PMKAFAAPAYER[[#This Row],[ ]]="Payé",PMKAFAAPAYER[[#This Row],[22.10.2025]],0)</f>
        <v>0</v>
      </c>
      <c r="DI889" s="161"/>
      <c r="DJ889" s="176">
        <f>IF(PMKAFAAPAYER[[#This Row],[ ]]="Payé",PMKAFAAPAYER[[#This Row],[29.10.2025]],0)</f>
        <v>0</v>
      </c>
      <c r="DK889" s="18">
        <f t="shared" si="210"/>
        <v>0</v>
      </c>
      <c r="DL889" s="162"/>
      <c r="DM889" s="166">
        <f>IF(PMKAFAAPAYER[[#This Row],[ ]]="Payé",PMKAFAAPAYER[[#This Row],[05.11.2025]],0)</f>
        <v>0</v>
      </c>
      <c r="DN889" s="161"/>
      <c r="DO889" s="166">
        <f>IF(PMKAFAAPAYER[[#This Row],[ ]]="Payé",PMKAFAAPAYER[[#This Row],[12.11.2025]],0)</f>
        <v>0</v>
      </c>
      <c r="DP889" s="161"/>
      <c r="DQ889" s="166">
        <f>IF(PMKAFAAPAYER[[#This Row],[ ]]="Payé",PMKAFAAPAYER[[#This Row],[19.11.2025]],0)</f>
        <v>0</v>
      </c>
      <c r="DR889" s="161"/>
      <c r="DS889" s="176">
        <f>IF(PMKAFAAPAYER[[#This Row],[ ]]="Payé",PMKAFAAPAYER[[#This Row],[26.11.2025]],0)</f>
        <v>0</v>
      </c>
      <c r="DT889" s="17">
        <f t="shared" si="211"/>
        <v>0</v>
      </c>
      <c r="DU889" s="162"/>
      <c r="DV889" s="166">
        <f>IF(PMKAFAAPAYER[[#This Row],[ ]]="Payé",PMKAFAAPAYER[[#This Row],[03.12.2025]],0)</f>
        <v>0</v>
      </c>
      <c r="DW889" s="161"/>
      <c r="DX889" s="166">
        <f>IF(PMKAFAAPAYER[[#This Row],[ ]]="Payé",PMKAFAAPAYER[[#This Row],[10.12.2025]],0)</f>
        <v>0</v>
      </c>
      <c r="DY889" s="161"/>
      <c r="DZ889" s="166">
        <f>IF(PMKAFAAPAYER[[#This Row],[ ]]="Payé",PMKAFAAPAYER[[#This Row],[17.12.2025]],0)</f>
        <v>0</v>
      </c>
      <c r="EA889" s="161"/>
      <c r="EB889" s="166">
        <f>IF(PMKAFAAPAYER[[#This Row],[ ]]="Payé",PMKAFAAPAYER[[#This Row],[24.12.2025]],0)</f>
        <v>0</v>
      </c>
      <c r="EC889" s="161"/>
      <c r="ED889" s="176">
        <f>IF(PMKAFAAPAYER[[#This Row],[ ]]="Payé",PMKAFAAPAYER[[#This Row],[31.12.2025]],0)</f>
        <v>0</v>
      </c>
      <c r="EE889" s="18">
        <f t="shared" si="212"/>
        <v>0</v>
      </c>
      <c r="EF889" s="11">
        <f t="shared" si="213"/>
        <v>0</v>
      </c>
      <c r="EG889" s="16">
        <f>+PMKAFAAPAYER[[#This Row],[CHF]]-PMKAFAAPAYER[[#This Row],[T2025]]</f>
        <v>0</v>
      </c>
    </row>
    <row r="890" spans="1:137" x14ac:dyDescent="0.3">
      <c r="A890" s="9">
        <f t="shared" si="214"/>
        <v>885</v>
      </c>
      <c r="B890" s="250"/>
      <c r="C890" s="251"/>
      <c r="D890" s="252"/>
      <c r="E890" s="253"/>
      <c r="F890" s="265">
        <f t="shared" si="215"/>
        <v>0</v>
      </c>
      <c r="G890" s="254"/>
      <c r="H890" s="255"/>
      <c r="I890" s="256"/>
      <c r="J890" s="14"/>
      <c r="K890" s="14"/>
      <c r="L890" s="14"/>
      <c r="N890" s="15"/>
      <c r="P890" s="258"/>
      <c r="Q890" s="259"/>
      <c r="R890" s="260"/>
      <c r="S890" s="166">
        <f>IF(PMKAFAAPAYER[[#This Row],[ ]]="Payé",PMKAFAAPAYER[[#This Row],[02.01.2025]],0)</f>
        <v>0</v>
      </c>
      <c r="T890" s="234"/>
      <c r="U890" s="166">
        <f>IF(PMKAFAAPAYER[[#This Row],[ ]]="Payé",PMKAFAAPAYER[[#This Row],[09.01.2025]],0)</f>
        <v>0</v>
      </c>
      <c r="V890" s="234"/>
      <c r="W890" s="166">
        <f>IF(PMKAFAAPAYER[[#This Row],[ ]]="Payé",PMKAFAAPAYER[[#This Row],[16.01.2025]],0)</f>
        <v>0</v>
      </c>
      <c r="X890" s="234"/>
      <c r="Y890" s="166">
        <f>IF(PMKAFAAPAYER[[#This Row],[ ]]="Payé",PMKAFAAPAYER[[#This Row],[23.01.2025]],0)</f>
        <v>0</v>
      </c>
      <c r="Z890" s="234"/>
      <c r="AA890" s="176">
        <f>IF(PMKAFAAPAYER[[#This Row],[ ]]="Payé",PMKAFAAPAYER[[#This Row],[30.01.2025]],0)</f>
        <v>0</v>
      </c>
      <c r="AB890" s="32">
        <f t="shared" si="201"/>
        <v>0</v>
      </c>
      <c r="AC890" s="234"/>
      <c r="AD890" s="166">
        <f>IF(PMKAFAAPAYER[[#This Row],[ ]]="Payé",PMKAFAAPAYER[[#This Row],[06.02.2025]],0)</f>
        <v>0</v>
      </c>
      <c r="AE890" s="234"/>
      <c r="AF890" s="166">
        <f>IF(PMKAFAAPAYER[[#This Row],[ ]]="Payé",PMKAFAAPAYER[[#This Row],[13.02.2025]],0)</f>
        <v>0</v>
      </c>
      <c r="AG890" s="234"/>
      <c r="AH890" s="166">
        <f>IF(PMKAFAAPAYER[[#This Row],[ ]]="Payé",PMKAFAAPAYER[[#This Row],[20.02.2025]],0)</f>
        <v>0</v>
      </c>
      <c r="AI890" s="234"/>
      <c r="AJ890" s="176">
        <f>IF(PMKAFAAPAYER[[#This Row],[ ]]="Payé",PMKAFAAPAYER[[#This Row],[27.02.2025]],0)</f>
        <v>0</v>
      </c>
      <c r="AK890" s="47">
        <f t="shared" si="202"/>
        <v>0</v>
      </c>
      <c r="AL890" s="162"/>
      <c r="AM890" s="166">
        <f>IF(PMKAFAAPAYER[[#This Row],[ ]]="Payé",PMKAFAAPAYER[[#This Row],[05.03.2025]],0)</f>
        <v>0</v>
      </c>
      <c r="AN890" s="161"/>
      <c r="AO890" s="166">
        <f>IF(PMKAFAAPAYER[[#This Row],[ ]]="Payé",PMKAFAAPAYER[[#This Row],[12.03.2025]],0)</f>
        <v>0</v>
      </c>
      <c r="AP890" s="161"/>
      <c r="AQ890" s="166">
        <f>IF(PMKAFAAPAYER[[#This Row],[ ]]="Payé",PMKAFAAPAYER[[#This Row],[19.03.2025]],0)</f>
        <v>0</v>
      </c>
      <c r="AR890" s="161"/>
      <c r="AS890" s="176">
        <f>IF(PMKAFAAPAYER[[#This Row],[ ]]="Payé",PMKAFAAPAYER[[#This Row],[26.03.2025]],0)</f>
        <v>0</v>
      </c>
      <c r="AT890" s="17">
        <f t="shared" si="203"/>
        <v>0</v>
      </c>
      <c r="AU890" s="162"/>
      <c r="AV890" s="166">
        <f>IF(PMKAFAAPAYER[[#This Row],[ ]]="Payé",PMKAFAAPAYER[[#This Row],[02.04.2025]],0)</f>
        <v>0</v>
      </c>
      <c r="AW890" s="161"/>
      <c r="AX890" s="166">
        <f>IF(PMKAFAAPAYER[[#This Row],[ ]]="Payé",PMKAFAAPAYER[[#This Row],[09.04.2025]],0)</f>
        <v>0</v>
      </c>
      <c r="AY890" s="161"/>
      <c r="AZ890" s="166">
        <f>IF(PMKAFAAPAYER[[#This Row],[ ]]="Payé",PMKAFAAPAYER[[#This Row],[16.04.2025]],0)</f>
        <v>0</v>
      </c>
      <c r="BA890" s="161"/>
      <c r="BB890" s="166">
        <f>IF(PMKAFAAPAYER[[#This Row],[ ]]="Payé",PMKAFAAPAYER[[#This Row],[23.04.2025]],0)</f>
        <v>0</v>
      </c>
      <c r="BC890" s="161"/>
      <c r="BD890" s="176">
        <f>IF(PMKAFAAPAYER[[#This Row],[ ]]="Payé",PMKAFAAPAYER[[#This Row],[30.04.2025]],0)</f>
        <v>0</v>
      </c>
      <c r="BE890" s="18">
        <f t="shared" si="204"/>
        <v>0</v>
      </c>
      <c r="BF890" s="162"/>
      <c r="BG890" s="166">
        <f>IF(PMKAFAAPAYER[[#This Row],[ ]]="Payé",PMKAFAAPAYER[[#This Row],[07.05.2025]],0)</f>
        <v>0</v>
      </c>
      <c r="BH890" s="161"/>
      <c r="BI890" s="166">
        <f>IF(PMKAFAAPAYER[[#This Row],[ ]]="Payé",PMKAFAAPAYER[[#This Row],[14.05.2025]],0)</f>
        <v>0</v>
      </c>
      <c r="BJ890" s="161"/>
      <c r="BK890" s="166">
        <f>IF(PMKAFAAPAYER[[#This Row],[ ]]="Payé",PMKAFAAPAYER[[#This Row],[21.05.2025]],0)</f>
        <v>0</v>
      </c>
      <c r="BL890" s="161"/>
      <c r="BM890" s="176">
        <f>IF(PMKAFAAPAYER[[#This Row],[ ]]="Payé",PMKAFAAPAYER[[#This Row],[28.05.2025]],0)</f>
        <v>0</v>
      </c>
      <c r="BN890" s="17">
        <f t="shared" si="205"/>
        <v>0</v>
      </c>
      <c r="BO890" s="162"/>
      <c r="BP890" s="166">
        <f>IF(PMKAFAAPAYER[[#This Row],[ ]]="Payé",PMKAFAAPAYER[[#This Row],[04.06.2025]],0)</f>
        <v>0</v>
      </c>
      <c r="BQ890" s="161"/>
      <c r="BR890" s="166">
        <f>IF(PMKAFAAPAYER[[#This Row],[ ]]="Payé",PMKAFAAPAYER[[#This Row],[11.06.2025]],0)</f>
        <v>0</v>
      </c>
      <c r="BS890" s="161"/>
      <c r="BT890" s="166">
        <f>IF(PMKAFAAPAYER[[#This Row],[ ]]="Payé",PMKAFAAPAYER[[#This Row],[18.06.2025]],0)</f>
        <v>0</v>
      </c>
      <c r="BU890" s="161"/>
      <c r="BV890" s="176">
        <f>IF(PMKAFAAPAYER[[#This Row],[ ]]="Payé",PMKAFAAPAYER[[#This Row],[25.06.2025]],0)</f>
        <v>0</v>
      </c>
      <c r="BW890" s="18">
        <f t="shared" si="206"/>
        <v>0</v>
      </c>
      <c r="BX890" s="162"/>
      <c r="BY890" s="166">
        <f>IF(PMKAFAAPAYER[[#This Row],[ ]]="Payé",PMKAFAAPAYER[[#This Row],[02.07.2025]],0)</f>
        <v>0</v>
      </c>
      <c r="BZ890" s="161"/>
      <c r="CA890" s="166">
        <f>IF(PMKAFAAPAYER[[#This Row],[ ]]="Payé",PMKAFAAPAYER[[#This Row],[09.07.2025]],0)</f>
        <v>0</v>
      </c>
      <c r="CB890" s="161"/>
      <c r="CC890" s="166">
        <f>IF(PMKAFAAPAYER[[#This Row],[ ]]="Payé",PMKAFAAPAYER[[#This Row],[16.07.2025]],0)</f>
        <v>0</v>
      </c>
      <c r="CD890" s="161"/>
      <c r="CE890" s="166">
        <f>IF(PMKAFAAPAYER[[#This Row],[ ]]="Payé",PMKAFAAPAYER[[#This Row],[23.07.2025]],0)</f>
        <v>0</v>
      </c>
      <c r="CF890" s="161"/>
      <c r="CG890" s="176">
        <f>IF(PMKAFAAPAYER[[#This Row],[ ]]="Payé",PMKAFAAPAYER[[#This Row],[30.07.2025]],0)</f>
        <v>0</v>
      </c>
      <c r="CH890" s="17">
        <f t="shared" si="207"/>
        <v>0</v>
      </c>
      <c r="CI890" s="162"/>
      <c r="CJ890" s="166">
        <f>IF(PMKAFAAPAYER[[#This Row],[ ]]="Payé",PMKAFAAPAYER[[#This Row],[06.08.2025]],0)</f>
        <v>0</v>
      </c>
      <c r="CK890" s="161"/>
      <c r="CL890" s="166">
        <f>IF(PMKAFAAPAYER[[#This Row],[ ]]="Payé",PMKAFAAPAYER[[#This Row],[13.08.2025]],0)</f>
        <v>0</v>
      </c>
      <c r="CM890" s="161"/>
      <c r="CN890" s="166">
        <f>IF(PMKAFAAPAYER[[#This Row],[ ]]="Payé",PMKAFAAPAYER[[#This Row],[20.08.2025]],0)</f>
        <v>0</v>
      </c>
      <c r="CO890" s="161"/>
      <c r="CP890" s="176">
        <f>IF(PMKAFAAPAYER[[#This Row],[ ]]="Payé",PMKAFAAPAYER[[#This Row],[27.08.2025]],0)</f>
        <v>0</v>
      </c>
      <c r="CQ890" s="18">
        <f t="shared" si="208"/>
        <v>0</v>
      </c>
      <c r="CR890" s="162"/>
      <c r="CS890" s="166">
        <f>IF(PMKAFAAPAYER[[#This Row],[ ]]="Payé",PMKAFAAPAYER[[#This Row],[03.09.2025]],0)</f>
        <v>0</v>
      </c>
      <c r="CT890" s="161"/>
      <c r="CU890" s="166">
        <f>IF(PMKAFAAPAYER[[#This Row],[ ]]="Payé",PMKAFAAPAYER[[#This Row],[10.09.2025]],0)</f>
        <v>0</v>
      </c>
      <c r="CV890" s="161"/>
      <c r="CW890" s="166">
        <f>IF(PMKAFAAPAYER[[#This Row],[ ]]="Payé",PMKAFAAPAYER[[#This Row],[17.09.2025]],0)</f>
        <v>0</v>
      </c>
      <c r="CX890" s="161"/>
      <c r="CY890" s="176">
        <f>IF(PMKAFAAPAYER[[#This Row],[ ]]="Payé",PMKAFAAPAYER[[#This Row],[24.09.2025]],0)</f>
        <v>0</v>
      </c>
      <c r="CZ890" s="17">
        <f t="shared" si="209"/>
        <v>0</v>
      </c>
      <c r="DA890" s="162"/>
      <c r="DB890" s="166">
        <f>IF(PMKAFAAPAYER[[#This Row],[ ]]="Payé",PMKAFAAPAYER[[#This Row],[01.10.2025]],0)</f>
        <v>0</v>
      </c>
      <c r="DC890" s="161"/>
      <c r="DD890" s="166">
        <f>IF(PMKAFAAPAYER[[#This Row],[ ]]="Payé",PMKAFAAPAYER[[#This Row],[08.10.2025]],0)</f>
        <v>0</v>
      </c>
      <c r="DE890" s="161"/>
      <c r="DF890" s="166">
        <f>IF(PMKAFAAPAYER[[#This Row],[ ]]="Payé",PMKAFAAPAYER[[#This Row],[15.10.2025]],0)</f>
        <v>0</v>
      </c>
      <c r="DG890" s="161"/>
      <c r="DH890" s="166">
        <f>IF(PMKAFAAPAYER[[#This Row],[ ]]="Payé",PMKAFAAPAYER[[#This Row],[22.10.2025]],0)</f>
        <v>0</v>
      </c>
      <c r="DI890" s="161"/>
      <c r="DJ890" s="176">
        <f>IF(PMKAFAAPAYER[[#This Row],[ ]]="Payé",PMKAFAAPAYER[[#This Row],[29.10.2025]],0)</f>
        <v>0</v>
      </c>
      <c r="DK890" s="18">
        <f t="shared" si="210"/>
        <v>0</v>
      </c>
      <c r="DL890" s="162"/>
      <c r="DM890" s="166">
        <f>IF(PMKAFAAPAYER[[#This Row],[ ]]="Payé",PMKAFAAPAYER[[#This Row],[05.11.2025]],0)</f>
        <v>0</v>
      </c>
      <c r="DN890" s="161"/>
      <c r="DO890" s="166">
        <f>IF(PMKAFAAPAYER[[#This Row],[ ]]="Payé",PMKAFAAPAYER[[#This Row],[12.11.2025]],0)</f>
        <v>0</v>
      </c>
      <c r="DP890" s="161"/>
      <c r="DQ890" s="166">
        <f>IF(PMKAFAAPAYER[[#This Row],[ ]]="Payé",PMKAFAAPAYER[[#This Row],[19.11.2025]],0)</f>
        <v>0</v>
      </c>
      <c r="DR890" s="161"/>
      <c r="DS890" s="176">
        <f>IF(PMKAFAAPAYER[[#This Row],[ ]]="Payé",PMKAFAAPAYER[[#This Row],[26.11.2025]],0)</f>
        <v>0</v>
      </c>
      <c r="DT890" s="17">
        <f t="shared" si="211"/>
        <v>0</v>
      </c>
      <c r="DU890" s="162"/>
      <c r="DV890" s="166">
        <f>IF(PMKAFAAPAYER[[#This Row],[ ]]="Payé",PMKAFAAPAYER[[#This Row],[03.12.2025]],0)</f>
        <v>0</v>
      </c>
      <c r="DW890" s="161"/>
      <c r="DX890" s="166">
        <f>IF(PMKAFAAPAYER[[#This Row],[ ]]="Payé",PMKAFAAPAYER[[#This Row],[10.12.2025]],0)</f>
        <v>0</v>
      </c>
      <c r="DY890" s="161"/>
      <c r="DZ890" s="166">
        <f>IF(PMKAFAAPAYER[[#This Row],[ ]]="Payé",PMKAFAAPAYER[[#This Row],[17.12.2025]],0)</f>
        <v>0</v>
      </c>
      <c r="EA890" s="161"/>
      <c r="EB890" s="166">
        <f>IF(PMKAFAAPAYER[[#This Row],[ ]]="Payé",PMKAFAAPAYER[[#This Row],[24.12.2025]],0)</f>
        <v>0</v>
      </c>
      <c r="EC890" s="161"/>
      <c r="ED890" s="176">
        <f>IF(PMKAFAAPAYER[[#This Row],[ ]]="Payé",PMKAFAAPAYER[[#This Row],[31.12.2025]],0)</f>
        <v>0</v>
      </c>
      <c r="EE890" s="18">
        <f t="shared" si="212"/>
        <v>0</v>
      </c>
      <c r="EF890" s="11">
        <f t="shared" si="213"/>
        <v>0</v>
      </c>
      <c r="EG890" s="16">
        <f>+PMKAFAAPAYER[[#This Row],[CHF]]-PMKAFAAPAYER[[#This Row],[T2025]]</f>
        <v>0</v>
      </c>
    </row>
    <row r="891" spans="1:137" x14ac:dyDescent="0.3">
      <c r="A891" s="9">
        <f t="shared" si="214"/>
        <v>886</v>
      </c>
      <c r="B891" s="250"/>
      <c r="C891" s="251"/>
      <c r="D891" s="252"/>
      <c r="E891" s="253"/>
      <c r="F891" s="265">
        <f t="shared" si="215"/>
        <v>0</v>
      </c>
      <c r="G891" s="254"/>
      <c r="H891" s="255"/>
      <c r="I891" s="256"/>
      <c r="J891" s="14"/>
      <c r="K891" s="14"/>
      <c r="L891" s="14"/>
      <c r="N891" s="15"/>
      <c r="P891" s="258"/>
      <c r="Q891" s="259"/>
      <c r="R891" s="260"/>
      <c r="S891" s="166">
        <f>IF(PMKAFAAPAYER[[#This Row],[ ]]="Payé",PMKAFAAPAYER[[#This Row],[02.01.2025]],0)</f>
        <v>0</v>
      </c>
      <c r="T891" s="234"/>
      <c r="U891" s="166">
        <f>IF(PMKAFAAPAYER[[#This Row],[ ]]="Payé",PMKAFAAPAYER[[#This Row],[09.01.2025]],0)</f>
        <v>0</v>
      </c>
      <c r="V891" s="234"/>
      <c r="W891" s="166">
        <f>IF(PMKAFAAPAYER[[#This Row],[ ]]="Payé",PMKAFAAPAYER[[#This Row],[16.01.2025]],0)</f>
        <v>0</v>
      </c>
      <c r="X891" s="234"/>
      <c r="Y891" s="166">
        <f>IF(PMKAFAAPAYER[[#This Row],[ ]]="Payé",PMKAFAAPAYER[[#This Row],[23.01.2025]],0)</f>
        <v>0</v>
      </c>
      <c r="Z891" s="234"/>
      <c r="AA891" s="176">
        <f>IF(PMKAFAAPAYER[[#This Row],[ ]]="Payé",PMKAFAAPAYER[[#This Row],[30.01.2025]],0)</f>
        <v>0</v>
      </c>
      <c r="AB891" s="32">
        <f t="shared" si="201"/>
        <v>0</v>
      </c>
      <c r="AC891" s="234"/>
      <c r="AD891" s="166">
        <f>IF(PMKAFAAPAYER[[#This Row],[ ]]="Payé",PMKAFAAPAYER[[#This Row],[06.02.2025]],0)</f>
        <v>0</v>
      </c>
      <c r="AE891" s="234"/>
      <c r="AF891" s="166">
        <f>IF(PMKAFAAPAYER[[#This Row],[ ]]="Payé",PMKAFAAPAYER[[#This Row],[13.02.2025]],0)</f>
        <v>0</v>
      </c>
      <c r="AG891" s="234"/>
      <c r="AH891" s="166">
        <f>IF(PMKAFAAPAYER[[#This Row],[ ]]="Payé",PMKAFAAPAYER[[#This Row],[20.02.2025]],0)</f>
        <v>0</v>
      </c>
      <c r="AI891" s="234"/>
      <c r="AJ891" s="176">
        <f>IF(PMKAFAAPAYER[[#This Row],[ ]]="Payé",PMKAFAAPAYER[[#This Row],[27.02.2025]],0)</f>
        <v>0</v>
      </c>
      <c r="AK891" s="47">
        <f t="shared" si="202"/>
        <v>0</v>
      </c>
      <c r="AL891" s="162"/>
      <c r="AM891" s="166">
        <f>IF(PMKAFAAPAYER[[#This Row],[ ]]="Payé",PMKAFAAPAYER[[#This Row],[05.03.2025]],0)</f>
        <v>0</v>
      </c>
      <c r="AN891" s="161"/>
      <c r="AO891" s="166">
        <f>IF(PMKAFAAPAYER[[#This Row],[ ]]="Payé",PMKAFAAPAYER[[#This Row],[12.03.2025]],0)</f>
        <v>0</v>
      </c>
      <c r="AP891" s="161"/>
      <c r="AQ891" s="166">
        <f>IF(PMKAFAAPAYER[[#This Row],[ ]]="Payé",PMKAFAAPAYER[[#This Row],[19.03.2025]],0)</f>
        <v>0</v>
      </c>
      <c r="AR891" s="161"/>
      <c r="AS891" s="176">
        <f>IF(PMKAFAAPAYER[[#This Row],[ ]]="Payé",PMKAFAAPAYER[[#This Row],[26.03.2025]],0)</f>
        <v>0</v>
      </c>
      <c r="AT891" s="17">
        <f t="shared" si="203"/>
        <v>0</v>
      </c>
      <c r="AU891" s="162"/>
      <c r="AV891" s="166">
        <f>IF(PMKAFAAPAYER[[#This Row],[ ]]="Payé",PMKAFAAPAYER[[#This Row],[02.04.2025]],0)</f>
        <v>0</v>
      </c>
      <c r="AW891" s="161"/>
      <c r="AX891" s="166">
        <f>IF(PMKAFAAPAYER[[#This Row],[ ]]="Payé",PMKAFAAPAYER[[#This Row],[09.04.2025]],0)</f>
        <v>0</v>
      </c>
      <c r="AY891" s="161"/>
      <c r="AZ891" s="166">
        <f>IF(PMKAFAAPAYER[[#This Row],[ ]]="Payé",PMKAFAAPAYER[[#This Row],[16.04.2025]],0)</f>
        <v>0</v>
      </c>
      <c r="BA891" s="161"/>
      <c r="BB891" s="166">
        <f>IF(PMKAFAAPAYER[[#This Row],[ ]]="Payé",PMKAFAAPAYER[[#This Row],[23.04.2025]],0)</f>
        <v>0</v>
      </c>
      <c r="BC891" s="161"/>
      <c r="BD891" s="176">
        <f>IF(PMKAFAAPAYER[[#This Row],[ ]]="Payé",PMKAFAAPAYER[[#This Row],[30.04.2025]],0)</f>
        <v>0</v>
      </c>
      <c r="BE891" s="18">
        <f t="shared" si="204"/>
        <v>0</v>
      </c>
      <c r="BF891" s="162"/>
      <c r="BG891" s="166">
        <f>IF(PMKAFAAPAYER[[#This Row],[ ]]="Payé",PMKAFAAPAYER[[#This Row],[07.05.2025]],0)</f>
        <v>0</v>
      </c>
      <c r="BH891" s="161"/>
      <c r="BI891" s="166">
        <f>IF(PMKAFAAPAYER[[#This Row],[ ]]="Payé",PMKAFAAPAYER[[#This Row],[14.05.2025]],0)</f>
        <v>0</v>
      </c>
      <c r="BJ891" s="161"/>
      <c r="BK891" s="166">
        <f>IF(PMKAFAAPAYER[[#This Row],[ ]]="Payé",PMKAFAAPAYER[[#This Row],[21.05.2025]],0)</f>
        <v>0</v>
      </c>
      <c r="BL891" s="161"/>
      <c r="BM891" s="176">
        <f>IF(PMKAFAAPAYER[[#This Row],[ ]]="Payé",PMKAFAAPAYER[[#This Row],[28.05.2025]],0)</f>
        <v>0</v>
      </c>
      <c r="BN891" s="17">
        <f t="shared" si="205"/>
        <v>0</v>
      </c>
      <c r="BO891" s="162"/>
      <c r="BP891" s="166">
        <f>IF(PMKAFAAPAYER[[#This Row],[ ]]="Payé",PMKAFAAPAYER[[#This Row],[04.06.2025]],0)</f>
        <v>0</v>
      </c>
      <c r="BQ891" s="161"/>
      <c r="BR891" s="166">
        <f>IF(PMKAFAAPAYER[[#This Row],[ ]]="Payé",PMKAFAAPAYER[[#This Row],[11.06.2025]],0)</f>
        <v>0</v>
      </c>
      <c r="BS891" s="161"/>
      <c r="BT891" s="166">
        <f>IF(PMKAFAAPAYER[[#This Row],[ ]]="Payé",PMKAFAAPAYER[[#This Row],[18.06.2025]],0)</f>
        <v>0</v>
      </c>
      <c r="BU891" s="161"/>
      <c r="BV891" s="176">
        <f>IF(PMKAFAAPAYER[[#This Row],[ ]]="Payé",PMKAFAAPAYER[[#This Row],[25.06.2025]],0)</f>
        <v>0</v>
      </c>
      <c r="BW891" s="18">
        <f t="shared" si="206"/>
        <v>0</v>
      </c>
      <c r="BX891" s="162"/>
      <c r="BY891" s="166">
        <f>IF(PMKAFAAPAYER[[#This Row],[ ]]="Payé",PMKAFAAPAYER[[#This Row],[02.07.2025]],0)</f>
        <v>0</v>
      </c>
      <c r="BZ891" s="161"/>
      <c r="CA891" s="166">
        <f>IF(PMKAFAAPAYER[[#This Row],[ ]]="Payé",PMKAFAAPAYER[[#This Row],[09.07.2025]],0)</f>
        <v>0</v>
      </c>
      <c r="CB891" s="161"/>
      <c r="CC891" s="166">
        <f>IF(PMKAFAAPAYER[[#This Row],[ ]]="Payé",PMKAFAAPAYER[[#This Row],[16.07.2025]],0)</f>
        <v>0</v>
      </c>
      <c r="CD891" s="161"/>
      <c r="CE891" s="166">
        <f>IF(PMKAFAAPAYER[[#This Row],[ ]]="Payé",PMKAFAAPAYER[[#This Row],[23.07.2025]],0)</f>
        <v>0</v>
      </c>
      <c r="CF891" s="161"/>
      <c r="CG891" s="176">
        <f>IF(PMKAFAAPAYER[[#This Row],[ ]]="Payé",PMKAFAAPAYER[[#This Row],[30.07.2025]],0)</f>
        <v>0</v>
      </c>
      <c r="CH891" s="17">
        <f t="shared" si="207"/>
        <v>0</v>
      </c>
      <c r="CI891" s="162"/>
      <c r="CJ891" s="166">
        <f>IF(PMKAFAAPAYER[[#This Row],[ ]]="Payé",PMKAFAAPAYER[[#This Row],[06.08.2025]],0)</f>
        <v>0</v>
      </c>
      <c r="CK891" s="161"/>
      <c r="CL891" s="166">
        <f>IF(PMKAFAAPAYER[[#This Row],[ ]]="Payé",PMKAFAAPAYER[[#This Row],[13.08.2025]],0)</f>
        <v>0</v>
      </c>
      <c r="CM891" s="161"/>
      <c r="CN891" s="166">
        <f>IF(PMKAFAAPAYER[[#This Row],[ ]]="Payé",PMKAFAAPAYER[[#This Row],[20.08.2025]],0)</f>
        <v>0</v>
      </c>
      <c r="CO891" s="161"/>
      <c r="CP891" s="176">
        <f>IF(PMKAFAAPAYER[[#This Row],[ ]]="Payé",PMKAFAAPAYER[[#This Row],[27.08.2025]],0)</f>
        <v>0</v>
      </c>
      <c r="CQ891" s="18">
        <f t="shared" si="208"/>
        <v>0</v>
      </c>
      <c r="CR891" s="162"/>
      <c r="CS891" s="166">
        <f>IF(PMKAFAAPAYER[[#This Row],[ ]]="Payé",PMKAFAAPAYER[[#This Row],[03.09.2025]],0)</f>
        <v>0</v>
      </c>
      <c r="CT891" s="161"/>
      <c r="CU891" s="166">
        <f>IF(PMKAFAAPAYER[[#This Row],[ ]]="Payé",PMKAFAAPAYER[[#This Row],[10.09.2025]],0)</f>
        <v>0</v>
      </c>
      <c r="CV891" s="161"/>
      <c r="CW891" s="166">
        <f>IF(PMKAFAAPAYER[[#This Row],[ ]]="Payé",PMKAFAAPAYER[[#This Row],[17.09.2025]],0)</f>
        <v>0</v>
      </c>
      <c r="CX891" s="161"/>
      <c r="CY891" s="176">
        <f>IF(PMKAFAAPAYER[[#This Row],[ ]]="Payé",PMKAFAAPAYER[[#This Row],[24.09.2025]],0)</f>
        <v>0</v>
      </c>
      <c r="CZ891" s="17">
        <f t="shared" si="209"/>
        <v>0</v>
      </c>
      <c r="DA891" s="162"/>
      <c r="DB891" s="166">
        <f>IF(PMKAFAAPAYER[[#This Row],[ ]]="Payé",PMKAFAAPAYER[[#This Row],[01.10.2025]],0)</f>
        <v>0</v>
      </c>
      <c r="DC891" s="161"/>
      <c r="DD891" s="166">
        <f>IF(PMKAFAAPAYER[[#This Row],[ ]]="Payé",PMKAFAAPAYER[[#This Row],[08.10.2025]],0)</f>
        <v>0</v>
      </c>
      <c r="DE891" s="161"/>
      <c r="DF891" s="166">
        <f>IF(PMKAFAAPAYER[[#This Row],[ ]]="Payé",PMKAFAAPAYER[[#This Row],[15.10.2025]],0)</f>
        <v>0</v>
      </c>
      <c r="DG891" s="161"/>
      <c r="DH891" s="166">
        <f>IF(PMKAFAAPAYER[[#This Row],[ ]]="Payé",PMKAFAAPAYER[[#This Row],[22.10.2025]],0)</f>
        <v>0</v>
      </c>
      <c r="DI891" s="161"/>
      <c r="DJ891" s="176">
        <f>IF(PMKAFAAPAYER[[#This Row],[ ]]="Payé",PMKAFAAPAYER[[#This Row],[29.10.2025]],0)</f>
        <v>0</v>
      </c>
      <c r="DK891" s="18">
        <f t="shared" si="210"/>
        <v>0</v>
      </c>
      <c r="DL891" s="162"/>
      <c r="DM891" s="166">
        <f>IF(PMKAFAAPAYER[[#This Row],[ ]]="Payé",PMKAFAAPAYER[[#This Row],[05.11.2025]],0)</f>
        <v>0</v>
      </c>
      <c r="DN891" s="161"/>
      <c r="DO891" s="166">
        <f>IF(PMKAFAAPAYER[[#This Row],[ ]]="Payé",PMKAFAAPAYER[[#This Row],[12.11.2025]],0)</f>
        <v>0</v>
      </c>
      <c r="DP891" s="161"/>
      <c r="DQ891" s="166">
        <f>IF(PMKAFAAPAYER[[#This Row],[ ]]="Payé",PMKAFAAPAYER[[#This Row],[19.11.2025]],0)</f>
        <v>0</v>
      </c>
      <c r="DR891" s="161"/>
      <c r="DS891" s="176">
        <f>IF(PMKAFAAPAYER[[#This Row],[ ]]="Payé",PMKAFAAPAYER[[#This Row],[26.11.2025]],0)</f>
        <v>0</v>
      </c>
      <c r="DT891" s="17">
        <f t="shared" si="211"/>
        <v>0</v>
      </c>
      <c r="DU891" s="162"/>
      <c r="DV891" s="166">
        <f>IF(PMKAFAAPAYER[[#This Row],[ ]]="Payé",PMKAFAAPAYER[[#This Row],[03.12.2025]],0)</f>
        <v>0</v>
      </c>
      <c r="DW891" s="161"/>
      <c r="DX891" s="166">
        <f>IF(PMKAFAAPAYER[[#This Row],[ ]]="Payé",PMKAFAAPAYER[[#This Row],[10.12.2025]],0)</f>
        <v>0</v>
      </c>
      <c r="DY891" s="161"/>
      <c r="DZ891" s="166">
        <f>IF(PMKAFAAPAYER[[#This Row],[ ]]="Payé",PMKAFAAPAYER[[#This Row],[17.12.2025]],0)</f>
        <v>0</v>
      </c>
      <c r="EA891" s="161"/>
      <c r="EB891" s="166">
        <f>IF(PMKAFAAPAYER[[#This Row],[ ]]="Payé",PMKAFAAPAYER[[#This Row],[24.12.2025]],0)</f>
        <v>0</v>
      </c>
      <c r="EC891" s="161"/>
      <c r="ED891" s="176">
        <f>IF(PMKAFAAPAYER[[#This Row],[ ]]="Payé",PMKAFAAPAYER[[#This Row],[31.12.2025]],0)</f>
        <v>0</v>
      </c>
      <c r="EE891" s="18">
        <f t="shared" si="212"/>
        <v>0</v>
      </c>
      <c r="EF891" s="11">
        <f t="shared" si="213"/>
        <v>0</v>
      </c>
      <c r="EG891" s="16">
        <f>+PMKAFAAPAYER[[#This Row],[CHF]]-PMKAFAAPAYER[[#This Row],[T2025]]</f>
        <v>0</v>
      </c>
    </row>
    <row r="892" spans="1:137" x14ac:dyDescent="0.3">
      <c r="A892" s="9">
        <f t="shared" si="214"/>
        <v>887</v>
      </c>
      <c r="B892" s="250"/>
      <c r="C892" s="251"/>
      <c r="D892" s="252"/>
      <c r="E892" s="253"/>
      <c r="F892" s="265">
        <f t="shared" si="215"/>
        <v>0</v>
      </c>
      <c r="G892" s="254"/>
      <c r="H892" s="255"/>
      <c r="I892" s="256"/>
      <c r="J892" s="14"/>
      <c r="K892" s="14"/>
      <c r="L892" s="14"/>
      <c r="N892" s="15"/>
      <c r="P892" s="258"/>
      <c r="Q892" s="259"/>
      <c r="R892" s="260"/>
      <c r="S892" s="166">
        <f>IF(PMKAFAAPAYER[[#This Row],[ ]]="Payé",PMKAFAAPAYER[[#This Row],[02.01.2025]],0)</f>
        <v>0</v>
      </c>
      <c r="T892" s="234"/>
      <c r="U892" s="166">
        <f>IF(PMKAFAAPAYER[[#This Row],[ ]]="Payé",PMKAFAAPAYER[[#This Row],[09.01.2025]],0)</f>
        <v>0</v>
      </c>
      <c r="V892" s="234"/>
      <c r="W892" s="166">
        <f>IF(PMKAFAAPAYER[[#This Row],[ ]]="Payé",PMKAFAAPAYER[[#This Row],[16.01.2025]],0)</f>
        <v>0</v>
      </c>
      <c r="X892" s="234"/>
      <c r="Y892" s="166">
        <f>IF(PMKAFAAPAYER[[#This Row],[ ]]="Payé",PMKAFAAPAYER[[#This Row],[23.01.2025]],0)</f>
        <v>0</v>
      </c>
      <c r="Z892" s="234"/>
      <c r="AA892" s="176">
        <f>IF(PMKAFAAPAYER[[#This Row],[ ]]="Payé",PMKAFAAPAYER[[#This Row],[30.01.2025]],0)</f>
        <v>0</v>
      </c>
      <c r="AB892" s="32">
        <f t="shared" si="201"/>
        <v>0</v>
      </c>
      <c r="AC892" s="234"/>
      <c r="AD892" s="166">
        <f>IF(PMKAFAAPAYER[[#This Row],[ ]]="Payé",PMKAFAAPAYER[[#This Row],[06.02.2025]],0)</f>
        <v>0</v>
      </c>
      <c r="AE892" s="234"/>
      <c r="AF892" s="166">
        <f>IF(PMKAFAAPAYER[[#This Row],[ ]]="Payé",PMKAFAAPAYER[[#This Row],[13.02.2025]],0)</f>
        <v>0</v>
      </c>
      <c r="AG892" s="234"/>
      <c r="AH892" s="166">
        <f>IF(PMKAFAAPAYER[[#This Row],[ ]]="Payé",PMKAFAAPAYER[[#This Row],[20.02.2025]],0)</f>
        <v>0</v>
      </c>
      <c r="AI892" s="234"/>
      <c r="AJ892" s="176">
        <f>IF(PMKAFAAPAYER[[#This Row],[ ]]="Payé",PMKAFAAPAYER[[#This Row],[27.02.2025]],0)</f>
        <v>0</v>
      </c>
      <c r="AK892" s="47">
        <f t="shared" si="202"/>
        <v>0</v>
      </c>
      <c r="AL892" s="162"/>
      <c r="AM892" s="166">
        <f>IF(PMKAFAAPAYER[[#This Row],[ ]]="Payé",PMKAFAAPAYER[[#This Row],[05.03.2025]],0)</f>
        <v>0</v>
      </c>
      <c r="AN892" s="161"/>
      <c r="AO892" s="166">
        <f>IF(PMKAFAAPAYER[[#This Row],[ ]]="Payé",PMKAFAAPAYER[[#This Row],[12.03.2025]],0)</f>
        <v>0</v>
      </c>
      <c r="AP892" s="161"/>
      <c r="AQ892" s="166">
        <f>IF(PMKAFAAPAYER[[#This Row],[ ]]="Payé",PMKAFAAPAYER[[#This Row],[19.03.2025]],0)</f>
        <v>0</v>
      </c>
      <c r="AR892" s="161"/>
      <c r="AS892" s="176">
        <f>IF(PMKAFAAPAYER[[#This Row],[ ]]="Payé",PMKAFAAPAYER[[#This Row],[26.03.2025]],0)</f>
        <v>0</v>
      </c>
      <c r="AT892" s="17">
        <f t="shared" si="203"/>
        <v>0</v>
      </c>
      <c r="AU892" s="162"/>
      <c r="AV892" s="166">
        <f>IF(PMKAFAAPAYER[[#This Row],[ ]]="Payé",PMKAFAAPAYER[[#This Row],[02.04.2025]],0)</f>
        <v>0</v>
      </c>
      <c r="AW892" s="161"/>
      <c r="AX892" s="166">
        <f>IF(PMKAFAAPAYER[[#This Row],[ ]]="Payé",PMKAFAAPAYER[[#This Row],[09.04.2025]],0)</f>
        <v>0</v>
      </c>
      <c r="AY892" s="161"/>
      <c r="AZ892" s="166">
        <f>IF(PMKAFAAPAYER[[#This Row],[ ]]="Payé",PMKAFAAPAYER[[#This Row],[16.04.2025]],0)</f>
        <v>0</v>
      </c>
      <c r="BA892" s="161"/>
      <c r="BB892" s="166">
        <f>IF(PMKAFAAPAYER[[#This Row],[ ]]="Payé",PMKAFAAPAYER[[#This Row],[23.04.2025]],0)</f>
        <v>0</v>
      </c>
      <c r="BC892" s="161"/>
      <c r="BD892" s="176">
        <f>IF(PMKAFAAPAYER[[#This Row],[ ]]="Payé",PMKAFAAPAYER[[#This Row],[30.04.2025]],0)</f>
        <v>0</v>
      </c>
      <c r="BE892" s="18">
        <f t="shared" si="204"/>
        <v>0</v>
      </c>
      <c r="BF892" s="162"/>
      <c r="BG892" s="166">
        <f>IF(PMKAFAAPAYER[[#This Row],[ ]]="Payé",PMKAFAAPAYER[[#This Row],[07.05.2025]],0)</f>
        <v>0</v>
      </c>
      <c r="BH892" s="161"/>
      <c r="BI892" s="166">
        <f>IF(PMKAFAAPAYER[[#This Row],[ ]]="Payé",PMKAFAAPAYER[[#This Row],[14.05.2025]],0)</f>
        <v>0</v>
      </c>
      <c r="BJ892" s="161"/>
      <c r="BK892" s="166">
        <f>IF(PMKAFAAPAYER[[#This Row],[ ]]="Payé",PMKAFAAPAYER[[#This Row],[21.05.2025]],0)</f>
        <v>0</v>
      </c>
      <c r="BL892" s="161"/>
      <c r="BM892" s="176">
        <f>IF(PMKAFAAPAYER[[#This Row],[ ]]="Payé",PMKAFAAPAYER[[#This Row],[28.05.2025]],0)</f>
        <v>0</v>
      </c>
      <c r="BN892" s="17">
        <f t="shared" si="205"/>
        <v>0</v>
      </c>
      <c r="BO892" s="162"/>
      <c r="BP892" s="166">
        <f>IF(PMKAFAAPAYER[[#This Row],[ ]]="Payé",PMKAFAAPAYER[[#This Row],[04.06.2025]],0)</f>
        <v>0</v>
      </c>
      <c r="BQ892" s="161"/>
      <c r="BR892" s="166">
        <f>IF(PMKAFAAPAYER[[#This Row],[ ]]="Payé",PMKAFAAPAYER[[#This Row],[11.06.2025]],0)</f>
        <v>0</v>
      </c>
      <c r="BS892" s="161"/>
      <c r="BT892" s="166">
        <f>IF(PMKAFAAPAYER[[#This Row],[ ]]="Payé",PMKAFAAPAYER[[#This Row],[18.06.2025]],0)</f>
        <v>0</v>
      </c>
      <c r="BU892" s="161"/>
      <c r="BV892" s="176">
        <f>IF(PMKAFAAPAYER[[#This Row],[ ]]="Payé",PMKAFAAPAYER[[#This Row],[25.06.2025]],0)</f>
        <v>0</v>
      </c>
      <c r="BW892" s="18">
        <f t="shared" si="206"/>
        <v>0</v>
      </c>
      <c r="BX892" s="162"/>
      <c r="BY892" s="166">
        <f>IF(PMKAFAAPAYER[[#This Row],[ ]]="Payé",PMKAFAAPAYER[[#This Row],[02.07.2025]],0)</f>
        <v>0</v>
      </c>
      <c r="BZ892" s="161"/>
      <c r="CA892" s="166">
        <f>IF(PMKAFAAPAYER[[#This Row],[ ]]="Payé",PMKAFAAPAYER[[#This Row],[09.07.2025]],0)</f>
        <v>0</v>
      </c>
      <c r="CB892" s="161"/>
      <c r="CC892" s="166">
        <f>IF(PMKAFAAPAYER[[#This Row],[ ]]="Payé",PMKAFAAPAYER[[#This Row],[16.07.2025]],0)</f>
        <v>0</v>
      </c>
      <c r="CD892" s="161"/>
      <c r="CE892" s="166">
        <f>IF(PMKAFAAPAYER[[#This Row],[ ]]="Payé",PMKAFAAPAYER[[#This Row],[23.07.2025]],0)</f>
        <v>0</v>
      </c>
      <c r="CF892" s="161"/>
      <c r="CG892" s="176">
        <f>IF(PMKAFAAPAYER[[#This Row],[ ]]="Payé",PMKAFAAPAYER[[#This Row],[30.07.2025]],0)</f>
        <v>0</v>
      </c>
      <c r="CH892" s="17">
        <f t="shared" si="207"/>
        <v>0</v>
      </c>
      <c r="CI892" s="162"/>
      <c r="CJ892" s="166">
        <f>IF(PMKAFAAPAYER[[#This Row],[ ]]="Payé",PMKAFAAPAYER[[#This Row],[06.08.2025]],0)</f>
        <v>0</v>
      </c>
      <c r="CK892" s="161"/>
      <c r="CL892" s="166">
        <f>IF(PMKAFAAPAYER[[#This Row],[ ]]="Payé",PMKAFAAPAYER[[#This Row],[13.08.2025]],0)</f>
        <v>0</v>
      </c>
      <c r="CM892" s="161"/>
      <c r="CN892" s="166">
        <f>IF(PMKAFAAPAYER[[#This Row],[ ]]="Payé",PMKAFAAPAYER[[#This Row],[20.08.2025]],0)</f>
        <v>0</v>
      </c>
      <c r="CO892" s="161"/>
      <c r="CP892" s="176">
        <f>IF(PMKAFAAPAYER[[#This Row],[ ]]="Payé",PMKAFAAPAYER[[#This Row],[27.08.2025]],0)</f>
        <v>0</v>
      </c>
      <c r="CQ892" s="18">
        <f t="shared" si="208"/>
        <v>0</v>
      </c>
      <c r="CR892" s="162"/>
      <c r="CS892" s="166">
        <f>IF(PMKAFAAPAYER[[#This Row],[ ]]="Payé",PMKAFAAPAYER[[#This Row],[03.09.2025]],0)</f>
        <v>0</v>
      </c>
      <c r="CT892" s="161"/>
      <c r="CU892" s="166">
        <f>IF(PMKAFAAPAYER[[#This Row],[ ]]="Payé",PMKAFAAPAYER[[#This Row],[10.09.2025]],0)</f>
        <v>0</v>
      </c>
      <c r="CV892" s="161"/>
      <c r="CW892" s="166">
        <f>IF(PMKAFAAPAYER[[#This Row],[ ]]="Payé",PMKAFAAPAYER[[#This Row],[17.09.2025]],0)</f>
        <v>0</v>
      </c>
      <c r="CX892" s="161"/>
      <c r="CY892" s="176">
        <f>IF(PMKAFAAPAYER[[#This Row],[ ]]="Payé",PMKAFAAPAYER[[#This Row],[24.09.2025]],0)</f>
        <v>0</v>
      </c>
      <c r="CZ892" s="17">
        <f t="shared" si="209"/>
        <v>0</v>
      </c>
      <c r="DA892" s="162"/>
      <c r="DB892" s="166">
        <f>IF(PMKAFAAPAYER[[#This Row],[ ]]="Payé",PMKAFAAPAYER[[#This Row],[01.10.2025]],0)</f>
        <v>0</v>
      </c>
      <c r="DC892" s="161"/>
      <c r="DD892" s="166">
        <f>IF(PMKAFAAPAYER[[#This Row],[ ]]="Payé",PMKAFAAPAYER[[#This Row],[08.10.2025]],0)</f>
        <v>0</v>
      </c>
      <c r="DE892" s="161"/>
      <c r="DF892" s="166">
        <f>IF(PMKAFAAPAYER[[#This Row],[ ]]="Payé",PMKAFAAPAYER[[#This Row],[15.10.2025]],0)</f>
        <v>0</v>
      </c>
      <c r="DG892" s="161"/>
      <c r="DH892" s="166">
        <f>IF(PMKAFAAPAYER[[#This Row],[ ]]="Payé",PMKAFAAPAYER[[#This Row],[22.10.2025]],0)</f>
        <v>0</v>
      </c>
      <c r="DI892" s="161"/>
      <c r="DJ892" s="176">
        <f>IF(PMKAFAAPAYER[[#This Row],[ ]]="Payé",PMKAFAAPAYER[[#This Row],[29.10.2025]],0)</f>
        <v>0</v>
      </c>
      <c r="DK892" s="18">
        <f t="shared" si="210"/>
        <v>0</v>
      </c>
      <c r="DL892" s="162"/>
      <c r="DM892" s="166">
        <f>IF(PMKAFAAPAYER[[#This Row],[ ]]="Payé",PMKAFAAPAYER[[#This Row],[05.11.2025]],0)</f>
        <v>0</v>
      </c>
      <c r="DN892" s="161"/>
      <c r="DO892" s="166">
        <f>IF(PMKAFAAPAYER[[#This Row],[ ]]="Payé",PMKAFAAPAYER[[#This Row],[12.11.2025]],0)</f>
        <v>0</v>
      </c>
      <c r="DP892" s="161"/>
      <c r="DQ892" s="166">
        <f>IF(PMKAFAAPAYER[[#This Row],[ ]]="Payé",PMKAFAAPAYER[[#This Row],[19.11.2025]],0)</f>
        <v>0</v>
      </c>
      <c r="DR892" s="161"/>
      <c r="DS892" s="176">
        <f>IF(PMKAFAAPAYER[[#This Row],[ ]]="Payé",PMKAFAAPAYER[[#This Row],[26.11.2025]],0)</f>
        <v>0</v>
      </c>
      <c r="DT892" s="17">
        <f t="shared" si="211"/>
        <v>0</v>
      </c>
      <c r="DU892" s="162"/>
      <c r="DV892" s="166">
        <f>IF(PMKAFAAPAYER[[#This Row],[ ]]="Payé",PMKAFAAPAYER[[#This Row],[03.12.2025]],0)</f>
        <v>0</v>
      </c>
      <c r="DW892" s="161"/>
      <c r="DX892" s="166">
        <f>IF(PMKAFAAPAYER[[#This Row],[ ]]="Payé",PMKAFAAPAYER[[#This Row],[10.12.2025]],0)</f>
        <v>0</v>
      </c>
      <c r="DY892" s="161"/>
      <c r="DZ892" s="166">
        <f>IF(PMKAFAAPAYER[[#This Row],[ ]]="Payé",PMKAFAAPAYER[[#This Row],[17.12.2025]],0)</f>
        <v>0</v>
      </c>
      <c r="EA892" s="161"/>
      <c r="EB892" s="166">
        <f>IF(PMKAFAAPAYER[[#This Row],[ ]]="Payé",PMKAFAAPAYER[[#This Row],[24.12.2025]],0)</f>
        <v>0</v>
      </c>
      <c r="EC892" s="161"/>
      <c r="ED892" s="176">
        <f>IF(PMKAFAAPAYER[[#This Row],[ ]]="Payé",PMKAFAAPAYER[[#This Row],[31.12.2025]],0)</f>
        <v>0</v>
      </c>
      <c r="EE892" s="18">
        <f t="shared" si="212"/>
        <v>0</v>
      </c>
      <c r="EF892" s="11">
        <f t="shared" si="213"/>
        <v>0</v>
      </c>
      <c r="EG892" s="16">
        <f>+PMKAFAAPAYER[[#This Row],[CHF]]-PMKAFAAPAYER[[#This Row],[T2025]]</f>
        <v>0</v>
      </c>
    </row>
    <row r="893" spans="1:137" x14ac:dyDescent="0.3">
      <c r="A893" s="9">
        <f t="shared" si="214"/>
        <v>888</v>
      </c>
      <c r="B893" s="250"/>
      <c r="C893" s="251"/>
      <c r="D893" s="252"/>
      <c r="E893" s="253"/>
      <c r="F893" s="265">
        <f t="shared" si="215"/>
        <v>0</v>
      </c>
      <c r="G893" s="254"/>
      <c r="H893" s="255"/>
      <c r="I893" s="256"/>
      <c r="J893" s="14"/>
      <c r="K893" s="14"/>
      <c r="L893" s="14"/>
      <c r="N893" s="15"/>
      <c r="P893" s="258"/>
      <c r="Q893" s="259"/>
      <c r="R893" s="260"/>
      <c r="S893" s="166">
        <f>IF(PMKAFAAPAYER[[#This Row],[ ]]="Payé",PMKAFAAPAYER[[#This Row],[02.01.2025]],0)</f>
        <v>0</v>
      </c>
      <c r="T893" s="234"/>
      <c r="U893" s="166">
        <f>IF(PMKAFAAPAYER[[#This Row],[ ]]="Payé",PMKAFAAPAYER[[#This Row],[09.01.2025]],0)</f>
        <v>0</v>
      </c>
      <c r="V893" s="234"/>
      <c r="W893" s="166">
        <f>IF(PMKAFAAPAYER[[#This Row],[ ]]="Payé",PMKAFAAPAYER[[#This Row],[16.01.2025]],0)</f>
        <v>0</v>
      </c>
      <c r="X893" s="234"/>
      <c r="Y893" s="166">
        <f>IF(PMKAFAAPAYER[[#This Row],[ ]]="Payé",PMKAFAAPAYER[[#This Row],[23.01.2025]],0)</f>
        <v>0</v>
      </c>
      <c r="Z893" s="234"/>
      <c r="AA893" s="176">
        <f>IF(PMKAFAAPAYER[[#This Row],[ ]]="Payé",PMKAFAAPAYER[[#This Row],[30.01.2025]],0)</f>
        <v>0</v>
      </c>
      <c r="AB893" s="32">
        <f t="shared" si="201"/>
        <v>0</v>
      </c>
      <c r="AC893" s="234"/>
      <c r="AD893" s="166">
        <f>IF(PMKAFAAPAYER[[#This Row],[ ]]="Payé",PMKAFAAPAYER[[#This Row],[06.02.2025]],0)</f>
        <v>0</v>
      </c>
      <c r="AE893" s="234"/>
      <c r="AF893" s="166">
        <f>IF(PMKAFAAPAYER[[#This Row],[ ]]="Payé",PMKAFAAPAYER[[#This Row],[13.02.2025]],0)</f>
        <v>0</v>
      </c>
      <c r="AG893" s="234"/>
      <c r="AH893" s="166">
        <f>IF(PMKAFAAPAYER[[#This Row],[ ]]="Payé",PMKAFAAPAYER[[#This Row],[20.02.2025]],0)</f>
        <v>0</v>
      </c>
      <c r="AI893" s="234"/>
      <c r="AJ893" s="176">
        <f>IF(PMKAFAAPAYER[[#This Row],[ ]]="Payé",PMKAFAAPAYER[[#This Row],[27.02.2025]],0)</f>
        <v>0</v>
      </c>
      <c r="AK893" s="47">
        <f t="shared" si="202"/>
        <v>0</v>
      </c>
      <c r="AL893" s="162"/>
      <c r="AM893" s="166">
        <f>IF(PMKAFAAPAYER[[#This Row],[ ]]="Payé",PMKAFAAPAYER[[#This Row],[05.03.2025]],0)</f>
        <v>0</v>
      </c>
      <c r="AN893" s="161"/>
      <c r="AO893" s="166">
        <f>IF(PMKAFAAPAYER[[#This Row],[ ]]="Payé",PMKAFAAPAYER[[#This Row],[12.03.2025]],0)</f>
        <v>0</v>
      </c>
      <c r="AP893" s="161"/>
      <c r="AQ893" s="166">
        <f>IF(PMKAFAAPAYER[[#This Row],[ ]]="Payé",PMKAFAAPAYER[[#This Row],[19.03.2025]],0)</f>
        <v>0</v>
      </c>
      <c r="AR893" s="161"/>
      <c r="AS893" s="176">
        <f>IF(PMKAFAAPAYER[[#This Row],[ ]]="Payé",PMKAFAAPAYER[[#This Row],[26.03.2025]],0)</f>
        <v>0</v>
      </c>
      <c r="AT893" s="17">
        <f t="shared" si="203"/>
        <v>0</v>
      </c>
      <c r="AU893" s="162"/>
      <c r="AV893" s="166">
        <f>IF(PMKAFAAPAYER[[#This Row],[ ]]="Payé",PMKAFAAPAYER[[#This Row],[02.04.2025]],0)</f>
        <v>0</v>
      </c>
      <c r="AW893" s="161"/>
      <c r="AX893" s="166">
        <f>IF(PMKAFAAPAYER[[#This Row],[ ]]="Payé",PMKAFAAPAYER[[#This Row],[09.04.2025]],0)</f>
        <v>0</v>
      </c>
      <c r="AY893" s="161"/>
      <c r="AZ893" s="166">
        <f>IF(PMKAFAAPAYER[[#This Row],[ ]]="Payé",PMKAFAAPAYER[[#This Row],[16.04.2025]],0)</f>
        <v>0</v>
      </c>
      <c r="BA893" s="161"/>
      <c r="BB893" s="166">
        <f>IF(PMKAFAAPAYER[[#This Row],[ ]]="Payé",PMKAFAAPAYER[[#This Row],[23.04.2025]],0)</f>
        <v>0</v>
      </c>
      <c r="BC893" s="161"/>
      <c r="BD893" s="176">
        <f>IF(PMKAFAAPAYER[[#This Row],[ ]]="Payé",PMKAFAAPAYER[[#This Row],[30.04.2025]],0)</f>
        <v>0</v>
      </c>
      <c r="BE893" s="18">
        <f t="shared" si="204"/>
        <v>0</v>
      </c>
      <c r="BF893" s="162"/>
      <c r="BG893" s="166">
        <f>IF(PMKAFAAPAYER[[#This Row],[ ]]="Payé",PMKAFAAPAYER[[#This Row],[07.05.2025]],0)</f>
        <v>0</v>
      </c>
      <c r="BH893" s="161"/>
      <c r="BI893" s="166">
        <f>IF(PMKAFAAPAYER[[#This Row],[ ]]="Payé",PMKAFAAPAYER[[#This Row],[14.05.2025]],0)</f>
        <v>0</v>
      </c>
      <c r="BJ893" s="161"/>
      <c r="BK893" s="166">
        <f>IF(PMKAFAAPAYER[[#This Row],[ ]]="Payé",PMKAFAAPAYER[[#This Row],[21.05.2025]],0)</f>
        <v>0</v>
      </c>
      <c r="BL893" s="161"/>
      <c r="BM893" s="176">
        <f>IF(PMKAFAAPAYER[[#This Row],[ ]]="Payé",PMKAFAAPAYER[[#This Row],[28.05.2025]],0)</f>
        <v>0</v>
      </c>
      <c r="BN893" s="17">
        <f t="shared" si="205"/>
        <v>0</v>
      </c>
      <c r="BO893" s="162"/>
      <c r="BP893" s="166">
        <f>IF(PMKAFAAPAYER[[#This Row],[ ]]="Payé",PMKAFAAPAYER[[#This Row],[04.06.2025]],0)</f>
        <v>0</v>
      </c>
      <c r="BQ893" s="161"/>
      <c r="BR893" s="166">
        <f>IF(PMKAFAAPAYER[[#This Row],[ ]]="Payé",PMKAFAAPAYER[[#This Row],[11.06.2025]],0)</f>
        <v>0</v>
      </c>
      <c r="BS893" s="161"/>
      <c r="BT893" s="166">
        <f>IF(PMKAFAAPAYER[[#This Row],[ ]]="Payé",PMKAFAAPAYER[[#This Row],[18.06.2025]],0)</f>
        <v>0</v>
      </c>
      <c r="BU893" s="161"/>
      <c r="BV893" s="176">
        <f>IF(PMKAFAAPAYER[[#This Row],[ ]]="Payé",PMKAFAAPAYER[[#This Row],[25.06.2025]],0)</f>
        <v>0</v>
      </c>
      <c r="BW893" s="18">
        <f t="shared" si="206"/>
        <v>0</v>
      </c>
      <c r="BX893" s="162"/>
      <c r="BY893" s="166">
        <f>IF(PMKAFAAPAYER[[#This Row],[ ]]="Payé",PMKAFAAPAYER[[#This Row],[02.07.2025]],0)</f>
        <v>0</v>
      </c>
      <c r="BZ893" s="161"/>
      <c r="CA893" s="166">
        <f>IF(PMKAFAAPAYER[[#This Row],[ ]]="Payé",PMKAFAAPAYER[[#This Row],[09.07.2025]],0)</f>
        <v>0</v>
      </c>
      <c r="CB893" s="161"/>
      <c r="CC893" s="166">
        <f>IF(PMKAFAAPAYER[[#This Row],[ ]]="Payé",PMKAFAAPAYER[[#This Row],[16.07.2025]],0)</f>
        <v>0</v>
      </c>
      <c r="CD893" s="161"/>
      <c r="CE893" s="166">
        <f>IF(PMKAFAAPAYER[[#This Row],[ ]]="Payé",PMKAFAAPAYER[[#This Row],[23.07.2025]],0)</f>
        <v>0</v>
      </c>
      <c r="CF893" s="161"/>
      <c r="CG893" s="176">
        <f>IF(PMKAFAAPAYER[[#This Row],[ ]]="Payé",PMKAFAAPAYER[[#This Row],[30.07.2025]],0)</f>
        <v>0</v>
      </c>
      <c r="CH893" s="17">
        <f t="shared" si="207"/>
        <v>0</v>
      </c>
      <c r="CI893" s="162"/>
      <c r="CJ893" s="166">
        <f>IF(PMKAFAAPAYER[[#This Row],[ ]]="Payé",PMKAFAAPAYER[[#This Row],[06.08.2025]],0)</f>
        <v>0</v>
      </c>
      <c r="CK893" s="161"/>
      <c r="CL893" s="166">
        <f>IF(PMKAFAAPAYER[[#This Row],[ ]]="Payé",PMKAFAAPAYER[[#This Row],[13.08.2025]],0)</f>
        <v>0</v>
      </c>
      <c r="CM893" s="161"/>
      <c r="CN893" s="166">
        <f>IF(PMKAFAAPAYER[[#This Row],[ ]]="Payé",PMKAFAAPAYER[[#This Row],[20.08.2025]],0)</f>
        <v>0</v>
      </c>
      <c r="CO893" s="161"/>
      <c r="CP893" s="176">
        <f>IF(PMKAFAAPAYER[[#This Row],[ ]]="Payé",PMKAFAAPAYER[[#This Row],[27.08.2025]],0)</f>
        <v>0</v>
      </c>
      <c r="CQ893" s="18">
        <f t="shared" si="208"/>
        <v>0</v>
      </c>
      <c r="CR893" s="162"/>
      <c r="CS893" s="166">
        <f>IF(PMKAFAAPAYER[[#This Row],[ ]]="Payé",PMKAFAAPAYER[[#This Row],[03.09.2025]],0)</f>
        <v>0</v>
      </c>
      <c r="CT893" s="161"/>
      <c r="CU893" s="166">
        <f>IF(PMKAFAAPAYER[[#This Row],[ ]]="Payé",PMKAFAAPAYER[[#This Row],[10.09.2025]],0)</f>
        <v>0</v>
      </c>
      <c r="CV893" s="161"/>
      <c r="CW893" s="166">
        <f>IF(PMKAFAAPAYER[[#This Row],[ ]]="Payé",PMKAFAAPAYER[[#This Row],[17.09.2025]],0)</f>
        <v>0</v>
      </c>
      <c r="CX893" s="161"/>
      <c r="CY893" s="176">
        <f>IF(PMKAFAAPAYER[[#This Row],[ ]]="Payé",PMKAFAAPAYER[[#This Row],[24.09.2025]],0)</f>
        <v>0</v>
      </c>
      <c r="CZ893" s="17">
        <f t="shared" si="209"/>
        <v>0</v>
      </c>
      <c r="DA893" s="162"/>
      <c r="DB893" s="166">
        <f>IF(PMKAFAAPAYER[[#This Row],[ ]]="Payé",PMKAFAAPAYER[[#This Row],[01.10.2025]],0)</f>
        <v>0</v>
      </c>
      <c r="DC893" s="161"/>
      <c r="DD893" s="166">
        <f>IF(PMKAFAAPAYER[[#This Row],[ ]]="Payé",PMKAFAAPAYER[[#This Row],[08.10.2025]],0)</f>
        <v>0</v>
      </c>
      <c r="DE893" s="161"/>
      <c r="DF893" s="166">
        <f>IF(PMKAFAAPAYER[[#This Row],[ ]]="Payé",PMKAFAAPAYER[[#This Row],[15.10.2025]],0)</f>
        <v>0</v>
      </c>
      <c r="DG893" s="161"/>
      <c r="DH893" s="166">
        <f>IF(PMKAFAAPAYER[[#This Row],[ ]]="Payé",PMKAFAAPAYER[[#This Row],[22.10.2025]],0)</f>
        <v>0</v>
      </c>
      <c r="DI893" s="161"/>
      <c r="DJ893" s="176">
        <f>IF(PMKAFAAPAYER[[#This Row],[ ]]="Payé",PMKAFAAPAYER[[#This Row],[29.10.2025]],0)</f>
        <v>0</v>
      </c>
      <c r="DK893" s="18">
        <f t="shared" si="210"/>
        <v>0</v>
      </c>
      <c r="DL893" s="162"/>
      <c r="DM893" s="166">
        <f>IF(PMKAFAAPAYER[[#This Row],[ ]]="Payé",PMKAFAAPAYER[[#This Row],[05.11.2025]],0)</f>
        <v>0</v>
      </c>
      <c r="DN893" s="161"/>
      <c r="DO893" s="166">
        <f>IF(PMKAFAAPAYER[[#This Row],[ ]]="Payé",PMKAFAAPAYER[[#This Row],[12.11.2025]],0)</f>
        <v>0</v>
      </c>
      <c r="DP893" s="161"/>
      <c r="DQ893" s="166">
        <f>IF(PMKAFAAPAYER[[#This Row],[ ]]="Payé",PMKAFAAPAYER[[#This Row],[19.11.2025]],0)</f>
        <v>0</v>
      </c>
      <c r="DR893" s="161"/>
      <c r="DS893" s="176">
        <f>IF(PMKAFAAPAYER[[#This Row],[ ]]="Payé",PMKAFAAPAYER[[#This Row],[26.11.2025]],0)</f>
        <v>0</v>
      </c>
      <c r="DT893" s="17">
        <f t="shared" si="211"/>
        <v>0</v>
      </c>
      <c r="DU893" s="162"/>
      <c r="DV893" s="166">
        <f>IF(PMKAFAAPAYER[[#This Row],[ ]]="Payé",PMKAFAAPAYER[[#This Row],[03.12.2025]],0)</f>
        <v>0</v>
      </c>
      <c r="DW893" s="161"/>
      <c r="DX893" s="166">
        <f>IF(PMKAFAAPAYER[[#This Row],[ ]]="Payé",PMKAFAAPAYER[[#This Row],[10.12.2025]],0)</f>
        <v>0</v>
      </c>
      <c r="DY893" s="161"/>
      <c r="DZ893" s="166">
        <f>IF(PMKAFAAPAYER[[#This Row],[ ]]="Payé",PMKAFAAPAYER[[#This Row],[17.12.2025]],0)</f>
        <v>0</v>
      </c>
      <c r="EA893" s="161"/>
      <c r="EB893" s="166">
        <f>IF(PMKAFAAPAYER[[#This Row],[ ]]="Payé",PMKAFAAPAYER[[#This Row],[24.12.2025]],0)</f>
        <v>0</v>
      </c>
      <c r="EC893" s="161"/>
      <c r="ED893" s="176">
        <f>IF(PMKAFAAPAYER[[#This Row],[ ]]="Payé",PMKAFAAPAYER[[#This Row],[31.12.2025]],0)</f>
        <v>0</v>
      </c>
      <c r="EE893" s="18">
        <f t="shared" si="212"/>
        <v>0</v>
      </c>
      <c r="EF893" s="11">
        <f t="shared" si="213"/>
        <v>0</v>
      </c>
      <c r="EG893" s="16">
        <f>+PMKAFAAPAYER[[#This Row],[CHF]]-PMKAFAAPAYER[[#This Row],[T2025]]</f>
        <v>0</v>
      </c>
    </row>
    <row r="894" spans="1:137" x14ac:dyDescent="0.3">
      <c r="A894" s="9">
        <f t="shared" si="214"/>
        <v>889</v>
      </c>
      <c r="B894" s="250"/>
      <c r="C894" s="251"/>
      <c r="D894" s="252"/>
      <c r="E894" s="253"/>
      <c r="F894" s="265">
        <f t="shared" si="215"/>
        <v>0</v>
      </c>
      <c r="G894" s="254"/>
      <c r="H894" s="255"/>
      <c r="I894" s="256"/>
      <c r="J894" s="14"/>
      <c r="K894" s="14"/>
      <c r="L894" s="14"/>
      <c r="N894" s="15"/>
      <c r="P894" s="258"/>
      <c r="Q894" s="259"/>
      <c r="R894" s="260"/>
      <c r="S894" s="166">
        <f>IF(PMKAFAAPAYER[[#This Row],[ ]]="Payé",PMKAFAAPAYER[[#This Row],[02.01.2025]],0)</f>
        <v>0</v>
      </c>
      <c r="T894" s="234"/>
      <c r="U894" s="166">
        <f>IF(PMKAFAAPAYER[[#This Row],[ ]]="Payé",PMKAFAAPAYER[[#This Row],[09.01.2025]],0)</f>
        <v>0</v>
      </c>
      <c r="V894" s="234"/>
      <c r="W894" s="166">
        <f>IF(PMKAFAAPAYER[[#This Row],[ ]]="Payé",PMKAFAAPAYER[[#This Row],[16.01.2025]],0)</f>
        <v>0</v>
      </c>
      <c r="X894" s="234"/>
      <c r="Y894" s="166">
        <f>IF(PMKAFAAPAYER[[#This Row],[ ]]="Payé",PMKAFAAPAYER[[#This Row],[23.01.2025]],0)</f>
        <v>0</v>
      </c>
      <c r="Z894" s="234"/>
      <c r="AA894" s="176">
        <f>IF(PMKAFAAPAYER[[#This Row],[ ]]="Payé",PMKAFAAPAYER[[#This Row],[30.01.2025]],0)</f>
        <v>0</v>
      </c>
      <c r="AB894" s="32">
        <f t="shared" si="201"/>
        <v>0</v>
      </c>
      <c r="AC894" s="234"/>
      <c r="AD894" s="166">
        <f>IF(PMKAFAAPAYER[[#This Row],[ ]]="Payé",PMKAFAAPAYER[[#This Row],[06.02.2025]],0)</f>
        <v>0</v>
      </c>
      <c r="AE894" s="234"/>
      <c r="AF894" s="166">
        <f>IF(PMKAFAAPAYER[[#This Row],[ ]]="Payé",PMKAFAAPAYER[[#This Row],[13.02.2025]],0)</f>
        <v>0</v>
      </c>
      <c r="AG894" s="234"/>
      <c r="AH894" s="166">
        <f>IF(PMKAFAAPAYER[[#This Row],[ ]]="Payé",PMKAFAAPAYER[[#This Row],[20.02.2025]],0)</f>
        <v>0</v>
      </c>
      <c r="AI894" s="234"/>
      <c r="AJ894" s="176">
        <f>IF(PMKAFAAPAYER[[#This Row],[ ]]="Payé",PMKAFAAPAYER[[#This Row],[27.02.2025]],0)</f>
        <v>0</v>
      </c>
      <c r="AK894" s="47">
        <f t="shared" si="202"/>
        <v>0</v>
      </c>
      <c r="AL894" s="162"/>
      <c r="AM894" s="166">
        <f>IF(PMKAFAAPAYER[[#This Row],[ ]]="Payé",PMKAFAAPAYER[[#This Row],[05.03.2025]],0)</f>
        <v>0</v>
      </c>
      <c r="AN894" s="161"/>
      <c r="AO894" s="166">
        <f>IF(PMKAFAAPAYER[[#This Row],[ ]]="Payé",PMKAFAAPAYER[[#This Row],[12.03.2025]],0)</f>
        <v>0</v>
      </c>
      <c r="AP894" s="161"/>
      <c r="AQ894" s="166">
        <f>IF(PMKAFAAPAYER[[#This Row],[ ]]="Payé",PMKAFAAPAYER[[#This Row],[19.03.2025]],0)</f>
        <v>0</v>
      </c>
      <c r="AR894" s="161"/>
      <c r="AS894" s="176">
        <f>IF(PMKAFAAPAYER[[#This Row],[ ]]="Payé",PMKAFAAPAYER[[#This Row],[26.03.2025]],0)</f>
        <v>0</v>
      </c>
      <c r="AT894" s="17">
        <f t="shared" si="203"/>
        <v>0</v>
      </c>
      <c r="AU894" s="162"/>
      <c r="AV894" s="166">
        <f>IF(PMKAFAAPAYER[[#This Row],[ ]]="Payé",PMKAFAAPAYER[[#This Row],[02.04.2025]],0)</f>
        <v>0</v>
      </c>
      <c r="AW894" s="161"/>
      <c r="AX894" s="166">
        <f>IF(PMKAFAAPAYER[[#This Row],[ ]]="Payé",PMKAFAAPAYER[[#This Row],[09.04.2025]],0)</f>
        <v>0</v>
      </c>
      <c r="AY894" s="161"/>
      <c r="AZ894" s="166">
        <f>IF(PMKAFAAPAYER[[#This Row],[ ]]="Payé",PMKAFAAPAYER[[#This Row],[16.04.2025]],0)</f>
        <v>0</v>
      </c>
      <c r="BA894" s="161"/>
      <c r="BB894" s="166">
        <f>IF(PMKAFAAPAYER[[#This Row],[ ]]="Payé",PMKAFAAPAYER[[#This Row],[23.04.2025]],0)</f>
        <v>0</v>
      </c>
      <c r="BC894" s="161"/>
      <c r="BD894" s="176">
        <f>IF(PMKAFAAPAYER[[#This Row],[ ]]="Payé",PMKAFAAPAYER[[#This Row],[30.04.2025]],0)</f>
        <v>0</v>
      </c>
      <c r="BE894" s="18">
        <f t="shared" si="204"/>
        <v>0</v>
      </c>
      <c r="BF894" s="162"/>
      <c r="BG894" s="166">
        <f>IF(PMKAFAAPAYER[[#This Row],[ ]]="Payé",PMKAFAAPAYER[[#This Row],[07.05.2025]],0)</f>
        <v>0</v>
      </c>
      <c r="BH894" s="161"/>
      <c r="BI894" s="166">
        <f>IF(PMKAFAAPAYER[[#This Row],[ ]]="Payé",PMKAFAAPAYER[[#This Row],[14.05.2025]],0)</f>
        <v>0</v>
      </c>
      <c r="BJ894" s="161"/>
      <c r="BK894" s="166">
        <f>IF(PMKAFAAPAYER[[#This Row],[ ]]="Payé",PMKAFAAPAYER[[#This Row],[21.05.2025]],0)</f>
        <v>0</v>
      </c>
      <c r="BL894" s="161"/>
      <c r="BM894" s="176">
        <f>IF(PMKAFAAPAYER[[#This Row],[ ]]="Payé",PMKAFAAPAYER[[#This Row],[28.05.2025]],0)</f>
        <v>0</v>
      </c>
      <c r="BN894" s="17">
        <f t="shared" si="205"/>
        <v>0</v>
      </c>
      <c r="BO894" s="162"/>
      <c r="BP894" s="166">
        <f>IF(PMKAFAAPAYER[[#This Row],[ ]]="Payé",PMKAFAAPAYER[[#This Row],[04.06.2025]],0)</f>
        <v>0</v>
      </c>
      <c r="BQ894" s="161"/>
      <c r="BR894" s="166">
        <f>IF(PMKAFAAPAYER[[#This Row],[ ]]="Payé",PMKAFAAPAYER[[#This Row],[11.06.2025]],0)</f>
        <v>0</v>
      </c>
      <c r="BS894" s="161"/>
      <c r="BT894" s="166">
        <f>IF(PMKAFAAPAYER[[#This Row],[ ]]="Payé",PMKAFAAPAYER[[#This Row],[18.06.2025]],0)</f>
        <v>0</v>
      </c>
      <c r="BU894" s="161"/>
      <c r="BV894" s="176">
        <f>IF(PMKAFAAPAYER[[#This Row],[ ]]="Payé",PMKAFAAPAYER[[#This Row],[25.06.2025]],0)</f>
        <v>0</v>
      </c>
      <c r="BW894" s="18">
        <f t="shared" si="206"/>
        <v>0</v>
      </c>
      <c r="BX894" s="162"/>
      <c r="BY894" s="166">
        <f>IF(PMKAFAAPAYER[[#This Row],[ ]]="Payé",PMKAFAAPAYER[[#This Row],[02.07.2025]],0)</f>
        <v>0</v>
      </c>
      <c r="BZ894" s="161"/>
      <c r="CA894" s="166">
        <f>IF(PMKAFAAPAYER[[#This Row],[ ]]="Payé",PMKAFAAPAYER[[#This Row],[09.07.2025]],0)</f>
        <v>0</v>
      </c>
      <c r="CB894" s="161"/>
      <c r="CC894" s="166">
        <f>IF(PMKAFAAPAYER[[#This Row],[ ]]="Payé",PMKAFAAPAYER[[#This Row],[16.07.2025]],0)</f>
        <v>0</v>
      </c>
      <c r="CD894" s="161"/>
      <c r="CE894" s="166">
        <f>IF(PMKAFAAPAYER[[#This Row],[ ]]="Payé",PMKAFAAPAYER[[#This Row],[23.07.2025]],0)</f>
        <v>0</v>
      </c>
      <c r="CF894" s="161"/>
      <c r="CG894" s="176">
        <f>IF(PMKAFAAPAYER[[#This Row],[ ]]="Payé",PMKAFAAPAYER[[#This Row],[30.07.2025]],0)</f>
        <v>0</v>
      </c>
      <c r="CH894" s="17">
        <f t="shared" si="207"/>
        <v>0</v>
      </c>
      <c r="CI894" s="162"/>
      <c r="CJ894" s="166">
        <f>IF(PMKAFAAPAYER[[#This Row],[ ]]="Payé",PMKAFAAPAYER[[#This Row],[06.08.2025]],0)</f>
        <v>0</v>
      </c>
      <c r="CK894" s="161"/>
      <c r="CL894" s="166">
        <f>IF(PMKAFAAPAYER[[#This Row],[ ]]="Payé",PMKAFAAPAYER[[#This Row],[13.08.2025]],0)</f>
        <v>0</v>
      </c>
      <c r="CM894" s="161"/>
      <c r="CN894" s="166">
        <f>IF(PMKAFAAPAYER[[#This Row],[ ]]="Payé",PMKAFAAPAYER[[#This Row],[20.08.2025]],0)</f>
        <v>0</v>
      </c>
      <c r="CO894" s="161"/>
      <c r="CP894" s="176">
        <f>IF(PMKAFAAPAYER[[#This Row],[ ]]="Payé",PMKAFAAPAYER[[#This Row],[27.08.2025]],0)</f>
        <v>0</v>
      </c>
      <c r="CQ894" s="18">
        <f t="shared" si="208"/>
        <v>0</v>
      </c>
      <c r="CR894" s="162"/>
      <c r="CS894" s="166">
        <f>IF(PMKAFAAPAYER[[#This Row],[ ]]="Payé",PMKAFAAPAYER[[#This Row],[03.09.2025]],0)</f>
        <v>0</v>
      </c>
      <c r="CT894" s="161"/>
      <c r="CU894" s="166">
        <f>IF(PMKAFAAPAYER[[#This Row],[ ]]="Payé",PMKAFAAPAYER[[#This Row],[10.09.2025]],0)</f>
        <v>0</v>
      </c>
      <c r="CV894" s="161"/>
      <c r="CW894" s="166">
        <f>IF(PMKAFAAPAYER[[#This Row],[ ]]="Payé",PMKAFAAPAYER[[#This Row],[17.09.2025]],0)</f>
        <v>0</v>
      </c>
      <c r="CX894" s="161"/>
      <c r="CY894" s="176">
        <f>IF(PMKAFAAPAYER[[#This Row],[ ]]="Payé",PMKAFAAPAYER[[#This Row],[24.09.2025]],0)</f>
        <v>0</v>
      </c>
      <c r="CZ894" s="17">
        <f t="shared" si="209"/>
        <v>0</v>
      </c>
      <c r="DA894" s="162"/>
      <c r="DB894" s="166">
        <f>IF(PMKAFAAPAYER[[#This Row],[ ]]="Payé",PMKAFAAPAYER[[#This Row],[01.10.2025]],0)</f>
        <v>0</v>
      </c>
      <c r="DC894" s="161"/>
      <c r="DD894" s="166">
        <f>IF(PMKAFAAPAYER[[#This Row],[ ]]="Payé",PMKAFAAPAYER[[#This Row],[08.10.2025]],0)</f>
        <v>0</v>
      </c>
      <c r="DE894" s="161"/>
      <c r="DF894" s="166">
        <f>IF(PMKAFAAPAYER[[#This Row],[ ]]="Payé",PMKAFAAPAYER[[#This Row],[15.10.2025]],0)</f>
        <v>0</v>
      </c>
      <c r="DG894" s="161"/>
      <c r="DH894" s="166">
        <f>IF(PMKAFAAPAYER[[#This Row],[ ]]="Payé",PMKAFAAPAYER[[#This Row],[22.10.2025]],0)</f>
        <v>0</v>
      </c>
      <c r="DI894" s="161"/>
      <c r="DJ894" s="176">
        <f>IF(PMKAFAAPAYER[[#This Row],[ ]]="Payé",PMKAFAAPAYER[[#This Row],[29.10.2025]],0)</f>
        <v>0</v>
      </c>
      <c r="DK894" s="18">
        <f t="shared" si="210"/>
        <v>0</v>
      </c>
      <c r="DL894" s="162"/>
      <c r="DM894" s="166">
        <f>IF(PMKAFAAPAYER[[#This Row],[ ]]="Payé",PMKAFAAPAYER[[#This Row],[05.11.2025]],0)</f>
        <v>0</v>
      </c>
      <c r="DN894" s="161"/>
      <c r="DO894" s="166">
        <f>IF(PMKAFAAPAYER[[#This Row],[ ]]="Payé",PMKAFAAPAYER[[#This Row],[12.11.2025]],0)</f>
        <v>0</v>
      </c>
      <c r="DP894" s="161"/>
      <c r="DQ894" s="166">
        <f>IF(PMKAFAAPAYER[[#This Row],[ ]]="Payé",PMKAFAAPAYER[[#This Row],[19.11.2025]],0)</f>
        <v>0</v>
      </c>
      <c r="DR894" s="161"/>
      <c r="DS894" s="176">
        <f>IF(PMKAFAAPAYER[[#This Row],[ ]]="Payé",PMKAFAAPAYER[[#This Row],[26.11.2025]],0)</f>
        <v>0</v>
      </c>
      <c r="DT894" s="17">
        <f t="shared" si="211"/>
        <v>0</v>
      </c>
      <c r="DU894" s="162"/>
      <c r="DV894" s="166">
        <f>IF(PMKAFAAPAYER[[#This Row],[ ]]="Payé",PMKAFAAPAYER[[#This Row],[03.12.2025]],0)</f>
        <v>0</v>
      </c>
      <c r="DW894" s="161"/>
      <c r="DX894" s="166">
        <f>IF(PMKAFAAPAYER[[#This Row],[ ]]="Payé",PMKAFAAPAYER[[#This Row],[10.12.2025]],0)</f>
        <v>0</v>
      </c>
      <c r="DY894" s="161"/>
      <c r="DZ894" s="166">
        <f>IF(PMKAFAAPAYER[[#This Row],[ ]]="Payé",PMKAFAAPAYER[[#This Row],[17.12.2025]],0)</f>
        <v>0</v>
      </c>
      <c r="EA894" s="161"/>
      <c r="EB894" s="166">
        <f>IF(PMKAFAAPAYER[[#This Row],[ ]]="Payé",PMKAFAAPAYER[[#This Row],[24.12.2025]],0)</f>
        <v>0</v>
      </c>
      <c r="EC894" s="161"/>
      <c r="ED894" s="176">
        <f>IF(PMKAFAAPAYER[[#This Row],[ ]]="Payé",PMKAFAAPAYER[[#This Row],[31.12.2025]],0)</f>
        <v>0</v>
      </c>
      <c r="EE894" s="18">
        <f t="shared" si="212"/>
        <v>0</v>
      </c>
      <c r="EF894" s="11">
        <f t="shared" si="213"/>
        <v>0</v>
      </c>
      <c r="EG894" s="16">
        <f>+PMKAFAAPAYER[[#This Row],[CHF]]-PMKAFAAPAYER[[#This Row],[T2025]]</f>
        <v>0</v>
      </c>
    </row>
    <row r="895" spans="1:137" x14ac:dyDescent="0.3">
      <c r="A895" s="9">
        <f t="shared" si="214"/>
        <v>890</v>
      </c>
      <c r="B895" s="250"/>
      <c r="C895" s="251"/>
      <c r="D895" s="252"/>
      <c r="E895" s="253"/>
      <c r="F895" s="265">
        <f t="shared" si="215"/>
        <v>0</v>
      </c>
      <c r="G895" s="254"/>
      <c r="H895" s="255"/>
      <c r="I895" s="256"/>
      <c r="J895" s="14"/>
      <c r="K895" s="14"/>
      <c r="L895" s="14"/>
      <c r="N895" s="15"/>
      <c r="P895" s="258"/>
      <c r="Q895" s="259"/>
      <c r="R895" s="260"/>
      <c r="S895" s="166">
        <f>IF(PMKAFAAPAYER[[#This Row],[ ]]="Payé",PMKAFAAPAYER[[#This Row],[02.01.2025]],0)</f>
        <v>0</v>
      </c>
      <c r="T895" s="234"/>
      <c r="U895" s="166">
        <f>IF(PMKAFAAPAYER[[#This Row],[ ]]="Payé",PMKAFAAPAYER[[#This Row],[09.01.2025]],0)</f>
        <v>0</v>
      </c>
      <c r="V895" s="234"/>
      <c r="W895" s="166">
        <f>IF(PMKAFAAPAYER[[#This Row],[ ]]="Payé",PMKAFAAPAYER[[#This Row],[16.01.2025]],0)</f>
        <v>0</v>
      </c>
      <c r="X895" s="234"/>
      <c r="Y895" s="166">
        <f>IF(PMKAFAAPAYER[[#This Row],[ ]]="Payé",PMKAFAAPAYER[[#This Row],[23.01.2025]],0)</f>
        <v>0</v>
      </c>
      <c r="Z895" s="234"/>
      <c r="AA895" s="176">
        <f>IF(PMKAFAAPAYER[[#This Row],[ ]]="Payé",PMKAFAAPAYER[[#This Row],[30.01.2025]],0)</f>
        <v>0</v>
      </c>
      <c r="AB895" s="32">
        <f t="shared" si="201"/>
        <v>0</v>
      </c>
      <c r="AC895" s="234"/>
      <c r="AD895" s="166">
        <f>IF(PMKAFAAPAYER[[#This Row],[ ]]="Payé",PMKAFAAPAYER[[#This Row],[06.02.2025]],0)</f>
        <v>0</v>
      </c>
      <c r="AE895" s="234"/>
      <c r="AF895" s="166">
        <f>IF(PMKAFAAPAYER[[#This Row],[ ]]="Payé",PMKAFAAPAYER[[#This Row],[13.02.2025]],0)</f>
        <v>0</v>
      </c>
      <c r="AG895" s="234"/>
      <c r="AH895" s="166">
        <f>IF(PMKAFAAPAYER[[#This Row],[ ]]="Payé",PMKAFAAPAYER[[#This Row],[20.02.2025]],0)</f>
        <v>0</v>
      </c>
      <c r="AI895" s="234"/>
      <c r="AJ895" s="176">
        <f>IF(PMKAFAAPAYER[[#This Row],[ ]]="Payé",PMKAFAAPAYER[[#This Row],[27.02.2025]],0)</f>
        <v>0</v>
      </c>
      <c r="AK895" s="47">
        <f t="shared" si="202"/>
        <v>0</v>
      </c>
      <c r="AL895" s="162"/>
      <c r="AM895" s="166">
        <f>IF(PMKAFAAPAYER[[#This Row],[ ]]="Payé",PMKAFAAPAYER[[#This Row],[05.03.2025]],0)</f>
        <v>0</v>
      </c>
      <c r="AN895" s="161"/>
      <c r="AO895" s="166">
        <f>IF(PMKAFAAPAYER[[#This Row],[ ]]="Payé",PMKAFAAPAYER[[#This Row],[12.03.2025]],0)</f>
        <v>0</v>
      </c>
      <c r="AP895" s="161"/>
      <c r="AQ895" s="166">
        <f>IF(PMKAFAAPAYER[[#This Row],[ ]]="Payé",PMKAFAAPAYER[[#This Row],[19.03.2025]],0)</f>
        <v>0</v>
      </c>
      <c r="AR895" s="161"/>
      <c r="AS895" s="176">
        <f>IF(PMKAFAAPAYER[[#This Row],[ ]]="Payé",PMKAFAAPAYER[[#This Row],[26.03.2025]],0)</f>
        <v>0</v>
      </c>
      <c r="AT895" s="17">
        <f t="shared" si="203"/>
        <v>0</v>
      </c>
      <c r="AU895" s="162"/>
      <c r="AV895" s="166">
        <f>IF(PMKAFAAPAYER[[#This Row],[ ]]="Payé",PMKAFAAPAYER[[#This Row],[02.04.2025]],0)</f>
        <v>0</v>
      </c>
      <c r="AW895" s="161"/>
      <c r="AX895" s="166">
        <f>IF(PMKAFAAPAYER[[#This Row],[ ]]="Payé",PMKAFAAPAYER[[#This Row],[09.04.2025]],0)</f>
        <v>0</v>
      </c>
      <c r="AY895" s="161"/>
      <c r="AZ895" s="166">
        <f>IF(PMKAFAAPAYER[[#This Row],[ ]]="Payé",PMKAFAAPAYER[[#This Row],[16.04.2025]],0)</f>
        <v>0</v>
      </c>
      <c r="BA895" s="161"/>
      <c r="BB895" s="166">
        <f>IF(PMKAFAAPAYER[[#This Row],[ ]]="Payé",PMKAFAAPAYER[[#This Row],[23.04.2025]],0)</f>
        <v>0</v>
      </c>
      <c r="BC895" s="161"/>
      <c r="BD895" s="176">
        <f>IF(PMKAFAAPAYER[[#This Row],[ ]]="Payé",PMKAFAAPAYER[[#This Row],[30.04.2025]],0)</f>
        <v>0</v>
      </c>
      <c r="BE895" s="18">
        <f t="shared" si="204"/>
        <v>0</v>
      </c>
      <c r="BF895" s="162"/>
      <c r="BG895" s="166">
        <f>IF(PMKAFAAPAYER[[#This Row],[ ]]="Payé",PMKAFAAPAYER[[#This Row],[07.05.2025]],0)</f>
        <v>0</v>
      </c>
      <c r="BH895" s="161"/>
      <c r="BI895" s="166">
        <f>IF(PMKAFAAPAYER[[#This Row],[ ]]="Payé",PMKAFAAPAYER[[#This Row],[14.05.2025]],0)</f>
        <v>0</v>
      </c>
      <c r="BJ895" s="161"/>
      <c r="BK895" s="166">
        <f>IF(PMKAFAAPAYER[[#This Row],[ ]]="Payé",PMKAFAAPAYER[[#This Row],[21.05.2025]],0)</f>
        <v>0</v>
      </c>
      <c r="BL895" s="161"/>
      <c r="BM895" s="176">
        <f>IF(PMKAFAAPAYER[[#This Row],[ ]]="Payé",PMKAFAAPAYER[[#This Row],[28.05.2025]],0)</f>
        <v>0</v>
      </c>
      <c r="BN895" s="17">
        <f t="shared" si="205"/>
        <v>0</v>
      </c>
      <c r="BO895" s="162"/>
      <c r="BP895" s="166">
        <f>IF(PMKAFAAPAYER[[#This Row],[ ]]="Payé",PMKAFAAPAYER[[#This Row],[04.06.2025]],0)</f>
        <v>0</v>
      </c>
      <c r="BQ895" s="161"/>
      <c r="BR895" s="166">
        <f>IF(PMKAFAAPAYER[[#This Row],[ ]]="Payé",PMKAFAAPAYER[[#This Row],[11.06.2025]],0)</f>
        <v>0</v>
      </c>
      <c r="BS895" s="161"/>
      <c r="BT895" s="166">
        <f>IF(PMKAFAAPAYER[[#This Row],[ ]]="Payé",PMKAFAAPAYER[[#This Row],[18.06.2025]],0)</f>
        <v>0</v>
      </c>
      <c r="BU895" s="161"/>
      <c r="BV895" s="176">
        <f>IF(PMKAFAAPAYER[[#This Row],[ ]]="Payé",PMKAFAAPAYER[[#This Row],[25.06.2025]],0)</f>
        <v>0</v>
      </c>
      <c r="BW895" s="18">
        <f t="shared" si="206"/>
        <v>0</v>
      </c>
      <c r="BX895" s="162"/>
      <c r="BY895" s="166">
        <f>IF(PMKAFAAPAYER[[#This Row],[ ]]="Payé",PMKAFAAPAYER[[#This Row],[02.07.2025]],0)</f>
        <v>0</v>
      </c>
      <c r="BZ895" s="161"/>
      <c r="CA895" s="166">
        <f>IF(PMKAFAAPAYER[[#This Row],[ ]]="Payé",PMKAFAAPAYER[[#This Row],[09.07.2025]],0)</f>
        <v>0</v>
      </c>
      <c r="CB895" s="161"/>
      <c r="CC895" s="166">
        <f>IF(PMKAFAAPAYER[[#This Row],[ ]]="Payé",PMKAFAAPAYER[[#This Row],[16.07.2025]],0)</f>
        <v>0</v>
      </c>
      <c r="CD895" s="161"/>
      <c r="CE895" s="166">
        <f>IF(PMKAFAAPAYER[[#This Row],[ ]]="Payé",PMKAFAAPAYER[[#This Row],[23.07.2025]],0)</f>
        <v>0</v>
      </c>
      <c r="CF895" s="161"/>
      <c r="CG895" s="176">
        <f>IF(PMKAFAAPAYER[[#This Row],[ ]]="Payé",PMKAFAAPAYER[[#This Row],[30.07.2025]],0)</f>
        <v>0</v>
      </c>
      <c r="CH895" s="17">
        <f t="shared" si="207"/>
        <v>0</v>
      </c>
      <c r="CI895" s="162"/>
      <c r="CJ895" s="166">
        <f>IF(PMKAFAAPAYER[[#This Row],[ ]]="Payé",PMKAFAAPAYER[[#This Row],[06.08.2025]],0)</f>
        <v>0</v>
      </c>
      <c r="CK895" s="161"/>
      <c r="CL895" s="166">
        <f>IF(PMKAFAAPAYER[[#This Row],[ ]]="Payé",PMKAFAAPAYER[[#This Row],[13.08.2025]],0)</f>
        <v>0</v>
      </c>
      <c r="CM895" s="161"/>
      <c r="CN895" s="166">
        <f>IF(PMKAFAAPAYER[[#This Row],[ ]]="Payé",PMKAFAAPAYER[[#This Row],[20.08.2025]],0)</f>
        <v>0</v>
      </c>
      <c r="CO895" s="161"/>
      <c r="CP895" s="176">
        <f>IF(PMKAFAAPAYER[[#This Row],[ ]]="Payé",PMKAFAAPAYER[[#This Row],[27.08.2025]],0)</f>
        <v>0</v>
      </c>
      <c r="CQ895" s="18">
        <f t="shared" si="208"/>
        <v>0</v>
      </c>
      <c r="CR895" s="162"/>
      <c r="CS895" s="166">
        <f>IF(PMKAFAAPAYER[[#This Row],[ ]]="Payé",PMKAFAAPAYER[[#This Row],[03.09.2025]],0)</f>
        <v>0</v>
      </c>
      <c r="CT895" s="161"/>
      <c r="CU895" s="166">
        <f>IF(PMKAFAAPAYER[[#This Row],[ ]]="Payé",PMKAFAAPAYER[[#This Row],[10.09.2025]],0)</f>
        <v>0</v>
      </c>
      <c r="CV895" s="161"/>
      <c r="CW895" s="166">
        <f>IF(PMKAFAAPAYER[[#This Row],[ ]]="Payé",PMKAFAAPAYER[[#This Row],[17.09.2025]],0)</f>
        <v>0</v>
      </c>
      <c r="CX895" s="161"/>
      <c r="CY895" s="176">
        <f>IF(PMKAFAAPAYER[[#This Row],[ ]]="Payé",PMKAFAAPAYER[[#This Row],[24.09.2025]],0)</f>
        <v>0</v>
      </c>
      <c r="CZ895" s="17">
        <f t="shared" si="209"/>
        <v>0</v>
      </c>
      <c r="DA895" s="162"/>
      <c r="DB895" s="166">
        <f>IF(PMKAFAAPAYER[[#This Row],[ ]]="Payé",PMKAFAAPAYER[[#This Row],[01.10.2025]],0)</f>
        <v>0</v>
      </c>
      <c r="DC895" s="161"/>
      <c r="DD895" s="166">
        <f>IF(PMKAFAAPAYER[[#This Row],[ ]]="Payé",PMKAFAAPAYER[[#This Row],[08.10.2025]],0)</f>
        <v>0</v>
      </c>
      <c r="DE895" s="161"/>
      <c r="DF895" s="166">
        <f>IF(PMKAFAAPAYER[[#This Row],[ ]]="Payé",PMKAFAAPAYER[[#This Row],[15.10.2025]],0)</f>
        <v>0</v>
      </c>
      <c r="DG895" s="161"/>
      <c r="DH895" s="166">
        <f>IF(PMKAFAAPAYER[[#This Row],[ ]]="Payé",PMKAFAAPAYER[[#This Row],[22.10.2025]],0)</f>
        <v>0</v>
      </c>
      <c r="DI895" s="161"/>
      <c r="DJ895" s="176">
        <f>IF(PMKAFAAPAYER[[#This Row],[ ]]="Payé",PMKAFAAPAYER[[#This Row],[29.10.2025]],0)</f>
        <v>0</v>
      </c>
      <c r="DK895" s="18">
        <f t="shared" si="210"/>
        <v>0</v>
      </c>
      <c r="DL895" s="162"/>
      <c r="DM895" s="166">
        <f>IF(PMKAFAAPAYER[[#This Row],[ ]]="Payé",PMKAFAAPAYER[[#This Row],[05.11.2025]],0)</f>
        <v>0</v>
      </c>
      <c r="DN895" s="161"/>
      <c r="DO895" s="166">
        <f>IF(PMKAFAAPAYER[[#This Row],[ ]]="Payé",PMKAFAAPAYER[[#This Row],[12.11.2025]],0)</f>
        <v>0</v>
      </c>
      <c r="DP895" s="161"/>
      <c r="DQ895" s="166">
        <f>IF(PMKAFAAPAYER[[#This Row],[ ]]="Payé",PMKAFAAPAYER[[#This Row],[19.11.2025]],0)</f>
        <v>0</v>
      </c>
      <c r="DR895" s="161"/>
      <c r="DS895" s="176">
        <f>IF(PMKAFAAPAYER[[#This Row],[ ]]="Payé",PMKAFAAPAYER[[#This Row],[26.11.2025]],0)</f>
        <v>0</v>
      </c>
      <c r="DT895" s="17">
        <f t="shared" si="211"/>
        <v>0</v>
      </c>
      <c r="DU895" s="162"/>
      <c r="DV895" s="166">
        <f>IF(PMKAFAAPAYER[[#This Row],[ ]]="Payé",PMKAFAAPAYER[[#This Row],[03.12.2025]],0)</f>
        <v>0</v>
      </c>
      <c r="DW895" s="161"/>
      <c r="DX895" s="166">
        <f>IF(PMKAFAAPAYER[[#This Row],[ ]]="Payé",PMKAFAAPAYER[[#This Row],[10.12.2025]],0)</f>
        <v>0</v>
      </c>
      <c r="DY895" s="161"/>
      <c r="DZ895" s="166">
        <f>IF(PMKAFAAPAYER[[#This Row],[ ]]="Payé",PMKAFAAPAYER[[#This Row],[17.12.2025]],0)</f>
        <v>0</v>
      </c>
      <c r="EA895" s="161"/>
      <c r="EB895" s="166">
        <f>IF(PMKAFAAPAYER[[#This Row],[ ]]="Payé",PMKAFAAPAYER[[#This Row],[24.12.2025]],0)</f>
        <v>0</v>
      </c>
      <c r="EC895" s="161"/>
      <c r="ED895" s="176">
        <f>IF(PMKAFAAPAYER[[#This Row],[ ]]="Payé",PMKAFAAPAYER[[#This Row],[31.12.2025]],0)</f>
        <v>0</v>
      </c>
      <c r="EE895" s="18">
        <f t="shared" si="212"/>
        <v>0</v>
      </c>
      <c r="EF895" s="11">
        <f t="shared" si="213"/>
        <v>0</v>
      </c>
      <c r="EG895" s="16">
        <f>+PMKAFAAPAYER[[#This Row],[CHF]]-PMKAFAAPAYER[[#This Row],[T2025]]</f>
        <v>0</v>
      </c>
    </row>
    <row r="896" spans="1:137" x14ac:dyDescent="0.3">
      <c r="A896" s="9">
        <f t="shared" si="214"/>
        <v>891</v>
      </c>
      <c r="B896" s="250"/>
      <c r="C896" s="251"/>
      <c r="D896" s="252"/>
      <c r="E896" s="253"/>
      <c r="F896" s="265">
        <f t="shared" si="215"/>
        <v>0</v>
      </c>
      <c r="G896" s="254"/>
      <c r="H896" s="255"/>
      <c r="I896" s="256"/>
      <c r="J896" s="14"/>
      <c r="K896" s="14"/>
      <c r="L896" s="14"/>
      <c r="N896" s="15"/>
      <c r="P896" s="258"/>
      <c r="Q896" s="259"/>
      <c r="R896" s="260"/>
      <c r="S896" s="166">
        <f>IF(PMKAFAAPAYER[[#This Row],[ ]]="Payé",PMKAFAAPAYER[[#This Row],[02.01.2025]],0)</f>
        <v>0</v>
      </c>
      <c r="T896" s="234"/>
      <c r="U896" s="166">
        <f>IF(PMKAFAAPAYER[[#This Row],[ ]]="Payé",PMKAFAAPAYER[[#This Row],[09.01.2025]],0)</f>
        <v>0</v>
      </c>
      <c r="V896" s="234"/>
      <c r="W896" s="166">
        <f>IF(PMKAFAAPAYER[[#This Row],[ ]]="Payé",PMKAFAAPAYER[[#This Row],[16.01.2025]],0)</f>
        <v>0</v>
      </c>
      <c r="X896" s="234"/>
      <c r="Y896" s="166">
        <f>IF(PMKAFAAPAYER[[#This Row],[ ]]="Payé",PMKAFAAPAYER[[#This Row],[23.01.2025]],0)</f>
        <v>0</v>
      </c>
      <c r="Z896" s="234"/>
      <c r="AA896" s="176">
        <f>IF(PMKAFAAPAYER[[#This Row],[ ]]="Payé",PMKAFAAPAYER[[#This Row],[30.01.2025]],0)</f>
        <v>0</v>
      </c>
      <c r="AB896" s="32">
        <f t="shared" si="201"/>
        <v>0</v>
      </c>
      <c r="AC896" s="234"/>
      <c r="AD896" s="166">
        <f>IF(PMKAFAAPAYER[[#This Row],[ ]]="Payé",PMKAFAAPAYER[[#This Row],[06.02.2025]],0)</f>
        <v>0</v>
      </c>
      <c r="AE896" s="234"/>
      <c r="AF896" s="166">
        <f>IF(PMKAFAAPAYER[[#This Row],[ ]]="Payé",PMKAFAAPAYER[[#This Row],[13.02.2025]],0)</f>
        <v>0</v>
      </c>
      <c r="AG896" s="234"/>
      <c r="AH896" s="166">
        <f>IF(PMKAFAAPAYER[[#This Row],[ ]]="Payé",PMKAFAAPAYER[[#This Row],[20.02.2025]],0)</f>
        <v>0</v>
      </c>
      <c r="AI896" s="234"/>
      <c r="AJ896" s="176">
        <f>IF(PMKAFAAPAYER[[#This Row],[ ]]="Payé",PMKAFAAPAYER[[#This Row],[27.02.2025]],0)</f>
        <v>0</v>
      </c>
      <c r="AK896" s="47">
        <f t="shared" si="202"/>
        <v>0</v>
      </c>
      <c r="AL896" s="162"/>
      <c r="AM896" s="166">
        <f>IF(PMKAFAAPAYER[[#This Row],[ ]]="Payé",PMKAFAAPAYER[[#This Row],[05.03.2025]],0)</f>
        <v>0</v>
      </c>
      <c r="AN896" s="161"/>
      <c r="AO896" s="166">
        <f>IF(PMKAFAAPAYER[[#This Row],[ ]]="Payé",PMKAFAAPAYER[[#This Row],[12.03.2025]],0)</f>
        <v>0</v>
      </c>
      <c r="AP896" s="161"/>
      <c r="AQ896" s="166">
        <f>IF(PMKAFAAPAYER[[#This Row],[ ]]="Payé",PMKAFAAPAYER[[#This Row],[19.03.2025]],0)</f>
        <v>0</v>
      </c>
      <c r="AR896" s="161"/>
      <c r="AS896" s="176">
        <f>IF(PMKAFAAPAYER[[#This Row],[ ]]="Payé",PMKAFAAPAYER[[#This Row],[26.03.2025]],0)</f>
        <v>0</v>
      </c>
      <c r="AT896" s="17">
        <f t="shared" si="203"/>
        <v>0</v>
      </c>
      <c r="AU896" s="162"/>
      <c r="AV896" s="166">
        <f>IF(PMKAFAAPAYER[[#This Row],[ ]]="Payé",PMKAFAAPAYER[[#This Row],[02.04.2025]],0)</f>
        <v>0</v>
      </c>
      <c r="AW896" s="161"/>
      <c r="AX896" s="166">
        <f>IF(PMKAFAAPAYER[[#This Row],[ ]]="Payé",PMKAFAAPAYER[[#This Row],[09.04.2025]],0)</f>
        <v>0</v>
      </c>
      <c r="AY896" s="161"/>
      <c r="AZ896" s="166">
        <f>IF(PMKAFAAPAYER[[#This Row],[ ]]="Payé",PMKAFAAPAYER[[#This Row],[16.04.2025]],0)</f>
        <v>0</v>
      </c>
      <c r="BA896" s="161"/>
      <c r="BB896" s="166">
        <f>IF(PMKAFAAPAYER[[#This Row],[ ]]="Payé",PMKAFAAPAYER[[#This Row],[23.04.2025]],0)</f>
        <v>0</v>
      </c>
      <c r="BC896" s="161"/>
      <c r="BD896" s="176">
        <f>IF(PMKAFAAPAYER[[#This Row],[ ]]="Payé",PMKAFAAPAYER[[#This Row],[30.04.2025]],0)</f>
        <v>0</v>
      </c>
      <c r="BE896" s="18">
        <f t="shared" si="204"/>
        <v>0</v>
      </c>
      <c r="BF896" s="162"/>
      <c r="BG896" s="166">
        <f>IF(PMKAFAAPAYER[[#This Row],[ ]]="Payé",PMKAFAAPAYER[[#This Row],[07.05.2025]],0)</f>
        <v>0</v>
      </c>
      <c r="BH896" s="161"/>
      <c r="BI896" s="166">
        <f>IF(PMKAFAAPAYER[[#This Row],[ ]]="Payé",PMKAFAAPAYER[[#This Row],[14.05.2025]],0)</f>
        <v>0</v>
      </c>
      <c r="BJ896" s="161"/>
      <c r="BK896" s="166">
        <f>IF(PMKAFAAPAYER[[#This Row],[ ]]="Payé",PMKAFAAPAYER[[#This Row],[21.05.2025]],0)</f>
        <v>0</v>
      </c>
      <c r="BL896" s="161"/>
      <c r="BM896" s="176">
        <f>IF(PMKAFAAPAYER[[#This Row],[ ]]="Payé",PMKAFAAPAYER[[#This Row],[28.05.2025]],0)</f>
        <v>0</v>
      </c>
      <c r="BN896" s="17">
        <f t="shared" si="205"/>
        <v>0</v>
      </c>
      <c r="BO896" s="162"/>
      <c r="BP896" s="166">
        <f>IF(PMKAFAAPAYER[[#This Row],[ ]]="Payé",PMKAFAAPAYER[[#This Row],[04.06.2025]],0)</f>
        <v>0</v>
      </c>
      <c r="BQ896" s="161"/>
      <c r="BR896" s="166">
        <f>IF(PMKAFAAPAYER[[#This Row],[ ]]="Payé",PMKAFAAPAYER[[#This Row],[11.06.2025]],0)</f>
        <v>0</v>
      </c>
      <c r="BS896" s="161"/>
      <c r="BT896" s="166">
        <f>IF(PMKAFAAPAYER[[#This Row],[ ]]="Payé",PMKAFAAPAYER[[#This Row],[18.06.2025]],0)</f>
        <v>0</v>
      </c>
      <c r="BU896" s="161"/>
      <c r="BV896" s="176">
        <f>IF(PMKAFAAPAYER[[#This Row],[ ]]="Payé",PMKAFAAPAYER[[#This Row],[25.06.2025]],0)</f>
        <v>0</v>
      </c>
      <c r="BW896" s="18">
        <f t="shared" si="206"/>
        <v>0</v>
      </c>
      <c r="BX896" s="162"/>
      <c r="BY896" s="166">
        <f>IF(PMKAFAAPAYER[[#This Row],[ ]]="Payé",PMKAFAAPAYER[[#This Row],[02.07.2025]],0)</f>
        <v>0</v>
      </c>
      <c r="BZ896" s="161"/>
      <c r="CA896" s="166">
        <f>IF(PMKAFAAPAYER[[#This Row],[ ]]="Payé",PMKAFAAPAYER[[#This Row],[09.07.2025]],0)</f>
        <v>0</v>
      </c>
      <c r="CB896" s="161"/>
      <c r="CC896" s="166">
        <f>IF(PMKAFAAPAYER[[#This Row],[ ]]="Payé",PMKAFAAPAYER[[#This Row],[16.07.2025]],0)</f>
        <v>0</v>
      </c>
      <c r="CD896" s="161"/>
      <c r="CE896" s="166">
        <f>IF(PMKAFAAPAYER[[#This Row],[ ]]="Payé",PMKAFAAPAYER[[#This Row],[23.07.2025]],0)</f>
        <v>0</v>
      </c>
      <c r="CF896" s="161"/>
      <c r="CG896" s="176">
        <f>IF(PMKAFAAPAYER[[#This Row],[ ]]="Payé",PMKAFAAPAYER[[#This Row],[30.07.2025]],0)</f>
        <v>0</v>
      </c>
      <c r="CH896" s="17">
        <f t="shared" si="207"/>
        <v>0</v>
      </c>
      <c r="CI896" s="162"/>
      <c r="CJ896" s="166">
        <f>IF(PMKAFAAPAYER[[#This Row],[ ]]="Payé",PMKAFAAPAYER[[#This Row],[06.08.2025]],0)</f>
        <v>0</v>
      </c>
      <c r="CK896" s="161"/>
      <c r="CL896" s="166">
        <f>IF(PMKAFAAPAYER[[#This Row],[ ]]="Payé",PMKAFAAPAYER[[#This Row],[13.08.2025]],0)</f>
        <v>0</v>
      </c>
      <c r="CM896" s="161"/>
      <c r="CN896" s="166">
        <f>IF(PMKAFAAPAYER[[#This Row],[ ]]="Payé",PMKAFAAPAYER[[#This Row],[20.08.2025]],0)</f>
        <v>0</v>
      </c>
      <c r="CO896" s="161"/>
      <c r="CP896" s="176">
        <f>IF(PMKAFAAPAYER[[#This Row],[ ]]="Payé",PMKAFAAPAYER[[#This Row],[27.08.2025]],0)</f>
        <v>0</v>
      </c>
      <c r="CQ896" s="18">
        <f t="shared" si="208"/>
        <v>0</v>
      </c>
      <c r="CR896" s="162"/>
      <c r="CS896" s="166">
        <f>IF(PMKAFAAPAYER[[#This Row],[ ]]="Payé",PMKAFAAPAYER[[#This Row],[03.09.2025]],0)</f>
        <v>0</v>
      </c>
      <c r="CT896" s="161"/>
      <c r="CU896" s="166">
        <f>IF(PMKAFAAPAYER[[#This Row],[ ]]="Payé",PMKAFAAPAYER[[#This Row],[10.09.2025]],0)</f>
        <v>0</v>
      </c>
      <c r="CV896" s="161"/>
      <c r="CW896" s="166">
        <f>IF(PMKAFAAPAYER[[#This Row],[ ]]="Payé",PMKAFAAPAYER[[#This Row],[17.09.2025]],0)</f>
        <v>0</v>
      </c>
      <c r="CX896" s="161"/>
      <c r="CY896" s="176">
        <f>IF(PMKAFAAPAYER[[#This Row],[ ]]="Payé",PMKAFAAPAYER[[#This Row],[24.09.2025]],0)</f>
        <v>0</v>
      </c>
      <c r="CZ896" s="17">
        <f t="shared" si="209"/>
        <v>0</v>
      </c>
      <c r="DA896" s="162"/>
      <c r="DB896" s="166">
        <f>IF(PMKAFAAPAYER[[#This Row],[ ]]="Payé",PMKAFAAPAYER[[#This Row],[01.10.2025]],0)</f>
        <v>0</v>
      </c>
      <c r="DC896" s="161"/>
      <c r="DD896" s="166">
        <f>IF(PMKAFAAPAYER[[#This Row],[ ]]="Payé",PMKAFAAPAYER[[#This Row],[08.10.2025]],0)</f>
        <v>0</v>
      </c>
      <c r="DE896" s="161"/>
      <c r="DF896" s="166">
        <f>IF(PMKAFAAPAYER[[#This Row],[ ]]="Payé",PMKAFAAPAYER[[#This Row],[15.10.2025]],0)</f>
        <v>0</v>
      </c>
      <c r="DG896" s="161"/>
      <c r="DH896" s="166">
        <f>IF(PMKAFAAPAYER[[#This Row],[ ]]="Payé",PMKAFAAPAYER[[#This Row],[22.10.2025]],0)</f>
        <v>0</v>
      </c>
      <c r="DI896" s="161"/>
      <c r="DJ896" s="176">
        <f>IF(PMKAFAAPAYER[[#This Row],[ ]]="Payé",PMKAFAAPAYER[[#This Row],[29.10.2025]],0)</f>
        <v>0</v>
      </c>
      <c r="DK896" s="18">
        <f t="shared" si="210"/>
        <v>0</v>
      </c>
      <c r="DL896" s="162"/>
      <c r="DM896" s="166">
        <f>IF(PMKAFAAPAYER[[#This Row],[ ]]="Payé",PMKAFAAPAYER[[#This Row],[05.11.2025]],0)</f>
        <v>0</v>
      </c>
      <c r="DN896" s="161"/>
      <c r="DO896" s="166">
        <f>IF(PMKAFAAPAYER[[#This Row],[ ]]="Payé",PMKAFAAPAYER[[#This Row],[12.11.2025]],0)</f>
        <v>0</v>
      </c>
      <c r="DP896" s="161"/>
      <c r="DQ896" s="166">
        <f>IF(PMKAFAAPAYER[[#This Row],[ ]]="Payé",PMKAFAAPAYER[[#This Row],[19.11.2025]],0)</f>
        <v>0</v>
      </c>
      <c r="DR896" s="161"/>
      <c r="DS896" s="176">
        <f>IF(PMKAFAAPAYER[[#This Row],[ ]]="Payé",PMKAFAAPAYER[[#This Row],[26.11.2025]],0)</f>
        <v>0</v>
      </c>
      <c r="DT896" s="17">
        <f t="shared" si="211"/>
        <v>0</v>
      </c>
      <c r="DU896" s="162"/>
      <c r="DV896" s="166">
        <f>IF(PMKAFAAPAYER[[#This Row],[ ]]="Payé",PMKAFAAPAYER[[#This Row],[03.12.2025]],0)</f>
        <v>0</v>
      </c>
      <c r="DW896" s="161"/>
      <c r="DX896" s="166">
        <f>IF(PMKAFAAPAYER[[#This Row],[ ]]="Payé",PMKAFAAPAYER[[#This Row],[10.12.2025]],0)</f>
        <v>0</v>
      </c>
      <c r="DY896" s="161"/>
      <c r="DZ896" s="166">
        <f>IF(PMKAFAAPAYER[[#This Row],[ ]]="Payé",PMKAFAAPAYER[[#This Row],[17.12.2025]],0)</f>
        <v>0</v>
      </c>
      <c r="EA896" s="161"/>
      <c r="EB896" s="166">
        <f>IF(PMKAFAAPAYER[[#This Row],[ ]]="Payé",PMKAFAAPAYER[[#This Row],[24.12.2025]],0)</f>
        <v>0</v>
      </c>
      <c r="EC896" s="161"/>
      <c r="ED896" s="176">
        <f>IF(PMKAFAAPAYER[[#This Row],[ ]]="Payé",PMKAFAAPAYER[[#This Row],[31.12.2025]],0)</f>
        <v>0</v>
      </c>
      <c r="EE896" s="18">
        <f t="shared" si="212"/>
        <v>0</v>
      </c>
      <c r="EF896" s="11">
        <f t="shared" si="213"/>
        <v>0</v>
      </c>
      <c r="EG896" s="16">
        <f>+PMKAFAAPAYER[[#This Row],[CHF]]-PMKAFAAPAYER[[#This Row],[T2025]]</f>
        <v>0</v>
      </c>
    </row>
    <row r="897" spans="1:137" x14ac:dyDescent="0.3">
      <c r="A897" s="9">
        <f t="shared" si="214"/>
        <v>892</v>
      </c>
      <c r="B897" s="250"/>
      <c r="C897" s="251"/>
      <c r="D897" s="252"/>
      <c r="E897" s="253"/>
      <c r="F897" s="265">
        <f t="shared" si="215"/>
        <v>0</v>
      </c>
      <c r="G897" s="254"/>
      <c r="H897" s="255"/>
      <c r="I897" s="256"/>
      <c r="J897" s="14"/>
      <c r="K897" s="14"/>
      <c r="L897" s="14"/>
      <c r="N897" s="15"/>
      <c r="P897" s="258"/>
      <c r="Q897" s="259"/>
      <c r="R897" s="260"/>
      <c r="S897" s="166">
        <f>IF(PMKAFAAPAYER[[#This Row],[ ]]="Payé",PMKAFAAPAYER[[#This Row],[02.01.2025]],0)</f>
        <v>0</v>
      </c>
      <c r="T897" s="234"/>
      <c r="U897" s="166">
        <f>IF(PMKAFAAPAYER[[#This Row],[ ]]="Payé",PMKAFAAPAYER[[#This Row],[09.01.2025]],0)</f>
        <v>0</v>
      </c>
      <c r="V897" s="234"/>
      <c r="W897" s="166">
        <f>IF(PMKAFAAPAYER[[#This Row],[ ]]="Payé",PMKAFAAPAYER[[#This Row],[16.01.2025]],0)</f>
        <v>0</v>
      </c>
      <c r="X897" s="234"/>
      <c r="Y897" s="166">
        <f>IF(PMKAFAAPAYER[[#This Row],[ ]]="Payé",PMKAFAAPAYER[[#This Row],[23.01.2025]],0)</f>
        <v>0</v>
      </c>
      <c r="Z897" s="234"/>
      <c r="AA897" s="176">
        <f>IF(PMKAFAAPAYER[[#This Row],[ ]]="Payé",PMKAFAAPAYER[[#This Row],[30.01.2025]],0)</f>
        <v>0</v>
      </c>
      <c r="AB897" s="32">
        <f t="shared" si="201"/>
        <v>0</v>
      </c>
      <c r="AC897" s="234"/>
      <c r="AD897" s="166">
        <f>IF(PMKAFAAPAYER[[#This Row],[ ]]="Payé",PMKAFAAPAYER[[#This Row],[06.02.2025]],0)</f>
        <v>0</v>
      </c>
      <c r="AE897" s="234"/>
      <c r="AF897" s="166">
        <f>IF(PMKAFAAPAYER[[#This Row],[ ]]="Payé",PMKAFAAPAYER[[#This Row],[13.02.2025]],0)</f>
        <v>0</v>
      </c>
      <c r="AG897" s="234"/>
      <c r="AH897" s="166">
        <f>IF(PMKAFAAPAYER[[#This Row],[ ]]="Payé",PMKAFAAPAYER[[#This Row],[20.02.2025]],0)</f>
        <v>0</v>
      </c>
      <c r="AI897" s="234"/>
      <c r="AJ897" s="176">
        <f>IF(PMKAFAAPAYER[[#This Row],[ ]]="Payé",PMKAFAAPAYER[[#This Row],[27.02.2025]],0)</f>
        <v>0</v>
      </c>
      <c r="AK897" s="47">
        <f t="shared" si="202"/>
        <v>0</v>
      </c>
      <c r="AL897" s="162"/>
      <c r="AM897" s="166">
        <f>IF(PMKAFAAPAYER[[#This Row],[ ]]="Payé",PMKAFAAPAYER[[#This Row],[05.03.2025]],0)</f>
        <v>0</v>
      </c>
      <c r="AN897" s="161"/>
      <c r="AO897" s="166">
        <f>IF(PMKAFAAPAYER[[#This Row],[ ]]="Payé",PMKAFAAPAYER[[#This Row],[12.03.2025]],0)</f>
        <v>0</v>
      </c>
      <c r="AP897" s="161"/>
      <c r="AQ897" s="166">
        <f>IF(PMKAFAAPAYER[[#This Row],[ ]]="Payé",PMKAFAAPAYER[[#This Row],[19.03.2025]],0)</f>
        <v>0</v>
      </c>
      <c r="AR897" s="161"/>
      <c r="AS897" s="176">
        <f>IF(PMKAFAAPAYER[[#This Row],[ ]]="Payé",PMKAFAAPAYER[[#This Row],[26.03.2025]],0)</f>
        <v>0</v>
      </c>
      <c r="AT897" s="17">
        <f t="shared" si="203"/>
        <v>0</v>
      </c>
      <c r="AU897" s="162"/>
      <c r="AV897" s="166">
        <f>IF(PMKAFAAPAYER[[#This Row],[ ]]="Payé",PMKAFAAPAYER[[#This Row],[02.04.2025]],0)</f>
        <v>0</v>
      </c>
      <c r="AW897" s="161"/>
      <c r="AX897" s="166">
        <f>IF(PMKAFAAPAYER[[#This Row],[ ]]="Payé",PMKAFAAPAYER[[#This Row],[09.04.2025]],0)</f>
        <v>0</v>
      </c>
      <c r="AY897" s="161"/>
      <c r="AZ897" s="166">
        <f>IF(PMKAFAAPAYER[[#This Row],[ ]]="Payé",PMKAFAAPAYER[[#This Row],[16.04.2025]],0)</f>
        <v>0</v>
      </c>
      <c r="BA897" s="161"/>
      <c r="BB897" s="166">
        <f>IF(PMKAFAAPAYER[[#This Row],[ ]]="Payé",PMKAFAAPAYER[[#This Row],[23.04.2025]],0)</f>
        <v>0</v>
      </c>
      <c r="BC897" s="161"/>
      <c r="BD897" s="176">
        <f>IF(PMKAFAAPAYER[[#This Row],[ ]]="Payé",PMKAFAAPAYER[[#This Row],[30.04.2025]],0)</f>
        <v>0</v>
      </c>
      <c r="BE897" s="18">
        <f t="shared" si="204"/>
        <v>0</v>
      </c>
      <c r="BF897" s="162"/>
      <c r="BG897" s="166">
        <f>IF(PMKAFAAPAYER[[#This Row],[ ]]="Payé",PMKAFAAPAYER[[#This Row],[07.05.2025]],0)</f>
        <v>0</v>
      </c>
      <c r="BH897" s="161"/>
      <c r="BI897" s="166">
        <f>IF(PMKAFAAPAYER[[#This Row],[ ]]="Payé",PMKAFAAPAYER[[#This Row],[14.05.2025]],0)</f>
        <v>0</v>
      </c>
      <c r="BJ897" s="161"/>
      <c r="BK897" s="166">
        <f>IF(PMKAFAAPAYER[[#This Row],[ ]]="Payé",PMKAFAAPAYER[[#This Row],[21.05.2025]],0)</f>
        <v>0</v>
      </c>
      <c r="BL897" s="161"/>
      <c r="BM897" s="176">
        <f>IF(PMKAFAAPAYER[[#This Row],[ ]]="Payé",PMKAFAAPAYER[[#This Row],[28.05.2025]],0)</f>
        <v>0</v>
      </c>
      <c r="BN897" s="17">
        <f t="shared" si="205"/>
        <v>0</v>
      </c>
      <c r="BO897" s="162"/>
      <c r="BP897" s="166">
        <f>IF(PMKAFAAPAYER[[#This Row],[ ]]="Payé",PMKAFAAPAYER[[#This Row],[04.06.2025]],0)</f>
        <v>0</v>
      </c>
      <c r="BQ897" s="161"/>
      <c r="BR897" s="166">
        <f>IF(PMKAFAAPAYER[[#This Row],[ ]]="Payé",PMKAFAAPAYER[[#This Row],[11.06.2025]],0)</f>
        <v>0</v>
      </c>
      <c r="BS897" s="161"/>
      <c r="BT897" s="166">
        <f>IF(PMKAFAAPAYER[[#This Row],[ ]]="Payé",PMKAFAAPAYER[[#This Row],[18.06.2025]],0)</f>
        <v>0</v>
      </c>
      <c r="BU897" s="161"/>
      <c r="BV897" s="176">
        <f>IF(PMKAFAAPAYER[[#This Row],[ ]]="Payé",PMKAFAAPAYER[[#This Row],[25.06.2025]],0)</f>
        <v>0</v>
      </c>
      <c r="BW897" s="18">
        <f t="shared" si="206"/>
        <v>0</v>
      </c>
      <c r="BX897" s="162"/>
      <c r="BY897" s="166">
        <f>IF(PMKAFAAPAYER[[#This Row],[ ]]="Payé",PMKAFAAPAYER[[#This Row],[02.07.2025]],0)</f>
        <v>0</v>
      </c>
      <c r="BZ897" s="161"/>
      <c r="CA897" s="166">
        <f>IF(PMKAFAAPAYER[[#This Row],[ ]]="Payé",PMKAFAAPAYER[[#This Row],[09.07.2025]],0)</f>
        <v>0</v>
      </c>
      <c r="CB897" s="161"/>
      <c r="CC897" s="166">
        <f>IF(PMKAFAAPAYER[[#This Row],[ ]]="Payé",PMKAFAAPAYER[[#This Row],[16.07.2025]],0)</f>
        <v>0</v>
      </c>
      <c r="CD897" s="161"/>
      <c r="CE897" s="166">
        <f>IF(PMKAFAAPAYER[[#This Row],[ ]]="Payé",PMKAFAAPAYER[[#This Row],[23.07.2025]],0)</f>
        <v>0</v>
      </c>
      <c r="CF897" s="161"/>
      <c r="CG897" s="176">
        <f>IF(PMKAFAAPAYER[[#This Row],[ ]]="Payé",PMKAFAAPAYER[[#This Row],[30.07.2025]],0)</f>
        <v>0</v>
      </c>
      <c r="CH897" s="17">
        <f t="shared" si="207"/>
        <v>0</v>
      </c>
      <c r="CI897" s="162"/>
      <c r="CJ897" s="166">
        <f>IF(PMKAFAAPAYER[[#This Row],[ ]]="Payé",PMKAFAAPAYER[[#This Row],[06.08.2025]],0)</f>
        <v>0</v>
      </c>
      <c r="CK897" s="161"/>
      <c r="CL897" s="166">
        <f>IF(PMKAFAAPAYER[[#This Row],[ ]]="Payé",PMKAFAAPAYER[[#This Row],[13.08.2025]],0)</f>
        <v>0</v>
      </c>
      <c r="CM897" s="161"/>
      <c r="CN897" s="166">
        <f>IF(PMKAFAAPAYER[[#This Row],[ ]]="Payé",PMKAFAAPAYER[[#This Row],[20.08.2025]],0)</f>
        <v>0</v>
      </c>
      <c r="CO897" s="161"/>
      <c r="CP897" s="176">
        <f>IF(PMKAFAAPAYER[[#This Row],[ ]]="Payé",PMKAFAAPAYER[[#This Row],[27.08.2025]],0)</f>
        <v>0</v>
      </c>
      <c r="CQ897" s="18">
        <f t="shared" si="208"/>
        <v>0</v>
      </c>
      <c r="CR897" s="162"/>
      <c r="CS897" s="166">
        <f>IF(PMKAFAAPAYER[[#This Row],[ ]]="Payé",PMKAFAAPAYER[[#This Row],[03.09.2025]],0)</f>
        <v>0</v>
      </c>
      <c r="CT897" s="161"/>
      <c r="CU897" s="166">
        <f>IF(PMKAFAAPAYER[[#This Row],[ ]]="Payé",PMKAFAAPAYER[[#This Row],[10.09.2025]],0)</f>
        <v>0</v>
      </c>
      <c r="CV897" s="161"/>
      <c r="CW897" s="166">
        <f>IF(PMKAFAAPAYER[[#This Row],[ ]]="Payé",PMKAFAAPAYER[[#This Row],[17.09.2025]],0)</f>
        <v>0</v>
      </c>
      <c r="CX897" s="161"/>
      <c r="CY897" s="176">
        <f>IF(PMKAFAAPAYER[[#This Row],[ ]]="Payé",PMKAFAAPAYER[[#This Row],[24.09.2025]],0)</f>
        <v>0</v>
      </c>
      <c r="CZ897" s="17">
        <f t="shared" si="209"/>
        <v>0</v>
      </c>
      <c r="DA897" s="162"/>
      <c r="DB897" s="166">
        <f>IF(PMKAFAAPAYER[[#This Row],[ ]]="Payé",PMKAFAAPAYER[[#This Row],[01.10.2025]],0)</f>
        <v>0</v>
      </c>
      <c r="DC897" s="161"/>
      <c r="DD897" s="166">
        <f>IF(PMKAFAAPAYER[[#This Row],[ ]]="Payé",PMKAFAAPAYER[[#This Row],[08.10.2025]],0)</f>
        <v>0</v>
      </c>
      <c r="DE897" s="161"/>
      <c r="DF897" s="166">
        <f>IF(PMKAFAAPAYER[[#This Row],[ ]]="Payé",PMKAFAAPAYER[[#This Row],[15.10.2025]],0)</f>
        <v>0</v>
      </c>
      <c r="DG897" s="161"/>
      <c r="DH897" s="166">
        <f>IF(PMKAFAAPAYER[[#This Row],[ ]]="Payé",PMKAFAAPAYER[[#This Row],[22.10.2025]],0)</f>
        <v>0</v>
      </c>
      <c r="DI897" s="161"/>
      <c r="DJ897" s="176">
        <f>IF(PMKAFAAPAYER[[#This Row],[ ]]="Payé",PMKAFAAPAYER[[#This Row],[29.10.2025]],0)</f>
        <v>0</v>
      </c>
      <c r="DK897" s="18">
        <f t="shared" si="210"/>
        <v>0</v>
      </c>
      <c r="DL897" s="162"/>
      <c r="DM897" s="166">
        <f>IF(PMKAFAAPAYER[[#This Row],[ ]]="Payé",PMKAFAAPAYER[[#This Row],[05.11.2025]],0)</f>
        <v>0</v>
      </c>
      <c r="DN897" s="161"/>
      <c r="DO897" s="166">
        <f>IF(PMKAFAAPAYER[[#This Row],[ ]]="Payé",PMKAFAAPAYER[[#This Row],[12.11.2025]],0)</f>
        <v>0</v>
      </c>
      <c r="DP897" s="161"/>
      <c r="DQ897" s="166">
        <f>IF(PMKAFAAPAYER[[#This Row],[ ]]="Payé",PMKAFAAPAYER[[#This Row],[19.11.2025]],0)</f>
        <v>0</v>
      </c>
      <c r="DR897" s="161"/>
      <c r="DS897" s="176">
        <f>IF(PMKAFAAPAYER[[#This Row],[ ]]="Payé",PMKAFAAPAYER[[#This Row],[26.11.2025]],0)</f>
        <v>0</v>
      </c>
      <c r="DT897" s="17">
        <f t="shared" si="211"/>
        <v>0</v>
      </c>
      <c r="DU897" s="162"/>
      <c r="DV897" s="166">
        <f>IF(PMKAFAAPAYER[[#This Row],[ ]]="Payé",PMKAFAAPAYER[[#This Row],[03.12.2025]],0)</f>
        <v>0</v>
      </c>
      <c r="DW897" s="161"/>
      <c r="DX897" s="166">
        <f>IF(PMKAFAAPAYER[[#This Row],[ ]]="Payé",PMKAFAAPAYER[[#This Row],[10.12.2025]],0)</f>
        <v>0</v>
      </c>
      <c r="DY897" s="161"/>
      <c r="DZ897" s="166">
        <f>IF(PMKAFAAPAYER[[#This Row],[ ]]="Payé",PMKAFAAPAYER[[#This Row],[17.12.2025]],0)</f>
        <v>0</v>
      </c>
      <c r="EA897" s="161"/>
      <c r="EB897" s="166">
        <f>IF(PMKAFAAPAYER[[#This Row],[ ]]="Payé",PMKAFAAPAYER[[#This Row],[24.12.2025]],0)</f>
        <v>0</v>
      </c>
      <c r="EC897" s="161"/>
      <c r="ED897" s="176">
        <f>IF(PMKAFAAPAYER[[#This Row],[ ]]="Payé",PMKAFAAPAYER[[#This Row],[31.12.2025]],0)</f>
        <v>0</v>
      </c>
      <c r="EE897" s="18">
        <f t="shared" si="212"/>
        <v>0</v>
      </c>
      <c r="EF897" s="11">
        <f t="shared" si="213"/>
        <v>0</v>
      </c>
      <c r="EG897" s="16">
        <f>+PMKAFAAPAYER[[#This Row],[CHF]]-PMKAFAAPAYER[[#This Row],[T2025]]</f>
        <v>0</v>
      </c>
    </row>
    <row r="898" spans="1:137" x14ac:dyDescent="0.3">
      <c r="A898" s="9">
        <f t="shared" si="214"/>
        <v>893</v>
      </c>
      <c r="B898" s="250"/>
      <c r="C898" s="251"/>
      <c r="D898" s="252"/>
      <c r="E898" s="253"/>
      <c r="F898" s="265">
        <f t="shared" si="215"/>
        <v>0</v>
      </c>
      <c r="G898" s="254"/>
      <c r="H898" s="255"/>
      <c r="I898" s="256"/>
      <c r="J898" s="14"/>
      <c r="K898" s="14"/>
      <c r="L898" s="14"/>
      <c r="N898" s="15"/>
      <c r="P898" s="258"/>
      <c r="Q898" s="259"/>
      <c r="R898" s="260"/>
      <c r="S898" s="166">
        <f>IF(PMKAFAAPAYER[[#This Row],[ ]]="Payé",PMKAFAAPAYER[[#This Row],[02.01.2025]],0)</f>
        <v>0</v>
      </c>
      <c r="T898" s="234"/>
      <c r="U898" s="166">
        <f>IF(PMKAFAAPAYER[[#This Row],[ ]]="Payé",PMKAFAAPAYER[[#This Row],[09.01.2025]],0)</f>
        <v>0</v>
      </c>
      <c r="V898" s="234"/>
      <c r="W898" s="166">
        <f>IF(PMKAFAAPAYER[[#This Row],[ ]]="Payé",PMKAFAAPAYER[[#This Row],[16.01.2025]],0)</f>
        <v>0</v>
      </c>
      <c r="X898" s="234"/>
      <c r="Y898" s="166">
        <f>IF(PMKAFAAPAYER[[#This Row],[ ]]="Payé",PMKAFAAPAYER[[#This Row],[23.01.2025]],0)</f>
        <v>0</v>
      </c>
      <c r="Z898" s="234"/>
      <c r="AA898" s="176">
        <f>IF(PMKAFAAPAYER[[#This Row],[ ]]="Payé",PMKAFAAPAYER[[#This Row],[30.01.2025]],0)</f>
        <v>0</v>
      </c>
      <c r="AB898" s="32">
        <f t="shared" si="201"/>
        <v>0</v>
      </c>
      <c r="AC898" s="234"/>
      <c r="AD898" s="166">
        <f>IF(PMKAFAAPAYER[[#This Row],[ ]]="Payé",PMKAFAAPAYER[[#This Row],[06.02.2025]],0)</f>
        <v>0</v>
      </c>
      <c r="AE898" s="234"/>
      <c r="AF898" s="166">
        <f>IF(PMKAFAAPAYER[[#This Row],[ ]]="Payé",PMKAFAAPAYER[[#This Row],[13.02.2025]],0)</f>
        <v>0</v>
      </c>
      <c r="AG898" s="234"/>
      <c r="AH898" s="166">
        <f>IF(PMKAFAAPAYER[[#This Row],[ ]]="Payé",PMKAFAAPAYER[[#This Row],[20.02.2025]],0)</f>
        <v>0</v>
      </c>
      <c r="AI898" s="234"/>
      <c r="AJ898" s="176">
        <f>IF(PMKAFAAPAYER[[#This Row],[ ]]="Payé",PMKAFAAPAYER[[#This Row],[27.02.2025]],0)</f>
        <v>0</v>
      </c>
      <c r="AK898" s="47">
        <f t="shared" si="202"/>
        <v>0</v>
      </c>
      <c r="AL898" s="162"/>
      <c r="AM898" s="166">
        <f>IF(PMKAFAAPAYER[[#This Row],[ ]]="Payé",PMKAFAAPAYER[[#This Row],[05.03.2025]],0)</f>
        <v>0</v>
      </c>
      <c r="AN898" s="161"/>
      <c r="AO898" s="166">
        <f>IF(PMKAFAAPAYER[[#This Row],[ ]]="Payé",PMKAFAAPAYER[[#This Row],[12.03.2025]],0)</f>
        <v>0</v>
      </c>
      <c r="AP898" s="161"/>
      <c r="AQ898" s="166">
        <f>IF(PMKAFAAPAYER[[#This Row],[ ]]="Payé",PMKAFAAPAYER[[#This Row],[19.03.2025]],0)</f>
        <v>0</v>
      </c>
      <c r="AR898" s="161"/>
      <c r="AS898" s="176">
        <f>IF(PMKAFAAPAYER[[#This Row],[ ]]="Payé",PMKAFAAPAYER[[#This Row],[26.03.2025]],0)</f>
        <v>0</v>
      </c>
      <c r="AT898" s="17">
        <f t="shared" si="203"/>
        <v>0</v>
      </c>
      <c r="AU898" s="162"/>
      <c r="AV898" s="166">
        <f>IF(PMKAFAAPAYER[[#This Row],[ ]]="Payé",PMKAFAAPAYER[[#This Row],[02.04.2025]],0)</f>
        <v>0</v>
      </c>
      <c r="AW898" s="161"/>
      <c r="AX898" s="166">
        <f>IF(PMKAFAAPAYER[[#This Row],[ ]]="Payé",PMKAFAAPAYER[[#This Row],[09.04.2025]],0)</f>
        <v>0</v>
      </c>
      <c r="AY898" s="161"/>
      <c r="AZ898" s="166">
        <f>IF(PMKAFAAPAYER[[#This Row],[ ]]="Payé",PMKAFAAPAYER[[#This Row],[16.04.2025]],0)</f>
        <v>0</v>
      </c>
      <c r="BA898" s="161"/>
      <c r="BB898" s="166">
        <f>IF(PMKAFAAPAYER[[#This Row],[ ]]="Payé",PMKAFAAPAYER[[#This Row],[23.04.2025]],0)</f>
        <v>0</v>
      </c>
      <c r="BC898" s="161"/>
      <c r="BD898" s="176">
        <f>IF(PMKAFAAPAYER[[#This Row],[ ]]="Payé",PMKAFAAPAYER[[#This Row],[30.04.2025]],0)</f>
        <v>0</v>
      </c>
      <c r="BE898" s="18">
        <f t="shared" si="204"/>
        <v>0</v>
      </c>
      <c r="BF898" s="162"/>
      <c r="BG898" s="166">
        <f>IF(PMKAFAAPAYER[[#This Row],[ ]]="Payé",PMKAFAAPAYER[[#This Row],[07.05.2025]],0)</f>
        <v>0</v>
      </c>
      <c r="BH898" s="161"/>
      <c r="BI898" s="166">
        <f>IF(PMKAFAAPAYER[[#This Row],[ ]]="Payé",PMKAFAAPAYER[[#This Row],[14.05.2025]],0)</f>
        <v>0</v>
      </c>
      <c r="BJ898" s="161"/>
      <c r="BK898" s="166">
        <f>IF(PMKAFAAPAYER[[#This Row],[ ]]="Payé",PMKAFAAPAYER[[#This Row],[21.05.2025]],0)</f>
        <v>0</v>
      </c>
      <c r="BL898" s="161"/>
      <c r="BM898" s="176">
        <f>IF(PMKAFAAPAYER[[#This Row],[ ]]="Payé",PMKAFAAPAYER[[#This Row],[28.05.2025]],0)</f>
        <v>0</v>
      </c>
      <c r="BN898" s="17">
        <f t="shared" si="205"/>
        <v>0</v>
      </c>
      <c r="BO898" s="162"/>
      <c r="BP898" s="166">
        <f>IF(PMKAFAAPAYER[[#This Row],[ ]]="Payé",PMKAFAAPAYER[[#This Row],[04.06.2025]],0)</f>
        <v>0</v>
      </c>
      <c r="BQ898" s="161"/>
      <c r="BR898" s="166">
        <f>IF(PMKAFAAPAYER[[#This Row],[ ]]="Payé",PMKAFAAPAYER[[#This Row],[11.06.2025]],0)</f>
        <v>0</v>
      </c>
      <c r="BS898" s="161"/>
      <c r="BT898" s="166">
        <f>IF(PMKAFAAPAYER[[#This Row],[ ]]="Payé",PMKAFAAPAYER[[#This Row],[18.06.2025]],0)</f>
        <v>0</v>
      </c>
      <c r="BU898" s="161"/>
      <c r="BV898" s="176">
        <f>IF(PMKAFAAPAYER[[#This Row],[ ]]="Payé",PMKAFAAPAYER[[#This Row],[25.06.2025]],0)</f>
        <v>0</v>
      </c>
      <c r="BW898" s="18">
        <f t="shared" si="206"/>
        <v>0</v>
      </c>
      <c r="BX898" s="162"/>
      <c r="BY898" s="166">
        <f>IF(PMKAFAAPAYER[[#This Row],[ ]]="Payé",PMKAFAAPAYER[[#This Row],[02.07.2025]],0)</f>
        <v>0</v>
      </c>
      <c r="BZ898" s="161"/>
      <c r="CA898" s="166">
        <f>IF(PMKAFAAPAYER[[#This Row],[ ]]="Payé",PMKAFAAPAYER[[#This Row],[09.07.2025]],0)</f>
        <v>0</v>
      </c>
      <c r="CB898" s="161"/>
      <c r="CC898" s="166">
        <f>IF(PMKAFAAPAYER[[#This Row],[ ]]="Payé",PMKAFAAPAYER[[#This Row],[16.07.2025]],0)</f>
        <v>0</v>
      </c>
      <c r="CD898" s="161"/>
      <c r="CE898" s="166">
        <f>IF(PMKAFAAPAYER[[#This Row],[ ]]="Payé",PMKAFAAPAYER[[#This Row],[23.07.2025]],0)</f>
        <v>0</v>
      </c>
      <c r="CF898" s="161"/>
      <c r="CG898" s="176">
        <f>IF(PMKAFAAPAYER[[#This Row],[ ]]="Payé",PMKAFAAPAYER[[#This Row],[30.07.2025]],0)</f>
        <v>0</v>
      </c>
      <c r="CH898" s="17">
        <f t="shared" si="207"/>
        <v>0</v>
      </c>
      <c r="CI898" s="162"/>
      <c r="CJ898" s="166">
        <f>IF(PMKAFAAPAYER[[#This Row],[ ]]="Payé",PMKAFAAPAYER[[#This Row],[06.08.2025]],0)</f>
        <v>0</v>
      </c>
      <c r="CK898" s="161"/>
      <c r="CL898" s="166">
        <f>IF(PMKAFAAPAYER[[#This Row],[ ]]="Payé",PMKAFAAPAYER[[#This Row],[13.08.2025]],0)</f>
        <v>0</v>
      </c>
      <c r="CM898" s="161"/>
      <c r="CN898" s="166">
        <f>IF(PMKAFAAPAYER[[#This Row],[ ]]="Payé",PMKAFAAPAYER[[#This Row],[20.08.2025]],0)</f>
        <v>0</v>
      </c>
      <c r="CO898" s="161"/>
      <c r="CP898" s="176">
        <f>IF(PMKAFAAPAYER[[#This Row],[ ]]="Payé",PMKAFAAPAYER[[#This Row],[27.08.2025]],0)</f>
        <v>0</v>
      </c>
      <c r="CQ898" s="18">
        <f t="shared" si="208"/>
        <v>0</v>
      </c>
      <c r="CR898" s="162"/>
      <c r="CS898" s="166">
        <f>IF(PMKAFAAPAYER[[#This Row],[ ]]="Payé",PMKAFAAPAYER[[#This Row],[03.09.2025]],0)</f>
        <v>0</v>
      </c>
      <c r="CT898" s="161"/>
      <c r="CU898" s="166">
        <f>IF(PMKAFAAPAYER[[#This Row],[ ]]="Payé",PMKAFAAPAYER[[#This Row],[10.09.2025]],0)</f>
        <v>0</v>
      </c>
      <c r="CV898" s="161"/>
      <c r="CW898" s="166">
        <f>IF(PMKAFAAPAYER[[#This Row],[ ]]="Payé",PMKAFAAPAYER[[#This Row],[17.09.2025]],0)</f>
        <v>0</v>
      </c>
      <c r="CX898" s="161"/>
      <c r="CY898" s="176">
        <f>IF(PMKAFAAPAYER[[#This Row],[ ]]="Payé",PMKAFAAPAYER[[#This Row],[24.09.2025]],0)</f>
        <v>0</v>
      </c>
      <c r="CZ898" s="17">
        <f t="shared" si="209"/>
        <v>0</v>
      </c>
      <c r="DA898" s="162"/>
      <c r="DB898" s="166">
        <f>IF(PMKAFAAPAYER[[#This Row],[ ]]="Payé",PMKAFAAPAYER[[#This Row],[01.10.2025]],0)</f>
        <v>0</v>
      </c>
      <c r="DC898" s="161"/>
      <c r="DD898" s="166">
        <f>IF(PMKAFAAPAYER[[#This Row],[ ]]="Payé",PMKAFAAPAYER[[#This Row],[08.10.2025]],0)</f>
        <v>0</v>
      </c>
      <c r="DE898" s="161"/>
      <c r="DF898" s="166">
        <f>IF(PMKAFAAPAYER[[#This Row],[ ]]="Payé",PMKAFAAPAYER[[#This Row],[15.10.2025]],0)</f>
        <v>0</v>
      </c>
      <c r="DG898" s="161"/>
      <c r="DH898" s="166">
        <f>IF(PMKAFAAPAYER[[#This Row],[ ]]="Payé",PMKAFAAPAYER[[#This Row],[22.10.2025]],0)</f>
        <v>0</v>
      </c>
      <c r="DI898" s="161"/>
      <c r="DJ898" s="176">
        <f>IF(PMKAFAAPAYER[[#This Row],[ ]]="Payé",PMKAFAAPAYER[[#This Row],[29.10.2025]],0)</f>
        <v>0</v>
      </c>
      <c r="DK898" s="18">
        <f t="shared" si="210"/>
        <v>0</v>
      </c>
      <c r="DL898" s="162"/>
      <c r="DM898" s="166">
        <f>IF(PMKAFAAPAYER[[#This Row],[ ]]="Payé",PMKAFAAPAYER[[#This Row],[05.11.2025]],0)</f>
        <v>0</v>
      </c>
      <c r="DN898" s="161"/>
      <c r="DO898" s="166">
        <f>IF(PMKAFAAPAYER[[#This Row],[ ]]="Payé",PMKAFAAPAYER[[#This Row],[12.11.2025]],0)</f>
        <v>0</v>
      </c>
      <c r="DP898" s="161"/>
      <c r="DQ898" s="166">
        <f>IF(PMKAFAAPAYER[[#This Row],[ ]]="Payé",PMKAFAAPAYER[[#This Row],[19.11.2025]],0)</f>
        <v>0</v>
      </c>
      <c r="DR898" s="161"/>
      <c r="DS898" s="176">
        <f>IF(PMKAFAAPAYER[[#This Row],[ ]]="Payé",PMKAFAAPAYER[[#This Row],[26.11.2025]],0)</f>
        <v>0</v>
      </c>
      <c r="DT898" s="17">
        <f t="shared" si="211"/>
        <v>0</v>
      </c>
      <c r="DU898" s="162"/>
      <c r="DV898" s="166">
        <f>IF(PMKAFAAPAYER[[#This Row],[ ]]="Payé",PMKAFAAPAYER[[#This Row],[03.12.2025]],0)</f>
        <v>0</v>
      </c>
      <c r="DW898" s="161"/>
      <c r="DX898" s="166">
        <f>IF(PMKAFAAPAYER[[#This Row],[ ]]="Payé",PMKAFAAPAYER[[#This Row],[10.12.2025]],0)</f>
        <v>0</v>
      </c>
      <c r="DY898" s="161"/>
      <c r="DZ898" s="166">
        <f>IF(PMKAFAAPAYER[[#This Row],[ ]]="Payé",PMKAFAAPAYER[[#This Row],[17.12.2025]],0)</f>
        <v>0</v>
      </c>
      <c r="EA898" s="161"/>
      <c r="EB898" s="166">
        <f>IF(PMKAFAAPAYER[[#This Row],[ ]]="Payé",PMKAFAAPAYER[[#This Row],[24.12.2025]],0)</f>
        <v>0</v>
      </c>
      <c r="EC898" s="161"/>
      <c r="ED898" s="176">
        <f>IF(PMKAFAAPAYER[[#This Row],[ ]]="Payé",PMKAFAAPAYER[[#This Row],[31.12.2025]],0)</f>
        <v>0</v>
      </c>
      <c r="EE898" s="18">
        <f t="shared" si="212"/>
        <v>0</v>
      </c>
      <c r="EF898" s="11">
        <f t="shared" si="213"/>
        <v>0</v>
      </c>
      <c r="EG898" s="16">
        <f>+PMKAFAAPAYER[[#This Row],[CHF]]-PMKAFAAPAYER[[#This Row],[T2025]]</f>
        <v>0</v>
      </c>
    </row>
    <row r="899" spans="1:137" x14ac:dyDescent="0.3">
      <c r="A899" s="9">
        <f t="shared" si="214"/>
        <v>894</v>
      </c>
      <c r="B899" s="250"/>
      <c r="C899" s="251"/>
      <c r="D899" s="252"/>
      <c r="E899" s="253"/>
      <c r="F899" s="265">
        <f t="shared" si="215"/>
        <v>0</v>
      </c>
      <c r="G899" s="254"/>
      <c r="H899" s="255"/>
      <c r="I899" s="256"/>
      <c r="J899" s="14"/>
      <c r="K899" s="14"/>
      <c r="L899" s="14"/>
      <c r="N899" s="15"/>
      <c r="P899" s="258"/>
      <c r="Q899" s="259"/>
      <c r="R899" s="260"/>
      <c r="S899" s="166">
        <f>IF(PMKAFAAPAYER[[#This Row],[ ]]="Payé",PMKAFAAPAYER[[#This Row],[02.01.2025]],0)</f>
        <v>0</v>
      </c>
      <c r="T899" s="234"/>
      <c r="U899" s="166">
        <f>IF(PMKAFAAPAYER[[#This Row],[ ]]="Payé",PMKAFAAPAYER[[#This Row],[09.01.2025]],0)</f>
        <v>0</v>
      </c>
      <c r="V899" s="234"/>
      <c r="W899" s="166">
        <f>IF(PMKAFAAPAYER[[#This Row],[ ]]="Payé",PMKAFAAPAYER[[#This Row],[16.01.2025]],0)</f>
        <v>0</v>
      </c>
      <c r="X899" s="234"/>
      <c r="Y899" s="166">
        <f>IF(PMKAFAAPAYER[[#This Row],[ ]]="Payé",PMKAFAAPAYER[[#This Row],[23.01.2025]],0)</f>
        <v>0</v>
      </c>
      <c r="Z899" s="234"/>
      <c r="AA899" s="176">
        <f>IF(PMKAFAAPAYER[[#This Row],[ ]]="Payé",PMKAFAAPAYER[[#This Row],[30.01.2025]],0)</f>
        <v>0</v>
      </c>
      <c r="AB899" s="32">
        <f t="shared" si="201"/>
        <v>0</v>
      </c>
      <c r="AC899" s="234"/>
      <c r="AD899" s="166">
        <f>IF(PMKAFAAPAYER[[#This Row],[ ]]="Payé",PMKAFAAPAYER[[#This Row],[06.02.2025]],0)</f>
        <v>0</v>
      </c>
      <c r="AE899" s="234"/>
      <c r="AF899" s="166">
        <f>IF(PMKAFAAPAYER[[#This Row],[ ]]="Payé",PMKAFAAPAYER[[#This Row],[13.02.2025]],0)</f>
        <v>0</v>
      </c>
      <c r="AG899" s="234"/>
      <c r="AH899" s="166">
        <f>IF(PMKAFAAPAYER[[#This Row],[ ]]="Payé",PMKAFAAPAYER[[#This Row],[20.02.2025]],0)</f>
        <v>0</v>
      </c>
      <c r="AI899" s="234"/>
      <c r="AJ899" s="176">
        <f>IF(PMKAFAAPAYER[[#This Row],[ ]]="Payé",PMKAFAAPAYER[[#This Row],[27.02.2025]],0)</f>
        <v>0</v>
      </c>
      <c r="AK899" s="47">
        <f t="shared" si="202"/>
        <v>0</v>
      </c>
      <c r="AL899" s="162"/>
      <c r="AM899" s="166">
        <f>IF(PMKAFAAPAYER[[#This Row],[ ]]="Payé",PMKAFAAPAYER[[#This Row],[05.03.2025]],0)</f>
        <v>0</v>
      </c>
      <c r="AN899" s="161"/>
      <c r="AO899" s="166">
        <f>IF(PMKAFAAPAYER[[#This Row],[ ]]="Payé",PMKAFAAPAYER[[#This Row],[12.03.2025]],0)</f>
        <v>0</v>
      </c>
      <c r="AP899" s="161"/>
      <c r="AQ899" s="166">
        <f>IF(PMKAFAAPAYER[[#This Row],[ ]]="Payé",PMKAFAAPAYER[[#This Row],[19.03.2025]],0)</f>
        <v>0</v>
      </c>
      <c r="AR899" s="161"/>
      <c r="AS899" s="176">
        <f>IF(PMKAFAAPAYER[[#This Row],[ ]]="Payé",PMKAFAAPAYER[[#This Row],[26.03.2025]],0)</f>
        <v>0</v>
      </c>
      <c r="AT899" s="17">
        <f t="shared" si="203"/>
        <v>0</v>
      </c>
      <c r="AU899" s="162"/>
      <c r="AV899" s="166">
        <f>IF(PMKAFAAPAYER[[#This Row],[ ]]="Payé",PMKAFAAPAYER[[#This Row],[02.04.2025]],0)</f>
        <v>0</v>
      </c>
      <c r="AW899" s="161"/>
      <c r="AX899" s="166">
        <f>IF(PMKAFAAPAYER[[#This Row],[ ]]="Payé",PMKAFAAPAYER[[#This Row],[09.04.2025]],0)</f>
        <v>0</v>
      </c>
      <c r="AY899" s="161"/>
      <c r="AZ899" s="166">
        <f>IF(PMKAFAAPAYER[[#This Row],[ ]]="Payé",PMKAFAAPAYER[[#This Row],[16.04.2025]],0)</f>
        <v>0</v>
      </c>
      <c r="BA899" s="161"/>
      <c r="BB899" s="166">
        <f>IF(PMKAFAAPAYER[[#This Row],[ ]]="Payé",PMKAFAAPAYER[[#This Row],[23.04.2025]],0)</f>
        <v>0</v>
      </c>
      <c r="BC899" s="161"/>
      <c r="BD899" s="176">
        <f>IF(PMKAFAAPAYER[[#This Row],[ ]]="Payé",PMKAFAAPAYER[[#This Row],[30.04.2025]],0)</f>
        <v>0</v>
      </c>
      <c r="BE899" s="18">
        <f t="shared" si="204"/>
        <v>0</v>
      </c>
      <c r="BF899" s="162"/>
      <c r="BG899" s="166">
        <f>IF(PMKAFAAPAYER[[#This Row],[ ]]="Payé",PMKAFAAPAYER[[#This Row],[07.05.2025]],0)</f>
        <v>0</v>
      </c>
      <c r="BH899" s="161"/>
      <c r="BI899" s="166">
        <f>IF(PMKAFAAPAYER[[#This Row],[ ]]="Payé",PMKAFAAPAYER[[#This Row],[14.05.2025]],0)</f>
        <v>0</v>
      </c>
      <c r="BJ899" s="161"/>
      <c r="BK899" s="166">
        <f>IF(PMKAFAAPAYER[[#This Row],[ ]]="Payé",PMKAFAAPAYER[[#This Row],[21.05.2025]],0)</f>
        <v>0</v>
      </c>
      <c r="BL899" s="161"/>
      <c r="BM899" s="176">
        <f>IF(PMKAFAAPAYER[[#This Row],[ ]]="Payé",PMKAFAAPAYER[[#This Row],[28.05.2025]],0)</f>
        <v>0</v>
      </c>
      <c r="BN899" s="17">
        <f t="shared" si="205"/>
        <v>0</v>
      </c>
      <c r="BO899" s="162"/>
      <c r="BP899" s="166">
        <f>IF(PMKAFAAPAYER[[#This Row],[ ]]="Payé",PMKAFAAPAYER[[#This Row],[04.06.2025]],0)</f>
        <v>0</v>
      </c>
      <c r="BQ899" s="161"/>
      <c r="BR899" s="166">
        <f>IF(PMKAFAAPAYER[[#This Row],[ ]]="Payé",PMKAFAAPAYER[[#This Row],[11.06.2025]],0)</f>
        <v>0</v>
      </c>
      <c r="BS899" s="161"/>
      <c r="BT899" s="166">
        <f>IF(PMKAFAAPAYER[[#This Row],[ ]]="Payé",PMKAFAAPAYER[[#This Row],[18.06.2025]],0)</f>
        <v>0</v>
      </c>
      <c r="BU899" s="161"/>
      <c r="BV899" s="176">
        <f>IF(PMKAFAAPAYER[[#This Row],[ ]]="Payé",PMKAFAAPAYER[[#This Row],[25.06.2025]],0)</f>
        <v>0</v>
      </c>
      <c r="BW899" s="18">
        <f t="shared" si="206"/>
        <v>0</v>
      </c>
      <c r="BX899" s="162"/>
      <c r="BY899" s="166">
        <f>IF(PMKAFAAPAYER[[#This Row],[ ]]="Payé",PMKAFAAPAYER[[#This Row],[02.07.2025]],0)</f>
        <v>0</v>
      </c>
      <c r="BZ899" s="161"/>
      <c r="CA899" s="166">
        <f>IF(PMKAFAAPAYER[[#This Row],[ ]]="Payé",PMKAFAAPAYER[[#This Row],[09.07.2025]],0)</f>
        <v>0</v>
      </c>
      <c r="CB899" s="161"/>
      <c r="CC899" s="166">
        <f>IF(PMKAFAAPAYER[[#This Row],[ ]]="Payé",PMKAFAAPAYER[[#This Row],[16.07.2025]],0)</f>
        <v>0</v>
      </c>
      <c r="CD899" s="161"/>
      <c r="CE899" s="166">
        <f>IF(PMKAFAAPAYER[[#This Row],[ ]]="Payé",PMKAFAAPAYER[[#This Row],[23.07.2025]],0)</f>
        <v>0</v>
      </c>
      <c r="CF899" s="161"/>
      <c r="CG899" s="176">
        <f>IF(PMKAFAAPAYER[[#This Row],[ ]]="Payé",PMKAFAAPAYER[[#This Row],[30.07.2025]],0)</f>
        <v>0</v>
      </c>
      <c r="CH899" s="17">
        <f t="shared" si="207"/>
        <v>0</v>
      </c>
      <c r="CI899" s="162"/>
      <c r="CJ899" s="166">
        <f>IF(PMKAFAAPAYER[[#This Row],[ ]]="Payé",PMKAFAAPAYER[[#This Row],[06.08.2025]],0)</f>
        <v>0</v>
      </c>
      <c r="CK899" s="161"/>
      <c r="CL899" s="166">
        <f>IF(PMKAFAAPAYER[[#This Row],[ ]]="Payé",PMKAFAAPAYER[[#This Row],[13.08.2025]],0)</f>
        <v>0</v>
      </c>
      <c r="CM899" s="161"/>
      <c r="CN899" s="166">
        <f>IF(PMKAFAAPAYER[[#This Row],[ ]]="Payé",PMKAFAAPAYER[[#This Row],[20.08.2025]],0)</f>
        <v>0</v>
      </c>
      <c r="CO899" s="161"/>
      <c r="CP899" s="176">
        <f>IF(PMKAFAAPAYER[[#This Row],[ ]]="Payé",PMKAFAAPAYER[[#This Row],[27.08.2025]],0)</f>
        <v>0</v>
      </c>
      <c r="CQ899" s="18">
        <f t="shared" si="208"/>
        <v>0</v>
      </c>
      <c r="CR899" s="162"/>
      <c r="CS899" s="166">
        <f>IF(PMKAFAAPAYER[[#This Row],[ ]]="Payé",PMKAFAAPAYER[[#This Row],[03.09.2025]],0)</f>
        <v>0</v>
      </c>
      <c r="CT899" s="161"/>
      <c r="CU899" s="166">
        <f>IF(PMKAFAAPAYER[[#This Row],[ ]]="Payé",PMKAFAAPAYER[[#This Row],[10.09.2025]],0)</f>
        <v>0</v>
      </c>
      <c r="CV899" s="161"/>
      <c r="CW899" s="166">
        <f>IF(PMKAFAAPAYER[[#This Row],[ ]]="Payé",PMKAFAAPAYER[[#This Row],[17.09.2025]],0)</f>
        <v>0</v>
      </c>
      <c r="CX899" s="161"/>
      <c r="CY899" s="176">
        <f>IF(PMKAFAAPAYER[[#This Row],[ ]]="Payé",PMKAFAAPAYER[[#This Row],[24.09.2025]],0)</f>
        <v>0</v>
      </c>
      <c r="CZ899" s="17">
        <f t="shared" si="209"/>
        <v>0</v>
      </c>
      <c r="DA899" s="162"/>
      <c r="DB899" s="166">
        <f>IF(PMKAFAAPAYER[[#This Row],[ ]]="Payé",PMKAFAAPAYER[[#This Row],[01.10.2025]],0)</f>
        <v>0</v>
      </c>
      <c r="DC899" s="161"/>
      <c r="DD899" s="166">
        <f>IF(PMKAFAAPAYER[[#This Row],[ ]]="Payé",PMKAFAAPAYER[[#This Row],[08.10.2025]],0)</f>
        <v>0</v>
      </c>
      <c r="DE899" s="161"/>
      <c r="DF899" s="166">
        <f>IF(PMKAFAAPAYER[[#This Row],[ ]]="Payé",PMKAFAAPAYER[[#This Row],[15.10.2025]],0)</f>
        <v>0</v>
      </c>
      <c r="DG899" s="161"/>
      <c r="DH899" s="166">
        <f>IF(PMKAFAAPAYER[[#This Row],[ ]]="Payé",PMKAFAAPAYER[[#This Row],[22.10.2025]],0)</f>
        <v>0</v>
      </c>
      <c r="DI899" s="161"/>
      <c r="DJ899" s="176">
        <f>IF(PMKAFAAPAYER[[#This Row],[ ]]="Payé",PMKAFAAPAYER[[#This Row],[29.10.2025]],0)</f>
        <v>0</v>
      </c>
      <c r="DK899" s="18">
        <f t="shared" si="210"/>
        <v>0</v>
      </c>
      <c r="DL899" s="162"/>
      <c r="DM899" s="166">
        <f>IF(PMKAFAAPAYER[[#This Row],[ ]]="Payé",PMKAFAAPAYER[[#This Row],[05.11.2025]],0)</f>
        <v>0</v>
      </c>
      <c r="DN899" s="161"/>
      <c r="DO899" s="166">
        <f>IF(PMKAFAAPAYER[[#This Row],[ ]]="Payé",PMKAFAAPAYER[[#This Row],[12.11.2025]],0)</f>
        <v>0</v>
      </c>
      <c r="DP899" s="161"/>
      <c r="DQ899" s="166">
        <f>IF(PMKAFAAPAYER[[#This Row],[ ]]="Payé",PMKAFAAPAYER[[#This Row],[19.11.2025]],0)</f>
        <v>0</v>
      </c>
      <c r="DR899" s="161"/>
      <c r="DS899" s="176">
        <f>IF(PMKAFAAPAYER[[#This Row],[ ]]="Payé",PMKAFAAPAYER[[#This Row],[26.11.2025]],0)</f>
        <v>0</v>
      </c>
      <c r="DT899" s="17">
        <f t="shared" si="211"/>
        <v>0</v>
      </c>
      <c r="DU899" s="162"/>
      <c r="DV899" s="166">
        <f>IF(PMKAFAAPAYER[[#This Row],[ ]]="Payé",PMKAFAAPAYER[[#This Row],[03.12.2025]],0)</f>
        <v>0</v>
      </c>
      <c r="DW899" s="161"/>
      <c r="DX899" s="166">
        <f>IF(PMKAFAAPAYER[[#This Row],[ ]]="Payé",PMKAFAAPAYER[[#This Row],[10.12.2025]],0)</f>
        <v>0</v>
      </c>
      <c r="DY899" s="161"/>
      <c r="DZ899" s="166">
        <f>IF(PMKAFAAPAYER[[#This Row],[ ]]="Payé",PMKAFAAPAYER[[#This Row],[17.12.2025]],0)</f>
        <v>0</v>
      </c>
      <c r="EA899" s="161"/>
      <c r="EB899" s="166">
        <f>IF(PMKAFAAPAYER[[#This Row],[ ]]="Payé",PMKAFAAPAYER[[#This Row],[24.12.2025]],0)</f>
        <v>0</v>
      </c>
      <c r="EC899" s="161"/>
      <c r="ED899" s="176">
        <f>IF(PMKAFAAPAYER[[#This Row],[ ]]="Payé",PMKAFAAPAYER[[#This Row],[31.12.2025]],0)</f>
        <v>0</v>
      </c>
      <c r="EE899" s="18">
        <f t="shared" si="212"/>
        <v>0</v>
      </c>
      <c r="EF899" s="11">
        <f t="shared" si="213"/>
        <v>0</v>
      </c>
      <c r="EG899" s="16">
        <f>+PMKAFAAPAYER[[#This Row],[CHF]]-PMKAFAAPAYER[[#This Row],[T2025]]</f>
        <v>0</v>
      </c>
    </row>
    <row r="900" spans="1:137" x14ac:dyDescent="0.3">
      <c r="A900" s="9">
        <f t="shared" si="214"/>
        <v>895</v>
      </c>
      <c r="B900" s="250"/>
      <c r="C900" s="251"/>
      <c r="D900" s="252"/>
      <c r="E900" s="253"/>
      <c r="F900" s="265">
        <f t="shared" si="215"/>
        <v>0</v>
      </c>
      <c r="G900" s="254"/>
      <c r="H900" s="255"/>
      <c r="I900" s="256"/>
      <c r="J900" s="14"/>
      <c r="K900" s="14"/>
      <c r="L900" s="14"/>
      <c r="N900" s="15"/>
      <c r="P900" s="258"/>
      <c r="Q900" s="259"/>
      <c r="R900" s="260"/>
      <c r="S900" s="166">
        <f>IF(PMKAFAAPAYER[[#This Row],[ ]]="Payé",PMKAFAAPAYER[[#This Row],[02.01.2025]],0)</f>
        <v>0</v>
      </c>
      <c r="T900" s="234"/>
      <c r="U900" s="166">
        <f>IF(PMKAFAAPAYER[[#This Row],[ ]]="Payé",PMKAFAAPAYER[[#This Row],[09.01.2025]],0)</f>
        <v>0</v>
      </c>
      <c r="V900" s="234"/>
      <c r="W900" s="166">
        <f>IF(PMKAFAAPAYER[[#This Row],[ ]]="Payé",PMKAFAAPAYER[[#This Row],[16.01.2025]],0)</f>
        <v>0</v>
      </c>
      <c r="X900" s="234"/>
      <c r="Y900" s="166">
        <f>IF(PMKAFAAPAYER[[#This Row],[ ]]="Payé",PMKAFAAPAYER[[#This Row],[23.01.2025]],0)</f>
        <v>0</v>
      </c>
      <c r="Z900" s="234"/>
      <c r="AA900" s="176">
        <f>IF(PMKAFAAPAYER[[#This Row],[ ]]="Payé",PMKAFAAPAYER[[#This Row],[30.01.2025]],0)</f>
        <v>0</v>
      </c>
      <c r="AB900" s="32">
        <f t="shared" si="201"/>
        <v>0</v>
      </c>
      <c r="AC900" s="234"/>
      <c r="AD900" s="166">
        <f>IF(PMKAFAAPAYER[[#This Row],[ ]]="Payé",PMKAFAAPAYER[[#This Row],[06.02.2025]],0)</f>
        <v>0</v>
      </c>
      <c r="AE900" s="234"/>
      <c r="AF900" s="166">
        <f>IF(PMKAFAAPAYER[[#This Row],[ ]]="Payé",PMKAFAAPAYER[[#This Row],[13.02.2025]],0)</f>
        <v>0</v>
      </c>
      <c r="AG900" s="234"/>
      <c r="AH900" s="166">
        <f>IF(PMKAFAAPAYER[[#This Row],[ ]]="Payé",PMKAFAAPAYER[[#This Row],[20.02.2025]],0)</f>
        <v>0</v>
      </c>
      <c r="AI900" s="234"/>
      <c r="AJ900" s="176">
        <f>IF(PMKAFAAPAYER[[#This Row],[ ]]="Payé",PMKAFAAPAYER[[#This Row],[27.02.2025]],0)</f>
        <v>0</v>
      </c>
      <c r="AK900" s="47">
        <f t="shared" si="202"/>
        <v>0</v>
      </c>
      <c r="AL900" s="162"/>
      <c r="AM900" s="166">
        <f>IF(PMKAFAAPAYER[[#This Row],[ ]]="Payé",PMKAFAAPAYER[[#This Row],[05.03.2025]],0)</f>
        <v>0</v>
      </c>
      <c r="AN900" s="161"/>
      <c r="AO900" s="166">
        <f>IF(PMKAFAAPAYER[[#This Row],[ ]]="Payé",PMKAFAAPAYER[[#This Row],[12.03.2025]],0)</f>
        <v>0</v>
      </c>
      <c r="AP900" s="161"/>
      <c r="AQ900" s="166">
        <f>IF(PMKAFAAPAYER[[#This Row],[ ]]="Payé",PMKAFAAPAYER[[#This Row],[19.03.2025]],0)</f>
        <v>0</v>
      </c>
      <c r="AR900" s="161"/>
      <c r="AS900" s="176">
        <f>IF(PMKAFAAPAYER[[#This Row],[ ]]="Payé",PMKAFAAPAYER[[#This Row],[26.03.2025]],0)</f>
        <v>0</v>
      </c>
      <c r="AT900" s="17">
        <f t="shared" si="203"/>
        <v>0</v>
      </c>
      <c r="AU900" s="162"/>
      <c r="AV900" s="166">
        <f>IF(PMKAFAAPAYER[[#This Row],[ ]]="Payé",PMKAFAAPAYER[[#This Row],[02.04.2025]],0)</f>
        <v>0</v>
      </c>
      <c r="AW900" s="161"/>
      <c r="AX900" s="166">
        <f>IF(PMKAFAAPAYER[[#This Row],[ ]]="Payé",PMKAFAAPAYER[[#This Row],[09.04.2025]],0)</f>
        <v>0</v>
      </c>
      <c r="AY900" s="161"/>
      <c r="AZ900" s="166">
        <f>IF(PMKAFAAPAYER[[#This Row],[ ]]="Payé",PMKAFAAPAYER[[#This Row],[16.04.2025]],0)</f>
        <v>0</v>
      </c>
      <c r="BA900" s="161"/>
      <c r="BB900" s="166">
        <f>IF(PMKAFAAPAYER[[#This Row],[ ]]="Payé",PMKAFAAPAYER[[#This Row],[23.04.2025]],0)</f>
        <v>0</v>
      </c>
      <c r="BC900" s="161"/>
      <c r="BD900" s="176">
        <f>IF(PMKAFAAPAYER[[#This Row],[ ]]="Payé",PMKAFAAPAYER[[#This Row],[30.04.2025]],0)</f>
        <v>0</v>
      </c>
      <c r="BE900" s="18">
        <f t="shared" si="204"/>
        <v>0</v>
      </c>
      <c r="BF900" s="162"/>
      <c r="BG900" s="166">
        <f>IF(PMKAFAAPAYER[[#This Row],[ ]]="Payé",PMKAFAAPAYER[[#This Row],[07.05.2025]],0)</f>
        <v>0</v>
      </c>
      <c r="BH900" s="161"/>
      <c r="BI900" s="166">
        <f>IF(PMKAFAAPAYER[[#This Row],[ ]]="Payé",PMKAFAAPAYER[[#This Row],[14.05.2025]],0)</f>
        <v>0</v>
      </c>
      <c r="BJ900" s="161"/>
      <c r="BK900" s="166">
        <f>IF(PMKAFAAPAYER[[#This Row],[ ]]="Payé",PMKAFAAPAYER[[#This Row],[21.05.2025]],0)</f>
        <v>0</v>
      </c>
      <c r="BL900" s="161"/>
      <c r="BM900" s="176">
        <f>IF(PMKAFAAPAYER[[#This Row],[ ]]="Payé",PMKAFAAPAYER[[#This Row],[28.05.2025]],0)</f>
        <v>0</v>
      </c>
      <c r="BN900" s="17">
        <f t="shared" si="205"/>
        <v>0</v>
      </c>
      <c r="BO900" s="162"/>
      <c r="BP900" s="166">
        <f>IF(PMKAFAAPAYER[[#This Row],[ ]]="Payé",PMKAFAAPAYER[[#This Row],[04.06.2025]],0)</f>
        <v>0</v>
      </c>
      <c r="BQ900" s="161"/>
      <c r="BR900" s="166">
        <f>IF(PMKAFAAPAYER[[#This Row],[ ]]="Payé",PMKAFAAPAYER[[#This Row],[11.06.2025]],0)</f>
        <v>0</v>
      </c>
      <c r="BS900" s="161"/>
      <c r="BT900" s="166">
        <f>IF(PMKAFAAPAYER[[#This Row],[ ]]="Payé",PMKAFAAPAYER[[#This Row],[18.06.2025]],0)</f>
        <v>0</v>
      </c>
      <c r="BU900" s="161"/>
      <c r="BV900" s="176">
        <f>IF(PMKAFAAPAYER[[#This Row],[ ]]="Payé",PMKAFAAPAYER[[#This Row],[25.06.2025]],0)</f>
        <v>0</v>
      </c>
      <c r="BW900" s="18">
        <f t="shared" si="206"/>
        <v>0</v>
      </c>
      <c r="BX900" s="162"/>
      <c r="BY900" s="166">
        <f>IF(PMKAFAAPAYER[[#This Row],[ ]]="Payé",PMKAFAAPAYER[[#This Row],[02.07.2025]],0)</f>
        <v>0</v>
      </c>
      <c r="BZ900" s="161"/>
      <c r="CA900" s="166">
        <f>IF(PMKAFAAPAYER[[#This Row],[ ]]="Payé",PMKAFAAPAYER[[#This Row],[09.07.2025]],0)</f>
        <v>0</v>
      </c>
      <c r="CB900" s="161"/>
      <c r="CC900" s="166">
        <f>IF(PMKAFAAPAYER[[#This Row],[ ]]="Payé",PMKAFAAPAYER[[#This Row],[16.07.2025]],0)</f>
        <v>0</v>
      </c>
      <c r="CD900" s="161"/>
      <c r="CE900" s="166">
        <f>IF(PMKAFAAPAYER[[#This Row],[ ]]="Payé",PMKAFAAPAYER[[#This Row],[23.07.2025]],0)</f>
        <v>0</v>
      </c>
      <c r="CF900" s="161"/>
      <c r="CG900" s="176">
        <f>IF(PMKAFAAPAYER[[#This Row],[ ]]="Payé",PMKAFAAPAYER[[#This Row],[30.07.2025]],0)</f>
        <v>0</v>
      </c>
      <c r="CH900" s="17">
        <f t="shared" si="207"/>
        <v>0</v>
      </c>
      <c r="CI900" s="162"/>
      <c r="CJ900" s="166">
        <f>IF(PMKAFAAPAYER[[#This Row],[ ]]="Payé",PMKAFAAPAYER[[#This Row],[06.08.2025]],0)</f>
        <v>0</v>
      </c>
      <c r="CK900" s="161"/>
      <c r="CL900" s="166">
        <f>IF(PMKAFAAPAYER[[#This Row],[ ]]="Payé",PMKAFAAPAYER[[#This Row],[13.08.2025]],0)</f>
        <v>0</v>
      </c>
      <c r="CM900" s="161"/>
      <c r="CN900" s="166">
        <f>IF(PMKAFAAPAYER[[#This Row],[ ]]="Payé",PMKAFAAPAYER[[#This Row],[20.08.2025]],0)</f>
        <v>0</v>
      </c>
      <c r="CO900" s="161"/>
      <c r="CP900" s="176">
        <f>IF(PMKAFAAPAYER[[#This Row],[ ]]="Payé",PMKAFAAPAYER[[#This Row],[27.08.2025]],0)</f>
        <v>0</v>
      </c>
      <c r="CQ900" s="18">
        <f t="shared" si="208"/>
        <v>0</v>
      </c>
      <c r="CR900" s="162"/>
      <c r="CS900" s="166">
        <f>IF(PMKAFAAPAYER[[#This Row],[ ]]="Payé",PMKAFAAPAYER[[#This Row],[03.09.2025]],0)</f>
        <v>0</v>
      </c>
      <c r="CT900" s="161"/>
      <c r="CU900" s="166">
        <f>IF(PMKAFAAPAYER[[#This Row],[ ]]="Payé",PMKAFAAPAYER[[#This Row],[10.09.2025]],0)</f>
        <v>0</v>
      </c>
      <c r="CV900" s="161"/>
      <c r="CW900" s="166">
        <f>IF(PMKAFAAPAYER[[#This Row],[ ]]="Payé",PMKAFAAPAYER[[#This Row],[17.09.2025]],0)</f>
        <v>0</v>
      </c>
      <c r="CX900" s="161"/>
      <c r="CY900" s="176">
        <f>IF(PMKAFAAPAYER[[#This Row],[ ]]="Payé",PMKAFAAPAYER[[#This Row],[24.09.2025]],0)</f>
        <v>0</v>
      </c>
      <c r="CZ900" s="17">
        <f t="shared" si="209"/>
        <v>0</v>
      </c>
      <c r="DA900" s="162"/>
      <c r="DB900" s="166">
        <f>IF(PMKAFAAPAYER[[#This Row],[ ]]="Payé",PMKAFAAPAYER[[#This Row],[01.10.2025]],0)</f>
        <v>0</v>
      </c>
      <c r="DC900" s="161"/>
      <c r="DD900" s="166">
        <f>IF(PMKAFAAPAYER[[#This Row],[ ]]="Payé",PMKAFAAPAYER[[#This Row],[08.10.2025]],0)</f>
        <v>0</v>
      </c>
      <c r="DE900" s="161"/>
      <c r="DF900" s="166">
        <f>IF(PMKAFAAPAYER[[#This Row],[ ]]="Payé",PMKAFAAPAYER[[#This Row],[15.10.2025]],0)</f>
        <v>0</v>
      </c>
      <c r="DG900" s="161"/>
      <c r="DH900" s="166">
        <f>IF(PMKAFAAPAYER[[#This Row],[ ]]="Payé",PMKAFAAPAYER[[#This Row],[22.10.2025]],0)</f>
        <v>0</v>
      </c>
      <c r="DI900" s="161"/>
      <c r="DJ900" s="176">
        <f>IF(PMKAFAAPAYER[[#This Row],[ ]]="Payé",PMKAFAAPAYER[[#This Row],[29.10.2025]],0)</f>
        <v>0</v>
      </c>
      <c r="DK900" s="18">
        <f t="shared" si="210"/>
        <v>0</v>
      </c>
      <c r="DL900" s="162"/>
      <c r="DM900" s="166">
        <f>IF(PMKAFAAPAYER[[#This Row],[ ]]="Payé",PMKAFAAPAYER[[#This Row],[05.11.2025]],0)</f>
        <v>0</v>
      </c>
      <c r="DN900" s="161"/>
      <c r="DO900" s="166">
        <f>IF(PMKAFAAPAYER[[#This Row],[ ]]="Payé",PMKAFAAPAYER[[#This Row],[12.11.2025]],0)</f>
        <v>0</v>
      </c>
      <c r="DP900" s="161"/>
      <c r="DQ900" s="166">
        <f>IF(PMKAFAAPAYER[[#This Row],[ ]]="Payé",PMKAFAAPAYER[[#This Row],[19.11.2025]],0)</f>
        <v>0</v>
      </c>
      <c r="DR900" s="161"/>
      <c r="DS900" s="176">
        <f>IF(PMKAFAAPAYER[[#This Row],[ ]]="Payé",PMKAFAAPAYER[[#This Row],[26.11.2025]],0)</f>
        <v>0</v>
      </c>
      <c r="DT900" s="17">
        <f t="shared" si="211"/>
        <v>0</v>
      </c>
      <c r="DU900" s="162"/>
      <c r="DV900" s="166">
        <f>IF(PMKAFAAPAYER[[#This Row],[ ]]="Payé",PMKAFAAPAYER[[#This Row],[03.12.2025]],0)</f>
        <v>0</v>
      </c>
      <c r="DW900" s="161"/>
      <c r="DX900" s="166">
        <f>IF(PMKAFAAPAYER[[#This Row],[ ]]="Payé",PMKAFAAPAYER[[#This Row],[10.12.2025]],0)</f>
        <v>0</v>
      </c>
      <c r="DY900" s="161"/>
      <c r="DZ900" s="166">
        <f>IF(PMKAFAAPAYER[[#This Row],[ ]]="Payé",PMKAFAAPAYER[[#This Row],[17.12.2025]],0)</f>
        <v>0</v>
      </c>
      <c r="EA900" s="161"/>
      <c r="EB900" s="166">
        <f>IF(PMKAFAAPAYER[[#This Row],[ ]]="Payé",PMKAFAAPAYER[[#This Row],[24.12.2025]],0)</f>
        <v>0</v>
      </c>
      <c r="EC900" s="161"/>
      <c r="ED900" s="176">
        <f>IF(PMKAFAAPAYER[[#This Row],[ ]]="Payé",PMKAFAAPAYER[[#This Row],[31.12.2025]],0)</f>
        <v>0</v>
      </c>
      <c r="EE900" s="18">
        <f t="shared" si="212"/>
        <v>0</v>
      </c>
      <c r="EF900" s="11">
        <f t="shared" si="213"/>
        <v>0</v>
      </c>
      <c r="EG900" s="16">
        <f>+PMKAFAAPAYER[[#This Row],[CHF]]-PMKAFAAPAYER[[#This Row],[T2025]]</f>
        <v>0</v>
      </c>
    </row>
    <row r="901" spans="1:137" x14ac:dyDescent="0.3">
      <c r="A901" s="9">
        <f t="shared" si="214"/>
        <v>896</v>
      </c>
      <c r="B901" s="250"/>
      <c r="C901" s="251"/>
      <c r="D901" s="252"/>
      <c r="E901" s="253"/>
      <c r="F901" s="265">
        <f t="shared" si="215"/>
        <v>0</v>
      </c>
      <c r="G901" s="254"/>
      <c r="H901" s="255"/>
      <c r="I901" s="256"/>
      <c r="J901" s="14"/>
      <c r="K901" s="14"/>
      <c r="L901" s="14"/>
      <c r="N901" s="15"/>
      <c r="P901" s="258"/>
      <c r="Q901" s="259"/>
      <c r="R901" s="260"/>
      <c r="S901" s="166">
        <f>IF(PMKAFAAPAYER[[#This Row],[ ]]="Payé",PMKAFAAPAYER[[#This Row],[02.01.2025]],0)</f>
        <v>0</v>
      </c>
      <c r="T901" s="234"/>
      <c r="U901" s="166">
        <f>IF(PMKAFAAPAYER[[#This Row],[ ]]="Payé",PMKAFAAPAYER[[#This Row],[09.01.2025]],0)</f>
        <v>0</v>
      </c>
      <c r="V901" s="234"/>
      <c r="W901" s="166">
        <f>IF(PMKAFAAPAYER[[#This Row],[ ]]="Payé",PMKAFAAPAYER[[#This Row],[16.01.2025]],0)</f>
        <v>0</v>
      </c>
      <c r="X901" s="234"/>
      <c r="Y901" s="166">
        <f>IF(PMKAFAAPAYER[[#This Row],[ ]]="Payé",PMKAFAAPAYER[[#This Row],[23.01.2025]],0)</f>
        <v>0</v>
      </c>
      <c r="Z901" s="234"/>
      <c r="AA901" s="176">
        <f>IF(PMKAFAAPAYER[[#This Row],[ ]]="Payé",PMKAFAAPAYER[[#This Row],[30.01.2025]],0)</f>
        <v>0</v>
      </c>
      <c r="AB901" s="32">
        <f t="shared" si="201"/>
        <v>0</v>
      </c>
      <c r="AC901" s="234"/>
      <c r="AD901" s="166">
        <f>IF(PMKAFAAPAYER[[#This Row],[ ]]="Payé",PMKAFAAPAYER[[#This Row],[06.02.2025]],0)</f>
        <v>0</v>
      </c>
      <c r="AE901" s="234"/>
      <c r="AF901" s="166">
        <f>IF(PMKAFAAPAYER[[#This Row],[ ]]="Payé",PMKAFAAPAYER[[#This Row],[13.02.2025]],0)</f>
        <v>0</v>
      </c>
      <c r="AG901" s="234"/>
      <c r="AH901" s="166">
        <f>IF(PMKAFAAPAYER[[#This Row],[ ]]="Payé",PMKAFAAPAYER[[#This Row],[20.02.2025]],0)</f>
        <v>0</v>
      </c>
      <c r="AI901" s="234"/>
      <c r="AJ901" s="176">
        <f>IF(PMKAFAAPAYER[[#This Row],[ ]]="Payé",PMKAFAAPAYER[[#This Row],[27.02.2025]],0)</f>
        <v>0</v>
      </c>
      <c r="AK901" s="47">
        <f t="shared" si="202"/>
        <v>0</v>
      </c>
      <c r="AL901" s="162"/>
      <c r="AM901" s="166">
        <f>IF(PMKAFAAPAYER[[#This Row],[ ]]="Payé",PMKAFAAPAYER[[#This Row],[05.03.2025]],0)</f>
        <v>0</v>
      </c>
      <c r="AN901" s="161"/>
      <c r="AO901" s="166">
        <f>IF(PMKAFAAPAYER[[#This Row],[ ]]="Payé",PMKAFAAPAYER[[#This Row],[12.03.2025]],0)</f>
        <v>0</v>
      </c>
      <c r="AP901" s="161"/>
      <c r="AQ901" s="166">
        <f>IF(PMKAFAAPAYER[[#This Row],[ ]]="Payé",PMKAFAAPAYER[[#This Row],[19.03.2025]],0)</f>
        <v>0</v>
      </c>
      <c r="AR901" s="161"/>
      <c r="AS901" s="176">
        <f>IF(PMKAFAAPAYER[[#This Row],[ ]]="Payé",PMKAFAAPAYER[[#This Row],[26.03.2025]],0)</f>
        <v>0</v>
      </c>
      <c r="AT901" s="17">
        <f t="shared" si="203"/>
        <v>0</v>
      </c>
      <c r="AU901" s="162"/>
      <c r="AV901" s="166">
        <f>IF(PMKAFAAPAYER[[#This Row],[ ]]="Payé",PMKAFAAPAYER[[#This Row],[02.04.2025]],0)</f>
        <v>0</v>
      </c>
      <c r="AW901" s="161"/>
      <c r="AX901" s="166">
        <f>IF(PMKAFAAPAYER[[#This Row],[ ]]="Payé",PMKAFAAPAYER[[#This Row],[09.04.2025]],0)</f>
        <v>0</v>
      </c>
      <c r="AY901" s="161"/>
      <c r="AZ901" s="166">
        <f>IF(PMKAFAAPAYER[[#This Row],[ ]]="Payé",PMKAFAAPAYER[[#This Row],[16.04.2025]],0)</f>
        <v>0</v>
      </c>
      <c r="BA901" s="161"/>
      <c r="BB901" s="166">
        <f>IF(PMKAFAAPAYER[[#This Row],[ ]]="Payé",PMKAFAAPAYER[[#This Row],[23.04.2025]],0)</f>
        <v>0</v>
      </c>
      <c r="BC901" s="161"/>
      <c r="BD901" s="176">
        <f>IF(PMKAFAAPAYER[[#This Row],[ ]]="Payé",PMKAFAAPAYER[[#This Row],[30.04.2025]],0)</f>
        <v>0</v>
      </c>
      <c r="BE901" s="18">
        <f t="shared" si="204"/>
        <v>0</v>
      </c>
      <c r="BF901" s="162"/>
      <c r="BG901" s="166">
        <f>IF(PMKAFAAPAYER[[#This Row],[ ]]="Payé",PMKAFAAPAYER[[#This Row],[07.05.2025]],0)</f>
        <v>0</v>
      </c>
      <c r="BH901" s="161"/>
      <c r="BI901" s="166">
        <f>IF(PMKAFAAPAYER[[#This Row],[ ]]="Payé",PMKAFAAPAYER[[#This Row],[14.05.2025]],0)</f>
        <v>0</v>
      </c>
      <c r="BJ901" s="161"/>
      <c r="BK901" s="166">
        <f>IF(PMKAFAAPAYER[[#This Row],[ ]]="Payé",PMKAFAAPAYER[[#This Row],[21.05.2025]],0)</f>
        <v>0</v>
      </c>
      <c r="BL901" s="161"/>
      <c r="BM901" s="176">
        <f>IF(PMKAFAAPAYER[[#This Row],[ ]]="Payé",PMKAFAAPAYER[[#This Row],[28.05.2025]],0)</f>
        <v>0</v>
      </c>
      <c r="BN901" s="17">
        <f t="shared" si="205"/>
        <v>0</v>
      </c>
      <c r="BO901" s="162"/>
      <c r="BP901" s="166">
        <f>IF(PMKAFAAPAYER[[#This Row],[ ]]="Payé",PMKAFAAPAYER[[#This Row],[04.06.2025]],0)</f>
        <v>0</v>
      </c>
      <c r="BQ901" s="161"/>
      <c r="BR901" s="166">
        <f>IF(PMKAFAAPAYER[[#This Row],[ ]]="Payé",PMKAFAAPAYER[[#This Row],[11.06.2025]],0)</f>
        <v>0</v>
      </c>
      <c r="BS901" s="161"/>
      <c r="BT901" s="166">
        <f>IF(PMKAFAAPAYER[[#This Row],[ ]]="Payé",PMKAFAAPAYER[[#This Row],[18.06.2025]],0)</f>
        <v>0</v>
      </c>
      <c r="BU901" s="161"/>
      <c r="BV901" s="176">
        <f>IF(PMKAFAAPAYER[[#This Row],[ ]]="Payé",PMKAFAAPAYER[[#This Row],[25.06.2025]],0)</f>
        <v>0</v>
      </c>
      <c r="BW901" s="18">
        <f t="shared" si="206"/>
        <v>0</v>
      </c>
      <c r="BX901" s="162"/>
      <c r="BY901" s="166">
        <f>IF(PMKAFAAPAYER[[#This Row],[ ]]="Payé",PMKAFAAPAYER[[#This Row],[02.07.2025]],0)</f>
        <v>0</v>
      </c>
      <c r="BZ901" s="161"/>
      <c r="CA901" s="166">
        <f>IF(PMKAFAAPAYER[[#This Row],[ ]]="Payé",PMKAFAAPAYER[[#This Row],[09.07.2025]],0)</f>
        <v>0</v>
      </c>
      <c r="CB901" s="161"/>
      <c r="CC901" s="166">
        <f>IF(PMKAFAAPAYER[[#This Row],[ ]]="Payé",PMKAFAAPAYER[[#This Row],[16.07.2025]],0)</f>
        <v>0</v>
      </c>
      <c r="CD901" s="161"/>
      <c r="CE901" s="166">
        <f>IF(PMKAFAAPAYER[[#This Row],[ ]]="Payé",PMKAFAAPAYER[[#This Row],[23.07.2025]],0)</f>
        <v>0</v>
      </c>
      <c r="CF901" s="161"/>
      <c r="CG901" s="176">
        <f>IF(PMKAFAAPAYER[[#This Row],[ ]]="Payé",PMKAFAAPAYER[[#This Row],[30.07.2025]],0)</f>
        <v>0</v>
      </c>
      <c r="CH901" s="17">
        <f t="shared" si="207"/>
        <v>0</v>
      </c>
      <c r="CI901" s="162"/>
      <c r="CJ901" s="166">
        <f>IF(PMKAFAAPAYER[[#This Row],[ ]]="Payé",PMKAFAAPAYER[[#This Row],[06.08.2025]],0)</f>
        <v>0</v>
      </c>
      <c r="CK901" s="161"/>
      <c r="CL901" s="166">
        <f>IF(PMKAFAAPAYER[[#This Row],[ ]]="Payé",PMKAFAAPAYER[[#This Row],[13.08.2025]],0)</f>
        <v>0</v>
      </c>
      <c r="CM901" s="161"/>
      <c r="CN901" s="166">
        <f>IF(PMKAFAAPAYER[[#This Row],[ ]]="Payé",PMKAFAAPAYER[[#This Row],[20.08.2025]],0)</f>
        <v>0</v>
      </c>
      <c r="CO901" s="161"/>
      <c r="CP901" s="176">
        <f>IF(PMKAFAAPAYER[[#This Row],[ ]]="Payé",PMKAFAAPAYER[[#This Row],[27.08.2025]],0)</f>
        <v>0</v>
      </c>
      <c r="CQ901" s="18">
        <f t="shared" si="208"/>
        <v>0</v>
      </c>
      <c r="CR901" s="162"/>
      <c r="CS901" s="166">
        <f>IF(PMKAFAAPAYER[[#This Row],[ ]]="Payé",PMKAFAAPAYER[[#This Row],[03.09.2025]],0)</f>
        <v>0</v>
      </c>
      <c r="CT901" s="161"/>
      <c r="CU901" s="166">
        <f>IF(PMKAFAAPAYER[[#This Row],[ ]]="Payé",PMKAFAAPAYER[[#This Row],[10.09.2025]],0)</f>
        <v>0</v>
      </c>
      <c r="CV901" s="161"/>
      <c r="CW901" s="166">
        <f>IF(PMKAFAAPAYER[[#This Row],[ ]]="Payé",PMKAFAAPAYER[[#This Row],[17.09.2025]],0)</f>
        <v>0</v>
      </c>
      <c r="CX901" s="161"/>
      <c r="CY901" s="176">
        <f>IF(PMKAFAAPAYER[[#This Row],[ ]]="Payé",PMKAFAAPAYER[[#This Row],[24.09.2025]],0)</f>
        <v>0</v>
      </c>
      <c r="CZ901" s="17">
        <f t="shared" si="209"/>
        <v>0</v>
      </c>
      <c r="DA901" s="162"/>
      <c r="DB901" s="166">
        <f>IF(PMKAFAAPAYER[[#This Row],[ ]]="Payé",PMKAFAAPAYER[[#This Row],[01.10.2025]],0)</f>
        <v>0</v>
      </c>
      <c r="DC901" s="161"/>
      <c r="DD901" s="166">
        <f>IF(PMKAFAAPAYER[[#This Row],[ ]]="Payé",PMKAFAAPAYER[[#This Row],[08.10.2025]],0)</f>
        <v>0</v>
      </c>
      <c r="DE901" s="161"/>
      <c r="DF901" s="166">
        <f>IF(PMKAFAAPAYER[[#This Row],[ ]]="Payé",PMKAFAAPAYER[[#This Row],[15.10.2025]],0)</f>
        <v>0</v>
      </c>
      <c r="DG901" s="161"/>
      <c r="DH901" s="166">
        <f>IF(PMKAFAAPAYER[[#This Row],[ ]]="Payé",PMKAFAAPAYER[[#This Row],[22.10.2025]],0)</f>
        <v>0</v>
      </c>
      <c r="DI901" s="161"/>
      <c r="DJ901" s="176">
        <f>IF(PMKAFAAPAYER[[#This Row],[ ]]="Payé",PMKAFAAPAYER[[#This Row],[29.10.2025]],0)</f>
        <v>0</v>
      </c>
      <c r="DK901" s="18">
        <f t="shared" si="210"/>
        <v>0</v>
      </c>
      <c r="DL901" s="162"/>
      <c r="DM901" s="166">
        <f>IF(PMKAFAAPAYER[[#This Row],[ ]]="Payé",PMKAFAAPAYER[[#This Row],[05.11.2025]],0)</f>
        <v>0</v>
      </c>
      <c r="DN901" s="161"/>
      <c r="DO901" s="166">
        <f>IF(PMKAFAAPAYER[[#This Row],[ ]]="Payé",PMKAFAAPAYER[[#This Row],[12.11.2025]],0)</f>
        <v>0</v>
      </c>
      <c r="DP901" s="161"/>
      <c r="DQ901" s="166">
        <f>IF(PMKAFAAPAYER[[#This Row],[ ]]="Payé",PMKAFAAPAYER[[#This Row],[19.11.2025]],0)</f>
        <v>0</v>
      </c>
      <c r="DR901" s="161"/>
      <c r="DS901" s="176">
        <f>IF(PMKAFAAPAYER[[#This Row],[ ]]="Payé",PMKAFAAPAYER[[#This Row],[26.11.2025]],0)</f>
        <v>0</v>
      </c>
      <c r="DT901" s="17">
        <f t="shared" si="211"/>
        <v>0</v>
      </c>
      <c r="DU901" s="162"/>
      <c r="DV901" s="166">
        <f>IF(PMKAFAAPAYER[[#This Row],[ ]]="Payé",PMKAFAAPAYER[[#This Row],[03.12.2025]],0)</f>
        <v>0</v>
      </c>
      <c r="DW901" s="161"/>
      <c r="DX901" s="166">
        <f>IF(PMKAFAAPAYER[[#This Row],[ ]]="Payé",PMKAFAAPAYER[[#This Row],[10.12.2025]],0)</f>
        <v>0</v>
      </c>
      <c r="DY901" s="161"/>
      <c r="DZ901" s="166">
        <f>IF(PMKAFAAPAYER[[#This Row],[ ]]="Payé",PMKAFAAPAYER[[#This Row],[17.12.2025]],0)</f>
        <v>0</v>
      </c>
      <c r="EA901" s="161"/>
      <c r="EB901" s="166">
        <f>IF(PMKAFAAPAYER[[#This Row],[ ]]="Payé",PMKAFAAPAYER[[#This Row],[24.12.2025]],0)</f>
        <v>0</v>
      </c>
      <c r="EC901" s="161"/>
      <c r="ED901" s="176">
        <f>IF(PMKAFAAPAYER[[#This Row],[ ]]="Payé",PMKAFAAPAYER[[#This Row],[31.12.2025]],0)</f>
        <v>0</v>
      </c>
      <c r="EE901" s="18">
        <f t="shared" si="212"/>
        <v>0</v>
      </c>
      <c r="EF901" s="11">
        <f t="shared" si="213"/>
        <v>0</v>
      </c>
      <c r="EG901" s="16">
        <f>+PMKAFAAPAYER[[#This Row],[CHF]]-PMKAFAAPAYER[[#This Row],[T2025]]</f>
        <v>0</v>
      </c>
    </row>
    <row r="902" spans="1:137" x14ac:dyDescent="0.3">
      <c r="A902" s="9">
        <f t="shared" si="214"/>
        <v>897</v>
      </c>
      <c r="B902" s="250"/>
      <c r="C902" s="251"/>
      <c r="D902" s="252"/>
      <c r="E902" s="253"/>
      <c r="F902" s="265">
        <f t="shared" si="215"/>
        <v>0</v>
      </c>
      <c r="G902" s="254"/>
      <c r="H902" s="255"/>
      <c r="I902" s="256"/>
      <c r="J902" s="14"/>
      <c r="K902" s="14"/>
      <c r="L902" s="14"/>
      <c r="N902" s="15"/>
      <c r="P902" s="258"/>
      <c r="Q902" s="259"/>
      <c r="R902" s="260"/>
      <c r="S902" s="166">
        <f>IF(PMKAFAAPAYER[[#This Row],[ ]]="Payé",PMKAFAAPAYER[[#This Row],[02.01.2025]],0)</f>
        <v>0</v>
      </c>
      <c r="T902" s="234"/>
      <c r="U902" s="166">
        <f>IF(PMKAFAAPAYER[[#This Row],[ ]]="Payé",PMKAFAAPAYER[[#This Row],[09.01.2025]],0)</f>
        <v>0</v>
      </c>
      <c r="V902" s="234"/>
      <c r="W902" s="166">
        <f>IF(PMKAFAAPAYER[[#This Row],[ ]]="Payé",PMKAFAAPAYER[[#This Row],[16.01.2025]],0)</f>
        <v>0</v>
      </c>
      <c r="X902" s="234"/>
      <c r="Y902" s="166">
        <f>IF(PMKAFAAPAYER[[#This Row],[ ]]="Payé",PMKAFAAPAYER[[#This Row],[23.01.2025]],0)</f>
        <v>0</v>
      </c>
      <c r="Z902" s="234"/>
      <c r="AA902" s="176">
        <f>IF(PMKAFAAPAYER[[#This Row],[ ]]="Payé",PMKAFAAPAYER[[#This Row],[30.01.2025]],0)</f>
        <v>0</v>
      </c>
      <c r="AB902" s="32">
        <f t="shared" ref="AB902:AB965" si="216">SUM(R902,T902,V902,X902,Z902)</f>
        <v>0</v>
      </c>
      <c r="AC902" s="234"/>
      <c r="AD902" s="166">
        <f>IF(PMKAFAAPAYER[[#This Row],[ ]]="Payé",PMKAFAAPAYER[[#This Row],[06.02.2025]],0)</f>
        <v>0</v>
      </c>
      <c r="AE902" s="234"/>
      <c r="AF902" s="166">
        <f>IF(PMKAFAAPAYER[[#This Row],[ ]]="Payé",PMKAFAAPAYER[[#This Row],[13.02.2025]],0)</f>
        <v>0</v>
      </c>
      <c r="AG902" s="234"/>
      <c r="AH902" s="166">
        <f>IF(PMKAFAAPAYER[[#This Row],[ ]]="Payé",PMKAFAAPAYER[[#This Row],[20.02.2025]],0)</f>
        <v>0</v>
      </c>
      <c r="AI902" s="234"/>
      <c r="AJ902" s="176">
        <f>IF(PMKAFAAPAYER[[#This Row],[ ]]="Payé",PMKAFAAPAYER[[#This Row],[27.02.2025]],0)</f>
        <v>0</v>
      </c>
      <c r="AK902" s="47">
        <f t="shared" ref="AK902:AK965" si="217">SUM(AC902,AE902,AG902,AI902)</f>
        <v>0</v>
      </c>
      <c r="AL902" s="162"/>
      <c r="AM902" s="166">
        <f>IF(PMKAFAAPAYER[[#This Row],[ ]]="Payé",PMKAFAAPAYER[[#This Row],[05.03.2025]],0)</f>
        <v>0</v>
      </c>
      <c r="AN902" s="161"/>
      <c r="AO902" s="166">
        <f>IF(PMKAFAAPAYER[[#This Row],[ ]]="Payé",PMKAFAAPAYER[[#This Row],[12.03.2025]],0)</f>
        <v>0</v>
      </c>
      <c r="AP902" s="161"/>
      <c r="AQ902" s="166">
        <f>IF(PMKAFAAPAYER[[#This Row],[ ]]="Payé",PMKAFAAPAYER[[#This Row],[19.03.2025]],0)</f>
        <v>0</v>
      </c>
      <c r="AR902" s="161"/>
      <c r="AS902" s="176">
        <f>IF(PMKAFAAPAYER[[#This Row],[ ]]="Payé",PMKAFAAPAYER[[#This Row],[26.03.2025]],0)</f>
        <v>0</v>
      </c>
      <c r="AT902" s="17">
        <f t="shared" ref="AT902:AT965" si="218">SUM(AL902,AN902,AP902,AR902)</f>
        <v>0</v>
      </c>
      <c r="AU902" s="162"/>
      <c r="AV902" s="166">
        <f>IF(PMKAFAAPAYER[[#This Row],[ ]]="Payé",PMKAFAAPAYER[[#This Row],[02.04.2025]],0)</f>
        <v>0</v>
      </c>
      <c r="AW902" s="161"/>
      <c r="AX902" s="166">
        <f>IF(PMKAFAAPAYER[[#This Row],[ ]]="Payé",PMKAFAAPAYER[[#This Row],[09.04.2025]],0)</f>
        <v>0</v>
      </c>
      <c r="AY902" s="161"/>
      <c r="AZ902" s="166">
        <f>IF(PMKAFAAPAYER[[#This Row],[ ]]="Payé",PMKAFAAPAYER[[#This Row],[16.04.2025]],0)</f>
        <v>0</v>
      </c>
      <c r="BA902" s="161"/>
      <c r="BB902" s="166">
        <f>IF(PMKAFAAPAYER[[#This Row],[ ]]="Payé",PMKAFAAPAYER[[#This Row],[23.04.2025]],0)</f>
        <v>0</v>
      </c>
      <c r="BC902" s="161"/>
      <c r="BD902" s="176">
        <f>IF(PMKAFAAPAYER[[#This Row],[ ]]="Payé",PMKAFAAPAYER[[#This Row],[30.04.2025]],0)</f>
        <v>0</v>
      </c>
      <c r="BE902" s="18">
        <f t="shared" ref="BE902:BE965" si="219">SUM(AU902,AW902,AY902,BA902,BC902)</f>
        <v>0</v>
      </c>
      <c r="BF902" s="162"/>
      <c r="BG902" s="166">
        <f>IF(PMKAFAAPAYER[[#This Row],[ ]]="Payé",PMKAFAAPAYER[[#This Row],[07.05.2025]],0)</f>
        <v>0</v>
      </c>
      <c r="BH902" s="161"/>
      <c r="BI902" s="166">
        <f>IF(PMKAFAAPAYER[[#This Row],[ ]]="Payé",PMKAFAAPAYER[[#This Row],[14.05.2025]],0)</f>
        <v>0</v>
      </c>
      <c r="BJ902" s="161"/>
      <c r="BK902" s="166">
        <f>IF(PMKAFAAPAYER[[#This Row],[ ]]="Payé",PMKAFAAPAYER[[#This Row],[21.05.2025]],0)</f>
        <v>0</v>
      </c>
      <c r="BL902" s="161"/>
      <c r="BM902" s="176">
        <f>IF(PMKAFAAPAYER[[#This Row],[ ]]="Payé",PMKAFAAPAYER[[#This Row],[28.05.2025]],0)</f>
        <v>0</v>
      </c>
      <c r="BN902" s="17">
        <f t="shared" ref="BN902:BN965" si="220">SUM(BF902,BH902,BJ902,BL902)</f>
        <v>0</v>
      </c>
      <c r="BO902" s="162"/>
      <c r="BP902" s="166">
        <f>IF(PMKAFAAPAYER[[#This Row],[ ]]="Payé",PMKAFAAPAYER[[#This Row],[04.06.2025]],0)</f>
        <v>0</v>
      </c>
      <c r="BQ902" s="161"/>
      <c r="BR902" s="166">
        <f>IF(PMKAFAAPAYER[[#This Row],[ ]]="Payé",PMKAFAAPAYER[[#This Row],[11.06.2025]],0)</f>
        <v>0</v>
      </c>
      <c r="BS902" s="161"/>
      <c r="BT902" s="166">
        <f>IF(PMKAFAAPAYER[[#This Row],[ ]]="Payé",PMKAFAAPAYER[[#This Row],[18.06.2025]],0)</f>
        <v>0</v>
      </c>
      <c r="BU902" s="161"/>
      <c r="BV902" s="176">
        <f>IF(PMKAFAAPAYER[[#This Row],[ ]]="Payé",PMKAFAAPAYER[[#This Row],[25.06.2025]],0)</f>
        <v>0</v>
      </c>
      <c r="BW902" s="18">
        <f t="shared" ref="BW902:BW965" si="221">SUM(BO902,BQ902,BS902,BU902)</f>
        <v>0</v>
      </c>
      <c r="BX902" s="162"/>
      <c r="BY902" s="166">
        <f>IF(PMKAFAAPAYER[[#This Row],[ ]]="Payé",PMKAFAAPAYER[[#This Row],[02.07.2025]],0)</f>
        <v>0</v>
      </c>
      <c r="BZ902" s="161"/>
      <c r="CA902" s="166">
        <f>IF(PMKAFAAPAYER[[#This Row],[ ]]="Payé",PMKAFAAPAYER[[#This Row],[09.07.2025]],0)</f>
        <v>0</v>
      </c>
      <c r="CB902" s="161"/>
      <c r="CC902" s="166">
        <f>IF(PMKAFAAPAYER[[#This Row],[ ]]="Payé",PMKAFAAPAYER[[#This Row],[16.07.2025]],0)</f>
        <v>0</v>
      </c>
      <c r="CD902" s="161"/>
      <c r="CE902" s="166">
        <f>IF(PMKAFAAPAYER[[#This Row],[ ]]="Payé",PMKAFAAPAYER[[#This Row],[23.07.2025]],0)</f>
        <v>0</v>
      </c>
      <c r="CF902" s="161"/>
      <c r="CG902" s="176">
        <f>IF(PMKAFAAPAYER[[#This Row],[ ]]="Payé",PMKAFAAPAYER[[#This Row],[30.07.2025]],0)</f>
        <v>0</v>
      </c>
      <c r="CH902" s="17">
        <f t="shared" ref="CH902:CH965" si="222">SUM(BX902,BZ902,CB902,CD902,CF902)</f>
        <v>0</v>
      </c>
      <c r="CI902" s="162"/>
      <c r="CJ902" s="166">
        <f>IF(PMKAFAAPAYER[[#This Row],[ ]]="Payé",PMKAFAAPAYER[[#This Row],[06.08.2025]],0)</f>
        <v>0</v>
      </c>
      <c r="CK902" s="161"/>
      <c r="CL902" s="166">
        <f>IF(PMKAFAAPAYER[[#This Row],[ ]]="Payé",PMKAFAAPAYER[[#This Row],[13.08.2025]],0)</f>
        <v>0</v>
      </c>
      <c r="CM902" s="161"/>
      <c r="CN902" s="166">
        <f>IF(PMKAFAAPAYER[[#This Row],[ ]]="Payé",PMKAFAAPAYER[[#This Row],[20.08.2025]],0)</f>
        <v>0</v>
      </c>
      <c r="CO902" s="161"/>
      <c r="CP902" s="176">
        <f>IF(PMKAFAAPAYER[[#This Row],[ ]]="Payé",PMKAFAAPAYER[[#This Row],[27.08.2025]],0)</f>
        <v>0</v>
      </c>
      <c r="CQ902" s="18">
        <f t="shared" ref="CQ902:CQ965" si="223">SUM(CI902,CK902,CM902,CO902)</f>
        <v>0</v>
      </c>
      <c r="CR902" s="162"/>
      <c r="CS902" s="166">
        <f>IF(PMKAFAAPAYER[[#This Row],[ ]]="Payé",PMKAFAAPAYER[[#This Row],[03.09.2025]],0)</f>
        <v>0</v>
      </c>
      <c r="CT902" s="161"/>
      <c r="CU902" s="166">
        <f>IF(PMKAFAAPAYER[[#This Row],[ ]]="Payé",PMKAFAAPAYER[[#This Row],[10.09.2025]],0)</f>
        <v>0</v>
      </c>
      <c r="CV902" s="161"/>
      <c r="CW902" s="166">
        <f>IF(PMKAFAAPAYER[[#This Row],[ ]]="Payé",PMKAFAAPAYER[[#This Row],[17.09.2025]],0)</f>
        <v>0</v>
      </c>
      <c r="CX902" s="161"/>
      <c r="CY902" s="176">
        <f>IF(PMKAFAAPAYER[[#This Row],[ ]]="Payé",PMKAFAAPAYER[[#This Row],[24.09.2025]],0)</f>
        <v>0</v>
      </c>
      <c r="CZ902" s="17">
        <f t="shared" ref="CZ902:CZ965" si="224">SUM(CR902,CT902,CV902,CX902)</f>
        <v>0</v>
      </c>
      <c r="DA902" s="162"/>
      <c r="DB902" s="166">
        <f>IF(PMKAFAAPAYER[[#This Row],[ ]]="Payé",PMKAFAAPAYER[[#This Row],[01.10.2025]],0)</f>
        <v>0</v>
      </c>
      <c r="DC902" s="161"/>
      <c r="DD902" s="166">
        <f>IF(PMKAFAAPAYER[[#This Row],[ ]]="Payé",PMKAFAAPAYER[[#This Row],[08.10.2025]],0)</f>
        <v>0</v>
      </c>
      <c r="DE902" s="161"/>
      <c r="DF902" s="166">
        <f>IF(PMKAFAAPAYER[[#This Row],[ ]]="Payé",PMKAFAAPAYER[[#This Row],[15.10.2025]],0)</f>
        <v>0</v>
      </c>
      <c r="DG902" s="161"/>
      <c r="DH902" s="166">
        <f>IF(PMKAFAAPAYER[[#This Row],[ ]]="Payé",PMKAFAAPAYER[[#This Row],[22.10.2025]],0)</f>
        <v>0</v>
      </c>
      <c r="DI902" s="161"/>
      <c r="DJ902" s="176">
        <f>IF(PMKAFAAPAYER[[#This Row],[ ]]="Payé",PMKAFAAPAYER[[#This Row],[29.10.2025]],0)</f>
        <v>0</v>
      </c>
      <c r="DK902" s="18">
        <f t="shared" ref="DK902:DK965" si="225">SUM(DA902,DC902,DE902,DG902,DI902)</f>
        <v>0</v>
      </c>
      <c r="DL902" s="162"/>
      <c r="DM902" s="166">
        <f>IF(PMKAFAAPAYER[[#This Row],[ ]]="Payé",PMKAFAAPAYER[[#This Row],[05.11.2025]],0)</f>
        <v>0</v>
      </c>
      <c r="DN902" s="161"/>
      <c r="DO902" s="166">
        <f>IF(PMKAFAAPAYER[[#This Row],[ ]]="Payé",PMKAFAAPAYER[[#This Row],[12.11.2025]],0)</f>
        <v>0</v>
      </c>
      <c r="DP902" s="161"/>
      <c r="DQ902" s="166">
        <f>IF(PMKAFAAPAYER[[#This Row],[ ]]="Payé",PMKAFAAPAYER[[#This Row],[19.11.2025]],0)</f>
        <v>0</v>
      </c>
      <c r="DR902" s="161"/>
      <c r="DS902" s="176">
        <f>IF(PMKAFAAPAYER[[#This Row],[ ]]="Payé",PMKAFAAPAYER[[#This Row],[26.11.2025]],0)</f>
        <v>0</v>
      </c>
      <c r="DT902" s="17">
        <f t="shared" ref="DT902:DT965" si="226">SUM(DL902,DN902,DP902,DR902)</f>
        <v>0</v>
      </c>
      <c r="DU902" s="162"/>
      <c r="DV902" s="166">
        <f>IF(PMKAFAAPAYER[[#This Row],[ ]]="Payé",PMKAFAAPAYER[[#This Row],[03.12.2025]],0)</f>
        <v>0</v>
      </c>
      <c r="DW902" s="161"/>
      <c r="DX902" s="166">
        <f>IF(PMKAFAAPAYER[[#This Row],[ ]]="Payé",PMKAFAAPAYER[[#This Row],[10.12.2025]],0)</f>
        <v>0</v>
      </c>
      <c r="DY902" s="161"/>
      <c r="DZ902" s="166">
        <f>IF(PMKAFAAPAYER[[#This Row],[ ]]="Payé",PMKAFAAPAYER[[#This Row],[17.12.2025]],0)</f>
        <v>0</v>
      </c>
      <c r="EA902" s="161"/>
      <c r="EB902" s="166">
        <f>IF(PMKAFAAPAYER[[#This Row],[ ]]="Payé",PMKAFAAPAYER[[#This Row],[24.12.2025]],0)</f>
        <v>0</v>
      </c>
      <c r="EC902" s="161"/>
      <c r="ED902" s="176">
        <f>IF(PMKAFAAPAYER[[#This Row],[ ]]="Payé",PMKAFAAPAYER[[#This Row],[31.12.2025]],0)</f>
        <v>0</v>
      </c>
      <c r="EE902" s="18">
        <f t="shared" ref="EE902:EE965" si="227">SUM(DU902,DW902,DY902,EA902,EC902)</f>
        <v>0</v>
      </c>
      <c r="EF902" s="11">
        <f t="shared" ref="EF902:EF965" si="228">SUM(AB902,AK902,AT902,BE902,BN902,BW902,CH902,CQ902,CZ902,DK902,DT902,EE902)</f>
        <v>0</v>
      </c>
      <c r="EG902" s="16">
        <f>+PMKAFAAPAYER[[#This Row],[CHF]]-PMKAFAAPAYER[[#This Row],[T2025]]</f>
        <v>0</v>
      </c>
    </row>
    <row r="903" spans="1:137" x14ac:dyDescent="0.3">
      <c r="A903" s="9">
        <f t="shared" ref="A903:A966" si="229">+A902+1</f>
        <v>898</v>
      </c>
      <c r="B903" s="250"/>
      <c r="C903" s="251"/>
      <c r="D903" s="252"/>
      <c r="E903" s="253"/>
      <c r="F903" s="265">
        <f t="shared" si="215"/>
        <v>0</v>
      </c>
      <c r="G903" s="254"/>
      <c r="H903" s="255"/>
      <c r="I903" s="256"/>
      <c r="J903" s="14"/>
      <c r="K903" s="14"/>
      <c r="L903" s="14"/>
      <c r="N903" s="15"/>
      <c r="P903" s="258"/>
      <c r="Q903" s="259"/>
      <c r="R903" s="260"/>
      <c r="S903" s="166">
        <f>IF(PMKAFAAPAYER[[#This Row],[ ]]="Payé",PMKAFAAPAYER[[#This Row],[02.01.2025]],0)</f>
        <v>0</v>
      </c>
      <c r="T903" s="234"/>
      <c r="U903" s="166">
        <f>IF(PMKAFAAPAYER[[#This Row],[ ]]="Payé",PMKAFAAPAYER[[#This Row],[09.01.2025]],0)</f>
        <v>0</v>
      </c>
      <c r="V903" s="234"/>
      <c r="W903" s="166">
        <f>IF(PMKAFAAPAYER[[#This Row],[ ]]="Payé",PMKAFAAPAYER[[#This Row],[16.01.2025]],0)</f>
        <v>0</v>
      </c>
      <c r="X903" s="234"/>
      <c r="Y903" s="166">
        <f>IF(PMKAFAAPAYER[[#This Row],[ ]]="Payé",PMKAFAAPAYER[[#This Row],[23.01.2025]],0)</f>
        <v>0</v>
      </c>
      <c r="Z903" s="234"/>
      <c r="AA903" s="176">
        <f>IF(PMKAFAAPAYER[[#This Row],[ ]]="Payé",PMKAFAAPAYER[[#This Row],[30.01.2025]],0)</f>
        <v>0</v>
      </c>
      <c r="AB903" s="32">
        <f t="shared" si="216"/>
        <v>0</v>
      </c>
      <c r="AC903" s="234"/>
      <c r="AD903" s="166">
        <f>IF(PMKAFAAPAYER[[#This Row],[ ]]="Payé",PMKAFAAPAYER[[#This Row],[06.02.2025]],0)</f>
        <v>0</v>
      </c>
      <c r="AE903" s="234"/>
      <c r="AF903" s="166">
        <f>IF(PMKAFAAPAYER[[#This Row],[ ]]="Payé",PMKAFAAPAYER[[#This Row],[13.02.2025]],0)</f>
        <v>0</v>
      </c>
      <c r="AG903" s="234"/>
      <c r="AH903" s="166">
        <f>IF(PMKAFAAPAYER[[#This Row],[ ]]="Payé",PMKAFAAPAYER[[#This Row],[20.02.2025]],0)</f>
        <v>0</v>
      </c>
      <c r="AI903" s="234"/>
      <c r="AJ903" s="176">
        <f>IF(PMKAFAAPAYER[[#This Row],[ ]]="Payé",PMKAFAAPAYER[[#This Row],[27.02.2025]],0)</f>
        <v>0</v>
      </c>
      <c r="AK903" s="47">
        <f t="shared" si="217"/>
        <v>0</v>
      </c>
      <c r="AL903" s="162"/>
      <c r="AM903" s="166">
        <f>IF(PMKAFAAPAYER[[#This Row],[ ]]="Payé",PMKAFAAPAYER[[#This Row],[05.03.2025]],0)</f>
        <v>0</v>
      </c>
      <c r="AN903" s="161"/>
      <c r="AO903" s="166">
        <f>IF(PMKAFAAPAYER[[#This Row],[ ]]="Payé",PMKAFAAPAYER[[#This Row],[12.03.2025]],0)</f>
        <v>0</v>
      </c>
      <c r="AP903" s="161"/>
      <c r="AQ903" s="166">
        <f>IF(PMKAFAAPAYER[[#This Row],[ ]]="Payé",PMKAFAAPAYER[[#This Row],[19.03.2025]],0)</f>
        <v>0</v>
      </c>
      <c r="AR903" s="161"/>
      <c r="AS903" s="176">
        <f>IF(PMKAFAAPAYER[[#This Row],[ ]]="Payé",PMKAFAAPAYER[[#This Row],[26.03.2025]],0)</f>
        <v>0</v>
      </c>
      <c r="AT903" s="17">
        <f t="shared" si="218"/>
        <v>0</v>
      </c>
      <c r="AU903" s="162"/>
      <c r="AV903" s="166">
        <f>IF(PMKAFAAPAYER[[#This Row],[ ]]="Payé",PMKAFAAPAYER[[#This Row],[02.04.2025]],0)</f>
        <v>0</v>
      </c>
      <c r="AW903" s="161"/>
      <c r="AX903" s="166">
        <f>IF(PMKAFAAPAYER[[#This Row],[ ]]="Payé",PMKAFAAPAYER[[#This Row],[09.04.2025]],0)</f>
        <v>0</v>
      </c>
      <c r="AY903" s="161"/>
      <c r="AZ903" s="166">
        <f>IF(PMKAFAAPAYER[[#This Row],[ ]]="Payé",PMKAFAAPAYER[[#This Row],[16.04.2025]],0)</f>
        <v>0</v>
      </c>
      <c r="BA903" s="161"/>
      <c r="BB903" s="166">
        <f>IF(PMKAFAAPAYER[[#This Row],[ ]]="Payé",PMKAFAAPAYER[[#This Row],[23.04.2025]],0)</f>
        <v>0</v>
      </c>
      <c r="BC903" s="161"/>
      <c r="BD903" s="176">
        <f>IF(PMKAFAAPAYER[[#This Row],[ ]]="Payé",PMKAFAAPAYER[[#This Row],[30.04.2025]],0)</f>
        <v>0</v>
      </c>
      <c r="BE903" s="18">
        <f t="shared" si="219"/>
        <v>0</v>
      </c>
      <c r="BF903" s="162"/>
      <c r="BG903" s="166">
        <f>IF(PMKAFAAPAYER[[#This Row],[ ]]="Payé",PMKAFAAPAYER[[#This Row],[07.05.2025]],0)</f>
        <v>0</v>
      </c>
      <c r="BH903" s="161"/>
      <c r="BI903" s="166">
        <f>IF(PMKAFAAPAYER[[#This Row],[ ]]="Payé",PMKAFAAPAYER[[#This Row],[14.05.2025]],0)</f>
        <v>0</v>
      </c>
      <c r="BJ903" s="161"/>
      <c r="BK903" s="166">
        <f>IF(PMKAFAAPAYER[[#This Row],[ ]]="Payé",PMKAFAAPAYER[[#This Row],[21.05.2025]],0)</f>
        <v>0</v>
      </c>
      <c r="BL903" s="161"/>
      <c r="BM903" s="176">
        <f>IF(PMKAFAAPAYER[[#This Row],[ ]]="Payé",PMKAFAAPAYER[[#This Row],[28.05.2025]],0)</f>
        <v>0</v>
      </c>
      <c r="BN903" s="17">
        <f t="shared" si="220"/>
        <v>0</v>
      </c>
      <c r="BO903" s="162"/>
      <c r="BP903" s="166">
        <f>IF(PMKAFAAPAYER[[#This Row],[ ]]="Payé",PMKAFAAPAYER[[#This Row],[04.06.2025]],0)</f>
        <v>0</v>
      </c>
      <c r="BQ903" s="161"/>
      <c r="BR903" s="166">
        <f>IF(PMKAFAAPAYER[[#This Row],[ ]]="Payé",PMKAFAAPAYER[[#This Row],[11.06.2025]],0)</f>
        <v>0</v>
      </c>
      <c r="BS903" s="161"/>
      <c r="BT903" s="166">
        <f>IF(PMKAFAAPAYER[[#This Row],[ ]]="Payé",PMKAFAAPAYER[[#This Row],[18.06.2025]],0)</f>
        <v>0</v>
      </c>
      <c r="BU903" s="161"/>
      <c r="BV903" s="176">
        <f>IF(PMKAFAAPAYER[[#This Row],[ ]]="Payé",PMKAFAAPAYER[[#This Row],[25.06.2025]],0)</f>
        <v>0</v>
      </c>
      <c r="BW903" s="18">
        <f t="shared" si="221"/>
        <v>0</v>
      </c>
      <c r="BX903" s="162"/>
      <c r="BY903" s="166">
        <f>IF(PMKAFAAPAYER[[#This Row],[ ]]="Payé",PMKAFAAPAYER[[#This Row],[02.07.2025]],0)</f>
        <v>0</v>
      </c>
      <c r="BZ903" s="161"/>
      <c r="CA903" s="166">
        <f>IF(PMKAFAAPAYER[[#This Row],[ ]]="Payé",PMKAFAAPAYER[[#This Row],[09.07.2025]],0)</f>
        <v>0</v>
      </c>
      <c r="CB903" s="161"/>
      <c r="CC903" s="166">
        <f>IF(PMKAFAAPAYER[[#This Row],[ ]]="Payé",PMKAFAAPAYER[[#This Row],[16.07.2025]],0)</f>
        <v>0</v>
      </c>
      <c r="CD903" s="161"/>
      <c r="CE903" s="166">
        <f>IF(PMKAFAAPAYER[[#This Row],[ ]]="Payé",PMKAFAAPAYER[[#This Row],[23.07.2025]],0)</f>
        <v>0</v>
      </c>
      <c r="CF903" s="161"/>
      <c r="CG903" s="176">
        <f>IF(PMKAFAAPAYER[[#This Row],[ ]]="Payé",PMKAFAAPAYER[[#This Row],[30.07.2025]],0)</f>
        <v>0</v>
      </c>
      <c r="CH903" s="17">
        <f t="shared" si="222"/>
        <v>0</v>
      </c>
      <c r="CI903" s="162"/>
      <c r="CJ903" s="166">
        <f>IF(PMKAFAAPAYER[[#This Row],[ ]]="Payé",PMKAFAAPAYER[[#This Row],[06.08.2025]],0)</f>
        <v>0</v>
      </c>
      <c r="CK903" s="161"/>
      <c r="CL903" s="166">
        <f>IF(PMKAFAAPAYER[[#This Row],[ ]]="Payé",PMKAFAAPAYER[[#This Row],[13.08.2025]],0)</f>
        <v>0</v>
      </c>
      <c r="CM903" s="161"/>
      <c r="CN903" s="166">
        <f>IF(PMKAFAAPAYER[[#This Row],[ ]]="Payé",PMKAFAAPAYER[[#This Row],[20.08.2025]],0)</f>
        <v>0</v>
      </c>
      <c r="CO903" s="161"/>
      <c r="CP903" s="176">
        <f>IF(PMKAFAAPAYER[[#This Row],[ ]]="Payé",PMKAFAAPAYER[[#This Row],[27.08.2025]],0)</f>
        <v>0</v>
      </c>
      <c r="CQ903" s="18">
        <f t="shared" si="223"/>
        <v>0</v>
      </c>
      <c r="CR903" s="162"/>
      <c r="CS903" s="166">
        <f>IF(PMKAFAAPAYER[[#This Row],[ ]]="Payé",PMKAFAAPAYER[[#This Row],[03.09.2025]],0)</f>
        <v>0</v>
      </c>
      <c r="CT903" s="161"/>
      <c r="CU903" s="166">
        <f>IF(PMKAFAAPAYER[[#This Row],[ ]]="Payé",PMKAFAAPAYER[[#This Row],[10.09.2025]],0)</f>
        <v>0</v>
      </c>
      <c r="CV903" s="161"/>
      <c r="CW903" s="166">
        <f>IF(PMKAFAAPAYER[[#This Row],[ ]]="Payé",PMKAFAAPAYER[[#This Row],[17.09.2025]],0)</f>
        <v>0</v>
      </c>
      <c r="CX903" s="161"/>
      <c r="CY903" s="176">
        <f>IF(PMKAFAAPAYER[[#This Row],[ ]]="Payé",PMKAFAAPAYER[[#This Row],[24.09.2025]],0)</f>
        <v>0</v>
      </c>
      <c r="CZ903" s="17">
        <f t="shared" si="224"/>
        <v>0</v>
      </c>
      <c r="DA903" s="162"/>
      <c r="DB903" s="166">
        <f>IF(PMKAFAAPAYER[[#This Row],[ ]]="Payé",PMKAFAAPAYER[[#This Row],[01.10.2025]],0)</f>
        <v>0</v>
      </c>
      <c r="DC903" s="161"/>
      <c r="DD903" s="166">
        <f>IF(PMKAFAAPAYER[[#This Row],[ ]]="Payé",PMKAFAAPAYER[[#This Row],[08.10.2025]],0)</f>
        <v>0</v>
      </c>
      <c r="DE903" s="161"/>
      <c r="DF903" s="166">
        <f>IF(PMKAFAAPAYER[[#This Row],[ ]]="Payé",PMKAFAAPAYER[[#This Row],[15.10.2025]],0)</f>
        <v>0</v>
      </c>
      <c r="DG903" s="161"/>
      <c r="DH903" s="166">
        <f>IF(PMKAFAAPAYER[[#This Row],[ ]]="Payé",PMKAFAAPAYER[[#This Row],[22.10.2025]],0)</f>
        <v>0</v>
      </c>
      <c r="DI903" s="161"/>
      <c r="DJ903" s="176">
        <f>IF(PMKAFAAPAYER[[#This Row],[ ]]="Payé",PMKAFAAPAYER[[#This Row],[29.10.2025]],0)</f>
        <v>0</v>
      </c>
      <c r="DK903" s="18">
        <f t="shared" si="225"/>
        <v>0</v>
      </c>
      <c r="DL903" s="162"/>
      <c r="DM903" s="166">
        <f>IF(PMKAFAAPAYER[[#This Row],[ ]]="Payé",PMKAFAAPAYER[[#This Row],[05.11.2025]],0)</f>
        <v>0</v>
      </c>
      <c r="DN903" s="161"/>
      <c r="DO903" s="166">
        <f>IF(PMKAFAAPAYER[[#This Row],[ ]]="Payé",PMKAFAAPAYER[[#This Row],[12.11.2025]],0)</f>
        <v>0</v>
      </c>
      <c r="DP903" s="161"/>
      <c r="DQ903" s="166">
        <f>IF(PMKAFAAPAYER[[#This Row],[ ]]="Payé",PMKAFAAPAYER[[#This Row],[19.11.2025]],0)</f>
        <v>0</v>
      </c>
      <c r="DR903" s="161"/>
      <c r="DS903" s="176">
        <f>IF(PMKAFAAPAYER[[#This Row],[ ]]="Payé",PMKAFAAPAYER[[#This Row],[26.11.2025]],0)</f>
        <v>0</v>
      </c>
      <c r="DT903" s="17">
        <f t="shared" si="226"/>
        <v>0</v>
      </c>
      <c r="DU903" s="162"/>
      <c r="DV903" s="166">
        <f>IF(PMKAFAAPAYER[[#This Row],[ ]]="Payé",PMKAFAAPAYER[[#This Row],[03.12.2025]],0)</f>
        <v>0</v>
      </c>
      <c r="DW903" s="161"/>
      <c r="DX903" s="166">
        <f>IF(PMKAFAAPAYER[[#This Row],[ ]]="Payé",PMKAFAAPAYER[[#This Row],[10.12.2025]],0)</f>
        <v>0</v>
      </c>
      <c r="DY903" s="161"/>
      <c r="DZ903" s="166">
        <f>IF(PMKAFAAPAYER[[#This Row],[ ]]="Payé",PMKAFAAPAYER[[#This Row],[17.12.2025]],0)</f>
        <v>0</v>
      </c>
      <c r="EA903" s="161"/>
      <c r="EB903" s="166">
        <f>IF(PMKAFAAPAYER[[#This Row],[ ]]="Payé",PMKAFAAPAYER[[#This Row],[24.12.2025]],0)</f>
        <v>0</v>
      </c>
      <c r="EC903" s="161"/>
      <c r="ED903" s="176">
        <f>IF(PMKAFAAPAYER[[#This Row],[ ]]="Payé",PMKAFAAPAYER[[#This Row],[31.12.2025]],0)</f>
        <v>0</v>
      </c>
      <c r="EE903" s="18">
        <f t="shared" si="227"/>
        <v>0</v>
      </c>
      <c r="EF903" s="11">
        <f t="shared" si="228"/>
        <v>0</v>
      </c>
      <c r="EG903" s="16">
        <f>+PMKAFAAPAYER[[#This Row],[CHF]]-PMKAFAAPAYER[[#This Row],[T2025]]</f>
        <v>0</v>
      </c>
    </row>
    <row r="904" spans="1:137" x14ac:dyDescent="0.3">
      <c r="A904" s="9">
        <f t="shared" si="229"/>
        <v>899</v>
      </c>
      <c r="B904" s="250"/>
      <c r="C904" s="251"/>
      <c r="D904" s="252"/>
      <c r="E904" s="253"/>
      <c r="F904" s="265">
        <f t="shared" si="215"/>
        <v>0</v>
      </c>
      <c r="G904" s="254"/>
      <c r="H904" s="255"/>
      <c r="I904" s="256"/>
      <c r="J904" s="14"/>
      <c r="K904" s="14"/>
      <c r="L904" s="14"/>
      <c r="N904" s="15"/>
      <c r="P904" s="258"/>
      <c r="Q904" s="259"/>
      <c r="R904" s="260"/>
      <c r="S904" s="166">
        <f>IF(PMKAFAAPAYER[[#This Row],[ ]]="Payé",PMKAFAAPAYER[[#This Row],[02.01.2025]],0)</f>
        <v>0</v>
      </c>
      <c r="T904" s="234"/>
      <c r="U904" s="166">
        <f>IF(PMKAFAAPAYER[[#This Row],[ ]]="Payé",PMKAFAAPAYER[[#This Row],[09.01.2025]],0)</f>
        <v>0</v>
      </c>
      <c r="V904" s="234"/>
      <c r="W904" s="166">
        <f>IF(PMKAFAAPAYER[[#This Row],[ ]]="Payé",PMKAFAAPAYER[[#This Row],[16.01.2025]],0)</f>
        <v>0</v>
      </c>
      <c r="X904" s="234"/>
      <c r="Y904" s="166">
        <f>IF(PMKAFAAPAYER[[#This Row],[ ]]="Payé",PMKAFAAPAYER[[#This Row],[23.01.2025]],0)</f>
        <v>0</v>
      </c>
      <c r="Z904" s="234"/>
      <c r="AA904" s="176">
        <f>IF(PMKAFAAPAYER[[#This Row],[ ]]="Payé",PMKAFAAPAYER[[#This Row],[30.01.2025]],0)</f>
        <v>0</v>
      </c>
      <c r="AB904" s="32">
        <f t="shared" si="216"/>
        <v>0</v>
      </c>
      <c r="AC904" s="234"/>
      <c r="AD904" s="166">
        <f>IF(PMKAFAAPAYER[[#This Row],[ ]]="Payé",PMKAFAAPAYER[[#This Row],[06.02.2025]],0)</f>
        <v>0</v>
      </c>
      <c r="AE904" s="234"/>
      <c r="AF904" s="166">
        <f>IF(PMKAFAAPAYER[[#This Row],[ ]]="Payé",PMKAFAAPAYER[[#This Row],[13.02.2025]],0)</f>
        <v>0</v>
      </c>
      <c r="AG904" s="234"/>
      <c r="AH904" s="166">
        <f>IF(PMKAFAAPAYER[[#This Row],[ ]]="Payé",PMKAFAAPAYER[[#This Row],[20.02.2025]],0)</f>
        <v>0</v>
      </c>
      <c r="AI904" s="234"/>
      <c r="AJ904" s="176">
        <f>IF(PMKAFAAPAYER[[#This Row],[ ]]="Payé",PMKAFAAPAYER[[#This Row],[27.02.2025]],0)</f>
        <v>0</v>
      </c>
      <c r="AK904" s="47">
        <f t="shared" si="217"/>
        <v>0</v>
      </c>
      <c r="AL904" s="162"/>
      <c r="AM904" s="166">
        <f>IF(PMKAFAAPAYER[[#This Row],[ ]]="Payé",PMKAFAAPAYER[[#This Row],[05.03.2025]],0)</f>
        <v>0</v>
      </c>
      <c r="AN904" s="161"/>
      <c r="AO904" s="166">
        <f>IF(PMKAFAAPAYER[[#This Row],[ ]]="Payé",PMKAFAAPAYER[[#This Row],[12.03.2025]],0)</f>
        <v>0</v>
      </c>
      <c r="AP904" s="161"/>
      <c r="AQ904" s="166">
        <f>IF(PMKAFAAPAYER[[#This Row],[ ]]="Payé",PMKAFAAPAYER[[#This Row],[19.03.2025]],0)</f>
        <v>0</v>
      </c>
      <c r="AR904" s="161"/>
      <c r="AS904" s="176">
        <f>IF(PMKAFAAPAYER[[#This Row],[ ]]="Payé",PMKAFAAPAYER[[#This Row],[26.03.2025]],0)</f>
        <v>0</v>
      </c>
      <c r="AT904" s="17">
        <f t="shared" si="218"/>
        <v>0</v>
      </c>
      <c r="AU904" s="162"/>
      <c r="AV904" s="166">
        <f>IF(PMKAFAAPAYER[[#This Row],[ ]]="Payé",PMKAFAAPAYER[[#This Row],[02.04.2025]],0)</f>
        <v>0</v>
      </c>
      <c r="AW904" s="161"/>
      <c r="AX904" s="166">
        <f>IF(PMKAFAAPAYER[[#This Row],[ ]]="Payé",PMKAFAAPAYER[[#This Row],[09.04.2025]],0)</f>
        <v>0</v>
      </c>
      <c r="AY904" s="161"/>
      <c r="AZ904" s="166">
        <f>IF(PMKAFAAPAYER[[#This Row],[ ]]="Payé",PMKAFAAPAYER[[#This Row],[16.04.2025]],0)</f>
        <v>0</v>
      </c>
      <c r="BA904" s="161"/>
      <c r="BB904" s="166">
        <f>IF(PMKAFAAPAYER[[#This Row],[ ]]="Payé",PMKAFAAPAYER[[#This Row],[23.04.2025]],0)</f>
        <v>0</v>
      </c>
      <c r="BC904" s="161"/>
      <c r="BD904" s="176">
        <f>IF(PMKAFAAPAYER[[#This Row],[ ]]="Payé",PMKAFAAPAYER[[#This Row],[30.04.2025]],0)</f>
        <v>0</v>
      </c>
      <c r="BE904" s="18">
        <f t="shared" si="219"/>
        <v>0</v>
      </c>
      <c r="BF904" s="162"/>
      <c r="BG904" s="166">
        <f>IF(PMKAFAAPAYER[[#This Row],[ ]]="Payé",PMKAFAAPAYER[[#This Row],[07.05.2025]],0)</f>
        <v>0</v>
      </c>
      <c r="BH904" s="161"/>
      <c r="BI904" s="166">
        <f>IF(PMKAFAAPAYER[[#This Row],[ ]]="Payé",PMKAFAAPAYER[[#This Row],[14.05.2025]],0)</f>
        <v>0</v>
      </c>
      <c r="BJ904" s="161"/>
      <c r="BK904" s="166">
        <f>IF(PMKAFAAPAYER[[#This Row],[ ]]="Payé",PMKAFAAPAYER[[#This Row],[21.05.2025]],0)</f>
        <v>0</v>
      </c>
      <c r="BL904" s="161"/>
      <c r="BM904" s="176">
        <f>IF(PMKAFAAPAYER[[#This Row],[ ]]="Payé",PMKAFAAPAYER[[#This Row],[28.05.2025]],0)</f>
        <v>0</v>
      </c>
      <c r="BN904" s="17">
        <f t="shared" si="220"/>
        <v>0</v>
      </c>
      <c r="BO904" s="162"/>
      <c r="BP904" s="166">
        <f>IF(PMKAFAAPAYER[[#This Row],[ ]]="Payé",PMKAFAAPAYER[[#This Row],[04.06.2025]],0)</f>
        <v>0</v>
      </c>
      <c r="BQ904" s="161"/>
      <c r="BR904" s="166">
        <f>IF(PMKAFAAPAYER[[#This Row],[ ]]="Payé",PMKAFAAPAYER[[#This Row],[11.06.2025]],0)</f>
        <v>0</v>
      </c>
      <c r="BS904" s="161"/>
      <c r="BT904" s="166">
        <f>IF(PMKAFAAPAYER[[#This Row],[ ]]="Payé",PMKAFAAPAYER[[#This Row],[18.06.2025]],0)</f>
        <v>0</v>
      </c>
      <c r="BU904" s="161"/>
      <c r="BV904" s="176">
        <f>IF(PMKAFAAPAYER[[#This Row],[ ]]="Payé",PMKAFAAPAYER[[#This Row],[25.06.2025]],0)</f>
        <v>0</v>
      </c>
      <c r="BW904" s="18">
        <f t="shared" si="221"/>
        <v>0</v>
      </c>
      <c r="BX904" s="162"/>
      <c r="BY904" s="166">
        <f>IF(PMKAFAAPAYER[[#This Row],[ ]]="Payé",PMKAFAAPAYER[[#This Row],[02.07.2025]],0)</f>
        <v>0</v>
      </c>
      <c r="BZ904" s="161"/>
      <c r="CA904" s="166">
        <f>IF(PMKAFAAPAYER[[#This Row],[ ]]="Payé",PMKAFAAPAYER[[#This Row],[09.07.2025]],0)</f>
        <v>0</v>
      </c>
      <c r="CB904" s="161"/>
      <c r="CC904" s="166">
        <f>IF(PMKAFAAPAYER[[#This Row],[ ]]="Payé",PMKAFAAPAYER[[#This Row],[16.07.2025]],0)</f>
        <v>0</v>
      </c>
      <c r="CD904" s="161"/>
      <c r="CE904" s="166">
        <f>IF(PMKAFAAPAYER[[#This Row],[ ]]="Payé",PMKAFAAPAYER[[#This Row],[23.07.2025]],0)</f>
        <v>0</v>
      </c>
      <c r="CF904" s="161"/>
      <c r="CG904" s="176">
        <f>IF(PMKAFAAPAYER[[#This Row],[ ]]="Payé",PMKAFAAPAYER[[#This Row],[30.07.2025]],0)</f>
        <v>0</v>
      </c>
      <c r="CH904" s="17">
        <f t="shared" si="222"/>
        <v>0</v>
      </c>
      <c r="CI904" s="162"/>
      <c r="CJ904" s="166">
        <f>IF(PMKAFAAPAYER[[#This Row],[ ]]="Payé",PMKAFAAPAYER[[#This Row],[06.08.2025]],0)</f>
        <v>0</v>
      </c>
      <c r="CK904" s="161"/>
      <c r="CL904" s="166">
        <f>IF(PMKAFAAPAYER[[#This Row],[ ]]="Payé",PMKAFAAPAYER[[#This Row],[13.08.2025]],0)</f>
        <v>0</v>
      </c>
      <c r="CM904" s="161"/>
      <c r="CN904" s="166">
        <f>IF(PMKAFAAPAYER[[#This Row],[ ]]="Payé",PMKAFAAPAYER[[#This Row],[20.08.2025]],0)</f>
        <v>0</v>
      </c>
      <c r="CO904" s="161"/>
      <c r="CP904" s="176">
        <f>IF(PMKAFAAPAYER[[#This Row],[ ]]="Payé",PMKAFAAPAYER[[#This Row],[27.08.2025]],0)</f>
        <v>0</v>
      </c>
      <c r="CQ904" s="18">
        <f t="shared" si="223"/>
        <v>0</v>
      </c>
      <c r="CR904" s="162"/>
      <c r="CS904" s="166">
        <f>IF(PMKAFAAPAYER[[#This Row],[ ]]="Payé",PMKAFAAPAYER[[#This Row],[03.09.2025]],0)</f>
        <v>0</v>
      </c>
      <c r="CT904" s="161"/>
      <c r="CU904" s="166">
        <f>IF(PMKAFAAPAYER[[#This Row],[ ]]="Payé",PMKAFAAPAYER[[#This Row],[10.09.2025]],0)</f>
        <v>0</v>
      </c>
      <c r="CV904" s="161"/>
      <c r="CW904" s="166">
        <f>IF(PMKAFAAPAYER[[#This Row],[ ]]="Payé",PMKAFAAPAYER[[#This Row],[17.09.2025]],0)</f>
        <v>0</v>
      </c>
      <c r="CX904" s="161"/>
      <c r="CY904" s="176">
        <f>IF(PMKAFAAPAYER[[#This Row],[ ]]="Payé",PMKAFAAPAYER[[#This Row],[24.09.2025]],0)</f>
        <v>0</v>
      </c>
      <c r="CZ904" s="17">
        <f t="shared" si="224"/>
        <v>0</v>
      </c>
      <c r="DA904" s="162"/>
      <c r="DB904" s="166">
        <f>IF(PMKAFAAPAYER[[#This Row],[ ]]="Payé",PMKAFAAPAYER[[#This Row],[01.10.2025]],0)</f>
        <v>0</v>
      </c>
      <c r="DC904" s="161"/>
      <c r="DD904" s="166">
        <f>IF(PMKAFAAPAYER[[#This Row],[ ]]="Payé",PMKAFAAPAYER[[#This Row],[08.10.2025]],0)</f>
        <v>0</v>
      </c>
      <c r="DE904" s="161"/>
      <c r="DF904" s="166">
        <f>IF(PMKAFAAPAYER[[#This Row],[ ]]="Payé",PMKAFAAPAYER[[#This Row],[15.10.2025]],0)</f>
        <v>0</v>
      </c>
      <c r="DG904" s="161"/>
      <c r="DH904" s="166">
        <f>IF(PMKAFAAPAYER[[#This Row],[ ]]="Payé",PMKAFAAPAYER[[#This Row],[22.10.2025]],0)</f>
        <v>0</v>
      </c>
      <c r="DI904" s="161"/>
      <c r="DJ904" s="176">
        <f>IF(PMKAFAAPAYER[[#This Row],[ ]]="Payé",PMKAFAAPAYER[[#This Row],[29.10.2025]],0)</f>
        <v>0</v>
      </c>
      <c r="DK904" s="18">
        <f t="shared" si="225"/>
        <v>0</v>
      </c>
      <c r="DL904" s="162"/>
      <c r="DM904" s="166">
        <f>IF(PMKAFAAPAYER[[#This Row],[ ]]="Payé",PMKAFAAPAYER[[#This Row],[05.11.2025]],0)</f>
        <v>0</v>
      </c>
      <c r="DN904" s="161"/>
      <c r="DO904" s="166">
        <f>IF(PMKAFAAPAYER[[#This Row],[ ]]="Payé",PMKAFAAPAYER[[#This Row],[12.11.2025]],0)</f>
        <v>0</v>
      </c>
      <c r="DP904" s="161"/>
      <c r="DQ904" s="166">
        <f>IF(PMKAFAAPAYER[[#This Row],[ ]]="Payé",PMKAFAAPAYER[[#This Row],[19.11.2025]],0)</f>
        <v>0</v>
      </c>
      <c r="DR904" s="161"/>
      <c r="DS904" s="176">
        <f>IF(PMKAFAAPAYER[[#This Row],[ ]]="Payé",PMKAFAAPAYER[[#This Row],[26.11.2025]],0)</f>
        <v>0</v>
      </c>
      <c r="DT904" s="17">
        <f t="shared" si="226"/>
        <v>0</v>
      </c>
      <c r="DU904" s="162"/>
      <c r="DV904" s="166">
        <f>IF(PMKAFAAPAYER[[#This Row],[ ]]="Payé",PMKAFAAPAYER[[#This Row],[03.12.2025]],0)</f>
        <v>0</v>
      </c>
      <c r="DW904" s="161"/>
      <c r="DX904" s="166">
        <f>IF(PMKAFAAPAYER[[#This Row],[ ]]="Payé",PMKAFAAPAYER[[#This Row],[10.12.2025]],0)</f>
        <v>0</v>
      </c>
      <c r="DY904" s="161"/>
      <c r="DZ904" s="166">
        <f>IF(PMKAFAAPAYER[[#This Row],[ ]]="Payé",PMKAFAAPAYER[[#This Row],[17.12.2025]],0)</f>
        <v>0</v>
      </c>
      <c r="EA904" s="161"/>
      <c r="EB904" s="166">
        <f>IF(PMKAFAAPAYER[[#This Row],[ ]]="Payé",PMKAFAAPAYER[[#This Row],[24.12.2025]],0)</f>
        <v>0</v>
      </c>
      <c r="EC904" s="161"/>
      <c r="ED904" s="176">
        <f>IF(PMKAFAAPAYER[[#This Row],[ ]]="Payé",PMKAFAAPAYER[[#This Row],[31.12.2025]],0)</f>
        <v>0</v>
      </c>
      <c r="EE904" s="18">
        <f t="shared" si="227"/>
        <v>0</v>
      </c>
      <c r="EF904" s="11">
        <f t="shared" si="228"/>
        <v>0</v>
      </c>
      <c r="EG904" s="16">
        <f>+PMKAFAAPAYER[[#This Row],[CHF]]-PMKAFAAPAYER[[#This Row],[T2025]]</f>
        <v>0</v>
      </c>
    </row>
    <row r="905" spans="1:137" x14ac:dyDescent="0.3">
      <c r="A905" s="9">
        <f t="shared" si="229"/>
        <v>900</v>
      </c>
      <c r="B905" s="250"/>
      <c r="C905" s="251"/>
      <c r="D905" s="252"/>
      <c r="E905" s="253"/>
      <c r="F905" s="265">
        <f t="shared" si="215"/>
        <v>0</v>
      </c>
      <c r="G905" s="254"/>
      <c r="H905" s="255"/>
      <c r="I905" s="256"/>
      <c r="J905" s="14"/>
      <c r="K905" s="14"/>
      <c r="L905" s="14"/>
      <c r="N905" s="15"/>
      <c r="P905" s="258"/>
      <c r="Q905" s="259"/>
      <c r="R905" s="260"/>
      <c r="S905" s="166">
        <f>IF(PMKAFAAPAYER[[#This Row],[ ]]="Payé",PMKAFAAPAYER[[#This Row],[02.01.2025]],0)</f>
        <v>0</v>
      </c>
      <c r="T905" s="234"/>
      <c r="U905" s="166">
        <f>IF(PMKAFAAPAYER[[#This Row],[ ]]="Payé",PMKAFAAPAYER[[#This Row],[09.01.2025]],0)</f>
        <v>0</v>
      </c>
      <c r="V905" s="234"/>
      <c r="W905" s="166">
        <f>IF(PMKAFAAPAYER[[#This Row],[ ]]="Payé",PMKAFAAPAYER[[#This Row],[16.01.2025]],0)</f>
        <v>0</v>
      </c>
      <c r="X905" s="234"/>
      <c r="Y905" s="166">
        <f>IF(PMKAFAAPAYER[[#This Row],[ ]]="Payé",PMKAFAAPAYER[[#This Row],[23.01.2025]],0)</f>
        <v>0</v>
      </c>
      <c r="Z905" s="234"/>
      <c r="AA905" s="176">
        <f>IF(PMKAFAAPAYER[[#This Row],[ ]]="Payé",PMKAFAAPAYER[[#This Row],[30.01.2025]],0)</f>
        <v>0</v>
      </c>
      <c r="AB905" s="32">
        <f t="shared" si="216"/>
        <v>0</v>
      </c>
      <c r="AC905" s="234"/>
      <c r="AD905" s="166">
        <f>IF(PMKAFAAPAYER[[#This Row],[ ]]="Payé",PMKAFAAPAYER[[#This Row],[06.02.2025]],0)</f>
        <v>0</v>
      </c>
      <c r="AE905" s="234"/>
      <c r="AF905" s="166">
        <f>IF(PMKAFAAPAYER[[#This Row],[ ]]="Payé",PMKAFAAPAYER[[#This Row],[13.02.2025]],0)</f>
        <v>0</v>
      </c>
      <c r="AG905" s="234"/>
      <c r="AH905" s="166">
        <f>IF(PMKAFAAPAYER[[#This Row],[ ]]="Payé",PMKAFAAPAYER[[#This Row],[20.02.2025]],0)</f>
        <v>0</v>
      </c>
      <c r="AI905" s="234"/>
      <c r="AJ905" s="176">
        <f>IF(PMKAFAAPAYER[[#This Row],[ ]]="Payé",PMKAFAAPAYER[[#This Row],[27.02.2025]],0)</f>
        <v>0</v>
      </c>
      <c r="AK905" s="47">
        <f t="shared" si="217"/>
        <v>0</v>
      </c>
      <c r="AL905" s="162"/>
      <c r="AM905" s="166">
        <f>IF(PMKAFAAPAYER[[#This Row],[ ]]="Payé",PMKAFAAPAYER[[#This Row],[05.03.2025]],0)</f>
        <v>0</v>
      </c>
      <c r="AN905" s="161"/>
      <c r="AO905" s="166">
        <f>IF(PMKAFAAPAYER[[#This Row],[ ]]="Payé",PMKAFAAPAYER[[#This Row],[12.03.2025]],0)</f>
        <v>0</v>
      </c>
      <c r="AP905" s="161"/>
      <c r="AQ905" s="166">
        <f>IF(PMKAFAAPAYER[[#This Row],[ ]]="Payé",PMKAFAAPAYER[[#This Row],[19.03.2025]],0)</f>
        <v>0</v>
      </c>
      <c r="AR905" s="161"/>
      <c r="AS905" s="176">
        <f>IF(PMKAFAAPAYER[[#This Row],[ ]]="Payé",PMKAFAAPAYER[[#This Row],[26.03.2025]],0)</f>
        <v>0</v>
      </c>
      <c r="AT905" s="17">
        <f t="shared" si="218"/>
        <v>0</v>
      </c>
      <c r="AU905" s="162"/>
      <c r="AV905" s="166">
        <f>IF(PMKAFAAPAYER[[#This Row],[ ]]="Payé",PMKAFAAPAYER[[#This Row],[02.04.2025]],0)</f>
        <v>0</v>
      </c>
      <c r="AW905" s="161"/>
      <c r="AX905" s="166">
        <f>IF(PMKAFAAPAYER[[#This Row],[ ]]="Payé",PMKAFAAPAYER[[#This Row],[09.04.2025]],0)</f>
        <v>0</v>
      </c>
      <c r="AY905" s="161"/>
      <c r="AZ905" s="166">
        <f>IF(PMKAFAAPAYER[[#This Row],[ ]]="Payé",PMKAFAAPAYER[[#This Row],[16.04.2025]],0)</f>
        <v>0</v>
      </c>
      <c r="BA905" s="161"/>
      <c r="BB905" s="166">
        <f>IF(PMKAFAAPAYER[[#This Row],[ ]]="Payé",PMKAFAAPAYER[[#This Row],[23.04.2025]],0)</f>
        <v>0</v>
      </c>
      <c r="BC905" s="161"/>
      <c r="BD905" s="176">
        <f>IF(PMKAFAAPAYER[[#This Row],[ ]]="Payé",PMKAFAAPAYER[[#This Row],[30.04.2025]],0)</f>
        <v>0</v>
      </c>
      <c r="BE905" s="18">
        <f t="shared" si="219"/>
        <v>0</v>
      </c>
      <c r="BF905" s="162"/>
      <c r="BG905" s="166">
        <f>IF(PMKAFAAPAYER[[#This Row],[ ]]="Payé",PMKAFAAPAYER[[#This Row],[07.05.2025]],0)</f>
        <v>0</v>
      </c>
      <c r="BH905" s="161"/>
      <c r="BI905" s="166">
        <f>IF(PMKAFAAPAYER[[#This Row],[ ]]="Payé",PMKAFAAPAYER[[#This Row],[14.05.2025]],0)</f>
        <v>0</v>
      </c>
      <c r="BJ905" s="161"/>
      <c r="BK905" s="166">
        <f>IF(PMKAFAAPAYER[[#This Row],[ ]]="Payé",PMKAFAAPAYER[[#This Row],[21.05.2025]],0)</f>
        <v>0</v>
      </c>
      <c r="BL905" s="161"/>
      <c r="BM905" s="176">
        <f>IF(PMKAFAAPAYER[[#This Row],[ ]]="Payé",PMKAFAAPAYER[[#This Row],[28.05.2025]],0)</f>
        <v>0</v>
      </c>
      <c r="BN905" s="17">
        <f t="shared" si="220"/>
        <v>0</v>
      </c>
      <c r="BO905" s="162"/>
      <c r="BP905" s="166">
        <f>IF(PMKAFAAPAYER[[#This Row],[ ]]="Payé",PMKAFAAPAYER[[#This Row],[04.06.2025]],0)</f>
        <v>0</v>
      </c>
      <c r="BQ905" s="161"/>
      <c r="BR905" s="166">
        <f>IF(PMKAFAAPAYER[[#This Row],[ ]]="Payé",PMKAFAAPAYER[[#This Row],[11.06.2025]],0)</f>
        <v>0</v>
      </c>
      <c r="BS905" s="161"/>
      <c r="BT905" s="166">
        <f>IF(PMKAFAAPAYER[[#This Row],[ ]]="Payé",PMKAFAAPAYER[[#This Row],[18.06.2025]],0)</f>
        <v>0</v>
      </c>
      <c r="BU905" s="161"/>
      <c r="BV905" s="176">
        <f>IF(PMKAFAAPAYER[[#This Row],[ ]]="Payé",PMKAFAAPAYER[[#This Row],[25.06.2025]],0)</f>
        <v>0</v>
      </c>
      <c r="BW905" s="18">
        <f t="shared" si="221"/>
        <v>0</v>
      </c>
      <c r="BX905" s="162"/>
      <c r="BY905" s="166">
        <f>IF(PMKAFAAPAYER[[#This Row],[ ]]="Payé",PMKAFAAPAYER[[#This Row],[02.07.2025]],0)</f>
        <v>0</v>
      </c>
      <c r="BZ905" s="161"/>
      <c r="CA905" s="166">
        <f>IF(PMKAFAAPAYER[[#This Row],[ ]]="Payé",PMKAFAAPAYER[[#This Row],[09.07.2025]],0)</f>
        <v>0</v>
      </c>
      <c r="CB905" s="161"/>
      <c r="CC905" s="166">
        <f>IF(PMKAFAAPAYER[[#This Row],[ ]]="Payé",PMKAFAAPAYER[[#This Row],[16.07.2025]],0)</f>
        <v>0</v>
      </c>
      <c r="CD905" s="161"/>
      <c r="CE905" s="166">
        <f>IF(PMKAFAAPAYER[[#This Row],[ ]]="Payé",PMKAFAAPAYER[[#This Row],[23.07.2025]],0)</f>
        <v>0</v>
      </c>
      <c r="CF905" s="161"/>
      <c r="CG905" s="176">
        <f>IF(PMKAFAAPAYER[[#This Row],[ ]]="Payé",PMKAFAAPAYER[[#This Row],[30.07.2025]],0)</f>
        <v>0</v>
      </c>
      <c r="CH905" s="17">
        <f t="shared" si="222"/>
        <v>0</v>
      </c>
      <c r="CI905" s="162"/>
      <c r="CJ905" s="166">
        <f>IF(PMKAFAAPAYER[[#This Row],[ ]]="Payé",PMKAFAAPAYER[[#This Row],[06.08.2025]],0)</f>
        <v>0</v>
      </c>
      <c r="CK905" s="161"/>
      <c r="CL905" s="166">
        <f>IF(PMKAFAAPAYER[[#This Row],[ ]]="Payé",PMKAFAAPAYER[[#This Row],[13.08.2025]],0)</f>
        <v>0</v>
      </c>
      <c r="CM905" s="161"/>
      <c r="CN905" s="166">
        <f>IF(PMKAFAAPAYER[[#This Row],[ ]]="Payé",PMKAFAAPAYER[[#This Row],[20.08.2025]],0)</f>
        <v>0</v>
      </c>
      <c r="CO905" s="161"/>
      <c r="CP905" s="176">
        <f>IF(PMKAFAAPAYER[[#This Row],[ ]]="Payé",PMKAFAAPAYER[[#This Row],[27.08.2025]],0)</f>
        <v>0</v>
      </c>
      <c r="CQ905" s="18">
        <f t="shared" si="223"/>
        <v>0</v>
      </c>
      <c r="CR905" s="162"/>
      <c r="CS905" s="166">
        <f>IF(PMKAFAAPAYER[[#This Row],[ ]]="Payé",PMKAFAAPAYER[[#This Row],[03.09.2025]],0)</f>
        <v>0</v>
      </c>
      <c r="CT905" s="161"/>
      <c r="CU905" s="166">
        <f>IF(PMKAFAAPAYER[[#This Row],[ ]]="Payé",PMKAFAAPAYER[[#This Row],[10.09.2025]],0)</f>
        <v>0</v>
      </c>
      <c r="CV905" s="161"/>
      <c r="CW905" s="166">
        <f>IF(PMKAFAAPAYER[[#This Row],[ ]]="Payé",PMKAFAAPAYER[[#This Row],[17.09.2025]],0)</f>
        <v>0</v>
      </c>
      <c r="CX905" s="161"/>
      <c r="CY905" s="176">
        <f>IF(PMKAFAAPAYER[[#This Row],[ ]]="Payé",PMKAFAAPAYER[[#This Row],[24.09.2025]],0)</f>
        <v>0</v>
      </c>
      <c r="CZ905" s="17">
        <f t="shared" si="224"/>
        <v>0</v>
      </c>
      <c r="DA905" s="162"/>
      <c r="DB905" s="166">
        <f>IF(PMKAFAAPAYER[[#This Row],[ ]]="Payé",PMKAFAAPAYER[[#This Row],[01.10.2025]],0)</f>
        <v>0</v>
      </c>
      <c r="DC905" s="161"/>
      <c r="DD905" s="166">
        <f>IF(PMKAFAAPAYER[[#This Row],[ ]]="Payé",PMKAFAAPAYER[[#This Row],[08.10.2025]],0)</f>
        <v>0</v>
      </c>
      <c r="DE905" s="161"/>
      <c r="DF905" s="166">
        <f>IF(PMKAFAAPAYER[[#This Row],[ ]]="Payé",PMKAFAAPAYER[[#This Row],[15.10.2025]],0)</f>
        <v>0</v>
      </c>
      <c r="DG905" s="161"/>
      <c r="DH905" s="166">
        <f>IF(PMKAFAAPAYER[[#This Row],[ ]]="Payé",PMKAFAAPAYER[[#This Row],[22.10.2025]],0)</f>
        <v>0</v>
      </c>
      <c r="DI905" s="161"/>
      <c r="DJ905" s="176">
        <f>IF(PMKAFAAPAYER[[#This Row],[ ]]="Payé",PMKAFAAPAYER[[#This Row],[29.10.2025]],0)</f>
        <v>0</v>
      </c>
      <c r="DK905" s="18">
        <f t="shared" si="225"/>
        <v>0</v>
      </c>
      <c r="DL905" s="162"/>
      <c r="DM905" s="166">
        <f>IF(PMKAFAAPAYER[[#This Row],[ ]]="Payé",PMKAFAAPAYER[[#This Row],[05.11.2025]],0)</f>
        <v>0</v>
      </c>
      <c r="DN905" s="161"/>
      <c r="DO905" s="166">
        <f>IF(PMKAFAAPAYER[[#This Row],[ ]]="Payé",PMKAFAAPAYER[[#This Row],[12.11.2025]],0)</f>
        <v>0</v>
      </c>
      <c r="DP905" s="161"/>
      <c r="DQ905" s="166">
        <f>IF(PMKAFAAPAYER[[#This Row],[ ]]="Payé",PMKAFAAPAYER[[#This Row],[19.11.2025]],0)</f>
        <v>0</v>
      </c>
      <c r="DR905" s="161"/>
      <c r="DS905" s="176">
        <f>IF(PMKAFAAPAYER[[#This Row],[ ]]="Payé",PMKAFAAPAYER[[#This Row],[26.11.2025]],0)</f>
        <v>0</v>
      </c>
      <c r="DT905" s="17">
        <f t="shared" si="226"/>
        <v>0</v>
      </c>
      <c r="DU905" s="162"/>
      <c r="DV905" s="166">
        <f>IF(PMKAFAAPAYER[[#This Row],[ ]]="Payé",PMKAFAAPAYER[[#This Row],[03.12.2025]],0)</f>
        <v>0</v>
      </c>
      <c r="DW905" s="161"/>
      <c r="DX905" s="166">
        <f>IF(PMKAFAAPAYER[[#This Row],[ ]]="Payé",PMKAFAAPAYER[[#This Row],[10.12.2025]],0)</f>
        <v>0</v>
      </c>
      <c r="DY905" s="161"/>
      <c r="DZ905" s="166">
        <f>IF(PMKAFAAPAYER[[#This Row],[ ]]="Payé",PMKAFAAPAYER[[#This Row],[17.12.2025]],0)</f>
        <v>0</v>
      </c>
      <c r="EA905" s="161"/>
      <c r="EB905" s="166">
        <f>IF(PMKAFAAPAYER[[#This Row],[ ]]="Payé",PMKAFAAPAYER[[#This Row],[24.12.2025]],0)</f>
        <v>0</v>
      </c>
      <c r="EC905" s="161"/>
      <c r="ED905" s="176">
        <f>IF(PMKAFAAPAYER[[#This Row],[ ]]="Payé",PMKAFAAPAYER[[#This Row],[31.12.2025]],0)</f>
        <v>0</v>
      </c>
      <c r="EE905" s="18">
        <f t="shared" si="227"/>
        <v>0</v>
      </c>
      <c r="EF905" s="11">
        <f t="shared" si="228"/>
        <v>0</v>
      </c>
      <c r="EG905" s="16">
        <f>+PMKAFAAPAYER[[#This Row],[CHF]]-PMKAFAAPAYER[[#This Row],[T2025]]</f>
        <v>0</v>
      </c>
    </row>
    <row r="906" spans="1:137" x14ac:dyDescent="0.3">
      <c r="A906" s="9">
        <f t="shared" si="229"/>
        <v>901</v>
      </c>
      <c r="B906" s="250"/>
      <c r="C906" s="251"/>
      <c r="D906" s="252"/>
      <c r="E906" s="253"/>
      <c r="F906" s="265">
        <f t="shared" si="215"/>
        <v>0</v>
      </c>
      <c r="G906" s="254"/>
      <c r="H906" s="255"/>
      <c r="I906" s="256"/>
      <c r="J906" s="14"/>
      <c r="K906" s="14"/>
      <c r="L906" s="14"/>
      <c r="N906" s="15"/>
      <c r="P906" s="258"/>
      <c r="Q906" s="259"/>
      <c r="R906" s="260"/>
      <c r="S906" s="166">
        <f>IF(PMKAFAAPAYER[[#This Row],[ ]]="Payé",PMKAFAAPAYER[[#This Row],[02.01.2025]],0)</f>
        <v>0</v>
      </c>
      <c r="T906" s="234"/>
      <c r="U906" s="166">
        <f>IF(PMKAFAAPAYER[[#This Row],[ ]]="Payé",PMKAFAAPAYER[[#This Row],[09.01.2025]],0)</f>
        <v>0</v>
      </c>
      <c r="V906" s="234"/>
      <c r="W906" s="166">
        <f>IF(PMKAFAAPAYER[[#This Row],[ ]]="Payé",PMKAFAAPAYER[[#This Row],[16.01.2025]],0)</f>
        <v>0</v>
      </c>
      <c r="X906" s="234"/>
      <c r="Y906" s="166">
        <f>IF(PMKAFAAPAYER[[#This Row],[ ]]="Payé",PMKAFAAPAYER[[#This Row],[23.01.2025]],0)</f>
        <v>0</v>
      </c>
      <c r="Z906" s="234"/>
      <c r="AA906" s="176">
        <f>IF(PMKAFAAPAYER[[#This Row],[ ]]="Payé",PMKAFAAPAYER[[#This Row],[30.01.2025]],0)</f>
        <v>0</v>
      </c>
      <c r="AB906" s="32">
        <f t="shared" si="216"/>
        <v>0</v>
      </c>
      <c r="AC906" s="234"/>
      <c r="AD906" s="166">
        <f>IF(PMKAFAAPAYER[[#This Row],[ ]]="Payé",PMKAFAAPAYER[[#This Row],[06.02.2025]],0)</f>
        <v>0</v>
      </c>
      <c r="AE906" s="234"/>
      <c r="AF906" s="166">
        <f>IF(PMKAFAAPAYER[[#This Row],[ ]]="Payé",PMKAFAAPAYER[[#This Row],[13.02.2025]],0)</f>
        <v>0</v>
      </c>
      <c r="AG906" s="234"/>
      <c r="AH906" s="166">
        <f>IF(PMKAFAAPAYER[[#This Row],[ ]]="Payé",PMKAFAAPAYER[[#This Row],[20.02.2025]],0)</f>
        <v>0</v>
      </c>
      <c r="AI906" s="234"/>
      <c r="AJ906" s="176">
        <f>IF(PMKAFAAPAYER[[#This Row],[ ]]="Payé",PMKAFAAPAYER[[#This Row],[27.02.2025]],0)</f>
        <v>0</v>
      </c>
      <c r="AK906" s="47">
        <f t="shared" si="217"/>
        <v>0</v>
      </c>
      <c r="AL906" s="162"/>
      <c r="AM906" s="166">
        <f>IF(PMKAFAAPAYER[[#This Row],[ ]]="Payé",PMKAFAAPAYER[[#This Row],[05.03.2025]],0)</f>
        <v>0</v>
      </c>
      <c r="AN906" s="161"/>
      <c r="AO906" s="166">
        <f>IF(PMKAFAAPAYER[[#This Row],[ ]]="Payé",PMKAFAAPAYER[[#This Row],[12.03.2025]],0)</f>
        <v>0</v>
      </c>
      <c r="AP906" s="161"/>
      <c r="AQ906" s="166">
        <f>IF(PMKAFAAPAYER[[#This Row],[ ]]="Payé",PMKAFAAPAYER[[#This Row],[19.03.2025]],0)</f>
        <v>0</v>
      </c>
      <c r="AR906" s="161"/>
      <c r="AS906" s="176">
        <f>IF(PMKAFAAPAYER[[#This Row],[ ]]="Payé",PMKAFAAPAYER[[#This Row],[26.03.2025]],0)</f>
        <v>0</v>
      </c>
      <c r="AT906" s="17">
        <f t="shared" si="218"/>
        <v>0</v>
      </c>
      <c r="AU906" s="162"/>
      <c r="AV906" s="166">
        <f>IF(PMKAFAAPAYER[[#This Row],[ ]]="Payé",PMKAFAAPAYER[[#This Row],[02.04.2025]],0)</f>
        <v>0</v>
      </c>
      <c r="AW906" s="161"/>
      <c r="AX906" s="166">
        <f>IF(PMKAFAAPAYER[[#This Row],[ ]]="Payé",PMKAFAAPAYER[[#This Row],[09.04.2025]],0)</f>
        <v>0</v>
      </c>
      <c r="AY906" s="161"/>
      <c r="AZ906" s="166">
        <f>IF(PMKAFAAPAYER[[#This Row],[ ]]="Payé",PMKAFAAPAYER[[#This Row],[16.04.2025]],0)</f>
        <v>0</v>
      </c>
      <c r="BA906" s="161"/>
      <c r="BB906" s="166">
        <f>IF(PMKAFAAPAYER[[#This Row],[ ]]="Payé",PMKAFAAPAYER[[#This Row],[23.04.2025]],0)</f>
        <v>0</v>
      </c>
      <c r="BC906" s="161"/>
      <c r="BD906" s="176">
        <f>IF(PMKAFAAPAYER[[#This Row],[ ]]="Payé",PMKAFAAPAYER[[#This Row],[30.04.2025]],0)</f>
        <v>0</v>
      </c>
      <c r="BE906" s="18">
        <f t="shared" si="219"/>
        <v>0</v>
      </c>
      <c r="BF906" s="162"/>
      <c r="BG906" s="166">
        <f>IF(PMKAFAAPAYER[[#This Row],[ ]]="Payé",PMKAFAAPAYER[[#This Row],[07.05.2025]],0)</f>
        <v>0</v>
      </c>
      <c r="BH906" s="161"/>
      <c r="BI906" s="166">
        <f>IF(PMKAFAAPAYER[[#This Row],[ ]]="Payé",PMKAFAAPAYER[[#This Row],[14.05.2025]],0)</f>
        <v>0</v>
      </c>
      <c r="BJ906" s="161"/>
      <c r="BK906" s="166">
        <f>IF(PMKAFAAPAYER[[#This Row],[ ]]="Payé",PMKAFAAPAYER[[#This Row],[21.05.2025]],0)</f>
        <v>0</v>
      </c>
      <c r="BL906" s="161"/>
      <c r="BM906" s="176">
        <f>IF(PMKAFAAPAYER[[#This Row],[ ]]="Payé",PMKAFAAPAYER[[#This Row],[28.05.2025]],0)</f>
        <v>0</v>
      </c>
      <c r="BN906" s="17">
        <f t="shared" si="220"/>
        <v>0</v>
      </c>
      <c r="BO906" s="162"/>
      <c r="BP906" s="166">
        <f>IF(PMKAFAAPAYER[[#This Row],[ ]]="Payé",PMKAFAAPAYER[[#This Row],[04.06.2025]],0)</f>
        <v>0</v>
      </c>
      <c r="BQ906" s="161"/>
      <c r="BR906" s="166">
        <f>IF(PMKAFAAPAYER[[#This Row],[ ]]="Payé",PMKAFAAPAYER[[#This Row],[11.06.2025]],0)</f>
        <v>0</v>
      </c>
      <c r="BS906" s="161"/>
      <c r="BT906" s="166">
        <f>IF(PMKAFAAPAYER[[#This Row],[ ]]="Payé",PMKAFAAPAYER[[#This Row],[18.06.2025]],0)</f>
        <v>0</v>
      </c>
      <c r="BU906" s="161"/>
      <c r="BV906" s="176">
        <f>IF(PMKAFAAPAYER[[#This Row],[ ]]="Payé",PMKAFAAPAYER[[#This Row],[25.06.2025]],0)</f>
        <v>0</v>
      </c>
      <c r="BW906" s="18">
        <f t="shared" si="221"/>
        <v>0</v>
      </c>
      <c r="BX906" s="162"/>
      <c r="BY906" s="166">
        <f>IF(PMKAFAAPAYER[[#This Row],[ ]]="Payé",PMKAFAAPAYER[[#This Row],[02.07.2025]],0)</f>
        <v>0</v>
      </c>
      <c r="BZ906" s="161"/>
      <c r="CA906" s="166">
        <f>IF(PMKAFAAPAYER[[#This Row],[ ]]="Payé",PMKAFAAPAYER[[#This Row],[09.07.2025]],0)</f>
        <v>0</v>
      </c>
      <c r="CB906" s="161"/>
      <c r="CC906" s="166">
        <f>IF(PMKAFAAPAYER[[#This Row],[ ]]="Payé",PMKAFAAPAYER[[#This Row],[16.07.2025]],0)</f>
        <v>0</v>
      </c>
      <c r="CD906" s="161"/>
      <c r="CE906" s="166">
        <f>IF(PMKAFAAPAYER[[#This Row],[ ]]="Payé",PMKAFAAPAYER[[#This Row],[23.07.2025]],0)</f>
        <v>0</v>
      </c>
      <c r="CF906" s="161"/>
      <c r="CG906" s="176">
        <f>IF(PMKAFAAPAYER[[#This Row],[ ]]="Payé",PMKAFAAPAYER[[#This Row],[30.07.2025]],0)</f>
        <v>0</v>
      </c>
      <c r="CH906" s="17">
        <f t="shared" si="222"/>
        <v>0</v>
      </c>
      <c r="CI906" s="162"/>
      <c r="CJ906" s="166">
        <f>IF(PMKAFAAPAYER[[#This Row],[ ]]="Payé",PMKAFAAPAYER[[#This Row],[06.08.2025]],0)</f>
        <v>0</v>
      </c>
      <c r="CK906" s="161"/>
      <c r="CL906" s="166">
        <f>IF(PMKAFAAPAYER[[#This Row],[ ]]="Payé",PMKAFAAPAYER[[#This Row],[13.08.2025]],0)</f>
        <v>0</v>
      </c>
      <c r="CM906" s="161"/>
      <c r="CN906" s="166">
        <f>IF(PMKAFAAPAYER[[#This Row],[ ]]="Payé",PMKAFAAPAYER[[#This Row],[20.08.2025]],0)</f>
        <v>0</v>
      </c>
      <c r="CO906" s="161"/>
      <c r="CP906" s="176">
        <f>IF(PMKAFAAPAYER[[#This Row],[ ]]="Payé",PMKAFAAPAYER[[#This Row],[27.08.2025]],0)</f>
        <v>0</v>
      </c>
      <c r="CQ906" s="18">
        <f t="shared" si="223"/>
        <v>0</v>
      </c>
      <c r="CR906" s="162"/>
      <c r="CS906" s="166">
        <f>IF(PMKAFAAPAYER[[#This Row],[ ]]="Payé",PMKAFAAPAYER[[#This Row],[03.09.2025]],0)</f>
        <v>0</v>
      </c>
      <c r="CT906" s="161"/>
      <c r="CU906" s="166">
        <f>IF(PMKAFAAPAYER[[#This Row],[ ]]="Payé",PMKAFAAPAYER[[#This Row],[10.09.2025]],0)</f>
        <v>0</v>
      </c>
      <c r="CV906" s="161"/>
      <c r="CW906" s="166">
        <f>IF(PMKAFAAPAYER[[#This Row],[ ]]="Payé",PMKAFAAPAYER[[#This Row],[17.09.2025]],0)</f>
        <v>0</v>
      </c>
      <c r="CX906" s="161"/>
      <c r="CY906" s="176">
        <f>IF(PMKAFAAPAYER[[#This Row],[ ]]="Payé",PMKAFAAPAYER[[#This Row],[24.09.2025]],0)</f>
        <v>0</v>
      </c>
      <c r="CZ906" s="17">
        <f t="shared" si="224"/>
        <v>0</v>
      </c>
      <c r="DA906" s="162"/>
      <c r="DB906" s="166">
        <f>IF(PMKAFAAPAYER[[#This Row],[ ]]="Payé",PMKAFAAPAYER[[#This Row],[01.10.2025]],0)</f>
        <v>0</v>
      </c>
      <c r="DC906" s="161"/>
      <c r="DD906" s="166">
        <f>IF(PMKAFAAPAYER[[#This Row],[ ]]="Payé",PMKAFAAPAYER[[#This Row],[08.10.2025]],0)</f>
        <v>0</v>
      </c>
      <c r="DE906" s="161"/>
      <c r="DF906" s="166">
        <f>IF(PMKAFAAPAYER[[#This Row],[ ]]="Payé",PMKAFAAPAYER[[#This Row],[15.10.2025]],0)</f>
        <v>0</v>
      </c>
      <c r="DG906" s="161"/>
      <c r="DH906" s="166">
        <f>IF(PMKAFAAPAYER[[#This Row],[ ]]="Payé",PMKAFAAPAYER[[#This Row],[22.10.2025]],0)</f>
        <v>0</v>
      </c>
      <c r="DI906" s="161"/>
      <c r="DJ906" s="176">
        <f>IF(PMKAFAAPAYER[[#This Row],[ ]]="Payé",PMKAFAAPAYER[[#This Row],[29.10.2025]],0)</f>
        <v>0</v>
      </c>
      <c r="DK906" s="18">
        <f t="shared" si="225"/>
        <v>0</v>
      </c>
      <c r="DL906" s="162"/>
      <c r="DM906" s="166">
        <f>IF(PMKAFAAPAYER[[#This Row],[ ]]="Payé",PMKAFAAPAYER[[#This Row],[05.11.2025]],0)</f>
        <v>0</v>
      </c>
      <c r="DN906" s="161"/>
      <c r="DO906" s="166">
        <f>IF(PMKAFAAPAYER[[#This Row],[ ]]="Payé",PMKAFAAPAYER[[#This Row],[12.11.2025]],0)</f>
        <v>0</v>
      </c>
      <c r="DP906" s="161"/>
      <c r="DQ906" s="166">
        <f>IF(PMKAFAAPAYER[[#This Row],[ ]]="Payé",PMKAFAAPAYER[[#This Row],[19.11.2025]],0)</f>
        <v>0</v>
      </c>
      <c r="DR906" s="161"/>
      <c r="DS906" s="176">
        <f>IF(PMKAFAAPAYER[[#This Row],[ ]]="Payé",PMKAFAAPAYER[[#This Row],[26.11.2025]],0)</f>
        <v>0</v>
      </c>
      <c r="DT906" s="17">
        <f t="shared" si="226"/>
        <v>0</v>
      </c>
      <c r="DU906" s="162"/>
      <c r="DV906" s="166">
        <f>IF(PMKAFAAPAYER[[#This Row],[ ]]="Payé",PMKAFAAPAYER[[#This Row],[03.12.2025]],0)</f>
        <v>0</v>
      </c>
      <c r="DW906" s="161"/>
      <c r="DX906" s="166">
        <f>IF(PMKAFAAPAYER[[#This Row],[ ]]="Payé",PMKAFAAPAYER[[#This Row],[10.12.2025]],0)</f>
        <v>0</v>
      </c>
      <c r="DY906" s="161"/>
      <c r="DZ906" s="166">
        <f>IF(PMKAFAAPAYER[[#This Row],[ ]]="Payé",PMKAFAAPAYER[[#This Row],[17.12.2025]],0)</f>
        <v>0</v>
      </c>
      <c r="EA906" s="161"/>
      <c r="EB906" s="166">
        <f>IF(PMKAFAAPAYER[[#This Row],[ ]]="Payé",PMKAFAAPAYER[[#This Row],[24.12.2025]],0)</f>
        <v>0</v>
      </c>
      <c r="EC906" s="161"/>
      <c r="ED906" s="176">
        <f>IF(PMKAFAAPAYER[[#This Row],[ ]]="Payé",PMKAFAAPAYER[[#This Row],[31.12.2025]],0)</f>
        <v>0</v>
      </c>
      <c r="EE906" s="18">
        <f t="shared" si="227"/>
        <v>0</v>
      </c>
      <c r="EF906" s="11">
        <f t="shared" si="228"/>
        <v>0</v>
      </c>
      <c r="EG906" s="16">
        <f>+PMKAFAAPAYER[[#This Row],[CHF]]-PMKAFAAPAYER[[#This Row],[T2025]]</f>
        <v>0</v>
      </c>
    </row>
    <row r="907" spans="1:137" x14ac:dyDescent="0.3">
      <c r="A907" s="9">
        <f t="shared" si="229"/>
        <v>902</v>
      </c>
      <c r="B907" s="250"/>
      <c r="C907" s="251"/>
      <c r="D907" s="252"/>
      <c r="E907" s="253"/>
      <c r="F907" s="265">
        <f t="shared" si="215"/>
        <v>0</v>
      </c>
      <c r="G907" s="254"/>
      <c r="H907" s="255"/>
      <c r="I907" s="256"/>
      <c r="J907" s="14"/>
      <c r="K907" s="14"/>
      <c r="L907" s="14"/>
      <c r="N907" s="15"/>
      <c r="P907" s="258"/>
      <c r="Q907" s="259"/>
      <c r="R907" s="260"/>
      <c r="S907" s="166">
        <f>IF(PMKAFAAPAYER[[#This Row],[ ]]="Payé",PMKAFAAPAYER[[#This Row],[02.01.2025]],0)</f>
        <v>0</v>
      </c>
      <c r="T907" s="234"/>
      <c r="U907" s="166">
        <f>IF(PMKAFAAPAYER[[#This Row],[ ]]="Payé",PMKAFAAPAYER[[#This Row],[09.01.2025]],0)</f>
        <v>0</v>
      </c>
      <c r="V907" s="234"/>
      <c r="W907" s="166">
        <f>IF(PMKAFAAPAYER[[#This Row],[ ]]="Payé",PMKAFAAPAYER[[#This Row],[16.01.2025]],0)</f>
        <v>0</v>
      </c>
      <c r="X907" s="234"/>
      <c r="Y907" s="166">
        <f>IF(PMKAFAAPAYER[[#This Row],[ ]]="Payé",PMKAFAAPAYER[[#This Row],[23.01.2025]],0)</f>
        <v>0</v>
      </c>
      <c r="Z907" s="234"/>
      <c r="AA907" s="176">
        <f>IF(PMKAFAAPAYER[[#This Row],[ ]]="Payé",PMKAFAAPAYER[[#This Row],[30.01.2025]],0)</f>
        <v>0</v>
      </c>
      <c r="AB907" s="32">
        <f t="shared" si="216"/>
        <v>0</v>
      </c>
      <c r="AC907" s="234"/>
      <c r="AD907" s="166">
        <f>IF(PMKAFAAPAYER[[#This Row],[ ]]="Payé",PMKAFAAPAYER[[#This Row],[06.02.2025]],0)</f>
        <v>0</v>
      </c>
      <c r="AE907" s="234"/>
      <c r="AF907" s="166">
        <f>IF(PMKAFAAPAYER[[#This Row],[ ]]="Payé",PMKAFAAPAYER[[#This Row],[13.02.2025]],0)</f>
        <v>0</v>
      </c>
      <c r="AG907" s="234"/>
      <c r="AH907" s="166">
        <f>IF(PMKAFAAPAYER[[#This Row],[ ]]="Payé",PMKAFAAPAYER[[#This Row],[20.02.2025]],0)</f>
        <v>0</v>
      </c>
      <c r="AI907" s="234"/>
      <c r="AJ907" s="176">
        <f>IF(PMKAFAAPAYER[[#This Row],[ ]]="Payé",PMKAFAAPAYER[[#This Row],[27.02.2025]],0)</f>
        <v>0</v>
      </c>
      <c r="AK907" s="47">
        <f t="shared" si="217"/>
        <v>0</v>
      </c>
      <c r="AL907" s="162"/>
      <c r="AM907" s="166">
        <f>IF(PMKAFAAPAYER[[#This Row],[ ]]="Payé",PMKAFAAPAYER[[#This Row],[05.03.2025]],0)</f>
        <v>0</v>
      </c>
      <c r="AN907" s="161"/>
      <c r="AO907" s="166">
        <f>IF(PMKAFAAPAYER[[#This Row],[ ]]="Payé",PMKAFAAPAYER[[#This Row],[12.03.2025]],0)</f>
        <v>0</v>
      </c>
      <c r="AP907" s="161"/>
      <c r="AQ907" s="166">
        <f>IF(PMKAFAAPAYER[[#This Row],[ ]]="Payé",PMKAFAAPAYER[[#This Row],[19.03.2025]],0)</f>
        <v>0</v>
      </c>
      <c r="AR907" s="161"/>
      <c r="AS907" s="176">
        <f>IF(PMKAFAAPAYER[[#This Row],[ ]]="Payé",PMKAFAAPAYER[[#This Row],[26.03.2025]],0)</f>
        <v>0</v>
      </c>
      <c r="AT907" s="17">
        <f t="shared" si="218"/>
        <v>0</v>
      </c>
      <c r="AU907" s="162"/>
      <c r="AV907" s="166">
        <f>IF(PMKAFAAPAYER[[#This Row],[ ]]="Payé",PMKAFAAPAYER[[#This Row],[02.04.2025]],0)</f>
        <v>0</v>
      </c>
      <c r="AW907" s="161"/>
      <c r="AX907" s="166">
        <f>IF(PMKAFAAPAYER[[#This Row],[ ]]="Payé",PMKAFAAPAYER[[#This Row],[09.04.2025]],0)</f>
        <v>0</v>
      </c>
      <c r="AY907" s="161"/>
      <c r="AZ907" s="166">
        <f>IF(PMKAFAAPAYER[[#This Row],[ ]]="Payé",PMKAFAAPAYER[[#This Row],[16.04.2025]],0)</f>
        <v>0</v>
      </c>
      <c r="BA907" s="161"/>
      <c r="BB907" s="166">
        <f>IF(PMKAFAAPAYER[[#This Row],[ ]]="Payé",PMKAFAAPAYER[[#This Row],[23.04.2025]],0)</f>
        <v>0</v>
      </c>
      <c r="BC907" s="161"/>
      <c r="BD907" s="176">
        <f>IF(PMKAFAAPAYER[[#This Row],[ ]]="Payé",PMKAFAAPAYER[[#This Row],[30.04.2025]],0)</f>
        <v>0</v>
      </c>
      <c r="BE907" s="18">
        <f t="shared" si="219"/>
        <v>0</v>
      </c>
      <c r="BF907" s="162"/>
      <c r="BG907" s="166">
        <f>IF(PMKAFAAPAYER[[#This Row],[ ]]="Payé",PMKAFAAPAYER[[#This Row],[07.05.2025]],0)</f>
        <v>0</v>
      </c>
      <c r="BH907" s="161"/>
      <c r="BI907" s="166">
        <f>IF(PMKAFAAPAYER[[#This Row],[ ]]="Payé",PMKAFAAPAYER[[#This Row],[14.05.2025]],0)</f>
        <v>0</v>
      </c>
      <c r="BJ907" s="161"/>
      <c r="BK907" s="166">
        <f>IF(PMKAFAAPAYER[[#This Row],[ ]]="Payé",PMKAFAAPAYER[[#This Row],[21.05.2025]],0)</f>
        <v>0</v>
      </c>
      <c r="BL907" s="161"/>
      <c r="BM907" s="176">
        <f>IF(PMKAFAAPAYER[[#This Row],[ ]]="Payé",PMKAFAAPAYER[[#This Row],[28.05.2025]],0)</f>
        <v>0</v>
      </c>
      <c r="BN907" s="17">
        <f t="shared" si="220"/>
        <v>0</v>
      </c>
      <c r="BO907" s="162"/>
      <c r="BP907" s="166">
        <f>IF(PMKAFAAPAYER[[#This Row],[ ]]="Payé",PMKAFAAPAYER[[#This Row],[04.06.2025]],0)</f>
        <v>0</v>
      </c>
      <c r="BQ907" s="161"/>
      <c r="BR907" s="166">
        <f>IF(PMKAFAAPAYER[[#This Row],[ ]]="Payé",PMKAFAAPAYER[[#This Row],[11.06.2025]],0)</f>
        <v>0</v>
      </c>
      <c r="BS907" s="161"/>
      <c r="BT907" s="166">
        <f>IF(PMKAFAAPAYER[[#This Row],[ ]]="Payé",PMKAFAAPAYER[[#This Row],[18.06.2025]],0)</f>
        <v>0</v>
      </c>
      <c r="BU907" s="161"/>
      <c r="BV907" s="176">
        <f>IF(PMKAFAAPAYER[[#This Row],[ ]]="Payé",PMKAFAAPAYER[[#This Row],[25.06.2025]],0)</f>
        <v>0</v>
      </c>
      <c r="BW907" s="18">
        <f t="shared" si="221"/>
        <v>0</v>
      </c>
      <c r="BX907" s="162"/>
      <c r="BY907" s="166">
        <f>IF(PMKAFAAPAYER[[#This Row],[ ]]="Payé",PMKAFAAPAYER[[#This Row],[02.07.2025]],0)</f>
        <v>0</v>
      </c>
      <c r="BZ907" s="161"/>
      <c r="CA907" s="166">
        <f>IF(PMKAFAAPAYER[[#This Row],[ ]]="Payé",PMKAFAAPAYER[[#This Row],[09.07.2025]],0)</f>
        <v>0</v>
      </c>
      <c r="CB907" s="161"/>
      <c r="CC907" s="166">
        <f>IF(PMKAFAAPAYER[[#This Row],[ ]]="Payé",PMKAFAAPAYER[[#This Row],[16.07.2025]],0)</f>
        <v>0</v>
      </c>
      <c r="CD907" s="161"/>
      <c r="CE907" s="166">
        <f>IF(PMKAFAAPAYER[[#This Row],[ ]]="Payé",PMKAFAAPAYER[[#This Row],[23.07.2025]],0)</f>
        <v>0</v>
      </c>
      <c r="CF907" s="161"/>
      <c r="CG907" s="176">
        <f>IF(PMKAFAAPAYER[[#This Row],[ ]]="Payé",PMKAFAAPAYER[[#This Row],[30.07.2025]],0)</f>
        <v>0</v>
      </c>
      <c r="CH907" s="17">
        <f t="shared" si="222"/>
        <v>0</v>
      </c>
      <c r="CI907" s="162"/>
      <c r="CJ907" s="166">
        <f>IF(PMKAFAAPAYER[[#This Row],[ ]]="Payé",PMKAFAAPAYER[[#This Row],[06.08.2025]],0)</f>
        <v>0</v>
      </c>
      <c r="CK907" s="161"/>
      <c r="CL907" s="166">
        <f>IF(PMKAFAAPAYER[[#This Row],[ ]]="Payé",PMKAFAAPAYER[[#This Row],[13.08.2025]],0)</f>
        <v>0</v>
      </c>
      <c r="CM907" s="161"/>
      <c r="CN907" s="166">
        <f>IF(PMKAFAAPAYER[[#This Row],[ ]]="Payé",PMKAFAAPAYER[[#This Row],[20.08.2025]],0)</f>
        <v>0</v>
      </c>
      <c r="CO907" s="161"/>
      <c r="CP907" s="176">
        <f>IF(PMKAFAAPAYER[[#This Row],[ ]]="Payé",PMKAFAAPAYER[[#This Row],[27.08.2025]],0)</f>
        <v>0</v>
      </c>
      <c r="CQ907" s="18">
        <f t="shared" si="223"/>
        <v>0</v>
      </c>
      <c r="CR907" s="162"/>
      <c r="CS907" s="166">
        <f>IF(PMKAFAAPAYER[[#This Row],[ ]]="Payé",PMKAFAAPAYER[[#This Row],[03.09.2025]],0)</f>
        <v>0</v>
      </c>
      <c r="CT907" s="161"/>
      <c r="CU907" s="166">
        <f>IF(PMKAFAAPAYER[[#This Row],[ ]]="Payé",PMKAFAAPAYER[[#This Row],[10.09.2025]],0)</f>
        <v>0</v>
      </c>
      <c r="CV907" s="161"/>
      <c r="CW907" s="166">
        <f>IF(PMKAFAAPAYER[[#This Row],[ ]]="Payé",PMKAFAAPAYER[[#This Row],[17.09.2025]],0)</f>
        <v>0</v>
      </c>
      <c r="CX907" s="161"/>
      <c r="CY907" s="176">
        <f>IF(PMKAFAAPAYER[[#This Row],[ ]]="Payé",PMKAFAAPAYER[[#This Row],[24.09.2025]],0)</f>
        <v>0</v>
      </c>
      <c r="CZ907" s="17">
        <f t="shared" si="224"/>
        <v>0</v>
      </c>
      <c r="DA907" s="162"/>
      <c r="DB907" s="166">
        <f>IF(PMKAFAAPAYER[[#This Row],[ ]]="Payé",PMKAFAAPAYER[[#This Row],[01.10.2025]],0)</f>
        <v>0</v>
      </c>
      <c r="DC907" s="161"/>
      <c r="DD907" s="166">
        <f>IF(PMKAFAAPAYER[[#This Row],[ ]]="Payé",PMKAFAAPAYER[[#This Row],[08.10.2025]],0)</f>
        <v>0</v>
      </c>
      <c r="DE907" s="161"/>
      <c r="DF907" s="166">
        <f>IF(PMKAFAAPAYER[[#This Row],[ ]]="Payé",PMKAFAAPAYER[[#This Row],[15.10.2025]],0)</f>
        <v>0</v>
      </c>
      <c r="DG907" s="161"/>
      <c r="DH907" s="166">
        <f>IF(PMKAFAAPAYER[[#This Row],[ ]]="Payé",PMKAFAAPAYER[[#This Row],[22.10.2025]],0)</f>
        <v>0</v>
      </c>
      <c r="DI907" s="161"/>
      <c r="DJ907" s="176">
        <f>IF(PMKAFAAPAYER[[#This Row],[ ]]="Payé",PMKAFAAPAYER[[#This Row],[29.10.2025]],0)</f>
        <v>0</v>
      </c>
      <c r="DK907" s="18">
        <f t="shared" si="225"/>
        <v>0</v>
      </c>
      <c r="DL907" s="162"/>
      <c r="DM907" s="166">
        <f>IF(PMKAFAAPAYER[[#This Row],[ ]]="Payé",PMKAFAAPAYER[[#This Row],[05.11.2025]],0)</f>
        <v>0</v>
      </c>
      <c r="DN907" s="161"/>
      <c r="DO907" s="166">
        <f>IF(PMKAFAAPAYER[[#This Row],[ ]]="Payé",PMKAFAAPAYER[[#This Row],[12.11.2025]],0)</f>
        <v>0</v>
      </c>
      <c r="DP907" s="161"/>
      <c r="DQ907" s="166">
        <f>IF(PMKAFAAPAYER[[#This Row],[ ]]="Payé",PMKAFAAPAYER[[#This Row],[19.11.2025]],0)</f>
        <v>0</v>
      </c>
      <c r="DR907" s="161"/>
      <c r="DS907" s="176">
        <f>IF(PMKAFAAPAYER[[#This Row],[ ]]="Payé",PMKAFAAPAYER[[#This Row],[26.11.2025]],0)</f>
        <v>0</v>
      </c>
      <c r="DT907" s="17">
        <f t="shared" si="226"/>
        <v>0</v>
      </c>
      <c r="DU907" s="162"/>
      <c r="DV907" s="166">
        <f>IF(PMKAFAAPAYER[[#This Row],[ ]]="Payé",PMKAFAAPAYER[[#This Row],[03.12.2025]],0)</f>
        <v>0</v>
      </c>
      <c r="DW907" s="161"/>
      <c r="DX907" s="166">
        <f>IF(PMKAFAAPAYER[[#This Row],[ ]]="Payé",PMKAFAAPAYER[[#This Row],[10.12.2025]],0)</f>
        <v>0</v>
      </c>
      <c r="DY907" s="161"/>
      <c r="DZ907" s="166">
        <f>IF(PMKAFAAPAYER[[#This Row],[ ]]="Payé",PMKAFAAPAYER[[#This Row],[17.12.2025]],0)</f>
        <v>0</v>
      </c>
      <c r="EA907" s="161"/>
      <c r="EB907" s="166">
        <f>IF(PMKAFAAPAYER[[#This Row],[ ]]="Payé",PMKAFAAPAYER[[#This Row],[24.12.2025]],0)</f>
        <v>0</v>
      </c>
      <c r="EC907" s="161"/>
      <c r="ED907" s="176">
        <f>IF(PMKAFAAPAYER[[#This Row],[ ]]="Payé",PMKAFAAPAYER[[#This Row],[31.12.2025]],0)</f>
        <v>0</v>
      </c>
      <c r="EE907" s="18">
        <f t="shared" si="227"/>
        <v>0</v>
      </c>
      <c r="EF907" s="11">
        <f t="shared" si="228"/>
        <v>0</v>
      </c>
      <c r="EG907" s="16">
        <f>+PMKAFAAPAYER[[#This Row],[CHF]]-PMKAFAAPAYER[[#This Row],[T2025]]</f>
        <v>0</v>
      </c>
    </row>
    <row r="908" spans="1:137" x14ac:dyDescent="0.3">
      <c r="A908" s="9">
        <f t="shared" si="229"/>
        <v>903</v>
      </c>
      <c r="B908" s="250"/>
      <c r="C908" s="251"/>
      <c r="D908" s="252"/>
      <c r="E908" s="253"/>
      <c r="F908" s="265">
        <f t="shared" si="215"/>
        <v>0</v>
      </c>
      <c r="G908" s="254"/>
      <c r="H908" s="255"/>
      <c r="I908" s="256"/>
      <c r="J908" s="14"/>
      <c r="K908" s="14"/>
      <c r="L908" s="14"/>
      <c r="N908" s="15"/>
      <c r="P908" s="258"/>
      <c r="Q908" s="259"/>
      <c r="R908" s="260"/>
      <c r="S908" s="166">
        <f>IF(PMKAFAAPAYER[[#This Row],[ ]]="Payé",PMKAFAAPAYER[[#This Row],[02.01.2025]],0)</f>
        <v>0</v>
      </c>
      <c r="T908" s="234"/>
      <c r="U908" s="166">
        <f>IF(PMKAFAAPAYER[[#This Row],[ ]]="Payé",PMKAFAAPAYER[[#This Row],[09.01.2025]],0)</f>
        <v>0</v>
      </c>
      <c r="V908" s="234"/>
      <c r="W908" s="166">
        <f>IF(PMKAFAAPAYER[[#This Row],[ ]]="Payé",PMKAFAAPAYER[[#This Row],[16.01.2025]],0)</f>
        <v>0</v>
      </c>
      <c r="X908" s="234"/>
      <c r="Y908" s="166">
        <f>IF(PMKAFAAPAYER[[#This Row],[ ]]="Payé",PMKAFAAPAYER[[#This Row],[23.01.2025]],0)</f>
        <v>0</v>
      </c>
      <c r="Z908" s="234"/>
      <c r="AA908" s="176">
        <f>IF(PMKAFAAPAYER[[#This Row],[ ]]="Payé",PMKAFAAPAYER[[#This Row],[30.01.2025]],0)</f>
        <v>0</v>
      </c>
      <c r="AB908" s="32">
        <f t="shared" si="216"/>
        <v>0</v>
      </c>
      <c r="AC908" s="234"/>
      <c r="AD908" s="166">
        <f>IF(PMKAFAAPAYER[[#This Row],[ ]]="Payé",PMKAFAAPAYER[[#This Row],[06.02.2025]],0)</f>
        <v>0</v>
      </c>
      <c r="AE908" s="234"/>
      <c r="AF908" s="166">
        <f>IF(PMKAFAAPAYER[[#This Row],[ ]]="Payé",PMKAFAAPAYER[[#This Row],[13.02.2025]],0)</f>
        <v>0</v>
      </c>
      <c r="AG908" s="234"/>
      <c r="AH908" s="166">
        <f>IF(PMKAFAAPAYER[[#This Row],[ ]]="Payé",PMKAFAAPAYER[[#This Row],[20.02.2025]],0)</f>
        <v>0</v>
      </c>
      <c r="AI908" s="234"/>
      <c r="AJ908" s="176">
        <f>IF(PMKAFAAPAYER[[#This Row],[ ]]="Payé",PMKAFAAPAYER[[#This Row],[27.02.2025]],0)</f>
        <v>0</v>
      </c>
      <c r="AK908" s="47">
        <f t="shared" si="217"/>
        <v>0</v>
      </c>
      <c r="AL908" s="162"/>
      <c r="AM908" s="166">
        <f>IF(PMKAFAAPAYER[[#This Row],[ ]]="Payé",PMKAFAAPAYER[[#This Row],[05.03.2025]],0)</f>
        <v>0</v>
      </c>
      <c r="AN908" s="161"/>
      <c r="AO908" s="166">
        <f>IF(PMKAFAAPAYER[[#This Row],[ ]]="Payé",PMKAFAAPAYER[[#This Row],[12.03.2025]],0)</f>
        <v>0</v>
      </c>
      <c r="AP908" s="161"/>
      <c r="AQ908" s="166">
        <f>IF(PMKAFAAPAYER[[#This Row],[ ]]="Payé",PMKAFAAPAYER[[#This Row],[19.03.2025]],0)</f>
        <v>0</v>
      </c>
      <c r="AR908" s="161"/>
      <c r="AS908" s="176">
        <f>IF(PMKAFAAPAYER[[#This Row],[ ]]="Payé",PMKAFAAPAYER[[#This Row],[26.03.2025]],0)</f>
        <v>0</v>
      </c>
      <c r="AT908" s="17">
        <f t="shared" si="218"/>
        <v>0</v>
      </c>
      <c r="AU908" s="162"/>
      <c r="AV908" s="166">
        <f>IF(PMKAFAAPAYER[[#This Row],[ ]]="Payé",PMKAFAAPAYER[[#This Row],[02.04.2025]],0)</f>
        <v>0</v>
      </c>
      <c r="AW908" s="161"/>
      <c r="AX908" s="166">
        <f>IF(PMKAFAAPAYER[[#This Row],[ ]]="Payé",PMKAFAAPAYER[[#This Row],[09.04.2025]],0)</f>
        <v>0</v>
      </c>
      <c r="AY908" s="161"/>
      <c r="AZ908" s="166">
        <f>IF(PMKAFAAPAYER[[#This Row],[ ]]="Payé",PMKAFAAPAYER[[#This Row],[16.04.2025]],0)</f>
        <v>0</v>
      </c>
      <c r="BA908" s="161"/>
      <c r="BB908" s="166">
        <f>IF(PMKAFAAPAYER[[#This Row],[ ]]="Payé",PMKAFAAPAYER[[#This Row],[23.04.2025]],0)</f>
        <v>0</v>
      </c>
      <c r="BC908" s="161"/>
      <c r="BD908" s="176">
        <f>IF(PMKAFAAPAYER[[#This Row],[ ]]="Payé",PMKAFAAPAYER[[#This Row],[30.04.2025]],0)</f>
        <v>0</v>
      </c>
      <c r="BE908" s="18">
        <f t="shared" si="219"/>
        <v>0</v>
      </c>
      <c r="BF908" s="162"/>
      <c r="BG908" s="166">
        <f>IF(PMKAFAAPAYER[[#This Row],[ ]]="Payé",PMKAFAAPAYER[[#This Row],[07.05.2025]],0)</f>
        <v>0</v>
      </c>
      <c r="BH908" s="161"/>
      <c r="BI908" s="166">
        <f>IF(PMKAFAAPAYER[[#This Row],[ ]]="Payé",PMKAFAAPAYER[[#This Row],[14.05.2025]],0)</f>
        <v>0</v>
      </c>
      <c r="BJ908" s="161"/>
      <c r="BK908" s="166">
        <f>IF(PMKAFAAPAYER[[#This Row],[ ]]="Payé",PMKAFAAPAYER[[#This Row],[21.05.2025]],0)</f>
        <v>0</v>
      </c>
      <c r="BL908" s="161"/>
      <c r="BM908" s="176">
        <f>IF(PMKAFAAPAYER[[#This Row],[ ]]="Payé",PMKAFAAPAYER[[#This Row],[28.05.2025]],0)</f>
        <v>0</v>
      </c>
      <c r="BN908" s="17">
        <f t="shared" si="220"/>
        <v>0</v>
      </c>
      <c r="BO908" s="162"/>
      <c r="BP908" s="166">
        <f>IF(PMKAFAAPAYER[[#This Row],[ ]]="Payé",PMKAFAAPAYER[[#This Row],[04.06.2025]],0)</f>
        <v>0</v>
      </c>
      <c r="BQ908" s="161"/>
      <c r="BR908" s="166">
        <f>IF(PMKAFAAPAYER[[#This Row],[ ]]="Payé",PMKAFAAPAYER[[#This Row],[11.06.2025]],0)</f>
        <v>0</v>
      </c>
      <c r="BS908" s="161"/>
      <c r="BT908" s="166">
        <f>IF(PMKAFAAPAYER[[#This Row],[ ]]="Payé",PMKAFAAPAYER[[#This Row],[18.06.2025]],0)</f>
        <v>0</v>
      </c>
      <c r="BU908" s="161"/>
      <c r="BV908" s="176">
        <f>IF(PMKAFAAPAYER[[#This Row],[ ]]="Payé",PMKAFAAPAYER[[#This Row],[25.06.2025]],0)</f>
        <v>0</v>
      </c>
      <c r="BW908" s="18">
        <f t="shared" si="221"/>
        <v>0</v>
      </c>
      <c r="BX908" s="162"/>
      <c r="BY908" s="166">
        <f>IF(PMKAFAAPAYER[[#This Row],[ ]]="Payé",PMKAFAAPAYER[[#This Row],[02.07.2025]],0)</f>
        <v>0</v>
      </c>
      <c r="BZ908" s="161"/>
      <c r="CA908" s="166">
        <f>IF(PMKAFAAPAYER[[#This Row],[ ]]="Payé",PMKAFAAPAYER[[#This Row],[09.07.2025]],0)</f>
        <v>0</v>
      </c>
      <c r="CB908" s="161"/>
      <c r="CC908" s="166">
        <f>IF(PMKAFAAPAYER[[#This Row],[ ]]="Payé",PMKAFAAPAYER[[#This Row],[16.07.2025]],0)</f>
        <v>0</v>
      </c>
      <c r="CD908" s="161"/>
      <c r="CE908" s="166">
        <f>IF(PMKAFAAPAYER[[#This Row],[ ]]="Payé",PMKAFAAPAYER[[#This Row],[23.07.2025]],0)</f>
        <v>0</v>
      </c>
      <c r="CF908" s="161"/>
      <c r="CG908" s="176">
        <f>IF(PMKAFAAPAYER[[#This Row],[ ]]="Payé",PMKAFAAPAYER[[#This Row],[30.07.2025]],0)</f>
        <v>0</v>
      </c>
      <c r="CH908" s="17">
        <f t="shared" si="222"/>
        <v>0</v>
      </c>
      <c r="CI908" s="162"/>
      <c r="CJ908" s="166">
        <f>IF(PMKAFAAPAYER[[#This Row],[ ]]="Payé",PMKAFAAPAYER[[#This Row],[06.08.2025]],0)</f>
        <v>0</v>
      </c>
      <c r="CK908" s="161"/>
      <c r="CL908" s="166">
        <f>IF(PMKAFAAPAYER[[#This Row],[ ]]="Payé",PMKAFAAPAYER[[#This Row],[13.08.2025]],0)</f>
        <v>0</v>
      </c>
      <c r="CM908" s="161"/>
      <c r="CN908" s="166">
        <f>IF(PMKAFAAPAYER[[#This Row],[ ]]="Payé",PMKAFAAPAYER[[#This Row],[20.08.2025]],0)</f>
        <v>0</v>
      </c>
      <c r="CO908" s="161"/>
      <c r="CP908" s="176">
        <f>IF(PMKAFAAPAYER[[#This Row],[ ]]="Payé",PMKAFAAPAYER[[#This Row],[27.08.2025]],0)</f>
        <v>0</v>
      </c>
      <c r="CQ908" s="18">
        <f t="shared" si="223"/>
        <v>0</v>
      </c>
      <c r="CR908" s="162"/>
      <c r="CS908" s="166">
        <f>IF(PMKAFAAPAYER[[#This Row],[ ]]="Payé",PMKAFAAPAYER[[#This Row],[03.09.2025]],0)</f>
        <v>0</v>
      </c>
      <c r="CT908" s="161"/>
      <c r="CU908" s="166">
        <f>IF(PMKAFAAPAYER[[#This Row],[ ]]="Payé",PMKAFAAPAYER[[#This Row],[10.09.2025]],0)</f>
        <v>0</v>
      </c>
      <c r="CV908" s="161"/>
      <c r="CW908" s="166">
        <f>IF(PMKAFAAPAYER[[#This Row],[ ]]="Payé",PMKAFAAPAYER[[#This Row],[17.09.2025]],0)</f>
        <v>0</v>
      </c>
      <c r="CX908" s="161"/>
      <c r="CY908" s="176">
        <f>IF(PMKAFAAPAYER[[#This Row],[ ]]="Payé",PMKAFAAPAYER[[#This Row],[24.09.2025]],0)</f>
        <v>0</v>
      </c>
      <c r="CZ908" s="17">
        <f t="shared" si="224"/>
        <v>0</v>
      </c>
      <c r="DA908" s="162"/>
      <c r="DB908" s="166">
        <f>IF(PMKAFAAPAYER[[#This Row],[ ]]="Payé",PMKAFAAPAYER[[#This Row],[01.10.2025]],0)</f>
        <v>0</v>
      </c>
      <c r="DC908" s="161"/>
      <c r="DD908" s="166">
        <f>IF(PMKAFAAPAYER[[#This Row],[ ]]="Payé",PMKAFAAPAYER[[#This Row],[08.10.2025]],0)</f>
        <v>0</v>
      </c>
      <c r="DE908" s="161"/>
      <c r="DF908" s="166">
        <f>IF(PMKAFAAPAYER[[#This Row],[ ]]="Payé",PMKAFAAPAYER[[#This Row],[15.10.2025]],0)</f>
        <v>0</v>
      </c>
      <c r="DG908" s="161"/>
      <c r="DH908" s="166">
        <f>IF(PMKAFAAPAYER[[#This Row],[ ]]="Payé",PMKAFAAPAYER[[#This Row],[22.10.2025]],0)</f>
        <v>0</v>
      </c>
      <c r="DI908" s="161"/>
      <c r="DJ908" s="176">
        <f>IF(PMKAFAAPAYER[[#This Row],[ ]]="Payé",PMKAFAAPAYER[[#This Row],[29.10.2025]],0)</f>
        <v>0</v>
      </c>
      <c r="DK908" s="18">
        <f t="shared" si="225"/>
        <v>0</v>
      </c>
      <c r="DL908" s="162"/>
      <c r="DM908" s="166">
        <f>IF(PMKAFAAPAYER[[#This Row],[ ]]="Payé",PMKAFAAPAYER[[#This Row],[05.11.2025]],0)</f>
        <v>0</v>
      </c>
      <c r="DN908" s="161"/>
      <c r="DO908" s="166">
        <f>IF(PMKAFAAPAYER[[#This Row],[ ]]="Payé",PMKAFAAPAYER[[#This Row],[12.11.2025]],0)</f>
        <v>0</v>
      </c>
      <c r="DP908" s="161"/>
      <c r="DQ908" s="166">
        <f>IF(PMKAFAAPAYER[[#This Row],[ ]]="Payé",PMKAFAAPAYER[[#This Row],[19.11.2025]],0)</f>
        <v>0</v>
      </c>
      <c r="DR908" s="161"/>
      <c r="DS908" s="176">
        <f>IF(PMKAFAAPAYER[[#This Row],[ ]]="Payé",PMKAFAAPAYER[[#This Row],[26.11.2025]],0)</f>
        <v>0</v>
      </c>
      <c r="DT908" s="17">
        <f t="shared" si="226"/>
        <v>0</v>
      </c>
      <c r="DU908" s="162"/>
      <c r="DV908" s="166">
        <f>IF(PMKAFAAPAYER[[#This Row],[ ]]="Payé",PMKAFAAPAYER[[#This Row],[03.12.2025]],0)</f>
        <v>0</v>
      </c>
      <c r="DW908" s="161"/>
      <c r="DX908" s="166">
        <f>IF(PMKAFAAPAYER[[#This Row],[ ]]="Payé",PMKAFAAPAYER[[#This Row],[10.12.2025]],0)</f>
        <v>0</v>
      </c>
      <c r="DY908" s="161"/>
      <c r="DZ908" s="166">
        <f>IF(PMKAFAAPAYER[[#This Row],[ ]]="Payé",PMKAFAAPAYER[[#This Row],[17.12.2025]],0)</f>
        <v>0</v>
      </c>
      <c r="EA908" s="161"/>
      <c r="EB908" s="166">
        <f>IF(PMKAFAAPAYER[[#This Row],[ ]]="Payé",PMKAFAAPAYER[[#This Row],[24.12.2025]],0)</f>
        <v>0</v>
      </c>
      <c r="EC908" s="161"/>
      <c r="ED908" s="176">
        <f>IF(PMKAFAAPAYER[[#This Row],[ ]]="Payé",PMKAFAAPAYER[[#This Row],[31.12.2025]],0)</f>
        <v>0</v>
      </c>
      <c r="EE908" s="18">
        <f t="shared" si="227"/>
        <v>0</v>
      </c>
      <c r="EF908" s="11">
        <f t="shared" si="228"/>
        <v>0</v>
      </c>
      <c r="EG908" s="16">
        <f>+PMKAFAAPAYER[[#This Row],[CHF]]-PMKAFAAPAYER[[#This Row],[T2025]]</f>
        <v>0</v>
      </c>
    </row>
    <row r="909" spans="1:137" x14ac:dyDescent="0.3">
      <c r="A909" s="9">
        <f t="shared" si="229"/>
        <v>904</v>
      </c>
      <c r="B909" s="250"/>
      <c r="C909" s="251"/>
      <c r="D909" s="252"/>
      <c r="E909" s="253"/>
      <c r="F909" s="265">
        <f t="shared" si="215"/>
        <v>0</v>
      </c>
      <c r="G909" s="254"/>
      <c r="H909" s="255"/>
      <c r="I909" s="256"/>
      <c r="J909" s="14"/>
      <c r="K909" s="14"/>
      <c r="L909" s="14"/>
      <c r="N909" s="15"/>
      <c r="P909" s="258"/>
      <c r="Q909" s="259"/>
      <c r="R909" s="260"/>
      <c r="S909" s="166">
        <f>IF(PMKAFAAPAYER[[#This Row],[ ]]="Payé",PMKAFAAPAYER[[#This Row],[02.01.2025]],0)</f>
        <v>0</v>
      </c>
      <c r="T909" s="234"/>
      <c r="U909" s="166">
        <f>IF(PMKAFAAPAYER[[#This Row],[ ]]="Payé",PMKAFAAPAYER[[#This Row],[09.01.2025]],0)</f>
        <v>0</v>
      </c>
      <c r="V909" s="234"/>
      <c r="W909" s="166">
        <f>IF(PMKAFAAPAYER[[#This Row],[ ]]="Payé",PMKAFAAPAYER[[#This Row],[16.01.2025]],0)</f>
        <v>0</v>
      </c>
      <c r="X909" s="234"/>
      <c r="Y909" s="166">
        <f>IF(PMKAFAAPAYER[[#This Row],[ ]]="Payé",PMKAFAAPAYER[[#This Row],[23.01.2025]],0)</f>
        <v>0</v>
      </c>
      <c r="Z909" s="234"/>
      <c r="AA909" s="176">
        <f>IF(PMKAFAAPAYER[[#This Row],[ ]]="Payé",PMKAFAAPAYER[[#This Row],[30.01.2025]],0)</f>
        <v>0</v>
      </c>
      <c r="AB909" s="32">
        <f t="shared" si="216"/>
        <v>0</v>
      </c>
      <c r="AC909" s="234"/>
      <c r="AD909" s="166">
        <f>IF(PMKAFAAPAYER[[#This Row],[ ]]="Payé",PMKAFAAPAYER[[#This Row],[06.02.2025]],0)</f>
        <v>0</v>
      </c>
      <c r="AE909" s="234"/>
      <c r="AF909" s="166">
        <f>IF(PMKAFAAPAYER[[#This Row],[ ]]="Payé",PMKAFAAPAYER[[#This Row],[13.02.2025]],0)</f>
        <v>0</v>
      </c>
      <c r="AG909" s="234"/>
      <c r="AH909" s="166">
        <f>IF(PMKAFAAPAYER[[#This Row],[ ]]="Payé",PMKAFAAPAYER[[#This Row],[20.02.2025]],0)</f>
        <v>0</v>
      </c>
      <c r="AI909" s="234"/>
      <c r="AJ909" s="176">
        <f>IF(PMKAFAAPAYER[[#This Row],[ ]]="Payé",PMKAFAAPAYER[[#This Row],[27.02.2025]],0)</f>
        <v>0</v>
      </c>
      <c r="AK909" s="47">
        <f t="shared" si="217"/>
        <v>0</v>
      </c>
      <c r="AL909" s="162"/>
      <c r="AM909" s="166">
        <f>IF(PMKAFAAPAYER[[#This Row],[ ]]="Payé",PMKAFAAPAYER[[#This Row],[05.03.2025]],0)</f>
        <v>0</v>
      </c>
      <c r="AN909" s="161"/>
      <c r="AO909" s="166">
        <f>IF(PMKAFAAPAYER[[#This Row],[ ]]="Payé",PMKAFAAPAYER[[#This Row],[12.03.2025]],0)</f>
        <v>0</v>
      </c>
      <c r="AP909" s="161"/>
      <c r="AQ909" s="166">
        <f>IF(PMKAFAAPAYER[[#This Row],[ ]]="Payé",PMKAFAAPAYER[[#This Row],[19.03.2025]],0)</f>
        <v>0</v>
      </c>
      <c r="AR909" s="161"/>
      <c r="AS909" s="176">
        <f>IF(PMKAFAAPAYER[[#This Row],[ ]]="Payé",PMKAFAAPAYER[[#This Row],[26.03.2025]],0)</f>
        <v>0</v>
      </c>
      <c r="AT909" s="17">
        <f t="shared" si="218"/>
        <v>0</v>
      </c>
      <c r="AU909" s="162"/>
      <c r="AV909" s="166">
        <f>IF(PMKAFAAPAYER[[#This Row],[ ]]="Payé",PMKAFAAPAYER[[#This Row],[02.04.2025]],0)</f>
        <v>0</v>
      </c>
      <c r="AW909" s="161"/>
      <c r="AX909" s="166">
        <f>IF(PMKAFAAPAYER[[#This Row],[ ]]="Payé",PMKAFAAPAYER[[#This Row],[09.04.2025]],0)</f>
        <v>0</v>
      </c>
      <c r="AY909" s="161"/>
      <c r="AZ909" s="166">
        <f>IF(PMKAFAAPAYER[[#This Row],[ ]]="Payé",PMKAFAAPAYER[[#This Row],[16.04.2025]],0)</f>
        <v>0</v>
      </c>
      <c r="BA909" s="161"/>
      <c r="BB909" s="166">
        <f>IF(PMKAFAAPAYER[[#This Row],[ ]]="Payé",PMKAFAAPAYER[[#This Row],[23.04.2025]],0)</f>
        <v>0</v>
      </c>
      <c r="BC909" s="161"/>
      <c r="BD909" s="176">
        <f>IF(PMKAFAAPAYER[[#This Row],[ ]]="Payé",PMKAFAAPAYER[[#This Row],[30.04.2025]],0)</f>
        <v>0</v>
      </c>
      <c r="BE909" s="18">
        <f t="shared" si="219"/>
        <v>0</v>
      </c>
      <c r="BF909" s="162"/>
      <c r="BG909" s="166">
        <f>IF(PMKAFAAPAYER[[#This Row],[ ]]="Payé",PMKAFAAPAYER[[#This Row],[07.05.2025]],0)</f>
        <v>0</v>
      </c>
      <c r="BH909" s="161"/>
      <c r="BI909" s="166">
        <f>IF(PMKAFAAPAYER[[#This Row],[ ]]="Payé",PMKAFAAPAYER[[#This Row],[14.05.2025]],0)</f>
        <v>0</v>
      </c>
      <c r="BJ909" s="161"/>
      <c r="BK909" s="166">
        <f>IF(PMKAFAAPAYER[[#This Row],[ ]]="Payé",PMKAFAAPAYER[[#This Row],[21.05.2025]],0)</f>
        <v>0</v>
      </c>
      <c r="BL909" s="161"/>
      <c r="BM909" s="176">
        <f>IF(PMKAFAAPAYER[[#This Row],[ ]]="Payé",PMKAFAAPAYER[[#This Row],[28.05.2025]],0)</f>
        <v>0</v>
      </c>
      <c r="BN909" s="17">
        <f t="shared" si="220"/>
        <v>0</v>
      </c>
      <c r="BO909" s="162"/>
      <c r="BP909" s="166">
        <f>IF(PMKAFAAPAYER[[#This Row],[ ]]="Payé",PMKAFAAPAYER[[#This Row],[04.06.2025]],0)</f>
        <v>0</v>
      </c>
      <c r="BQ909" s="161"/>
      <c r="BR909" s="166">
        <f>IF(PMKAFAAPAYER[[#This Row],[ ]]="Payé",PMKAFAAPAYER[[#This Row],[11.06.2025]],0)</f>
        <v>0</v>
      </c>
      <c r="BS909" s="161"/>
      <c r="BT909" s="166">
        <f>IF(PMKAFAAPAYER[[#This Row],[ ]]="Payé",PMKAFAAPAYER[[#This Row],[18.06.2025]],0)</f>
        <v>0</v>
      </c>
      <c r="BU909" s="161"/>
      <c r="BV909" s="176">
        <f>IF(PMKAFAAPAYER[[#This Row],[ ]]="Payé",PMKAFAAPAYER[[#This Row],[25.06.2025]],0)</f>
        <v>0</v>
      </c>
      <c r="BW909" s="18">
        <f t="shared" si="221"/>
        <v>0</v>
      </c>
      <c r="BX909" s="162"/>
      <c r="BY909" s="166">
        <f>IF(PMKAFAAPAYER[[#This Row],[ ]]="Payé",PMKAFAAPAYER[[#This Row],[02.07.2025]],0)</f>
        <v>0</v>
      </c>
      <c r="BZ909" s="161"/>
      <c r="CA909" s="166">
        <f>IF(PMKAFAAPAYER[[#This Row],[ ]]="Payé",PMKAFAAPAYER[[#This Row],[09.07.2025]],0)</f>
        <v>0</v>
      </c>
      <c r="CB909" s="161"/>
      <c r="CC909" s="166">
        <f>IF(PMKAFAAPAYER[[#This Row],[ ]]="Payé",PMKAFAAPAYER[[#This Row],[16.07.2025]],0)</f>
        <v>0</v>
      </c>
      <c r="CD909" s="161"/>
      <c r="CE909" s="166">
        <f>IF(PMKAFAAPAYER[[#This Row],[ ]]="Payé",PMKAFAAPAYER[[#This Row],[23.07.2025]],0)</f>
        <v>0</v>
      </c>
      <c r="CF909" s="161"/>
      <c r="CG909" s="176">
        <f>IF(PMKAFAAPAYER[[#This Row],[ ]]="Payé",PMKAFAAPAYER[[#This Row],[30.07.2025]],0)</f>
        <v>0</v>
      </c>
      <c r="CH909" s="17">
        <f t="shared" si="222"/>
        <v>0</v>
      </c>
      <c r="CI909" s="162"/>
      <c r="CJ909" s="166">
        <f>IF(PMKAFAAPAYER[[#This Row],[ ]]="Payé",PMKAFAAPAYER[[#This Row],[06.08.2025]],0)</f>
        <v>0</v>
      </c>
      <c r="CK909" s="161"/>
      <c r="CL909" s="166">
        <f>IF(PMKAFAAPAYER[[#This Row],[ ]]="Payé",PMKAFAAPAYER[[#This Row],[13.08.2025]],0)</f>
        <v>0</v>
      </c>
      <c r="CM909" s="161"/>
      <c r="CN909" s="166">
        <f>IF(PMKAFAAPAYER[[#This Row],[ ]]="Payé",PMKAFAAPAYER[[#This Row],[20.08.2025]],0)</f>
        <v>0</v>
      </c>
      <c r="CO909" s="161"/>
      <c r="CP909" s="176">
        <f>IF(PMKAFAAPAYER[[#This Row],[ ]]="Payé",PMKAFAAPAYER[[#This Row],[27.08.2025]],0)</f>
        <v>0</v>
      </c>
      <c r="CQ909" s="18">
        <f t="shared" si="223"/>
        <v>0</v>
      </c>
      <c r="CR909" s="162"/>
      <c r="CS909" s="166">
        <f>IF(PMKAFAAPAYER[[#This Row],[ ]]="Payé",PMKAFAAPAYER[[#This Row],[03.09.2025]],0)</f>
        <v>0</v>
      </c>
      <c r="CT909" s="161"/>
      <c r="CU909" s="166">
        <f>IF(PMKAFAAPAYER[[#This Row],[ ]]="Payé",PMKAFAAPAYER[[#This Row],[10.09.2025]],0)</f>
        <v>0</v>
      </c>
      <c r="CV909" s="161"/>
      <c r="CW909" s="166">
        <f>IF(PMKAFAAPAYER[[#This Row],[ ]]="Payé",PMKAFAAPAYER[[#This Row],[17.09.2025]],0)</f>
        <v>0</v>
      </c>
      <c r="CX909" s="161"/>
      <c r="CY909" s="176">
        <f>IF(PMKAFAAPAYER[[#This Row],[ ]]="Payé",PMKAFAAPAYER[[#This Row],[24.09.2025]],0)</f>
        <v>0</v>
      </c>
      <c r="CZ909" s="17">
        <f t="shared" si="224"/>
        <v>0</v>
      </c>
      <c r="DA909" s="162"/>
      <c r="DB909" s="166">
        <f>IF(PMKAFAAPAYER[[#This Row],[ ]]="Payé",PMKAFAAPAYER[[#This Row],[01.10.2025]],0)</f>
        <v>0</v>
      </c>
      <c r="DC909" s="161"/>
      <c r="DD909" s="166">
        <f>IF(PMKAFAAPAYER[[#This Row],[ ]]="Payé",PMKAFAAPAYER[[#This Row],[08.10.2025]],0)</f>
        <v>0</v>
      </c>
      <c r="DE909" s="161"/>
      <c r="DF909" s="166">
        <f>IF(PMKAFAAPAYER[[#This Row],[ ]]="Payé",PMKAFAAPAYER[[#This Row],[15.10.2025]],0)</f>
        <v>0</v>
      </c>
      <c r="DG909" s="161"/>
      <c r="DH909" s="166">
        <f>IF(PMKAFAAPAYER[[#This Row],[ ]]="Payé",PMKAFAAPAYER[[#This Row],[22.10.2025]],0)</f>
        <v>0</v>
      </c>
      <c r="DI909" s="161"/>
      <c r="DJ909" s="176">
        <f>IF(PMKAFAAPAYER[[#This Row],[ ]]="Payé",PMKAFAAPAYER[[#This Row],[29.10.2025]],0)</f>
        <v>0</v>
      </c>
      <c r="DK909" s="18">
        <f t="shared" si="225"/>
        <v>0</v>
      </c>
      <c r="DL909" s="162"/>
      <c r="DM909" s="166">
        <f>IF(PMKAFAAPAYER[[#This Row],[ ]]="Payé",PMKAFAAPAYER[[#This Row],[05.11.2025]],0)</f>
        <v>0</v>
      </c>
      <c r="DN909" s="161"/>
      <c r="DO909" s="166">
        <f>IF(PMKAFAAPAYER[[#This Row],[ ]]="Payé",PMKAFAAPAYER[[#This Row],[12.11.2025]],0)</f>
        <v>0</v>
      </c>
      <c r="DP909" s="161"/>
      <c r="DQ909" s="166">
        <f>IF(PMKAFAAPAYER[[#This Row],[ ]]="Payé",PMKAFAAPAYER[[#This Row],[19.11.2025]],0)</f>
        <v>0</v>
      </c>
      <c r="DR909" s="161"/>
      <c r="DS909" s="176">
        <f>IF(PMKAFAAPAYER[[#This Row],[ ]]="Payé",PMKAFAAPAYER[[#This Row],[26.11.2025]],0)</f>
        <v>0</v>
      </c>
      <c r="DT909" s="17">
        <f t="shared" si="226"/>
        <v>0</v>
      </c>
      <c r="DU909" s="162"/>
      <c r="DV909" s="166">
        <f>IF(PMKAFAAPAYER[[#This Row],[ ]]="Payé",PMKAFAAPAYER[[#This Row],[03.12.2025]],0)</f>
        <v>0</v>
      </c>
      <c r="DW909" s="161"/>
      <c r="DX909" s="166">
        <f>IF(PMKAFAAPAYER[[#This Row],[ ]]="Payé",PMKAFAAPAYER[[#This Row],[10.12.2025]],0)</f>
        <v>0</v>
      </c>
      <c r="DY909" s="161"/>
      <c r="DZ909" s="166">
        <f>IF(PMKAFAAPAYER[[#This Row],[ ]]="Payé",PMKAFAAPAYER[[#This Row],[17.12.2025]],0)</f>
        <v>0</v>
      </c>
      <c r="EA909" s="161"/>
      <c r="EB909" s="166">
        <f>IF(PMKAFAAPAYER[[#This Row],[ ]]="Payé",PMKAFAAPAYER[[#This Row],[24.12.2025]],0)</f>
        <v>0</v>
      </c>
      <c r="EC909" s="161"/>
      <c r="ED909" s="176">
        <f>IF(PMKAFAAPAYER[[#This Row],[ ]]="Payé",PMKAFAAPAYER[[#This Row],[31.12.2025]],0)</f>
        <v>0</v>
      </c>
      <c r="EE909" s="18">
        <f t="shared" si="227"/>
        <v>0</v>
      </c>
      <c r="EF909" s="11">
        <f t="shared" si="228"/>
        <v>0</v>
      </c>
      <c r="EG909" s="16">
        <f>+PMKAFAAPAYER[[#This Row],[CHF]]-PMKAFAAPAYER[[#This Row],[T2025]]</f>
        <v>0</v>
      </c>
    </row>
    <row r="910" spans="1:137" x14ac:dyDescent="0.3">
      <c r="A910" s="9">
        <f t="shared" si="229"/>
        <v>905</v>
      </c>
      <c r="B910" s="250"/>
      <c r="C910" s="251"/>
      <c r="D910" s="252"/>
      <c r="E910" s="253"/>
      <c r="F910" s="265">
        <f t="shared" si="215"/>
        <v>0</v>
      </c>
      <c r="G910" s="254"/>
      <c r="H910" s="255"/>
      <c r="I910" s="256"/>
      <c r="J910" s="14"/>
      <c r="K910" s="14"/>
      <c r="L910" s="14"/>
      <c r="N910" s="15"/>
      <c r="P910" s="258"/>
      <c r="Q910" s="259"/>
      <c r="R910" s="260"/>
      <c r="S910" s="166">
        <f>IF(PMKAFAAPAYER[[#This Row],[ ]]="Payé",PMKAFAAPAYER[[#This Row],[02.01.2025]],0)</f>
        <v>0</v>
      </c>
      <c r="T910" s="234"/>
      <c r="U910" s="166">
        <f>IF(PMKAFAAPAYER[[#This Row],[ ]]="Payé",PMKAFAAPAYER[[#This Row],[09.01.2025]],0)</f>
        <v>0</v>
      </c>
      <c r="V910" s="234"/>
      <c r="W910" s="166">
        <f>IF(PMKAFAAPAYER[[#This Row],[ ]]="Payé",PMKAFAAPAYER[[#This Row],[16.01.2025]],0)</f>
        <v>0</v>
      </c>
      <c r="X910" s="234"/>
      <c r="Y910" s="166">
        <f>IF(PMKAFAAPAYER[[#This Row],[ ]]="Payé",PMKAFAAPAYER[[#This Row],[23.01.2025]],0)</f>
        <v>0</v>
      </c>
      <c r="Z910" s="234"/>
      <c r="AA910" s="176">
        <f>IF(PMKAFAAPAYER[[#This Row],[ ]]="Payé",PMKAFAAPAYER[[#This Row],[30.01.2025]],0)</f>
        <v>0</v>
      </c>
      <c r="AB910" s="32">
        <f t="shared" si="216"/>
        <v>0</v>
      </c>
      <c r="AC910" s="234"/>
      <c r="AD910" s="166">
        <f>IF(PMKAFAAPAYER[[#This Row],[ ]]="Payé",PMKAFAAPAYER[[#This Row],[06.02.2025]],0)</f>
        <v>0</v>
      </c>
      <c r="AE910" s="234"/>
      <c r="AF910" s="166">
        <f>IF(PMKAFAAPAYER[[#This Row],[ ]]="Payé",PMKAFAAPAYER[[#This Row],[13.02.2025]],0)</f>
        <v>0</v>
      </c>
      <c r="AG910" s="234"/>
      <c r="AH910" s="166">
        <f>IF(PMKAFAAPAYER[[#This Row],[ ]]="Payé",PMKAFAAPAYER[[#This Row],[20.02.2025]],0)</f>
        <v>0</v>
      </c>
      <c r="AI910" s="234"/>
      <c r="AJ910" s="176">
        <f>IF(PMKAFAAPAYER[[#This Row],[ ]]="Payé",PMKAFAAPAYER[[#This Row],[27.02.2025]],0)</f>
        <v>0</v>
      </c>
      <c r="AK910" s="47">
        <f t="shared" si="217"/>
        <v>0</v>
      </c>
      <c r="AL910" s="162"/>
      <c r="AM910" s="166">
        <f>IF(PMKAFAAPAYER[[#This Row],[ ]]="Payé",PMKAFAAPAYER[[#This Row],[05.03.2025]],0)</f>
        <v>0</v>
      </c>
      <c r="AN910" s="161"/>
      <c r="AO910" s="166">
        <f>IF(PMKAFAAPAYER[[#This Row],[ ]]="Payé",PMKAFAAPAYER[[#This Row],[12.03.2025]],0)</f>
        <v>0</v>
      </c>
      <c r="AP910" s="161"/>
      <c r="AQ910" s="166">
        <f>IF(PMKAFAAPAYER[[#This Row],[ ]]="Payé",PMKAFAAPAYER[[#This Row],[19.03.2025]],0)</f>
        <v>0</v>
      </c>
      <c r="AR910" s="161"/>
      <c r="AS910" s="176">
        <f>IF(PMKAFAAPAYER[[#This Row],[ ]]="Payé",PMKAFAAPAYER[[#This Row],[26.03.2025]],0)</f>
        <v>0</v>
      </c>
      <c r="AT910" s="17">
        <f t="shared" si="218"/>
        <v>0</v>
      </c>
      <c r="AU910" s="162"/>
      <c r="AV910" s="166">
        <f>IF(PMKAFAAPAYER[[#This Row],[ ]]="Payé",PMKAFAAPAYER[[#This Row],[02.04.2025]],0)</f>
        <v>0</v>
      </c>
      <c r="AW910" s="161"/>
      <c r="AX910" s="166">
        <f>IF(PMKAFAAPAYER[[#This Row],[ ]]="Payé",PMKAFAAPAYER[[#This Row],[09.04.2025]],0)</f>
        <v>0</v>
      </c>
      <c r="AY910" s="161"/>
      <c r="AZ910" s="166">
        <f>IF(PMKAFAAPAYER[[#This Row],[ ]]="Payé",PMKAFAAPAYER[[#This Row],[16.04.2025]],0)</f>
        <v>0</v>
      </c>
      <c r="BA910" s="161"/>
      <c r="BB910" s="166">
        <f>IF(PMKAFAAPAYER[[#This Row],[ ]]="Payé",PMKAFAAPAYER[[#This Row],[23.04.2025]],0)</f>
        <v>0</v>
      </c>
      <c r="BC910" s="161"/>
      <c r="BD910" s="176">
        <f>IF(PMKAFAAPAYER[[#This Row],[ ]]="Payé",PMKAFAAPAYER[[#This Row],[30.04.2025]],0)</f>
        <v>0</v>
      </c>
      <c r="BE910" s="18">
        <f t="shared" si="219"/>
        <v>0</v>
      </c>
      <c r="BF910" s="162"/>
      <c r="BG910" s="166">
        <f>IF(PMKAFAAPAYER[[#This Row],[ ]]="Payé",PMKAFAAPAYER[[#This Row],[07.05.2025]],0)</f>
        <v>0</v>
      </c>
      <c r="BH910" s="161"/>
      <c r="BI910" s="166">
        <f>IF(PMKAFAAPAYER[[#This Row],[ ]]="Payé",PMKAFAAPAYER[[#This Row],[14.05.2025]],0)</f>
        <v>0</v>
      </c>
      <c r="BJ910" s="161"/>
      <c r="BK910" s="166">
        <f>IF(PMKAFAAPAYER[[#This Row],[ ]]="Payé",PMKAFAAPAYER[[#This Row],[21.05.2025]],0)</f>
        <v>0</v>
      </c>
      <c r="BL910" s="161"/>
      <c r="BM910" s="176">
        <f>IF(PMKAFAAPAYER[[#This Row],[ ]]="Payé",PMKAFAAPAYER[[#This Row],[28.05.2025]],0)</f>
        <v>0</v>
      </c>
      <c r="BN910" s="17">
        <f t="shared" si="220"/>
        <v>0</v>
      </c>
      <c r="BO910" s="162"/>
      <c r="BP910" s="166">
        <f>IF(PMKAFAAPAYER[[#This Row],[ ]]="Payé",PMKAFAAPAYER[[#This Row],[04.06.2025]],0)</f>
        <v>0</v>
      </c>
      <c r="BQ910" s="161"/>
      <c r="BR910" s="166">
        <f>IF(PMKAFAAPAYER[[#This Row],[ ]]="Payé",PMKAFAAPAYER[[#This Row],[11.06.2025]],0)</f>
        <v>0</v>
      </c>
      <c r="BS910" s="161"/>
      <c r="BT910" s="166">
        <f>IF(PMKAFAAPAYER[[#This Row],[ ]]="Payé",PMKAFAAPAYER[[#This Row],[18.06.2025]],0)</f>
        <v>0</v>
      </c>
      <c r="BU910" s="161"/>
      <c r="BV910" s="176">
        <f>IF(PMKAFAAPAYER[[#This Row],[ ]]="Payé",PMKAFAAPAYER[[#This Row],[25.06.2025]],0)</f>
        <v>0</v>
      </c>
      <c r="BW910" s="18">
        <f t="shared" si="221"/>
        <v>0</v>
      </c>
      <c r="BX910" s="162"/>
      <c r="BY910" s="166">
        <f>IF(PMKAFAAPAYER[[#This Row],[ ]]="Payé",PMKAFAAPAYER[[#This Row],[02.07.2025]],0)</f>
        <v>0</v>
      </c>
      <c r="BZ910" s="161"/>
      <c r="CA910" s="166">
        <f>IF(PMKAFAAPAYER[[#This Row],[ ]]="Payé",PMKAFAAPAYER[[#This Row],[09.07.2025]],0)</f>
        <v>0</v>
      </c>
      <c r="CB910" s="161"/>
      <c r="CC910" s="166">
        <f>IF(PMKAFAAPAYER[[#This Row],[ ]]="Payé",PMKAFAAPAYER[[#This Row],[16.07.2025]],0)</f>
        <v>0</v>
      </c>
      <c r="CD910" s="161"/>
      <c r="CE910" s="166">
        <f>IF(PMKAFAAPAYER[[#This Row],[ ]]="Payé",PMKAFAAPAYER[[#This Row],[23.07.2025]],0)</f>
        <v>0</v>
      </c>
      <c r="CF910" s="161"/>
      <c r="CG910" s="176">
        <f>IF(PMKAFAAPAYER[[#This Row],[ ]]="Payé",PMKAFAAPAYER[[#This Row],[30.07.2025]],0)</f>
        <v>0</v>
      </c>
      <c r="CH910" s="17">
        <f t="shared" si="222"/>
        <v>0</v>
      </c>
      <c r="CI910" s="162"/>
      <c r="CJ910" s="166">
        <f>IF(PMKAFAAPAYER[[#This Row],[ ]]="Payé",PMKAFAAPAYER[[#This Row],[06.08.2025]],0)</f>
        <v>0</v>
      </c>
      <c r="CK910" s="161"/>
      <c r="CL910" s="166">
        <f>IF(PMKAFAAPAYER[[#This Row],[ ]]="Payé",PMKAFAAPAYER[[#This Row],[13.08.2025]],0)</f>
        <v>0</v>
      </c>
      <c r="CM910" s="161"/>
      <c r="CN910" s="166">
        <f>IF(PMKAFAAPAYER[[#This Row],[ ]]="Payé",PMKAFAAPAYER[[#This Row],[20.08.2025]],0)</f>
        <v>0</v>
      </c>
      <c r="CO910" s="161"/>
      <c r="CP910" s="176">
        <f>IF(PMKAFAAPAYER[[#This Row],[ ]]="Payé",PMKAFAAPAYER[[#This Row],[27.08.2025]],0)</f>
        <v>0</v>
      </c>
      <c r="CQ910" s="18">
        <f t="shared" si="223"/>
        <v>0</v>
      </c>
      <c r="CR910" s="162"/>
      <c r="CS910" s="166">
        <f>IF(PMKAFAAPAYER[[#This Row],[ ]]="Payé",PMKAFAAPAYER[[#This Row],[03.09.2025]],0)</f>
        <v>0</v>
      </c>
      <c r="CT910" s="161"/>
      <c r="CU910" s="166">
        <f>IF(PMKAFAAPAYER[[#This Row],[ ]]="Payé",PMKAFAAPAYER[[#This Row],[10.09.2025]],0)</f>
        <v>0</v>
      </c>
      <c r="CV910" s="161"/>
      <c r="CW910" s="166">
        <f>IF(PMKAFAAPAYER[[#This Row],[ ]]="Payé",PMKAFAAPAYER[[#This Row],[17.09.2025]],0)</f>
        <v>0</v>
      </c>
      <c r="CX910" s="161"/>
      <c r="CY910" s="176">
        <f>IF(PMKAFAAPAYER[[#This Row],[ ]]="Payé",PMKAFAAPAYER[[#This Row],[24.09.2025]],0)</f>
        <v>0</v>
      </c>
      <c r="CZ910" s="17">
        <f t="shared" si="224"/>
        <v>0</v>
      </c>
      <c r="DA910" s="162"/>
      <c r="DB910" s="166">
        <f>IF(PMKAFAAPAYER[[#This Row],[ ]]="Payé",PMKAFAAPAYER[[#This Row],[01.10.2025]],0)</f>
        <v>0</v>
      </c>
      <c r="DC910" s="161"/>
      <c r="DD910" s="166">
        <f>IF(PMKAFAAPAYER[[#This Row],[ ]]="Payé",PMKAFAAPAYER[[#This Row],[08.10.2025]],0)</f>
        <v>0</v>
      </c>
      <c r="DE910" s="161"/>
      <c r="DF910" s="166">
        <f>IF(PMKAFAAPAYER[[#This Row],[ ]]="Payé",PMKAFAAPAYER[[#This Row],[15.10.2025]],0)</f>
        <v>0</v>
      </c>
      <c r="DG910" s="161"/>
      <c r="DH910" s="166">
        <f>IF(PMKAFAAPAYER[[#This Row],[ ]]="Payé",PMKAFAAPAYER[[#This Row],[22.10.2025]],0)</f>
        <v>0</v>
      </c>
      <c r="DI910" s="161"/>
      <c r="DJ910" s="176">
        <f>IF(PMKAFAAPAYER[[#This Row],[ ]]="Payé",PMKAFAAPAYER[[#This Row],[29.10.2025]],0)</f>
        <v>0</v>
      </c>
      <c r="DK910" s="18">
        <f t="shared" si="225"/>
        <v>0</v>
      </c>
      <c r="DL910" s="162"/>
      <c r="DM910" s="166">
        <f>IF(PMKAFAAPAYER[[#This Row],[ ]]="Payé",PMKAFAAPAYER[[#This Row],[05.11.2025]],0)</f>
        <v>0</v>
      </c>
      <c r="DN910" s="161"/>
      <c r="DO910" s="166">
        <f>IF(PMKAFAAPAYER[[#This Row],[ ]]="Payé",PMKAFAAPAYER[[#This Row],[12.11.2025]],0)</f>
        <v>0</v>
      </c>
      <c r="DP910" s="161"/>
      <c r="DQ910" s="166">
        <f>IF(PMKAFAAPAYER[[#This Row],[ ]]="Payé",PMKAFAAPAYER[[#This Row],[19.11.2025]],0)</f>
        <v>0</v>
      </c>
      <c r="DR910" s="161"/>
      <c r="DS910" s="176">
        <f>IF(PMKAFAAPAYER[[#This Row],[ ]]="Payé",PMKAFAAPAYER[[#This Row],[26.11.2025]],0)</f>
        <v>0</v>
      </c>
      <c r="DT910" s="17">
        <f t="shared" si="226"/>
        <v>0</v>
      </c>
      <c r="DU910" s="162"/>
      <c r="DV910" s="166">
        <f>IF(PMKAFAAPAYER[[#This Row],[ ]]="Payé",PMKAFAAPAYER[[#This Row],[03.12.2025]],0)</f>
        <v>0</v>
      </c>
      <c r="DW910" s="161"/>
      <c r="DX910" s="166">
        <f>IF(PMKAFAAPAYER[[#This Row],[ ]]="Payé",PMKAFAAPAYER[[#This Row],[10.12.2025]],0)</f>
        <v>0</v>
      </c>
      <c r="DY910" s="161"/>
      <c r="DZ910" s="166">
        <f>IF(PMKAFAAPAYER[[#This Row],[ ]]="Payé",PMKAFAAPAYER[[#This Row],[17.12.2025]],0)</f>
        <v>0</v>
      </c>
      <c r="EA910" s="161"/>
      <c r="EB910" s="166">
        <f>IF(PMKAFAAPAYER[[#This Row],[ ]]="Payé",PMKAFAAPAYER[[#This Row],[24.12.2025]],0)</f>
        <v>0</v>
      </c>
      <c r="EC910" s="161"/>
      <c r="ED910" s="176">
        <f>IF(PMKAFAAPAYER[[#This Row],[ ]]="Payé",PMKAFAAPAYER[[#This Row],[31.12.2025]],0)</f>
        <v>0</v>
      </c>
      <c r="EE910" s="18">
        <f t="shared" si="227"/>
        <v>0</v>
      </c>
      <c r="EF910" s="11">
        <f t="shared" si="228"/>
        <v>0</v>
      </c>
      <c r="EG910" s="16">
        <f>+PMKAFAAPAYER[[#This Row],[CHF]]-PMKAFAAPAYER[[#This Row],[T2025]]</f>
        <v>0</v>
      </c>
    </row>
    <row r="911" spans="1:137" x14ac:dyDescent="0.3">
      <c r="A911" s="9">
        <f t="shared" si="229"/>
        <v>906</v>
      </c>
      <c r="B911" s="250"/>
      <c r="C911" s="251"/>
      <c r="D911" s="252"/>
      <c r="E911" s="253"/>
      <c r="F911" s="265">
        <f t="shared" si="215"/>
        <v>0</v>
      </c>
      <c r="G911" s="254"/>
      <c r="H911" s="255"/>
      <c r="I911" s="256"/>
      <c r="J911" s="14"/>
      <c r="K911" s="14"/>
      <c r="L911" s="14"/>
      <c r="N911" s="15"/>
      <c r="P911" s="258"/>
      <c r="Q911" s="259"/>
      <c r="R911" s="260"/>
      <c r="S911" s="166">
        <f>IF(PMKAFAAPAYER[[#This Row],[ ]]="Payé",PMKAFAAPAYER[[#This Row],[02.01.2025]],0)</f>
        <v>0</v>
      </c>
      <c r="T911" s="234"/>
      <c r="U911" s="166">
        <f>IF(PMKAFAAPAYER[[#This Row],[ ]]="Payé",PMKAFAAPAYER[[#This Row],[09.01.2025]],0)</f>
        <v>0</v>
      </c>
      <c r="V911" s="234"/>
      <c r="W911" s="166">
        <f>IF(PMKAFAAPAYER[[#This Row],[ ]]="Payé",PMKAFAAPAYER[[#This Row],[16.01.2025]],0)</f>
        <v>0</v>
      </c>
      <c r="X911" s="234"/>
      <c r="Y911" s="166">
        <f>IF(PMKAFAAPAYER[[#This Row],[ ]]="Payé",PMKAFAAPAYER[[#This Row],[23.01.2025]],0)</f>
        <v>0</v>
      </c>
      <c r="Z911" s="234"/>
      <c r="AA911" s="176">
        <f>IF(PMKAFAAPAYER[[#This Row],[ ]]="Payé",PMKAFAAPAYER[[#This Row],[30.01.2025]],0)</f>
        <v>0</v>
      </c>
      <c r="AB911" s="32">
        <f t="shared" si="216"/>
        <v>0</v>
      </c>
      <c r="AC911" s="234"/>
      <c r="AD911" s="166">
        <f>IF(PMKAFAAPAYER[[#This Row],[ ]]="Payé",PMKAFAAPAYER[[#This Row],[06.02.2025]],0)</f>
        <v>0</v>
      </c>
      <c r="AE911" s="234"/>
      <c r="AF911" s="166">
        <f>IF(PMKAFAAPAYER[[#This Row],[ ]]="Payé",PMKAFAAPAYER[[#This Row],[13.02.2025]],0)</f>
        <v>0</v>
      </c>
      <c r="AG911" s="234"/>
      <c r="AH911" s="166">
        <f>IF(PMKAFAAPAYER[[#This Row],[ ]]="Payé",PMKAFAAPAYER[[#This Row],[20.02.2025]],0)</f>
        <v>0</v>
      </c>
      <c r="AI911" s="234"/>
      <c r="AJ911" s="176">
        <f>IF(PMKAFAAPAYER[[#This Row],[ ]]="Payé",PMKAFAAPAYER[[#This Row],[27.02.2025]],0)</f>
        <v>0</v>
      </c>
      <c r="AK911" s="47">
        <f t="shared" si="217"/>
        <v>0</v>
      </c>
      <c r="AL911" s="162"/>
      <c r="AM911" s="166">
        <f>IF(PMKAFAAPAYER[[#This Row],[ ]]="Payé",PMKAFAAPAYER[[#This Row],[05.03.2025]],0)</f>
        <v>0</v>
      </c>
      <c r="AN911" s="161"/>
      <c r="AO911" s="166">
        <f>IF(PMKAFAAPAYER[[#This Row],[ ]]="Payé",PMKAFAAPAYER[[#This Row],[12.03.2025]],0)</f>
        <v>0</v>
      </c>
      <c r="AP911" s="161"/>
      <c r="AQ911" s="166">
        <f>IF(PMKAFAAPAYER[[#This Row],[ ]]="Payé",PMKAFAAPAYER[[#This Row],[19.03.2025]],0)</f>
        <v>0</v>
      </c>
      <c r="AR911" s="161"/>
      <c r="AS911" s="176">
        <f>IF(PMKAFAAPAYER[[#This Row],[ ]]="Payé",PMKAFAAPAYER[[#This Row],[26.03.2025]],0)</f>
        <v>0</v>
      </c>
      <c r="AT911" s="17">
        <f t="shared" si="218"/>
        <v>0</v>
      </c>
      <c r="AU911" s="162"/>
      <c r="AV911" s="166">
        <f>IF(PMKAFAAPAYER[[#This Row],[ ]]="Payé",PMKAFAAPAYER[[#This Row],[02.04.2025]],0)</f>
        <v>0</v>
      </c>
      <c r="AW911" s="161"/>
      <c r="AX911" s="166">
        <f>IF(PMKAFAAPAYER[[#This Row],[ ]]="Payé",PMKAFAAPAYER[[#This Row],[09.04.2025]],0)</f>
        <v>0</v>
      </c>
      <c r="AY911" s="161"/>
      <c r="AZ911" s="166">
        <f>IF(PMKAFAAPAYER[[#This Row],[ ]]="Payé",PMKAFAAPAYER[[#This Row],[16.04.2025]],0)</f>
        <v>0</v>
      </c>
      <c r="BA911" s="161"/>
      <c r="BB911" s="166">
        <f>IF(PMKAFAAPAYER[[#This Row],[ ]]="Payé",PMKAFAAPAYER[[#This Row],[23.04.2025]],0)</f>
        <v>0</v>
      </c>
      <c r="BC911" s="161"/>
      <c r="BD911" s="176">
        <f>IF(PMKAFAAPAYER[[#This Row],[ ]]="Payé",PMKAFAAPAYER[[#This Row],[30.04.2025]],0)</f>
        <v>0</v>
      </c>
      <c r="BE911" s="18">
        <f t="shared" si="219"/>
        <v>0</v>
      </c>
      <c r="BF911" s="162"/>
      <c r="BG911" s="166">
        <f>IF(PMKAFAAPAYER[[#This Row],[ ]]="Payé",PMKAFAAPAYER[[#This Row],[07.05.2025]],0)</f>
        <v>0</v>
      </c>
      <c r="BH911" s="161"/>
      <c r="BI911" s="166">
        <f>IF(PMKAFAAPAYER[[#This Row],[ ]]="Payé",PMKAFAAPAYER[[#This Row],[14.05.2025]],0)</f>
        <v>0</v>
      </c>
      <c r="BJ911" s="161"/>
      <c r="BK911" s="166">
        <f>IF(PMKAFAAPAYER[[#This Row],[ ]]="Payé",PMKAFAAPAYER[[#This Row],[21.05.2025]],0)</f>
        <v>0</v>
      </c>
      <c r="BL911" s="161"/>
      <c r="BM911" s="176">
        <f>IF(PMKAFAAPAYER[[#This Row],[ ]]="Payé",PMKAFAAPAYER[[#This Row],[28.05.2025]],0)</f>
        <v>0</v>
      </c>
      <c r="BN911" s="17">
        <f t="shared" si="220"/>
        <v>0</v>
      </c>
      <c r="BO911" s="162"/>
      <c r="BP911" s="166">
        <f>IF(PMKAFAAPAYER[[#This Row],[ ]]="Payé",PMKAFAAPAYER[[#This Row],[04.06.2025]],0)</f>
        <v>0</v>
      </c>
      <c r="BQ911" s="161"/>
      <c r="BR911" s="166">
        <f>IF(PMKAFAAPAYER[[#This Row],[ ]]="Payé",PMKAFAAPAYER[[#This Row],[11.06.2025]],0)</f>
        <v>0</v>
      </c>
      <c r="BS911" s="161"/>
      <c r="BT911" s="166">
        <f>IF(PMKAFAAPAYER[[#This Row],[ ]]="Payé",PMKAFAAPAYER[[#This Row],[18.06.2025]],0)</f>
        <v>0</v>
      </c>
      <c r="BU911" s="161"/>
      <c r="BV911" s="176">
        <f>IF(PMKAFAAPAYER[[#This Row],[ ]]="Payé",PMKAFAAPAYER[[#This Row],[25.06.2025]],0)</f>
        <v>0</v>
      </c>
      <c r="BW911" s="18">
        <f t="shared" si="221"/>
        <v>0</v>
      </c>
      <c r="BX911" s="162"/>
      <c r="BY911" s="166">
        <f>IF(PMKAFAAPAYER[[#This Row],[ ]]="Payé",PMKAFAAPAYER[[#This Row],[02.07.2025]],0)</f>
        <v>0</v>
      </c>
      <c r="BZ911" s="161"/>
      <c r="CA911" s="166">
        <f>IF(PMKAFAAPAYER[[#This Row],[ ]]="Payé",PMKAFAAPAYER[[#This Row],[09.07.2025]],0)</f>
        <v>0</v>
      </c>
      <c r="CB911" s="161"/>
      <c r="CC911" s="166">
        <f>IF(PMKAFAAPAYER[[#This Row],[ ]]="Payé",PMKAFAAPAYER[[#This Row],[16.07.2025]],0)</f>
        <v>0</v>
      </c>
      <c r="CD911" s="161"/>
      <c r="CE911" s="166">
        <f>IF(PMKAFAAPAYER[[#This Row],[ ]]="Payé",PMKAFAAPAYER[[#This Row],[23.07.2025]],0)</f>
        <v>0</v>
      </c>
      <c r="CF911" s="161"/>
      <c r="CG911" s="176">
        <f>IF(PMKAFAAPAYER[[#This Row],[ ]]="Payé",PMKAFAAPAYER[[#This Row],[30.07.2025]],0)</f>
        <v>0</v>
      </c>
      <c r="CH911" s="17">
        <f t="shared" si="222"/>
        <v>0</v>
      </c>
      <c r="CI911" s="162"/>
      <c r="CJ911" s="166">
        <f>IF(PMKAFAAPAYER[[#This Row],[ ]]="Payé",PMKAFAAPAYER[[#This Row],[06.08.2025]],0)</f>
        <v>0</v>
      </c>
      <c r="CK911" s="161"/>
      <c r="CL911" s="166">
        <f>IF(PMKAFAAPAYER[[#This Row],[ ]]="Payé",PMKAFAAPAYER[[#This Row],[13.08.2025]],0)</f>
        <v>0</v>
      </c>
      <c r="CM911" s="161"/>
      <c r="CN911" s="166">
        <f>IF(PMKAFAAPAYER[[#This Row],[ ]]="Payé",PMKAFAAPAYER[[#This Row],[20.08.2025]],0)</f>
        <v>0</v>
      </c>
      <c r="CO911" s="161"/>
      <c r="CP911" s="176">
        <f>IF(PMKAFAAPAYER[[#This Row],[ ]]="Payé",PMKAFAAPAYER[[#This Row],[27.08.2025]],0)</f>
        <v>0</v>
      </c>
      <c r="CQ911" s="18">
        <f t="shared" si="223"/>
        <v>0</v>
      </c>
      <c r="CR911" s="162"/>
      <c r="CS911" s="166">
        <f>IF(PMKAFAAPAYER[[#This Row],[ ]]="Payé",PMKAFAAPAYER[[#This Row],[03.09.2025]],0)</f>
        <v>0</v>
      </c>
      <c r="CT911" s="161"/>
      <c r="CU911" s="166">
        <f>IF(PMKAFAAPAYER[[#This Row],[ ]]="Payé",PMKAFAAPAYER[[#This Row],[10.09.2025]],0)</f>
        <v>0</v>
      </c>
      <c r="CV911" s="161"/>
      <c r="CW911" s="166">
        <f>IF(PMKAFAAPAYER[[#This Row],[ ]]="Payé",PMKAFAAPAYER[[#This Row],[17.09.2025]],0)</f>
        <v>0</v>
      </c>
      <c r="CX911" s="161"/>
      <c r="CY911" s="176">
        <f>IF(PMKAFAAPAYER[[#This Row],[ ]]="Payé",PMKAFAAPAYER[[#This Row],[24.09.2025]],0)</f>
        <v>0</v>
      </c>
      <c r="CZ911" s="17">
        <f t="shared" si="224"/>
        <v>0</v>
      </c>
      <c r="DA911" s="162"/>
      <c r="DB911" s="166">
        <f>IF(PMKAFAAPAYER[[#This Row],[ ]]="Payé",PMKAFAAPAYER[[#This Row],[01.10.2025]],0)</f>
        <v>0</v>
      </c>
      <c r="DC911" s="161"/>
      <c r="DD911" s="166">
        <f>IF(PMKAFAAPAYER[[#This Row],[ ]]="Payé",PMKAFAAPAYER[[#This Row],[08.10.2025]],0)</f>
        <v>0</v>
      </c>
      <c r="DE911" s="161"/>
      <c r="DF911" s="166">
        <f>IF(PMKAFAAPAYER[[#This Row],[ ]]="Payé",PMKAFAAPAYER[[#This Row],[15.10.2025]],0)</f>
        <v>0</v>
      </c>
      <c r="DG911" s="161"/>
      <c r="DH911" s="166">
        <f>IF(PMKAFAAPAYER[[#This Row],[ ]]="Payé",PMKAFAAPAYER[[#This Row],[22.10.2025]],0)</f>
        <v>0</v>
      </c>
      <c r="DI911" s="161"/>
      <c r="DJ911" s="176">
        <f>IF(PMKAFAAPAYER[[#This Row],[ ]]="Payé",PMKAFAAPAYER[[#This Row],[29.10.2025]],0)</f>
        <v>0</v>
      </c>
      <c r="DK911" s="18">
        <f t="shared" si="225"/>
        <v>0</v>
      </c>
      <c r="DL911" s="162"/>
      <c r="DM911" s="166">
        <f>IF(PMKAFAAPAYER[[#This Row],[ ]]="Payé",PMKAFAAPAYER[[#This Row],[05.11.2025]],0)</f>
        <v>0</v>
      </c>
      <c r="DN911" s="161"/>
      <c r="DO911" s="166">
        <f>IF(PMKAFAAPAYER[[#This Row],[ ]]="Payé",PMKAFAAPAYER[[#This Row],[12.11.2025]],0)</f>
        <v>0</v>
      </c>
      <c r="DP911" s="161"/>
      <c r="DQ911" s="166">
        <f>IF(PMKAFAAPAYER[[#This Row],[ ]]="Payé",PMKAFAAPAYER[[#This Row],[19.11.2025]],0)</f>
        <v>0</v>
      </c>
      <c r="DR911" s="161"/>
      <c r="DS911" s="176">
        <f>IF(PMKAFAAPAYER[[#This Row],[ ]]="Payé",PMKAFAAPAYER[[#This Row],[26.11.2025]],0)</f>
        <v>0</v>
      </c>
      <c r="DT911" s="17">
        <f t="shared" si="226"/>
        <v>0</v>
      </c>
      <c r="DU911" s="162"/>
      <c r="DV911" s="166">
        <f>IF(PMKAFAAPAYER[[#This Row],[ ]]="Payé",PMKAFAAPAYER[[#This Row],[03.12.2025]],0)</f>
        <v>0</v>
      </c>
      <c r="DW911" s="161"/>
      <c r="DX911" s="166">
        <f>IF(PMKAFAAPAYER[[#This Row],[ ]]="Payé",PMKAFAAPAYER[[#This Row],[10.12.2025]],0)</f>
        <v>0</v>
      </c>
      <c r="DY911" s="161"/>
      <c r="DZ911" s="166">
        <f>IF(PMKAFAAPAYER[[#This Row],[ ]]="Payé",PMKAFAAPAYER[[#This Row],[17.12.2025]],0)</f>
        <v>0</v>
      </c>
      <c r="EA911" s="161"/>
      <c r="EB911" s="166">
        <f>IF(PMKAFAAPAYER[[#This Row],[ ]]="Payé",PMKAFAAPAYER[[#This Row],[24.12.2025]],0)</f>
        <v>0</v>
      </c>
      <c r="EC911" s="161"/>
      <c r="ED911" s="176">
        <f>IF(PMKAFAAPAYER[[#This Row],[ ]]="Payé",PMKAFAAPAYER[[#This Row],[31.12.2025]],0)</f>
        <v>0</v>
      </c>
      <c r="EE911" s="18">
        <f t="shared" si="227"/>
        <v>0</v>
      </c>
      <c r="EF911" s="11">
        <f t="shared" si="228"/>
        <v>0</v>
      </c>
      <c r="EG911" s="16">
        <f>+PMKAFAAPAYER[[#This Row],[CHF]]-PMKAFAAPAYER[[#This Row],[T2025]]</f>
        <v>0</v>
      </c>
    </row>
    <row r="912" spans="1:137" x14ac:dyDescent="0.3">
      <c r="A912" s="9">
        <f t="shared" si="229"/>
        <v>907</v>
      </c>
      <c r="B912" s="250"/>
      <c r="C912" s="251"/>
      <c r="D912" s="252"/>
      <c r="E912" s="253"/>
      <c r="F912" s="265">
        <f t="shared" si="215"/>
        <v>0</v>
      </c>
      <c r="G912" s="254"/>
      <c r="H912" s="255"/>
      <c r="I912" s="256"/>
      <c r="J912" s="14"/>
      <c r="K912" s="14"/>
      <c r="L912" s="14"/>
      <c r="N912" s="15"/>
      <c r="P912" s="258"/>
      <c r="Q912" s="259"/>
      <c r="R912" s="260"/>
      <c r="S912" s="166">
        <f>IF(PMKAFAAPAYER[[#This Row],[ ]]="Payé",PMKAFAAPAYER[[#This Row],[02.01.2025]],0)</f>
        <v>0</v>
      </c>
      <c r="T912" s="234"/>
      <c r="U912" s="166">
        <f>IF(PMKAFAAPAYER[[#This Row],[ ]]="Payé",PMKAFAAPAYER[[#This Row],[09.01.2025]],0)</f>
        <v>0</v>
      </c>
      <c r="V912" s="234"/>
      <c r="W912" s="166">
        <f>IF(PMKAFAAPAYER[[#This Row],[ ]]="Payé",PMKAFAAPAYER[[#This Row],[16.01.2025]],0)</f>
        <v>0</v>
      </c>
      <c r="X912" s="234"/>
      <c r="Y912" s="166">
        <f>IF(PMKAFAAPAYER[[#This Row],[ ]]="Payé",PMKAFAAPAYER[[#This Row],[23.01.2025]],0)</f>
        <v>0</v>
      </c>
      <c r="Z912" s="234"/>
      <c r="AA912" s="176">
        <f>IF(PMKAFAAPAYER[[#This Row],[ ]]="Payé",PMKAFAAPAYER[[#This Row],[30.01.2025]],0)</f>
        <v>0</v>
      </c>
      <c r="AB912" s="32">
        <f t="shared" si="216"/>
        <v>0</v>
      </c>
      <c r="AC912" s="234"/>
      <c r="AD912" s="166">
        <f>IF(PMKAFAAPAYER[[#This Row],[ ]]="Payé",PMKAFAAPAYER[[#This Row],[06.02.2025]],0)</f>
        <v>0</v>
      </c>
      <c r="AE912" s="234"/>
      <c r="AF912" s="166">
        <f>IF(PMKAFAAPAYER[[#This Row],[ ]]="Payé",PMKAFAAPAYER[[#This Row],[13.02.2025]],0)</f>
        <v>0</v>
      </c>
      <c r="AG912" s="234"/>
      <c r="AH912" s="166">
        <f>IF(PMKAFAAPAYER[[#This Row],[ ]]="Payé",PMKAFAAPAYER[[#This Row],[20.02.2025]],0)</f>
        <v>0</v>
      </c>
      <c r="AI912" s="234"/>
      <c r="AJ912" s="176">
        <f>IF(PMKAFAAPAYER[[#This Row],[ ]]="Payé",PMKAFAAPAYER[[#This Row],[27.02.2025]],0)</f>
        <v>0</v>
      </c>
      <c r="AK912" s="47">
        <f t="shared" si="217"/>
        <v>0</v>
      </c>
      <c r="AL912" s="162"/>
      <c r="AM912" s="166">
        <f>IF(PMKAFAAPAYER[[#This Row],[ ]]="Payé",PMKAFAAPAYER[[#This Row],[05.03.2025]],0)</f>
        <v>0</v>
      </c>
      <c r="AN912" s="161"/>
      <c r="AO912" s="166">
        <f>IF(PMKAFAAPAYER[[#This Row],[ ]]="Payé",PMKAFAAPAYER[[#This Row],[12.03.2025]],0)</f>
        <v>0</v>
      </c>
      <c r="AP912" s="161"/>
      <c r="AQ912" s="166">
        <f>IF(PMKAFAAPAYER[[#This Row],[ ]]="Payé",PMKAFAAPAYER[[#This Row],[19.03.2025]],0)</f>
        <v>0</v>
      </c>
      <c r="AR912" s="161"/>
      <c r="AS912" s="176">
        <f>IF(PMKAFAAPAYER[[#This Row],[ ]]="Payé",PMKAFAAPAYER[[#This Row],[26.03.2025]],0)</f>
        <v>0</v>
      </c>
      <c r="AT912" s="17">
        <f t="shared" si="218"/>
        <v>0</v>
      </c>
      <c r="AU912" s="162"/>
      <c r="AV912" s="166">
        <f>IF(PMKAFAAPAYER[[#This Row],[ ]]="Payé",PMKAFAAPAYER[[#This Row],[02.04.2025]],0)</f>
        <v>0</v>
      </c>
      <c r="AW912" s="161"/>
      <c r="AX912" s="166">
        <f>IF(PMKAFAAPAYER[[#This Row],[ ]]="Payé",PMKAFAAPAYER[[#This Row],[09.04.2025]],0)</f>
        <v>0</v>
      </c>
      <c r="AY912" s="161"/>
      <c r="AZ912" s="166">
        <f>IF(PMKAFAAPAYER[[#This Row],[ ]]="Payé",PMKAFAAPAYER[[#This Row],[16.04.2025]],0)</f>
        <v>0</v>
      </c>
      <c r="BA912" s="161"/>
      <c r="BB912" s="166">
        <f>IF(PMKAFAAPAYER[[#This Row],[ ]]="Payé",PMKAFAAPAYER[[#This Row],[23.04.2025]],0)</f>
        <v>0</v>
      </c>
      <c r="BC912" s="161"/>
      <c r="BD912" s="176">
        <f>IF(PMKAFAAPAYER[[#This Row],[ ]]="Payé",PMKAFAAPAYER[[#This Row],[30.04.2025]],0)</f>
        <v>0</v>
      </c>
      <c r="BE912" s="18">
        <f t="shared" si="219"/>
        <v>0</v>
      </c>
      <c r="BF912" s="162"/>
      <c r="BG912" s="166">
        <f>IF(PMKAFAAPAYER[[#This Row],[ ]]="Payé",PMKAFAAPAYER[[#This Row],[07.05.2025]],0)</f>
        <v>0</v>
      </c>
      <c r="BH912" s="161"/>
      <c r="BI912" s="166">
        <f>IF(PMKAFAAPAYER[[#This Row],[ ]]="Payé",PMKAFAAPAYER[[#This Row],[14.05.2025]],0)</f>
        <v>0</v>
      </c>
      <c r="BJ912" s="161"/>
      <c r="BK912" s="166">
        <f>IF(PMKAFAAPAYER[[#This Row],[ ]]="Payé",PMKAFAAPAYER[[#This Row],[21.05.2025]],0)</f>
        <v>0</v>
      </c>
      <c r="BL912" s="161"/>
      <c r="BM912" s="176">
        <f>IF(PMKAFAAPAYER[[#This Row],[ ]]="Payé",PMKAFAAPAYER[[#This Row],[28.05.2025]],0)</f>
        <v>0</v>
      </c>
      <c r="BN912" s="17">
        <f t="shared" si="220"/>
        <v>0</v>
      </c>
      <c r="BO912" s="162"/>
      <c r="BP912" s="166">
        <f>IF(PMKAFAAPAYER[[#This Row],[ ]]="Payé",PMKAFAAPAYER[[#This Row],[04.06.2025]],0)</f>
        <v>0</v>
      </c>
      <c r="BQ912" s="161"/>
      <c r="BR912" s="166">
        <f>IF(PMKAFAAPAYER[[#This Row],[ ]]="Payé",PMKAFAAPAYER[[#This Row],[11.06.2025]],0)</f>
        <v>0</v>
      </c>
      <c r="BS912" s="161"/>
      <c r="BT912" s="166">
        <f>IF(PMKAFAAPAYER[[#This Row],[ ]]="Payé",PMKAFAAPAYER[[#This Row],[18.06.2025]],0)</f>
        <v>0</v>
      </c>
      <c r="BU912" s="161"/>
      <c r="BV912" s="176">
        <f>IF(PMKAFAAPAYER[[#This Row],[ ]]="Payé",PMKAFAAPAYER[[#This Row],[25.06.2025]],0)</f>
        <v>0</v>
      </c>
      <c r="BW912" s="18">
        <f t="shared" si="221"/>
        <v>0</v>
      </c>
      <c r="BX912" s="162"/>
      <c r="BY912" s="166">
        <f>IF(PMKAFAAPAYER[[#This Row],[ ]]="Payé",PMKAFAAPAYER[[#This Row],[02.07.2025]],0)</f>
        <v>0</v>
      </c>
      <c r="BZ912" s="161"/>
      <c r="CA912" s="166">
        <f>IF(PMKAFAAPAYER[[#This Row],[ ]]="Payé",PMKAFAAPAYER[[#This Row],[09.07.2025]],0)</f>
        <v>0</v>
      </c>
      <c r="CB912" s="161"/>
      <c r="CC912" s="166">
        <f>IF(PMKAFAAPAYER[[#This Row],[ ]]="Payé",PMKAFAAPAYER[[#This Row],[16.07.2025]],0)</f>
        <v>0</v>
      </c>
      <c r="CD912" s="161"/>
      <c r="CE912" s="166">
        <f>IF(PMKAFAAPAYER[[#This Row],[ ]]="Payé",PMKAFAAPAYER[[#This Row],[23.07.2025]],0)</f>
        <v>0</v>
      </c>
      <c r="CF912" s="161"/>
      <c r="CG912" s="176">
        <f>IF(PMKAFAAPAYER[[#This Row],[ ]]="Payé",PMKAFAAPAYER[[#This Row],[30.07.2025]],0)</f>
        <v>0</v>
      </c>
      <c r="CH912" s="17">
        <f t="shared" si="222"/>
        <v>0</v>
      </c>
      <c r="CI912" s="162"/>
      <c r="CJ912" s="166">
        <f>IF(PMKAFAAPAYER[[#This Row],[ ]]="Payé",PMKAFAAPAYER[[#This Row],[06.08.2025]],0)</f>
        <v>0</v>
      </c>
      <c r="CK912" s="161"/>
      <c r="CL912" s="166">
        <f>IF(PMKAFAAPAYER[[#This Row],[ ]]="Payé",PMKAFAAPAYER[[#This Row],[13.08.2025]],0)</f>
        <v>0</v>
      </c>
      <c r="CM912" s="161"/>
      <c r="CN912" s="166">
        <f>IF(PMKAFAAPAYER[[#This Row],[ ]]="Payé",PMKAFAAPAYER[[#This Row],[20.08.2025]],0)</f>
        <v>0</v>
      </c>
      <c r="CO912" s="161"/>
      <c r="CP912" s="176">
        <f>IF(PMKAFAAPAYER[[#This Row],[ ]]="Payé",PMKAFAAPAYER[[#This Row],[27.08.2025]],0)</f>
        <v>0</v>
      </c>
      <c r="CQ912" s="18">
        <f t="shared" si="223"/>
        <v>0</v>
      </c>
      <c r="CR912" s="162"/>
      <c r="CS912" s="166">
        <f>IF(PMKAFAAPAYER[[#This Row],[ ]]="Payé",PMKAFAAPAYER[[#This Row],[03.09.2025]],0)</f>
        <v>0</v>
      </c>
      <c r="CT912" s="161"/>
      <c r="CU912" s="166">
        <f>IF(PMKAFAAPAYER[[#This Row],[ ]]="Payé",PMKAFAAPAYER[[#This Row],[10.09.2025]],0)</f>
        <v>0</v>
      </c>
      <c r="CV912" s="161"/>
      <c r="CW912" s="166">
        <f>IF(PMKAFAAPAYER[[#This Row],[ ]]="Payé",PMKAFAAPAYER[[#This Row],[17.09.2025]],0)</f>
        <v>0</v>
      </c>
      <c r="CX912" s="161"/>
      <c r="CY912" s="176">
        <f>IF(PMKAFAAPAYER[[#This Row],[ ]]="Payé",PMKAFAAPAYER[[#This Row],[24.09.2025]],0)</f>
        <v>0</v>
      </c>
      <c r="CZ912" s="17">
        <f t="shared" si="224"/>
        <v>0</v>
      </c>
      <c r="DA912" s="162"/>
      <c r="DB912" s="166">
        <f>IF(PMKAFAAPAYER[[#This Row],[ ]]="Payé",PMKAFAAPAYER[[#This Row],[01.10.2025]],0)</f>
        <v>0</v>
      </c>
      <c r="DC912" s="161"/>
      <c r="DD912" s="166">
        <f>IF(PMKAFAAPAYER[[#This Row],[ ]]="Payé",PMKAFAAPAYER[[#This Row],[08.10.2025]],0)</f>
        <v>0</v>
      </c>
      <c r="DE912" s="161"/>
      <c r="DF912" s="166">
        <f>IF(PMKAFAAPAYER[[#This Row],[ ]]="Payé",PMKAFAAPAYER[[#This Row],[15.10.2025]],0)</f>
        <v>0</v>
      </c>
      <c r="DG912" s="161"/>
      <c r="DH912" s="166">
        <f>IF(PMKAFAAPAYER[[#This Row],[ ]]="Payé",PMKAFAAPAYER[[#This Row],[22.10.2025]],0)</f>
        <v>0</v>
      </c>
      <c r="DI912" s="161"/>
      <c r="DJ912" s="176">
        <f>IF(PMKAFAAPAYER[[#This Row],[ ]]="Payé",PMKAFAAPAYER[[#This Row],[29.10.2025]],0)</f>
        <v>0</v>
      </c>
      <c r="DK912" s="18">
        <f t="shared" si="225"/>
        <v>0</v>
      </c>
      <c r="DL912" s="162"/>
      <c r="DM912" s="166">
        <f>IF(PMKAFAAPAYER[[#This Row],[ ]]="Payé",PMKAFAAPAYER[[#This Row],[05.11.2025]],0)</f>
        <v>0</v>
      </c>
      <c r="DN912" s="161"/>
      <c r="DO912" s="166">
        <f>IF(PMKAFAAPAYER[[#This Row],[ ]]="Payé",PMKAFAAPAYER[[#This Row],[12.11.2025]],0)</f>
        <v>0</v>
      </c>
      <c r="DP912" s="161"/>
      <c r="DQ912" s="166">
        <f>IF(PMKAFAAPAYER[[#This Row],[ ]]="Payé",PMKAFAAPAYER[[#This Row],[19.11.2025]],0)</f>
        <v>0</v>
      </c>
      <c r="DR912" s="161"/>
      <c r="DS912" s="176">
        <f>IF(PMKAFAAPAYER[[#This Row],[ ]]="Payé",PMKAFAAPAYER[[#This Row],[26.11.2025]],0)</f>
        <v>0</v>
      </c>
      <c r="DT912" s="17">
        <f t="shared" si="226"/>
        <v>0</v>
      </c>
      <c r="DU912" s="162"/>
      <c r="DV912" s="166">
        <f>IF(PMKAFAAPAYER[[#This Row],[ ]]="Payé",PMKAFAAPAYER[[#This Row],[03.12.2025]],0)</f>
        <v>0</v>
      </c>
      <c r="DW912" s="161"/>
      <c r="DX912" s="166">
        <f>IF(PMKAFAAPAYER[[#This Row],[ ]]="Payé",PMKAFAAPAYER[[#This Row],[10.12.2025]],0)</f>
        <v>0</v>
      </c>
      <c r="DY912" s="161"/>
      <c r="DZ912" s="166">
        <f>IF(PMKAFAAPAYER[[#This Row],[ ]]="Payé",PMKAFAAPAYER[[#This Row],[17.12.2025]],0)</f>
        <v>0</v>
      </c>
      <c r="EA912" s="161"/>
      <c r="EB912" s="166">
        <f>IF(PMKAFAAPAYER[[#This Row],[ ]]="Payé",PMKAFAAPAYER[[#This Row],[24.12.2025]],0)</f>
        <v>0</v>
      </c>
      <c r="EC912" s="161"/>
      <c r="ED912" s="176">
        <f>IF(PMKAFAAPAYER[[#This Row],[ ]]="Payé",PMKAFAAPAYER[[#This Row],[31.12.2025]],0)</f>
        <v>0</v>
      </c>
      <c r="EE912" s="18">
        <f t="shared" si="227"/>
        <v>0</v>
      </c>
      <c r="EF912" s="11">
        <f t="shared" si="228"/>
        <v>0</v>
      </c>
      <c r="EG912" s="16">
        <f>+PMKAFAAPAYER[[#This Row],[CHF]]-PMKAFAAPAYER[[#This Row],[T2025]]</f>
        <v>0</v>
      </c>
    </row>
    <row r="913" spans="1:137" x14ac:dyDescent="0.3">
      <c r="A913" s="9">
        <f t="shared" si="229"/>
        <v>908</v>
      </c>
      <c r="B913" s="250"/>
      <c r="C913" s="251"/>
      <c r="D913" s="252"/>
      <c r="E913" s="253"/>
      <c r="F913" s="265">
        <f t="shared" si="215"/>
        <v>0</v>
      </c>
      <c r="G913" s="254"/>
      <c r="H913" s="255"/>
      <c r="I913" s="256"/>
      <c r="J913" s="14"/>
      <c r="K913" s="14"/>
      <c r="L913" s="14"/>
      <c r="N913" s="15"/>
      <c r="P913" s="258"/>
      <c r="Q913" s="259"/>
      <c r="R913" s="260"/>
      <c r="S913" s="166">
        <f>IF(PMKAFAAPAYER[[#This Row],[ ]]="Payé",PMKAFAAPAYER[[#This Row],[02.01.2025]],0)</f>
        <v>0</v>
      </c>
      <c r="T913" s="234"/>
      <c r="U913" s="166">
        <f>IF(PMKAFAAPAYER[[#This Row],[ ]]="Payé",PMKAFAAPAYER[[#This Row],[09.01.2025]],0)</f>
        <v>0</v>
      </c>
      <c r="V913" s="234"/>
      <c r="W913" s="166">
        <f>IF(PMKAFAAPAYER[[#This Row],[ ]]="Payé",PMKAFAAPAYER[[#This Row],[16.01.2025]],0)</f>
        <v>0</v>
      </c>
      <c r="X913" s="234"/>
      <c r="Y913" s="166">
        <f>IF(PMKAFAAPAYER[[#This Row],[ ]]="Payé",PMKAFAAPAYER[[#This Row],[23.01.2025]],0)</f>
        <v>0</v>
      </c>
      <c r="Z913" s="234"/>
      <c r="AA913" s="176">
        <f>IF(PMKAFAAPAYER[[#This Row],[ ]]="Payé",PMKAFAAPAYER[[#This Row],[30.01.2025]],0)</f>
        <v>0</v>
      </c>
      <c r="AB913" s="32">
        <f t="shared" si="216"/>
        <v>0</v>
      </c>
      <c r="AC913" s="234"/>
      <c r="AD913" s="166">
        <f>IF(PMKAFAAPAYER[[#This Row],[ ]]="Payé",PMKAFAAPAYER[[#This Row],[06.02.2025]],0)</f>
        <v>0</v>
      </c>
      <c r="AE913" s="234"/>
      <c r="AF913" s="166">
        <f>IF(PMKAFAAPAYER[[#This Row],[ ]]="Payé",PMKAFAAPAYER[[#This Row],[13.02.2025]],0)</f>
        <v>0</v>
      </c>
      <c r="AG913" s="234"/>
      <c r="AH913" s="166">
        <f>IF(PMKAFAAPAYER[[#This Row],[ ]]="Payé",PMKAFAAPAYER[[#This Row],[20.02.2025]],0)</f>
        <v>0</v>
      </c>
      <c r="AI913" s="234"/>
      <c r="AJ913" s="176">
        <f>IF(PMKAFAAPAYER[[#This Row],[ ]]="Payé",PMKAFAAPAYER[[#This Row],[27.02.2025]],0)</f>
        <v>0</v>
      </c>
      <c r="AK913" s="47">
        <f t="shared" si="217"/>
        <v>0</v>
      </c>
      <c r="AL913" s="162"/>
      <c r="AM913" s="166">
        <f>IF(PMKAFAAPAYER[[#This Row],[ ]]="Payé",PMKAFAAPAYER[[#This Row],[05.03.2025]],0)</f>
        <v>0</v>
      </c>
      <c r="AN913" s="161"/>
      <c r="AO913" s="166">
        <f>IF(PMKAFAAPAYER[[#This Row],[ ]]="Payé",PMKAFAAPAYER[[#This Row],[12.03.2025]],0)</f>
        <v>0</v>
      </c>
      <c r="AP913" s="161"/>
      <c r="AQ913" s="166">
        <f>IF(PMKAFAAPAYER[[#This Row],[ ]]="Payé",PMKAFAAPAYER[[#This Row],[19.03.2025]],0)</f>
        <v>0</v>
      </c>
      <c r="AR913" s="161"/>
      <c r="AS913" s="176">
        <f>IF(PMKAFAAPAYER[[#This Row],[ ]]="Payé",PMKAFAAPAYER[[#This Row],[26.03.2025]],0)</f>
        <v>0</v>
      </c>
      <c r="AT913" s="17">
        <f t="shared" si="218"/>
        <v>0</v>
      </c>
      <c r="AU913" s="162"/>
      <c r="AV913" s="166">
        <f>IF(PMKAFAAPAYER[[#This Row],[ ]]="Payé",PMKAFAAPAYER[[#This Row],[02.04.2025]],0)</f>
        <v>0</v>
      </c>
      <c r="AW913" s="161"/>
      <c r="AX913" s="166">
        <f>IF(PMKAFAAPAYER[[#This Row],[ ]]="Payé",PMKAFAAPAYER[[#This Row],[09.04.2025]],0)</f>
        <v>0</v>
      </c>
      <c r="AY913" s="161"/>
      <c r="AZ913" s="166">
        <f>IF(PMKAFAAPAYER[[#This Row],[ ]]="Payé",PMKAFAAPAYER[[#This Row],[16.04.2025]],0)</f>
        <v>0</v>
      </c>
      <c r="BA913" s="161"/>
      <c r="BB913" s="166">
        <f>IF(PMKAFAAPAYER[[#This Row],[ ]]="Payé",PMKAFAAPAYER[[#This Row],[23.04.2025]],0)</f>
        <v>0</v>
      </c>
      <c r="BC913" s="161"/>
      <c r="BD913" s="176">
        <f>IF(PMKAFAAPAYER[[#This Row],[ ]]="Payé",PMKAFAAPAYER[[#This Row],[30.04.2025]],0)</f>
        <v>0</v>
      </c>
      <c r="BE913" s="18">
        <f t="shared" si="219"/>
        <v>0</v>
      </c>
      <c r="BF913" s="162"/>
      <c r="BG913" s="166">
        <f>IF(PMKAFAAPAYER[[#This Row],[ ]]="Payé",PMKAFAAPAYER[[#This Row],[07.05.2025]],0)</f>
        <v>0</v>
      </c>
      <c r="BH913" s="161"/>
      <c r="BI913" s="166">
        <f>IF(PMKAFAAPAYER[[#This Row],[ ]]="Payé",PMKAFAAPAYER[[#This Row],[14.05.2025]],0)</f>
        <v>0</v>
      </c>
      <c r="BJ913" s="161"/>
      <c r="BK913" s="166">
        <f>IF(PMKAFAAPAYER[[#This Row],[ ]]="Payé",PMKAFAAPAYER[[#This Row],[21.05.2025]],0)</f>
        <v>0</v>
      </c>
      <c r="BL913" s="161"/>
      <c r="BM913" s="176">
        <f>IF(PMKAFAAPAYER[[#This Row],[ ]]="Payé",PMKAFAAPAYER[[#This Row],[28.05.2025]],0)</f>
        <v>0</v>
      </c>
      <c r="BN913" s="17">
        <f t="shared" si="220"/>
        <v>0</v>
      </c>
      <c r="BO913" s="162"/>
      <c r="BP913" s="166">
        <f>IF(PMKAFAAPAYER[[#This Row],[ ]]="Payé",PMKAFAAPAYER[[#This Row],[04.06.2025]],0)</f>
        <v>0</v>
      </c>
      <c r="BQ913" s="161"/>
      <c r="BR913" s="166">
        <f>IF(PMKAFAAPAYER[[#This Row],[ ]]="Payé",PMKAFAAPAYER[[#This Row],[11.06.2025]],0)</f>
        <v>0</v>
      </c>
      <c r="BS913" s="161"/>
      <c r="BT913" s="166">
        <f>IF(PMKAFAAPAYER[[#This Row],[ ]]="Payé",PMKAFAAPAYER[[#This Row],[18.06.2025]],0)</f>
        <v>0</v>
      </c>
      <c r="BU913" s="161"/>
      <c r="BV913" s="176">
        <f>IF(PMKAFAAPAYER[[#This Row],[ ]]="Payé",PMKAFAAPAYER[[#This Row],[25.06.2025]],0)</f>
        <v>0</v>
      </c>
      <c r="BW913" s="18">
        <f t="shared" si="221"/>
        <v>0</v>
      </c>
      <c r="BX913" s="162"/>
      <c r="BY913" s="166">
        <f>IF(PMKAFAAPAYER[[#This Row],[ ]]="Payé",PMKAFAAPAYER[[#This Row],[02.07.2025]],0)</f>
        <v>0</v>
      </c>
      <c r="BZ913" s="161"/>
      <c r="CA913" s="166">
        <f>IF(PMKAFAAPAYER[[#This Row],[ ]]="Payé",PMKAFAAPAYER[[#This Row],[09.07.2025]],0)</f>
        <v>0</v>
      </c>
      <c r="CB913" s="161"/>
      <c r="CC913" s="166">
        <f>IF(PMKAFAAPAYER[[#This Row],[ ]]="Payé",PMKAFAAPAYER[[#This Row],[16.07.2025]],0)</f>
        <v>0</v>
      </c>
      <c r="CD913" s="161"/>
      <c r="CE913" s="166">
        <f>IF(PMKAFAAPAYER[[#This Row],[ ]]="Payé",PMKAFAAPAYER[[#This Row],[23.07.2025]],0)</f>
        <v>0</v>
      </c>
      <c r="CF913" s="161"/>
      <c r="CG913" s="176">
        <f>IF(PMKAFAAPAYER[[#This Row],[ ]]="Payé",PMKAFAAPAYER[[#This Row],[30.07.2025]],0)</f>
        <v>0</v>
      </c>
      <c r="CH913" s="17">
        <f t="shared" si="222"/>
        <v>0</v>
      </c>
      <c r="CI913" s="162"/>
      <c r="CJ913" s="166">
        <f>IF(PMKAFAAPAYER[[#This Row],[ ]]="Payé",PMKAFAAPAYER[[#This Row],[06.08.2025]],0)</f>
        <v>0</v>
      </c>
      <c r="CK913" s="161"/>
      <c r="CL913" s="166">
        <f>IF(PMKAFAAPAYER[[#This Row],[ ]]="Payé",PMKAFAAPAYER[[#This Row],[13.08.2025]],0)</f>
        <v>0</v>
      </c>
      <c r="CM913" s="161"/>
      <c r="CN913" s="166">
        <f>IF(PMKAFAAPAYER[[#This Row],[ ]]="Payé",PMKAFAAPAYER[[#This Row],[20.08.2025]],0)</f>
        <v>0</v>
      </c>
      <c r="CO913" s="161"/>
      <c r="CP913" s="176">
        <f>IF(PMKAFAAPAYER[[#This Row],[ ]]="Payé",PMKAFAAPAYER[[#This Row],[27.08.2025]],0)</f>
        <v>0</v>
      </c>
      <c r="CQ913" s="18">
        <f t="shared" si="223"/>
        <v>0</v>
      </c>
      <c r="CR913" s="162"/>
      <c r="CS913" s="166">
        <f>IF(PMKAFAAPAYER[[#This Row],[ ]]="Payé",PMKAFAAPAYER[[#This Row],[03.09.2025]],0)</f>
        <v>0</v>
      </c>
      <c r="CT913" s="161"/>
      <c r="CU913" s="166">
        <f>IF(PMKAFAAPAYER[[#This Row],[ ]]="Payé",PMKAFAAPAYER[[#This Row],[10.09.2025]],0)</f>
        <v>0</v>
      </c>
      <c r="CV913" s="161"/>
      <c r="CW913" s="166">
        <f>IF(PMKAFAAPAYER[[#This Row],[ ]]="Payé",PMKAFAAPAYER[[#This Row],[17.09.2025]],0)</f>
        <v>0</v>
      </c>
      <c r="CX913" s="161"/>
      <c r="CY913" s="176">
        <f>IF(PMKAFAAPAYER[[#This Row],[ ]]="Payé",PMKAFAAPAYER[[#This Row],[24.09.2025]],0)</f>
        <v>0</v>
      </c>
      <c r="CZ913" s="17">
        <f t="shared" si="224"/>
        <v>0</v>
      </c>
      <c r="DA913" s="162"/>
      <c r="DB913" s="166">
        <f>IF(PMKAFAAPAYER[[#This Row],[ ]]="Payé",PMKAFAAPAYER[[#This Row],[01.10.2025]],0)</f>
        <v>0</v>
      </c>
      <c r="DC913" s="161"/>
      <c r="DD913" s="166">
        <f>IF(PMKAFAAPAYER[[#This Row],[ ]]="Payé",PMKAFAAPAYER[[#This Row],[08.10.2025]],0)</f>
        <v>0</v>
      </c>
      <c r="DE913" s="161"/>
      <c r="DF913" s="166">
        <f>IF(PMKAFAAPAYER[[#This Row],[ ]]="Payé",PMKAFAAPAYER[[#This Row],[15.10.2025]],0)</f>
        <v>0</v>
      </c>
      <c r="DG913" s="161"/>
      <c r="DH913" s="166">
        <f>IF(PMKAFAAPAYER[[#This Row],[ ]]="Payé",PMKAFAAPAYER[[#This Row],[22.10.2025]],0)</f>
        <v>0</v>
      </c>
      <c r="DI913" s="161"/>
      <c r="DJ913" s="176">
        <f>IF(PMKAFAAPAYER[[#This Row],[ ]]="Payé",PMKAFAAPAYER[[#This Row],[29.10.2025]],0)</f>
        <v>0</v>
      </c>
      <c r="DK913" s="18">
        <f t="shared" si="225"/>
        <v>0</v>
      </c>
      <c r="DL913" s="162"/>
      <c r="DM913" s="166">
        <f>IF(PMKAFAAPAYER[[#This Row],[ ]]="Payé",PMKAFAAPAYER[[#This Row],[05.11.2025]],0)</f>
        <v>0</v>
      </c>
      <c r="DN913" s="161"/>
      <c r="DO913" s="166">
        <f>IF(PMKAFAAPAYER[[#This Row],[ ]]="Payé",PMKAFAAPAYER[[#This Row],[12.11.2025]],0)</f>
        <v>0</v>
      </c>
      <c r="DP913" s="161"/>
      <c r="DQ913" s="166">
        <f>IF(PMKAFAAPAYER[[#This Row],[ ]]="Payé",PMKAFAAPAYER[[#This Row],[19.11.2025]],0)</f>
        <v>0</v>
      </c>
      <c r="DR913" s="161"/>
      <c r="DS913" s="176">
        <f>IF(PMKAFAAPAYER[[#This Row],[ ]]="Payé",PMKAFAAPAYER[[#This Row],[26.11.2025]],0)</f>
        <v>0</v>
      </c>
      <c r="DT913" s="17">
        <f t="shared" si="226"/>
        <v>0</v>
      </c>
      <c r="DU913" s="162"/>
      <c r="DV913" s="166">
        <f>IF(PMKAFAAPAYER[[#This Row],[ ]]="Payé",PMKAFAAPAYER[[#This Row],[03.12.2025]],0)</f>
        <v>0</v>
      </c>
      <c r="DW913" s="161"/>
      <c r="DX913" s="166">
        <f>IF(PMKAFAAPAYER[[#This Row],[ ]]="Payé",PMKAFAAPAYER[[#This Row],[10.12.2025]],0)</f>
        <v>0</v>
      </c>
      <c r="DY913" s="161"/>
      <c r="DZ913" s="166">
        <f>IF(PMKAFAAPAYER[[#This Row],[ ]]="Payé",PMKAFAAPAYER[[#This Row],[17.12.2025]],0)</f>
        <v>0</v>
      </c>
      <c r="EA913" s="161"/>
      <c r="EB913" s="166">
        <f>IF(PMKAFAAPAYER[[#This Row],[ ]]="Payé",PMKAFAAPAYER[[#This Row],[24.12.2025]],0)</f>
        <v>0</v>
      </c>
      <c r="EC913" s="161"/>
      <c r="ED913" s="176">
        <f>IF(PMKAFAAPAYER[[#This Row],[ ]]="Payé",PMKAFAAPAYER[[#This Row],[31.12.2025]],0)</f>
        <v>0</v>
      </c>
      <c r="EE913" s="18">
        <f t="shared" si="227"/>
        <v>0</v>
      </c>
      <c r="EF913" s="11">
        <f t="shared" si="228"/>
        <v>0</v>
      </c>
      <c r="EG913" s="16">
        <f>+PMKAFAAPAYER[[#This Row],[CHF]]-PMKAFAAPAYER[[#This Row],[T2025]]</f>
        <v>0</v>
      </c>
    </row>
    <row r="914" spans="1:137" x14ac:dyDescent="0.3">
      <c r="A914" s="9">
        <f t="shared" si="229"/>
        <v>909</v>
      </c>
      <c r="B914" s="250"/>
      <c r="C914" s="251"/>
      <c r="D914" s="252"/>
      <c r="E914" s="253"/>
      <c r="F914" s="265">
        <f t="shared" si="215"/>
        <v>0</v>
      </c>
      <c r="G914" s="254"/>
      <c r="H914" s="255"/>
      <c r="I914" s="256"/>
      <c r="J914" s="14"/>
      <c r="K914" s="14"/>
      <c r="L914" s="14"/>
      <c r="N914" s="15"/>
      <c r="P914" s="258"/>
      <c r="Q914" s="259"/>
      <c r="R914" s="260"/>
      <c r="S914" s="166">
        <f>IF(PMKAFAAPAYER[[#This Row],[ ]]="Payé",PMKAFAAPAYER[[#This Row],[02.01.2025]],0)</f>
        <v>0</v>
      </c>
      <c r="T914" s="234"/>
      <c r="U914" s="166">
        <f>IF(PMKAFAAPAYER[[#This Row],[ ]]="Payé",PMKAFAAPAYER[[#This Row],[09.01.2025]],0)</f>
        <v>0</v>
      </c>
      <c r="V914" s="234"/>
      <c r="W914" s="166">
        <f>IF(PMKAFAAPAYER[[#This Row],[ ]]="Payé",PMKAFAAPAYER[[#This Row],[16.01.2025]],0)</f>
        <v>0</v>
      </c>
      <c r="X914" s="234"/>
      <c r="Y914" s="166">
        <f>IF(PMKAFAAPAYER[[#This Row],[ ]]="Payé",PMKAFAAPAYER[[#This Row],[23.01.2025]],0)</f>
        <v>0</v>
      </c>
      <c r="Z914" s="234"/>
      <c r="AA914" s="176">
        <f>IF(PMKAFAAPAYER[[#This Row],[ ]]="Payé",PMKAFAAPAYER[[#This Row],[30.01.2025]],0)</f>
        <v>0</v>
      </c>
      <c r="AB914" s="32">
        <f t="shared" si="216"/>
        <v>0</v>
      </c>
      <c r="AC914" s="234"/>
      <c r="AD914" s="166">
        <f>IF(PMKAFAAPAYER[[#This Row],[ ]]="Payé",PMKAFAAPAYER[[#This Row],[06.02.2025]],0)</f>
        <v>0</v>
      </c>
      <c r="AE914" s="234"/>
      <c r="AF914" s="166">
        <f>IF(PMKAFAAPAYER[[#This Row],[ ]]="Payé",PMKAFAAPAYER[[#This Row],[13.02.2025]],0)</f>
        <v>0</v>
      </c>
      <c r="AG914" s="234"/>
      <c r="AH914" s="166">
        <f>IF(PMKAFAAPAYER[[#This Row],[ ]]="Payé",PMKAFAAPAYER[[#This Row],[20.02.2025]],0)</f>
        <v>0</v>
      </c>
      <c r="AI914" s="234"/>
      <c r="AJ914" s="176">
        <f>IF(PMKAFAAPAYER[[#This Row],[ ]]="Payé",PMKAFAAPAYER[[#This Row],[27.02.2025]],0)</f>
        <v>0</v>
      </c>
      <c r="AK914" s="47">
        <f t="shared" si="217"/>
        <v>0</v>
      </c>
      <c r="AL914" s="162"/>
      <c r="AM914" s="166">
        <f>IF(PMKAFAAPAYER[[#This Row],[ ]]="Payé",PMKAFAAPAYER[[#This Row],[05.03.2025]],0)</f>
        <v>0</v>
      </c>
      <c r="AN914" s="161"/>
      <c r="AO914" s="166">
        <f>IF(PMKAFAAPAYER[[#This Row],[ ]]="Payé",PMKAFAAPAYER[[#This Row],[12.03.2025]],0)</f>
        <v>0</v>
      </c>
      <c r="AP914" s="161"/>
      <c r="AQ914" s="166">
        <f>IF(PMKAFAAPAYER[[#This Row],[ ]]="Payé",PMKAFAAPAYER[[#This Row],[19.03.2025]],0)</f>
        <v>0</v>
      </c>
      <c r="AR914" s="161"/>
      <c r="AS914" s="176">
        <f>IF(PMKAFAAPAYER[[#This Row],[ ]]="Payé",PMKAFAAPAYER[[#This Row],[26.03.2025]],0)</f>
        <v>0</v>
      </c>
      <c r="AT914" s="17">
        <f t="shared" si="218"/>
        <v>0</v>
      </c>
      <c r="AU914" s="162"/>
      <c r="AV914" s="166">
        <f>IF(PMKAFAAPAYER[[#This Row],[ ]]="Payé",PMKAFAAPAYER[[#This Row],[02.04.2025]],0)</f>
        <v>0</v>
      </c>
      <c r="AW914" s="161"/>
      <c r="AX914" s="166">
        <f>IF(PMKAFAAPAYER[[#This Row],[ ]]="Payé",PMKAFAAPAYER[[#This Row],[09.04.2025]],0)</f>
        <v>0</v>
      </c>
      <c r="AY914" s="161"/>
      <c r="AZ914" s="166">
        <f>IF(PMKAFAAPAYER[[#This Row],[ ]]="Payé",PMKAFAAPAYER[[#This Row],[16.04.2025]],0)</f>
        <v>0</v>
      </c>
      <c r="BA914" s="161"/>
      <c r="BB914" s="166">
        <f>IF(PMKAFAAPAYER[[#This Row],[ ]]="Payé",PMKAFAAPAYER[[#This Row],[23.04.2025]],0)</f>
        <v>0</v>
      </c>
      <c r="BC914" s="161"/>
      <c r="BD914" s="176">
        <f>IF(PMKAFAAPAYER[[#This Row],[ ]]="Payé",PMKAFAAPAYER[[#This Row],[30.04.2025]],0)</f>
        <v>0</v>
      </c>
      <c r="BE914" s="18">
        <f t="shared" si="219"/>
        <v>0</v>
      </c>
      <c r="BF914" s="162"/>
      <c r="BG914" s="166">
        <f>IF(PMKAFAAPAYER[[#This Row],[ ]]="Payé",PMKAFAAPAYER[[#This Row],[07.05.2025]],0)</f>
        <v>0</v>
      </c>
      <c r="BH914" s="161"/>
      <c r="BI914" s="166">
        <f>IF(PMKAFAAPAYER[[#This Row],[ ]]="Payé",PMKAFAAPAYER[[#This Row],[14.05.2025]],0)</f>
        <v>0</v>
      </c>
      <c r="BJ914" s="161"/>
      <c r="BK914" s="166">
        <f>IF(PMKAFAAPAYER[[#This Row],[ ]]="Payé",PMKAFAAPAYER[[#This Row],[21.05.2025]],0)</f>
        <v>0</v>
      </c>
      <c r="BL914" s="161"/>
      <c r="BM914" s="176">
        <f>IF(PMKAFAAPAYER[[#This Row],[ ]]="Payé",PMKAFAAPAYER[[#This Row],[28.05.2025]],0)</f>
        <v>0</v>
      </c>
      <c r="BN914" s="17">
        <f t="shared" si="220"/>
        <v>0</v>
      </c>
      <c r="BO914" s="162"/>
      <c r="BP914" s="166">
        <f>IF(PMKAFAAPAYER[[#This Row],[ ]]="Payé",PMKAFAAPAYER[[#This Row],[04.06.2025]],0)</f>
        <v>0</v>
      </c>
      <c r="BQ914" s="161"/>
      <c r="BR914" s="166">
        <f>IF(PMKAFAAPAYER[[#This Row],[ ]]="Payé",PMKAFAAPAYER[[#This Row],[11.06.2025]],0)</f>
        <v>0</v>
      </c>
      <c r="BS914" s="161"/>
      <c r="BT914" s="166">
        <f>IF(PMKAFAAPAYER[[#This Row],[ ]]="Payé",PMKAFAAPAYER[[#This Row],[18.06.2025]],0)</f>
        <v>0</v>
      </c>
      <c r="BU914" s="161"/>
      <c r="BV914" s="176">
        <f>IF(PMKAFAAPAYER[[#This Row],[ ]]="Payé",PMKAFAAPAYER[[#This Row],[25.06.2025]],0)</f>
        <v>0</v>
      </c>
      <c r="BW914" s="18">
        <f t="shared" si="221"/>
        <v>0</v>
      </c>
      <c r="BX914" s="162"/>
      <c r="BY914" s="166">
        <f>IF(PMKAFAAPAYER[[#This Row],[ ]]="Payé",PMKAFAAPAYER[[#This Row],[02.07.2025]],0)</f>
        <v>0</v>
      </c>
      <c r="BZ914" s="161"/>
      <c r="CA914" s="166">
        <f>IF(PMKAFAAPAYER[[#This Row],[ ]]="Payé",PMKAFAAPAYER[[#This Row],[09.07.2025]],0)</f>
        <v>0</v>
      </c>
      <c r="CB914" s="161"/>
      <c r="CC914" s="166">
        <f>IF(PMKAFAAPAYER[[#This Row],[ ]]="Payé",PMKAFAAPAYER[[#This Row],[16.07.2025]],0)</f>
        <v>0</v>
      </c>
      <c r="CD914" s="161"/>
      <c r="CE914" s="166">
        <f>IF(PMKAFAAPAYER[[#This Row],[ ]]="Payé",PMKAFAAPAYER[[#This Row],[23.07.2025]],0)</f>
        <v>0</v>
      </c>
      <c r="CF914" s="161"/>
      <c r="CG914" s="176">
        <f>IF(PMKAFAAPAYER[[#This Row],[ ]]="Payé",PMKAFAAPAYER[[#This Row],[30.07.2025]],0)</f>
        <v>0</v>
      </c>
      <c r="CH914" s="17">
        <f t="shared" si="222"/>
        <v>0</v>
      </c>
      <c r="CI914" s="162"/>
      <c r="CJ914" s="166">
        <f>IF(PMKAFAAPAYER[[#This Row],[ ]]="Payé",PMKAFAAPAYER[[#This Row],[06.08.2025]],0)</f>
        <v>0</v>
      </c>
      <c r="CK914" s="161"/>
      <c r="CL914" s="166">
        <f>IF(PMKAFAAPAYER[[#This Row],[ ]]="Payé",PMKAFAAPAYER[[#This Row],[13.08.2025]],0)</f>
        <v>0</v>
      </c>
      <c r="CM914" s="161"/>
      <c r="CN914" s="166">
        <f>IF(PMKAFAAPAYER[[#This Row],[ ]]="Payé",PMKAFAAPAYER[[#This Row],[20.08.2025]],0)</f>
        <v>0</v>
      </c>
      <c r="CO914" s="161"/>
      <c r="CP914" s="176">
        <f>IF(PMKAFAAPAYER[[#This Row],[ ]]="Payé",PMKAFAAPAYER[[#This Row],[27.08.2025]],0)</f>
        <v>0</v>
      </c>
      <c r="CQ914" s="18">
        <f t="shared" si="223"/>
        <v>0</v>
      </c>
      <c r="CR914" s="162"/>
      <c r="CS914" s="166">
        <f>IF(PMKAFAAPAYER[[#This Row],[ ]]="Payé",PMKAFAAPAYER[[#This Row],[03.09.2025]],0)</f>
        <v>0</v>
      </c>
      <c r="CT914" s="161"/>
      <c r="CU914" s="166">
        <f>IF(PMKAFAAPAYER[[#This Row],[ ]]="Payé",PMKAFAAPAYER[[#This Row],[10.09.2025]],0)</f>
        <v>0</v>
      </c>
      <c r="CV914" s="161"/>
      <c r="CW914" s="166">
        <f>IF(PMKAFAAPAYER[[#This Row],[ ]]="Payé",PMKAFAAPAYER[[#This Row],[17.09.2025]],0)</f>
        <v>0</v>
      </c>
      <c r="CX914" s="161"/>
      <c r="CY914" s="176">
        <f>IF(PMKAFAAPAYER[[#This Row],[ ]]="Payé",PMKAFAAPAYER[[#This Row],[24.09.2025]],0)</f>
        <v>0</v>
      </c>
      <c r="CZ914" s="17">
        <f t="shared" si="224"/>
        <v>0</v>
      </c>
      <c r="DA914" s="162"/>
      <c r="DB914" s="166">
        <f>IF(PMKAFAAPAYER[[#This Row],[ ]]="Payé",PMKAFAAPAYER[[#This Row],[01.10.2025]],0)</f>
        <v>0</v>
      </c>
      <c r="DC914" s="161"/>
      <c r="DD914" s="166">
        <f>IF(PMKAFAAPAYER[[#This Row],[ ]]="Payé",PMKAFAAPAYER[[#This Row],[08.10.2025]],0)</f>
        <v>0</v>
      </c>
      <c r="DE914" s="161"/>
      <c r="DF914" s="166">
        <f>IF(PMKAFAAPAYER[[#This Row],[ ]]="Payé",PMKAFAAPAYER[[#This Row],[15.10.2025]],0)</f>
        <v>0</v>
      </c>
      <c r="DG914" s="161"/>
      <c r="DH914" s="166">
        <f>IF(PMKAFAAPAYER[[#This Row],[ ]]="Payé",PMKAFAAPAYER[[#This Row],[22.10.2025]],0)</f>
        <v>0</v>
      </c>
      <c r="DI914" s="161"/>
      <c r="DJ914" s="176">
        <f>IF(PMKAFAAPAYER[[#This Row],[ ]]="Payé",PMKAFAAPAYER[[#This Row],[29.10.2025]],0)</f>
        <v>0</v>
      </c>
      <c r="DK914" s="18">
        <f t="shared" si="225"/>
        <v>0</v>
      </c>
      <c r="DL914" s="162"/>
      <c r="DM914" s="166">
        <f>IF(PMKAFAAPAYER[[#This Row],[ ]]="Payé",PMKAFAAPAYER[[#This Row],[05.11.2025]],0)</f>
        <v>0</v>
      </c>
      <c r="DN914" s="161"/>
      <c r="DO914" s="166">
        <f>IF(PMKAFAAPAYER[[#This Row],[ ]]="Payé",PMKAFAAPAYER[[#This Row],[12.11.2025]],0)</f>
        <v>0</v>
      </c>
      <c r="DP914" s="161"/>
      <c r="DQ914" s="166">
        <f>IF(PMKAFAAPAYER[[#This Row],[ ]]="Payé",PMKAFAAPAYER[[#This Row],[19.11.2025]],0)</f>
        <v>0</v>
      </c>
      <c r="DR914" s="161"/>
      <c r="DS914" s="176">
        <f>IF(PMKAFAAPAYER[[#This Row],[ ]]="Payé",PMKAFAAPAYER[[#This Row],[26.11.2025]],0)</f>
        <v>0</v>
      </c>
      <c r="DT914" s="17">
        <f t="shared" si="226"/>
        <v>0</v>
      </c>
      <c r="DU914" s="162"/>
      <c r="DV914" s="166">
        <f>IF(PMKAFAAPAYER[[#This Row],[ ]]="Payé",PMKAFAAPAYER[[#This Row],[03.12.2025]],0)</f>
        <v>0</v>
      </c>
      <c r="DW914" s="161"/>
      <c r="DX914" s="166">
        <f>IF(PMKAFAAPAYER[[#This Row],[ ]]="Payé",PMKAFAAPAYER[[#This Row],[10.12.2025]],0)</f>
        <v>0</v>
      </c>
      <c r="DY914" s="161"/>
      <c r="DZ914" s="166">
        <f>IF(PMKAFAAPAYER[[#This Row],[ ]]="Payé",PMKAFAAPAYER[[#This Row],[17.12.2025]],0)</f>
        <v>0</v>
      </c>
      <c r="EA914" s="161"/>
      <c r="EB914" s="166">
        <f>IF(PMKAFAAPAYER[[#This Row],[ ]]="Payé",PMKAFAAPAYER[[#This Row],[24.12.2025]],0)</f>
        <v>0</v>
      </c>
      <c r="EC914" s="161"/>
      <c r="ED914" s="176">
        <f>IF(PMKAFAAPAYER[[#This Row],[ ]]="Payé",PMKAFAAPAYER[[#This Row],[31.12.2025]],0)</f>
        <v>0</v>
      </c>
      <c r="EE914" s="18">
        <f t="shared" si="227"/>
        <v>0</v>
      </c>
      <c r="EF914" s="11">
        <f t="shared" si="228"/>
        <v>0</v>
      </c>
      <c r="EG914" s="16">
        <f>+PMKAFAAPAYER[[#This Row],[CHF]]-PMKAFAAPAYER[[#This Row],[T2025]]</f>
        <v>0</v>
      </c>
    </row>
    <row r="915" spans="1:137" x14ac:dyDescent="0.3">
      <c r="A915" s="9">
        <f t="shared" si="229"/>
        <v>910</v>
      </c>
      <c r="B915" s="250"/>
      <c r="C915" s="251"/>
      <c r="D915" s="252"/>
      <c r="E915" s="253"/>
      <c r="F915" s="265">
        <f t="shared" si="215"/>
        <v>0</v>
      </c>
      <c r="G915" s="254"/>
      <c r="H915" s="255"/>
      <c r="I915" s="256"/>
      <c r="J915" s="14"/>
      <c r="K915" s="14"/>
      <c r="L915" s="14"/>
      <c r="N915" s="15"/>
      <c r="P915" s="258"/>
      <c r="Q915" s="259"/>
      <c r="R915" s="260"/>
      <c r="S915" s="166">
        <f>IF(PMKAFAAPAYER[[#This Row],[ ]]="Payé",PMKAFAAPAYER[[#This Row],[02.01.2025]],0)</f>
        <v>0</v>
      </c>
      <c r="T915" s="234"/>
      <c r="U915" s="166">
        <f>IF(PMKAFAAPAYER[[#This Row],[ ]]="Payé",PMKAFAAPAYER[[#This Row],[09.01.2025]],0)</f>
        <v>0</v>
      </c>
      <c r="V915" s="234"/>
      <c r="W915" s="166">
        <f>IF(PMKAFAAPAYER[[#This Row],[ ]]="Payé",PMKAFAAPAYER[[#This Row],[16.01.2025]],0)</f>
        <v>0</v>
      </c>
      <c r="X915" s="234"/>
      <c r="Y915" s="166">
        <f>IF(PMKAFAAPAYER[[#This Row],[ ]]="Payé",PMKAFAAPAYER[[#This Row],[23.01.2025]],0)</f>
        <v>0</v>
      </c>
      <c r="Z915" s="234"/>
      <c r="AA915" s="176">
        <f>IF(PMKAFAAPAYER[[#This Row],[ ]]="Payé",PMKAFAAPAYER[[#This Row],[30.01.2025]],0)</f>
        <v>0</v>
      </c>
      <c r="AB915" s="32">
        <f t="shared" si="216"/>
        <v>0</v>
      </c>
      <c r="AC915" s="234"/>
      <c r="AD915" s="166">
        <f>IF(PMKAFAAPAYER[[#This Row],[ ]]="Payé",PMKAFAAPAYER[[#This Row],[06.02.2025]],0)</f>
        <v>0</v>
      </c>
      <c r="AE915" s="234"/>
      <c r="AF915" s="166">
        <f>IF(PMKAFAAPAYER[[#This Row],[ ]]="Payé",PMKAFAAPAYER[[#This Row],[13.02.2025]],0)</f>
        <v>0</v>
      </c>
      <c r="AG915" s="234"/>
      <c r="AH915" s="166">
        <f>IF(PMKAFAAPAYER[[#This Row],[ ]]="Payé",PMKAFAAPAYER[[#This Row],[20.02.2025]],0)</f>
        <v>0</v>
      </c>
      <c r="AI915" s="234"/>
      <c r="AJ915" s="176">
        <f>IF(PMKAFAAPAYER[[#This Row],[ ]]="Payé",PMKAFAAPAYER[[#This Row],[27.02.2025]],0)</f>
        <v>0</v>
      </c>
      <c r="AK915" s="47">
        <f t="shared" si="217"/>
        <v>0</v>
      </c>
      <c r="AL915" s="162"/>
      <c r="AM915" s="166">
        <f>IF(PMKAFAAPAYER[[#This Row],[ ]]="Payé",PMKAFAAPAYER[[#This Row],[05.03.2025]],0)</f>
        <v>0</v>
      </c>
      <c r="AN915" s="161"/>
      <c r="AO915" s="166">
        <f>IF(PMKAFAAPAYER[[#This Row],[ ]]="Payé",PMKAFAAPAYER[[#This Row],[12.03.2025]],0)</f>
        <v>0</v>
      </c>
      <c r="AP915" s="161"/>
      <c r="AQ915" s="166">
        <f>IF(PMKAFAAPAYER[[#This Row],[ ]]="Payé",PMKAFAAPAYER[[#This Row],[19.03.2025]],0)</f>
        <v>0</v>
      </c>
      <c r="AR915" s="161"/>
      <c r="AS915" s="176">
        <f>IF(PMKAFAAPAYER[[#This Row],[ ]]="Payé",PMKAFAAPAYER[[#This Row],[26.03.2025]],0)</f>
        <v>0</v>
      </c>
      <c r="AT915" s="17">
        <f t="shared" si="218"/>
        <v>0</v>
      </c>
      <c r="AU915" s="162"/>
      <c r="AV915" s="166">
        <f>IF(PMKAFAAPAYER[[#This Row],[ ]]="Payé",PMKAFAAPAYER[[#This Row],[02.04.2025]],0)</f>
        <v>0</v>
      </c>
      <c r="AW915" s="161"/>
      <c r="AX915" s="166">
        <f>IF(PMKAFAAPAYER[[#This Row],[ ]]="Payé",PMKAFAAPAYER[[#This Row],[09.04.2025]],0)</f>
        <v>0</v>
      </c>
      <c r="AY915" s="161"/>
      <c r="AZ915" s="166">
        <f>IF(PMKAFAAPAYER[[#This Row],[ ]]="Payé",PMKAFAAPAYER[[#This Row],[16.04.2025]],0)</f>
        <v>0</v>
      </c>
      <c r="BA915" s="161"/>
      <c r="BB915" s="166">
        <f>IF(PMKAFAAPAYER[[#This Row],[ ]]="Payé",PMKAFAAPAYER[[#This Row],[23.04.2025]],0)</f>
        <v>0</v>
      </c>
      <c r="BC915" s="161"/>
      <c r="BD915" s="176">
        <f>IF(PMKAFAAPAYER[[#This Row],[ ]]="Payé",PMKAFAAPAYER[[#This Row],[30.04.2025]],0)</f>
        <v>0</v>
      </c>
      <c r="BE915" s="18">
        <f t="shared" si="219"/>
        <v>0</v>
      </c>
      <c r="BF915" s="162"/>
      <c r="BG915" s="166">
        <f>IF(PMKAFAAPAYER[[#This Row],[ ]]="Payé",PMKAFAAPAYER[[#This Row],[07.05.2025]],0)</f>
        <v>0</v>
      </c>
      <c r="BH915" s="161"/>
      <c r="BI915" s="166">
        <f>IF(PMKAFAAPAYER[[#This Row],[ ]]="Payé",PMKAFAAPAYER[[#This Row],[14.05.2025]],0)</f>
        <v>0</v>
      </c>
      <c r="BJ915" s="161"/>
      <c r="BK915" s="166">
        <f>IF(PMKAFAAPAYER[[#This Row],[ ]]="Payé",PMKAFAAPAYER[[#This Row],[21.05.2025]],0)</f>
        <v>0</v>
      </c>
      <c r="BL915" s="161"/>
      <c r="BM915" s="176">
        <f>IF(PMKAFAAPAYER[[#This Row],[ ]]="Payé",PMKAFAAPAYER[[#This Row],[28.05.2025]],0)</f>
        <v>0</v>
      </c>
      <c r="BN915" s="17">
        <f t="shared" si="220"/>
        <v>0</v>
      </c>
      <c r="BO915" s="162"/>
      <c r="BP915" s="166">
        <f>IF(PMKAFAAPAYER[[#This Row],[ ]]="Payé",PMKAFAAPAYER[[#This Row],[04.06.2025]],0)</f>
        <v>0</v>
      </c>
      <c r="BQ915" s="161"/>
      <c r="BR915" s="166">
        <f>IF(PMKAFAAPAYER[[#This Row],[ ]]="Payé",PMKAFAAPAYER[[#This Row],[11.06.2025]],0)</f>
        <v>0</v>
      </c>
      <c r="BS915" s="161"/>
      <c r="BT915" s="166">
        <f>IF(PMKAFAAPAYER[[#This Row],[ ]]="Payé",PMKAFAAPAYER[[#This Row],[18.06.2025]],0)</f>
        <v>0</v>
      </c>
      <c r="BU915" s="161"/>
      <c r="BV915" s="176">
        <f>IF(PMKAFAAPAYER[[#This Row],[ ]]="Payé",PMKAFAAPAYER[[#This Row],[25.06.2025]],0)</f>
        <v>0</v>
      </c>
      <c r="BW915" s="18">
        <f t="shared" si="221"/>
        <v>0</v>
      </c>
      <c r="BX915" s="162"/>
      <c r="BY915" s="166">
        <f>IF(PMKAFAAPAYER[[#This Row],[ ]]="Payé",PMKAFAAPAYER[[#This Row],[02.07.2025]],0)</f>
        <v>0</v>
      </c>
      <c r="BZ915" s="161"/>
      <c r="CA915" s="166">
        <f>IF(PMKAFAAPAYER[[#This Row],[ ]]="Payé",PMKAFAAPAYER[[#This Row],[09.07.2025]],0)</f>
        <v>0</v>
      </c>
      <c r="CB915" s="161"/>
      <c r="CC915" s="166">
        <f>IF(PMKAFAAPAYER[[#This Row],[ ]]="Payé",PMKAFAAPAYER[[#This Row],[16.07.2025]],0)</f>
        <v>0</v>
      </c>
      <c r="CD915" s="161"/>
      <c r="CE915" s="166">
        <f>IF(PMKAFAAPAYER[[#This Row],[ ]]="Payé",PMKAFAAPAYER[[#This Row],[23.07.2025]],0)</f>
        <v>0</v>
      </c>
      <c r="CF915" s="161"/>
      <c r="CG915" s="176">
        <f>IF(PMKAFAAPAYER[[#This Row],[ ]]="Payé",PMKAFAAPAYER[[#This Row],[30.07.2025]],0)</f>
        <v>0</v>
      </c>
      <c r="CH915" s="17">
        <f t="shared" si="222"/>
        <v>0</v>
      </c>
      <c r="CI915" s="162"/>
      <c r="CJ915" s="166">
        <f>IF(PMKAFAAPAYER[[#This Row],[ ]]="Payé",PMKAFAAPAYER[[#This Row],[06.08.2025]],0)</f>
        <v>0</v>
      </c>
      <c r="CK915" s="161"/>
      <c r="CL915" s="166">
        <f>IF(PMKAFAAPAYER[[#This Row],[ ]]="Payé",PMKAFAAPAYER[[#This Row],[13.08.2025]],0)</f>
        <v>0</v>
      </c>
      <c r="CM915" s="161"/>
      <c r="CN915" s="166">
        <f>IF(PMKAFAAPAYER[[#This Row],[ ]]="Payé",PMKAFAAPAYER[[#This Row],[20.08.2025]],0)</f>
        <v>0</v>
      </c>
      <c r="CO915" s="161"/>
      <c r="CP915" s="176">
        <f>IF(PMKAFAAPAYER[[#This Row],[ ]]="Payé",PMKAFAAPAYER[[#This Row],[27.08.2025]],0)</f>
        <v>0</v>
      </c>
      <c r="CQ915" s="18">
        <f t="shared" si="223"/>
        <v>0</v>
      </c>
      <c r="CR915" s="162"/>
      <c r="CS915" s="166">
        <f>IF(PMKAFAAPAYER[[#This Row],[ ]]="Payé",PMKAFAAPAYER[[#This Row],[03.09.2025]],0)</f>
        <v>0</v>
      </c>
      <c r="CT915" s="161"/>
      <c r="CU915" s="166">
        <f>IF(PMKAFAAPAYER[[#This Row],[ ]]="Payé",PMKAFAAPAYER[[#This Row],[10.09.2025]],0)</f>
        <v>0</v>
      </c>
      <c r="CV915" s="161"/>
      <c r="CW915" s="166">
        <f>IF(PMKAFAAPAYER[[#This Row],[ ]]="Payé",PMKAFAAPAYER[[#This Row],[17.09.2025]],0)</f>
        <v>0</v>
      </c>
      <c r="CX915" s="161"/>
      <c r="CY915" s="176">
        <f>IF(PMKAFAAPAYER[[#This Row],[ ]]="Payé",PMKAFAAPAYER[[#This Row],[24.09.2025]],0)</f>
        <v>0</v>
      </c>
      <c r="CZ915" s="17">
        <f t="shared" si="224"/>
        <v>0</v>
      </c>
      <c r="DA915" s="162"/>
      <c r="DB915" s="166">
        <f>IF(PMKAFAAPAYER[[#This Row],[ ]]="Payé",PMKAFAAPAYER[[#This Row],[01.10.2025]],0)</f>
        <v>0</v>
      </c>
      <c r="DC915" s="161"/>
      <c r="DD915" s="166">
        <f>IF(PMKAFAAPAYER[[#This Row],[ ]]="Payé",PMKAFAAPAYER[[#This Row],[08.10.2025]],0)</f>
        <v>0</v>
      </c>
      <c r="DE915" s="161"/>
      <c r="DF915" s="166">
        <f>IF(PMKAFAAPAYER[[#This Row],[ ]]="Payé",PMKAFAAPAYER[[#This Row],[15.10.2025]],0)</f>
        <v>0</v>
      </c>
      <c r="DG915" s="161"/>
      <c r="DH915" s="166">
        <f>IF(PMKAFAAPAYER[[#This Row],[ ]]="Payé",PMKAFAAPAYER[[#This Row],[22.10.2025]],0)</f>
        <v>0</v>
      </c>
      <c r="DI915" s="161"/>
      <c r="DJ915" s="176">
        <f>IF(PMKAFAAPAYER[[#This Row],[ ]]="Payé",PMKAFAAPAYER[[#This Row],[29.10.2025]],0)</f>
        <v>0</v>
      </c>
      <c r="DK915" s="18">
        <f t="shared" si="225"/>
        <v>0</v>
      </c>
      <c r="DL915" s="162"/>
      <c r="DM915" s="166">
        <f>IF(PMKAFAAPAYER[[#This Row],[ ]]="Payé",PMKAFAAPAYER[[#This Row],[05.11.2025]],0)</f>
        <v>0</v>
      </c>
      <c r="DN915" s="161"/>
      <c r="DO915" s="166">
        <f>IF(PMKAFAAPAYER[[#This Row],[ ]]="Payé",PMKAFAAPAYER[[#This Row],[12.11.2025]],0)</f>
        <v>0</v>
      </c>
      <c r="DP915" s="161"/>
      <c r="DQ915" s="166">
        <f>IF(PMKAFAAPAYER[[#This Row],[ ]]="Payé",PMKAFAAPAYER[[#This Row],[19.11.2025]],0)</f>
        <v>0</v>
      </c>
      <c r="DR915" s="161"/>
      <c r="DS915" s="176">
        <f>IF(PMKAFAAPAYER[[#This Row],[ ]]="Payé",PMKAFAAPAYER[[#This Row],[26.11.2025]],0)</f>
        <v>0</v>
      </c>
      <c r="DT915" s="17">
        <f t="shared" si="226"/>
        <v>0</v>
      </c>
      <c r="DU915" s="162"/>
      <c r="DV915" s="166">
        <f>IF(PMKAFAAPAYER[[#This Row],[ ]]="Payé",PMKAFAAPAYER[[#This Row],[03.12.2025]],0)</f>
        <v>0</v>
      </c>
      <c r="DW915" s="161"/>
      <c r="DX915" s="166">
        <f>IF(PMKAFAAPAYER[[#This Row],[ ]]="Payé",PMKAFAAPAYER[[#This Row],[10.12.2025]],0)</f>
        <v>0</v>
      </c>
      <c r="DY915" s="161"/>
      <c r="DZ915" s="166">
        <f>IF(PMKAFAAPAYER[[#This Row],[ ]]="Payé",PMKAFAAPAYER[[#This Row],[17.12.2025]],0)</f>
        <v>0</v>
      </c>
      <c r="EA915" s="161"/>
      <c r="EB915" s="166">
        <f>IF(PMKAFAAPAYER[[#This Row],[ ]]="Payé",PMKAFAAPAYER[[#This Row],[24.12.2025]],0)</f>
        <v>0</v>
      </c>
      <c r="EC915" s="161"/>
      <c r="ED915" s="176">
        <f>IF(PMKAFAAPAYER[[#This Row],[ ]]="Payé",PMKAFAAPAYER[[#This Row],[31.12.2025]],0)</f>
        <v>0</v>
      </c>
      <c r="EE915" s="18">
        <f t="shared" si="227"/>
        <v>0</v>
      </c>
      <c r="EF915" s="11">
        <f t="shared" si="228"/>
        <v>0</v>
      </c>
      <c r="EG915" s="16">
        <f>+PMKAFAAPAYER[[#This Row],[CHF]]-PMKAFAAPAYER[[#This Row],[T2025]]</f>
        <v>0</v>
      </c>
    </row>
    <row r="916" spans="1:137" x14ac:dyDescent="0.3">
      <c r="A916" s="9">
        <f t="shared" si="229"/>
        <v>911</v>
      </c>
      <c r="B916" s="250"/>
      <c r="C916" s="251"/>
      <c r="D916" s="252"/>
      <c r="E916" s="253"/>
      <c r="F916" s="265">
        <f t="shared" si="215"/>
        <v>0</v>
      </c>
      <c r="G916" s="254"/>
      <c r="H916" s="255"/>
      <c r="I916" s="256"/>
      <c r="J916" s="14"/>
      <c r="K916" s="14"/>
      <c r="L916" s="14"/>
      <c r="N916" s="15"/>
      <c r="P916" s="258"/>
      <c r="Q916" s="259"/>
      <c r="R916" s="260"/>
      <c r="S916" s="166">
        <f>IF(PMKAFAAPAYER[[#This Row],[ ]]="Payé",PMKAFAAPAYER[[#This Row],[02.01.2025]],0)</f>
        <v>0</v>
      </c>
      <c r="T916" s="234"/>
      <c r="U916" s="166">
        <f>IF(PMKAFAAPAYER[[#This Row],[ ]]="Payé",PMKAFAAPAYER[[#This Row],[09.01.2025]],0)</f>
        <v>0</v>
      </c>
      <c r="V916" s="234"/>
      <c r="W916" s="166">
        <f>IF(PMKAFAAPAYER[[#This Row],[ ]]="Payé",PMKAFAAPAYER[[#This Row],[16.01.2025]],0)</f>
        <v>0</v>
      </c>
      <c r="X916" s="234"/>
      <c r="Y916" s="166">
        <f>IF(PMKAFAAPAYER[[#This Row],[ ]]="Payé",PMKAFAAPAYER[[#This Row],[23.01.2025]],0)</f>
        <v>0</v>
      </c>
      <c r="Z916" s="234"/>
      <c r="AA916" s="176">
        <f>IF(PMKAFAAPAYER[[#This Row],[ ]]="Payé",PMKAFAAPAYER[[#This Row],[30.01.2025]],0)</f>
        <v>0</v>
      </c>
      <c r="AB916" s="32">
        <f t="shared" si="216"/>
        <v>0</v>
      </c>
      <c r="AC916" s="234"/>
      <c r="AD916" s="166">
        <f>IF(PMKAFAAPAYER[[#This Row],[ ]]="Payé",PMKAFAAPAYER[[#This Row],[06.02.2025]],0)</f>
        <v>0</v>
      </c>
      <c r="AE916" s="234"/>
      <c r="AF916" s="166">
        <f>IF(PMKAFAAPAYER[[#This Row],[ ]]="Payé",PMKAFAAPAYER[[#This Row],[13.02.2025]],0)</f>
        <v>0</v>
      </c>
      <c r="AG916" s="234"/>
      <c r="AH916" s="166">
        <f>IF(PMKAFAAPAYER[[#This Row],[ ]]="Payé",PMKAFAAPAYER[[#This Row],[20.02.2025]],0)</f>
        <v>0</v>
      </c>
      <c r="AI916" s="234"/>
      <c r="AJ916" s="176">
        <f>IF(PMKAFAAPAYER[[#This Row],[ ]]="Payé",PMKAFAAPAYER[[#This Row],[27.02.2025]],0)</f>
        <v>0</v>
      </c>
      <c r="AK916" s="47">
        <f t="shared" si="217"/>
        <v>0</v>
      </c>
      <c r="AL916" s="162"/>
      <c r="AM916" s="166">
        <f>IF(PMKAFAAPAYER[[#This Row],[ ]]="Payé",PMKAFAAPAYER[[#This Row],[05.03.2025]],0)</f>
        <v>0</v>
      </c>
      <c r="AN916" s="161"/>
      <c r="AO916" s="166">
        <f>IF(PMKAFAAPAYER[[#This Row],[ ]]="Payé",PMKAFAAPAYER[[#This Row],[12.03.2025]],0)</f>
        <v>0</v>
      </c>
      <c r="AP916" s="161"/>
      <c r="AQ916" s="166">
        <f>IF(PMKAFAAPAYER[[#This Row],[ ]]="Payé",PMKAFAAPAYER[[#This Row],[19.03.2025]],0)</f>
        <v>0</v>
      </c>
      <c r="AR916" s="161"/>
      <c r="AS916" s="176">
        <f>IF(PMKAFAAPAYER[[#This Row],[ ]]="Payé",PMKAFAAPAYER[[#This Row],[26.03.2025]],0)</f>
        <v>0</v>
      </c>
      <c r="AT916" s="17">
        <f t="shared" si="218"/>
        <v>0</v>
      </c>
      <c r="AU916" s="162"/>
      <c r="AV916" s="166">
        <f>IF(PMKAFAAPAYER[[#This Row],[ ]]="Payé",PMKAFAAPAYER[[#This Row],[02.04.2025]],0)</f>
        <v>0</v>
      </c>
      <c r="AW916" s="161"/>
      <c r="AX916" s="166">
        <f>IF(PMKAFAAPAYER[[#This Row],[ ]]="Payé",PMKAFAAPAYER[[#This Row],[09.04.2025]],0)</f>
        <v>0</v>
      </c>
      <c r="AY916" s="161"/>
      <c r="AZ916" s="166">
        <f>IF(PMKAFAAPAYER[[#This Row],[ ]]="Payé",PMKAFAAPAYER[[#This Row],[16.04.2025]],0)</f>
        <v>0</v>
      </c>
      <c r="BA916" s="161"/>
      <c r="BB916" s="166">
        <f>IF(PMKAFAAPAYER[[#This Row],[ ]]="Payé",PMKAFAAPAYER[[#This Row],[23.04.2025]],0)</f>
        <v>0</v>
      </c>
      <c r="BC916" s="161"/>
      <c r="BD916" s="176">
        <f>IF(PMKAFAAPAYER[[#This Row],[ ]]="Payé",PMKAFAAPAYER[[#This Row],[30.04.2025]],0)</f>
        <v>0</v>
      </c>
      <c r="BE916" s="18">
        <f t="shared" si="219"/>
        <v>0</v>
      </c>
      <c r="BF916" s="162"/>
      <c r="BG916" s="166">
        <f>IF(PMKAFAAPAYER[[#This Row],[ ]]="Payé",PMKAFAAPAYER[[#This Row],[07.05.2025]],0)</f>
        <v>0</v>
      </c>
      <c r="BH916" s="161"/>
      <c r="BI916" s="166">
        <f>IF(PMKAFAAPAYER[[#This Row],[ ]]="Payé",PMKAFAAPAYER[[#This Row],[14.05.2025]],0)</f>
        <v>0</v>
      </c>
      <c r="BJ916" s="161"/>
      <c r="BK916" s="166">
        <f>IF(PMKAFAAPAYER[[#This Row],[ ]]="Payé",PMKAFAAPAYER[[#This Row],[21.05.2025]],0)</f>
        <v>0</v>
      </c>
      <c r="BL916" s="161"/>
      <c r="BM916" s="176">
        <f>IF(PMKAFAAPAYER[[#This Row],[ ]]="Payé",PMKAFAAPAYER[[#This Row],[28.05.2025]],0)</f>
        <v>0</v>
      </c>
      <c r="BN916" s="17">
        <f t="shared" si="220"/>
        <v>0</v>
      </c>
      <c r="BO916" s="162"/>
      <c r="BP916" s="166">
        <f>IF(PMKAFAAPAYER[[#This Row],[ ]]="Payé",PMKAFAAPAYER[[#This Row],[04.06.2025]],0)</f>
        <v>0</v>
      </c>
      <c r="BQ916" s="161"/>
      <c r="BR916" s="166">
        <f>IF(PMKAFAAPAYER[[#This Row],[ ]]="Payé",PMKAFAAPAYER[[#This Row],[11.06.2025]],0)</f>
        <v>0</v>
      </c>
      <c r="BS916" s="161"/>
      <c r="BT916" s="166">
        <f>IF(PMKAFAAPAYER[[#This Row],[ ]]="Payé",PMKAFAAPAYER[[#This Row],[18.06.2025]],0)</f>
        <v>0</v>
      </c>
      <c r="BU916" s="161"/>
      <c r="BV916" s="176">
        <f>IF(PMKAFAAPAYER[[#This Row],[ ]]="Payé",PMKAFAAPAYER[[#This Row],[25.06.2025]],0)</f>
        <v>0</v>
      </c>
      <c r="BW916" s="18">
        <f t="shared" si="221"/>
        <v>0</v>
      </c>
      <c r="BX916" s="162"/>
      <c r="BY916" s="166">
        <f>IF(PMKAFAAPAYER[[#This Row],[ ]]="Payé",PMKAFAAPAYER[[#This Row],[02.07.2025]],0)</f>
        <v>0</v>
      </c>
      <c r="BZ916" s="161"/>
      <c r="CA916" s="166">
        <f>IF(PMKAFAAPAYER[[#This Row],[ ]]="Payé",PMKAFAAPAYER[[#This Row],[09.07.2025]],0)</f>
        <v>0</v>
      </c>
      <c r="CB916" s="161"/>
      <c r="CC916" s="166">
        <f>IF(PMKAFAAPAYER[[#This Row],[ ]]="Payé",PMKAFAAPAYER[[#This Row],[16.07.2025]],0)</f>
        <v>0</v>
      </c>
      <c r="CD916" s="161"/>
      <c r="CE916" s="166">
        <f>IF(PMKAFAAPAYER[[#This Row],[ ]]="Payé",PMKAFAAPAYER[[#This Row],[23.07.2025]],0)</f>
        <v>0</v>
      </c>
      <c r="CF916" s="161"/>
      <c r="CG916" s="176">
        <f>IF(PMKAFAAPAYER[[#This Row],[ ]]="Payé",PMKAFAAPAYER[[#This Row],[30.07.2025]],0)</f>
        <v>0</v>
      </c>
      <c r="CH916" s="17">
        <f t="shared" si="222"/>
        <v>0</v>
      </c>
      <c r="CI916" s="162"/>
      <c r="CJ916" s="166">
        <f>IF(PMKAFAAPAYER[[#This Row],[ ]]="Payé",PMKAFAAPAYER[[#This Row],[06.08.2025]],0)</f>
        <v>0</v>
      </c>
      <c r="CK916" s="161"/>
      <c r="CL916" s="166">
        <f>IF(PMKAFAAPAYER[[#This Row],[ ]]="Payé",PMKAFAAPAYER[[#This Row],[13.08.2025]],0)</f>
        <v>0</v>
      </c>
      <c r="CM916" s="161"/>
      <c r="CN916" s="166">
        <f>IF(PMKAFAAPAYER[[#This Row],[ ]]="Payé",PMKAFAAPAYER[[#This Row],[20.08.2025]],0)</f>
        <v>0</v>
      </c>
      <c r="CO916" s="161"/>
      <c r="CP916" s="176">
        <f>IF(PMKAFAAPAYER[[#This Row],[ ]]="Payé",PMKAFAAPAYER[[#This Row],[27.08.2025]],0)</f>
        <v>0</v>
      </c>
      <c r="CQ916" s="18">
        <f t="shared" si="223"/>
        <v>0</v>
      </c>
      <c r="CR916" s="162"/>
      <c r="CS916" s="166">
        <f>IF(PMKAFAAPAYER[[#This Row],[ ]]="Payé",PMKAFAAPAYER[[#This Row],[03.09.2025]],0)</f>
        <v>0</v>
      </c>
      <c r="CT916" s="161"/>
      <c r="CU916" s="166">
        <f>IF(PMKAFAAPAYER[[#This Row],[ ]]="Payé",PMKAFAAPAYER[[#This Row],[10.09.2025]],0)</f>
        <v>0</v>
      </c>
      <c r="CV916" s="161"/>
      <c r="CW916" s="166">
        <f>IF(PMKAFAAPAYER[[#This Row],[ ]]="Payé",PMKAFAAPAYER[[#This Row],[17.09.2025]],0)</f>
        <v>0</v>
      </c>
      <c r="CX916" s="161"/>
      <c r="CY916" s="176">
        <f>IF(PMKAFAAPAYER[[#This Row],[ ]]="Payé",PMKAFAAPAYER[[#This Row],[24.09.2025]],0)</f>
        <v>0</v>
      </c>
      <c r="CZ916" s="17">
        <f t="shared" si="224"/>
        <v>0</v>
      </c>
      <c r="DA916" s="162"/>
      <c r="DB916" s="166">
        <f>IF(PMKAFAAPAYER[[#This Row],[ ]]="Payé",PMKAFAAPAYER[[#This Row],[01.10.2025]],0)</f>
        <v>0</v>
      </c>
      <c r="DC916" s="161"/>
      <c r="DD916" s="166">
        <f>IF(PMKAFAAPAYER[[#This Row],[ ]]="Payé",PMKAFAAPAYER[[#This Row],[08.10.2025]],0)</f>
        <v>0</v>
      </c>
      <c r="DE916" s="161"/>
      <c r="DF916" s="166">
        <f>IF(PMKAFAAPAYER[[#This Row],[ ]]="Payé",PMKAFAAPAYER[[#This Row],[15.10.2025]],0)</f>
        <v>0</v>
      </c>
      <c r="DG916" s="161"/>
      <c r="DH916" s="166">
        <f>IF(PMKAFAAPAYER[[#This Row],[ ]]="Payé",PMKAFAAPAYER[[#This Row],[22.10.2025]],0)</f>
        <v>0</v>
      </c>
      <c r="DI916" s="161"/>
      <c r="DJ916" s="176">
        <f>IF(PMKAFAAPAYER[[#This Row],[ ]]="Payé",PMKAFAAPAYER[[#This Row],[29.10.2025]],0)</f>
        <v>0</v>
      </c>
      <c r="DK916" s="18">
        <f t="shared" si="225"/>
        <v>0</v>
      </c>
      <c r="DL916" s="162"/>
      <c r="DM916" s="166">
        <f>IF(PMKAFAAPAYER[[#This Row],[ ]]="Payé",PMKAFAAPAYER[[#This Row],[05.11.2025]],0)</f>
        <v>0</v>
      </c>
      <c r="DN916" s="161"/>
      <c r="DO916" s="166">
        <f>IF(PMKAFAAPAYER[[#This Row],[ ]]="Payé",PMKAFAAPAYER[[#This Row],[12.11.2025]],0)</f>
        <v>0</v>
      </c>
      <c r="DP916" s="161"/>
      <c r="DQ916" s="166">
        <f>IF(PMKAFAAPAYER[[#This Row],[ ]]="Payé",PMKAFAAPAYER[[#This Row],[19.11.2025]],0)</f>
        <v>0</v>
      </c>
      <c r="DR916" s="161"/>
      <c r="DS916" s="176">
        <f>IF(PMKAFAAPAYER[[#This Row],[ ]]="Payé",PMKAFAAPAYER[[#This Row],[26.11.2025]],0)</f>
        <v>0</v>
      </c>
      <c r="DT916" s="17">
        <f t="shared" si="226"/>
        <v>0</v>
      </c>
      <c r="DU916" s="162"/>
      <c r="DV916" s="166">
        <f>IF(PMKAFAAPAYER[[#This Row],[ ]]="Payé",PMKAFAAPAYER[[#This Row],[03.12.2025]],0)</f>
        <v>0</v>
      </c>
      <c r="DW916" s="161"/>
      <c r="DX916" s="166">
        <f>IF(PMKAFAAPAYER[[#This Row],[ ]]="Payé",PMKAFAAPAYER[[#This Row],[10.12.2025]],0)</f>
        <v>0</v>
      </c>
      <c r="DY916" s="161"/>
      <c r="DZ916" s="166">
        <f>IF(PMKAFAAPAYER[[#This Row],[ ]]="Payé",PMKAFAAPAYER[[#This Row],[17.12.2025]],0)</f>
        <v>0</v>
      </c>
      <c r="EA916" s="161"/>
      <c r="EB916" s="166">
        <f>IF(PMKAFAAPAYER[[#This Row],[ ]]="Payé",PMKAFAAPAYER[[#This Row],[24.12.2025]],0)</f>
        <v>0</v>
      </c>
      <c r="EC916" s="161"/>
      <c r="ED916" s="176">
        <f>IF(PMKAFAAPAYER[[#This Row],[ ]]="Payé",PMKAFAAPAYER[[#This Row],[31.12.2025]],0)</f>
        <v>0</v>
      </c>
      <c r="EE916" s="18">
        <f t="shared" si="227"/>
        <v>0</v>
      </c>
      <c r="EF916" s="11">
        <f t="shared" si="228"/>
        <v>0</v>
      </c>
      <c r="EG916" s="16">
        <f>+PMKAFAAPAYER[[#This Row],[CHF]]-PMKAFAAPAYER[[#This Row],[T2025]]</f>
        <v>0</v>
      </c>
    </row>
    <row r="917" spans="1:137" x14ac:dyDescent="0.3">
      <c r="A917" s="9">
        <f t="shared" si="229"/>
        <v>912</v>
      </c>
      <c r="B917" s="250"/>
      <c r="C917" s="251"/>
      <c r="D917" s="252"/>
      <c r="E917" s="253"/>
      <c r="F917" s="265">
        <f t="shared" si="215"/>
        <v>0</v>
      </c>
      <c r="G917" s="254"/>
      <c r="H917" s="255"/>
      <c r="I917" s="256"/>
      <c r="J917" s="14"/>
      <c r="K917" s="14"/>
      <c r="L917" s="14"/>
      <c r="N917" s="15"/>
      <c r="P917" s="258"/>
      <c r="Q917" s="259"/>
      <c r="R917" s="260"/>
      <c r="S917" s="166">
        <f>IF(PMKAFAAPAYER[[#This Row],[ ]]="Payé",PMKAFAAPAYER[[#This Row],[02.01.2025]],0)</f>
        <v>0</v>
      </c>
      <c r="T917" s="234"/>
      <c r="U917" s="166">
        <f>IF(PMKAFAAPAYER[[#This Row],[ ]]="Payé",PMKAFAAPAYER[[#This Row],[09.01.2025]],0)</f>
        <v>0</v>
      </c>
      <c r="V917" s="234"/>
      <c r="W917" s="166">
        <f>IF(PMKAFAAPAYER[[#This Row],[ ]]="Payé",PMKAFAAPAYER[[#This Row],[16.01.2025]],0)</f>
        <v>0</v>
      </c>
      <c r="X917" s="234"/>
      <c r="Y917" s="166">
        <f>IF(PMKAFAAPAYER[[#This Row],[ ]]="Payé",PMKAFAAPAYER[[#This Row],[23.01.2025]],0)</f>
        <v>0</v>
      </c>
      <c r="Z917" s="234"/>
      <c r="AA917" s="176">
        <f>IF(PMKAFAAPAYER[[#This Row],[ ]]="Payé",PMKAFAAPAYER[[#This Row],[30.01.2025]],0)</f>
        <v>0</v>
      </c>
      <c r="AB917" s="32">
        <f t="shared" si="216"/>
        <v>0</v>
      </c>
      <c r="AC917" s="234"/>
      <c r="AD917" s="166">
        <f>IF(PMKAFAAPAYER[[#This Row],[ ]]="Payé",PMKAFAAPAYER[[#This Row],[06.02.2025]],0)</f>
        <v>0</v>
      </c>
      <c r="AE917" s="234"/>
      <c r="AF917" s="166">
        <f>IF(PMKAFAAPAYER[[#This Row],[ ]]="Payé",PMKAFAAPAYER[[#This Row],[13.02.2025]],0)</f>
        <v>0</v>
      </c>
      <c r="AG917" s="234"/>
      <c r="AH917" s="166">
        <f>IF(PMKAFAAPAYER[[#This Row],[ ]]="Payé",PMKAFAAPAYER[[#This Row],[20.02.2025]],0)</f>
        <v>0</v>
      </c>
      <c r="AI917" s="234"/>
      <c r="AJ917" s="176">
        <f>IF(PMKAFAAPAYER[[#This Row],[ ]]="Payé",PMKAFAAPAYER[[#This Row],[27.02.2025]],0)</f>
        <v>0</v>
      </c>
      <c r="AK917" s="47">
        <f t="shared" si="217"/>
        <v>0</v>
      </c>
      <c r="AL917" s="162"/>
      <c r="AM917" s="166">
        <f>IF(PMKAFAAPAYER[[#This Row],[ ]]="Payé",PMKAFAAPAYER[[#This Row],[05.03.2025]],0)</f>
        <v>0</v>
      </c>
      <c r="AN917" s="161"/>
      <c r="AO917" s="166">
        <f>IF(PMKAFAAPAYER[[#This Row],[ ]]="Payé",PMKAFAAPAYER[[#This Row],[12.03.2025]],0)</f>
        <v>0</v>
      </c>
      <c r="AP917" s="161"/>
      <c r="AQ917" s="166">
        <f>IF(PMKAFAAPAYER[[#This Row],[ ]]="Payé",PMKAFAAPAYER[[#This Row],[19.03.2025]],0)</f>
        <v>0</v>
      </c>
      <c r="AR917" s="161"/>
      <c r="AS917" s="176">
        <f>IF(PMKAFAAPAYER[[#This Row],[ ]]="Payé",PMKAFAAPAYER[[#This Row],[26.03.2025]],0)</f>
        <v>0</v>
      </c>
      <c r="AT917" s="17">
        <f t="shared" si="218"/>
        <v>0</v>
      </c>
      <c r="AU917" s="162"/>
      <c r="AV917" s="166">
        <f>IF(PMKAFAAPAYER[[#This Row],[ ]]="Payé",PMKAFAAPAYER[[#This Row],[02.04.2025]],0)</f>
        <v>0</v>
      </c>
      <c r="AW917" s="161"/>
      <c r="AX917" s="166">
        <f>IF(PMKAFAAPAYER[[#This Row],[ ]]="Payé",PMKAFAAPAYER[[#This Row],[09.04.2025]],0)</f>
        <v>0</v>
      </c>
      <c r="AY917" s="161"/>
      <c r="AZ917" s="166">
        <f>IF(PMKAFAAPAYER[[#This Row],[ ]]="Payé",PMKAFAAPAYER[[#This Row],[16.04.2025]],0)</f>
        <v>0</v>
      </c>
      <c r="BA917" s="161"/>
      <c r="BB917" s="166">
        <f>IF(PMKAFAAPAYER[[#This Row],[ ]]="Payé",PMKAFAAPAYER[[#This Row],[23.04.2025]],0)</f>
        <v>0</v>
      </c>
      <c r="BC917" s="161"/>
      <c r="BD917" s="176">
        <f>IF(PMKAFAAPAYER[[#This Row],[ ]]="Payé",PMKAFAAPAYER[[#This Row],[30.04.2025]],0)</f>
        <v>0</v>
      </c>
      <c r="BE917" s="18">
        <f t="shared" si="219"/>
        <v>0</v>
      </c>
      <c r="BF917" s="162"/>
      <c r="BG917" s="166">
        <f>IF(PMKAFAAPAYER[[#This Row],[ ]]="Payé",PMKAFAAPAYER[[#This Row],[07.05.2025]],0)</f>
        <v>0</v>
      </c>
      <c r="BH917" s="161"/>
      <c r="BI917" s="166">
        <f>IF(PMKAFAAPAYER[[#This Row],[ ]]="Payé",PMKAFAAPAYER[[#This Row],[14.05.2025]],0)</f>
        <v>0</v>
      </c>
      <c r="BJ917" s="161"/>
      <c r="BK917" s="166">
        <f>IF(PMKAFAAPAYER[[#This Row],[ ]]="Payé",PMKAFAAPAYER[[#This Row],[21.05.2025]],0)</f>
        <v>0</v>
      </c>
      <c r="BL917" s="161"/>
      <c r="BM917" s="176">
        <f>IF(PMKAFAAPAYER[[#This Row],[ ]]="Payé",PMKAFAAPAYER[[#This Row],[28.05.2025]],0)</f>
        <v>0</v>
      </c>
      <c r="BN917" s="17">
        <f t="shared" si="220"/>
        <v>0</v>
      </c>
      <c r="BO917" s="162"/>
      <c r="BP917" s="166">
        <f>IF(PMKAFAAPAYER[[#This Row],[ ]]="Payé",PMKAFAAPAYER[[#This Row],[04.06.2025]],0)</f>
        <v>0</v>
      </c>
      <c r="BQ917" s="161"/>
      <c r="BR917" s="166">
        <f>IF(PMKAFAAPAYER[[#This Row],[ ]]="Payé",PMKAFAAPAYER[[#This Row],[11.06.2025]],0)</f>
        <v>0</v>
      </c>
      <c r="BS917" s="161"/>
      <c r="BT917" s="166">
        <f>IF(PMKAFAAPAYER[[#This Row],[ ]]="Payé",PMKAFAAPAYER[[#This Row],[18.06.2025]],0)</f>
        <v>0</v>
      </c>
      <c r="BU917" s="161"/>
      <c r="BV917" s="176">
        <f>IF(PMKAFAAPAYER[[#This Row],[ ]]="Payé",PMKAFAAPAYER[[#This Row],[25.06.2025]],0)</f>
        <v>0</v>
      </c>
      <c r="BW917" s="18">
        <f t="shared" si="221"/>
        <v>0</v>
      </c>
      <c r="BX917" s="162"/>
      <c r="BY917" s="166">
        <f>IF(PMKAFAAPAYER[[#This Row],[ ]]="Payé",PMKAFAAPAYER[[#This Row],[02.07.2025]],0)</f>
        <v>0</v>
      </c>
      <c r="BZ917" s="161"/>
      <c r="CA917" s="166">
        <f>IF(PMKAFAAPAYER[[#This Row],[ ]]="Payé",PMKAFAAPAYER[[#This Row],[09.07.2025]],0)</f>
        <v>0</v>
      </c>
      <c r="CB917" s="161"/>
      <c r="CC917" s="166">
        <f>IF(PMKAFAAPAYER[[#This Row],[ ]]="Payé",PMKAFAAPAYER[[#This Row],[16.07.2025]],0)</f>
        <v>0</v>
      </c>
      <c r="CD917" s="161"/>
      <c r="CE917" s="166">
        <f>IF(PMKAFAAPAYER[[#This Row],[ ]]="Payé",PMKAFAAPAYER[[#This Row],[23.07.2025]],0)</f>
        <v>0</v>
      </c>
      <c r="CF917" s="161"/>
      <c r="CG917" s="176">
        <f>IF(PMKAFAAPAYER[[#This Row],[ ]]="Payé",PMKAFAAPAYER[[#This Row],[30.07.2025]],0)</f>
        <v>0</v>
      </c>
      <c r="CH917" s="17">
        <f t="shared" si="222"/>
        <v>0</v>
      </c>
      <c r="CI917" s="162"/>
      <c r="CJ917" s="166">
        <f>IF(PMKAFAAPAYER[[#This Row],[ ]]="Payé",PMKAFAAPAYER[[#This Row],[06.08.2025]],0)</f>
        <v>0</v>
      </c>
      <c r="CK917" s="161"/>
      <c r="CL917" s="166">
        <f>IF(PMKAFAAPAYER[[#This Row],[ ]]="Payé",PMKAFAAPAYER[[#This Row],[13.08.2025]],0)</f>
        <v>0</v>
      </c>
      <c r="CM917" s="161"/>
      <c r="CN917" s="166">
        <f>IF(PMKAFAAPAYER[[#This Row],[ ]]="Payé",PMKAFAAPAYER[[#This Row],[20.08.2025]],0)</f>
        <v>0</v>
      </c>
      <c r="CO917" s="161"/>
      <c r="CP917" s="176">
        <f>IF(PMKAFAAPAYER[[#This Row],[ ]]="Payé",PMKAFAAPAYER[[#This Row],[27.08.2025]],0)</f>
        <v>0</v>
      </c>
      <c r="CQ917" s="18">
        <f t="shared" si="223"/>
        <v>0</v>
      </c>
      <c r="CR917" s="162"/>
      <c r="CS917" s="166">
        <f>IF(PMKAFAAPAYER[[#This Row],[ ]]="Payé",PMKAFAAPAYER[[#This Row],[03.09.2025]],0)</f>
        <v>0</v>
      </c>
      <c r="CT917" s="161"/>
      <c r="CU917" s="166">
        <f>IF(PMKAFAAPAYER[[#This Row],[ ]]="Payé",PMKAFAAPAYER[[#This Row],[10.09.2025]],0)</f>
        <v>0</v>
      </c>
      <c r="CV917" s="161"/>
      <c r="CW917" s="166">
        <f>IF(PMKAFAAPAYER[[#This Row],[ ]]="Payé",PMKAFAAPAYER[[#This Row],[17.09.2025]],0)</f>
        <v>0</v>
      </c>
      <c r="CX917" s="161"/>
      <c r="CY917" s="176">
        <f>IF(PMKAFAAPAYER[[#This Row],[ ]]="Payé",PMKAFAAPAYER[[#This Row],[24.09.2025]],0)</f>
        <v>0</v>
      </c>
      <c r="CZ917" s="17">
        <f t="shared" si="224"/>
        <v>0</v>
      </c>
      <c r="DA917" s="162"/>
      <c r="DB917" s="166">
        <f>IF(PMKAFAAPAYER[[#This Row],[ ]]="Payé",PMKAFAAPAYER[[#This Row],[01.10.2025]],0)</f>
        <v>0</v>
      </c>
      <c r="DC917" s="161"/>
      <c r="DD917" s="166">
        <f>IF(PMKAFAAPAYER[[#This Row],[ ]]="Payé",PMKAFAAPAYER[[#This Row],[08.10.2025]],0)</f>
        <v>0</v>
      </c>
      <c r="DE917" s="161"/>
      <c r="DF917" s="166">
        <f>IF(PMKAFAAPAYER[[#This Row],[ ]]="Payé",PMKAFAAPAYER[[#This Row],[15.10.2025]],0)</f>
        <v>0</v>
      </c>
      <c r="DG917" s="161"/>
      <c r="DH917" s="166">
        <f>IF(PMKAFAAPAYER[[#This Row],[ ]]="Payé",PMKAFAAPAYER[[#This Row],[22.10.2025]],0)</f>
        <v>0</v>
      </c>
      <c r="DI917" s="161"/>
      <c r="DJ917" s="176">
        <f>IF(PMKAFAAPAYER[[#This Row],[ ]]="Payé",PMKAFAAPAYER[[#This Row],[29.10.2025]],0)</f>
        <v>0</v>
      </c>
      <c r="DK917" s="18">
        <f t="shared" si="225"/>
        <v>0</v>
      </c>
      <c r="DL917" s="162"/>
      <c r="DM917" s="166">
        <f>IF(PMKAFAAPAYER[[#This Row],[ ]]="Payé",PMKAFAAPAYER[[#This Row],[05.11.2025]],0)</f>
        <v>0</v>
      </c>
      <c r="DN917" s="161"/>
      <c r="DO917" s="166">
        <f>IF(PMKAFAAPAYER[[#This Row],[ ]]="Payé",PMKAFAAPAYER[[#This Row],[12.11.2025]],0)</f>
        <v>0</v>
      </c>
      <c r="DP917" s="161"/>
      <c r="DQ917" s="166">
        <f>IF(PMKAFAAPAYER[[#This Row],[ ]]="Payé",PMKAFAAPAYER[[#This Row],[19.11.2025]],0)</f>
        <v>0</v>
      </c>
      <c r="DR917" s="161"/>
      <c r="DS917" s="176">
        <f>IF(PMKAFAAPAYER[[#This Row],[ ]]="Payé",PMKAFAAPAYER[[#This Row],[26.11.2025]],0)</f>
        <v>0</v>
      </c>
      <c r="DT917" s="17">
        <f t="shared" si="226"/>
        <v>0</v>
      </c>
      <c r="DU917" s="162"/>
      <c r="DV917" s="166">
        <f>IF(PMKAFAAPAYER[[#This Row],[ ]]="Payé",PMKAFAAPAYER[[#This Row],[03.12.2025]],0)</f>
        <v>0</v>
      </c>
      <c r="DW917" s="161"/>
      <c r="DX917" s="166">
        <f>IF(PMKAFAAPAYER[[#This Row],[ ]]="Payé",PMKAFAAPAYER[[#This Row],[10.12.2025]],0)</f>
        <v>0</v>
      </c>
      <c r="DY917" s="161"/>
      <c r="DZ917" s="166">
        <f>IF(PMKAFAAPAYER[[#This Row],[ ]]="Payé",PMKAFAAPAYER[[#This Row],[17.12.2025]],0)</f>
        <v>0</v>
      </c>
      <c r="EA917" s="161"/>
      <c r="EB917" s="166">
        <f>IF(PMKAFAAPAYER[[#This Row],[ ]]="Payé",PMKAFAAPAYER[[#This Row],[24.12.2025]],0)</f>
        <v>0</v>
      </c>
      <c r="EC917" s="161"/>
      <c r="ED917" s="176">
        <f>IF(PMKAFAAPAYER[[#This Row],[ ]]="Payé",PMKAFAAPAYER[[#This Row],[31.12.2025]],0)</f>
        <v>0</v>
      </c>
      <c r="EE917" s="18">
        <f t="shared" si="227"/>
        <v>0</v>
      </c>
      <c r="EF917" s="11">
        <f t="shared" si="228"/>
        <v>0</v>
      </c>
      <c r="EG917" s="16">
        <f>+PMKAFAAPAYER[[#This Row],[CHF]]-PMKAFAAPAYER[[#This Row],[T2025]]</f>
        <v>0</v>
      </c>
    </row>
    <row r="918" spans="1:137" x14ac:dyDescent="0.3">
      <c r="A918" s="9">
        <f t="shared" si="229"/>
        <v>913</v>
      </c>
      <c r="B918" s="250"/>
      <c r="C918" s="251"/>
      <c r="D918" s="252"/>
      <c r="E918" s="253"/>
      <c r="F918" s="265">
        <f t="shared" si="215"/>
        <v>0</v>
      </c>
      <c r="G918" s="254"/>
      <c r="H918" s="255"/>
      <c r="I918" s="256"/>
      <c r="J918" s="14"/>
      <c r="K918" s="14"/>
      <c r="L918" s="14"/>
      <c r="N918" s="15"/>
      <c r="P918" s="258"/>
      <c r="Q918" s="259"/>
      <c r="R918" s="260"/>
      <c r="S918" s="166">
        <f>IF(PMKAFAAPAYER[[#This Row],[ ]]="Payé",PMKAFAAPAYER[[#This Row],[02.01.2025]],0)</f>
        <v>0</v>
      </c>
      <c r="T918" s="234"/>
      <c r="U918" s="166">
        <f>IF(PMKAFAAPAYER[[#This Row],[ ]]="Payé",PMKAFAAPAYER[[#This Row],[09.01.2025]],0)</f>
        <v>0</v>
      </c>
      <c r="V918" s="234"/>
      <c r="W918" s="166">
        <f>IF(PMKAFAAPAYER[[#This Row],[ ]]="Payé",PMKAFAAPAYER[[#This Row],[16.01.2025]],0)</f>
        <v>0</v>
      </c>
      <c r="X918" s="234"/>
      <c r="Y918" s="166">
        <f>IF(PMKAFAAPAYER[[#This Row],[ ]]="Payé",PMKAFAAPAYER[[#This Row],[23.01.2025]],0)</f>
        <v>0</v>
      </c>
      <c r="Z918" s="234"/>
      <c r="AA918" s="176">
        <f>IF(PMKAFAAPAYER[[#This Row],[ ]]="Payé",PMKAFAAPAYER[[#This Row],[30.01.2025]],0)</f>
        <v>0</v>
      </c>
      <c r="AB918" s="32">
        <f t="shared" si="216"/>
        <v>0</v>
      </c>
      <c r="AC918" s="234"/>
      <c r="AD918" s="166">
        <f>IF(PMKAFAAPAYER[[#This Row],[ ]]="Payé",PMKAFAAPAYER[[#This Row],[06.02.2025]],0)</f>
        <v>0</v>
      </c>
      <c r="AE918" s="234"/>
      <c r="AF918" s="166">
        <f>IF(PMKAFAAPAYER[[#This Row],[ ]]="Payé",PMKAFAAPAYER[[#This Row],[13.02.2025]],0)</f>
        <v>0</v>
      </c>
      <c r="AG918" s="234"/>
      <c r="AH918" s="166">
        <f>IF(PMKAFAAPAYER[[#This Row],[ ]]="Payé",PMKAFAAPAYER[[#This Row],[20.02.2025]],0)</f>
        <v>0</v>
      </c>
      <c r="AI918" s="234"/>
      <c r="AJ918" s="176">
        <f>IF(PMKAFAAPAYER[[#This Row],[ ]]="Payé",PMKAFAAPAYER[[#This Row],[27.02.2025]],0)</f>
        <v>0</v>
      </c>
      <c r="AK918" s="47">
        <f t="shared" si="217"/>
        <v>0</v>
      </c>
      <c r="AL918" s="162"/>
      <c r="AM918" s="166">
        <f>IF(PMKAFAAPAYER[[#This Row],[ ]]="Payé",PMKAFAAPAYER[[#This Row],[05.03.2025]],0)</f>
        <v>0</v>
      </c>
      <c r="AN918" s="161"/>
      <c r="AO918" s="166">
        <f>IF(PMKAFAAPAYER[[#This Row],[ ]]="Payé",PMKAFAAPAYER[[#This Row],[12.03.2025]],0)</f>
        <v>0</v>
      </c>
      <c r="AP918" s="161"/>
      <c r="AQ918" s="166">
        <f>IF(PMKAFAAPAYER[[#This Row],[ ]]="Payé",PMKAFAAPAYER[[#This Row],[19.03.2025]],0)</f>
        <v>0</v>
      </c>
      <c r="AR918" s="161"/>
      <c r="AS918" s="176">
        <f>IF(PMKAFAAPAYER[[#This Row],[ ]]="Payé",PMKAFAAPAYER[[#This Row],[26.03.2025]],0)</f>
        <v>0</v>
      </c>
      <c r="AT918" s="17">
        <f t="shared" si="218"/>
        <v>0</v>
      </c>
      <c r="AU918" s="162"/>
      <c r="AV918" s="166">
        <f>IF(PMKAFAAPAYER[[#This Row],[ ]]="Payé",PMKAFAAPAYER[[#This Row],[02.04.2025]],0)</f>
        <v>0</v>
      </c>
      <c r="AW918" s="161"/>
      <c r="AX918" s="166">
        <f>IF(PMKAFAAPAYER[[#This Row],[ ]]="Payé",PMKAFAAPAYER[[#This Row],[09.04.2025]],0)</f>
        <v>0</v>
      </c>
      <c r="AY918" s="161"/>
      <c r="AZ918" s="166">
        <f>IF(PMKAFAAPAYER[[#This Row],[ ]]="Payé",PMKAFAAPAYER[[#This Row],[16.04.2025]],0)</f>
        <v>0</v>
      </c>
      <c r="BA918" s="161"/>
      <c r="BB918" s="166">
        <f>IF(PMKAFAAPAYER[[#This Row],[ ]]="Payé",PMKAFAAPAYER[[#This Row],[23.04.2025]],0)</f>
        <v>0</v>
      </c>
      <c r="BC918" s="161"/>
      <c r="BD918" s="176">
        <f>IF(PMKAFAAPAYER[[#This Row],[ ]]="Payé",PMKAFAAPAYER[[#This Row],[30.04.2025]],0)</f>
        <v>0</v>
      </c>
      <c r="BE918" s="18">
        <f t="shared" si="219"/>
        <v>0</v>
      </c>
      <c r="BF918" s="162"/>
      <c r="BG918" s="166">
        <f>IF(PMKAFAAPAYER[[#This Row],[ ]]="Payé",PMKAFAAPAYER[[#This Row],[07.05.2025]],0)</f>
        <v>0</v>
      </c>
      <c r="BH918" s="161"/>
      <c r="BI918" s="166">
        <f>IF(PMKAFAAPAYER[[#This Row],[ ]]="Payé",PMKAFAAPAYER[[#This Row],[14.05.2025]],0)</f>
        <v>0</v>
      </c>
      <c r="BJ918" s="161"/>
      <c r="BK918" s="166">
        <f>IF(PMKAFAAPAYER[[#This Row],[ ]]="Payé",PMKAFAAPAYER[[#This Row],[21.05.2025]],0)</f>
        <v>0</v>
      </c>
      <c r="BL918" s="161"/>
      <c r="BM918" s="176">
        <f>IF(PMKAFAAPAYER[[#This Row],[ ]]="Payé",PMKAFAAPAYER[[#This Row],[28.05.2025]],0)</f>
        <v>0</v>
      </c>
      <c r="BN918" s="17">
        <f t="shared" si="220"/>
        <v>0</v>
      </c>
      <c r="BO918" s="162"/>
      <c r="BP918" s="166">
        <f>IF(PMKAFAAPAYER[[#This Row],[ ]]="Payé",PMKAFAAPAYER[[#This Row],[04.06.2025]],0)</f>
        <v>0</v>
      </c>
      <c r="BQ918" s="161"/>
      <c r="BR918" s="166">
        <f>IF(PMKAFAAPAYER[[#This Row],[ ]]="Payé",PMKAFAAPAYER[[#This Row],[11.06.2025]],0)</f>
        <v>0</v>
      </c>
      <c r="BS918" s="161"/>
      <c r="BT918" s="166">
        <f>IF(PMKAFAAPAYER[[#This Row],[ ]]="Payé",PMKAFAAPAYER[[#This Row],[18.06.2025]],0)</f>
        <v>0</v>
      </c>
      <c r="BU918" s="161"/>
      <c r="BV918" s="176">
        <f>IF(PMKAFAAPAYER[[#This Row],[ ]]="Payé",PMKAFAAPAYER[[#This Row],[25.06.2025]],0)</f>
        <v>0</v>
      </c>
      <c r="BW918" s="18">
        <f t="shared" si="221"/>
        <v>0</v>
      </c>
      <c r="BX918" s="162"/>
      <c r="BY918" s="166">
        <f>IF(PMKAFAAPAYER[[#This Row],[ ]]="Payé",PMKAFAAPAYER[[#This Row],[02.07.2025]],0)</f>
        <v>0</v>
      </c>
      <c r="BZ918" s="161"/>
      <c r="CA918" s="166">
        <f>IF(PMKAFAAPAYER[[#This Row],[ ]]="Payé",PMKAFAAPAYER[[#This Row],[09.07.2025]],0)</f>
        <v>0</v>
      </c>
      <c r="CB918" s="161"/>
      <c r="CC918" s="166">
        <f>IF(PMKAFAAPAYER[[#This Row],[ ]]="Payé",PMKAFAAPAYER[[#This Row],[16.07.2025]],0)</f>
        <v>0</v>
      </c>
      <c r="CD918" s="161"/>
      <c r="CE918" s="166">
        <f>IF(PMKAFAAPAYER[[#This Row],[ ]]="Payé",PMKAFAAPAYER[[#This Row],[23.07.2025]],0)</f>
        <v>0</v>
      </c>
      <c r="CF918" s="161"/>
      <c r="CG918" s="176">
        <f>IF(PMKAFAAPAYER[[#This Row],[ ]]="Payé",PMKAFAAPAYER[[#This Row],[30.07.2025]],0)</f>
        <v>0</v>
      </c>
      <c r="CH918" s="17">
        <f t="shared" si="222"/>
        <v>0</v>
      </c>
      <c r="CI918" s="162"/>
      <c r="CJ918" s="166">
        <f>IF(PMKAFAAPAYER[[#This Row],[ ]]="Payé",PMKAFAAPAYER[[#This Row],[06.08.2025]],0)</f>
        <v>0</v>
      </c>
      <c r="CK918" s="161"/>
      <c r="CL918" s="166">
        <f>IF(PMKAFAAPAYER[[#This Row],[ ]]="Payé",PMKAFAAPAYER[[#This Row],[13.08.2025]],0)</f>
        <v>0</v>
      </c>
      <c r="CM918" s="161"/>
      <c r="CN918" s="166">
        <f>IF(PMKAFAAPAYER[[#This Row],[ ]]="Payé",PMKAFAAPAYER[[#This Row],[20.08.2025]],0)</f>
        <v>0</v>
      </c>
      <c r="CO918" s="161"/>
      <c r="CP918" s="176">
        <f>IF(PMKAFAAPAYER[[#This Row],[ ]]="Payé",PMKAFAAPAYER[[#This Row],[27.08.2025]],0)</f>
        <v>0</v>
      </c>
      <c r="CQ918" s="18">
        <f t="shared" si="223"/>
        <v>0</v>
      </c>
      <c r="CR918" s="162"/>
      <c r="CS918" s="166">
        <f>IF(PMKAFAAPAYER[[#This Row],[ ]]="Payé",PMKAFAAPAYER[[#This Row],[03.09.2025]],0)</f>
        <v>0</v>
      </c>
      <c r="CT918" s="161"/>
      <c r="CU918" s="166">
        <f>IF(PMKAFAAPAYER[[#This Row],[ ]]="Payé",PMKAFAAPAYER[[#This Row],[10.09.2025]],0)</f>
        <v>0</v>
      </c>
      <c r="CV918" s="161"/>
      <c r="CW918" s="166">
        <f>IF(PMKAFAAPAYER[[#This Row],[ ]]="Payé",PMKAFAAPAYER[[#This Row],[17.09.2025]],0)</f>
        <v>0</v>
      </c>
      <c r="CX918" s="161"/>
      <c r="CY918" s="176">
        <f>IF(PMKAFAAPAYER[[#This Row],[ ]]="Payé",PMKAFAAPAYER[[#This Row],[24.09.2025]],0)</f>
        <v>0</v>
      </c>
      <c r="CZ918" s="17">
        <f t="shared" si="224"/>
        <v>0</v>
      </c>
      <c r="DA918" s="162"/>
      <c r="DB918" s="166">
        <f>IF(PMKAFAAPAYER[[#This Row],[ ]]="Payé",PMKAFAAPAYER[[#This Row],[01.10.2025]],0)</f>
        <v>0</v>
      </c>
      <c r="DC918" s="161"/>
      <c r="DD918" s="166">
        <f>IF(PMKAFAAPAYER[[#This Row],[ ]]="Payé",PMKAFAAPAYER[[#This Row],[08.10.2025]],0)</f>
        <v>0</v>
      </c>
      <c r="DE918" s="161"/>
      <c r="DF918" s="166">
        <f>IF(PMKAFAAPAYER[[#This Row],[ ]]="Payé",PMKAFAAPAYER[[#This Row],[15.10.2025]],0)</f>
        <v>0</v>
      </c>
      <c r="DG918" s="161"/>
      <c r="DH918" s="166">
        <f>IF(PMKAFAAPAYER[[#This Row],[ ]]="Payé",PMKAFAAPAYER[[#This Row],[22.10.2025]],0)</f>
        <v>0</v>
      </c>
      <c r="DI918" s="161"/>
      <c r="DJ918" s="176">
        <f>IF(PMKAFAAPAYER[[#This Row],[ ]]="Payé",PMKAFAAPAYER[[#This Row],[29.10.2025]],0)</f>
        <v>0</v>
      </c>
      <c r="DK918" s="18">
        <f t="shared" si="225"/>
        <v>0</v>
      </c>
      <c r="DL918" s="162"/>
      <c r="DM918" s="166">
        <f>IF(PMKAFAAPAYER[[#This Row],[ ]]="Payé",PMKAFAAPAYER[[#This Row],[05.11.2025]],0)</f>
        <v>0</v>
      </c>
      <c r="DN918" s="161"/>
      <c r="DO918" s="166">
        <f>IF(PMKAFAAPAYER[[#This Row],[ ]]="Payé",PMKAFAAPAYER[[#This Row],[12.11.2025]],0)</f>
        <v>0</v>
      </c>
      <c r="DP918" s="161"/>
      <c r="DQ918" s="166">
        <f>IF(PMKAFAAPAYER[[#This Row],[ ]]="Payé",PMKAFAAPAYER[[#This Row],[19.11.2025]],0)</f>
        <v>0</v>
      </c>
      <c r="DR918" s="161"/>
      <c r="DS918" s="176">
        <f>IF(PMKAFAAPAYER[[#This Row],[ ]]="Payé",PMKAFAAPAYER[[#This Row],[26.11.2025]],0)</f>
        <v>0</v>
      </c>
      <c r="DT918" s="17">
        <f t="shared" si="226"/>
        <v>0</v>
      </c>
      <c r="DU918" s="162"/>
      <c r="DV918" s="166">
        <f>IF(PMKAFAAPAYER[[#This Row],[ ]]="Payé",PMKAFAAPAYER[[#This Row],[03.12.2025]],0)</f>
        <v>0</v>
      </c>
      <c r="DW918" s="161"/>
      <c r="DX918" s="166">
        <f>IF(PMKAFAAPAYER[[#This Row],[ ]]="Payé",PMKAFAAPAYER[[#This Row],[10.12.2025]],0)</f>
        <v>0</v>
      </c>
      <c r="DY918" s="161"/>
      <c r="DZ918" s="166">
        <f>IF(PMKAFAAPAYER[[#This Row],[ ]]="Payé",PMKAFAAPAYER[[#This Row],[17.12.2025]],0)</f>
        <v>0</v>
      </c>
      <c r="EA918" s="161"/>
      <c r="EB918" s="166">
        <f>IF(PMKAFAAPAYER[[#This Row],[ ]]="Payé",PMKAFAAPAYER[[#This Row],[24.12.2025]],0)</f>
        <v>0</v>
      </c>
      <c r="EC918" s="161"/>
      <c r="ED918" s="176">
        <f>IF(PMKAFAAPAYER[[#This Row],[ ]]="Payé",PMKAFAAPAYER[[#This Row],[31.12.2025]],0)</f>
        <v>0</v>
      </c>
      <c r="EE918" s="18">
        <f t="shared" si="227"/>
        <v>0</v>
      </c>
      <c r="EF918" s="11">
        <f t="shared" si="228"/>
        <v>0</v>
      </c>
      <c r="EG918" s="16">
        <f>+PMKAFAAPAYER[[#This Row],[CHF]]-PMKAFAAPAYER[[#This Row],[T2025]]</f>
        <v>0</v>
      </c>
    </row>
    <row r="919" spans="1:137" x14ac:dyDescent="0.3">
      <c r="A919" s="9">
        <f t="shared" si="229"/>
        <v>914</v>
      </c>
      <c r="B919" s="250"/>
      <c r="C919" s="251"/>
      <c r="D919" s="252"/>
      <c r="E919" s="253"/>
      <c r="F919" s="265">
        <f t="shared" si="215"/>
        <v>0</v>
      </c>
      <c r="G919" s="254"/>
      <c r="H919" s="255"/>
      <c r="I919" s="256"/>
      <c r="J919" s="14"/>
      <c r="K919" s="14"/>
      <c r="L919" s="14"/>
      <c r="N919" s="15"/>
      <c r="P919" s="258"/>
      <c r="Q919" s="259"/>
      <c r="R919" s="260"/>
      <c r="S919" s="166">
        <f>IF(PMKAFAAPAYER[[#This Row],[ ]]="Payé",PMKAFAAPAYER[[#This Row],[02.01.2025]],0)</f>
        <v>0</v>
      </c>
      <c r="T919" s="234"/>
      <c r="U919" s="166">
        <f>IF(PMKAFAAPAYER[[#This Row],[ ]]="Payé",PMKAFAAPAYER[[#This Row],[09.01.2025]],0)</f>
        <v>0</v>
      </c>
      <c r="V919" s="234"/>
      <c r="W919" s="166">
        <f>IF(PMKAFAAPAYER[[#This Row],[ ]]="Payé",PMKAFAAPAYER[[#This Row],[16.01.2025]],0)</f>
        <v>0</v>
      </c>
      <c r="X919" s="234"/>
      <c r="Y919" s="166">
        <f>IF(PMKAFAAPAYER[[#This Row],[ ]]="Payé",PMKAFAAPAYER[[#This Row],[23.01.2025]],0)</f>
        <v>0</v>
      </c>
      <c r="Z919" s="234"/>
      <c r="AA919" s="176">
        <f>IF(PMKAFAAPAYER[[#This Row],[ ]]="Payé",PMKAFAAPAYER[[#This Row],[30.01.2025]],0)</f>
        <v>0</v>
      </c>
      <c r="AB919" s="32">
        <f t="shared" si="216"/>
        <v>0</v>
      </c>
      <c r="AC919" s="234"/>
      <c r="AD919" s="166">
        <f>IF(PMKAFAAPAYER[[#This Row],[ ]]="Payé",PMKAFAAPAYER[[#This Row],[06.02.2025]],0)</f>
        <v>0</v>
      </c>
      <c r="AE919" s="234"/>
      <c r="AF919" s="166">
        <f>IF(PMKAFAAPAYER[[#This Row],[ ]]="Payé",PMKAFAAPAYER[[#This Row],[13.02.2025]],0)</f>
        <v>0</v>
      </c>
      <c r="AG919" s="234"/>
      <c r="AH919" s="166">
        <f>IF(PMKAFAAPAYER[[#This Row],[ ]]="Payé",PMKAFAAPAYER[[#This Row],[20.02.2025]],0)</f>
        <v>0</v>
      </c>
      <c r="AI919" s="234"/>
      <c r="AJ919" s="176">
        <f>IF(PMKAFAAPAYER[[#This Row],[ ]]="Payé",PMKAFAAPAYER[[#This Row],[27.02.2025]],0)</f>
        <v>0</v>
      </c>
      <c r="AK919" s="47">
        <f t="shared" si="217"/>
        <v>0</v>
      </c>
      <c r="AL919" s="162"/>
      <c r="AM919" s="166">
        <f>IF(PMKAFAAPAYER[[#This Row],[ ]]="Payé",PMKAFAAPAYER[[#This Row],[05.03.2025]],0)</f>
        <v>0</v>
      </c>
      <c r="AN919" s="161"/>
      <c r="AO919" s="166">
        <f>IF(PMKAFAAPAYER[[#This Row],[ ]]="Payé",PMKAFAAPAYER[[#This Row],[12.03.2025]],0)</f>
        <v>0</v>
      </c>
      <c r="AP919" s="161"/>
      <c r="AQ919" s="166">
        <f>IF(PMKAFAAPAYER[[#This Row],[ ]]="Payé",PMKAFAAPAYER[[#This Row],[19.03.2025]],0)</f>
        <v>0</v>
      </c>
      <c r="AR919" s="161"/>
      <c r="AS919" s="176">
        <f>IF(PMKAFAAPAYER[[#This Row],[ ]]="Payé",PMKAFAAPAYER[[#This Row],[26.03.2025]],0)</f>
        <v>0</v>
      </c>
      <c r="AT919" s="17">
        <f t="shared" si="218"/>
        <v>0</v>
      </c>
      <c r="AU919" s="162"/>
      <c r="AV919" s="166">
        <f>IF(PMKAFAAPAYER[[#This Row],[ ]]="Payé",PMKAFAAPAYER[[#This Row],[02.04.2025]],0)</f>
        <v>0</v>
      </c>
      <c r="AW919" s="161"/>
      <c r="AX919" s="166">
        <f>IF(PMKAFAAPAYER[[#This Row],[ ]]="Payé",PMKAFAAPAYER[[#This Row],[09.04.2025]],0)</f>
        <v>0</v>
      </c>
      <c r="AY919" s="161"/>
      <c r="AZ919" s="166">
        <f>IF(PMKAFAAPAYER[[#This Row],[ ]]="Payé",PMKAFAAPAYER[[#This Row],[16.04.2025]],0)</f>
        <v>0</v>
      </c>
      <c r="BA919" s="161"/>
      <c r="BB919" s="166">
        <f>IF(PMKAFAAPAYER[[#This Row],[ ]]="Payé",PMKAFAAPAYER[[#This Row],[23.04.2025]],0)</f>
        <v>0</v>
      </c>
      <c r="BC919" s="161"/>
      <c r="BD919" s="176">
        <f>IF(PMKAFAAPAYER[[#This Row],[ ]]="Payé",PMKAFAAPAYER[[#This Row],[30.04.2025]],0)</f>
        <v>0</v>
      </c>
      <c r="BE919" s="18">
        <f t="shared" si="219"/>
        <v>0</v>
      </c>
      <c r="BF919" s="162"/>
      <c r="BG919" s="166">
        <f>IF(PMKAFAAPAYER[[#This Row],[ ]]="Payé",PMKAFAAPAYER[[#This Row],[07.05.2025]],0)</f>
        <v>0</v>
      </c>
      <c r="BH919" s="161"/>
      <c r="BI919" s="166">
        <f>IF(PMKAFAAPAYER[[#This Row],[ ]]="Payé",PMKAFAAPAYER[[#This Row],[14.05.2025]],0)</f>
        <v>0</v>
      </c>
      <c r="BJ919" s="161"/>
      <c r="BK919" s="166">
        <f>IF(PMKAFAAPAYER[[#This Row],[ ]]="Payé",PMKAFAAPAYER[[#This Row],[21.05.2025]],0)</f>
        <v>0</v>
      </c>
      <c r="BL919" s="161"/>
      <c r="BM919" s="176">
        <f>IF(PMKAFAAPAYER[[#This Row],[ ]]="Payé",PMKAFAAPAYER[[#This Row],[28.05.2025]],0)</f>
        <v>0</v>
      </c>
      <c r="BN919" s="17">
        <f t="shared" si="220"/>
        <v>0</v>
      </c>
      <c r="BO919" s="162"/>
      <c r="BP919" s="166">
        <f>IF(PMKAFAAPAYER[[#This Row],[ ]]="Payé",PMKAFAAPAYER[[#This Row],[04.06.2025]],0)</f>
        <v>0</v>
      </c>
      <c r="BQ919" s="161"/>
      <c r="BR919" s="166">
        <f>IF(PMKAFAAPAYER[[#This Row],[ ]]="Payé",PMKAFAAPAYER[[#This Row],[11.06.2025]],0)</f>
        <v>0</v>
      </c>
      <c r="BS919" s="161"/>
      <c r="BT919" s="166">
        <f>IF(PMKAFAAPAYER[[#This Row],[ ]]="Payé",PMKAFAAPAYER[[#This Row],[18.06.2025]],0)</f>
        <v>0</v>
      </c>
      <c r="BU919" s="161"/>
      <c r="BV919" s="176">
        <f>IF(PMKAFAAPAYER[[#This Row],[ ]]="Payé",PMKAFAAPAYER[[#This Row],[25.06.2025]],0)</f>
        <v>0</v>
      </c>
      <c r="BW919" s="18">
        <f t="shared" si="221"/>
        <v>0</v>
      </c>
      <c r="BX919" s="162"/>
      <c r="BY919" s="166">
        <f>IF(PMKAFAAPAYER[[#This Row],[ ]]="Payé",PMKAFAAPAYER[[#This Row],[02.07.2025]],0)</f>
        <v>0</v>
      </c>
      <c r="BZ919" s="161"/>
      <c r="CA919" s="166">
        <f>IF(PMKAFAAPAYER[[#This Row],[ ]]="Payé",PMKAFAAPAYER[[#This Row],[09.07.2025]],0)</f>
        <v>0</v>
      </c>
      <c r="CB919" s="161"/>
      <c r="CC919" s="166">
        <f>IF(PMKAFAAPAYER[[#This Row],[ ]]="Payé",PMKAFAAPAYER[[#This Row],[16.07.2025]],0)</f>
        <v>0</v>
      </c>
      <c r="CD919" s="161"/>
      <c r="CE919" s="166">
        <f>IF(PMKAFAAPAYER[[#This Row],[ ]]="Payé",PMKAFAAPAYER[[#This Row],[23.07.2025]],0)</f>
        <v>0</v>
      </c>
      <c r="CF919" s="161"/>
      <c r="CG919" s="176">
        <f>IF(PMKAFAAPAYER[[#This Row],[ ]]="Payé",PMKAFAAPAYER[[#This Row],[30.07.2025]],0)</f>
        <v>0</v>
      </c>
      <c r="CH919" s="17">
        <f t="shared" si="222"/>
        <v>0</v>
      </c>
      <c r="CI919" s="162"/>
      <c r="CJ919" s="166">
        <f>IF(PMKAFAAPAYER[[#This Row],[ ]]="Payé",PMKAFAAPAYER[[#This Row],[06.08.2025]],0)</f>
        <v>0</v>
      </c>
      <c r="CK919" s="161"/>
      <c r="CL919" s="166">
        <f>IF(PMKAFAAPAYER[[#This Row],[ ]]="Payé",PMKAFAAPAYER[[#This Row],[13.08.2025]],0)</f>
        <v>0</v>
      </c>
      <c r="CM919" s="161"/>
      <c r="CN919" s="166">
        <f>IF(PMKAFAAPAYER[[#This Row],[ ]]="Payé",PMKAFAAPAYER[[#This Row],[20.08.2025]],0)</f>
        <v>0</v>
      </c>
      <c r="CO919" s="161"/>
      <c r="CP919" s="176">
        <f>IF(PMKAFAAPAYER[[#This Row],[ ]]="Payé",PMKAFAAPAYER[[#This Row],[27.08.2025]],0)</f>
        <v>0</v>
      </c>
      <c r="CQ919" s="18">
        <f t="shared" si="223"/>
        <v>0</v>
      </c>
      <c r="CR919" s="162"/>
      <c r="CS919" s="166">
        <f>IF(PMKAFAAPAYER[[#This Row],[ ]]="Payé",PMKAFAAPAYER[[#This Row],[03.09.2025]],0)</f>
        <v>0</v>
      </c>
      <c r="CT919" s="161"/>
      <c r="CU919" s="166">
        <f>IF(PMKAFAAPAYER[[#This Row],[ ]]="Payé",PMKAFAAPAYER[[#This Row],[10.09.2025]],0)</f>
        <v>0</v>
      </c>
      <c r="CV919" s="161"/>
      <c r="CW919" s="166">
        <f>IF(PMKAFAAPAYER[[#This Row],[ ]]="Payé",PMKAFAAPAYER[[#This Row],[17.09.2025]],0)</f>
        <v>0</v>
      </c>
      <c r="CX919" s="161"/>
      <c r="CY919" s="176">
        <f>IF(PMKAFAAPAYER[[#This Row],[ ]]="Payé",PMKAFAAPAYER[[#This Row],[24.09.2025]],0)</f>
        <v>0</v>
      </c>
      <c r="CZ919" s="17">
        <f t="shared" si="224"/>
        <v>0</v>
      </c>
      <c r="DA919" s="162"/>
      <c r="DB919" s="166">
        <f>IF(PMKAFAAPAYER[[#This Row],[ ]]="Payé",PMKAFAAPAYER[[#This Row],[01.10.2025]],0)</f>
        <v>0</v>
      </c>
      <c r="DC919" s="161"/>
      <c r="DD919" s="166">
        <f>IF(PMKAFAAPAYER[[#This Row],[ ]]="Payé",PMKAFAAPAYER[[#This Row],[08.10.2025]],0)</f>
        <v>0</v>
      </c>
      <c r="DE919" s="161"/>
      <c r="DF919" s="166">
        <f>IF(PMKAFAAPAYER[[#This Row],[ ]]="Payé",PMKAFAAPAYER[[#This Row],[15.10.2025]],0)</f>
        <v>0</v>
      </c>
      <c r="DG919" s="161"/>
      <c r="DH919" s="166">
        <f>IF(PMKAFAAPAYER[[#This Row],[ ]]="Payé",PMKAFAAPAYER[[#This Row],[22.10.2025]],0)</f>
        <v>0</v>
      </c>
      <c r="DI919" s="161"/>
      <c r="DJ919" s="176">
        <f>IF(PMKAFAAPAYER[[#This Row],[ ]]="Payé",PMKAFAAPAYER[[#This Row],[29.10.2025]],0)</f>
        <v>0</v>
      </c>
      <c r="DK919" s="18">
        <f t="shared" si="225"/>
        <v>0</v>
      </c>
      <c r="DL919" s="162"/>
      <c r="DM919" s="166">
        <f>IF(PMKAFAAPAYER[[#This Row],[ ]]="Payé",PMKAFAAPAYER[[#This Row],[05.11.2025]],0)</f>
        <v>0</v>
      </c>
      <c r="DN919" s="161"/>
      <c r="DO919" s="166">
        <f>IF(PMKAFAAPAYER[[#This Row],[ ]]="Payé",PMKAFAAPAYER[[#This Row],[12.11.2025]],0)</f>
        <v>0</v>
      </c>
      <c r="DP919" s="161"/>
      <c r="DQ919" s="166">
        <f>IF(PMKAFAAPAYER[[#This Row],[ ]]="Payé",PMKAFAAPAYER[[#This Row],[19.11.2025]],0)</f>
        <v>0</v>
      </c>
      <c r="DR919" s="161"/>
      <c r="DS919" s="176">
        <f>IF(PMKAFAAPAYER[[#This Row],[ ]]="Payé",PMKAFAAPAYER[[#This Row],[26.11.2025]],0)</f>
        <v>0</v>
      </c>
      <c r="DT919" s="17">
        <f t="shared" si="226"/>
        <v>0</v>
      </c>
      <c r="DU919" s="162"/>
      <c r="DV919" s="166">
        <f>IF(PMKAFAAPAYER[[#This Row],[ ]]="Payé",PMKAFAAPAYER[[#This Row],[03.12.2025]],0)</f>
        <v>0</v>
      </c>
      <c r="DW919" s="161"/>
      <c r="DX919" s="166">
        <f>IF(PMKAFAAPAYER[[#This Row],[ ]]="Payé",PMKAFAAPAYER[[#This Row],[10.12.2025]],0)</f>
        <v>0</v>
      </c>
      <c r="DY919" s="161"/>
      <c r="DZ919" s="166">
        <f>IF(PMKAFAAPAYER[[#This Row],[ ]]="Payé",PMKAFAAPAYER[[#This Row],[17.12.2025]],0)</f>
        <v>0</v>
      </c>
      <c r="EA919" s="161"/>
      <c r="EB919" s="166">
        <f>IF(PMKAFAAPAYER[[#This Row],[ ]]="Payé",PMKAFAAPAYER[[#This Row],[24.12.2025]],0)</f>
        <v>0</v>
      </c>
      <c r="EC919" s="161"/>
      <c r="ED919" s="176">
        <f>IF(PMKAFAAPAYER[[#This Row],[ ]]="Payé",PMKAFAAPAYER[[#This Row],[31.12.2025]],0)</f>
        <v>0</v>
      </c>
      <c r="EE919" s="18">
        <f t="shared" si="227"/>
        <v>0</v>
      </c>
      <c r="EF919" s="11">
        <f t="shared" si="228"/>
        <v>0</v>
      </c>
      <c r="EG919" s="16">
        <f>+PMKAFAAPAYER[[#This Row],[CHF]]-PMKAFAAPAYER[[#This Row],[T2025]]</f>
        <v>0</v>
      </c>
    </row>
    <row r="920" spans="1:137" x14ac:dyDescent="0.3">
      <c r="A920" s="9">
        <f t="shared" si="229"/>
        <v>915</v>
      </c>
      <c r="B920" s="250"/>
      <c r="C920" s="251"/>
      <c r="D920" s="252"/>
      <c r="E920" s="253"/>
      <c r="F920" s="265">
        <f t="shared" si="215"/>
        <v>0</v>
      </c>
      <c r="G920" s="254"/>
      <c r="H920" s="255"/>
      <c r="I920" s="256"/>
      <c r="J920" s="14"/>
      <c r="K920" s="14"/>
      <c r="L920" s="14"/>
      <c r="N920" s="15"/>
      <c r="P920" s="258"/>
      <c r="Q920" s="259"/>
      <c r="R920" s="260"/>
      <c r="S920" s="166">
        <f>IF(PMKAFAAPAYER[[#This Row],[ ]]="Payé",PMKAFAAPAYER[[#This Row],[02.01.2025]],0)</f>
        <v>0</v>
      </c>
      <c r="T920" s="234"/>
      <c r="U920" s="166">
        <f>IF(PMKAFAAPAYER[[#This Row],[ ]]="Payé",PMKAFAAPAYER[[#This Row],[09.01.2025]],0)</f>
        <v>0</v>
      </c>
      <c r="V920" s="234"/>
      <c r="W920" s="166">
        <f>IF(PMKAFAAPAYER[[#This Row],[ ]]="Payé",PMKAFAAPAYER[[#This Row],[16.01.2025]],0)</f>
        <v>0</v>
      </c>
      <c r="X920" s="234"/>
      <c r="Y920" s="166">
        <f>IF(PMKAFAAPAYER[[#This Row],[ ]]="Payé",PMKAFAAPAYER[[#This Row],[23.01.2025]],0)</f>
        <v>0</v>
      </c>
      <c r="Z920" s="234"/>
      <c r="AA920" s="176">
        <f>IF(PMKAFAAPAYER[[#This Row],[ ]]="Payé",PMKAFAAPAYER[[#This Row],[30.01.2025]],0)</f>
        <v>0</v>
      </c>
      <c r="AB920" s="32">
        <f t="shared" si="216"/>
        <v>0</v>
      </c>
      <c r="AC920" s="234"/>
      <c r="AD920" s="166">
        <f>IF(PMKAFAAPAYER[[#This Row],[ ]]="Payé",PMKAFAAPAYER[[#This Row],[06.02.2025]],0)</f>
        <v>0</v>
      </c>
      <c r="AE920" s="234"/>
      <c r="AF920" s="166">
        <f>IF(PMKAFAAPAYER[[#This Row],[ ]]="Payé",PMKAFAAPAYER[[#This Row],[13.02.2025]],0)</f>
        <v>0</v>
      </c>
      <c r="AG920" s="234"/>
      <c r="AH920" s="166">
        <f>IF(PMKAFAAPAYER[[#This Row],[ ]]="Payé",PMKAFAAPAYER[[#This Row],[20.02.2025]],0)</f>
        <v>0</v>
      </c>
      <c r="AI920" s="234"/>
      <c r="AJ920" s="176">
        <f>IF(PMKAFAAPAYER[[#This Row],[ ]]="Payé",PMKAFAAPAYER[[#This Row],[27.02.2025]],0)</f>
        <v>0</v>
      </c>
      <c r="AK920" s="47">
        <f t="shared" si="217"/>
        <v>0</v>
      </c>
      <c r="AL920" s="162"/>
      <c r="AM920" s="166">
        <f>IF(PMKAFAAPAYER[[#This Row],[ ]]="Payé",PMKAFAAPAYER[[#This Row],[05.03.2025]],0)</f>
        <v>0</v>
      </c>
      <c r="AN920" s="161"/>
      <c r="AO920" s="166">
        <f>IF(PMKAFAAPAYER[[#This Row],[ ]]="Payé",PMKAFAAPAYER[[#This Row],[12.03.2025]],0)</f>
        <v>0</v>
      </c>
      <c r="AP920" s="161"/>
      <c r="AQ920" s="166">
        <f>IF(PMKAFAAPAYER[[#This Row],[ ]]="Payé",PMKAFAAPAYER[[#This Row],[19.03.2025]],0)</f>
        <v>0</v>
      </c>
      <c r="AR920" s="161"/>
      <c r="AS920" s="176">
        <f>IF(PMKAFAAPAYER[[#This Row],[ ]]="Payé",PMKAFAAPAYER[[#This Row],[26.03.2025]],0)</f>
        <v>0</v>
      </c>
      <c r="AT920" s="17">
        <f t="shared" si="218"/>
        <v>0</v>
      </c>
      <c r="AU920" s="162"/>
      <c r="AV920" s="166">
        <f>IF(PMKAFAAPAYER[[#This Row],[ ]]="Payé",PMKAFAAPAYER[[#This Row],[02.04.2025]],0)</f>
        <v>0</v>
      </c>
      <c r="AW920" s="161"/>
      <c r="AX920" s="166">
        <f>IF(PMKAFAAPAYER[[#This Row],[ ]]="Payé",PMKAFAAPAYER[[#This Row],[09.04.2025]],0)</f>
        <v>0</v>
      </c>
      <c r="AY920" s="161"/>
      <c r="AZ920" s="166">
        <f>IF(PMKAFAAPAYER[[#This Row],[ ]]="Payé",PMKAFAAPAYER[[#This Row],[16.04.2025]],0)</f>
        <v>0</v>
      </c>
      <c r="BA920" s="161"/>
      <c r="BB920" s="166">
        <f>IF(PMKAFAAPAYER[[#This Row],[ ]]="Payé",PMKAFAAPAYER[[#This Row],[23.04.2025]],0)</f>
        <v>0</v>
      </c>
      <c r="BC920" s="161"/>
      <c r="BD920" s="176">
        <f>IF(PMKAFAAPAYER[[#This Row],[ ]]="Payé",PMKAFAAPAYER[[#This Row],[30.04.2025]],0)</f>
        <v>0</v>
      </c>
      <c r="BE920" s="18">
        <f t="shared" si="219"/>
        <v>0</v>
      </c>
      <c r="BF920" s="162"/>
      <c r="BG920" s="166">
        <f>IF(PMKAFAAPAYER[[#This Row],[ ]]="Payé",PMKAFAAPAYER[[#This Row],[07.05.2025]],0)</f>
        <v>0</v>
      </c>
      <c r="BH920" s="161"/>
      <c r="BI920" s="166">
        <f>IF(PMKAFAAPAYER[[#This Row],[ ]]="Payé",PMKAFAAPAYER[[#This Row],[14.05.2025]],0)</f>
        <v>0</v>
      </c>
      <c r="BJ920" s="161"/>
      <c r="BK920" s="166">
        <f>IF(PMKAFAAPAYER[[#This Row],[ ]]="Payé",PMKAFAAPAYER[[#This Row],[21.05.2025]],0)</f>
        <v>0</v>
      </c>
      <c r="BL920" s="161"/>
      <c r="BM920" s="176">
        <f>IF(PMKAFAAPAYER[[#This Row],[ ]]="Payé",PMKAFAAPAYER[[#This Row],[28.05.2025]],0)</f>
        <v>0</v>
      </c>
      <c r="BN920" s="17">
        <f t="shared" si="220"/>
        <v>0</v>
      </c>
      <c r="BO920" s="162"/>
      <c r="BP920" s="166">
        <f>IF(PMKAFAAPAYER[[#This Row],[ ]]="Payé",PMKAFAAPAYER[[#This Row],[04.06.2025]],0)</f>
        <v>0</v>
      </c>
      <c r="BQ920" s="161"/>
      <c r="BR920" s="166">
        <f>IF(PMKAFAAPAYER[[#This Row],[ ]]="Payé",PMKAFAAPAYER[[#This Row],[11.06.2025]],0)</f>
        <v>0</v>
      </c>
      <c r="BS920" s="161"/>
      <c r="BT920" s="166">
        <f>IF(PMKAFAAPAYER[[#This Row],[ ]]="Payé",PMKAFAAPAYER[[#This Row],[18.06.2025]],0)</f>
        <v>0</v>
      </c>
      <c r="BU920" s="161"/>
      <c r="BV920" s="176">
        <f>IF(PMKAFAAPAYER[[#This Row],[ ]]="Payé",PMKAFAAPAYER[[#This Row],[25.06.2025]],0)</f>
        <v>0</v>
      </c>
      <c r="BW920" s="18">
        <f t="shared" si="221"/>
        <v>0</v>
      </c>
      <c r="BX920" s="162"/>
      <c r="BY920" s="166">
        <f>IF(PMKAFAAPAYER[[#This Row],[ ]]="Payé",PMKAFAAPAYER[[#This Row],[02.07.2025]],0)</f>
        <v>0</v>
      </c>
      <c r="BZ920" s="161"/>
      <c r="CA920" s="166">
        <f>IF(PMKAFAAPAYER[[#This Row],[ ]]="Payé",PMKAFAAPAYER[[#This Row],[09.07.2025]],0)</f>
        <v>0</v>
      </c>
      <c r="CB920" s="161"/>
      <c r="CC920" s="166">
        <f>IF(PMKAFAAPAYER[[#This Row],[ ]]="Payé",PMKAFAAPAYER[[#This Row],[16.07.2025]],0)</f>
        <v>0</v>
      </c>
      <c r="CD920" s="161"/>
      <c r="CE920" s="166">
        <f>IF(PMKAFAAPAYER[[#This Row],[ ]]="Payé",PMKAFAAPAYER[[#This Row],[23.07.2025]],0)</f>
        <v>0</v>
      </c>
      <c r="CF920" s="161"/>
      <c r="CG920" s="176">
        <f>IF(PMKAFAAPAYER[[#This Row],[ ]]="Payé",PMKAFAAPAYER[[#This Row],[30.07.2025]],0)</f>
        <v>0</v>
      </c>
      <c r="CH920" s="17">
        <f t="shared" si="222"/>
        <v>0</v>
      </c>
      <c r="CI920" s="162"/>
      <c r="CJ920" s="166">
        <f>IF(PMKAFAAPAYER[[#This Row],[ ]]="Payé",PMKAFAAPAYER[[#This Row],[06.08.2025]],0)</f>
        <v>0</v>
      </c>
      <c r="CK920" s="161"/>
      <c r="CL920" s="166">
        <f>IF(PMKAFAAPAYER[[#This Row],[ ]]="Payé",PMKAFAAPAYER[[#This Row],[13.08.2025]],0)</f>
        <v>0</v>
      </c>
      <c r="CM920" s="161"/>
      <c r="CN920" s="166">
        <f>IF(PMKAFAAPAYER[[#This Row],[ ]]="Payé",PMKAFAAPAYER[[#This Row],[20.08.2025]],0)</f>
        <v>0</v>
      </c>
      <c r="CO920" s="161"/>
      <c r="CP920" s="176">
        <f>IF(PMKAFAAPAYER[[#This Row],[ ]]="Payé",PMKAFAAPAYER[[#This Row],[27.08.2025]],0)</f>
        <v>0</v>
      </c>
      <c r="CQ920" s="18">
        <f t="shared" si="223"/>
        <v>0</v>
      </c>
      <c r="CR920" s="162"/>
      <c r="CS920" s="166">
        <f>IF(PMKAFAAPAYER[[#This Row],[ ]]="Payé",PMKAFAAPAYER[[#This Row],[03.09.2025]],0)</f>
        <v>0</v>
      </c>
      <c r="CT920" s="161"/>
      <c r="CU920" s="166">
        <f>IF(PMKAFAAPAYER[[#This Row],[ ]]="Payé",PMKAFAAPAYER[[#This Row],[10.09.2025]],0)</f>
        <v>0</v>
      </c>
      <c r="CV920" s="161"/>
      <c r="CW920" s="166">
        <f>IF(PMKAFAAPAYER[[#This Row],[ ]]="Payé",PMKAFAAPAYER[[#This Row],[17.09.2025]],0)</f>
        <v>0</v>
      </c>
      <c r="CX920" s="161"/>
      <c r="CY920" s="176">
        <f>IF(PMKAFAAPAYER[[#This Row],[ ]]="Payé",PMKAFAAPAYER[[#This Row],[24.09.2025]],0)</f>
        <v>0</v>
      </c>
      <c r="CZ920" s="17">
        <f t="shared" si="224"/>
        <v>0</v>
      </c>
      <c r="DA920" s="162"/>
      <c r="DB920" s="166">
        <f>IF(PMKAFAAPAYER[[#This Row],[ ]]="Payé",PMKAFAAPAYER[[#This Row],[01.10.2025]],0)</f>
        <v>0</v>
      </c>
      <c r="DC920" s="161"/>
      <c r="DD920" s="166">
        <f>IF(PMKAFAAPAYER[[#This Row],[ ]]="Payé",PMKAFAAPAYER[[#This Row],[08.10.2025]],0)</f>
        <v>0</v>
      </c>
      <c r="DE920" s="161"/>
      <c r="DF920" s="166">
        <f>IF(PMKAFAAPAYER[[#This Row],[ ]]="Payé",PMKAFAAPAYER[[#This Row],[15.10.2025]],0)</f>
        <v>0</v>
      </c>
      <c r="DG920" s="161"/>
      <c r="DH920" s="166">
        <f>IF(PMKAFAAPAYER[[#This Row],[ ]]="Payé",PMKAFAAPAYER[[#This Row],[22.10.2025]],0)</f>
        <v>0</v>
      </c>
      <c r="DI920" s="161"/>
      <c r="DJ920" s="176">
        <f>IF(PMKAFAAPAYER[[#This Row],[ ]]="Payé",PMKAFAAPAYER[[#This Row],[29.10.2025]],0)</f>
        <v>0</v>
      </c>
      <c r="DK920" s="18">
        <f t="shared" si="225"/>
        <v>0</v>
      </c>
      <c r="DL920" s="162"/>
      <c r="DM920" s="166">
        <f>IF(PMKAFAAPAYER[[#This Row],[ ]]="Payé",PMKAFAAPAYER[[#This Row],[05.11.2025]],0)</f>
        <v>0</v>
      </c>
      <c r="DN920" s="161"/>
      <c r="DO920" s="166">
        <f>IF(PMKAFAAPAYER[[#This Row],[ ]]="Payé",PMKAFAAPAYER[[#This Row],[12.11.2025]],0)</f>
        <v>0</v>
      </c>
      <c r="DP920" s="161"/>
      <c r="DQ920" s="166">
        <f>IF(PMKAFAAPAYER[[#This Row],[ ]]="Payé",PMKAFAAPAYER[[#This Row],[19.11.2025]],0)</f>
        <v>0</v>
      </c>
      <c r="DR920" s="161"/>
      <c r="DS920" s="176">
        <f>IF(PMKAFAAPAYER[[#This Row],[ ]]="Payé",PMKAFAAPAYER[[#This Row],[26.11.2025]],0)</f>
        <v>0</v>
      </c>
      <c r="DT920" s="17">
        <f t="shared" si="226"/>
        <v>0</v>
      </c>
      <c r="DU920" s="162"/>
      <c r="DV920" s="166">
        <f>IF(PMKAFAAPAYER[[#This Row],[ ]]="Payé",PMKAFAAPAYER[[#This Row],[03.12.2025]],0)</f>
        <v>0</v>
      </c>
      <c r="DW920" s="161"/>
      <c r="DX920" s="166">
        <f>IF(PMKAFAAPAYER[[#This Row],[ ]]="Payé",PMKAFAAPAYER[[#This Row],[10.12.2025]],0)</f>
        <v>0</v>
      </c>
      <c r="DY920" s="161"/>
      <c r="DZ920" s="166">
        <f>IF(PMKAFAAPAYER[[#This Row],[ ]]="Payé",PMKAFAAPAYER[[#This Row],[17.12.2025]],0)</f>
        <v>0</v>
      </c>
      <c r="EA920" s="161"/>
      <c r="EB920" s="166">
        <f>IF(PMKAFAAPAYER[[#This Row],[ ]]="Payé",PMKAFAAPAYER[[#This Row],[24.12.2025]],0)</f>
        <v>0</v>
      </c>
      <c r="EC920" s="161"/>
      <c r="ED920" s="176">
        <f>IF(PMKAFAAPAYER[[#This Row],[ ]]="Payé",PMKAFAAPAYER[[#This Row],[31.12.2025]],0)</f>
        <v>0</v>
      </c>
      <c r="EE920" s="18">
        <f t="shared" si="227"/>
        <v>0</v>
      </c>
      <c r="EF920" s="11">
        <f t="shared" si="228"/>
        <v>0</v>
      </c>
      <c r="EG920" s="16">
        <f>+PMKAFAAPAYER[[#This Row],[CHF]]-PMKAFAAPAYER[[#This Row],[T2025]]</f>
        <v>0</v>
      </c>
    </row>
    <row r="921" spans="1:137" x14ac:dyDescent="0.3">
      <c r="A921" s="9">
        <f t="shared" si="229"/>
        <v>916</v>
      </c>
      <c r="B921" s="250"/>
      <c r="C921" s="251"/>
      <c r="D921" s="252"/>
      <c r="E921" s="253"/>
      <c r="F921" s="265">
        <f t="shared" si="215"/>
        <v>0</v>
      </c>
      <c r="G921" s="254"/>
      <c r="H921" s="255"/>
      <c r="I921" s="256"/>
      <c r="J921" s="14"/>
      <c r="K921" s="14"/>
      <c r="L921" s="14"/>
      <c r="N921" s="15"/>
      <c r="P921" s="258"/>
      <c r="Q921" s="259"/>
      <c r="R921" s="260"/>
      <c r="S921" s="166">
        <f>IF(PMKAFAAPAYER[[#This Row],[ ]]="Payé",PMKAFAAPAYER[[#This Row],[02.01.2025]],0)</f>
        <v>0</v>
      </c>
      <c r="T921" s="234"/>
      <c r="U921" s="166">
        <f>IF(PMKAFAAPAYER[[#This Row],[ ]]="Payé",PMKAFAAPAYER[[#This Row],[09.01.2025]],0)</f>
        <v>0</v>
      </c>
      <c r="V921" s="234"/>
      <c r="W921" s="166">
        <f>IF(PMKAFAAPAYER[[#This Row],[ ]]="Payé",PMKAFAAPAYER[[#This Row],[16.01.2025]],0)</f>
        <v>0</v>
      </c>
      <c r="X921" s="234"/>
      <c r="Y921" s="166">
        <f>IF(PMKAFAAPAYER[[#This Row],[ ]]="Payé",PMKAFAAPAYER[[#This Row],[23.01.2025]],0)</f>
        <v>0</v>
      </c>
      <c r="Z921" s="234"/>
      <c r="AA921" s="176">
        <f>IF(PMKAFAAPAYER[[#This Row],[ ]]="Payé",PMKAFAAPAYER[[#This Row],[30.01.2025]],0)</f>
        <v>0</v>
      </c>
      <c r="AB921" s="32">
        <f t="shared" si="216"/>
        <v>0</v>
      </c>
      <c r="AC921" s="234"/>
      <c r="AD921" s="166">
        <f>IF(PMKAFAAPAYER[[#This Row],[ ]]="Payé",PMKAFAAPAYER[[#This Row],[06.02.2025]],0)</f>
        <v>0</v>
      </c>
      <c r="AE921" s="234"/>
      <c r="AF921" s="166">
        <f>IF(PMKAFAAPAYER[[#This Row],[ ]]="Payé",PMKAFAAPAYER[[#This Row],[13.02.2025]],0)</f>
        <v>0</v>
      </c>
      <c r="AG921" s="234"/>
      <c r="AH921" s="166">
        <f>IF(PMKAFAAPAYER[[#This Row],[ ]]="Payé",PMKAFAAPAYER[[#This Row],[20.02.2025]],0)</f>
        <v>0</v>
      </c>
      <c r="AI921" s="234"/>
      <c r="AJ921" s="176">
        <f>IF(PMKAFAAPAYER[[#This Row],[ ]]="Payé",PMKAFAAPAYER[[#This Row],[27.02.2025]],0)</f>
        <v>0</v>
      </c>
      <c r="AK921" s="47">
        <f t="shared" si="217"/>
        <v>0</v>
      </c>
      <c r="AL921" s="162"/>
      <c r="AM921" s="166">
        <f>IF(PMKAFAAPAYER[[#This Row],[ ]]="Payé",PMKAFAAPAYER[[#This Row],[05.03.2025]],0)</f>
        <v>0</v>
      </c>
      <c r="AN921" s="161"/>
      <c r="AO921" s="166">
        <f>IF(PMKAFAAPAYER[[#This Row],[ ]]="Payé",PMKAFAAPAYER[[#This Row],[12.03.2025]],0)</f>
        <v>0</v>
      </c>
      <c r="AP921" s="161"/>
      <c r="AQ921" s="166">
        <f>IF(PMKAFAAPAYER[[#This Row],[ ]]="Payé",PMKAFAAPAYER[[#This Row],[19.03.2025]],0)</f>
        <v>0</v>
      </c>
      <c r="AR921" s="161"/>
      <c r="AS921" s="176">
        <f>IF(PMKAFAAPAYER[[#This Row],[ ]]="Payé",PMKAFAAPAYER[[#This Row],[26.03.2025]],0)</f>
        <v>0</v>
      </c>
      <c r="AT921" s="17">
        <f t="shared" si="218"/>
        <v>0</v>
      </c>
      <c r="AU921" s="162"/>
      <c r="AV921" s="166">
        <f>IF(PMKAFAAPAYER[[#This Row],[ ]]="Payé",PMKAFAAPAYER[[#This Row],[02.04.2025]],0)</f>
        <v>0</v>
      </c>
      <c r="AW921" s="161"/>
      <c r="AX921" s="166">
        <f>IF(PMKAFAAPAYER[[#This Row],[ ]]="Payé",PMKAFAAPAYER[[#This Row],[09.04.2025]],0)</f>
        <v>0</v>
      </c>
      <c r="AY921" s="161"/>
      <c r="AZ921" s="166">
        <f>IF(PMKAFAAPAYER[[#This Row],[ ]]="Payé",PMKAFAAPAYER[[#This Row],[16.04.2025]],0)</f>
        <v>0</v>
      </c>
      <c r="BA921" s="161"/>
      <c r="BB921" s="166">
        <f>IF(PMKAFAAPAYER[[#This Row],[ ]]="Payé",PMKAFAAPAYER[[#This Row],[23.04.2025]],0)</f>
        <v>0</v>
      </c>
      <c r="BC921" s="161"/>
      <c r="BD921" s="176">
        <f>IF(PMKAFAAPAYER[[#This Row],[ ]]="Payé",PMKAFAAPAYER[[#This Row],[30.04.2025]],0)</f>
        <v>0</v>
      </c>
      <c r="BE921" s="18">
        <f t="shared" si="219"/>
        <v>0</v>
      </c>
      <c r="BF921" s="162"/>
      <c r="BG921" s="166">
        <f>IF(PMKAFAAPAYER[[#This Row],[ ]]="Payé",PMKAFAAPAYER[[#This Row],[07.05.2025]],0)</f>
        <v>0</v>
      </c>
      <c r="BH921" s="161"/>
      <c r="BI921" s="166">
        <f>IF(PMKAFAAPAYER[[#This Row],[ ]]="Payé",PMKAFAAPAYER[[#This Row],[14.05.2025]],0)</f>
        <v>0</v>
      </c>
      <c r="BJ921" s="161"/>
      <c r="BK921" s="166">
        <f>IF(PMKAFAAPAYER[[#This Row],[ ]]="Payé",PMKAFAAPAYER[[#This Row],[21.05.2025]],0)</f>
        <v>0</v>
      </c>
      <c r="BL921" s="161"/>
      <c r="BM921" s="176">
        <f>IF(PMKAFAAPAYER[[#This Row],[ ]]="Payé",PMKAFAAPAYER[[#This Row],[28.05.2025]],0)</f>
        <v>0</v>
      </c>
      <c r="BN921" s="17">
        <f t="shared" si="220"/>
        <v>0</v>
      </c>
      <c r="BO921" s="162"/>
      <c r="BP921" s="166">
        <f>IF(PMKAFAAPAYER[[#This Row],[ ]]="Payé",PMKAFAAPAYER[[#This Row],[04.06.2025]],0)</f>
        <v>0</v>
      </c>
      <c r="BQ921" s="161"/>
      <c r="BR921" s="166">
        <f>IF(PMKAFAAPAYER[[#This Row],[ ]]="Payé",PMKAFAAPAYER[[#This Row],[11.06.2025]],0)</f>
        <v>0</v>
      </c>
      <c r="BS921" s="161"/>
      <c r="BT921" s="166">
        <f>IF(PMKAFAAPAYER[[#This Row],[ ]]="Payé",PMKAFAAPAYER[[#This Row],[18.06.2025]],0)</f>
        <v>0</v>
      </c>
      <c r="BU921" s="161"/>
      <c r="BV921" s="176">
        <f>IF(PMKAFAAPAYER[[#This Row],[ ]]="Payé",PMKAFAAPAYER[[#This Row],[25.06.2025]],0)</f>
        <v>0</v>
      </c>
      <c r="BW921" s="18">
        <f t="shared" si="221"/>
        <v>0</v>
      </c>
      <c r="BX921" s="162"/>
      <c r="BY921" s="166">
        <f>IF(PMKAFAAPAYER[[#This Row],[ ]]="Payé",PMKAFAAPAYER[[#This Row],[02.07.2025]],0)</f>
        <v>0</v>
      </c>
      <c r="BZ921" s="161"/>
      <c r="CA921" s="166">
        <f>IF(PMKAFAAPAYER[[#This Row],[ ]]="Payé",PMKAFAAPAYER[[#This Row],[09.07.2025]],0)</f>
        <v>0</v>
      </c>
      <c r="CB921" s="161"/>
      <c r="CC921" s="166">
        <f>IF(PMKAFAAPAYER[[#This Row],[ ]]="Payé",PMKAFAAPAYER[[#This Row],[16.07.2025]],0)</f>
        <v>0</v>
      </c>
      <c r="CD921" s="161"/>
      <c r="CE921" s="166">
        <f>IF(PMKAFAAPAYER[[#This Row],[ ]]="Payé",PMKAFAAPAYER[[#This Row],[23.07.2025]],0)</f>
        <v>0</v>
      </c>
      <c r="CF921" s="161"/>
      <c r="CG921" s="176">
        <f>IF(PMKAFAAPAYER[[#This Row],[ ]]="Payé",PMKAFAAPAYER[[#This Row],[30.07.2025]],0)</f>
        <v>0</v>
      </c>
      <c r="CH921" s="17">
        <f t="shared" si="222"/>
        <v>0</v>
      </c>
      <c r="CI921" s="162"/>
      <c r="CJ921" s="166">
        <f>IF(PMKAFAAPAYER[[#This Row],[ ]]="Payé",PMKAFAAPAYER[[#This Row],[06.08.2025]],0)</f>
        <v>0</v>
      </c>
      <c r="CK921" s="161"/>
      <c r="CL921" s="166">
        <f>IF(PMKAFAAPAYER[[#This Row],[ ]]="Payé",PMKAFAAPAYER[[#This Row],[13.08.2025]],0)</f>
        <v>0</v>
      </c>
      <c r="CM921" s="161"/>
      <c r="CN921" s="166">
        <f>IF(PMKAFAAPAYER[[#This Row],[ ]]="Payé",PMKAFAAPAYER[[#This Row],[20.08.2025]],0)</f>
        <v>0</v>
      </c>
      <c r="CO921" s="161"/>
      <c r="CP921" s="176">
        <f>IF(PMKAFAAPAYER[[#This Row],[ ]]="Payé",PMKAFAAPAYER[[#This Row],[27.08.2025]],0)</f>
        <v>0</v>
      </c>
      <c r="CQ921" s="18">
        <f t="shared" si="223"/>
        <v>0</v>
      </c>
      <c r="CR921" s="162"/>
      <c r="CS921" s="166">
        <f>IF(PMKAFAAPAYER[[#This Row],[ ]]="Payé",PMKAFAAPAYER[[#This Row],[03.09.2025]],0)</f>
        <v>0</v>
      </c>
      <c r="CT921" s="161"/>
      <c r="CU921" s="166">
        <f>IF(PMKAFAAPAYER[[#This Row],[ ]]="Payé",PMKAFAAPAYER[[#This Row],[10.09.2025]],0)</f>
        <v>0</v>
      </c>
      <c r="CV921" s="161"/>
      <c r="CW921" s="166">
        <f>IF(PMKAFAAPAYER[[#This Row],[ ]]="Payé",PMKAFAAPAYER[[#This Row],[17.09.2025]],0)</f>
        <v>0</v>
      </c>
      <c r="CX921" s="161"/>
      <c r="CY921" s="176">
        <f>IF(PMKAFAAPAYER[[#This Row],[ ]]="Payé",PMKAFAAPAYER[[#This Row],[24.09.2025]],0)</f>
        <v>0</v>
      </c>
      <c r="CZ921" s="17">
        <f t="shared" si="224"/>
        <v>0</v>
      </c>
      <c r="DA921" s="162"/>
      <c r="DB921" s="166">
        <f>IF(PMKAFAAPAYER[[#This Row],[ ]]="Payé",PMKAFAAPAYER[[#This Row],[01.10.2025]],0)</f>
        <v>0</v>
      </c>
      <c r="DC921" s="161"/>
      <c r="DD921" s="166">
        <f>IF(PMKAFAAPAYER[[#This Row],[ ]]="Payé",PMKAFAAPAYER[[#This Row],[08.10.2025]],0)</f>
        <v>0</v>
      </c>
      <c r="DE921" s="161"/>
      <c r="DF921" s="166">
        <f>IF(PMKAFAAPAYER[[#This Row],[ ]]="Payé",PMKAFAAPAYER[[#This Row],[15.10.2025]],0)</f>
        <v>0</v>
      </c>
      <c r="DG921" s="161"/>
      <c r="DH921" s="166">
        <f>IF(PMKAFAAPAYER[[#This Row],[ ]]="Payé",PMKAFAAPAYER[[#This Row],[22.10.2025]],0)</f>
        <v>0</v>
      </c>
      <c r="DI921" s="161"/>
      <c r="DJ921" s="176">
        <f>IF(PMKAFAAPAYER[[#This Row],[ ]]="Payé",PMKAFAAPAYER[[#This Row],[29.10.2025]],0)</f>
        <v>0</v>
      </c>
      <c r="DK921" s="18">
        <f t="shared" si="225"/>
        <v>0</v>
      </c>
      <c r="DL921" s="162"/>
      <c r="DM921" s="166">
        <f>IF(PMKAFAAPAYER[[#This Row],[ ]]="Payé",PMKAFAAPAYER[[#This Row],[05.11.2025]],0)</f>
        <v>0</v>
      </c>
      <c r="DN921" s="161"/>
      <c r="DO921" s="166">
        <f>IF(PMKAFAAPAYER[[#This Row],[ ]]="Payé",PMKAFAAPAYER[[#This Row],[12.11.2025]],0)</f>
        <v>0</v>
      </c>
      <c r="DP921" s="161"/>
      <c r="DQ921" s="166">
        <f>IF(PMKAFAAPAYER[[#This Row],[ ]]="Payé",PMKAFAAPAYER[[#This Row],[19.11.2025]],0)</f>
        <v>0</v>
      </c>
      <c r="DR921" s="161"/>
      <c r="DS921" s="176">
        <f>IF(PMKAFAAPAYER[[#This Row],[ ]]="Payé",PMKAFAAPAYER[[#This Row],[26.11.2025]],0)</f>
        <v>0</v>
      </c>
      <c r="DT921" s="17">
        <f t="shared" si="226"/>
        <v>0</v>
      </c>
      <c r="DU921" s="162"/>
      <c r="DV921" s="166">
        <f>IF(PMKAFAAPAYER[[#This Row],[ ]]="Payé",PMKAFAAPAYER[[#This Row],[03.12.2025]],0)</f>
        <v>0</v>
      </c>
      <c r="DW921" s="161"/>
      <c r="DX921" s="166">
        <f>IF(PMKAFAAPAYER[[#This Row],[ ]]="Payé",PMKAFAAPAYER[[#This Row],[10.12.2025]],0)</f>
        <v>0</v>
      </c>
      <c r="DY921" s="161"/>
      <c r="DZ921" s="166">
        <f>IF(PMKAFAAPAYER[[#This Row],[ ]]="Payé",PMKAFAAPAYER[[#This Row],[17.12.2025]],0)</f>
        <v>0</v>
      </c>
      <c r="EA921" s="161"/>
      <c r="EB921" s="166">
        <f>IF(PMKAFAAPAYER[[#This Row],[ ]]="Payé",PMKAFAAPAYER[[#This Row],[24.12.2025]],0)</f>
        <v>0</v>
      </c>
      <c r="EC921" s="161"/>
      <c r="ED921" s="176">
        <f>IF(PMKAFAAPAYER[[#This Row],[ ]]="Payé",PMKAFAAPAYER[[#This Row],[31.12.2025]],0)</f>
        <v>0</v>
      </c>
      <c r="EE921" s="18">
        <f t="shared" si="227"/>
        <v>0</v>
      </c>
      <c r="EF921" s="11">
        <f t="shared" si="228"/>
        <v>0</v>
      </c>
      <c r="EG921" s="16">
        <f>+PMKAFAAPAYER[[#This Row],[CHF]]-PMKAFAAPAYER[[#This Row],[T2025]]</f>
        <v>0</v>
      </c>
    </row>
    <row r="922" spans="1:137" x14ac:dyDescent="0.3">
      <c r="A922" s="9">
        <f t="shared" si="229"/>
        <v>917</v>
      </c>
      <c r="B922" s="250"/>
      <c r="C922" s="251"/>
      <c r="D922" s="252"/>
      <c r="E922" s="253"/>
      <c r="F922" s="265">
        <f t="shared" si="215"/>
        <v>0</v>
      </c>
      <c r="G922" s="254"/>
      <c r="H922" s="255"/>
      <c r="I922" s="256"/>
      <c r="J922" s="14"/>
      <c r="K922" s="14"/>
      <c r="L922" s="14"/>
      <c r="N922" s="15"/>
      <c r="P922" s="258"/>
      <c r="Q922" s="259"/>
      <c r="R922" s="260"/>
      <c r="S922" s="166">
        <f>IF(PMKAFAAPAYER[[#This Row],[ ]]="Payé",PMKAFAAPAYER[[#This Row],[02.01.2025]],0)</f>
        <v>0</v>
      </c>
      <c r="T922" s="234"/>
      <c r="U922" s="166">
        <f>IF(PMKAFAAPAYER[[#This Row],[ ]]="Payé",PMKAFAAPAYER[[#This Row],[09.01.2025]],0)</f>
        <v>0</v>
      </c>
      <c r="V922" s="234"/>
      <c r="W922" s="166">
        <f>IF(PMKAFAAPAYER[[#This Row],[ ]]="Payé",PMKAFAAPAYER[[#This Row],[16.01.2025]],0)</f>
        <v>0</v>
      </c>
      <c r="X922" s="234"/>
      <c r="Y922" s="166">
        <f>IF(PMKAFAAPAYER[[#This Row],[ ]]="Payé",PMKAFAAPAYER[[#This Row],[23.01.2025]],0)</f>
        <v>0</v>
      </c>
      <c r="Z922" s="234"/>
      <c r="AA922" s="176">
        <f>IF(PMKAFAAPAYER[[#This Row],[ ]]="Payé",PMKAFAAPAYER[[#This Row],[30.01.2025]],0)</f>
        <v>0</v>
      </c>
      <c r="AB922" s="32">
        <f t="shared" si="216"/>
        <v>0</v>
      </c>
      <c r="AC922" s="234"/>
      <c r="AD922" s="166">
        <f>IF(PMKAFAAPAYER[[#This Row],[ ]]="Payé",PMKAFAAPAYER[[#This Row],[06.02.2025]],0)</f>
        <v>0</v>
      </c>
      <c r="AE922" s="234"/>
      <c r="AF922" s="166">
        <f>IF(PMKAFAAPAYER[[#This Row],[ ]]="Payé",PMKAFAAPAYER[[#This Row],[13.02.2025]],0)</f>
        <v>0</v>
      </c>
      <c r="AG922" s="234"/>
      <c r="AH922" s="166">
        <f>IF(PMKAFAAPAYER[[#This Row],[ ]]="Payé",PMKAFAAPAYER[[#This Row],[20.02.2025]],0)</f>
        <v>0</v>
      </c>
      <c r="AI922" s="234"/>
      <c r="AJ922" s="176">
        <f>IF(PMKAFAAPAYER[[#This Row],[ ]]="Payé",PMKAFAAPAYER[[#This Row],[27.02.2025]],0)</f>
        <v>0</v>
      </c>
      <c r="AK922" s="47">
        <f t="shared" si="217"/>
        <v>0</v>
      </c>
      <c r="AL922" s="162"/>
      <c r="AM922" s="166">
        <f>IF(PMKAFAAPAYER[[#This Row],[ ]]="Payé",PMKAFAAPAYER[[#This Row],[05.03.2025]],0)</f>
        <v>0</v>
      </c>
      <c r="AN922" s="161"/>
      <c r="AO922" s="166">
        <f>IF(PMKAFAAPAYER[[#This Row],[ ]]="Payé",PMKAFAAPAYER[[#This Row],[12.03.2025]],0)</f>
        <v>0</v>
      </c>
      <c r="AP922" s="161"/>
      <c r="AQ922" s="166">
        <f>IF(PMKAFAAPAYER[[#This Row],[ ]]="Payé",PMKAFAAPAYER[[#This Row],[19.03.2025]],0)</f>
        <v>0</v>
      </c>
      <c r="AR922" s="161"/>
      <c r="AS922" s="176">
        <f>IF(PMKAFAAPAYER[[#This Row],[ ]]="Payé",PMKAFAAPAYER[[#This Row],[26.03.2025]],0)</f>
        <v>0</v>
      </c>
      <c r="AT922" s="17">
        <f t="shared" si="218"/>
        <v>0</v>
      </c>
      <c r="AU922" s="162"/>
      <c r="AV922" s="166">
        <f>IF(PMKAFAAPAYER[[#This Row],[ ]]="Payé",PMKAFAAPAYER[[#This Row],[02.04.2025]],0)</f>
        <v>0</v>
      </c>
      <c r="AW922" s="161"/>
      <c r="AX922" s="166">
        <f>IF(PMKAFAAPAYER[[#This Row],[ ]]="Payé",PMKAFAAPAYER[[#This Row],[09.04.2025]],0)</f>
        <v>0</v>
      </c>
      <c r="AY922" s="161"/>
      <c r="AZ922" s="166">
        <f>IF(PMKAFAAPAYER[[#This Row],[ ]]="Payé",PMKAFAAPAYER[[#This Row],[16.04.2025]],0)</f>
        <v>0</v>
      </c>
      <c r="BA922" s="161"/>
      <c r="BB922" s="166">
        <f>IF(PMKAFAAPAYER[[#This Row],[ ]]="Payé",PMKAFAAPAYER[[#This Row],[23.04.2025]],0)</f>
        <v>0</v>
      </c>
      <c r="BC922" s="161"/>
      <c r="BD922" s="176">
        <f>IF(PMKAFAAPAYER[[#This Row],[ ]]="Payé",PMKAFAAPAYER[[#This Row],[30.04.2025]],0)</f>
        <v>0</v>
      </c>
      <c r="BE922" s="18">
        <f t="shared" si="219"/>
        <v>0</v>
      </c>
      <c r="BF922" s="162"/>
      <c r="BG922" s="166">
        <f>IF(PMKAFAAPAYER[[#This Row],[ ]]="Payé",PMKAFAAPAYER[[#This Row],[07.05.2025]],0)</f>
        <v>0</v>
      </c>
      <c r="BH922" s="161"/>
      <c r="BI922" s="166">
        <f>IF(PMKAFAAPAYER[[#This Row],[ ]]="Payé",PMKAFAAPAYER[[#This Row],[14.05.2025]],0)</f>
        <v>0</v>
      </c>
      <c r="BJ922" s="161"/>
      <c r="BK922" s="166">
        <f>IF(PMKAFAAPAYER[[#This Row],[ ]]="Payé",PMKAFAAPAYER[[#This Row],[21.05.2025]],0)</f>
        <v>0</v>
      </c>
      <c r="BL922" s="161"/>
      <c r="BM922" s="176">
        <f>IF(PMKAFAAPAYER[[#This Row],[ ]]="Payé",PMKAFAAPAYER[[#This Row],[28.05.2025]],0)</f>
        <v>0</v>
      </c>
      <c r="BN922" s="17">
        <f t="shared" si="220"/>
        <v>0</v>
      </c>
      <c r="BO922" s="162"/>
      <c r="BP922" s="166">
        <f>IF(PMKAFAAPAYER[[#This Row],[ ]]="Payé",PMKAFAAPAYER[[#This Row],[04.06.2025]],0)</f>
        <v>0</v>
      </c>
      <c r="BQ922" s="161"/>
      <c r="BR922" s="166">
        <f>IF(PMKAFAAPAYER[[#This Row],[ ]]="Payé",PMKAFAAPAYER[[#This Row],[11.06.2025]],0)</f>
        <v>0</v>
      </c>
      <c r="BS922" s="161"/>
      <c r="BT922" s="166">
        <f>IF(PMKAFAAPAYER[[#This Row],[ ]]="Payé",PMKAFAAPAYER[[#This Row],[18.06.2025]],0)</f>
        <v>0</v>
      </c>
      <c r="BU922" s="161"/>
      <c r="BV922" s="176">
        <f>IF(PMKAFAAPAYER[[#This Row],[ ]]="Payé",PMKAFAAPAYER[[#This Row],[25.06.2025]],0)</f>
        <v>0</v>
      </c>
      <c r="BW922" s="18">
        <f t="shared" si="221"/>
        <v>0</v>
      </c>
      <c r="BX922" s="162"/>
      <c r="BY922" s="166">
        <f>IF(PMKAFAAPAYER[[#This Row],[ ]]="Payé",PMKAFAAPAYER[[#This Row],[02.07.2025]],0)</f>
        <v>0</v>
      </c>
      <c r="BZ922" s="161"/>
      <c r="CA922" s="166">
        <f>IF(PMKAFAAPAYER[[#This Row],[ ]]="Payé",PMKAFAAPAYER[[#This Row],[09.07.2025]],0)</f>
        <v>0</v>
      </c>
      <c r="CB922" s="161"/>
      <c r="CC922" s="166">
        <f>IF(PMKAFAAPAYER[[#This Row],[ ]]="Payé",PMKAFAAPAYER[[#This Row],[16.07.2025]],0)</f>
        <v>0</v>
      </c>
      <c r="CD922" s="161"/>
      <c r="CE922" s="166">
        <f>IF(PMKAFAAPAYER[[#This Row],[ ]]="Payé",PMKAFAAPAYER[[#This Row],[23.07.2025]],0)</f>
        <v>0</v>
      </c>
      <c r="CF922" s="161"/>
      <c r="CG922" s="176">
        <f>IF(PMKAFAAPAYER[[#This Row],[ ]]="Payé",PMKAFAAPAYER[[#This Row],[30.07.2025]],0)</f>
        <v>0</v>
      </c>
      <c r="CH922" s="17">
        <f t="shared" si="222"/>
        <v>0</v>
      </c>
      <c r="CI922" s="162"/>
      <c r="CJ922" s="166">
        <f>IF(PMKAFAAPAYER[[#This Row],[ ]]="Payé",PMKAFAAPAYER[[#This Row],[06.08.2025]],0)</f>
        <v>0</v>
      </c>
      <c r="CK922" s="161"/>
      <c r="CL922" s="166">
        <f>IF(PMKAFAAPAYER[[#This Row],[ ]]="Payé",PMKAFAAPAYER[[#This Row],[13.08.2025]],0)</f>
        <v>0</v>
      </c>
      <c r="CM922" s="161"/>
      <c r="CN922" s="166">
        <f>IF(PMKAFAAPAYER[[#This Row],[ ]]="Payé",PMKAFAAPAYER[[#This Row],[20.08.2025]],0)</f>
        <v>0</v>
      </c>
      <c r="CO922" s="161"/>
      <c r="CP922" s="176">
        <f>IF(PMKAFAAPAYER[[#This Row],[ ]]="Payé",PMKAFAAPAYER[[#This Row],[27.08.2025]],0)</f>
        <v>0</v>
      </c>
      <c r="CQ922" s="18">
        <f t="shared" si="223"/>
        <v>0</v>
      </c>
      <c r="CR922" s="162"/>
      <c r="CS922" s="166">
        <f>IF(PMKAFAAPAYER[[#This Row],[ ]]="Payé",PMKAFAAPAYER[[#This Row],[03.09.2025]],0)</f>
        <v>0</v>
      </c>
      <c r="CT922" s="161"/>
      <c r="CU922" s="166">
        <f>IF(PMKAFAAPAYER[[#This Row],[ ]]="Payé",PMKAFAAPAYER[[#This Row],[10.09.2025]],0)</f>
        <v>0</v>
      </c>
      <c r="CV922" s="161"/>
      <c r="CW922" s="166">
        <f>IF(PMKAFAAPAYER[[#This Row],[ ]]="Payé",PMKAFAAPAYER[[#This Row],[17.09.2025]],0)</f>
        <v>0</v>
      </c>
      <c r="CX922" s="161"/>
      <c r="CY922" s="176">
        <f>IF(PMKAFAAPAYER[[#This Row],[ ]]="Payé",PMKAFAAPAYER[[#This Row],[24.09.2025]],0)</f>
        <v>0</v>
      </c>
      <c r="CZ922" s="17">
        <f t="shared" si="224"/>
        <v>0</v>
      </c>
      <c r="DA922" s="162"/>
      <c r="DB922" s="166">
        <f>IF(PMKAFAAPAYER[[#This Row],[ ]]="Payé",PMKAFAAPAYER[[#This Row],[01.10.2025]],0)</f>
        <v>0</v>
      </c>
      <c r="DC922" s="161"/>
      <c r="DD922" s="166">
        <f>IF(PMKAFAAPAYER[[#This Row],[ ]]="Payé",PMKAFAAPAYER[[#This Row],[08.10.2025]],0)</f>
        <v>0</v>
      </c>
      <c r="DE922" s="161"/>
      <c r="DF922" s="166">
        <f>IF(PMKAFAAPAYER[[#This Row],[ ]]="Payé",PMKAFAAPAYER[[#This Row],[15.10.2025]],0)</f>
        <v>0</v>
      </c>
      <c r="DG922" s="161"/>
      <c r="DH922" s="166">
        <f>IF(PMKAFAAPAYER[[#This Row],[ ]]="Payé",PMKAFAAPAYER[[#This Row],[22.10.2025]],0)</f>
        <v>0</v>
      </c>
      <c r="DI922" s="161"/>
      <c r="DJ922" s="176">
        <f>IF(PMKAFAAPAYER[[#This Row],[ ]]="Payé",PMKAFAAPAYER[[#This Row],[29.10.2025]],0)</f>
        <v>0</v>
      </c>
      <c r="DK922" s="18">
        <f t="shared" si="225"/>
        <v>0</v>
      </c>
      <c r="DL922" s="162"/>
      <c r="DM922" s="166">
        <f>IF(PMKAFAAPAYER[[#This Row],[ ]]="Payé",PMKAFAAPAYER[[#This Row],[05.11.2025]],0)</f>
        <v>0</v>
      </c>
      <c r="DN922" s="161"/>
      <c r="DO922" s="166">
        <f>IF(PMKAFAAPAYER[[#This Row],[ ]]="Payé",PMKAFAAPAYER[[#This Row],[12.11.2025]],0)</f>
        <v>0</v>
      </c>
      <c r="DP922" s="161"/>
      <c r="DQ922" s="166">
        <f>IF(PMKAFAAPAYER[[#This Row],[ ]]="Payé",PMKAFAAPAYER[[#This Row],[19.11.2025]],0)</f>
        <v>0</v>
      </c>
      <c r="DR922" s="161"/>
      <c r="DS922" s="176">
        <f>IF(PMKAFAAPAYER[[#This Row],[ ]]="Payé",PMKAFAAPAYER[[#This Row],[26.11.2025]],0)</f>
        <v>0</v>
      </c>
      <c r="DT922" s="17">
        <f t="shared" si="226"/>
        <v>0</v>
      </c>
      <c r="DU922" s="162"/>
      <c r="DV922" s="166">
        <f>IF(PMKAFAAPAYER[[#This Row],[ ]]="Payé",PMKAFAAPAYER[[#This Row],[03.12.2025]],0)</f>
        <v>0</v>
      </c>
      <c r="DW922" s="161"/>
      <c r="DX922" s="166">
        <f>IF(PMKAFAAPAYER[[#This Row],[ ]]="Payé",PMKAFAAPAYER[[#This Row],[10.12.2025]],0)</f>
        <v>0</v>
      </c>
      <c r="DY922" s="161"/>
      <c r="DZ922" s="166">
        <f>IF(PMKAFAAPAYER[[#This Row],[ ]]="Payé",PMKAFAAPAYER[[#This Row],[17.12.2025]],0)</f>
        <v>0</v>
      </c>
      <c r="EA922" s="161"/>
      <c r="EB922" s="166">
        <f>IF(PMKAFAAPAYER[[#This Row],[ ]]="Payé",PMKAFAAPAYER[[#This Row],[24.12.2025]],0)</f>
        <v>0</v>
      </c>
      <c r="EC922" s="161"/>
      <c r="ED922" s="176">
        <f>IF(PMKAFAAPAYER[[#This Row],[ ]]="Payé",PMKAFAAPAYER[[#This Row],[31.12.2025]],0)</f>
        <v>0</v>
      </c>
      <c r="EE922" s="18">
        <f t="shared" si="227"/>
        <v>0</v>
      </c>
      <c r="EF922" s="11">
        <f t="shared" si="228"/>
        <v>0</v>
      </c>
      <c r="EG922" s="16">
        <f>+PMKAFAAPAYER[[#This Row],[CHF]]-PMKAFAAPAYER[[#This Row],[T2025]]</f>
        <v>0</v>
      </c>
    </row>
    <row r="923" spans="1:137" x14ac:dyDescent="0.3">
      <c r="A923" s="9">
        <f t="shared" si="229"/>
        <v>918</v>
      </c>
      <c r="B923" s="250"/>
      <c r="C923" s="251"/>
      <c r="D923" s="252"/>
      <c r="E923" s="253"/>
      <c r="F923" s="265">
        <f t="shared" si="215"/>
        <v>0</v>
      </c>
      <c r="G923" s="254"/>
      <c r="H923" s="255"/>
      <c r="I923" s="256"/>
      <c r="J923" s="14"/>
      <c r="K923" s="14"/>
      <c r="L923" s="14"/>
      <c r="N923" s="15"/>
      <c r="P923" s="258"/>
      <c r="Q923" s="259"/>
      <c r="R923" s="260"/>
      <c r="S923" s="166">
        <f>IF(PMKAFAAPAYER[[#This Row],[ ]]="Payé",PMKAFAAPAYER[[#This Row],[02.01.2025]],0)</f>
        <v>0</v>
      </c>
      <c r="T923" s="234"/>
      <c r="U923" s="166">
        <f>IF(PMKAFAAPAYER[[#This Row],[ ]]="Payé",PMKAFAAPAYER[[#This Row],[09.01.2025]],0)</f>
        <v>0</v>
      </c>
      <c r="V923" s="234"/>
      <c r="W923" s="166">
        <f>IF(PMKAFAAPAYER[[#This Row],[ ]]="Payé",PMKAFAAPAYER[[#This Row],[16.01.2025]],0)</f>
        <v>0</v>
      </c>
      <c r="X923" s="234"/>
      <c r="Y923" s="166">
        <f>IF(PMKAFAAPAYER[[#This Row],[ ]]="Payé",PMKAFAAPAYER[[#This Row],[23.01.2025]],0)</f>
        <v>0</v>
      </c>
      <c r="Z923" s="234"/>
      <c r="AA923" s="176">
        <f>IF(PMKAFAAPAYER[[#This Row],[ ]]="Payé",PMKAFAAPAYER[[#This Row],[30.01.2025]],0)</f>
        <v>0</v>
      </c>
      <c r="AB923" s="32">
        <f t="shared" si="216"/>
        <v>0</v>
      </c>
      <c r="AC923" s="234"/>
      <c r="AD923" s="166">
        <f>IF(PMKAFAAPAYER[[#This Row],[ ]]="Payé",PMKAFAAPAYER[[#This Row],[06.02.2025]],0)</f>
        <v>0</v>
      </c>
      <c r="AE923" s="234"/>
      <c r="AF923" s="166">
        <f>IF(PMKAFAAPAYER[[#This Row],[ ]]="Payé",PMKAFAAPAYER[[#This Row],[13.02.2025]],0)</f>
        <v>0</v>
      </c>
      <c r="AG923" s="234"/>
      <c r="AH923" s="166">
        <f>IF(PMKAFAAPAYER[[#This Row],[ ]]="Payé",PMKAFAAPAYER[[#This Row],[20.02.2025]],0)</f>
        <v>0</v>
      </c>
      <c r="AI923" s="234"/>
      <c r="AJ923" s="176">
        <f>IF(PMKAFAAPAYER[[#This Row],[ ]]="Payé",PMKAFAAPAYER[[#This Row],[27.02.2025]],0)</f>
        <v>0</v>
      </c>
      <c r="AK923" s="47">
        <f t="shared" si="217"/>
        <v>0</v>
      </c>
      <c r="AL923" s="162"/>
      <c r="AM923" s="166">
        <f>IF(PMKAFAAPAYER[[#This Row],[ ]]="Payé",PMKAFAAPAYER[[#This Row],[05.03.2025]],0)</f>
        <v>0</v>
      </c>
      <c r="AN923" s="161"/>
      <c r="AO923" s="166">
        <f>IF(PMKAFAAPAYER[[#This Row],[ ]]="Payé",PMKAFAAPAYER[[#This Row],[12.03.2025]],0)</f>
        <v>0</v>
      </c>
      <c r="AP923" s="161"/>
      <c r="AQ923" s="166">
        <f>IF(PMKAFAAPAYER[[#This Row],[ ]]="Payé",PMKAFAAPAYER[[#This Row],[19.03.2025]],0)</f>
        <v>0</v>
      </c>
      <c r="AR923" s="161"/>
      <c r="AS923" s="176">
        <f>IF(PMKAFAAPAYER[[#This Row],[ ]]="Payé",PMKAFAAPAYER[[#This Row],[26.03.2025]],0)</f>
        <v>0</v>
      </c>
      <c r="AT923" s="17">
        <f t="shared" si="218"/>
        <v>0</v>
      </c>
      <c r="AU923" s="162"/>
      <c r="AV923" s="166">
        <f>IF(PMKAFAAPAYER[[#This Row],[ ]]="Payé",PMKAFAAPAYER[[#This Row],[02.04.2025]],0)</f>
        <v>0</v>
      </c>
      <c r="AW923" s="161"/>
      <c r="AX923" s="166">
        <f>IF(PMKAFAAPAYER[[#This Row],[ ]]="Payé",PMKAFAAPAYER[[#This Row],[09.04.2025]],0)</f>
        <v>0</v>
      </c>
      <c r="AY923" s="161"/>
      <c r="AZ923" s="166">
        <f>IF(PMKAFAAPAYER[[#This Row],[ ]]="Payé",PMKAFAAPAYER[[#This Row],[16.04.2025]],0)</f>
        <v>0</v>
      </c>
      <c r="BA923" s="161"/>
      <c r="BB923" s="166">
        <f>IF(PMKAFAAPAYER[[#This Row],[ ]]="Payé",PMKAFAAPAYER[[#This Row],[23.04.2025]],0)</f>
        <v>0</v>
      </c>
      <c r="BC923" s="161"/>
      <c r="BD923" s="176">
        <f>IF(PMKAFAAPAYER[[#This Row],[ ]]="Payé",PMKAFAAPAYER[[#This Row],[30.04.2025]],0)</f>
        <v>0</v>
      </c>
      <c r="BE923" s="18">
        <f t="shared" si="219"/>
        <v>0</v>
      </c>
      <c r="BF923" s="162"/>
      <c r="BG923" s="166">
        <f>IF(PMKAFAAPAYER[[#This Row],[ ]]="Payé",PMKAFAAPAYER[[#This Row],[07.05.2025]],0)</f>
        <v>0</v>
      </c>
      <c r="BH923" s="161"/>
      <c r="BI923" s="166">
        <f>IF(PMKAFAAPAYER[[#This Row],[ ]]="Payé",PMKAFAAPAYER[[#This Row],[14.05.2025]],0)</f>
        <v>0</v>
      </c>
      <c r="BJ923" s="161"/>
      <c r="BK923" s="166">
        <f>IF(PMKAFAAPAYER[[#This Row],[ ]]="Payé",PMKAFAAPAYER[[#This Row],[21.05.2025]],0)</f>
        <v>0</v>
      </c>
      <c r="BL923" s="161"/>
      <c r="BM923" s="176">
        <f>IF(PMKAFAAPAYER[[#This Row],[ ]]="Payé",PMKAFAAPAYER[[#This Row],[28.05.2025]],0)</f>
        <v>0</v>
      </c>
      <c r="BN923" s="17">
        <f t="shared" si="220"/>
        <v>0</v>
      </c>
      <c r="BO923" s="162"/>
      <c r="BP923" s="166">
        <f>IF(PMKAFAAPAYER[[#This Row],[ ]]="Payé",PMKAFAAPAYER[[#This Row],[04.06.2025]],0)</f>
        <v>0</v>
      </c>
      <c r="BQ923" s="161"/>
      <c r="BR923" s="166">
        <f>IF(PMKAFAAPAYER[[#This Row],[ ]]="Payé",PMKAFAAPAYER[[#This Row],[11.06.2025]],0)</f>
        <v>0</v>
      </c>
      <c r="BS923" s="161"/>
      <c r="BT923" s="166">
        <f>IF(PMKAFAAPAYER[[#This Row],[ ]]="Payé",PMKAFAAPAYER[[#This Row],[18.06.2025]],0)</f>
        <v>0</v>
      </c>
      <c r="BU923" s="161"/>
      <c r="BV923" s="176">
        <f>IF(PMKAFAAPAYER[[#This Row],[ ]]="Payé",PMKAFAAPAYER[[#This Row],[25.06.2025]],0)</f>
        <v>0</v>
      </c>
      <c r="BW923" s="18">
        <f t="shared" si="221"/>
        <v>0</v>
      </c>
      <c r="BX923" s="162"/>
      <c r="BY923" s="166">
        <f>IF(PMKAFAAPAYER[[#This Row],[ ]]="Payé",PMKAFAAPAYER[[#This Row],[02.07.2025]],0)</f>
        <v>0</v>
      </c>
      <c r="BZ923" s="161"/>
      <c r="CA923" s="166">
        <f>IF(PMKAFAAPAYER[[#This Row],[ ]]="Payé",PMKAFAAPAYER[[#This Row],[09.07.2025]],0)</f>
        <v>0</v>
      </c>
      <c r="CB923" s="161"/>
      <c r="CC923" s="166">
        <f>IF(PMKAFAAPAYER[[#This Row],[ ]]="Payé",PMKAFAAPAYER[[#This Row],[16.07.2025]],0)</f>
        <v>0</v>
      </c>
      <c r="CD923" s="161"/>
      <c r="CE923" s="166">
        <f>IF(PMKAFAAPAYER[[#This Row],[ ]]="Payé",PMKAFAAPAYER[[#This Row],[23.07.2025]],0)</f>
        <v>0</v>
      </c>
      <c r="CF923" s="161"/>
      <c r="CG923" s="176">
        <f>IF(PMKAFAAPAYER[[#This Row],[ ]]="Payé",PMKAFAAPAYER[[#This Row],[30.07.2025]],0)</f>
        <v>0</v>
      </c>
      <c r="CH923" s="17">
        <f t="shared" si="222"/>
        <v>0</v>
      </c>
      <c r="CI923" s="162"/>
      <c r="CJ923" s="166">
        <f>IF(PMKAFAAPAYER[[#This Row],[ ]]="Payé",PMKAFAAPAYER[[#This Row],[06.08.2025]],0)</f>
        <v>0</v>
      </c>
      <c r="CK923" s="161"/>
      <c r="CL923" s="166">
        <f>IF(PMKAFAAPAYER[[#This Row],[ ]]="Payé",PMKAFAAPAYER[[#This Row],[13.08.2025]],0)</f>
        <v>0</v>
      </c>
      <c r="CM923" s="161"/>
      <c r="CN923" s="166">
        <f>IF(PMKAFAAPAYER[[#This Row],[ ]]="Payé",PMKAFAAPAYER[[#This Row],[20.08.2025]],0)</f>
        <v>0</v>
      </c>
      <c r="CO923" s="161"/>
      <c r="CP923" s="176">
        <f>IF(PMKAFAAPAYER[[#This Row],[ ]]="Payé",PMKAFAAPAYER[[#This Row],[27.08.2025]],0)</f>
        <v>0</v>
      </c>
      <c r="CQ923" s="18">
        <f t="shared" si="223"/>
        <v>0</v>
      </c>
      <c r="CR923" s="162"/>
      <c r="CS923" s="166">
        <f>IF(PMKAFAAPAYER[[#This Row],[ ]]="Payé",PMKAFAAPAYER[[#This Row],[03.09.2025]],0)</f>
        <v>0</v>
      </c>
      <c r="CT923" s="161"/>
      <c r="CU923" s="166">
        <f>IF(PMKAFAAPAYER[[#This Row],[ ]]="Payé",PMKAFAAPAYER[[#This Row],[10.09.2025]],0)</f>
        <v>0</v>
      </c>
      <c r="CV923" s="161"/>
      <c r="CW923" s="166">
        <f>IF(PMKAFAAPAYER[[#This Row],[ ]]="Payé",PMKAFAAPAYER[[#This Row],[17.09.2025]],0)</f>
        <v>0</v>
      </c>
      <c r="CX923" s="161"/>
      <c r="CY923" s="176">
        <f>IF(PMKAFAAPAYER[[#This Row],[ ]]="Payé",PMKAFAAPAYER[[#This Row],[24.09.2025]],0)</f>
        <v>0</v>
      </c>
      <c r="CZ923" s="17">
        <f t="shared" si="224"/>
        <v>0</v>
      </c>
      <c r="DA923" s="162"/>
      <c r="DB923" s="166">
        <f>IF(PMKAFAAPAYER[[#This Row],[ ]]="Payé",PMKAFAAPAYER[[#This Row],[01.10.2025]],0)</f>
        <v>0</v>
      </c>
      <c r="DC923" s="161"/>
      <c r="DD923" s="166">
        <f>IF(PMKAFAAPAYER[[#This Row],[ ]]="Payé",PMKAFAAPAYER[[#This Row],[08.10.2025]],0)</f>
        <v>0</v>
      </c>
      <c r="DE923" s="161"/>
      <c r="DF923" s="166">
        <f>IF(PMKAFAAPAYER[[#This Row],[ ]]="Payé",PMKAFAAPAYER[[#This Row],[15.10.2025]],0)</f>
        <v>0</v>
      </c>
      <c r="DG923" s="161"/>
      <c r="DH923" s="166">
        <f>IF(PMKAFAAPAYER[[#This Row],[ ]]="Payé",PMKAFAAPAYER[[#This Row],[22.10.2025]],0)</f>
        <v>0</v>
      </c>
      <c r="DI923" s="161"/>
      <c r="DJ923" s="176">
        <f>IF(PMKAFAAPAYER[[#This Row],[ ]]="Payé",PMKAFAAPAYER[[#This Row],[29.10.2025]],0)</f>
        <v>0</v>
      </c>
      <c r="DK923" s="18">
        <f t="shared" si="225"/>
        <v>0</v>
      </c>
      <c r="DL923" s="162"/>
      <c r="DM923" s="166">
        <f>IF(PMKAFAAPAYER[[#This Row],[ ]]="Payé",PMKAFAAPAYER[[#This Row],[05.11.2025]],0)</f>
        <v>0</v>
      </c>
      <c r="DN923" s="161"/>
      <c r="DO923" s="166">
        <f>IF(PMKAFAAPAYER[[#This Row],[ ]]="Payé",PMKAFAAPAYER[[#This Row],[12.11.2025]],0)</f>
        <v>0</v>
      </c>
      <c r="DP923" s="161"/>
      <c r="DQ923" s="166">
        <f>IF(PMKAFAAPAYER[[#This Row],[ ]]="Payé",PMKAFAAPAYER[[#This Row],[19.11.2025]],0)</f>
        <v>0</v>
      </c>
      <c r="DR923" s="161"/>
      <c r="DS923" s="176">
        <f>IF(PMKAFAAPAYER[[#This Row],[ ]]="Payé",PMKAFAAPAYER[[#This Row],[26.11.2025]],0)</f>
        <v>0</v>
      </c>
      <c r="DT923" s="17">
        <f t="shared" si="226"/>
        <v>0</v>
      </c>
      <c r="DU923" s="162"/>
      <c r="DV923" s="166">
        <f>IF(PMKAFAAPAYER[[#This Row],[ ]]="Payé",PMKAFAAPAYER[[#This Row],[03.12.2025]],0)</f>
        <v>0</v>
      </c>
      <c r="DW923" s="161"/>
      <c r="DX923" s="166">
        <f>IF(PMKAFAAPAYER[[#This Row],[ ]]="Payé",PMKAFAAPAYER[[#This Row],[10.12.2025]],0)</f>
        <v>0</v>
      </c>
      <c r="DY923" s="161"/>
      <c r="DZ923" s="166">
        <f>IF(PMKAFAAPAYER[[#This Row],[ ]]="Payé",PMKAFAAPAYER[[#This Row],[17.12.2025]],0)</f>
        <v>0</v>
      </c>
      <c r="EA923" s="161"/>
      <c r="EB923" s="166">
        <f>IF(PMKAFAAPAYER[[#This Row],[ ]]="Payé",PMKAFAAPAYER[[#This Row],[24.12.2025]],0)</f>
        <v>0</v>
      </c>
      <c r="EC923" s="161"/>
      <c r="ED923" s="176">
        <f>IF(PMKAFAAPAYER[[#This Row],[ ]]="Payé",PMKAFAAPAYER[[#This Row],[31.12.2025]],0)</f>
        <v>0</v>
      </c>
      <c r="EE923" s="18">
        <f t="shared" si="227"/>
        <v>0</v>
      </c>
      <c r="EF923" s="11">
        <f t="shared" si="228"/>
        <v>0</v>
      </c>
      <c r="EG923" s="16">
        <f>+PMKAFAAPAYER[[#This Row],[CHF]]-PMKAFAAPAYER[[#This Row],[T2025]]</f>
        <v>0</v>
      </c>
    </row>
    <row r="924" spans="1:137" x14ac:dyDescent="0.3">
      <c r="A924" s="9">
        <f t="shared" si="229"/>
        <v>919</v>
      </c>
      <c r="B924" s="250"/>
      <c r="C924" s="251"/>
      <c r="D924" s="252"/>
      <c r="E924" s="253"/>
      <c r="F924" s="265">
        <f t="shared" si="215"/>
        <v>0</v>
      </c>
      <c r="G924" s="254"/>
      <c r="H924" s="255"/>
      <c r="I924" s="256"/>
      <c r="J924" s="14"/>
      <c r="K924" s="14"/>
      <c r="L924" s="14"/>
      <c r="N924" s="15"/>
      <c r="P924" s="258"/>
      <c r="Q924" s="259"/>
      <c r="R924" s="260"/>
      <c r="S924" s="166">
        <f>IF(PMKAFAAPAYER[[#This Row],[ ]]="Payé",PMKAFAAPAYER[[#This Row],[02.01.2025]],0)</f>
        <v>0</v>
      </c>
      <c r="T924" s="234"/>
      <c r="U924" s="166">
        <f>IF(PMKAFAAPAYER[[#This Row],[ ]]="Payé",PMKAFAAPAYER[[#This Row],[09.01.2025]],0)</f>
        <v>0</v>
      </c>
      <c r="V924" s="234"/>
      <c r="W924" s="166">
        <f>IF(PMKAFAAPAYER[[#This Row],[ ]]="Payé",PMKAFAAPAYER[[#This Row],[16.01.2025]],0)</f>
        <v>0</v>
      </c>
      <c r="X924" s="234"/>
      <c r="Y924" s="166">
        <f>IF(PMKAFAAPAYER[[#This Row],[ ]]="Payé",PMKAFAAPAYER[[#This Row],[23.01.2025]],0)</f>
        <v>0</v>
      </c>
      <c r="Z924" s="234"/>
      <c r="AA924" s="176">
        <f>IF(PMKAFAAPAYER[[#This Row],[ ]]="Payé",PMKAFAAPAYER[[#This Row],[30.01.2025]],0)</f>
        <v>0</v>
      </c>
      <c r="AB924" s="32">
        <f t="shared" si="216"/>
        <v>0</v>
      </c>
      <c r="AC924" s="234"/>
      <c r="AD924" s="166">
        <f>IF(PMKAFAAPAYER[[#This Row],[ ]]="Payé",PMKAFAAPAYER[[#This Row],[06.02.2025]],0)</f>
        <v>0</v>
      </c>
      <c r="AE924" s="234"/>
      <c r="AF924" s="166">
        <f>IF(PMKAFAAPAYER[[#This Row],[ ]]="Payé",PMKAFAAPAYER[[#This Row],[13.02.2025]],0)</f>
        <v>0</v>
      </c>
      <c r="AG924" s="234"/>
      <c r="AH924" s="166">
        <f>IF(PMKAFAAPAYER[[#This Row],[ ]]="Payé",PMKAFAAPAYER[[#This Row],[20.02.2025]],0)</f>
        <v>0</v>
      </c>
      <c r="AI924" s="234"/>
      <c r="AJ924" s="176">
        <f>IF(PMKAFAAPAYER[[#This Row],[ ]]="Payé",PMKAFAAPAYER[[#This Row],[27.02.2025]],0)</f>
        <v>0</v>
      </c>
      <c r="AK924" s="47">
        <f t="shared" si="217"/>
        <v>0</v>
      </c>
      <c r="AL924" s="162"/>
      <c r="AM924" s="166">
        <f>IF(PMKAFAAPAYER[[#This Row],[ ]]="Payé",PMKAFAAPAYER[[#This Row],[05.03.2025]],0)</f>
        <v>0</v>
      </c>
      <c r="AN924" s="161"/>
      <c r="AO924" s="166">
        <f>IF(PMKAFAAPAYER[[#This Row],[ ]]="Payé",PMKAFAAPAYER[[#This Row],[12.03.2025]],0)</f>
        <v>0</v>
      </c>
      <c r="AP924" s="161"/>
      <c r="AQ924" s="166">
        <f>IF(PMKAFAAPAYER[[#This Row],[ ]]="Payé",PMKAFAAPAYER[[#This Row],[19.03.2025]],0)</f>
        <v>0</v>
      </c>
      <c r="AR924" s="161"/>
      <c r="AS924" s="176">
        <f>IF(PMKAFAAPAYER[[#This Row],[ ]]="Payé",PMKAFAAPAYER[[#This Row],[26.03.2025]],0)</f>
        <v>0</v>
      </c>
      <c r="AT924" s="17">
        <f t="shared" si="218"/>
        <v>0</v>
      </c>
      <c r="AU924" s="162"/>
      <c r="AV924" s="166">
        <f>IF(PMKAFAAPAYER[[#This Row],[ ]]="Payé",PMKAFAAPAYER[[#This Row],[02.04.2025]],0)</f>
        <v>0</v>
      </c>
      <c r="AW924" s="161"/>
      <c r="AX924" s="166">
        <f>IF(PMKAFAAPAYER[[#This Row],[ ]]="Payé",PMKAFAAPAYER[[#This Row],[09.04.2025]],0)</f>
        <v>0</v>
      </c>
      <c r="AY924" s="161"/>
      <c r="AZ924" s="166">
        <f>IF(PMKAFAAPAYER[[#This Row],[ ]]="Payé",PMKAFAAPAYER[[#This Row],[16.04.2025]],0)</f>
        <v>0</v>
      </c>
      <c r="BA924" s="161"/>
      <c r="BB924" s="166">
        <f>IF(PMKAFAAPAYER[[#This Row],[ ]]="Payé",PMKAFAAPAYER[[#This Row],[23.04.2025]],0)</f>
        <v>0</v>
      </c>
      <c r="BC924" s="161"/>
      <c r="BD924" s="176">
        <f>IF(PMKAFAAPAYER[[#This Row],[ ]]="Payé",PMKAFAAPAYER[[#This Row],[30.04.2025]],0)</f>
        <v>0</v>
      </c>
      <c r="BE924" s="18">
        <f t="shared" si="219"/>
        <v>0</v>
      </c>
      <c r="BF924" s="162"/>
      <c r="BG924" s="166">
        <f>IF(PMKAFAAPAYER[[#This Row],[ ]]="Payé",PMKAFAAPAYER[[#This Row],[07.05.2025]],0)</f>
        <v>0</v>
      </c>
      <c r="BH924" s="161"/>
      <c r="BI924" s="166">
        <f>IF(PMKAFAAPAYER[[#This Row],[ ]]="Payé",PMKAFAAPAYER[[#This Row],[14.05.2025]],0)</f>
        <v>0</v>
      </c>
      <c r="BJ924" s="161"/>
      <c r="BK924" s="166">
        <f>IF(PMKAFAAPAYER[[#This Row],[ ]]="Payé",PMKAFAAPAYER[[#This Row],[21.05.2025]],0)</f>
        <v>0</v>
      </c>
      <c r="BL924" s="161"/>
      <c r="BM924" s="176">
        <f>IF(PMKAFAAPAYER[[#This Row],[ ]]="Payé",PMKAFAAPAYER[[#This Row],[28.05.2025]],0)</f>
        <v>0</v>
      </c>
      <c r="BN924" s="17">
        <f t="shared" si="220"/>
        <v>0</v>
      </c>
      <c r="BO924" s="162"/>
      <c r="BP924" s="166">
        <f>IF(PMKAFAAPAYER[[#This Row],[ ]]="Payé",PMKAFAAPAYER[[#This Row],[04.06.2025]],0)</f>
        <v>0</v>
      </c>
      <c r="BQ924" s="161"/>
      <c r="BR924" s="166">
        <f>IF(PMKAFAAPAYER[[#This Row],[ ]]="Payé",PMKAFAAPAYER[[#This Row],[11.06.2025]],0)</f>
        <v>0</v>
      </c>
      <c r="BS924" s="161"/>
      <c r="BT924" s="166">
        <f>IF(PMKAFAAPAYER[[#This Row],[ ]]="Payé",PMKAFAAPAYER[[#This Row],[18.06.2025]],0)</f>
        <v>0</v>
      </c>
      <c r="BU924" s="161"/>
      <c r="BV924" s="176">
        <f>IF(PMKAFAAPAYER[[#This Row],[ ]]="Payé",PMKAFAAPAYER[[#This Row],[25.06.2025]],0)</f>
        <v>0</v>
      </c>
      <c r="BW924" s="18">
        <f t="shared" si="221"/>
        <v>0</v>
      </c>
      <c r="BX924" s="162"/>
      <c r="BY924" s="166">
        <f>IF(PMKAFAAPAYER[[#This Row],[ ]]="Payé",PMKAFAAPAYER[[#This Row],[02.07.2025]],0)</f>
        <v>0</v>
      </c>
      <c r="BZ924" s="161"/>
      <c r="CA924" s="166">
        <f>IF(PMKAFAAPAYER[[#This Row],[ ]]="Payé",PMKAFAAPAYER[[#This Row],[09.07.2025]],0)</f>
        <v>0</v>
      </c>
      <c r="CB924" s="161"/>
      <c r="CC924" s="166">
        <f>IF(PMKAFAAPAYER[[#This Row],[ ]]="Payé",PMKAFAAPAYER[[#This Row],[16.07.2025]],0)</f>
        <v>0</v>
      </c>
      <c r="CD924" s="161"/>
      <c r="CE924" s="166">
        <f>IF(PMKAFAAPAYER[[#This Row],[ ]]="Payé",PMKAFAAPAYER[[#This Row],[23.07.2025]],0)</f>
        <v>0</v>
      </c>
      <c r="CF924" s="161"/>
      <c r="CG924" s="176">
        <f>IF(PMKAFAAPAYER[[#This Row],[ ]]="Payé",PMKAFAAPAYER[[#This Row],[30.07.2025]],0)</f>
        <v>0</v>
      </c>
      <c r="CH924" s="17">
        <f t="shared" si="222"/>
        <v>0</v>
      </c>
      <c r="CI924" s="162"/>
      <c r="CJ924" s="166">
        <f>IF(PMKAFAAPAYER[[#This Row],[ ]]="Payé",PMKAFAAPAYER[[#This Row],[06.08.2025]],0)</f>
        <v>0</v>
      </c>
      <c r="CK924" s="161"/>
      <c r="CL924" s="166">
        <f>IF(PMKAFAAPAYER[[#This Row],[ ]]="Payé",PMKAFAAPAYER[[#This Row],[13.08.2025]],0)</f>
        <v>0</v>
      </c>
      <c r="CM924" s="161"/>
      <c r="CN924" s="166">
        <f>IF(PMKAFAAPAYER[[#This Row],[ ]]="Payé",PMKAFAAPAYER[[#This Row],[20.08.2025]],0)</f>
        <v>0</v>
      </c>
      <c r="CO924" s="161"/>
      <c r="CP924" s="176">
        <f>IF(PMKAFAAPAYER[[#This Row],[ ]]="Payé",PMKAFAAPAYER[[#This Row],[27.08.2025]],0)</f>
        <v>0</v>
      </c>
      <c r="CQ924" s="18">
        <f t="shared" si="223"/>
        <v>0</v>
      </c>
      <c r="CR924" s="162"/>
      <c r="CS924" s="166">
        <f>IF(PMKAFAAPAYER[[#This Row],[ ]]="Payé",PMKAFAAPAYER[[#This Row],[03.09.2025]],0)</f>
        <v>0</v>
      </c>
      <c r="CT924" s="161"/>
      <c r="CU924" s="166">
        <f>IF(PMKAFAAPAYER[[#This Row],[ ]]="Payé",PMKAFAAPAYER[[#This Row],[10.09.2025]],0)</f>
        <v>0</v>
      </c>
      <c r="CV924" s="161"/>
      <c r="CW924" s="166">
        <f>IF(PMKAFAAPAYER[[#This Row],[ ]]="Payé",PMKAFAAPAYER[[#This Row],[17.09.2025]],0)</f>
        <v>0</v>
      </c>
      <c r="CX924" s="161"/>
      <c r="CY924" s="176">
        <f>IF(PMKAFAAPAYER[[#This Row],[ ]]="Payé",PMKAFAAPAYER[[#This Row],[24.09.2025]],0)</f>
        <v>0</v>
      </c>
      <c r="CZ924" s="17">
        <f t="shared" si="224"/>
        <v>0</v>
      </c>
      <c r="DA924" s="162"/>
      <c r="DB924" s="166">
        <f>IF(PMKAFAAPAYER[[#This Row],[ ]]="Payé",PMKAFAAPAYER[[#This Row],[01.10.2025]],0)</f>
        <v>0</v>
      </c>
      <c r="DC924" s="161"/>
      <c r="DD924" s="166">
        <f>IF(PMKAFAAPAYER[[#This Row],[ ]]="Payé",PMKAFAAPAYER[[#This Row],[08.10.2025]],0)</f>
        <v>0</v>
      </c>
      <c r="DE924" s="161"/>
      <c r="DF924" s="166">
        <f>IF(PMKAFAAPAYER[[#This Row],[ ]]="Payé",PMKAFAAPAYER[[#This Row],[15.10.2025]],0)</f>
        <v>0</v>
      </c>
      <c r="DG924" s="161"/>
      <c r="DH924" s="166">
        <f>IF(PMKAFAAPAYER[[#This Row],[ ]]="Payé",PMKAFAAPAYER[[#This Row],[22.10.2025]],0)</f>
        <v>0</v>
      </c>
      <c r="DI924" s="161"/>
      <c r="DJ924" s="176">
        <f>IF(PMKAFAAPAYER[[#This Row],[ ]]="Payé",PMKAFAAPAYER[[#This Row],[29.10.2025]],0)</f>
        <v>0</v>
      </c>
      <c r="DK924" s="18">
        <f t="shared" si="225"/>
        <v>0</v>
      </c>
      <c r="DL924" s="162"/>
      <c r="DM924" s="166">
        <f>IF(PMKAFAAPAYER[[#This Row],[ ]]="Payé",PMKAFAAPAYER[[#This Row],[05.11.2025]],0)</f>
        <v>0</v>
      </c>
      <c r="DN924" s="161"/>
      <c r="DO924" s="166">
        <f>IF(PMKAFAAPAYER[[#This Row],[ ]]="Payé",PMKAFAAPAYER[[#This Row],[12.11.2025]],0)</f>
        <v>0</v>
      </c>
      <c r="DP924" s="161"/>
      <c r="DQ924" s="166">
        <f>IF(PMKAFAAPAYER[[#This Row],[ ]]="Payé",PMKAFAAPAYER[[#This Row],[19.11.2025]],0)</f>
        <v>0</v>
      </c>
      <c r="DR924" s="161"/>
      <c r="DS924" s="176">
        <f>IF(PMKAFAAPAYER[[#This Row],[ ]]="Payé",PMKAFAAPAYER[[#This Row],[26.11.2025]],0)</f>
        <v>0</v>
      </c>
      <c r="DT924" s="17">
        <f t="shared" si="226"/>
        <v>0</v>
      </c>
      <c r="DU924" s="162"/>
      <c r="DV924" s="166">
        <f>IF(PMKAFAAPAYER[[#This Row],[ ]]="Payé",PMKAFAAPAYER[[#This Row],[03.12.2025]],0)</f>
        <v>0</v>
      </c>
      <c r="DW924" s="161"/>
      <c r="DX924" s="166">
        <f>IF(PMKAFAAPAYER[[#This Row],[ ]]="Payé",PMKAFAAPAYER[[#This Row],[10.12.2025]],0)</f>
        <v>0</v>
      </c>
      <c r="DY924" s="161"/>
      <c r="DZ924" s="166">
        <f>IF(PMKAFAAPAYER[[#This Row],[ ]]="Payé",PMKAFAAPAYER[[#This Row],[17.12.2025]],0)</f>
        <v>0</v>
      </c>
      <c r="EA924" s="161"/>
      <c r="EB924" s="166">
        <f>IF(PMKAFAAPAYER[[#This Row],[ ]]="Payé",PMKAFAAPAYER[[#This Row],[24.12.2025]],0)</f>
        <v>0</v>
      </c>
      <c r="EC924" s="161"/>
      <c r="ED924" s="176">
        <f>IF(PMKAFAAPAYER[[#This Row],[ ]]="Payé",PMKAFAAPAYER[[#This Row],[31.12.2025]],0)</f>
        <v>0</v>
      </c>
      <c r="EE924" s="18">
        <f t="shared" si="227"/>
        <v>0</v>
      </c>
      <c r="EF924" s="11">
        <f t="shared" si="228"/>
        <v>0</v>
      </c>
      <c r="EG924" s="16">
        <f>+PMKAFAAPAYER[[#This Row],[CHF]]-PMKAFAAPAYER[[#This Row],[T2025]]</f>
        <v>0</v>
      </c>
    </row>
    <row r="925" spans="1:137" x14ac:dyDescent="0.3">
      <c r="A925" s="9">
        <f t="shared" si="229"/>
        <v>920</v>
      </c>
      <c r="B925" s="250"/>
      <c r="C925" s="251"/>
      <c r="D925" s="252"/>
      <c r="E925" s="253"/>
      <c r="F925" s="265">
        <f t="shared" si="215"/>
        <v>0</v>
      </c>
      <c r="G925" s="254"/>
      <c r="H925" s="255"/>
      <c r="I925" s="256"/>
      <c r="J925" s="14"/>
      <c r="K925" s="14"/>
      <c r="L925" s="14"/>
      <c r="N925" s="15"/>
      <c r="P925" s="258"/>
      <c r="Q925" s="259"/>
      <c r="R925" s="260"/>
      <c r="S925" s="166">
        <f>IF(PMKAFAAPAYER[[#This Row],[ ]]="Payé",PMKAFAAPAYER[[#This Row],[02.01.2025]],0)</f>
        <v>0</v>
      </c>
      <c r="T925" s="234"/>
      <c r="U925" s="166">
        <f>IF(PMKAFAAPAYER[[#This Row],[ ]]="Payé",PMKAFAAPAYER[[#This Row],[09.01.2025]],0)</f>
        <v>0</v>
      </c>
      <c r="V925" s="234"/>
      <c r="W925" s="166">
        <f>IF(PMKAFAAPAYER[[#This Row],[ ]]="Payé",PMKAFAAPAYER[[#This Row],[16.01.2025]],0)</f>
        <v>0</v>
      </c>
      <c r="X925" s="234"/>
      <c r="Y925" s="166">
        <f>IF(PMKAFAAPAYER[[#This Row],[ ]]="Payé",PMKAFAAPAYER[[#This Row],[23.01.2025]],0)</f>
        <v>0</v>
      </c>
      <c r="Z925" s="234"/>
      <c r="AA925" s="176">
        <f>IF(PMKAFAAPAYER[[#This Row],[ ]]="Payé",PMKAFAAPAYER[[#This Row],[30.01.2025]],0)</f>
        <v>0</v>
      </c>
      <c r="AB925" s="32">
        <f t="shared" si="216"/>
        <v>0</v>
      </c>
      <c r="AC925" s="234"/>
      <c r="AD925" s="166">
        <f>IF(PMKAFAAPAYER[[#This Row],[ ]]="Payé",PMKAFAAPAYER[[#This Row],[06.02.2025]],0)</f>
        <v>0</v>
      </c>
      <c r="AE925" s="234"/>
      <c r="AF925" s="166">
        <f>IF(PMKAFAAPAYER[[#This Row],[ ]]="Payé",PMKAFAAPAYER[[#This Row],[13.02.2025]],0)</f>
        <v>0</v>
      </c>
      <c r="AG925" s="234"/>
      <c r="AH925" s="166">
        <f>IF(PMKAFAAPAYER[[#This Row],[ ]]="Payé",PMKAFAAPAYER[[#This Row],[20.02.2025]],0)</f>
        <v>0</v>
      </c>
      <c r="AI925" s="234"/>
      <c r="AJ925" s="176">
        <f>IF(PMKAFAAPAYER[[#This Row],[ ]]="Payé",PMKAFAAPAYER[[#This Row],[27.02.2025]],0)</f>
        <v>0</v>
      </c>
      <c r="AK925" s="47">
        <f t="shared" si="217"/>
        <v>0</v>
      </c>
      <c r="AL925" s="162"/>
      <c r="AM925" s="166">
        <f>IF(PMKAFAAPAYER[[#This Row],[ ]]="Payé",PMKAFAAPAYER[[#This Row],[05.03.2025]],0)</f>
        <v>0</v>
      </c>
      <c r="AN925" s="161"/>
      <c r="AO925" s="166">
        <f>IF(PMKAFAAPAYER[[#This Row],[ ]]="Payé",PMKAFAAPAYER[[#This Row],[12.03.2025]],0)</f>
        <v>0</v>
      </c>
      <c r="AP925" s="161"/>
      <c r="AQ925" s="166">
        <f>IF(PMKAFAAPAYER[[#This Row],[ ]]="Payé",PMKAFAAPAYER[[#This Row],[19.03.2025]],0)</f>
        <v>0</v>
      </c>
      <c r="AR925" s="161"/>
      <c r="AS925" s="176">
        <f>IF(PMKAFAAPAYER[[#This Row],[ ]]="Payé",PMKAFAAPAYER[[#This Row],[26.03.2025]],0)</f>
        <v>0</v>
      </c>
      <c r="AT925" s="17">
        <f t="shared" si="218"/>
        <v>0</v>
      </c>
      <c r="AU925" s="162"/>
      <c r="AV925" s="166">
        <f>IF(PMKAFAAPAYER[[#This Row],[ ]]="Payé",PMKAFAAPAYER[[#This Row],[02.04.2025]],0)</f>
        <v>0</v>
      </c>
      <c r="AW925" s="161"/>
      <c r="AX925" s="166">
        <f>IF(PMKAFAAPAYER[[#This Row],[ ]]="Payé",PMKAFAAPAYER[[#This Row],[09.04.2025]],0)</f>
        <v>0</v>
      </c>
      <c r="AY925" s="161"/>
      <c r="AZ925" s="166">
        <f>IF(PMKAFAAPAYER[[#This Row],[ ]]="Payé",PMKAFAAPAYER[[#This Row],[16.04.2025]],0)</f>
        <v>0</v>
      </c>
      <c r="BA925" s="161"/>
      <c r="BB925" s="166">
        <f>IF(PMKAFAAPAYER[[#This Row],[ ]]="Payé",PMKAFAAPAYER[[#This Row],[23.04.2025]],0)</f>
        <v>0</v>
      </c>
      <c r="BC925" s="161"/>
      <c r="BD925" s="176">
        <f>IF(PMKAFAAPAYER[[#This Row],[ ]]="Payé",PMKAFAAPAYER[[#This Row],[30.04.2025]],0)</f>
        <v>0</v>
      </c>
      <c r="BE925" s="18">
        <f t="shared" si="219"/>
        <v>0</v>
      </c>
      <c r="BF925" s="162"/>
      <c r="BG925" s="166">
        <f>IF(PMKAFAAPAYER[[#This Row],[ ]]="Payé",PMKAFAAPAYER[[#This Row],[07.05.2025]],0)</f>
        <v>0</v>
      </c>
      <c r="BH925" s="161"/>
      <c r="BI925" s="166">
        <f>IF(PMKAFAAPAYER[[#This Row],[ ]]="Payé",PMKAFAAPAYER[[#This Row],[14.05.2025]],0)</f>
        <v>0</v>
      </c>
      <c r="BJ925" s="161"/>
      <c r="BK925" s="166">
        <f>IF(PMKAFAAPAYER[[#This Row],[ ]]="Payé",PMKAFAAPAYER[[#This Row],[21.05.2025]],0)</f>
        <v>0</v>
      </c>
      <c r="BL925" s="161"/>
      <c r="BM925" s="176">
        <f>IF(PMKAFAAPAYER[[#This Row],[ ]]="Payé",PMKAFAAPAYER[[#This Row],[28.05.2025]],0)</f>
        <v>0</v>
      </c>
      <c r="BN925" s="17">
        <f t="shared" si="220"/>
        <v>0</v>
      </c>
      <c r="BO925" s="162"/>
      <c r="BP925" s="166">
        <f>IF(PMKAFAAPAYER[[#This Row],[ ]]="Payé",PMKAFAAPAYER[[#This Row],[04.06.2025]],0)</f>
        <v>0</v>
      </c>
      <c r="BQ925" s="161"/>
      <c r="BR925" s="166">
        <f>IF(PMKAFAAPAYER[[#This Row],[ ]]="Payé",PMKAFAAPAYER[[#This Row],[11.06.2025]],0)</f>
        <v>0</v>
      </c>
      <c r="BS925" s="161"/>
      <c r="BT925" s="166">
        <f>IF(PMKAFAAPAYER[[#This Row],[ ]]="Payé",PMKAFAAPAYER[[#This Row],[18.06.2025]],0)</f>
        <v>0</v>
      </c>
      <c r="BU925" s="161"/>
      <c r="BV925" s="176">
        <f>IF(PMKAFAAPAYER[[#This Row],[ ]]="Payé",PMKAFAAPAYER[[#This Row],[25.06.2025]],0)</f>
        <v>0</v>
      </c>
      <c r="BW925" s="18">
        <f t="shared" si="221"/>
        <v>0</v>
      </c>
      <c r="BX925" s="162"/>
      <c r="BY925" s="166">
        <f>IF(PMKAFAAPAYER[[#This Row],[ ]]="Payé",PMKAFAAPAYER[[#This Row],[02.07.2025]],0)</f>
        <v>0</v>
      </c>
      <c r="BZ925" s="161"/>
      <c r="CA925" s="166">
        <f>IF(PMKAFAAPAYER[[#This Row],[ ]]="Payé",PMKAFAAPAYER[[#This Row],[09.07.2025]],0)</f>
        <v>0</v>
      </c>
      <c r="CB925" s="161"/>
      <c r="CC925" s="166">
        <f>IF(PMKAFAAPAYER[[#This Row],[ ]]="Payé",PMKAFAAPAYER[[#This Row],[16.07.2025]],0)</f>
        <v>0</v>
      </c>
      <c r="CD925" s="161"/>
      <c r="CE925" s="166">
        <f>IF(PMKAFAAPAYER[[#This Row],[ ]]="Payé",PMKAFAAPAYER[[#This Row],[23.07.2025]],0)</f>
        <v>0</v>
      </c>
      <c r="CF925" s="161"/>
      <c r="CG925" s="176">
        <f>IF(PMKAFAAPAYER[[#This Row],[ ]]="Payé",PMKAFAAPAYER[[#This Row],[30.07.2025]],0)</f>
        <v>0</v>
      </c>
      <c r="CH925" s="17">
        <f t="shared" si="222"/>
        <v>0</v>
      </c>
      <c r="CI925" s="162"/>
      <c r="CJ925" s="166">
        <f>IF(PMKAFAAPAYER[[#This Row],[ ]]="Payé",PMKAFAAPAYER[[#This Row],[06.08.2025]],0)</f>
        <v>0</v>
      </c>
      <c r="CK925" s="161"/>
      <c r="CL925" s="166">
        <f>IF(PMKAFAAPAYER[[#This Row],[ ]]="Payé",PMKAFAAPAYER[[#This Row],[13.08.2025]],0)</f>
        <v>0</v>
      </c>
      <c r="CM925" s="161"/>
      <c r="CN925" s="166">
        <f>IF(PMKAFAAPAYER[[#This Row],[ ]]="Payé",PMKAFAAPAYER[[#This Row],[20.08.2025]],0)</f>
        <v>0</v>
      </c>
      <c r="CO925" s="161"/>
      <c r="CP925" s="176">
        <f>IF(PMKAFAAPAYER[[#This Row],[ ]]="Payé",PMKAFAAPAYER[[#This Row],[27.08.2025]],0)</f>
        <v>0</v>
      </c>
      <c r="CQ925" s="18">
        <f t="shared" si="223"/>
        <v>0</v>
      </c>
      <c r="CR925" s="162"/>
      <c r="CS925" s="166">
        <f>IF(PMKAFAAPAYER[[#This Row],[ ]]="Payé",PMKAFAAPAYER[[#This Row],[03.09.2025]],0)</f>
        <v>0</v>
      </c>
      <c r="CT925" s="161"/>
      <c r="CU925" s="166">
        <f>IF(PMKAFAAPAYER[[#This Row],[ ]]="Payé",PMKAFAAPAYER[[#This Row],[10.09.2025]],0)</f>
        <v>0</v>
      </c>
      <c r="CV925" s="161"/>
      <c r="CW925" s="166">
        <f>IF(PMKAFAAPAYER[[#This Row],[ ]]="Payé",PMKAFAAPAYER[[#This Row],[17.09.2025]],0)</f>
        <v>0</v>
      </c>
      <c r="CX925" s="161"/>
      <c r="CY925" s="176">
        <f>IF(PMKAFAAPAYER[[#This Row],[ ]]="Payé",PMKAFAAPAYER[[#This Row],[24.09.2025]],0)</f>
        <v>0</v>
      </c>
      <c r="CZ925" s="17">
        <f t="shared" si="224"/>
        <v>0</v>
      </c>
      <c r="DA925" s="162"/>
      <c r="DB925" s="166">
        <f>IF(PMKAFAAPAYER[[#This Row],[ ]]="Payé",PMKAFAAPAYER[[#This Row],[01.10.2025]],0)</f>
        <v>0</v>
      </c>
      <c r="DC925" s="161"/>
      <c r="DD925" s="166">
        <f>IF(PMKAFAAPAYER[[#This Row],[ ]]="Payé",PMKAFAAPAYER[[#This Row],[08.10.2025]],0)</f>
        <v>0</v>
      </c>
      <c r="DE925" s="161"/>
      <c r="DF925" s="166">
        <f>IF(PMKAFAAPAYER[[#This Row],[ ]]="Payé",PMKAFAAPAYER[[#This Row],[15.10.2025]],0)</f>
        <v>0</v>
      </c>
      <c r="DG925" s="161"/>
      <c r="DH925" s="166">
        <f>IF(PMKAFAAPAYER[[#This Row],[ ]]="Payé",PMKAFAAPAYER[[#This Row],[22.10.2025]],0)</f>
        <v>0</v>
      </c>
      <c r="DI925" s="161"/>
      <c r="DJ925" s="176">
        <f>IF(PMKAFAAPAYER[[#This Row],[ ]]="Payé",PMKAFAAPAYER[[#This Row],[29.10.2025]],0)</f>
        <v>0</v>
      </c>
      <c r="DK925" s="18">
        <f t="shared" si="225"/>
        <v>0</v>
      </c>
      <c r="DL925" s="162"/>
      <c r="DM925" s="166">
        <f>IF(PMKAFAAPAYER[[#This Row],[ ]]="Payé",PMKAFAAPAYER[[#This Row],[05.11.2025]],0)</f>
        <v>0</v>
      </c>
      <c r="DN925" s="161"/>
      <c r="DO925" s="166">
        <f>IF(PMKAFAAPAYER[[#This Row],[ ]]="Payé",PMKAFAAPAYER[[#This Row],[12.11.2025]],0)</f>
        <v>0</v>
      </c>
      <c r="DP925" s="161"/>
      <c r="DQ925" s="166">
        <f>IF(PMKAFAAPAYER[[#This Row],[ ]]="Payé",PMKAFAAPAYER[[#This Row],[19.11.2025]],0)</f>
        <v>0</v>
      </c>
      <c r="DR925" s="161"/>
      <c r="DS925" s="176">
        <f>IF(PMKAFAAPAYER[[#This Row],[ ]]="Payé",PMKAFAAPAYER[[#This Row],[26.11.2025]],0)</f>
        <v>0</v>
      </c>
      <c r="DT925" s="17">
        <f t="shared" si="226"/>
        <v>0</v>
      </c>
      <c r="DU925" s="162"/>
      <c r="DV925" s="166">
        <f>IF(PMKAFAAPAYER[[#This Row],[ ]]="Payé",PMKAFAAPAYER[[#This Row],[03.12.2025]],0)</f>
        <v>0</v>
      </c>
      <c r="DW925" s="161"/>
      <c r="DX925" s="166">
        <f>IF(PMKAFAAPAYER[[#This Row],[ ]]="Payé",PMKAFAAPAYER[[#This Row],[10.12.2025]],0)</f>
        <v>0</v>
      </c>
      <c r="DY925" s="161"/>
      <c r="DZ925" s="166">
        <f>IF(PMKAFAAPAYER[[#This Row],[ ]]="Payé",PMKAFAAPAYER[[#This Row],[17.12.2025]],0)</f>
        <v>0</v>
      </c>
      <c r="EA925" s="161"/>
      <c r="EB925" s="166">
        <f>IF(PMKAFAAPAYER[[#This Row],[ ]]="Payé",PMKAFAAPAYER[[#This Row],[24.12.2025]],0)</f>
        <v>0</v>
      </c>
      <c r="EC925" s="161"/>
      <c r="ED925" s="176">
        <f>IF(PMKAFAAPAYER[[#This Row],[ ]]="Payé",PMKAFAAPAYER[[#This Row],[31.12.2025]],0)</f>
        <v>0</v>
      </c>
      <c r="EE925" s="18">
        <f t="shared" si="227"/>
        <v>0</v>
      </c>
      <c r="EF925" s="11">
        <f t="shared" si="228"/>
        <v>0</v>
      </c>
      <c r="EG925" s="16">
        <f>+PMKAFAAPAYER[[#This Row],[CHF]]-PMKAFAAPAYER[[#This Row],[T2025]]</f>
        <v>0</v>
      </c>
    </row>
    <row r="926" spans="1:137" x14ac:dyDescent="0.3">
      <c r="A926" s="9">
        <f t="shared" si="229"/>
        <v>921</v>
      </c>
      <c r="B926" s="250"/>
      <c r="C926" s="251"/>
      <c r="D926" s="252"/>
      <c r="E926" s="253"/>
      <c r="F926" s="265">
        <f t="shared" si="215"/>
        <v>0</v>
      </c>
      <c r="G926" s="254"/>
      <c r="H926" s="255"/>
      <c r="I926" s="256"/>
      <c r="J926" s="14"/>
      <c r="K926" s="14"/>
      <c r="L926" s="14"/>
      <c r="N926" s="15"/>
      <c r="P926" s="258"/>
      <c r="Q926" s="259"/>
      <c r="R926" s="260"/>
      <c r="S926" s="166">
        <f>IF(PMKAFAAPAYER[[#This Row],[ ]]="Payé",PMKAFAAPAYER[[#This Row],[02.01.2025]],0)</f>
        <v>0</v>
      </c>
      <c r="T926" s="234"/>
      <c r="U926" s="166">
        <f>IF(PMKAFAAPAYER[[#This Row],[ ]]="Payé",PMKAFAAPAYER[[#This Row],[09.01.2025]],0)</f>
        <v>0</v>
      </c>
      <c r="V926" s="234"/>
      <c r="W926" s="166">
        <f>IF(PMKAFAAPAYER[[#This Row],[ ]]="Payé",PMKAFAAPAYER[[#This Row],[16.01.2025]],0)</f>
        <v>0</v>
      </c>
      <c r="X926" s="234"/>
      <c r="Y926" s="166">
        <f>IF(PMKAFAAPAYER[[#This Row],[ ]]="Payé",PMKAFAAPAYER[[#This Row],[23.01.2025]],0)</f>
        <v>0</v>
      </c>
      <c r="Z926" s="234"/>
      <c r="AA926" s="176">
        <f>IF(PMKAFAAPAYER[[#This Row],[ ]]="Payé",PMKAFAAPAYER[[#This Row],[30.01.2025]],0)</f>
        <v>0</v>
      </c>
      <c r="AB926" s="32">
        <f t="shared" si="216"/>
        <v>0</v>
      </c>
      <c r="AC926" s="234"/>
      <c r="AD926" s="166">
        <f>IF(PMKAFAAPAYER[[#This Row],[ ]]="Payé",PMKAFAAPAYER[[#This Row],[06.02.2025]],0)</f>
        <v>0</v>
      </c>
      <c r="AE926" s="234"/>
      <c r="AF926" s="166">
        <f>IF(PMKAFAAPAYER[[#This Row],[ ]]="Payé",PMKAFAAPAYER[[#This Row],[13.02.2025]],0)</f>
        <v>0</v>
      </c>
      <c r="AG926" s="234"/>
      <c r="AH926" s="166">
        <f>IF(PMKAFAAPAYER[[#This Row],[ ]]="Payé",PMKAFAAPAYER[[#This Row],[20.02.2025]],0)</f>
        <v>0</v>
      </c>
      <c r="AI926" s="234"/>
      <c r="AJ926" s="176">
        <f>IF(PMKAFAAPAYER[[#This Row],[ ]]="Payé",PMKAFAAPAYER[[#This Row],[27.02.2025]],0)</f>
        <v>0</v>
      </c>
      <c r="AK926" s="47">
        <f t="shared" si="217"/>
        <v>0</v>
      </c>
      <c r="AL926" s="162"/>
      <c r="AM926" s="166">
        <f>IF(PMKAFAAPAYER[[#This Row],[ ]]="Payé",PMKAFAAPAYER[[#This Row],[05.03.2025]],0)</f>
        <v>0</v>
      </c>
      <c r="AN926" s="161"/>
      <c r="AO926" s="166">
        <f>IF(PMKAFAAPAYER[[#This Row],[ ]]="Payé",PMKAFAAPAYER[[#This Row],[12.03.2025]],0)</f>
        <v>0</v>
      </c>
      <c r="AP926" s="161"/>
      <c r="AQ926" s="166">
        <f>IF(PMKAFAAPAYER[[#This Row],[ ]]="Payé",PMKAFAAPAYER[[#This Row],[19.03.2025]],0)</f>
        <v>0</v>
      </c>
      <c r="AR926" s="161"/>
      <c r="AS926" s="176">
        <f>IF(PMKAFAAPAYER[[#This Row],[ ]]="Payé",PMKAFAAPAYER[[#This Row],[26.03.2025]],0)</f>
        <v>0</v>
      </c>
      <c r="AT926" s="17">
        <f t="shared" si="218"/>
        <v>0</v>
      </c>
      <c r="AU926" s="162"/>
      <c r="AV926" s="166">
        <f>IF(PMKAFAAPAYER[[#This Row],[ ]]="Payé",PMKAFAAPAYER[[#This Row],[02.04.2025]],0)</f>
        <v>0</v>
      </c>
      <c r="AW926" s="161"/>
      <c r="AX926" s="166">
        <f>IF(PMKAFAAPAYER[[#This Row],[ ]]="Payé",PMKAFAAPAYER[[#This Row],[09.04.2025]],0)</f>
        <v>0</v>
      </c>
      <c r="AY926" s="161"/>
      <c r="AZ926" s="166">
        <f>IF(PMKAFAAPAYER[[#This Row],[ ]]="Payé",PMKAFAAPAYER[[#This Row],[16.04.2025]],0)</f>
        <v>0</v>
      </c>
      <c r="BA926" s="161"/>
      <c r="BB926" s="166">
        <f>IF(PMKAFAAPAYER[[#This Row],[ ]]="Payé",PMKAFAAPAYER[[#This Row],[23.04.2025]],0)</f>
        <v>0</v>
      </c>
      <c r="BC926" s="161"/>
      <c r="BD926" s="176">
        <f>IF(PMKAFAAPAYER[[#This Row],[ ]]="Payé",PMKAFAAPAYER[[#This Row],[30.04.2025]],0)</f>
        <v>0</v>
      </c>
      <c r="BE926" s="18">
        <f t="shared" si="219"/>
        <v>0</v>
      </c>
      <c r="BF926" s="162"/>
      <c r="BG926" s="166">
        <f>IF(PMKAFAAPAYER[[#This Row],[ ]]="Payé",PMKAFAAPAYER[[#This Row],[07.05.2025]],0)</f>
        <v>0</v>
      </c>
      <c r="BH926" s="161"/>
      <c r="BI926" s="166">
        <f>IF(PMKAFAAPAYER[[#This Row],[ ]]="Payé",PMKAFAAPAYER[[#This Row],[14.05.2025]],0)</f>
        <v>0</v>
      </c>
      <c r="BJ926" s="161"/>
      <c r="BK926" s="166">
        <f>IF(PMKAFAAPAYER[[#This Row],[ ]]="Payé",PMKAFAAPAYER[[#This Row],[21.05.2025]],0)</f>
        <v>0</v>
      </c>
      <c r="BL926" s="161"/>
      <c r="BM926" s="176">
        <f>IF(PMKAFAAPAYER[[#This Row],[ ]]="Payé",PMKAFAAPAYER[[#This Row],[28.05.2025]],0)</f>
        <v>0</v>
      </c>
      <c r="BN926" s="17">
        <f t="shared" si="220"/>
        <v>0</v>
      </c>
      <c r="BO926" s="162"/>
      <c r="BP926" s="166">
        <f>IF(PMKAFAAPAYER[[#This Row],[ ]]="Payé",PMKAFAAPAYER[[#This Row],[04.06.2025]],0)</f>
        <v>0</v>
      </c>
      <c r="BQ926" s="161"/>
      <c r="BR926" s="166">
        <f>IF(PMKAFAAPAYER[[#This Row],[ ]]="Payé",PMKAFAAPAYER[[#This Row],[11.06.2025]],0)</f>
        <v>0</v>
      </c>
      <c r="BS926" s="161"/>
      <c r="BT926" s="166">
        <f>IF(PMKAFAAPAYER[[#This Row],[ ]]="Payé",PMKAFAAPAYER[[#This Row],[18.06.2025]],0)</f>
        <v>0</v>
      </c>
      <c r="BU926" s="161"/>
      <c r="BV926" s="176">
        <f>IF(PMKAFAAPAYER[[#This Row],[ ]]="Payé",PMKAFAAPAYER[[#This Row],[25.06.2025]],0)</f>
        <v>0</v>
      </c>
      <c r="BW926" s="18">
        <f t="shared" si="221"/>
        <v>0</v>
      </c>
      <c r="BX926" s="162"/>
      <c r="BY926" s="166">
        <f>IF(PMKAFAAPAYER[[#This Row],[ ]]="Payé",PMKAFAAPAYER[[#This Row],[02.07.2025]],0)</f>
        <v>0</v>
      </c>
      <c r="BZ926" s="161"/>
      <c r="CA926" s="166">
        <f>IF(PMKAFAAPAYER[[#This Row],[ ]]="Payé",PMKAFAAPAYER[[#This Row],[09.07.2025]],0)</f>
        <v>0</v>
      </c>
      <c r="CB926" s="161"/>
      <c r="CC926" s="166">
        <f>IF(PMKAFAAPAYER[[#This Row],[ ]]="Payé",PMKAFAAPAYER[[#This Row],[16.07.2025]],0)</f>
        <v>0</v>
      </c>
      <c r="CD926" s="161"/>
      <c r="CE926" s="166">
        <f>IF(PMKAFAAPAYER[[#This Row],[ ]]="Payé",PMKAFAAPAYER[[#This Row],[23.07.2025]],0)</f>
        <v>0</v>
      </c>
      <c r="CF926" s="161"/>
      <c r="CG926" s="176">
        <f>IF(PMKAFAAPAYER[[#This Row],[ ]]="Payé",PMKAFAAPAYER[[#This Row],[30.07.2025]],0)</f>
        <v>0</v>
      </c>
      <c r="CH926" s="17">
        <f t="shared" si="222"/>
        <v>0</v>
      </c>
      <c r="CI926" s="162"/>
      <c r="CJ926" s="166">
        <f>IF(PMKAFAAPAYER[[#This Row],[ ]]="Payé",PMKAFAAPAYER[[#This Row],[06.08.2025]],0)</f>
        <v>0</v>
      </c>
      <c r="CK926" s="161"/>
      <c r="CL926" s="166">
        <f>IF(PMKAFAAPAYER[[#This Row],[ ]]="Payé",PMKAFAAPAYER[[#This Row],[13.08.2025]],0)</f>
        <v>0</v>
      </c>
      <c r="CM926" s="161"/>
      <c r="CN926" s="166">
        <f>IF(PMKAFAAPAYER[[#This Row],[ ]]="Payé",PMKAFAAPAYER[[#This Row],[20.08.2025]],0)</f>
        <v>0</v>
      </c>
      <c r="CO926" s="161"/>
      <c r="CP926" s="176">
        <f>IF(PMKAFAAPAYER[[#This Row],[ ]]="Payé",PMKAFAAPAYER[[#This Row],[27.08.2025]],0)</f>
        <v>0</v>
      </c>
      <c r="CQ926" s="18">
        <f t="shared" si="223"/>
        <v>0</v>
      </c>
      <c r="CR926" s="162"/>
      <c r="CS926" s="166">
        <f>IF(PMKAFAAPAYER[[#This Row],[ ]]="Payé",PMKAFAAPAYER[[#This Row],[03.09.2025]],0)</f>
        <v>0</v>
      </c>
      <c r="CT926" s="161"/>
      <c r="CU926" s="166">
        <f>IF(PMKAFAAPAYER[[#This Row],[ ]]="Payé",PMKAFAAPAYER[[#This Row],[10.09.2025]],0)</f>
        <v>0</v>
      </c>
      <c r="CV926" s="161"/>
      <c r="CW926" s="166">
        <f>IF(PMKAFAAPAYER[[#This Row],[ ]]="Payé",PMKAFAAPAYER[[#This Row],[17.09.2025]],0)</f>
        <v>0</v>
      </c>
      <c r="CX926" s="161"/>
      <c r="CY926" s="176">
        <f>IF(PMKAFAAPAYER[[#This Row],[ ]]="Payé",PMKAFAAPAYER[[#This Row],[24.09.2025]],0)</f>
        <v>0</v>
      </c>
      <c r="CZ926" s="17">
        <f t="shared" si="224"/>
        <v>0</v>
      </c>
      <c r="DA926" s="162"/>
      <c r="DB926" s="166">
        <f>IF(PMKAFAAPAYER[[#This Row],[ ]]="Payé",PMKAFAAPAYER[[#This Row],[01.10.2025]],0)</f>
        <v>0</v>
      </c>
      <c r="DC926" s="161"/>
      <c r="DD926" s="166">
        <f>IF(PMKAFAAPAYER[[#This Row],[ ]]="Payé",PMKAFAAPAYER[[#This Row],[08.10.2025]],0)</f>
        <v>0</v>
      </c>
      <c r="DE926" s="161"/>
      <c r="DF926" s="166">
        <f>IF(PMKAFAAPAYER[[#This Row],[ ]]="Payé",PMKAFAAPAYER[[#This Row],[15.10.2025]],0)</f>
        <v>0</v>
      </c>
      <c r="DG926" s="161"/>
      <c r="DH926" s="166">
        <f>IF(PMKAFAAPAYER[[#This Row],[ ]]="Payé",PMKAFAAPAYER[[#This Row],[22.10.2025]],0)</f>
        <v>0</v>
      </c>
      <c r="DI926" s="161"/>
      <c r="DJ926" s="176">
        <f>IF(PMKAFAAPAYER[[#This Row],[ ]]="Payé",PMKAFAAPAYER[[#This Row],[29.10.2025]],0)</f>
        <v>0</v>
      </c>
      <c r="DK926" s="18">
        <f t="shared" si="225"/>
        <v>0</v>
      </c>
      <c r="DL926" s="162"/>
      <c r="DM926" s="166">
        <f>IF(PMKAFAAPAYER[[#This Row],[ ]]="Payé",PMKAFAAPAYER[[#This Row],[05.11.2025]],0)</f>
        <v>0</v>
      </c>
      <c r="DN926" s="161"/>
      <c r="DO926" s="166">
        <f>IF(PMKAFAAPAYER[[#This Row],[ ]]="Payé",PMKAFAAPAYER[[#This Row],[12.11.2025]],0)</f>
        <v>0</v>
      </c>
      <c r="DP926" s="161"/>
      <c r="DQ926" s="166">
        <f>IF(PMKAFAAPAYER[[#This Row],[ ]]="Payé",PMKAFAAPAYER[[#This Row],[19.11.2025]],0)</f>
        <v>0</v>
      </c>
      <c r="DR926" s="161"/>
      <c r="DS926" s="176">
        <f>IF(PMKAFAAPAYER[[#This Row],[ ]]="Payé",PMKAFAAPAYER[[#This Row],[26.11.2025]],0)</f>
        <v>0</v>
      </c>
      <c r="DT926" s="17">
        <f t="shared" si="226"/>
        <v>0</v>
      </c>
      <c r="DU926" s="162"/>
      <c r="DV926" s="166">
        <f>IF(PMKAFAAPAYER[[#This Row],[ ]]="Payé",PMKAFAAPAYER[[#This Row],[03.12.2025]],0)</f>
        <v>0</v>
      </c>
      <c r="DW926" s="161"/>
      <c r="DX926" s="166">
        <f>IF(PMKAFAAPAYER[[#This Row],[ ]]="Payé",PMKAFAAPAYER[[#This Row],[10.12.2025]],0)</f>
        <v>0</v>
      </c>
      <c r="DY926" s="161"/>
      <c r="DZ926" s="166">
        <f>IF(PMKAFAAPAYER[[#This Row],[ ]]="Payé",PMKAFAAPAYER[[#This Row],[17.12.2025]],0)</f>
        <v>0</v>
      </c>
      <c r="EA926" s="161"/>
      <c r="EB926" s="166">
        <f>IF(PMKAFAAPAYER[[#This Row],[ ]]="Payé",PMKAFAAPAYER[[#This Row],[24.12.2025]],0)</f>
        <v>0</v>
      </c>
      <c r="EC926" s="161"/>
      <c r="ED926" s="176">
        <f>IF(PMKAFAAPAYER[[#This Row],[ ]]="Payé",PMKAFAAPAYER[[#This Row],[31.12.2025]],0)</f>
        <v>0</v>
      </c>
      <c r="EE926" s="18">
        <f t="shared" si="227"/>
        <v>0</v>
      </c>
      <c r="EF926" s="11">
        <f t="shared" si="228"/>
        <v>0</v>
      </c>
      <c r="EG926" s="16">
        <f>+PMKAFAAPAYER[[#This Row],[CHF]]-PMKAFAAPAYER[[#This Row],[T2025]]</f>
        <v>0</v>
      </c>
    </row>
    <row r="927" spans="1:137" x14ac:dyDescent="0.3">
      <c r="A927" s="9">
        <f t="shared" si="229"/>
        <v>922</v>
      </c>
      <c r="B927" s="250"/>
      <c r="C927" s="251"/>
      <c r="D927" s="252"/>
      <c r="E927" s="253"/>
      <c r="F927" s="265">
        <f t="shared" si="215"/>
        <v>0</v>
      </c>
      <c r="G927" s="254"/>
      <c r="H927" s="255"/>
      <c r="I927" s="256"/>
      <c r="J927" s="14"/>
      <c r="K927" s="14"/>
      <c r="L927" s="14"/>
      <c r="N927" s="15"/>
      <c r="P927" s="258"/>
      <c r="Q927" s="259"/>
      <c r="R927" s="260"/>
      <c r="S927" s="166">
        <f>IF(PMKAFAAPAYER[[#This Row],[ ]]="Payé",PMKAFAAPAYER[[#This Row],[02.01.2025]],0)</f>
        <v>0</v>
      </c>
      <c r="T927" s="234"/>
      <c r="U927" s="166">
        <f>IF(PMKAFAAPAYER[[#This Row],[ ]]="Payé",PMKAFAAPAYER[[#This Row],[09.01.2025]],0)</f>
        <v>0</v>
      </c>
      <c r="V927" s="234"/>
      <c r="W927" s="166">
        <f>IF(PMKAFAAPAYER[[#This Row],[ ]]="Payé",PMKAFAAPAYER[[#This Row],[16.01.2025]],0)</f>
        <v>0</v>
      </c>
      <c r="X927" s="234"/>
      <c r="Y927" s="166">
        <f>IF(PMKAFAAPAYER[[#This Row],[ ]]="Payé",PMKAFAAPAYER[[#This Row],[23.01.2025]],0)</f>
        <v>0</v>
      </c>
      <c r="Z927" s="234"/>
      <c r="AA927" s="176">
        <f>IF(PMKAFAAPAYER[[#This Row],[ ]]="Payé",PMKAFAAPAYER[[#This Row],[30.01.2025]],0)</f>
        <v>0</v>
      </c>
      <c r="AB927" s="32">
        <f t="shared" si="216"/>
        <v>0</v>
      </c>
      <c r="AC927" s="234"/>
      <c r="AD927" s="166">
        <f>IF(PMKAFAAPAYER[[#This Row],[ ]]="Payé",PMKAFAAPAYER[[#This Row],[06.02.2025]],0)</f>
        <v>0</v>
      </c>
      <c r="AE927" s="234"/>
      <c r="AF927" s="166">
        <f>IF(PMKAFAAPAYER[[#This Row],[ ]]="Payé",PMKAFAAPAYER[[#This Row],[13.02.2025]],0)</f>
        <v>0</v>
      </c>
      <c r="AG927" s="234"/>
      <c r="AH927" s="166">
        <f>IF(PMKAFAAPAYER[[#This Row],[ ]]="Payé",PMKAFAAPAYER[[#This Row],[20.02.2025]],0)</f>
        <v>0</v>
      </c>
      <c r="AI927" s="234"/>
      <c r="AJ927" s="176">
        <f>IF(PMKAFAAPAYER[[#This Row],[ ]]="Payé",PMKAFAAPAYER[[#This Row],[27.02.2025]],0)</f>
        <v>0</v>
      </c>
      <c r="AK927" s="47">
        <f t="shared" si="217"/>
        <v>0</v>
      </c>
      <c r="AL927" s="162"/>
      <c r="AM927" s="166">
        <f>IF(PMKAFAAPAYER[[#This Row],[ ]]="Payé",PMKAFAAPAYER[[#This Row],[05.03.2025]],0)</f>
        <v>0</v>
      </c>
      <c r="AN927" s="161"/>
      <c r="AO927" s="166">
        <f>IF(PMKAFAAPAYER[[#This Row],[ ]]="Payé",PMKAFAAPAYER[[#This Row],[12.03.2025]],0)</f>
        <v>0</v>
      </c>
      <c r="AP927" s="161"/>
      <c r="AQ927" s="166">
        <f>IF(PMKAFAAPAYER[[#This Row],[ ]]="Payé",PMKAFAAPAYER[[#This Row],[19.03.2025]],0)</f>
        <v>0</v>
      </c>
      <c r="AR927" s="161"/>
      <c r="AS927" s="176">
        <f>IF(PMKAFAAPAYER[[#This Row],[ ]]="Payé",PMKAFAAPAYER[[#This Row],[26.03.2025]],0)</f>
        <v>0</v>
      </c>
      <c r="AT927" s="17">
        <f t="shared" si="218"/>
        <v>0</v>
      </c>
      <c r="AU927" s="162"/>
      <c r="AV927" s="166">
        <f>IF(PMKAFAAPAYER[[#This Row],[ ]]="Payé",PMKAFAAPAYER[[#This Row],[02.04.2025]],0)</f>
        <v>0</v>
      </c>
      <c r="AW927" s="161"/>
      <c r="AX927" s="166">
        <f>IF(PMKAFAAPAYER[[#This Row],[ ]]="Payé",PMKAFAAPAYER[[#This Row],[09.04.2025]],0)</f>
        <v>0</v>
      </c>
      <c r="AY927" s="161"/>
      <c r="AZ927" s="166">
        <f>IF(PMKAFAAPAYER[[#This Row],[ ]]="Payé",PMKAFAAPAYER[[#This Row],[16.04.2025]],0)</f>
        <v>0</v>
      </c>
      <c r="BA927" s="161"/>
      <c r="BB927" s="166">
        <f>IF(PMKAFAAPAYER[[#This Row],[ ]]="Payé",PMKAFAAPAYER[[#This Row],[23.04.2025]],0)</f>
        <v>0</v>
      </c>
      <c r="BC927" s="161"/>
      <c r="BD927" s="176">
        <f>IF(PMKAFAAPAYER[[#This Row],[ ]]="Payé",PMKAFAAPAYER[[#This Row],[30.04.2025]],0)</f>
        <v>0</v>
      </c>
      <c r="BE927" s="18">
        <f t="shared" si="219"/>
        <v>0</v>
      </c>
      <c r="BF927" s="162"/>
      <c r="BG927" s="166">
        <f>IF(PMKAFAAPAYER[[#This Row],[ ]]="Payé",PMKAFAAPAYER[[#This Row],[07.05.2025]],0)</f>
        <v>0</v>
      </c>
      <c r="BH927" s="161"/>
      <c r="BI927" s="166">
        <f>IF(PMKAFAAPAYER[[#This Row],[ ]]="Payé",PMKAFAAPAYER[[#This Row],[14.05.2025]],0)</f>
        <v>0</v>
      </c>
      <c r="BJ927" s="161"/>
      <c r="BK927" s="166">
        <f>IF(PMKAFAAPAYER[[#This Row],[ ]]="Payé",PMKAFAAPAYER[[#This Row],[21.05.2025]],0)</f>
        <v>0</v>
      </c>
      <c r="BL927" s="161"/>
      <c r="BM927" s="176">
        <f>IF(PMKAFAAPAYER[[#This Row],[ ]]="Payé",PMKAFAAPAYER[[#This Row],[28.05.2025]],0)</f>
        <v>0</v>
      </c>
      <c r="BN927" s="17">
        <f t="shared" si="220"/>
        <v>0</v>
      </c>
      <c r="BO927" s="162"/>
      <c r="BP927" s="166">
        <f>IF(PMKAFAAPAYER[[#This Row],[ ]]="Payé",PMKAFAAPAYER[[#This Row],[04.06.2025]],0)</f>
        <v>0</v>
      </c>
      <c r="BQ927" s="161"/>
      <c r="BR927" s="166">
        <f>IF(PMKAFAAPAYER[[#This Row],[ ]]="Payé",PMKAFAAPAYER[[#This Row],[11.06.2025]],0)</f>
        <v>0</v>
      </c>
      <c r="BS927" s="161"/>
      <c r="BT927" s="166">
        <f>IF(PMKAFAAPAYER[[#This Row],[ ]]="Payé",PMKAFAAPAYER[[#This Row],[18.06.2025]],0)</f>
        <v>0</v>
      </c>
      <c r="BU927" s="161"/>
      <c r="BV927" s="176">
        <f>IF(PMKAFAAPAYER[[#This Row],[ ]]="Payé",PMKAFAAPAYER[[#This Row],[25.06.2025]],0)</f>
        <v>0</v>
      </c>
      <c r="BW927" s="18">
        <f t="shared" si="221"/>
        <v>0</v>
      </c>
      <c r="BX927" s="162"/>
      <c r="BY927" s="166">
        <f>IF(PMKAFAAPAYER[[#This Row],[ ]]="Payé",PMKAFAAPAYER[[#This Row],[02.07.2025]],0)</f>
        <v>0</v>
      </c>
      <c r="BZ927" s="161"/>
      <c r="CA927" s="166">
        <f>IF(PMKAFAAPAYER[[#This Row],[ ]]="Payé",PMKAFAAPAYER[[#This Row],[09.07.2025]],0)</f>
        <v>0</v>
      </c>
      <c r="CB927" s="161"/>
      <c r="CC927" s="166">
        <f>IF(PMKAFAAPAYER[[#This Row],[ ]]="Payé",PMKAFAAPAYER[[#This Row],[16.07.2025]],0)</f>
        <v>0</v>
      </c>
      <c r="CD927" s="161"/>
      <c r="CE927" s="166">
        <f>IF(PMKAFAAPAYER[[#This Row],[ ]]="Payé",PMKAFAAPAYER[[#This Row],[23.07.2025]],0)</f>
        <v>0</v>
      </c>
      <c r="CF927" s="161"/>
      <c r="CG927" s="176">
        <f>IF(PMKAFAAPAYER[[#This Row],[ ]]="Payé",PMKAFAAPAYER[[#This Row],[30.07.2025]],0)</f>
        <v>0</v>
      </c>
      <c r="CH927" s="17">
        <f t="shared" si="222"/>
        <v>0</v>
      </c>
      <c r="CI927" s="162"/>
      <c r="CJ927" s="166">
        <f>IF(PMKAFAAPAYER[[#This Row],[ ]]="Payé",PMKAFAAPAYER[[#This Row],[06.08.2025]],0)</f>
        <v>0</v>
      </c>
      <c r="CK927" s="161"/>
      <c r="CL927" s="166">
        <f>IF(PMKAFAAPAYER[[#This Row],[ ]]="Payé",PMKAFAAPAYER[[#This Row],[13.08.2025]],0)</f>
        <v>0</v>
      </c>
      <c r="CM927" s="161"/>
      <c r="CN927" s="166">
        <f>IF(PMKAFAAPAYER[[#This Row],[ ]]="Payé",PMKAFAAPAYER[[#This Row],[20.08.2025]],0)</f>
        <v>0</v>
      </c>
      <c r="CO927" s="161"/>
      <c r="CP927" s="176">
        <f>IF(PMKAFAAPAYER[[#This Row],[ ]]="Payé",PMKAFAAPAYER[[#This Row],[27.08.2025]],0)</f>
        <v>0</v>
      </c>
      <c r="CQ927" s="18">
        <f t="shared" si="223"/>
        <v>0</v>
      </c>
      <c r="CR927" s="162"/>
      <c r="CS927" s="166">
        <f>IF(PMKAFAAPAYER[[#This Row],[ ]]="Payé",PMKAFAAPAYER[[#This Row],[03.09.2025]],0)</f>
        <v>0</v>
      </c>
      <c r="CT927" s="161"/>
      <c r="CU927" s="166">
        <f>IF(PMKAFAAPAYER[[#This Row],[ ]]="Payé",PMKAFAAPAYER[[#This Row],[10.09.2025]],0)</f>
        <v>0</v>
      </c>
      <c r="CV927" s="161"/>
      <c r="CW927" s="166">
        <f>IF(PMKAFAAPAYER[[#This Row],[ ]]="Payé",PMKAFAAPAYER[[#This Row],[17.09.2025]],0)</f>
        <v>0</v>
      </c>
      <c r="CX927" s="161"/>
      <c r="CY927" s="176">
        <f>IF(PMKAFAAPAYER[[#This Row],[ ]]="Payé",PMKAFAAPAYER[[#This Row],[24.09.2025]],0)</f>
        <v>0</v>
      </c>
      <c r="CZ927" s="17">
        <f t="shared" si="224"/>
        <v>0</v>
      </c>
      <c r="DA927" s="162"/>
      <c r="DB927" s="166">
        <f>IF(PMKAFAAPAYER[[#This Row],[ ]]="Payé",PMKAFAAPAYER[[#This Row],[01.10.2025]],0)</f>
        <v>0</v>
      </c>
      <c r="DC927" s="161"/>
      <c r="DD927" s="166">
        <f>IF(PMKAFAAPAYER[[#This Row],[ ]]="Payé",PMKAFAAPAYER[[#This Row],[08.10.2025]],0)</f>
        <v>0</v>
      </c>
      <c r="DE927" s="161"/>
      <c r="DF927" s="166">
        <f>IF(PMKAFAAPAYER[[#This Row],[ ]]="Payé",PMKAFAAPAYER[[#This Row],[15.10.2025]],0)</f>
        <v>0</v>
      </c>
      <c r="DG927" s="161"/>
      <c r="DH927" s="166">
        <f>IF(PMKAFAAPAYER[[#This Row],[ ]]="Payé",PMKAFAAPAYER[[#This Row],[22.10.2025]],0)</f>
        <v>0</v>
      </c>
      <c r="DI927" s="161"/>
      <c r="DJ927" s="176">
        <f>IF(PMKAFAAPAYER[[#This Row],[ ]]="Payé",PMKAFAAPAYER[[#This Row],[29.10.2025]],0)</f>
        <v>0</v>
      </c>
      <c r="DK927" s="18">
        <f t="shared" si="225"/>
        <v>0</v>
      </c>
      <c r="DL927" s="162"/>
      <c r="DM927" s="166">
        <f>IF(PMKAFAAPAYER[[#This Row],[ ]]="Payé",PMKAFAAPAYER[[#This Row],[05.11.2025]],0)</f>
        <v>0</v>
      </c>
      <c r="DN927" s="161"/>
      <c r="DO927" s="166">
        <f>IF(PMKAFAAPAYER[[#This Row],[ ]]="Payé",PMKAFAAPAYER[[#This Row],[12.11.2025]],0)</f>
        <v>0</v>
      </c>
      <c r="DP927" s="161"/>
      <c r="DQ927" s="166">
        <f>IF(PMKAFAAPAYER[[#This Row],[ ]]="Payé",PMKAFAAPAYER[[#This Row],[19.11.2025]],0)</f>
        <v>0</v>
      </c>
      <c r="DR927" s="161"/>
      <c r="DS927" s="176">
        <f>IF(PMKAFAAPAYER[[#This Row],[ ]]="Payé",PMKAFAAPAYER[[#This Row],[26.11.2025]],0)</f>
        <v>0</v>
      </c>
      <c r="DT927" s="17">
        <f t="shared" si="226"/>
        <v>0</v>
      </c>
      <c r="DU927" s="162"/>
      <c r="DV927" s="166">
        <f>IF(PMKAFAAPAYER[[#This Row],[ ]]="Payé",PMKAFAAPAYER[[#This Row],[03.12.2025]],0)</f>
        <v>0</v>
      </c>
      <c r="DW927" s="161"/>
      <c r="DX927" s="166">
        <f>IF(PMKAFAAPAYER[[#This Row],[ ]]="Payé",PMKAFAAPAYER[[#This Row],[10.12.2025]],0)</f>
        <v>0</v>
      </c>
      <c r="DY927" s="161"/>
      <c r="DZ927" s="166">
        <f>IF(PMKAFAAPAYER[[#This Row],[ ]]="Payé",PMKAFAAPAYER[[#This Row],[17.12.2025]],0)</f>
        <v>0</v>
      </c>
      <c r="EA927" s="161"/>
      <c r="EB927" s="166">
        <f>IF(PMKAFAAPAYER[[#This Row],[ ]]="Payé",PMKAFAAPAYER[[#This Row],[24.12.2025]],0)</f>
        <v>0</v>
      </c>
      <c r="EC927" s="161"/>
      <c r="ED927" s="176">
        <f>IF(PMKAFAAPAYER[[#This Row],[ ]]="Payé",PMKAFAAPAYER[[#This Row],[31.12.2025]],0)</f>
        <v>0</v>
      </c>
      <c r="EE927" s="18">
        <f t="shared" si="227"/>
        <v>0</v>
      </c>
      <c r="EF927" s="11">
        <f t="shared" si="228"/>
        <v>0</v>
      </c>
      <c r="EG927" s="16">
        <f>+PMKAFAAPAYER[[#This Row],[CHF]]-PMKAFAAPAYER[[#This Row],[T2025]]</f>
        <v>0</v>
      </c>
    </row>
    <row r="928" spans="1:137" x14ac:dyDescent="0.3">
      <c r="A928" s="9">
        <f t="shared" si="229"/>
        <v>923</v>
      </c>
      <c r="B928" s="250"/>
      <c r="C928" s="251"/>
      <c r="D928" s="252"/>
      <c r="E928" s="253"/>
      <c r="F928" s="265">
        <f t="shared" si="215"/>
        <v>0</v>
      </c>
      <c r="G928" s="254"/>
      <c r="H928" s="255"/>
      <c r="I928" s="256"/>
      <c r="J928" s="14"/>
      <c r="K928" s="14"/>
      <c r="L928" s="14"/>
      <c r="N928" s="15"/>
      <c r="P928" s="258"/>
      <c r="Q928" s="259"/>
      <c r="R928" s="260"/>
      <c r="S928" s="166">
        <f>IF(PMKAFAAPAYER[[#This Row],[ ]]="Payé",PMKAFAAPAYER[[#This Row],[02.01.2025]],0)</f>
        <v>0</v>
      </c>
      <c r="T928" s="234"/>
      <c r="U928" s="166">
        <f>IF(PMKAFAAPAYER[[#This Row],[ ]]="Payé",PMKAFAAPAYER[[#This Row],[09.01.2025]],0)</f>
        <v>0</v>
      </c>
      <c r="V928" s="234"/>
      <c r="W928" s="166">
        <f>IF(PMKAFAAPAYER[[#This Row],[ ]]="Payé",PMKAFAAPAYER[[#This Row],[16.01.2025]],0)</f>
        <v>0</v>
      </c>
      <c r="X928" s="234"/>
      <c r="Y928" s="166">
        <f>IF(PMKAFAAPAYER[[#This Row],[ ]]="Payé",PMKAFAAPAYER[[#This Row],[23.01.2025]],0)</f>
        <v>0</v>
      </c>
      <c r="Z928" s="234"/>
      <c r="AA928" s="176">
        <f>IF(PMKAFAAPAYER[[#This Row],[ ]]="Payé",PMKAFAAPAYER[[#This Row],[30.01.2025]],0)</f>
        <v>0</v>
      </c>
      <c r="AB928" s="32">
        <f t="shared" si="216"/>
        <v>0</v>
      </c>
      <c r="AC928" s="234"/>
      <c r="AD928" s="166">
        <f>IF(PMKAFAAPAYER[[#This Row],[ ]]="Payé",PMKAFAAPAYER[[#This Row],[06.02.2025]],0)</f>
        <v>0</v>
      </c>
      <c r="AE928" s="234"/>
      <c r="AF928" s="166">
        <f>IF(PMKAFAAPAYER[[#This Row],[ ]]="Payé",PMKAFAAPAYER[[#This Row],[13.02.2025]],0)</f>
        <v>0</v>
      </c>
      <c r="AG928" s="234"/>
      <c r="AH928" s="166">
        <f>IF(PMKAFAAPAYER[[#This Row],[ ]]="Payé",PMKAFAAPAYER[[#This Row],[20.02.2025]],0)</f>
        <v>0</v>
      </c>
      <c r="AI928" s="234"/>
      <c r="AJ928" s="176">
        <f>IF(PMKAFAAPAYER[[#This Row],[ ]]="Payé",PMKAFAAPAYER[[#This Row],[27.02.2025]],0)</f>
        <v>0</v>
      </c>
      <c r="AK928" s="47">
        <f t="shared" si="217"/>
        <v>0</v>
      </c>
      <c r="AL928" s="162"/>
      <c r="AM928" s="166">
        <f>IF(PMKAFAAPAYER[[#This Row],[ ]]="Payé",PMKAFAAPAYER[[#This Row],[05.03.2025]],0)</f>
        <v>0</v>
      </c>
      <c r="AN928" s="161"/>
      <c r="AO928" s="166">
        <f>IF(PMKAFAAPAYER[[#This Row],[ ]]="Payé",PMKAFAAPAYER[[#This Row],[12.03.2025]],0)</f>
        <v>0</v>
      </c>
      <c r="AP928" s="161"/>
      <c r="AQ928" s="166">
        <f>IF(PMKAFAAPAYER[[#This Row],[ ]]="Payé",PMKAFAAPAYER[[#This Row],[19.03.2025]],0)</f>
        <v>0</v>
      </c>
      <c r="AR928" s="161"/>
      <c r="AS928" s="176">
        <f>IF(PMKAFAAPAYER[[#This Row],[ ]]="Payé",PMKAFAAPAYER[[#This Row],[26.03.2025]],0)</f>
        <v>0</v>
      </c>
      <c r="AT928" s="17">
        <f t="shared" si="218"/>
        <v>0</v>
      </c>
      <c r="AU928" s="162"/>
      <c r="AV928" s="166">
        <f>IF(PMKAFAAPAYER[[#This Row],[ ]]="Payé",PMKAFAAPAYER[[#This Row],[02.04.2025]],0)</f>
        <v>0</v>
      </c>
      <c r="AW928" s="161"/>
      <c r="AX928" s="166">
        <f>IF(PMKAFAAPAYER[[#This Row],[ ]]="Payé",PMKAFAAPAYER[[#This Row],[09.04.2025]],0)</f>
        <v>0</v>
      </c>
      <c r="AY928" s="161"/>
      <c r="AZ928" s="166">
        <f>IF(PMKAFAAPAYER[[#This Row],[ ]]="Payé",PMKAFAAPAYER[[#This Row],[16.04.2025]],0)</f>
        <v>0</v>
      </c>
      <c r="BA928" s="161"/>
      <c r="BB928" s="166">
        <f>IF(PMKAFAAPAYER[[#This Row],[ ]]="Payé",PMKAFAAPAYER[[#This Row],[23.04.2025]],0)</f>
        <v>0</v>
      </c>
      <c r="BC928" s="161"/>
      <c r="BD928" s="176">
        <f>IF(PMKAFAAPAYER[[#This Row],[ ]]="Payé",PMKAFAAPAYER[[#This Row],[30.04.2025]],0)</f>
        <v>0</v>
      </c>
      <c r="BE928" s="18">
        <f t="shared" si="219"/>
        <v>0</v>
      </c>
      <c r="BF928" s="162"/>
      <c r="BG928" s="166">
        <f>IF(PMKAFAAPAYER[[#This Row],[ ]]="Payé",PMKAFAAPAYER[[#This Row],[07.05.2025]],0)</f>
        <v>0</v>
      </c>
      <c r="BH928" s="161"/>
      <c r="BI928" s="166">
        <f>IF(PMKAFAAPAYER[[#This Row],[ ]]="Payé",PMKAFAAPAYER[[#This Row],[14.05.2025]],0)</f>
        <v>0</v>
      </c>
      <c r="BJ928" s="161"/>
      <c r="BK928" s="166">
        <f>IF(PMKAFAAPAYER[[#This Row],[ ]]="Payé",PMKAFAAPAYER[[#This Row],[21.05.2025]],0)</f>
        <v>0</v>
      </c>
      <c r="BL928" s="161"/>
      <c r="BM928" s="176">
        <f>IF(PMKAFAAPAYER[[#This Row],[ ]]="Payé",PMKAFAAPAYER[[#This Row],[28.05.2025]],0)</f>
        <v>0</v>
      </c>
      <c r="BN928" s="17">
        <f t="shared" si="220"/>
        <v>0</v>
      </c>
      <c r="BO928" s="162"/>
      <c r="BP928" s="166">
        <f>IF(PMKAFAAPAYER[[#This Row],[ ]]="Payé",PMKAFAAPAYER[[#This Row],[04.06.2025]],0)</f>
        <v>0</v>
      </c>
      <c r="BQ928" s="161"/>
      <c r="BR928" s="166">
        <f>IF(PMKAFAAPAYER[[#This Row],[ ]]="Payé",PMKAFAAPAYER[[#This Row],[11.06.2025]],0)</f>
        <v>0</v>
      </c>
      <c r="BS928" s="161"/>
      <c r="BT928" s="166">
        <f>IF(PMKAFAAPAYER[[#This Row],[ ]]="Payé",PMKAFAAPAYER[[#This Row],[18.06.2025]],0)</f>
        <v>0</v>
      </c>
      <c r="BU928" s="161"/>
      <c r="BV928" s="176">
        <f>IF(PMKAFAAPAYER[[#This Row],[ ]]="Payé",PMKAFAAPAYER[[#This Row],[25.06.2025]],0)</f>
        <v>0</v>
      </c>
      <c r="BW928" s="18">
        <f t="shared" si="221"/>
        <v>0</v>
      </c>
      <c r="BX928" s="162"/>
      <c r="BY928" s="166">
        <f>IF(PMKAFAAPAYER[[#This Row],[ ]]="Payé",PMKAFAAPAYER[[#This Row],[02.07.2025]],0)</f>
        <v>0</v>
      </c>
      <c r="BZ928" s="161"/>
      <c r="CA928" s="166">
        <f>IF(PMKAFAAPAYER[[#This Row],[ ]]="Payé",PMKAFAAPAYER[[#This Row],[09.07.2025]],0)</f>
        <v>0</v>
      </c>
      <c r="CB928" s="161"/>
      <c r="CC928" s="166">
        <f>IF(PMKAFAAPAYER[[#This Row],[ ]]="Payé",PMKAFAAPAYER[[#This Row],[16.07.2025]],0)</f>
        <v>0</v>
      </c>
      <c r="CD928" s="161"/>
      <c r="CE928" s="166">
        <f>IF(PMKAFAAPAYER[[#This Row],[ ]]="Payé",PMKAFAAPAYER[[#This Row],[23.07.2025]],0)</f>
        <v>0</v>
      </c>
      <c r="CF928" s="161"/>
      <c r="CG928" s="176">
        <f>IF(PMKAFAAPAYER[[#This Row],[ ]]="Payé",PMKAFAAPAYER[[#This Row],[30.07.2025]],0)</f>
        <v>0</v>
      </c>
      <c r="CH928" s="17">
        <f t="shared" si="222"/>
        <v>0</v>
      </c>
      <c r="CI928" s="162"/>
      <c r="CJ928" s="166">
        <f>IF(PMKAFAAPAYER[[#This Row],[ ]]="Payé",PMKAFAAPAYER[[#This Row],[06.08.2025]],0)</f>
        <v>0</v>
      </c>
      <c r="CK928" s="161"/>
      <c r="CL928" s="166">
        <f>IF(PMKAFAAPAYER[[#This Row],[ ]]="Payé",PMKAFAAPAYER[[#This Row],[13.08.2025]],0)</f>
        <v>0</v>
      </c>
      <c r="CM928" s="161"/>
      <c r="CN928" s="166">
        <f>IF(PMKAFAAPAYER[[#This Row],[ ]]="Payé",PMKAFAAPAYER[[#This Row],[20.08.2025]],0)</f>
        <v>0</v>
      </c>
      <c r="CO928" s="161"/>
      <c r="CP928" s="176">
        <f>IF(PMKAFAAPAYER[[#This Row],[ ]]="Payé",PMKAFAAPAYER[[#This Row],[27.08.2025]],0)</f>
        <v>0</v>
      </c>
      <c r="CQ928" s="18">
        <f t="shared" si="223"/>
        <v>0</v>
      </c>
      <c r="CR928" s="162"/>
      <c r="CS928" s="166">
        <f>IF(PMKAFAAPAYER[[#This Row],[ ]]="Payé",PMKAFAAPAYER[[#This Row],[03.09.2025]],0)</f>
        <v>0</v>
      </c>
      <c r="CT928" s="161"/>
      <c r="CU928" s="166">
        <f>IF(PMKAFAAPAYER[[#This Row],[ ]]="Payé",PMKAFAAPAYER[[#This Row],[10.09.2025]],0)</f>
        <v>0</v>
      </c>
      <c r="CV928" s="161"/>
      <c r="CW928" s="166">
        <f>IF(PMKAFAAPAYER[[#This Row],[ ]]="Payé",PMKAFAAPAYER[[#This Row],[17.09.2025]],0)</f>
        <v>0</v>
      </c>
      <c r="CX928" s="161"/>
      <c r="CY928" s="176">
        <f>IF(PMKAFAAPAYER[[#This Row],[ ]]="Payé",PMKAFAAPAYER[[#This Row],[24.09.2025]],0)</f>
        <v>0</v>
      </c>
      <c r="CZ928" s="17">
        <f t="shared" si="224"/>
        <v>0</v>
      </c>
      <c r="DA928" s="162"/>
      <c r="DB928" s="166">
        <f>IF(PMKAFAAPAYER[[#This Row],[ ]]="Payé",PMKAFAAPAYER[[#This Row],[01.10.2025]],0)</f>
        <v>0</v>
      </c>
      <c r="DC928" s="161"/>
      <c r="DD928" s="166">
        <f>IF(PMKAFAAPAYER[[#This Row],[ ]]="Payé",PMKAFAAPAYER[[#This Row],[08.10.2025]],0)</f>
        <v>0</v>
      </c>
      <c r="DE928" s="161"/>
      <c r="DF928" s="166">
        <f>IF(PMKAFAAPAYER[[#This Row],[ ]]="Payé",PMKAFAAPAYER[[#This Row],[15.10.2025]],0)</f>
        <v>0</v>
      </c>
      <c r="DG928" s="161"/>
      <c r="DH928" s="166">
        <f>IF(PMKAFAAPAYER[[#This Row],[ ]]="Payé",PMKAFAAPAYER[[#This Row],[22.10.2025]],0)</f>
        <v>0</v>
      </c>
      <c r="DI928" s="161"/>
      <c r="DJ928" s="176">
        <f>IF(PMKAFAAPAYER[[#This Row],[ ]]="Payé",PMKAFAAPAYER[[#This Row],[29.10.2025]],0)</f>
        <v>0</v>
      </c>
      <c r="DK928" s="18">
        <f t="shared" si="225"/>
        <v>0</v>
      </c>
      <c r="DL928" s="162"/>
      <c r="DM928" s="166">
        <f>IF(PMKAFAAPAYER[[#This Row],[ ]]="Payé",PMKAFAAPAYER[[#This Row],[05.11.2025]],0)</f>
        <v>0</v>
      </c>
      <c r="DN928" s="161"/>
      <c r="DO928" s="166">
        <f>IF(PMKAFAAPAYER[[#This Row],[ ]]="Payé",PMKAFAAPAYER[[#This Row],[12.11.2025]],0)</f>
        <v>0</v>
      </c>
      <c r="DP928" s="161"/>
      <c r="DQ928" s="166">
        <f>IF(PMKAFAAPAYER[[#This Row],[ ]]="Payé",PMKAFAAPAYER[[#This Row],[19.11.2025]],0)</f>
        <v>0</v>
      </c>
      <c r="DR928" s="161"/>
      <c r="DS928" s="176">
        <f>IF(PMKAFAAPAYER[[#This Row],[ ]]="Payé",PMKAFAAPAYER[[#This Row],[26.11.2025]],0)</f>
        <v>0</v>
      </c>
      <c r="DT928" s="17">
        <f t="shared" si="226"/>
        <v>0</v>
      </c>
      <c r="DU928" s="162"/>
      <c r="DV928" s="166">
        <f>IF(PMKAFAAPAYER[[#This Row],[ ]]="Payé",PMKAFAAPAYER[[#This Row],[03.12.2025]],0)</f>
        <v>0</v>
      </c>
      <c r="DW928" s="161"/>
      <c r="DX928" s="166">
        <f>IF(PMKAFAAPAYER[[#This Row],[ ]]="Payé",PMKAFAAPAYER[[#This Row],[10.12.2025]],0)</f>
        <v>0</v>
      </c>
      <c r="DY928" s="161"/>
      <c r="DZ928" s="166">
        <f>IF(PMKAFAAPAYER[[#This Row],[ ]]="Payé",PMKAFAAPAYER[[#This Row],[17.12.2025]],0)</f>
        <v>0</v>
      </c>
      <c r="EA928" s="161"/>
      <c r="EB928" s="166">
        <f>IF(PMKAFAAPAYER[[#This Row],[ ]]="Payé",PMKAFAAPAYER[[#This Row],[24.12.2025]],0)</f>
        <v>0</v>
      </c>
      <c r="EC928" s="161"/>
      <c r="ED928" s="176">
        <f>IF(PMKAFAAPAYER[[#This Row],[ ]]="Payé",PMKAFAAPAYER[[#This Row],[31.12.2025]],0)</f>
        <v>0</v>
      </c>
      <c r="EE928" s="18">
        <f t="shared" si="227"/>
        <v>0</v>
      </c>
      <c r="EF928" s="11">
        <f t="shared" si="228"/>
        <v>0</v>
      </c>
      <c r="EG928" s="16">
        <f>+PMKAFAAPAYER[[#This Row],[CHF]]-PMKAFAAPAYER[[#This Row],[T2025]]</f>
        <v>0</v>
      </c>
    </row>
    <row r="929" spans="1:137" x14ac:dyDescent="0.3">
      <c r="A929" s="9">
        <f t="shared" si="229"/>
        <v>924</v>
      </c>
      <c r="B929" s="250"/>
      <c r="C929" s="251"/>
      <c r="D929" s="252"/>
      <c r="E929" s="253"/>
      <c r="F929" s="265">
        <f t="shared" si="215"/>
        <v>0</v>
      </c>
      <c r="G929" s="254"/>
      <c r="H929" s="255"/>
      <c r="I929" s="256"/>
      <c r="J929" s="14"/>
      <c r="K929" s="14"/>
      <c r="L929" s="14"/>
      <c r="N929" s="15"/>
      <c r="P929" s="258"/>
      <c r="Q929" s="259"/>
      <c r="R929" s="260"/>
      <c r="S929" s="166">
        <f>IF(PMKAFAAPAYER[[#This Row],[ ]]="Payé",PMKAFAAPAYER[[#This Row],[02.01.2025]],0)</f>
        <v>0</v>
      </c>
      <c r="T929" s="234"/>
      <c r="U929" s="166">
        <f>IF(PMKAFAAPAYER[[#This Row],[ ]]="Payé",PMKAFAAPAYER[[#This Row],[09.01.2025]],0)</f>
        <v>0</v>
      </c>
      <c r="V929" s="234"/>
      <c r="W929" s="166">
        <f>IF(PMKAFAAPAYER[[#This Row],[ ]]="Payé",PMKAFAAPAYER[[#This Row],[16.01.2025]],0)</f>
        <v>0</v>
      </c>
      <c r="X929" s="234"/>
      <c r="Y929" s="166">
        <f>IF(PMKAFAAPAYER[[#This Row],[ ]]="Payé",PMKAFAAPAYER[[#This Row],[23.01.2025]],0)</f>
        <v>0</v>
      </c>
      <c r="Z929" s="234"/>
      <c r="AA929" s="176">
        <f>IF(PMKAFAAPAYER[[#This Row],[ ]]="Payé",PMKAFAAPAYER[[#This Row],[30.01.2025]],0)</f>
        <v>0</v>
      </c>
      <c r="AB929" s="32">
        <f t="shared" si="216"/>
        <v>0</v>
      </c>
      <c r="AC929" s="234"/>
      <c r="AD929" s="166">
        <f>IF(PMKAFAAPAYER[[#This Row],[ ]]="Payé",PMKAFAAPAYER[[#This Row],[06.02.2025]],0)</f>
        <v>0</v>
      </c>
      <c r="AE929" s="234"/>
      <c r="AF929" s="166">
        <f>IF(PMKAFAAPAYER[[#This Row],[ ]]="Payé",PMKAFAAPAYER[[#This Row],[13.02.2025]],0)</f>
        <v>0</v>
      </c>
      <c r="AG929" s="234"/>
      <c r="AH929" s="166">
        <f>IF(PMKAFAAPAYER[[#This Row],[ ]]="Payé",PMKAFAAPAYER[[#This Row],[20.02.2025]],0)</f>
        <v>0</v>
      </c>
      <c r="AI929" s="234"/>
      <c r="AJ929" s="176">
        <f>IF(PMKAFAAPAYER[[#This Row],[ ]]="Payé",PMKAFAAPAYER[[#This Row],[27.02.2025]],0)</f>
        <v>0</v>
      </c>
      <c r="AK929" s="47">
        <f t="shared" si="217"/>
        <v>0</v>
      </c>
      <c r="AL929" s="162"/>
      <c r="AM929" s="166">
        <f>IF(PMKAFAAPAYER[[#This Row],[ ]]="Payé",PMKAFAAPAYER[[#This Row],[05.03.2025]],0)</f>
        <v>0</v>
      </c>
      <c r="AN929" s="161"/>
      <c r="AO929" s="166">
        <f>IF(PMKAFAAPAYER[[#This Row],[ ]]="Payé",PMKAFAAPAYER[[#This Row],[12.03.2025]],0)</f>
        <v>0</v>
      </c>
      <c r="AP929" s="161"/>
      <c r="AQ929" s="166">
        <f>IF(PMKAFAAPAYER[[#This Row],[ ]]="Payé",PMKAFAAPAYER[[#This Row],[19.03.2025]],0)</f>
        <v>0</v>
      </c>
      <c r="AR929" s="161"/>
      <c r="AS929" s="176">
        <f>IF(PMKAFAAPAYER[[#This Row],[ ]]="Payé",PMKAFAAPAYER[[#This Row],[26.03.2025]],0)</f>
        <v>0</v>
      </c>
      <c r="AT929" s="17">
        <f t="shared" si="218"/>
        <v>0</v>
      </c>
      <c r="AU929" s="162"/>
      <c r="AV929" s="166">
        <f>IF(PMKAFAAPAYER[[#This Row],[ ]]="Payé",PMKAFAAPAYER[[#This Row],[02.04.2025]],0)</f>
        <v>0</v>
      </c>
      <c r="AW929" s="161"/>
      <c r="AX929" s="166">
        <f>IF(PMKAFAAPAYER[[#This Row],[ ]]="Payé",PMKAFAAPAYER[[#This Row],[09.04.2025]],0)</f>
        <v>0</v>
      </c>
      <c r="AY929" s="161"/>
      <c r="AZ929" s="166">
        <f>IF(PMKAFAAPAYER[[#This Row],[ ]]="Payé",PMKAFAAPAYER[[#This Row],[16.04.2025]],0)</f>
        <v>0</v>
      </c>
      <c r="BA929" s="161"/>
      <c r="BB929" s="166">
        <f>IF(PMKAFAAPAYER[[#This Row],[ ]]="Payé",PMKAFAAPAYER[[#This Row],[23.04.2025]],0)</f>
        <v>0</v>
      </c>
      <c r="BC929" s="161"/>
      <c r="BD929" s="176">
        <f>IF(PMKAFAAPAYER[[#This Row],[ ]]="Payé",PMKAFAAPAYER[[#This Row],[30.04.2025]],0)</f>
        <v>0</v>
      </c>
      <c r="BE929" s="18">
        <f t="shared" si="219"/>
        <v>0</v>
      </c>
      <c r="BF929" s="162"/>
      <c r="BG929" s="166">
        <f>IF(PMKAFAAPAYER[[#This Row],[ ]]="Payé",PMKAFAAPAYER[[#This Row],[07.05.2025]],0)</f>
        <v>0</v>
      </c>
      <c r="BH929" s="161"/>
      <c r="BI929" s="166">
        <f>IF(PMKAFAAPAYER[[#This Row],[ ]]="Payé",PMKAFAAPAYER[[#This Row],[14.05.2025]],0)</f>
        <v>0</v>
      </c>
      <c r="BJ929" s="161"/>
      <c r="BK929" s="166">
        <f>IF(PMKAFAAPAYER[[#This Row],[ ]]="Payé",PMKAFAAPAYER[[#This Row],[21.05.2025]],0)</f>
        <v>0</v>
      </c>
      <c r="BL929" s="161"/>
      <c r="BM929" s="176">
        <f>IF(PMKAFAAPAYER[[#This Row],[ ]]="Payé",PMKAFAAPAYER[[#This Row],[28.05.2025]],0)</f>
        <v>0</v>
      </c>
      <c r="BN929" s="17">
        <f t="shared" si="220"/>
        <v>0</v>
      </c>
      <c r="BO929" s="162"/>
      <c r="BP929" s="166">
        <f>IF(PMKAFAAPAYER[[#This Row],[ ]]="Payé",PMKAFAAPAYER[[#This Row],[04.06.2025]],0)</f>
        <v>0</v>
      </c>
      <c r="BQ929" s="161"/>
      <c r="BR929" s="166">
        <f>IF(PMKAFAAPAYER[[#This Row],[ ]]="Payé",PMKAFAAPAYER[[#This Row],[11.06.2025]],0)</f>
        <v>0</v>
      </c>
      <c r="BS929" s="161"/>
      <c r="BT929" s="166">
        <f>IF(PMKAFAAPAYER[[#This Row],[ ]]="Payé",PMKAFAAPAYER[[#This Row],[18.06.2025]],0)</f>
        <v>0</v>
      </c>
      <c r="BU929" s="161"/>
      <c r="BV929" s="176">
        <f>IF(PMKAFAAPAYER[[#This Row],[ ]]="Payé",PMKAFAAPAYER[[#This Row],[25.06.2025]],0)</f>
        <v>0</v>
      </c>
      <c r="BW929" s="18">
        <f t="shared" si="221"/>
        <v>0</v>
      </c>
      <c r="BX929" s="162"/>
      <c r="BY929" s="166">
        <f>IF(PMKAFAAPAYER[[#This Row],[ ]]="Payé",PMKAFAAPAYER[[#This Row],[02.07.2025]],0)</f>
        <v>0</v>
      </c>
      <c r="BZ929" s="161"/>
      <c r="CA929" s="166">
        <f>IF(PMKAFAAPAYER[[#This Row],[ ]]="Payé",PMKAFAAPAYER[[#This Row],[09.07.2025]],0)</f>
        <v>0</v>
      </c>
      <c r="CB929" s="161"/>
      <c r="CC929" s="166">
        <f>IF(PMKAFAAPAYER[[#This Row],[ ]]="Payé",PMKAFAAPAYER[[#This Row],[16.07.2025]],0)</f>
        <v>0</v>
      </c>
      <c r="CD929" s="161"/>
      <c r="CE929" s="166">
        <f>IF(PMKAFAAPAYER[[#This Row],[ ]]="Payé",PMKAFAAPAYER[[#This Row],[23.07.2025]],0)</f>
        <v>0</v>
      </c>
      <c r="CF929" s="161"/>
      <c r="CG929" s="176">
        <f>IF(PMKAFAAPAYER[[#This Row],[ ]]="Payé",PMKAFAAPAYER[[#This Row],[30.07.2025]],0)</f>
        <v>0</v>
      </c>
      <c r="CH929" s="17">
        <f t="shared" si="222"/>
        <v>0</v>
      </c>
      <c r="CI929" s="162"/>
      <c r="CJ929" s="166">
        <f>IF(PMKAFAAPAYER[[#This Row],[ ]]="Payé",PMKAFAAPAYER[[#This Row],[06.08.2025]],0)</f>
        <v>0</v>
      </c>
      <c r="CK929" s="161"/>
      <c r="CL929" s="166">
        <f>IF(PMKAFAAPAYER[[#This Row],[ ]]="Payé",PMKAFAAPAYER[[#This Row],[13.08.2025]],0)</f>
        <v>0</v>
      </c>
      <c r="CM929" s="161"/>
      <c r="CN929" s="166">
        <f>IF(PMKAFAAPAYER[[#This Row],[ ]]="Payé",PMKAFAAPAYER[[#This Row],[20.08.2025]],0)</f>
        <v>0</v>
      </c>
      <c r="CO929" s="161"/>
      <c r="CP929" s="176">
        <f>IF(PMKAFAAPAYER[[#This Row],[ ]]="Payé",PMKAFAAPAYER[[#This Row],[27.08.2025]],0)</f>
        <v>0</v>
      </c>
      <c r="CQ929" s="18">
        <f t="shared" si="223"/>
        <v>0</v>
      </c>
      <c r="CR929" s="162"/>
      <c r="CS929" s="166">
        <f>IF(PMKAFAAPAYER[[#This Row],[ ]]="Payé",PMKAFAAPAYER[[#This Row],[03.09.2025]],0)</f>
        <v>0</v>
      </c>
      <c r="CT929" s="161"/>
      <c r="CU929" s="166">
        <f>IF(PMKAFAAPAYER[[#This Row],[ ]]="Payé",PMKAFAAPAYER[[#This Row],[10.09.2025]],0)</f>
        <v>0</v>
      </c>
      <c r="CV929" s="161"/>
      <c r="CW929" s="166">
        <f>IF(PMKAFAAPAYER[[#This Row],[ ]]="Payé",PMKAFAAPAYER[[#This Row],[17.09.2025]],0)</f>
        <v>0</v>
      </c>
      <c r="CX929" s="161"/>
      <c r="CY929" s="176">
        <f>IF(PMKAFAAPAYER[[#This Row],[ ]]="Payé",PMKAFAAPAYER[[#This Row],[24.09.2025]],0)</f>
        <v>0</v>
      </c>
      <c r="CZ929" s="17">
        <f t="shared" si="224"/>
        <v>0</v>
      </c>
      <c r="DA929" s="162"/>
      <c r="DB929" s="166">
        <f>IF(PMKAFAAPAYER[[#This Row],[ ]]="Payé",PMKAFAAPAYER[[#This Row],[01.10.2025]],0)</f>
        <v>0</v>
      </c>
      <c r="DC929" s="161"/>
      <c r="DD929" s="166">
        <f>IF(PMKAFAAPAYER[[#This Row],[ ]]="Payé",PMKAFAAPAYER[[#This Row],[08.10.2025]],0)</f>
        <v>0</v>
      </c>
      <c r="DE929" s="161"/>
      <c r="DF929" s="166">
        <f>IF(PMKAFAAPAYER[[#This Row],[ ]]="Payé",PMKAFAAPAYER[[#This Row],[15.10.2025]],0)</f>
        <v>0</v>
      </c>
      <c r="DG929" s="161"/>
      <c r="DH929" s="166">
        <f>IF(PMKAFAAPAYER[[#This Row],[ ]]="Payé",PMKAFAAPAYER[[#This Row],[22.10.2025]],0)</f>
        <v>0</v>
      </c>
      <c r="DI929" s="161"/>
      <c r="DJ929" s="176">
        <f>IF(PMKAFAAPAYER[[#This Row],[ ]]="Payé",PMKAFAAPAYER[[#This Row],[29.10.2025]],0)</f>
        <v>0</v>
      </c>
      <c r="DK929" s="18">
        <f t="shared" si="225"/>
        <v>0</v>
      </c>
      <c r="DL929" s="162"/>
      <c r="DM929" s="166">
        <f>IF(PMKAFAAPAYER[[#This Row],[ ]]="Payé",PMKAFAAPAYER[[#This Row],[05.11.2025]],0)</f>
        <v>0</v>
      </c>
      <c r="DN929" s="161"/>
      <c r="DO929" s="166">
        <f>IF(PMKAFAAPAYER[[#This Row],[ ]]="Payé",PMKAFAAPAYER[[#This Row],[12.11.2025]],0)</f>
        <v>0</v>
      </c>
      <c r="DP929" s="161"/>
      <c r="DQ929" s="166">
        <f>IF(PMKAFAAPAYER[[#This Row],[ ]]="Payé",PMKAFAAPAYER[[#This Row],[19.11.2025]],0)</f>
        <v>0</v>
      </c>
      <c r="DR929" s="161"/>
      <c r="DS929" s="176">
        <f>IF(PMKAFAAPAYER[[#This Row],[ ]]="Payé",PMKAFAAPAYER[[#This Row],[26.11.2025]],0)</f>
        <v>0</v>
      </c>
      <c r="DT929" s="17">
        <f t="shared" si="226"/>
        <v>0</v>
      </c>
      <c r="DU929" s="162"/>
      <c r="DV929" s="166">
        <f>IF(PMKAFAAPAYER[[#This Row],[ ]]="Payé",PMKAFAAPAYER[[#This Row],[03.12.2025]],0)</f>
        <v>0</v>
      </c>
      <c r="DW929" s="161"/>
      <c r="DX929" s="166">
        <f>IF(PMKAFAAPAYER[[#This Row],[ ]]="Payé",PMKAFAAPAYER[[#This Row],[10.12.2025]],0)</f>
        <v>0</v>
      </c>
      <c r="DY929" s="161"/>
      <c r="DZ929" s="166">
        <f>IF(PMKAFAAPAYER[[#This Row],[ ]]="Payé",PMKAFAAPAYER[[#This Row],[17.12.2025]],0)</f>
        <v>0</v>
      </c>
      <c r="EA929" s="161"/>
      <c r="EB929" s="166">
        <f>IF(PMKAFAAPAYER[[#This Row],[ ]]="Payé",PMKAFAAPAYER[[#This Row],[24.12.2025]],0)</f>
        <v>0</v>
      </c>
      <c r="EC929" s="161"/>
      <c r="ED929" s="176">
        <f>IF(PMKAFAAPAYER[[#This Row],[ ]]="Payé",PMKAFAAPAYER[[#This Row],[31.12.2025]],0)</f>
        <v>0</v>
      </c>
      <c r="EE929" s="18">
        <f t="shared" si="227"/>
        <v>0</v>
      </c>
      <c r="EF929" s="11">
        <f t="shared" si="228"/>
        <v>0</v>
      </c>
      <c r="EG929" s="16">
        <f>+PMKAFAAPAYER[[#This Row],[CHF]]-PMKAFAAPAYER[[#This Row],[T2025]]</f>
        <v>0</v>
      </c>
    </row>
    <row r="930" spans="1:137" x14ac:dyDescent="0.3">
      <c r="A930" s="9">
        <f t="shared" si="229"/>
        <v>925</v>
      </c>
      <c r="B930" s="250"/>
      <c r="C930" s="251"/>
      <c r="D930" s="252"/>
      <c r="E930" s="253"/>
      <c r="F930" s="265">
        <f t="shared" si="215"/>
        <v>0</v>
      </c>
      <c r="G930" s="254"/>
      <c r="H930" s="255"/>
      <c r="I930" s="256"/>
      <c r="J930" s="14"/>
      <c r="K930" s="14"/>
      <c r="L930" s="14"/>
      <c r="N930" s="15"/>
      <c r="P930" s="258"/>
      <c r="Q930" s="259"/>
      <c r="R930" s="260"/>
      <c r="S930" s="166">
        <f>IF(PMKAFAAPAYER[[#This Row],[ ]]="Payé",PMKAFAAPAYER[[#This Row],[02.01.2025]],0)</f>
        <v>0</v>
      </c>
      <c r="T930" s="234"/>
      <c r="U930" s="166">
        <f>IF(PMKAFAAPAYER[[#This Row],[ ]]="Payé",PMKAFAAPAYER[[#This Row],[09.01.2025]],0)</f>
        <v>0</v>
      </c>
      <c r="V930" s="234"/>
      <c r="W930" s="166">
        <f>IF(PMKAFAAPAYER[[#This Row],[ ]]="Payé",PMKAFAAPAYER[[#This Row],[16.01.2025]],0)</f>
        <v>0</v>
      </c>
      <c r="X930" s="234"/>
      <c r="Y930" s="166">
        <f>IF(PMKAFAAPAYER[[#This Row],[ ]]="Payé",PMKAFAAPAYER[[#This Row],[23.01.2025]],0)</f>
        <v>0</v>
      </c>
      <c r="Z930" s="234"/>
      <c r="AA930" s="176">
        <f>IF(PMKAFAAPAYER[[#This Row],[ ]]="Payé",PMKAFAAPAYER[[#This Row],[30.01.2025]],0)</f>
        <v>0</v>
      </c>
      <c r="AB930" s="32">
        <f t="shared" si="216"/>
        <v>0</v>
      </c>
      <c r="AC930" s="234"/>
      <c r="AD930" s="166">
        <f>IF(PMKAFAAPAYER[[#This Row],[ ]]="Payé",PMKAFAAPAYER[[#This Row],[06.02.2025]],0)</f>
        <v>0</v>
      </c>
      <c r="AE930" s="234"/>
      <c r="AF930" s="166">
        <f>IF(PMKAFAAPAYER[[#This Row],[ ]]="Payé",PMKAFAAPAYER[[#This Row],[13.02.2025]],0)</f>
        <v>0</v>
      </c>
      <c r="AG930" s="234"/>
      <c r="AH930" s="166">
        <f>IF(PMKAFAAPAYER[[#This Row],[ ]]="Payé",PMKAFAAPAYER[[#This Row],[20.02.2025]],0)</f>
        <v>0</v>
      </c>
      <c r="AI930" s="234"/>
      <c r="AJ930" s="176">
        <f>IF(PMKAFAAPAYER[[#This Row],[ ]]="Payé",PMKAFAAPAYER[[#This Row],[27.02.2025]],0)</f>
        <v>0</v>
      </c>
      <c r="AK930" s="47">
        <f t="shared" si="217"/>
        <v>0</v>
      </c>
      <c r="AL930" s="162"/>
      <c r="AM930" s="166">
        <f>IF(PMKAFAAPAYER[[#This Row],[ ]]="Payé",PMKAFAAPAYER[[#This Row],[05.03.2025]],0)</f>
        <v>0</v>
      </c>
      <c r="AN930" s="161"/>
      <c r="AO930" s="166">
        <f>IF(PMKAFAAPAYER[[#This Row],[ ]]="Payé",PMKAFAAPAYER[[#This Row],[12.03.2025]],0)</f>
        <v>0</v>
      </c>
      <c r="AP930" s="161"/>
      <c r="AQ930" s="166">
        <f>IF(PMKAFAAPAYER[[#This Row],[ ]]="Payé",PMKAFAAPAYER[[#This Row],[19.03.2025]],0)</f>
        <v>0</v>
      </c>
      <c r="AR930" s="161"/>
      <c r="AS930" s="176">
        <f>IF(PMKAFAAPAYER[[#This Row],[ ]]="Payé",PMKAFAAPAYER[[#This Row],[26.03.2025]],0)</f>
        <v>0</v>
      </c>
      <c r="AT930" s="17">
        <f t="shared" si="218"/>
        <v>0</v>
      </c>
      <c r="AU930" s="162"/>
      <c r="AV930" s="166">
        <f>IF(PMKAFAAPAYER[[#This Row],[ ]]="Payé",PMKAFAAPAYER[[#This Row],[02.04.2025]],0)</f>
        <v>0</v>
      </c>
      <c r="AW930" s="161"/>
      <c r="AX930" s="166">
        <f>IF(PMKAFAAPAYER[[#This Row],[ ]]="Payé",PMKAFAAPAYER[[#This Row],[09.04.2025]],0)</f>
        <v>0</v>
      </c>
      <c r="AY930" s="161"/>
      <c r="AZ930" s="166">
        <f>IF(PMKAFAAPAYER[[#This Row],[ ]]="Payé",PMKAFAAPAYER[[#This Row],[16.04.2025]],0)</f>
        <v>0</v>
      </c>
      <c r="BA930" s="161"/>
      <c r="BB930" s="166">
        <f>IF(PMKAFAAPAYER[[#This Row],[ ]]="Payé",PMKAFAAPAYER[[#This Row],[23.04.2025]],0)</f>
        <v>0</v>
      </c>
      <c r="BC930" s="161"/>
      <c r="BD930" s="176">
        <f>IF(PMKAFAAPAYER[[#This Row],[ ]]="Payé",PMKAFAAPAYER[[#This Row],[30.04.2025]],0)</f>
        <v>0</v>
      </c>
      <c r="BE930" s="18">
        <f t="shared" si="219"/>
        <v>0</v>
      </c>
      <c r="BF930" s="162"/>
      <c r="BG930" s="166">
        <f>IF(PMKAFAAPAYER[[#This Row],[ ]]="Payé",PMKAFAAPAYER[[#This Row],[07.05.2025]],0)</f>
        <v>0</v>
      </c>
      <c r="BH930" s="161"/>
      <c r="BI930" s="166">
        <f>IF(PMKAFAAPAYER[[#This Row],[ ]]="Payé",PMKAFAAPAYER[[#This Row],[14.05.2025]],0)</f>
        <v>0</v>
      </c>
      <c r="BJ930" s="161"/>
      <c r="BK930" s="166">
        <f>IF(PMKAFAAPAYER[[#This Row],[ ]]="Payé",PMKAFAAPAYER[[#This Row],[21.05.2025]],0)</f>
        <v>0</v>
      </c>
      <c r="BL930" s="161"/>
      <c r="BM930" s="176">
        <f>IF(PMKAFAAPAYER[[#This Row],[ ]]="Payé",PMKAFAAPAYER[[#This Row],[28.05.2025]],0)</f>
        <v>0</v>
      </c>
      <c r="BN930" s="17">
        <f t="shared" si="220"/>
        <v>0</v>
      </c>
      <c r="BO930" s="162"/>
      <c r="BP930" s="166">
        <f>IF(PMKAFAAPAYER[[#This Row],[ ]]="Payé",PMKAFAAPAYER[[#This Row],[04.06.2025]],0)</f>
        <v>0</v>
      </c>
      <c r="BQ930" s="161"/>
      <c r="BR930" s="166">
        <f>IF(PMKAFAAPAYER[[#This Row],[ ]]="Payé",PMKAFAAPAYER[[#This Row],[11.06.2025]],0)</f>
        <v>0</v>
      </c>
      <c r="BS930" s="161"/>
      <c r="BT930" s="166">
        <f>IF(PMKAFAAPAYER[[#This Row],[ ]]="Payé",PMKAFAAPAYER[[#This Row],[18.06.2025]],0)</f>
        <v>0</v>
      </c>
      <c r="BU930" s="161"/>
      <c r="BV930" s="176">
        <f>IF(PMKAFAAPAYER[[#This Row],[ ]]="Payé",PMKAFAAPAYER[[#This Row],[25.06.2025]],0)</f>
        <v>0</v>
      </c>
      <c r="BW930" s="18">
        <f t="shared" si="221"/>
        <v>0</v>
      </c>
      <c r="BX930" s="162"/>
      <c r="BY930" s="166">
        <f>IF(PMKAFAAPAYER[[#This Row],[ ]]="Payé",PMKAFAAPAYER[[#This Row],[02.07.2025]],0)</f>
        <v>0</v>
      </c>
      <c r="BZ930" s="161"/>
      <c r="CA930" s="166">
        <f>IF(PMKAFAAPAYER[[#This Row],[ ]]="Payé",PMKAFAAPAYER[[#This Row],[09.07.2025]],0)</f>
        <v>0</v>
      </c>
      <c r="CB930" s="161"/>
      <c r="CC930" s="166">
        <f>IF(PMKAFAAPAYER[[#This Row],[ ]]="Payé",PMKAFAAPAYER[[#This Row],[16.07.2025]],0)</f>
        <v>0</v>
      </c>
      <c r="CD930" s="161"/>
      <c r="CE930" s="166">
        <f>IF(PMKAFAAPAYER[[#This Row],[ ]]="Payé",PMKAFAAPAYER[[#This Row],[23.07.2025]],0)</f>
        <v>0</v>
      </c>
      <c r="CF930" s="161"/>
      <c r="CG930" s="176">
        <f>IF(PMKAFAAPAYER[[#This Row],[ ]]="Payé",PMKAFAAPAYER[[#This Row],[30.07.2025]],0)</f>
        <v>0</v>
      </c>
      <c r="CH930" s="17">
        <f t="shared" si="222"/>
        <v>0</v>
      </c>
      <c r="CI930" s="162"/>
      <c r="CJ930" s="166">
        <f>IF(PMKAFAAPAYER[[#This Row],[ ]]="Payé",PMKAFAAPAYER[[#This Row],[06.08.2025]],0)</f>
        <v>0</v>
      </c>
      <c r="CK930" s="161"/>
      <c r="CL930" s="166">
        <f>IF(PMKAFAAPAYER[[#This Row],[ ]]="Payé",PMKAFAAPAYER[[#This Row],[13.08.2025]],0)</f>
        <v>0</v>
      </c>
      <c r="CM930" s="161"/>
      <c r="CN930" s="166">
        <f>IF(PMKAFAAPAYER[[#This Row],[ ]]="Payé",PMKAFAAPAYER[[#This Row],[20.08.2025]],0)</f>
        <v>0</v>
      </c>
      <c r="CO930" s="161"/>
      <c r="CP930" s="176">
        <f>IF(PMKAFAAPAYER[[#This Row],[ ]]="Payé",PMKAFAAPAYER[[#This Row],[27.08.2025]],0)</f>
        <v>0</v>
      </c>
      <c r="CQ930" s="18">
        <f t="shared" si="223"/>
        <v>0</v>
      </c>
      <c r="CR930" s="162"/>
      <c r="CS930" s="166">
        <f>IF(PMKAFAAPAYER[[#This Row],[ ]]="Payé",PMKAFAAPAYER[[#This Row],[03.09.2025]],0)</f>
        <v>0</v>
      </c>
      <c r="CT930" s="161"/>
      <c r="CU930" s="166">
        <f>IF(PMKAFAAPAYER[[#This Row],[ ]]="Payé",PMKAFAAPAYER[[#This Row],[10.09.2025]],0)</f>
        <v>0</v>
      </c>
      <c r="CV930" s="161"/>
      <c r="CW930" s="166">
        <f>IF(PMKAFAAPAYER[[#This Row],[ ]]="Payé",PMKAFAAPAYER[[#This Row],[17.09.2025]],0)</f>
        <v>0</v>
      </c>
      <c r="CX930" s="161"/>
      <c r="CY930" s="176">
        <f>IF(PMKAFAAPAYER[[#This Row],[ ]]="Payé",PMKAFAAPAYER[[#This Row],[24.09.2025]],0)</f>
        <v>0</v>
      </c>
      <c r="CZ930" s="17">
        <f t="shared" si="224"/>
        <v>0</v>
      </c>
      <c r="DA930" s="162"/>
      <c r="DB930" s="166">
        <f>IF(PMKAFAAPAYER[[#This Row],[ ]]="Payé",PMKAFAAPAYER[[#This Row],[01.10.2025]],0)</f>
        <v>0</v>
      </c>
      <c r="DC930" s="161"/>
      <c r="DD930" s="166">
        <f>IF(PMKAFAAPAYER[[#This Row],[ ]]="Payé",PMKAFAAPAYER[[#This Row],[08.10.2025]],0)</f>
        <v>0</v>
      </c>
      <c r="DE930" s="161"/>
      <c r="DF930" s="166">
        <f>IF(PMKAFAAPAYER[[#This Row],[ ]]="Payé",PMKAFAAPAYER[[#This Row],[15.10.2025]],0)</f>
        <v>0</v>
      </c>
      <c r="DG930" s="161"/>
      <c r="DH930" s="166">
        <f>IF(PMKAFAAPAYER[[#This Row],[ ]]="Payé",PMKAFAAPAYER[[#This Row],[22.10.2025]],0)</f>
        <v>0</v>
      </c>
      <c r="DI930" s="161"/>
      <c r="DJ930" s="176">
        <f>IF(PMKAFAAPAYER[[#This Row],[ ]]="Payé",PMKAFAAPAYER[[#This Row],[29.10.2025]],0)</f>
        <v>0</v>
      </c>
      <c r="DK930" s="18">
        <f t="shared" si="225"/>
        <v>0</v>
      </c>
      <c r="DL930" s="162"/>
      <c r="DM930" s="166">
        <f>IF(PMKAFAAPAYER[[#This Row],[ ]]="Payé",PMKAFAAPAYER[[#This Row],[05.11.2025]],0)</f>
        <v>0</v>
      </c>
      <c r="DN930" s="161"/>
      <c r="DO930" s="166">
        <f>IF(PMKAFAAPAYER[[#This Row],[ ]]="Payé",PMKAFAAPAYER[[#This Row],[12.11.2025]],0)</f>
        <v>0</v>
      </c>
      <c r="DP930" s="161"/>
      <c r="DQ930" s="166">
        <f>IF(PMKAFAAPAYER[[#This Row],[ ]]="Payé",PMKAFAAPAYER[[#This Row],[19.11.2025]],0)</f>
        <v>0</v>
      </c>
      <c r="DR930" s="161"/>
      <c r="DS930" s="176">
        <f>IF(PMKAFAAPAYER[[#This Row],[ ]]="Payé",PMKAFAAPAYER[[#This Row],[26.11.2025]],0)</f>
        <v>0</v>
      </c>
      <c r="DT930" s="17">
        <f t="shared" si="226"/>
        <v>0</v>
      </c>
      <c r="DU930" s="162"/>
      <c r="DV930" s="166">
        <f>IF(PMKAFAAPAYER[[#This Row],[ ]]="Payé",PMKAFAAPAYER[[#This Row],[03.12.2025]],0)</f>
        <v>0</v>
      </c>
      <c r="DW930" s="161"/>
      <c r="DX930" s="166">
        <f>IF(PMKAFAAPAYER[[#This Row],[ ]]="Payé",PMKAFAAPAYER[[#This Row],[10.12.2025]],0)</f>
        <v>0</v>
      </c>
      <c r="DY930" s="161"/>
      <c r="DZ930" s="166">
        <f>IF(PMKAFAAPAYER[[#This Row],[ ]]="Payé",PMKAFAAPAYER[[#This Row],[17.12.2025]],0)</f>
        <v>0</v>
      </c>
      <c r="EA930" s="161"/>
      <c r="EB930" s="166">
        <f>IF(PMKAFAAPAYER[[#This Row],[ ]]="Payé",PMKAFAAPAYER[[#This Row],[24.12.2025]],0)</f>
        <v>0</v>
      </c>
      <c r="EC930" s="161"/>
      <c r="ED930" s="176">
        <f>IF(PMKAFAAPAYER[[#This Row],[ ]]="Payé",PMKAFAAPAYER[[#This Row],[31.12.2025]],0)</f>
        <v>0</v>
      </c>
      <c r="EE930" s="18">
        <f t="shared" si="227"/>
        <v>0</v>
      </c>
      <c r="EF930" s="11">
        <f t="shared" si="228"/>
        <v>0</v>
      </c>
      <c r="EG930" s="16">
        <f>+PMKAFAAPAYER[[#This Row],[CHF]]-PMKAFAAPAYER[[#This Row],[T2025]]</f>
        <v>0</v>
      </c>
    </row>
    <row r="931" spans="1:137" x14ac:dyDescent="0.3">
      <c r="A931" s="9">
        <f t="shared" si="229"/>
        <v>926</v>
      </c>
      <c r="B931" s="250"/>
      <c r="C931" s="251"/>
      <c r="D931" s="252"/>
      <c r="E931" s="253"/>
      <c r="F931" s="265">
        <f t="shared" si="215"/>
        <v>0</v>
      </c>
      <c r="G931" s="254"/>
      <c r="H931" s="255"/>
      <c r="I931" s="256"/>
      <c r="J931" s="14"/>
      <c r="K931" s="14"/>
      <c r="L931" s="14"/>
      <c r="N931" s="15"/>
      <c r="P931" s="258"/>
      <c r="Q931" s="259"/>
      <c r="R931" s="260"/>
      <c r="S931" s="166">
        <f>IF(PMKAFAAPAYER[[#This Row],[ ]]="Payé",PMKAFAAPAYER[[#This Row],[02.01.2025]],0)</f>
        <v>0</v>
      </c>
      <c r="T931" s="234"/>
      <c r="U931" s="166">
        <f>IF(PMKAFAAPAYER[[#This Row],[ ]]="Payé",PMKAFAAPAYER[[#This Row],[09.01.2025]],0)</f>
        <v>0</v>
      </c>
      <c r="V931" s="234"/>
      <c r="W931" s="166">
        <f>IF(PMKAFAAPAYER[[#This Row],[ ]]="Payé",PMKAFAAPAYER[[#This Row],[16.01.2025]],0)</f>
        <v>0</v>
      </c>
      <c r="X931" s="234"/>
      <c r="Y931" s="166">
        <f>IF(PMKAFAAPAYER[[#This Row],[ ]]="Payé",PMKAFAAPAYER[[#This Row],[23.01.2025]],0)</f>
        <v>0</v>
      </c>
      <c r="Z931" s="234"/>
      <c r="AA931" s="176">
        <f>IF(PMKAFAAPAYER[[#This Row],[ ]]="Payé",PMKAFAAPAYER[[#This Row],[30.01.2025]],0)</f>
        <v>0</v>
      </c>
      <c r="AB931" s="32">
        <f t="shared" si="216"/>
        <v>0</v>
      </c>
      <c r="AC931" s="234"/>
      <c r="AD931" s="166">
        <f>IF(PMKAFAAPAYER[[#This Row],[ ]]="Payé",PMKAFAAPAYER[[#This Row],[06.02.2025]],0)</f>
        <v>0</v>
      </c>
      <c r="AE931" s="234"/>
      <c r="AF931" s="166">
        <f>IF(PMKAFAAPAYER[[#This Row],[ ]]="Payé",PMKAFAAPAYER[[#This Row],[13.02.2025]],0)</f>
        <v>0</v>
      </c>
      <c r="AG931" s="234"/>
      <c r="AH931" s="166">
        <f>IF(PMKAFAAPAYER[[#This Row],[ ]]="Payé",PMKAFAAPAYER[[#This Row],[20.02.2025]],0)</f>
        <v>0</v>
      </c>
      <c r="AI931" s="234"/>
      <c r="AJ931" s="176">
        <f>IF(PMKAFAAPAYER[[#This Row],[ ]]="Payé",PMKAFAAPAYER[[#This Row],[27.02.2025]],0)</f>
        <v>0</v>
      </c>
      <c r="AK931" s="47">
        <f t="shared" si="217"/>
        <v>0</v>
      </c>
      <c r="AL931" s="162"/>
      <c r="AM931" s="166">
        <f>IF(PMKAFAAPAYER[[#This Row],[ ]]="Payé",PMKAFAAPAYER[[#This Row],[05.03.2025]],0)</f>
        <v>0</v>
      </c>
      <c r="AN931" s="161"/>
      <c r="AO931" s="166">
        <f>IF(PMKAFAAPAYER[[#This Row],[ ]]="Payé",PMKAFAAPAYER[[#This Row],[12.03.2025]],0)</f>
        <v>0</v>
      </c>
      <c r="AP931" s="161"/>
      <c r="AQ931" s="166">
        <f>IF(PMKAFAAPAYER[[#This Row],[ ]]="Payé",PMKAFAAPAYER[[#This Row],[19.03.2025]],0)</f>
        <v>0</v>
      </c>
      <c r="AR931" s="161"/>
      <c r="AS931" s="176">
        <f>IF(PMKAFAAPAYER[[#This Row],[ ]]="Payé",PMKAFAAPAYER[[#This Row],[26.03.2025]],0)</f>
        <v>0</v>
      </c>
      <c r="AT931" s="17">
        <f t="shared" si="218"/>
        <v>0</v>
      </c>
      <c r="AU931" s="162"/>
      <c r="AV931" s="166">
        <f>IF(PMKAFAAPAYER[[#This Row],[ ]]="Payé",PMKAFAAPAYER[[#This Row],[02.04.2025]],0)</f>
        <v>0</v>
      </c>
      <c r="AW931" s="161"/>
      <c r="AX931" s="166">
        <f>IF(PMKAFAAPAYER[[#This Row],[ ]]="Payé",PMKAFAAPAYER[[#This Row],[09.04.2025]],0)</f>
        <v>0</v>
      </c>
      <c r="AY931" s="161"/>
      <c r="AZ931" s="166">
        <f>IF(PMKAFAAPAYER[[#This Row],[ ]]="Payé",PMKAFAAPAYER[[#This Row],[16.04.2025]],0)</f>
        <v>0</v>
      </c>
      <c r="BA931" s="161"/>
      <c r="BB931" s="166">
        <f>IF(PMKAFAAPAYER[[#This Row],[ ]]="Payé",PMKAFAAPAYER[[#This Row],[23.04.2025]],0)</f>
        <v>0</v>
      </c>
      <c r="BC931" s="161"/>
      <c r="BD931" s="176">
        <f>IF(PMKAFAAPAYER[[#This Row],[ ]]="Payé",PMKAFAAPAYER[[#This Row],[30.04.2025]],0)</f>
        <v>0</v>
      </c>
      <c r="BE931" s="18">
        <f t="shared" si="219"/>
        <v>0</v>
      </c>
      <c r="BF931" s="162"/>
      <c r="BG931" s="166">
        <f>IF(PMKAFAAPAYER[[#This Row],[ ]]="Payé",PMKAFAAPAYER[[#This Row],[07.05.2025]],0)</f>
        <v>0</v>
      </c>
      <c r="BH931" s="161"/>
      <c r="BI931" s="166">
        <f>IF(PMKAFAAPAYER[[#This Row],[ ]]="Payé",PMKAFAAPAYER[[#This Row],[14.05.2025]],0)</f>
        <v>0</v>
      </c>
      <c r="BJ931" s="161"/>
      <c r="BK931" s="166">
        <f>IF(PMKAFAAPAYER[[#This Row],[ ]]="Payé",PMKAFAAPAYER[[#This Row],[21.05.2025]],0)</f>
        <v>0</v>
      </c>
      <c r="BL931" s="161"/>
      <c r="BM931" s="176">
        <f>IF(PMKAFAAPAYER[[#This Row],[ ]]="Payé",PMKAFAAPAYER[[#This Row],[28.05.2025]],0)</f>
        <v>0</v>
      </c>
      <c r="BN931" s="17">
        <f t="shared" si="220"/>
        <v>0</v>
      </c>
      <c r="BO931" s="162"/>
      <c r="BP931" s="166">
        <f>IF(PMKAFAAPAYER[[#This Row],[ ]]="Payé",PMKAFAAPAYER[[#This Row],[04.06.2025]],0)</f>
        <v>0</v>
      </c>
      <c r="BQ931" s="161"/>
      <c r="BR931" s="166">
        <f>IF(PMKAFAAPAYER[[#This Row],[ ]]="Payé",PMKAFAAPAYER[[#This Row],[11.06.2025]],0)</f>
        <v>0</v>
      </c>
      <c r="BS931" s="161"/>
      <c r="BT931" s="166">
        <f>IF(PMKAFAAPAYER[[#This Row],[ ]]="Payé",PMKAFAAPAYER[[#This Row],[18.06.2025]],0)</f>
        <v>0</v>
      </c>
      <c r="BU931" s="161"/>
      <c r="BV931" s="176">
        <f>IF(PMKAFAAPAYER[[#This Row],[ ]]="Payé",PMKAFAAPAYER[[#This Row],[25.06.2025]],0)</f>
        <v>0</v>
      </c>
      <c r="BW931" s="18">
        <f t="shared" si="221"/>
        <v>0</v>
      </c>
      <c r="BX931" s="162"/>
      <c r="BY931" s="166">
        <f>IF(PMKAFAAPAYER[[#This Row],[ ]]="Payé",PMKAFAAPAYER[[#This Row],[02.07.2025]],0)</f>
        <v>0</v>
      </c>
      <c r="BZ931" s="161"/>
      <c r="CA931" s="166">
        <f>IF(PMKAFAAPAYER[[#This Row],[ ]]="Payé",PMKAFAAPAYER[[#This Row],[09.07.2025]],0)</f>
        <v>0</v>
      </c>
      <c r="CB931" s="161"/>
      <c r="CC931" s="166">
        <f>IF(PMKAFAAPAYER[[#This Row],[ ]]="Payé",PMKAFAAPAYER[[#This Row],[16.07.2025]],0)</f>
        <v>0</v>
      </c>
      <c r="CD931" s="161"/>
      <c r="CE931" s="166">
        <f>IF(PMKAFAAPAYER[[#This Row],[ ]]="Payé",PMKAFAAPAYER[[#This Row],[23.07.2025]],0)</f>
        <v>0</v>
      </c>
      <c r="CF931" s="161"/>
      <c r="CG931" s="176">
        <f>IF(PMKAFAAPAYER[[#This Row],[ ]]="Payé",PMKAFAAPAYER[[#This Row],[30.07.2025]],0)</f>
        <v>0</v>
      </c>
      <c r="CH931" s="17">
        <f t="shared" si="222"/>
        <v>0</v>
      </c>
      <c r="CI931" s="162"/>
      <c r="CJ931" s="166">
        <f>IF(PMKAFAAPAYER[[#This Row],[ ]]="Payé",PMKAFAAPAYER[[#This Row],[06.08.2025]],0)</f>
        <v>0</v>
      </c>
      <c r="CK931" s="161"/>
      <c r="CL931" s="166">
        <f>IF(PMKAFAAPAYER[[#This Row],[ ]]="Payé",PMKAFAAPAYER[[#This Row],[13.08.2025]],0)</f>
        <v>0</v>
      </c>
      <c r="CM931" s="161"/>
      <c r="CN931" s="166">
        <f>IF(PMKAFAAPAYER[[#This Row],[ ]]="Payé",PMKAFAAPAYER[[#This Row],[20.08.2025]],0)</f>
        <v>0</v>
      </c>
      <c r="CO931" s="161"/>
      <c r="CP931" s="176">
        <f>IF(PMKAFAAPAYER[[#This Row],[ ]]="Payé",PMKAFAAPAYER[[#This Row],[27.08.2025]],0)</f>
        <v>0</v>
      </c>
      <c r="CQ931" s="18">
        <f t="shared" si="223"/>
        <v>0</v>
      </c>
      <c r="CR931" s="162"/>
      <c r="CS931" s="166">
        <f>IF(PMKAFAAPAYER[[#This Row],[ ]]="Payé",PMKAFAAPAYER[[#This Row],[03.09.2025]],0)</f>
        <v>0</v>
      </c>
      <c r="CT931" s="161"/>
      <c r="CU931" s="166">
        <f>IF(PMKAFAAPAYER[[#This Row],[ ]]="Payé",PMKAFAAPAYER[[#This Row],[10.09.2025]],0)</f>
        <v>0</v>
      </c>
      <c r="CV931" s="161"/>
      <c r="CW931" s="166">
        <f>IF(PMKAFAAPAYER[[#This Row],[ ]]="Payé",PMKAFAAPAYER[[#This Row],[17.09.2025]],0)</f>
        <v>0</v>
      </c>
      <c r="CX931" s="161"/>
      <c r="CY931" s="176">
        <f>IF(PMKAFAAPAYER[[#This Row],[ ]]="Payé",PMKAFAAPAYER[[#This Row],[24.09.2025]],0)</f>
        <v>0</v>
      </c>
      <c r="CZ931" s="17">
        <f t="shared" si="224"/>
        <v>0</v>
      </c>
      <c r="DA931" s="162"/>
      <c r="DB931" s="166">
        <f>IF(PMKAFAAPAYER[[#This Row],[ ]]="Payé",PMKAFAAPAYER[[#This Row],[01.10.2025]],0)</f>
        <v>0</v>
      </c>
      <c r="DC931" s="161"/>
      <c r="DD931" s="166">
        <f>IF(PMKAFAAPAYER[[#This Row],[ ]]="Payé",PMKAFAAPAYER[[#This Row],[08.10.2025]],0)</f>
        <v>0</v>
      </c>
      <c r="DE931" s="161"/>
      <c r="DF931" s="166">
        <f>IF(PMKAFAAPAYER[[#This Row],[ ]]="Payé",PMKAFAAPAYER[[#This Row],[15.10.2025]],0)</f>
        <v>0</v>
      </c>
      <c r="DG931" s="161"/>
      <c r="DH931" s="166">
        <f>IF(PMKAFAAPAYER[[#This Row],[ ]]="Payé",PMKAFAAPAYER[[#This Row],[22.10.2025]],0)</f>
        <v>0</v>
      </c>
      <c r="DI931" s="161"/>
      <c r="DJ931" s="176">
        <f>IF(PMKAFAAPAYER[[#This Row],[ ]]="Payé",PMKAFAAPAYER[[#This Row],[29.10.2025]],0)</f>
        <v>0</v>
      </c>
      <c r="DK931" s="18">
        <f t="shared" si="225"/>
        <v>0</v>
      </c>
      <c r="DL931" s="162"/>
      <c r="DM931" s="166">
        <f>IF(PMKAFAAPAYER[[#This Row],[ ]]="Payé",PMKAFAAPAYER[[#This Row],[05.11.2025]],0)</f>
        <v>0</v>
      </c>
      <c r="DN931" s="161"/>
      <c r="DO931" s="166">
        <f>IF(PMKAFAAPAYER[[#This Row],[ ]]="Payé",PMKAFAAPAYER[[#This Row],[12.11.2025]],0)</f>
        <v>0</v>
      </c>
      <c r="DP931" s="161"/>
      <c r="DQ931" s="166">
        <f>IF(PMKAFAAPAYER[[#This Row],[ ]]="Payé",PMKAFAAPAYER[[#This Row],[19.11.2025]],0)</f>
        <v>0</v>
      </c>
      <c r="DR931" s="161"/>
      <c r="DS931" s="176">
        <f>IF(PMKAFAAPAYER[[#This Row],[ ]]="Payé",PMKAFAAPAYER[[#This Row],[26.11.2025]],0)</f>
        <v>0</v>
      </c>
      <c r="DT931" s="17">
        <f t="shared" si="226"/>
        <v>0</v>
      </c>
      <c r="DU931" s="162"/>
      <c r="DV931" s="166">
        <f>IF(PMKAFAAPAYER[[#This Row],[ ]]="Payé",PMKAFAAPAYER[[#This Row],[03.12.2025]],0)</f>
        <v>0</v>
      </c>
      <c r="DW931" s="161"/>
      <c r="DX931" s="166">
        <f>IF(PMKAFAAPAYER[[#This Row],[ ]]="Payé",PMKAFAAPAYER[[#This Row],[10.12.2025]],0)</f>
        <v>0</v>
      </c>
      <c r="DY931" s="161"/>
      <c r="DZ931" s="166">
        <f>IF(PMKAFAAPAYER[[#This Row],[ ]]="Payé",PMKAFAAPAYER[[#This Row],[17.12.2025]],0)</f>
        <v>0</v>
      </c>
      <c r="EA931" s="161"/>
      <c r="EB931" s="166">
        <f>IF(PMKAFAAPAYER[[#This Row],[ ]]="Payé",PMKAFAAPAYER[[#This Row],[24.12.2025]],0)</f>
        <v>0</v>
      </c>
      <c r="EC931" s="161"/>
      <c r="ED931" s="176">
        <f>IF(PMKAFAAPAYER[[#This Row],[ ]]="Payé",PMKAFAAPAYER[[#This Row],[31.12.2025]],0)</f>
        <v>0</v>
      </c>
      <c r="EE931" s="18">
        <f t="shared" si="227"/>
        <v>0</v>
      </c>
      <c r="EF931" s="11">
        <f t="shared" si="228"/>
        <v>0</v>
      </c>
      <c r="EG931" s="16">
        <f>+PMKAFAAPAYER[[#This Row],[CHF]]-PMKAFAAPAYER[[#This Row],[T2025]]</f>
        <v>0</v>
      </c>
    </row>
    <row r="932" spans="1:137" x14ac:dyDescent="0.3">
      <c r="A932" s="9">
        <f t="shared" si="229"/>
        <v>927</v>
      </c>
      <c r="B932" s="250"/>
      <c r="C932" s="251"/>
      <c r="D932" s="252"/>
      <c r="E932" s="253"/>
      <c r="F932" s="265">
        <f t="shared" si="215"/>
        <v>0</v>
      </c>
      <c r="G932" s="254"/>
      <c r="H932" s="255"/>
      <c r="I932" s="256"/>
      <c r="J932" s="14"/>
      <c r="K932" s="14"/>
      <c r="L932" s="14"/>
      <c r="N932" s="15"/>
      <c r="P932" s="258"/>
      <c r="Q932" s="259"/>
      <c r="R932" s="260"/>
      <c r="S932" s="166">
        <f>IF(PMKAFAAPAYER[[#This Row],[ ]]="Payé",PMKAFAAPAYER[[#This Row],[02.01.2025]],0)</f>
        <v>0</v>
      </c>
      <c r="T932" s="234"/>
      <c r="U932" s="166">
        <f>IF(PMKAFAAPAYER[[#This Row],[ ]]="Payé",PMKAFAAPAYER[[#This Row],[09.01.2025]],0)</f>
        <v>0</v>
      </c>
      <c r="V932" s="234"/>
      <c r="W932" s="166">
        <f>IF(PMKAFAAPAYER[[#This Row],[ ]]="Payé",PMKAFAAPAYER[[#This Row],[16.01.2025]],0)</f>
        <v>0</v>
      </c>
      <c r="X932" s="234"/>
      <c r="Y932" s="166">
        <f>IF(PMKAFAAPAYER[[#This Row],[ ]]="Payé",PMKAFAAPAYER[[#This Row],[23.01.2025]],0)</f>
        <v>0</v>
      </c>
      <c r="Z932" s="234"/>
      <c r="AA932" s="176">
        <f>IF(PMKAFAAPAYER[[#This Row],[ ]]="Payé",PMKAFAAPAYER[[#This Row],[30.01.2025]],0)</f>
        <v>0</v>
      </c>
      <c r="AB932" s="32">
        <f t="shared" si="216"/>
        <v>0</v>
      </c>
      <c r="AC932" s="234"/>
      <c r="AD932" s="166">
        <f>IF(PMKAFAAPAYER[[#This Row],[ ]]="Payé",PMKAFAAPAYER[[#This Row],[06.02.2025]],0)</f>
        <v>0</v>
      </c>
      <c r="AE932" s="234"/>
      <c r="AF932" s="166">
        <f>IF(PMKAFAAPAYER[[#This Row],[ ]]="Payé",PMKAFAAPAYER[[#This Row],[13.02.2025]],0)</f>
        <v>0</v>
      </c>
      <c r="AG932" s="234"/>
      <c r="AH932" s="166">
        <f>IF(PMKAFAAPAYER[[#This Row],[ ]]="Payé",PMKAFAAPAYER[[#This Row],[20.02.2025]],0)</f>
        <v>0</v>
      </c>
      <c r="AI932" s="234"/>
      <c r="AJ932" s="176">
        <f>IF(PMKAFAAPAYER[[#This Row],[ ]]="Payé",PMKAFAAPAYER[[#This Row],[27.02.2025]],0)</f>
        <v>0</v>
      </c>
      <c r="AK932" s="47">
        <f t="shared" si="217"/>
        <v>0</v>
      </c>
      <c r="AL932" s="162"/>
      <c r="AM932" s="166">
        <f>IF(PMKAFAAPAYER[[#This Row],[ ]]="Payé",PMKAFAAPAYER[[#This Row],[05.03.2025]],0)</f>
        <v>0</v>
      </c>
      <c r="AN932" s="161"/>
      <c r="AO932" s="166">
        <f>IF(PMKAFAAPAYER[[#This Row],[ ]]="Payé",PMKAFAAPAYER[[#This Row],[12.03.2025]],0)</f>
        <v>0</v>
      </c>
      <c r="AP932" s="161"/>
      <c r="AQ932" s="166">
        <f>IF(PMKAFAAPAYER[[#This Row],[ ]]="Payé",PMKAFAAPAYER[[#This Row],[19.03.2025]],0)</f>
        <v>0</v>
      </c>
      <c r="AR932" s="161"/>
      <c r="AS932" s="176">
        <f>IF(PMKAFAAPAYER[[#This Row],[ ]]="Payé",PMKAFAAPAYER[[#This Row],[26.03.2025]],0)</f>
        <v>0</v>
      </c>
      <c r="AT932" s="17">
        <f t="shared" si="218"/>
        <v>0</v>
      </c>
      <c r="AU932" s="162"/>
      <c r="AV932" s="166">
        <f>IF(PMKAFAAPAYER[[#This Row],[ ]]="Payé",PMKAFAAPAYER[[#This Row],[02.04.2025]],0)</f>
        <v>0</v>
      </c>
      <c r="AW932" s="161"/>
      <c r="AX932" s="166">
        <f>IF(PMKAFAAPAYER[[#This Row],[ ]]="Payé",PMKAFAAPAYER[[#This Row],[09.04.2025]],0)</f>
        <v>0</v>
      </c>
      <c r="AY932" s="161"/>
      <c r="AZ932" s="166">
        <f>IF(PMKAFAAPAYER[[#This Row],[ ]]="Payé",PMKAFAAPAYER[[#This Row],[16.04.2025]],0)</f>
        <v>0</v>
      </c>
      <c r="BA932" s="161"/>
      <c r="BB932" s="166">
        <f>IF(PMKAFAAPAYER[[#This Row],[ ]]="Payé",PMKAFAAPAYER[[#This Row],[23.04.2025]],0)</f>
        <v>0</v>
      </c>
      <c r="BC932" s="161"/>
      <c r="BD932" s="176">
        <f>IF(PMKAFAAPAYER[[#This Row],[ ]]="Payé",PMKAFAAPAYER[[#This Row],[30.04.2025]],0)</f>
        <v>0</v>
      </c>
      <c r="BE932" s="18">
        <f t="shared" si="219"/>
        <v>0</v>
      </c>
      <c r="BF932" s="162"/>
      <c r="BG932" s="166">
        <f>IF(PMKAFAAPAYER[[#This Row],[ ]]="Payé",PMKAFAAPAYER[[#This Row],[07.05.2025]],0)</f>
        <v>0</v>
      </c>
      <c r="BH932" s="161"/>
      <c r="BI932" s="166">
        <f>IF(PMKAFAAPAYER[[#This Row],[ ]]="Payé",PMKAFAAPAYER[[#This Row],[14.05.2025]],0)</f>
        <v>0</v>
      </c>
      <c r="BJ932" s="161"/>
      <c r="BK932" s="166">
        <f>IF(PMKAFAAPAYER[[#This Row],[ ]]="Payé",PMKAFAAPAYER[[#This Row],[21.05.2025]],0)</f>
        <v>0</v>
      </c>
      <c r="BL932" s="161"/>
      <c r="BM932" s="176">
        <f>IF(PMKAFAAPAYER[[#This Row],[ ]]="Payé",PMKAFAAPAYER[[#This Row],[28.05.2025]],0)</f>
        <v>0</v>
      </c>
      <c r="BN932" s="17">
        <f t="shared" si="220"/>
        <v>0</v>
      </c>
      <c r="BO932" s="162"/>
      <c r="BP932" s="166">
        <f>IF(PMKAFAAPAYER[[#This Row],[ ]]="Payé",PMKAFAAPAYER[[#This Row],[04.06.2025]],0)</f>
        <v>0</v>
      </c>
      <c r="BQ932" s="161"/>
      <c r="BR932" s="166">
        <f>IF(PMKAFAAPAYER[[#This Row],[ ]]="Payé",PMKAFAAPAYER[[#This Row],[11.06.2025]],0)</f>
        <v>0</v>
      </c>
      <c r="BS932" s="161"/>
      <c r="BT932" s="166">
        <f>IF(PMKAFAAPAYER[[#This Row],[ ]]="Payé",PMKAFAAPAYER[[#This Row],[18.06.2025]],0)</f>
        <v>0</v>
      </c>
      <c r="BU932" s="161"/>
      <c r="BV932" s="176">
        <f>IF(PMKAFAAPAYER[[#This Row],[ ]]="Payé",PMKAFAAPAYER[[#This Row],[25.06.2025]],0)</f>
        <v>0</v>
      </c>
      <c r="BW932" s="18">
        <f t="shared" si="221"/>
        <v>0</v>
      </c>
      <c r="BX932" s="162"/>
      <c r="BY932" s="166">
        <f>IF(PMKAFAAPAYER[[#This Row],[ ]]="Payé",PMKAFAAPAYER[[#This Row],[02.07.2025]],0)</f>
        <v>0</v>
      </c>
      <c r="BZ932" s="161"/>
      <c r="CA932" s="166">
        <f>IF(PMKAFAAPAYER[[#This Row],[ ]]="Payé",PMKAFAAPAYER[[#This Row],[09.07.2025]],0)</f>
        <v>0</v>
      </c>
      <c r="CB932" s="161"/>
      <c r="CC932" s="166">
        <f>IF(PMKAFAAPAYER[[#This Row],[ ]]="Payé",PMKAFAAPAYER[[#This Row],[16.07.2025]],0)</f>
        <v>0</v>
      </c>
      <c r="CD932" s="161"/>
      <c r="CE932" s="166">
        <f>IF(PMKAFAAPAYER[[#This Row],[ ]]="Payé",PMKAFAAPAYER[[#This Row],[23.07.2025]],0)</f>
        <v>0</v>
      </c>
      <c r="CF932" s="161"/>
      <c r="CG932" s="176">
        <f>IF(PMKAFAAPAYER[[#This Row],[ ]]="Payé",PMKAFAAPAYER[[#This Row],[30.07.2025]],0)</f>
        <v>0</v>
      </c>
      <c r="CH932" s="17">
        <f t="shared" si="222"/>
        <v>0</v>
      </c>
      <c r="CI932" s="162"/>
      <c r="CJ932" s="166">
        <f>IF(PMKAFAAPAYER[[#This Row],[ ]]="Payé",PMKAFAAPAYER[[#This Row],[06.08.2025]],0)</f>
        <v>0</v>
      </c>
      <c r="CK932" s="161"/>
      <c r="CL932" s="166">
        <f>IF(PMKAFAAPAYER[[#This Row],[ ]]="Payé",PMKAFAAPAYER[[#This Row],[13.08.2025]],0)</f>
        <v>0</v>
      </c>
      <c r="CM932" s="161"/>
      <c r="CN932" s="166">
        <f>IF(PMKAFAAPAYER[[#This Row],[ ]]="Payé",PMKAFAAPAYER[[#This Row],[20.08.2025]],0)</f>
        <v>0</v>
      </c>
      <c r="CO932" s="161"/>
      <c r="CP932" s="176">
        <f>IF(PMKAFAAPAYER[[#This Row],[ ]]="Payé",PMKAFAAPAYER[[#This Row],[27.08.2025]],0)</f>
        <v>0</v>
      </c>
      <c r="CQ932" s="18">
        <f t="shared" si="223"/>
        <v>0</v>
      </c>
      <c r="CR932" s="162"/>
      <c r="CS932" s="166">
        <f>IF(PMKAFAAPAYER[[#This Row],[ ]]="Payé",PMKAFAAPAYER[[#This Row],[03.09.2025]],0)</f>
        <v>0</v>
      </c>
      <c r="CT932" s="161"/>
      <c r="CU932" s="166">
        <f>IF(PMKAFAAPAYER[[#This Row],[ ]]="Payé",PMKAFAAPAYER[[#This Row],[10.09.2025]],0)</f>
        <v>0</v>
      </c>
      <c r="CV932" s="161"/>
      <c r="CW932" s="166">
        <f>IF(PMKAFAAPAYER[[#This Row],[ ]]="Payé",PMKAFAAPAYER[[#This Row],[17.09.2025]],0)</f>
        <v>0</v>
      </c>
      <c r="CX932" s="161"/>
      <c r="CY932" s="176">
        <f>IF(PMKAFAAPAYER[[#This Row],[ ]]="Payé",PMKAFAAPAYER[[#This Row],[24.09.2025]],0)</f>
        <v>0</v>
      </c>
      <c r="CZ932" s="17">
        <f t="shared" si="224"/>
        <v>0</v>
      </c>
      <c r="DA932" s="162"/>
      <c r="DB932" s="166">
        <f>IF(PMKAFAAPAYER[[#This Row],[ ]]="Payé",PMKAFAAPAYER[[#This Row],[01.10.2025]],0)</f>
        <v>0</v>
      </c>
      <c r="DC932" s="161"/>
      <c r="DD932" s="166">
        <f>IF(PMKAFAAPAYER[[#This Row],[ ]]="Payé",PMKAFAAPAYER[[#This Row],[08.10.2025]],0)</f>
        <v>0</v>
      </c>
      <c r="DE932" s="161"/>
      <c r="DF932" s="166">
        <f>IF(PMKAFAAPAYER[[#This Row],[ ]]="Payé",PMKAFAAPAYER[[#This Row],[15.10.2025]],0)</f>
        <v>0</v>
      </c>
      <c r="DG932" s="161"/>
      <c r="DH932" s="166">
        <f>IF(PMKAFAAPAYER[[#This Row],[ ]]="Payé",PMKAFAAPAYER[[#This Row],[22.10.2025]],0)</f>
        <v>0</v>
      </c>
      <c r="DI932" s="161"/>
      <c r="DJ932" s="176">
        <f>IF(PMKAFAAPAYER[[#This Row],[ ]]="Payé",PMKAFAAPAYER[[#This Row],[29.10.2025]],0)</f>
        <v>0</v>
      </c>
      <c r="DK932" s="18">
        <f t="shared" si="225"/>
        <v>0</v>
      </c>
      <c r="DL932" s="162"/>
      <c r="DM932" s="166">
        <f>IF(PMKAFAAPAYER[[#This Row],[ ]]="Payé",PMKAFAAPAYER[[#This Row],[05.11.2025]],0)</f>
        <v>0</v>
      </c>
      <c r="DN932" s="161"/>
      <c r="DO932" s="166">
        <f>IF(PMKAFAAPAYER[[#This Row],[ ]]="Payé",PMKAFAAPAYER[[#This Row],[12.11.2025]],0)</f>
        <v>0</v>
      </c>
      <c r="DP932" s="161"/>
      <c r="DQ932" s="166">
        <f>IF(PMKAFAAPAYER[[#This Row],[ ]]="Payé",PMKAFAAPAYER[[#This Row],[19.11.2025]],0)</f>
        <v>0</v>
      </c>
      <c r="DR932" s="161"/>
      <c r="DS932" s="176">
        <f>IF(PMKAFAAPAYER[[#This Row],[ ]]="Payé",PMKAFAAPAYER[[#This Row],[26.11.2025]],0)</f>
        <v>0</v>
      </c>
      <c r="DT932" s="17">
        <f t="shared" si="226"/>
        <v>0</v>
      </c>
      <c r="DU932" s="162"/>
      <c r="DV932" s="166">
        <f>IF(PMKAFAAPAYER[[#This Row],[ ]]="Payé",PMKAFAAPAYER[[#This Row],[03.12.2025]],0)</f>
        <v>0</v>
      </c>
      <c r="DW932" s="161"/>
      <c r="DX932" s="166">
        <f>IF(PMKAFAAPAYER[[#This Row],[ ]]="Payé",PMKAFAAPAYER[[#This Row],[10.12.2025]],0)</f>
        <v>0</v>
      </c>
      <c r="DY932" s="161"/>
      <c r="DZ932" s="166">
        <f>IF(PMKAFAAPAYER[[#This Row],[ ]]="Payé",PMKAFAAPAYER[[#This Row],[17.12.2025]],0)</f>
        <v>0</v>
      </c>
      <c r="EA932" s="161"/>
      <c r="EB932" s="166">
        <f>IF(PMKAFAAPAYER[[#This Row],[ ]]="Payé",PMKAFAAPAYER[[#This Row],[24.12.2025]],0)</f>
        <v>0</v>
      </c>
      <c r="EC932" s="161"/>
      <c r="ED932" s="176">
        <f>IF(PMKAFAAPAYER[[#This Row],[ ]]="Payé",PMKAFAAPAYER[[#This Row],[31.12.2025]],0)</f>
        <v>0</v>
      </c>
      <c r="EE932" s="18">
        <f t="shared" si="227"/>
        <v>0</v>
      </c>
      <c r="EF932" s="11">
        <f t="shared" si="228"/>
        <v>0</v>
      </c>
      <c r="EG932" s="16">
        <f>+PMKAFAAPAYER[[#This Row],[CHF]]-PMKAFAAPAYER[[#This Row],[T2025]]</f>
        <v>0</v>
      </c>
    </row>
    <row r="933" spans="1:137" x14ac:dyDescent="0.3">
      <c r="A933" s="9">
        <f t="shared" si="229"/>
        <v>928</v>
      </c>
      <c r="B933" s="250"/>
      <c r="C933" s="251"/>
      <c r="D933" s="252"/>
      <c r="E933" s="253"/>
      <c r="F933" s="265">
        <f t="shared" si="215"/>
        <v>0</v>
      </c>
      <c r="G933" s="254"/>
      <c r="H933" s="255"/>
      <c r="I933" s="256"/>
      <c r="J933" s="14"/>
      <c r="K933" s="14"/>
      <c r="L933" s="14"/>
      <c r="N933" s="15"/>
      <c r="P933" s="258"/>
      <c r="Q933" s="259"/>
      <c r="R933" s="260"/>
      <c r="S933" s="166">
        <f>IF(PMKAFAAPAYER[[#This Row],[ ]]="Payé",PMKAFAAPAYER[[#This Row],[02.01.2025]],0)</f>
        <v>0</v>
      </c>
      <c r="T933" s="234"/>
      <c r="U933" s="166">
        <f>IF(PMKAFAAPAYER[[#This Row],[ ]]="Payé",PMKAFAAPAYER[[#This Row],[09.01.2025]],0)</f>
        <v>0</v>
      </c>
      <c r="V933" s="234"/>
      <c r="W933" s="166">
        <f>IF(PMKAFAAPAYER[[#This Row],[ ]]="Payé",PMKAFAAPAYER[[#This Row],[16.01.2025]],0)</f>
        <v>0</v>
      </c>
      <c r="X933" s="234"/>
      <c r="Y933" s="166">
        <f>IF(PMKAFAAPAYER[[#This Row],[ ]]="Payé",PMKAFAAPAYER[[#This Row],[23.01.2025]],0)</f>
        <v>0</v>
      </c>
      <c r="Z933" s="234"/>
      <c r="AA933" s="176">
        <f>IF(PMKAFAAPAYER[[#This Row],[ ]]="Payé",PMKAFAAPAYER[[#This Row],[30.01.2025]],0)</f>
        <v>0</v>
      </c>
      <c r="AB933" s="32">
        <f t="shared" si="216"/>
        <v>0</v>
      </c>
      <c r="AC933" s="234"/>
      <c r="AD933" s="166">
        <f>IF(PMKAFAAPAYER[[#This Row],[ ]]="Payé",PMKAFAAPAYER[[#This Row],[06.02.2025]],0)</f>
        <v>0</v>
      </c>
      <c r="AE933" s="234"/>
      <c r="AF933" s="166">
        <f>IF(PMKAFAAPAYER[[#This Row],[ ]]="Payé",PMKAFAAPAYER[[#This Row],[13.02.2025]],0)</f>
        <v>0</v>
      </c>
      <c r="AG933" s="234"/>
      <c r="AH933" s="166">
        <f>IF(PMKAFAAPAYER[[#This Row],[ ]]="Payé",PMKAFAAPAYER[[#This Row],[20.02.2025]],0)</f>
        <v>0</v>
      </c>
      <c r="AI933" s="234"/>
      <c r="AJ933" s="176">
        <f>IF(PMKAFAAPAYER[[#This Row],[ ]]="Payé",PMKAFAAPAYER[[#This Row],[27.02.2025]],0)</f>
        <v>0</v>
      </c>
      <c r="AK933" s="47">
        <f t="shared" si="217"/>
        <v>0</v>
      </c>
      <c r="AL933" s="162"/>
      <c r="AM933" s="166">
        <f>IF(PMKAFAAPAYER[[#This Row],[ ]]="Payé",PMKAFAAPAYER[[#This Row],[05.03.2025]],0)</f>
        <v>0</v>
      </c>
      <c r="AN933" s="161"/>
      <c r="AO933" s="166">
        <f>IF(PMKAFAAPAYER[[#This Row],[ ]]="Payé",PMKAFAAPAYER[[#This Row],[12.03.2025]],0)</f>
        <v>0</v>
      </c>
      <c r="AP933" s="161"/>
      <c r="AQ933" s="166">
        <f>IF(PMKAFAAPAYER[[#This Row],[ ]]="Payé",PMKAFAAPAYER[[#This Row],[19.03.2025]],0)</f>
        <v>0</v>
      </c>
      <c r="AR933" s="161"/>
      <c r="AS933" s="176">
        <f>IF(PMKAFAAPAYER[[#This Row],[ ]]="Payé",PMKAFAAPAYER[[#This Row],[26.03.2025]],0)</f>
        <v>0</v>
      </c>
      <c r="AT933" s="17">
        <f t="shared" si="218"/>
        <v>0</v>
      </c>
      <c r="AU933" s="162"/>
      <c r="AV933" s="166">
        <f>IF(PMKAFAAPAYER[[#This Row],[ ]]="Payé",PMKAFAAPAYER[[#This Row],[02.04.2025]],0)</f>
        <v>0</v>
      </c>
      <c r="AW933" s="161"/>
      <c r="AX933" s="166">
        <f>IF(PMKAFAAPAYER[[#This Row],[ ]]="Payé",PMKAFAAPAYER[[#This Row],[09.04.2025]],0)</f>
        <v>0</v>
      </c>
      <c r="AY933" s="161"/>
      <c r="AZ933" s="166">
        <f>IF(PMKAFAAPAYER[[#This Row],[ ]]="Payé",PMKAFAAPAYER[[#This Row],[16.04.2025]],0)</f>
        <v>0</v>
      </c>
      <c r="BA933" s="161"/>
      <c r="BB933" s="166">
        <f>IF(PMKAFAAPAYER[[#This Row],[ ]]="Payé",PMKAFAAPAYER[[#This Row],[23.04.2025]],0)</f>
        <v>0</v>
      </c>
      <c r="BC933" s="161"/>
      <c r="BD933" s="176">
        <f>IF(PMKAFAAPAYER[[#This Row],[ ]]="Payé",PMKAFAAPAYER[[#This Row],[30.04.2025]],0)</f>
        <v>0</v>
      </c>
      <c r="BE933" s="18">
        <f t="shared" si="219"/>
        <v>0</v>
      </c>
      <c r="BF933" s="162"/>
      <c r="BG933" s="166">
        <f>IF(PMKAFAAPAYER[[#This Row],[ ]]="Payé",PMKAFAAPAYER[[#This Row],[07.05.2025]],0)</f>
        <v>0</v>
      </c>
      <c r="BH933" s="161"/>
      <c r="BI933" s="166">
        <f>IF(PMKAFAAPAYER[[#This Row],[ ]]="Payé",PMKAFAAPAYER[[#This Row],[14.05.2025]],0)</f>
        <v>0</v>
      </c>
      <c r="BJ933" s="161"/>
      <c r="BK933" s="166">
        <f>IF(PMKAFAAPAYER[[#This Row],[ ]]="Payé",PMKAFAAPAYER[[#This Row],[21.05.2025]],0)</f>
        <v>0</v>
      </c>
      <c r="BL933" s="161"/>
      <c r="BM933" s="176">
        <f>IF(PMKAFAAPAYER[[#This Row],[ ]]="Payé",PMKAFAAPAYER[[#This Row],[28.05.2025]],0)</f>
        <v>0</v>
      </c>
      <c r="BN933" s="17">
        <f t="shared" si="220"/>
        <v>0</v>
      </c>
      <c r="BO933" s="162"/>
      <c r="BP933" s="166">
        <f>IF(PMKAFAAPAYER[[#This Row],[ ]]="Payé",PMKAFAAPAYER[[#This Row],[04.06.2025]],0)</f>
        <v>0</v>
      </c>
      <c r="BQ933" s="161"/>
      <c r="BR933" s="166">
        <f>IF(PMKAFAAPAYER[[#This Row],[ ]]="Payé",PMKAFAAPAYER[[#This Row],[11.06.2025]],0)</f>
        <v>0</v>
      </c>
      <c r="BS933" s="161"/>
      <c r="BT933" s="166">
        <f>IF(PMKAFAAPAYER[[#This Row],[ ]]="Payé",PMKAFAAPAYER[[#This Row],[18.06.2025]],0)</f>
        <v>0</v>
      </c>
      <c r="BU933" s="161"/>
      <c r="BV933" s="176">
        <f>IF(PMKAFAAPAYER[[#This Row],[ ]]="Payé",PMKAFAAPAYER[[#This Row],[25.06.2025]],0)</f>
        <v>0</v>
      </c>
      <c r="BW933" s="18">
        <f t="shared" si="221"/>
        <v>0</v>
      </c>
      <c r="BX933" s="162"/>
      <c r="BY933" s="166">
        <f>IF(PMKAFAAPAYER[[#This Row],[ ]]="Payé",PMKAFAAPAYER[[#This Row],[02.07.2025]],0)</f>
        <v>0</v>
      </c>
      <c r="BZ933" s="161"/>
      <c r="CA933" s="166">
        <f>IF(PMKAFAAPAYER[[#This Row],[ ]]="Payé",PMKAFAAPAYER[[#This Row],[09.07.2025]],0)</f>
        <v>0</v>
      </c>
      <c r="CB933" s="161"/>
      <c r="CC933" s="166">
        <f>IF(PMKAFAAPAYER[[#This Row],[ ]]="Payé",PMKAFAAPAYER[[#This Row],[16.07.2025]],0)</f>
        <v>0</v>
      </c>
      <c r="CD933" s="161"/>
      <c r="CE933" s="166">
        <f>IF(PMKAFAAPAYER[[#This Row],[ ]]="Payé",PMKAFAAPAYER[[#This Row],[23.07.2025]],0)</f>
        <v>0</v>
      </c>
      <c r="CF933" s="161"/>
      <c r="CG933" s="176">
        <f>IF(PMKAFAAPAYER[[#This Row],[ ]]="Payé",PMKAFAAPAYER[[#This Row],[30.07.2025]],0)</f>
        <v>0</v>
      </c>
      <c r="CH933" s="17">
        <f t="shared" si="222"/>
        <v>0</v>
      </c>
      <c r="CI933" s="162"/>
      <c r="CJ933" s="166">
        <f>IF(PMKAFAAPAYER[[#This Row],[ ]]="Payé",PMKAFAAPAYER[[#This Row],[06.08.2025]],0)</f>
        <v>0</v>
      </c>
      <c r="CK933" s="161"/>
      <c r="CL933" s="166">
        <f>IF(PMKAFAAPAYER[[#This Row],[ ]]="Payé",PMKAFAAPAYER[[#This Row],[13.08.2025]],0)</f>
        <v>0</v>
      </c>
      <c r="CM933" s="161"/>
      <c r="CN933" s="166">
        <f>IF(PMKAFAAPAYER[[#This Row],[ ]]="Payé",PMKAFAAPAYER[[#This Row],[20.08.2025]],0)</f>
        <v>0</v>
      </c>
      <c r="CO933" s="161"/>
      <c r="CP933" s="176">
        <f>IF(PMKAFAAPAYER[[#This Row],[ ]]="Payé",PMKAFAAPAYER[[#This Row],[27.08.2025]],0)</f>
        <v>0</v>
      </c>
      <c r="CQ933" s="18">
        <f t="shared" si="223"/>
        <v>0</v>
      </c>
      <c r="CR933" s="162"/>
      <c r="CS933" s="166">
        <f>IF(PMKAFAAPAYER[[#This Row],[ ]]="Payé",PMKAFAAPAYER[[#This Row],[03.09.2025]],0)</f>
        <v>0</v>
      </c>
      <c r="CT933" s="161"/>
      <c r="CU933" s="166">
        <f>IF(PMKAFAAPAYER[[#This Row],[ ]]="Payé",PMKAFAAPAYER[[#This Row],[10.09.2025]],0)</f>
        <v>0</v>
      </c>
      <c r="CV933" s="161"/>
      <c r="CW933" s="166">
        <f>IF(PMKAFAAPAYER[[#This Row],[ ]]="Payé",PMKAFAAPAYER[[#This Row],[17.09.2025]],0)</f>
        <v>0</v>
      </c>
      <c r="CX933" s="161"/>
      <c r="CY933" s="176">
        <f>IF(PMKAFAAPAYER[[#This Row],[ ]]="Payé",PMKAFAAPAYER[[#This Row],[24.09.2025]],0)</f>
        <v>0</v>
      </c>
      <c r="CZ933" s="17">
        <f t="shared" si="224"/>
        <v>0</v>
      </c>
      <c r="DA933" s="162"/>
      <c r="DB933" s="166">
        <f>IF(PMKAFAAPAYER[[#This Row],[ ]]="Payé",PMKAFAAPAYER[[#This Row],[01.10.2025]],0)</f>
        <v>0</v>
      </c>
      <c r="DC933" s="161"/>
      <c r="DD933" s="166">
        <f>IF(PMKAFAAPAYER[[#This Row],[ ]]="Payé",PMKAFAAPAYER[[#This Row],[08.10.2025]],0)</f>
        <v>0</v>
      </c>
      <c r="DE933" s="161"/>
      <c r="DF933" s="166">
        <f>IF(PMKAFAAPAYER[[#This Row],[ ]]="Payé",PMKAFAAPAYER[[#This Row],[15.10.2025]],0)</f>
        <v>0</v>
      </c>
      <c r="DG933" s="161"/>
      <c r="DH933" s="166">
        <f>IF(PMKAFAAPAYER[[#This Row],[ ]]="Payé",PMKAFAAPAYER[[#This Row],[22.10.2025]],0)</f>
        <v>0</v>
      </c>
      <c r="DI933" s="161"/>
      <c r="DJ933" s="176">
        <f>IF(PMKAFAAPAYER[[#This Row],[ ]]="Payé",PMKAFAAPAYER[[#This Row],[29.10.2025]],0)</f>
        <v>0</v>
      </c>
      <c r="DK933" s="18">
        <f t="shared" si="225"/>
        <v>0</v>
      </c>
      <c r="DL933" s="162"/>
      <c r="DM933" s="166">
        <f>IF(PMKAFAAPAYER[[#This Row],[ ]]="Payé",PMKAFAAPAYER[[#This Row],[05.11.2025]],0)</f>
        <v>0</v>
      </c>
      <c r="DN933" s="161"/>
      <c r="DO933" s="166">
        <f>IF(PMKAFAAPAYER[[#This Row],[ ]]="Payé",PMKAFAAPAYER[[#This Row],[12.11.2025]],0)</f>
        <v>0</v>
      </c>
      <c r="DP933" s="161"/>
      <c r="DQ933" s="166">
        <f>IF(PMKAFAAPAYER[[#This Row],[ ]]="Payé",PMKAFAAPAYER[[#This Row],[19.11.2025]],0)</f>
        <v>0</v>
      </c>
      <c r="DR933" s="161"/>
      <c r="DS933" s="176">
        <f>IF(PMKAFAAPAYER[[#This Row],[ ]]="Payé",PMKAFAAPAYER[[#This Row],[26.11.2025]],0)</f>
        <v>0</v>
      </c>
      <c r="DT933" s="17">
        <f t="shared" si="226"/>
        <v>0</v>
      </c>
      <c r="DU933" s="162"/>
      <c r="DV933" s="166">
        <f>IF(PMKAFAAPAYER[[#This Row],[ ]]="Payé",PMKAFAAPAYER[[#This Row],[03.12.2025]],0)</f>
        <v>0</v>
      </c>
      <c r="DW933" s="161"/>
      <c r="DX933" s="166">
        <f>IF(PMKAFAAPAYER[[#This Row],[ ]]="Payé",PMKAFAAPAYER[[#This Row],[10.12.2025]],0)</f>
        <v>0</v>
      </c>
      <c r="DY933" s="161"/>
      <c r="DZ933" s="166">
        <f>IF(PMKAFAAPAYER[[#This Row],[ ]]="Payé",PMKAFAAPAYER[[#This Row],[17.12.2025]],0)</f>
        <v>0</v>
      </c>
      <c r="EA933" s="161"/>
      <c r="EB933" s="166">
        <f>IF(PMKAFAAPAYER[[#This Row],[ ]]="Payé",PMKAFAAPAYER[[#This Row],[24.12.2025]],0)</f>
        <v>0</v>
      </c>
      <c r="EC933" s="161"/>
      <c r="ED933" s="176">
        <f>IF(PMKAFAAPAYER[[#This Row],[ ]]="Payé",PMKAFAAPAYER[[#This Row],[31.12.2025]],0)</f>
        <v>0</v>
      </c>
      <c r="EE933" s="18">
        <f t="shared" si="227"/>
        <v>0</v>
      </c>
      <c r="EF933" s="11">
        <f t="shared" si="228"/>
        <v>0</v>
      </c>
      <c r="EG933" s="16">
        <f>+PMKAFAAPAYER[[#This Row],[CHF]]-PMKAFAAPAYER[[#This Row],[T2025]]</f>
        <v>0</v>
      </c>
    </row>
    <row r="934" spans="1:137" x14ac:dyDescent="0.3">
      <c r="A934" s="9">
        <f t="shared" si="229"/>
        <v>929</v>
      </c>
      <c r="B934" s="250"/>
      <c r="C934" s="251"/>
      <c r="D934" s="252"/>
      <c r="E934" s="253"/>
      <c r="F934" s="265">
        <f t="shared" si="215"/>
        <v>0</v>
      </c>
      <c r="G934" s="254"/>
      <c r="H934" s="255"/>
      <c r="I934" s="256"/>
      <c r="J934" s="14"/>
      <c r="K934" s="14"/>
      <c r="L934" s="14"/>
      <c r="N934" s="15"/>
      <c r="P934" s="258"/>
      <c r="Q934" s="259"/>
      <c r="R934" s="260"/>
      <c r="S934" s="166">
        <f>IF(PMKAFAAPAYER[[#This Row],[ ]]="Payé",PMKAFAAPAYER[[#This Row],[02.01.2025]],0)</f>
        <v>0</v>
      </c>
      <c r="T934" s="234"/>
      <c r="U934" s="166">
        <f>IF(PMKAFAAPAYER[[#This Row],[ ]]="Payé",PMKAFAAPAYER[[#This Row],[09.01.2025]],0)</f>
        <v>0</v>
      </c>
      <c r="V934" s="234"/>
      <c r="W934" s="166">
        <f>IF(PMKAFAAPAYER[[#This Row],[ ]]="Payé",PMKAFAAPAYER[[#This Row],[16.01.2025]],0)</f>
        <v>0</v>
      </c>
      <c r="X934" s="234"/>
      <c r="Y934" s="166">
        <f>IF(PMKAFAAPAYER[[#This Row],[ ]]="Payé",PMKAFAAPAYER[[#This Row],[23.01.2025]],0)</f>
        <v>0</v>
      </c>
      <c r="Z934" s="234"/>
      <c r="AA934" s="176">
        <f>IF(PMKAFAAPAYER[[#This Row],[ ]]="Payé",PMKAFAAPAYER[[#This Row],[30.01.2025]],0)</f>
        <v>0</v>
      </c>
      <c r="AB934" s="32">
        <f t="shared" si="216"/>
        <v>0</v>
      </c>
      <c r="AC934" s="234"/>
      <c r="AD934" s="166">
        <f>IF(PMKAFAAPAYER[[#This Row],[ ]]="Payé",PMKAFAAPAYER[[#This Row],[06.02.2025]],0)</f>
        <v>0</v>
      </c>
      <c r="AE934" s="234"/>
      <c r="AF934" s="166">
        <f>IF(PMKAFAAPAYER[[#This Row],[ ]]="Payé",PMKAFAAPAYER[[#This Row],[13.02.2025]],0)</f>
        <v>0</v>
      </c>
      <c r="AG934" s="234"/>
      <c r="AH934" s="166">
        <f>IF(PMKAFAAPAYER[[#This Row],[ ]]="Payé",PMKAFAAPAYER[[#This Row],[20.02.2025]],0)</f>
        <v>0</v>
      </c>
      <c r="AI934" s="234"/>
      <c r="AJ934" s="176">
        <f>IF(PMKAFAAPAYER[[#This Row],[ ]]="Payé",PMKAFAAPAYER[[#This Row],[27.02.2025]],0)</f>
        <v>0</v>
      </c>
      <c r="AK934" s="47">
        <f t="shared" si="217"/>
        <v>0</v>
      </c>
      <c r="AL934" s="162"/>
      <c r="AM934" s="166">
        <f>IF(PMKAFAAPAYER[[#This Row],[ ]]="Payé",PMKAFAAPAYER[[#This Row],[05.03.2025]],0)</f>
        <v>0</v>
      </c>
      <c r="AN934" s="161"/>
      <c r="AO934" s="166">
        <f>IF(PMKAFAAPAYER[[#This Row],[ ]]="Payé",PMKAFAAPAYER[[#This Row],[12.03.2025]],0)</f>
        <v>0</v>
      </c>
      <c r="AP934" s="161"/>
      <c r="AQ934" s="166">
        <f>IF(PMKAFAAPAYER[[#This Row],[ ]]="Payé",PMKAFAAPAYER[[#This Row],[19.03.2025]],0)</f>
        <v>0</v>
      </c>
      <c r="AR934" s="161"/>
      <c r="AS934" s="176">
        <f>IF(PMKAFAAPAYER[[#This Row],[ ]]="Payé",PMKAFAAPAYER[[#This Row],[26.03.2025]],0)</f>
        <v>0</v>
      </c>
      <c r="AT934" s="17">
        <f t="shared" si="218"/>
        <v>0</v>
      </c>
      <c r="AU934" s="162"/>
      <c r="AV934" s="166">
        <f>IF(PMKAFAAPAYER[[#This Row],[ ]]="Payé",PMKAFAAPAYER[[#This Row],[02.04.2025]],0)</f>
        <v>0</v>
      </c>
      <c r="AW934" s="161"/>
      <c r="AX934" s="166">
        <f>IF(PMKAFAAPAYER[[#This Row],[ ]]="Payé",PMKAFAAPAYER[[#This Row],[09.04.2025]],0)</f>
        <v>0</v>
      </c>
      <c r="AY934" s="161"/>
      <c r="AZ934" s="166">
        <f>IF(PMKAFAAPAYER[[#This Row],[ ]]="Payé",PMKAFAAPAYER[[#This Row],[16.04.2025]],0)</f>
        <v>0</v>
      </c>
      <c r="BA934" s="161"/>
      <c r="BB934" s="166">
        <f>IF(PMKAFAAPAYER[[#This Row],[ ]]="Payé",PMKAFAAPAYER[[#This Row],[23.04.2025]],0)</f>
        <v>0</v>
      </c>
      <c r="BC934" s="161"/>
      <c r="BD934" s="176">
        <f>IF(PMKAFAAPAYER[[#This Row],[ ]]="Payé",PMKAFAAPAYER[[#This Row],[30.04.2025]],0)</f>
        <v>0</v>
      </c>
      <c r="BE934" s="18">
        <f t="shared" si="219"/>
        <v>0</v>
      </c>
      <c r="BF934" s="162"/>
      <c r="BG934" s="166">
        <f>IF(PMKAFAAPAYER[[#This Row],[ ]]="Payé",PMKAFAAPAYER[[#This Row],[07.05.2025]],0)</f>
        <v>0</v>
      </c>
      <c r="BH934" s="161"/>
      <c r="BI934" s="166">
        <f>IF(PMKAFAAPAYER[[#This Row],[ ]]="Payé",PMKAFAAPAYER[[#This Row],[14.05.2025]],0)</f>
        <v>0</v>
      </c>
      <c r="BJ934" s="161"/>
      <c r="BK934" s="166">
        <f>IF(PMKAFAAPAYER[[#This Row],[ ]]="Payé",PMKAFAAPAYER[[#This Row],[21.05.2025]],0)</f>
        <v>0</v>
      </c>
      <c r="BL934" s="161"/>
      <c r="BM934" s="176">
        <f>IF(PMKAFAAPAYER[[#This Row],[ ]]="Payé",PMKAFAAPAYER[[#This Row],[28.05.2025]],0)</f>
        <v>0</v>
      </c>
      <c r="BN934" s="17">
        <f t="shared" si="220"/>
        <v>0</v>
      </c>
      <c r="BO934" s="162"/>
      <c r="BP934" s="166">
        <f>IF(PMKAFAAPAYER[[#This Row],[ ]]="Payé",PMKAFAAPAYER[[#This Row],[04.06.2025]],0)</f>
        <v>0</v>
      </c>
      <c r="BQ934" s="161"/>
      <c r="BR934" s="166">
        <f>IF(PMKAFAAPAYER[[#This Row],[ ]]="Payé",PMKAFAAPAYER[[#This Row],[11.06.2025]],0)</f>
        <v>0</v>
      </c>
      <c r="BS934" s="161"/>
      <c r="BT934" s="166">
        <f>IF(PMKAFAAPAYER[[#This Row],[ ]]="Payé",PMKAFAAPAYER[[#This Row],[18.06.2025]],0)</f>
        <v>0</v>
      </c>
      <c r="BU934" s="161"/>
      <c r="BV934" s="176">
        <f>IF(PMKAFAAPAYER[[#This Row],[ ]]="Payé",PMKAFAAPAYER[[#This Row],[25.06.2025]],0)</f>
        <v>0</v>
      </c>
      <c r="BW934" s="18">
        <f t="shared" si="221"/>
        <v>0</v>
      </c>
      <c r="BX934" s="162"/>
      <c r="BY934" s="166">
        <f>IF(PMKAFAAPAYER[[#This Row],[ ]]="Payé",PMKAFAAPAYER[[#This Row],[02.07.2025]],0)</f>
        <v>0</v>
      </c>
      <c r="BZ934" s="161"/>
      <c r="CA934" s="166">
        <f>IF(PMKAFAAPAYER[[#This Row],[ ]]="Payé",PMKAFAAPAYER[[#This Row],[09.07.2025]],0)</f>
        <v>0</v>
      </c>
      <c r="CB934" s="161"/>
      <c r="CC934" s="166">
        <f>IF(PMKAFAAPAYER[[#This Row],[ ]]="Payé",PMKAFAAPAYER[[#This Row],[16.07.2025]],0)</f>
        <v>0</v>
      </c>
      <c r="CD934" s="161"/>
      <c r="CE934" s="166">
        <f>IF(PMKAFAAPAYER[[#This Row],[ ]]="Payé",PMKAFAAPAYER[[#This Row],[23.07.2025]],0)</f>
        <v>0</v>
      </c>
      <c r="CF934" s="161"/>
      <c r="CG934" s="176">
        <f>IF(PMKAFAAPAYER[[#This Row],[ ]]="Payé",PMKAFAAPAYER[[#This Row],[30.07.2025]],0)</f>
        <v>0</v>
      </c>
      <c r="CH934" s="17">
        <f t="shared" si="222"/>
        <v>0</v>
      </c>
      <c r="CI934" s="162"/>
      <c r="CJ934" s="166">
        <f>IF(PMKAFAAPAYER[[#This Row],[ ]]="Payé",PMKAFAAPAYER[[#This Row],[06.08.2025]],0)</f>
        <v>0</v>
      </c>
      <c r="CK934" s="161"/>
      <c r="CL934" s="166">
        <f>IF(PMKAFAAPAYER[[#This Row],[ ]]="Payé",PMKAFAAPAYER[[#This Row],[13.08.2025]],0)</f>
        <v>0</v>
      </c>
      <c r="CM934" s="161"/>
      <c r="CN934" s="166">
        <f>IF(PMKAFAAPAYER[[#This Row],[ ]]="Payé",PMKAFAAPAYER[[#This Row],[20.08.2025]],0)</f>
        <v>0</v>
      </c>
      <c r="CO934" s="161"/>
      <c r="CP934" s="176">
        <f>IF(PMKAFAAPAYER[[#This Row],[ ]]="Payé",PMKAFAAPAYER[[#This Row],[27.08.2025]],0)</f>
        <v>0</v>
      </c>
      <c r="CQ934" s="18">
        <f t="shared" si="223"/>
        <v>0</v>
      </c>
      <c r="CR934" s="162"/>
      <c r="CS934" s="166">
        <f>IF(PMKAFAAPAYER[[#This Row],[ ]]="Payé",PMKAFAAPAYER[[#This Row],[03.09.2025]],0)</f>
        <v>0</v>
      </c>
      <c r="CT934" s="161"/>
      <c r="CU934" s="166">
        <f>IF(PMKAFAAPAYER[[#This Row],[ ]]="Payé",PMKAFAAPAYER[[#This Row],[10.09.2025]],0)</f>
        <v>0</v>
      </c>
      <c r="CV934" s="161"/>
      <c r="CW934" s="166">
        <f>IF(PMKAFAAPAYER[[#This Row],[ ]]="Payé",PMKAFAAPAYER[[#This Row],[17.09.2025]],0)</f>
        <v>0</v>
      </c>
      <c r="CX934" s="161"/>
      <c r="CY934" s="176">
        <f>IF(PMKAFAAPAYER[[#This Row],[ ]]="Payé",PMKAFAAPAYER[[#This Row],[24.09.2025]],0)</f>
        <v>0</v>
      </c>
      <c r="CZ934" s="17">
        <f t="shared" si="224"/>
        <v>0</v>
      </c>
      <c r="DA934" s="162"/>
      <c r="DB934" s="166">
        <f>IF(PMKAFAAPAYER[[#This Row],[ ]]="Payé",PMKAFAAPAYER[[#This Row],[01.10.2025]],0)</f>
        <v>0</v>
      </c>
      <c r="DC934" s="161"/>
      <c r="DD934" s="166">
        <f>IF(PMKAFAAPAYER[[#This Row],[ ]]="Payé",PMKAFAAPAYER[[#This Row],[08.10.2025]],0)</f>
        <v>0</v>
      </c>
      <c r="DE934" s="161"/>
      <c r="DF934" s="166">
        <f>IF(PMKAFAAPAYER[[#This Row],[ ]]="Payé",PMKAFAAPAYER[[#This Row],[15.10.2025]],0)</f>
        <v>0</v>
      </c>
      <c r="DG934" s="161"/>
      <c r="DH934" s="166">
        <f>IF(PMKAFAAPAYER[[#This Row],[ ]]="Payé",PMKAFAAPAYER[[#This Row],[22.10.2025]],0)</f>
        <v>0</v>
      </c>
      <c r="DI934" s="161"/>
      <c r="DJ934" s="176">
        <f>IF(PMKAFAAPAYER[[#This Row],[ ]]="Payé",PMKAFAAPAYER[[#This Row],[29.10.2025]],0)</f>
        <v>0</v>
      </c>
      <c r="DK934" s="18">
        <f t="shared" si="225"/>
        <v>0</v>
      </c>
      <c r="DL934" s="162"/>
      <c r="DM934" s="166">
        <f>IF(PMKAFAAPAYER[[#This Row],[ ]]="Payé",PMKAFAAPAYER[[#This Row],[05.11.2025]],0)</f>
        <v>0</v>
      </c>
      <c r="DN934" s="161"/>
      <c r="DO934" s="166">
        <f>IF(PMKAFAAPAYER[[#This Row],[ ]]="Payé",PMKAFAAPAYER[[#This Row],[12.11.2025]],0)</f>
        <v>0</v>
      </c>
      <c r="DP934" s="161"/>
      <c r="DQ934" s="166">
        <f>IF(PMKAFAAPAYER[[#This Row],[ ]]="Payé",PMKAFAAPAYER[[#This Row],[19.11.2025]],0)</f>
        <v>0</v>
      </c>
      <c r="DR934" s="161"/>
      <c r="DS934" s="176">
        <f>IF(PMKAFAAPAYER[[#This Row],[ ]]="Payé",PMKAFAAPAYER[[#This Row],[26.11.2025]],0)</f>
        <v>0</v>
      </c>
      <c r="DT934" s="17">
        <f t="shared" si="226"/>
        <v>0</v>
      </c>
      <c r="DU934" s="162"/>
      <c r="DV934" s="166">
        <f>IF(PMKAFAAPAYER[[#This Row],[ ]]="Payé",PMKAFAAPAYER[[#This Row],[03.12.2025]],0)</f>
        <v>0</v>
      </c>
      <c r="DW934" s="161"/>
      <c r="DX934" s="166">
        <f>IF(PMKAFAAPAYER[[#This Row],[ ]]="Payé",PMKAFAAPAYER[[#This Row],[10.12.2025]],0)</f>
        <v>0</v>
      </c>
      <c r="DY934" s="161"/>
      <c r="DZ934" s="166">
        <f>IF(PMKAFAAPAYER[[#This Row],[ ]]="Payé",PMKAFAAPAYER[[#This Row],[17.12.2025]],0)</f>
        <v>0</v>
      </c>
      <c r="EA934" s="161"/>
      <c r="EB934" s="166">
        <f>IF(PMKAFAAPAYER[[#This Row],[ ]]="Payé",PMKAFAAPAYER[[#This Row],[24.12.2025]],0)</f>
        <v>0</v>
      </c>
      <c r="EC934" s="161"/>
      <c r="ED934" s="176">
        <f>IF(PMKAFAAPAYER[[#This Row],[ ]]="Payé",PMKAFAAPAYER[[#This Row],[31.12.2025]],0)</f>
        <v>0</v>
      </c>
      <c r="EE934" s="18">
        <f t="shared" si="227"/>
        <v>0</v>
      </c>
      <c r="EF934" s="11">
        <f t="shared" si="228"/>
        <v>0</v>
      </c>
      <c r="EG934" s="16">
        <f>+PMKAFAAPAYER[[#This Row],[CHF]]-PMKAFAAPAYER[[#This Row],[T2025]]</f>
        <v>0</v>
      </c>
    </row>
    <row r="935" spans="1:137" x14ac:dyDescent="0.3">
      <c r="A935" s="9">
        <f t="shared" si="229"/>
        <v>930</v>
      </c>
      <c r="B935" s="250"/>
      <c r="C935" s="251"/>
      <c r="D935" s="252"/>
      <c r="E935" s="253"/>
      <c r="F935" s="265">
        <f t="shared" si="215"/>
        <v>0</v>
      </c>
      <c r="G935" s="254"/>
      <c r="H935" s="255"/>
      <c r="I935" s="256"/>
      <c r="J935" s="14"/>
      <c r="K935" s="14"/>
      <c r="L935" s="14"/>
      <c r="N935" s="15"/>
      <c r="P935" s="258"/>
      <c r="Q935" s="259"/>
      <c r="R935" s="260"/>
      <c r="S935" s="166">
        <f>IF(PMKAFAAPAYER[[#This Row],[ ]]="Payé",PMKAFAAPAYER[[#This Row],[02.01.2025]],0)</f>
        <v>0</v>
      </c>
      <c r="T935" s="234"/>
      <c r="U935" s="166">
        <f>IF(PMKAFAAPAYER[[#This Row],[ ]]="Payé",PMKAFAAPAYER[[#This Row],[09.01.2025]],0)</f>
        <v>0</v>
      </c>
      <c r="V935" s="234"/>
      <c r="W935" s="166">
        <f>IF(PMKAFAAPAYER[[#This Row],[ ]]="Payé",PMKAFAAPAYER[[#This Row],[16.01.2025]],0)</f>
        <v>0</v>
      </c>
      <c r="X935" s="234"/>
      <c r="Y935" s="166">
        <f>IF(PMKAFAAPAYER[[#This Row],[ ]]="Payé",PMKAFAAPAYER[[#This Row],[23.01.2025]],0)</f>
        <v>0</v>
      </c>
      <c r="Z935" s="234"/>
      <c r="AA935" s="176">
        <f>IF(PMKAFAAPAYER[[#This Row],[ ]]="Payé",PMKAFAAPAYER[[#This Row],[30.01.2025]],0)</f>
        <v>0</v>
      </c>
      <c r="AB935" s="32">
        <f t="shared" si="216"/>
        <v>0</v>
      </c>
      <c r="AC935" s="234"/>
      <c r="AD935" s="166">
        <f>IF(PMKAFAAPAYER[[#This Row],[ ]]="Payé",PMKAFAAPAYER[[#This Row],[06.02.2025]],0)</f>
        <v>0</v>
      </c>
      <c r="AE935" s="234"/>
      <c r="AF935" s="166">
        <f>IF(PMKAFAAPAYER[[#This Row],[ ]]="Payé",PMKAFAAPAYER[[#This Row],[13.02.2025]],0)</f>
        <v>0</v>
      </c>
      <c r="AG935" s="234"/>
      <c r="AH935" s="166">
        <f>IF(PMKAFAAPAYER[[#This Row],[ ]]="Payé",PMKAFAAPAYER[[#This Row],[20.02.2025]],0)</f>
        <v>0</v>
      </c>
      <c r="AI935" s="234"/>
      <c r="AJ935" s="176">
        <f>IF(PMKAFAAPAYER[[#This Row],[ ]]="Payé",PMKAFAAPAYER[[#This Row],[27.02.2025]],0)</f>
        <v>0</v>
      </c>
      <c r="AK935" s="47">
        <f t="shared" si="217"/>
        <v>0</v>
      </c>
      <c r="AL935" s="162"/>
      <c r="AM935" s="166">
        <f>IF(PMKAFAAPAYER[[#This Row],[ ]]="Payé",PMKAFAAPAYER[[#This Row],[05.03.2025]],0)</f>
        <v>0</v>
      </c>
      <c r="AN935" s="161"/>
      <c r="AO935" s="166">
        <f>IF(PMKAFAAPAYER[[#This Row],[ ]]="Payé",PMKAFAAPAYER[[#This Row],[12.03.2025]],0)</f>
        <v>0</v>
      </c>
      <c r="AP935" s="161"/>
      <c r="AQ935" s="166">
        <f>IF(PMKAFAAPAYER[[#This Row],[ ]]="Payé",PMKAFAAPAYER[[#This Row],[19.03.2025]],0)</f>
        <v>0</v>
      </c>
      <c r="AR935" s="161"/>
      <c r="AS935" s="176">
        <f>IF(PMKAFAAPAYER[[#This Row],[ ]]="Payé",PMKAFAAPAYER[[#This Row],[26.03.2025]],0)</f>
        <v>0</v>
      </c>
      <c r="AT935" s="17">
        <f t="shared" si="218"/>
        <v>0</v>
      </c>
      <c r="AU935" s="162"/>
      <c r="AV935" s="166">
        <f>IF(PMKAFAAPAYER[[#This Row],[ ]]="Payé",PMKAFAAPAYER[[#This Row],[02.04.2025]],0)</f>
        <v>0</v>
      </c>
      <c r="AW935" s="161"/>
      <c r="AX935" s="166">
        <f>IF(PMKAFAAPAYER[[#This Row],[ ]]="Payé",PMKAFAAPAYER[[#This Row],[09.04.2025]],0)</f>
        <v>0</v>
      </c>
      <c r="AY935" s="161"/>
      <c r="AZ935" s="166">
        <f>IF(PMKAFAAPAYER[[#This Row],[ ]]="Payé",PMKAFAAPAYER[[#This Row],[16.04.2025]],0)</f>
        <v>0</v>
      </c>
      <c r="BA935" s="161"/>
      <c r="BB935" s="166">
        <f>IF(PMKAFAAPAYER[[#This Row],[ ]]="Payé",PMKAFAAPAYER[[#This Row],[23.04.2025]],0)</f>
        <v>0</v>
      </c>
      <c r="BC935" s="161"/>
      <c r="BD935" s="176">
        <f>IF(PMKAFAAPAYER[[#This Row],[ ]]="Payé",PMKAFAAPAYER[[#This Row],[30.04.2025]],0)</f>
        <v>0</v>
      </c>
      <c r="BE935" s="18">
        <f t="shared" si="219"/>
        <v>0</v>
      </c>
      <c r="BF935" s="162"/>
      <c r="BG935" s="166">
        <f>IF(PMKAFAAPAYER[[#This Row],[ ]]="Payé",PMKAFAAPAYER[[#This Row],[07.05.2025]],0)</f>
        <v>0</v>
      </c>
      <c r="BH935" s="161"/>
      <c r="BI935" s="166">
        <f>IF(PMKAFAAPAYER[[#This Row],[ ]]="Payé",PMKAFAAPAYER[[#This Row],[14.05.2025]],0)</f>
        <v>0</v>
      </c>
      <c r="BJ935" s="161"/>
      <c r="BK935" s="166">
        <f>IF(PMKAFAAPAYER[[#This Row],[ ]]="Payé",PMKAFAAPAYER[[#This Row],[21.05.2025]],0)</f>
        <v>0</v>
      </c>
      <c r="BL935" s="161"/>
      <c r="BM935" s="176">
        <f>IF(PMKAFAAPAYER[[#This Row],[ ]]="Payé",PMKAFAAPAYER[[#This Row],[28.05.2025]],0)</f>
        <v>0</v>
      </c>
      <c r="BN935" s="17">
        <f t="shared" si="220"/>
        <v>0</v>
      </c>
      <c r="BO935" s="162"/>
      <c r="BP935" s="166">
        <f>IF(PMKAFAAPAYER[[#This Row],[ ]]="Payé",PMKAFAAPAYER[[#This Row],[04.06.2025]],0)</f>
        <v>0</v>
      </c>
      <c r="BQ935" s="161"/>
      <c r="BR935" s="166">
        <f>IF(PMKAFAAPAYER[[#This Row],[ ]]="Payé",PMKAFAAPAYER[[#This Row],[11.06.2025]],0)</f>
        <v>0</v>
      </c>
      <c r="BS935" s="161"/>
      <c r="BT935" s="166">
        <f>IF(PMKAFAAPAYER[[#This Row],[ ]]="Payé",PMKAFAAPAYER[[#This Row],[18.06.2025]],0)</f>
        <v>0</v>
      </c>
      <c r="BU935" s="161"/>
      <c r="BV935" s="176">
        <f>IF(PMKAFAAPAYER[[#This Row],[ ]]="Payé",PMKAFAAPAYER[[#This Row],[25.06.2025]],0)</f>
        <v>0</v>
      </c>
      <c r="BW935" s="18">
        <f t="shared" si="221"/>
        <v>0</v>
      </c>
      <c r="BX935" s="162"/>
      <c r="BY935" s="166">
        <f>IF(PMKAFAAPAYER[[#This Row],[ ]]="Payé",PMKAFAAPAYER[[#This Row],[02.07.2025]],0)</f>
        <v>0</v>
      </c>
      <c r="BZ935" s="161"/>
      <c r="CA935" s="166">
        <f>IF(PMKAFAAPAYER[[#This Row],[ ]]="Payé",PMKAFAAPAYER[[#This Row],[09.07.2025]],0)</f>
        <v>0</v>
      </c>
      <c r="CB935" s="161"/>
      <c r="CC935" s="166">
        <f>IF(PMKAFAAPAYER[[#This Row],[ ]]="Payé",PMKAFAAPAYER[[#This Row],[16.07.2025]],0)</f>
        <v>0</v>
      </c>
      <c r="CD935" s="161"/>
      <c r="CE935" s="166">
        <f>IF(PMKAFAAPAYER[[#This Row],[ ]]="Payé",PMKAFAAPAYER[[#This Row],[23.07.2025]],0)</f>
        <v>0</v>
      </c>
      <c r="CF935" s="161"/>
      <c r="CG935" s="176">
        <f>IF(PMKAFAAPAYER[[#This Row],[ ]]="Payé",PMKAFAAPAYER[[#This Row],[30.07.2025]],0)</f>
        <v>0</v>
      </c>
      <c r="CH935" s="17">
        <f t="shared" si="222"/>
        <v>0</v>
      </c>
      <c r="CI935" s="162"/>
      <c r="CJ935" s="166">
        <f>IF(PMKAFAAPAYER[[#This Row],[ ]]="Payé",PMKAFAAPAYER[[#This Row],[06.08.2025]],0)</f>
        <v>0</v>
      </c>
      <c r="CK935" s="161"/>
      <c r="CL935" s="166">
        <f>IF(PMKAFAAPAYER[[#This Row],[ ]]="Payé",PMKAFAAPAYER[[#This Row],[13.08.2025]],0)</f>
        <v>0</v>
      </c>
      <c r="CM935" s="161"/>
      <c r="CN935" s="166">
        <f>IF(PMKAFAAPAYER[[#This Row],[ ]]="Payé",PMKAFAAPAYER[[#This Row],[20.08.2025]],0)</f>
        <v>0</v>
      </c>
      <c r="CO935" s="161"/>
      <c r="CP935" s="176">
        <f>IF(PMKAFAAPAYER[[#This Row],[ ]]="Payé",PMKAFAAPAYER[[#This Row],[27.08.2025]],0)</f>
        <v>0</v>
      </c>
      <c r="CQ935" s="18">
        <f t="shared" si="223"/>
        <v>0</v>
      </c>
      <c r="CR935" s="162"/>
      <c r="CS935" s="166">
        <f>IF(PMKAFAAPAYER[[#This Row],[ ]]="Payé",PMKAFAAPAYER[[#This Row],[03.09.2025]],0)</f>
        <v>0</v>
      </c>
      <c r="CT935" s="161"/>
      <c r="CU935" s="166">
        <f>IF(PMKAFAAPAYER[[#This Row],[ ]]="Payé",PMKAFAAPAYER[[#This Row],[10.09.2025]],0)</f>
        <v>0</v>
      </c>
      <c r="CV935" s="161"/>
      <c r="CW935" s="166">
        <f>IF(PMKAFAAPAYER[[#This Row],[ ]]="Payé",PMKAFAAPAYER[[#This Row],[17.09.2025]],0)</f>
        <v>0</v>
      </c>
      <c r="CX935" s="161"/>
      <c r="CY935" s="176">
        <f>IF(PMKAFAAPAYER[[#This Row],[ ]]="Payé",PMKAFAAPAYER[[#This Row],[24.09.2025]],0)</f>
        <v>0</v>
      </c>
      <c r="CZ935" s="17">
        <f t="shared" si="224"/>
        <v>0</v>
      </c>
      <c r="DA935" s="162"/>
      <c r="DB935" s="166">
        <f>IF(PMKAFAAPAYER[[#This Row],[ ]]="Payé",PMKAFAAPAYER[[#This Row],[01.10.2025]],0)</f>
        <v>0</v>
      </c>
      <c r="DC935" s="161"/>
      <c r="DD935" s="166">
        <f>IF(PMKAFAAPAYER[[#This Row],[ ]]="Payé",PMKAFAAPAYER[[#This Row],[08.10.2025]],0)</f>
        <v>0</v>
      </c>
      <c r="DE935" s="161"/>
      <c r="DF935" s="166">
        <f>IF(PMKAFAAPAYER[[#This Row],[ ]]="Payé",PMKAFAAPAYER[[#This Row],[15.10.2025]],0)</f>
        <v>0</v>
      </c>
      <c r="DG935" s="161"/>
      <c r="DH935" s="166">
        <f>IF(PMKAFAAPAYER[[#This Row],[ ]]="Payé",PMKAFAAPAYER[[#This Row],[22.10.2025]],0)</f>
        <v>0</v>
      </c>
      <c r="DI935" s="161"/>
      <c r="DJ935" s="176">
        <f>IF(PMKAFAAPAYER[[#This Row],[ ]]="Payé",PMKAFAAPAYER[[#This Row],[29.10.2025]],0)</f>
        <v>0</v>
      </c>
      <c r="DK935" s="18">
        <f t="shared" si="225"/>
        <v>0</v>
      </c>
      <c r="DL935" s="162"/>
      <c r="DM935" s="166">
        <f>IF(PMKAFAAPAYER[[#This Row],[ ]]="Payé",PMKAFAAPAYER[[#This Row],[05.11.2025]],0)</f>
        <v>0</v>
      </c>
      <c r="DN935" s="161"/>
      <c r="DO935" s="166">
        <f>IF(PMKAFAAPAYER[[#This Row],[ ]]="Payé",PMKAFAAPAYER[[#This Row],[12.11.2025]],0)</f>
        <v>0</v>
      </c>
      <c r="DP935" s="161"/>
      <c r="DQ935" s="166">
        <f>IF(PMKAFAAPAYER[[#This Row],[ ]]="Payé",PMKAFAAPAYER[[#This Row],[19.11.2025]],0)</f>
        <v>0</v>
      </c>
      <c r="DR935" s="161"/>
      <c r="DS935" s="176">
        <f>IF(PMKAFAAPAYER[[#This Row],[ ]]="Payé",PMKAFAAPAYER[[#This Row],[26.11.2025]],0)</f>
        <v>0</v>
      </c>
      <c r="DT935" s="17">
        <f t="shared" si="226"/>
        <v>0</v>
      </c>
      <c r="DU935" s="162"/>
      <c r="DV935" s="166">
        <f>IF(PMKAFAAPAYER[[#This Row],[ ]]="Payé",PMKAFAAPAYER[[#This Row],[03.12.2025]],0)</f>
        <v>0</v>
      </c>
      <c r="DW935" s="161"/>
      <c r="DX935" s="166">
        <f>IF(PMKAFAAPAYER[[#This Row],[ ]]="Payé",PMKAFAAPAYER[[#This Row],[10.12.2025]],0)</f>
        <v>0</v>
      </c>
      <c r="DY935" s="161"/>
      <c r="DZ935" s="166">
        <f>IF(PMKAFAAPAYER[[#This Row],[ ]]="Payé",PMKAFAAPAYER[[#This Row],[17.12.2025]],0)</f>
        <v>0</v>
      </c>
      <c r="EA935" s="161"/>
      <c r="EB935" s="166">
        <f>IF(PMKAFAAPAYER[[#This Row],[ ]]="Payé",PMKAFAAPAYER[[#This Row],[24.12.2025]],0)</f>
        <v>0</v>
      </c>
      <c r="EC935" s="161"/>
      <c r="ED935" s="176">
        <f>IF(PMKAFAAPAYER[[#This Row],[ ]]="Payé",PMKAFAAPAYER[[#This Row],[31.12.2025]],0)</f>
        <v>0</v>
      </c>
      <c r="EE935" s="18">
        <f t="shared" si="227"/>
        <v>0</v>
      </c>
      <c r="EF935" s="11">
        <f t="shared" si="228"/>
        <v>0</v>
      </c>
      <c r="EG935" s="16">
        <f>+PMKAFAAPAYER[[#This Row],[CHF]]-PMKAFAAPAYER[[#This Row],[T2025]]</f>
        <v>0</v>
      </c>
    </row>
    <row r="936" spans="1:137" x14ac:dyDescent="0.3">
      <c r="A936" s="9">
        <f t="shared" si="229"/>
        <v>931</v>
      </c>
      <c r="B936" s="250"/>
      <c r="C936" s="251"/>
      <c r="D936" s="252"/>
      <c r="E936" s="253"/>
      <c r="F936" s="265">
        <f t="shared" si="215"/>
        <v>0</v>
      </c>
      <c r="G936" s="254"/>
      <c r="H936" s="255"/>
      <c r="I936" s="256"/>
      <c r="J936" s="14"/>
      <c r="K936" s="14"/>
      <c r="L936" s="14"/>
      <c r="N936" s="15"/>
      <c r="P936" s="258"/>
      <c r="Q936" s="259"/>
      <c r="R936" s="260"/>
      <c r="S936" s="166">
        <f>IF(PMKAFAAPAYER[[#This Row],[ ]]="Payé",PMKAFAAPAYER[[#This Row],[02.01.2025]],0)</f>
        <v>0</v>
      </c>
      <c r="T936" s="234"/>
      <c r="U936" s="166">
        <f>IF(PMKAFAAPAYER[[#This Row],[ ]]="Payé",PMKAFAAPAYER[[#This Row],[09.01.2025]],0)</f>
        <v>0</v>
      </c>
      <c r="V936" s="234"/>
      <c r="W936" s="166">
        <f>IF(PMKAFAAPAYER[[#This Row],[ ]]="Payé",PMKAFAAPAYER[[#This Row],[16.01.2025]],0)</f>
        <v>0</v>
      </c>
      <c r="X936" s="234"/>
      <c r="Y936" s="166">
        <f>IF(PMKAFAAPAYER[[#This Row],[ ]]="Payé",PMKAFAAPAYER[[#This Row],[23.01.2025]],0)</f>
        <v>0</v>
      </c>
      <c r="Z936" s="234"/>
      <c r="AA936" s="176">
        <f>IF(PMKAFAAPAYER[[#This Row],[ ]]="Payé",PMKAFAAPAYER[[#This Row],[30.01.2025]],0)</f>
        <v>0</v>
      </c>
      <c r="AB936" s="32">
        <f t="shared" si="216"/>
        <v>0</v>
      </c>
      <c r="AC936" s="234"/>
      <c r="AD936" s="166">
        <f>IF(PMKAFAAPAYER[[#This Row],[ ]]="Payé",PMKAFAAPAYER[[#This Row],[06.02.2025]],0)</f>
        <v>0</v>
      </c>
      <c r="AE936" s="234"/>
      <c r="AF936" s="166">
        <f>IF(PMKAFAAPAYER[[#This Row],[ ]]="Payé",PMKAFAAPAYER[[#This Row],[13.02.2025]],0)</f>
        <v>0</v>
      </c>
      <c r="AG936" s="234"/>
      <c r="AH936" s="166">
        <f>IF(PMKAFAAPAYER[[#This Row],[ ]]="Payé",PMKAFAAPAYER[[#This Row],[20.02.2025]],0)</f>
        <v>0</v>
      </c>
      <c r="AI936" s="234"/>
      <c r="AJ936" s="176">
        <f>IF(PMKAFAAPAYER[[#This Row],[ ]]="Payé",PMKAFAAPAYER[[#This Row],[27.02.2025]],0)</f>
        <v>0</v>
      </c>
      <c r="AK936" s="47">
        <f t="shared" si="217"/>
        <v>0</v>
      </c>
      <c r="AL936" s="162"/>
      <c r="AM936" s="166">
        <f>IF(PMKAFAAPAYER[[#This Row],[ ]]="Payé",PMKAFAAPAYER[[#This Row],[05.03.2025]],0)</f>
        <v>0</v>
      </c>
      <c r="AN936" s="161"/>
      <c r="AO936" s="166">
        <f>IF(PMKAFAAPAYER[[#This Row],[ ]]="Payé",PMKAFAAPAYER[[#This Row],[12.03.2025]],0)</f>
        <v>0</v>
      </c>
      <c r="AP936" s="161"/>
      <c r="AQ936" s="166">
        <f>IF(PMKAFAAPAYER[[#This Row],[ ]]="Payé",PMKAFAAPAYER[[#This Row],[19.03.2025]],0)</f>
        <v>0</v>
      </c>
      <c r="AR936" s="161"/>
      <c r="AS936" s="176">
        <f>IF(PMKAFAAPAYER[[#This Row],[ ]]="Payé",PMKAFAAPAYER[[#This Row],[26.03.2025]],0)</f>
        <v>0</v>
      </c>
      <c r="AT936" s="17">
        <f t="shared" si="218"/>
        <v>0</v>
      </c>
      <c r="AU936" s="162"/>
      <c r="AV936" s="166">
        <f>IF(PMKAFAAPAYER[[#This Row],[ ]]="Payé",PMKAFAAPAYER[[#This Row],[02.04.2025]],0)</f>
        <v>0</v>
      </c>
      <c r="AW936" s="161"/>
      <c r="AX936" s="166">
        <f>IF(PMKAFAAPAYER[[#This Row],[ ]]="Payé",PMKAFAAPAYER[[#This Row],[09.04.2025]],0)</f>
        <v>0</v>
      </c>
      <c r="AY936" s="161"/>
      <c r="AZ936" s="166">
        <f>IF(PMKAFAAPAYER[[#This Row],[ ]]="Payé",PMKAFAAPAYER[[#This Row],[16.04.2025]],0)</f>
        <v>0</v>
      </c>
      <c r="BA936" s="161"/>
      <c r="BB936" s="166">
        <f>IF(PMKAFAAPAYER[[#This Row],[ ]]="Payé",PMKAFAAPAYER[[#This Row],[23.04.2025]],0)</f>
        <v>0</v>
      </c>
      <c r="BC936" s="161"/>
      <c r="BD936" s="176">
        <f>IF(PMKAFAAPAYER[[#This Row],[ ]]="Payé",PMKAFAAPAYER[[#This Row],[30.04.2025]],0)</f>
        <v>0</v>
      </c>
      <c r="BE936" s="18">
        <f t="shared" si="219"/>
        <v>0</v>
      </c>
      <c r="BF936" s="162"/>
      <c r="BG936" s="166">
        <f>IF(PMKAFAAPAYER[[#This Row],[ ]]="Payé",PMKAFAAPAYER[[#This Row],[07.05.2025]],0)</f>
        <v>0</v>
      </c>
      <c r="BH936" s="161"/>
      <c r="BI936" s="166">
        <f>IF(PMKAFAAPAYER[[#This Row],[ ]]="Payé",PMKAFAAPAYER[[#This Row],[14.05.2025]],0)</f>
        <v>0</v>
      </c>
      <c r="BJ936" s="161"/>
      <c r="BK936" s="166">
        <f>IF(PMKAFAAPAYER[[#This Row],[ ]]="Payé",PMKAFAAPAYER[[#This Row],[21.05.2025]],0)</f>
        <v>0</v>
      </c>
      <c r="BL936" s="161"/>
      <c r="BM936" s="176">
        <f>IF(PMKAFAAPAYER[[#This Row],[ ]]="Payé",PMKAFAAPAYER[[#This Row],[28.05.2025]],0)</f>
        <v>0</v>
      </c>
      <c r="BN936" s="17">
        <f t="shared" si="220"/>
        <v>0</v>
      </c>
      <c r="BO936" s="162"/>
      <c r="BP936" s="166">
        <f>IF(PMKAFAAPAYER[[#This Row],[ ]]="Payé",PMKAFAAPAYER[[#This Row],[04.06.2025]],0)</f>
        <v>0</v>
      </c>
      <c r="BQ936" s="161"/>
      <c r="BR936" s="166">
        <f>IF(PMKAFAAPAYER[[#This Row],[ ]]="Payé",PMKAFAAPAYER[[#This Row],[11.06.2025]],0)</f>
        <v>0</v>
      </c>
      <c r="BS936" s="161"/>
      <c r="BT936" s="166">
        <f>IF(PMKAFAAPAYER[[#This Row],[ ]]="Payé",PMKAFAAPAYER[[#This Row],[18.06.2025]],0)</f>
        <v>0</v>
      </c>
      <c r="BU936" s="161"/>
      <c r="BV936" s="176">
        <f>IF(PMKAFAAPAYER[[#This Row],[ ]]="Payé",PMKAFAAPAYER[[#This Row],[25.06.2025]],0)</f>
        <v>0</v>
      </c>
      <c r="BW936" s="18">
        <f t="shared" si="221"/>
        <v>0</v>
      </c>
      <c r="BX936" s="162"/>
      <c r="BY936" s="166">
        <f>IF(PMKAFAAPAYER[[#This Row],[ ]]="Payé",PMKAFAAPAYER[[#This Row],[02.07.2025]],0)</f>
        <v>0</v>
      </c>
      <c r="BZ936" s="161"/>
      <c r="CA936" s="166">
        <f>IF(PMKAFAAPAYER[[#This Row],[ ]]="Payé",PMKAFAAPAYER[[#This Row],[09.07.2025]],0)</f>
        <v>0</v>
      </c>
      <c r="CB936" s="161"/>
      <c r="CC936" s="166">
        <f>IF(PMKAFAAPAYER[[#This Row],[ ]]="Payé",PMKAFAAPAYER[[#This Row],[16.07.2025]],0)</f>
        <v>0</v>
      </c>
      <c r="CD936" s="161"/>
      <c r="CE936" s="166">
        <f>IF(PMKAFAAPAYER[[#This Row],[ ]]="Payé",PMKAFAAPAYER[[#This Row],[23.07.2025]],0)</f>
        <v>0</v>
      </c>
      <c r="CF936" s="161"/>
      <c r="CG936" s="176">
        <f>IF(PMKAFAAPAYER[[#This Row],[ ]]="Payé",PMKAFAAPAYER[[#This Row],[30.07.2025]],0)</f>
        <v>0</v>
      </c>
      <c r="CH936" s="17">
        <f t="shared" si="222"/>
        <v>0</v>
      </c>
      <c r="CI936" s="162"/>
      <c r="CJ936" s="166">
        <f>IF(PMKAFAAPAYER[[#This Row],[ ]]="Payé",PMKAFAAPAYER[[#This Row],[06.08.2025]],0)</f>
        <v>0</v>
      </c>
      <c r="CK936" s="161"/>
      <c r="CL936" s="166">
        <f>IF(PMKAFAAPAYER[[#This Row],[ ]]="Payé",PMKAFAAPAYER[[#This Row],[13.08.2025]],0)</f>
        <v>0</v>
      </c>
      <c r="CM936" s="161"/>
      <c r="CN936" s="166">
        <f>IF(PMKAFAAPAYER[[#This Row],[ ]]="Payé",PMKAFAAPAYER[[#This Row],[20.08.2025]],0)</f>
        <v>0</v>
      </c>
      <c r="CO936" s="161"/>
      <c r="CP936" s="176">
        <f>IF(PMKAFAAPAYER[[#This Row],[ ]]="Payé",PMKAFAAPAYER[[#This Row],[27.08.2025]],0)</f>
        <v>0</v>
      </c>
      <c r="CQ936" s="18">
        <f t="shared" si="223"/>
        <v>0</v>
      </c>
      <c r="CR936" s="162"/>
      <c r="CS936" s="166">
        <f>IF(PMKAFAAPAYER[[#This Row],[ ]]="Payé",PMKAFAAPAYER[[#This Row],[03.09.2025]],0)</f>
        <v>0</v>
      </c>
      <c r="CT936" s="161"/>
      <c r="CU936" s="166">
        <f>IF(PMKAFAAPAYER[[#This Row],[ ]]="Payé",PMKAFAAPAYER[[#This Row],[10.09.2025]],0)</f>
        <v>0</v>
      </c>
      <c r="CV936" s="161"/>
      <c r="CW936" s="166">
        <f>IF(PMKAFAAPAYER[[#This Row],[ ]]="Payé",PMKAFAAPAYER[[#This Row],[17.09.2025]],0)</f>
        <v>0</v>
      </c>
      <c r="CX936" s="161"/>
      <c r="CY936" s="176">
        <f>IF(PMKAFAAPAYER[[#This Row],[ ]]="Payé",PMKAFAAPAYER[[#This Row],[24.09.2025]],0)</f>
        <v>0</v>
      </c>
      <c r="CZ936" s="17">
        <f t="shared" si="224"/>
        <v>0</v>
      </c>
      <c r="DA936" s="162"/>
      <c r="DB936" s="166">
        <f>IF(PMKAFAAPAYER[[#This Row],[ ]]="Payé",PMKAFAAPAYER[[#This Row],[01.10.2025]],0)</f>
        <v>0</v>
      </c>
      <c r="DC936" s="161"/>
      <c r="DD936" s="166">
        <f>IF(PMKAFAAPAYER[[#This Row],[ ]]="Payé",PMKAFAAPAYER[[#This Row],[08.10.2025]],0)</f>
        <v>0</v>
      </c>
      <c r="DE936" s="161"/>
      <c r="DF936" s="166">
        <f>IF(PMKAFAAPAYER[[#This Row],[ ]]="Payé",PMKAFAAPAYER[[#This Row],[15.10.2025]],0)</f>
        <v>0</v>
      </c>
      <c r="DG936" s="161"/>
      <c r="DH936" s="166">
        <f>IF(PMKAFAAPAYER[[#This Row],[ ]]="Payé",PMKAFAAPAYER[[#This Row],[22.10.2025]],0)</f>
        <v>0</v>
      </c>
      <c r="DI936" s="161"/>
      <c r="DJ936" s="176">
        <f>IF(PMKAFAAPAYER[[#This Row],[ ]]="Payé",PMKAFAAPAYER[[#This Row],[29.10.2025]],0)</f>
        <v>0</v>
      </c>
      <c r="DK936" s="18">
        <f t="shared" si="225"/>
        <v>0</v>
      </c>
      <c r="DL936" s="162"/>
      <c r="DM936" s="166">
        <f>IF(PMKAFAAPAYER[[#This Row],[ ]]="Payé",PMKAFAAPAYER[[#This Row],[05.11.2025]],0)</f>
        <v>0</v>
      </c>
      <c r="DN936" s="161"/>
      <c r="DO936" s="166">
        <f>IF(PMKAFAAPAYER[[#This Row],[ ]]="Payé",PMKAFAAPAYER[[#This Row],[12.11.2025]],0)</f>
        <v>0</v>
      </c>
      <c r="DP936" s="161"/>
      <c r="DQ936" s="166">
        <f>IF(PMKAFAAPAYER[[#This Row],[ ]]="Payé",PMKAFAAPAYER[[#This Row],[19.11.2025]],0)</f>
        <v>0</v>
      </c>
      <c r="DR936" s="161"/>
      <c r="DS936" s="176">
        <f>IF(PMKAFAAPAYER[[#This Row],[ ]]="Payé",PMKAFAAPAYER[[#This Row],[26.11.2025]],0)</f>
        <v>0</v>
      </c>
      <c r="DT936" s="17">
        <f t="shared" si="226"/>
        <v>0</v>
      </c>
      <c r="DU936" s="162"/>
      <c r="DV936" s="166">
        <f>IF(PMKAFAAPAYER[[#This Row],[ ]]="Payé",PMKAFAAPAYER[[#This Row],[03.12.2025]],0)</f>
        <v>0</v>
      </c>
      <c r="DW936" s="161"/>
      <c r="DX936" s="166">
        <f>IF(PMKAFAAPAYER[[#This Row],[ ]]="Payé",PMKAFAAPAYER[[#This Row],[10.12.2025]],0)</f>
        <v>0</v>
      </c>
      <c r="DY936" s="161"/>
      <c r="DZ936" s="166">
        <f>IF(PMKAFAAPAYER[[#This Row],[ ]]="Payé",PMKAFAAPAYER[[#This Row],[17.12.2025]],0)</f>
        <v>0</v>
      </c>
      <c r="EA936" s="161"/>
      <c r="EB936" s="166">
        <f>IF(PMKAFAAPAYER[[#This Row],[ ]]="Payé",PMKAFAAPAYER[[#This Row],[24.12.2025]],0)</f>
        <v>0</v>
      </c>
      <c r="EC936" s="161"/>
      <c r="ED936" s="176">
        <f>IF(PMKAFAAPAYER[[#This Row],[ ]]="Payé",PMKAFAAPAYER[[#This Row],[31.12.2025]],0)</f>
        <v>0</v>
      </c>
      <c r="EE936" s="18">
        <f t="shared" si="227"/>
        <v>0</v>
      </c>
      <c r="EF936" s="11">
        <f t="shared" si="228"/>
        <v>0</v>
      </c>
      <c r="EG936" s="16">
        <f>+PMKAFAAPAYER[[#This Row],[CHF]]-PMKAFAAPAYER[[#This Row],[T2025]]</f>
        <v>0</v>
      </c>
    </row>
    <row r="937" spans="1:137" x14ac:dyDescent="0.3">
      <c r="A937" s="9">
        <f t="shared" si="229"/>
        <v>932</v>
      </c>
      <c r="B937" s="250"/>
      <c r="C937" s="251"/>
      <c r="D937" s="252"/>
      <c r="E937" s="253"/>
      <c r="F937" s="265">
        <f t="shared" si="215"/>
        <v>0</v>
      </c>
      <c r="G937" s="254"/>
      <c r="H937" s="255"/>
      <c r="I937" s="256"/>
      <c r="J937" s="14"/>
      <c r="K937" s="14"/>
      <c r="L937" s="14"/>
      <c r="N937" s="15"/>
      <c r="P937" s="258"/>
      <c r="Q937" s="259"/>
      <c r="R937" s="260"/>
      <c r="S937" s="166">
        <f>IF(PMKAFAAPAYER[[#This Row],[ ]]="Payé",PMKAFAAPAYER[[#This Row],[02.01.2025]],0)</f>
        <v>0</v>
      </c>
      <c r="T937" s="234"/>
      <c r="U937" s="166">
        <f>IF(PMKAFAAPAYER[[#This Row],[ ]]="Payé",PMKAFAAPAYER[[#This Row],[09.01.2025]],0)</f>
        <v>0</v>
      </c>
      <c r="V937" s="234"/>
      <c r="W937" s="166">
        <f>IF(PMKAFAAPAYER[[#This Row],[ ]]="Payé",PMKAFAAPAYER[[#This Row],[16.01.2025]],0)</f>
        <v>0</v>
      </c>
      <c r="X937" s="234"/>
      <c r="Y937" s="166">
        <f>IF(PMKAFAAPAYER[[#This Row],[ ]]="Payé",PMKAFAAPAYER[[#This Row],[23.01.2025]],0)</f>
        <v>0</v>
      </c>
      <c r="Z937" s="234"/>
      <c r="AA937" s="176">
        <f>IF(PMKAFAAPAYER[[#This Row],[ ]]="Payé",PMKAFAAPAYER[[#This Row],[30.01.2025]],0)</f>
        <v>0</v>
      </c>
      <c r="AB937" s="32">
        <f t="shared" si="216"/>
        <v>0</v>
      </c>
      <c r="AC937" s="234"/>
      <c r="AD937" s="166">
        <f>IF(PMKAFAAPAYER[[#This Row],[ ]]="Payé",PMKAFAAPAYER[[#This Row],[06.02.2025]],0)</f>
        <v>0</v>
      </c>
      <c r="AE937" s="234"/>
      <c r="AF937" s="166">
        <f>IF(PMKAFAAPAYER[[#This Row],[ ]]="Payé",PMKAFAAPAYER[[#This Row],[13.02.2025]],0)</f>
        <v>0</v>
      </c>
      <c r="AG937" s="234"/>
      <c r="AH937" s="166">
        <f>IF(PMKAFAAPAYER[[#This Row],[ ]]="Payé",PMKAFAAPAYER[[#This Row],[20.02.2025]],0)</f>
        <v>0</v>
      </c>
      <c r="AI937" s="234"/>
      <c r="AJ937" s="176">
        <f>IF(PMKAFAAPAYER[[#This Row],[ ]]="Payé",PMKAFAAPAYER[[#This Row],[27.02.2025]],0)</f>
        <v>0</v>
      </c>
      <c r="AK937" s="47">
        <f t="shared" si="217"/>
        <v>0</v>
      </c>
      <c r="AL937" s="162"/>
      <c r="AM937" s="166">
        <f>IF(PMKAFAAPAYER[[#This Row],[ ]]="Payé",PMKAFAAPAYER[[#This Row],[05.03.2025]],0)</f>
        <v>0</v>
      </c>
      <c r="AN937" s="161"/>
      <c r="AO937" s="166">
        <f>IF(PMKAFAAPAYER[[#This Row],[ ]]="Payé",PMKAFAAPAYER[[#This Row],[12.03.2025]],0)</f>
        <v>0</v>
      </c>
      <c r="AP937" s="161"/>
      <c r="AQ937" s="166">
        <f>IF(PMKAFAAPAYER[[#This Row],[ ]]="Payé",PMKAFAAPAYER[[#This Row],[19.03.2025]],0)</f>
        <v>0</v>
      </c>
      <c r="AR937" s="161"/>
      <c r="AS937" s="176">
        <f>IF(PMKAFAAPAYER[[#This Row],[ ]]="Payé",PMKAFAAPAYER[[#This Row],[26.03.2025]],0)</f>
        <v>0</v>
      </c>
      <c r="AT937" s="17">
        <f t="shared" si="218"/>
        <v>0</v>
      </c>
      <c r="AU937" s="162"/>
      <c r="AV937" s="166">
        <f>IF(PMKAFAAPAYER[[#This Row],[ ]]="Payé",PMKAFAAPAYER[[#This Row],[02.04.2025]],0)</f>
        <v>0</v>
      </c>
      <c r="AW937" s="161"/>
      <c r="AX937" s="166">
        <f>IF(PMKAFAAPAYER[[#This Row],[ ]]="Payé",PMKAFAAPAYER[[#This Row],[09.04.2025]],0)</f>
        <v>0</v>
      </c>
      <c r="AY937" s="161"/>
      <c r="AZ937" s="166">
        <f>IF(PMKAFAAPAYER[[#This Row],[ ]]="Payé",PMKAFAAPAYER[[#This Row],[16.04.2025]],0)</f>
        <v>0</v>
      </c>
      <c r="BA937" s="161"/>
      <c r="BB937" s="166">
        <f>IF(PMKAFAAPAYER[[#This Row],[ ]]="Payé",PMKAFAAPAYER[[#This Row],[23.04.2025]],0)</f>
        <v>0</v>
      </c>
      <c r="BC937" s="161"/>
      <c r="BD937" s="176">
        <f>IF(PMKAFAAPAYER[[#This Row],[ ]]="Payé",PMKAFAAPAYER[[#This Row],[30.04.2025]],0)</f>
        <v>0</v>
      </c>
      <c r="BE937" s="18">
        <f t="shared" si="219"/>
        <v>0</v>
      </c>
      <c r="BF937" s="162"/>
      <c r="BG937" s="166">
        <f>IF(PMKAFAAPAYER[[#This Row],[ ]]="Payé",PMKAFAAPAYER[[#This Row],[07.05.2025]],0)</f>
        <v>0</v>
      </c>
      <c r="BH937" s="161"/>
      <c r="BI937" s="166">
        <f>IF(PMKAFAAPAYER[[#This Row],[ ]]="Payé",PMKAFAAPAYER[[#This Row],[14.05.2025]],0)</f>
        <v>0</v>
      </c>
      <c r="BJ937" s="161"/>
      <c r="BK937" s="166">
        <f>IF(PMKAFAAPAYER[[#This Row],[ ]]="Payé",PMKAFAAPAYER[[#This Row],[21.05.2025]],0)</f>
        <v>0</v>
      </c>
      <c r="BL937" s="161"/>
      <c r="BM937" s="176">
        <f>IF(PMKAFAAPAYER[[#This Row],[ ]]="Payé",PMKAFAAPAYER[[#This Row],[28.05.2025]],0)</f>
        <v>0</v>
      </c>
      <c r="BN937" s="17">
        <f t="shared" si="220"/>
        <v>0</v>
      </c>
      <c r="BO937" s="162"/>
      <c r="BP937" s="166">
        <f>IF(PMKAFAAPAYER[[#This Row],[ ]]="Payé",PMKAFAAPAYER[[#This Row],[04.06.2025]],0)</f>
        <v>0</v>
      </c>
      <c r="BQ937" s="161"/>
      <c r="BR937" s="166">
        <f>IF(PMKAFAAPAYER[[#This Row],[ ]]="Payé",PMKAFAAPAYER[[#This Row],[11.06.2025]],0)</f>
        <v>0</v>
      </c>
      <c r="BS937" s="161"/>
      <c r="BT937" s="166">
        <f>IF(PMKAFAAPAYER[[#This Row],[ ]]="Payé",PMKAFAAPAYER[[#This Row],[18.06.2025]],0)</f>
        <v>0</v>
      </c>
      <c r="BU937" s="161"/>
      <c r="BV937" s="176">
        <f>IF(PMKAFAAPAYER[[#This Row],[ ]]="Payé",PMKAFAAPAYER[[#This Row],[25.06.2025]],0)</f>
        <v>0</v>
      </c>
      <c r="BW937" s="18">
        <f t="shared" si="221"/>
        <v>0</v>
      </c>
      <c r="BX937" s="162"/>
      <c r="BY937" s="166">
        <f>IF(PMKAFAAPAYER[[#This Row],[ ]]="Payé",PMKAFAAPAYER[[#This Row],[02.07.2025]],0)</f>
        <v>0</v>
      </c>
      <c r="BZ937" s="161"/>
      <c r="CA937" s="166">
        <f>IF(PMKAFAAPAYER[[#This Row],[ ]]="Payé",PMKAFAAPAYER[[#This Row],[09.07.2025]],0)</f>
        <v>0</v>
      </c>
      <c r="CB937" s="161"/>
      <c r="CC937" s="166">
        <f>IF(PMKAFAAPAYER[[#This Row],[ ]]="Payé",PMKAFAAPAYER[[#This Row],[16.07.2025]],0)</f>
        <v>0</v>
      </c>
      <c r="CD937" s="161"/>
      <c r="CE937" s="166">
        <f>IF(PMKAFAAPAYER[[#This Row],[ ]]="Payé",PMKAFAAPAYER[[#This Row],[23.07.2025]],0)</f>
        <v>0</v>
      </c>
      <c r="CF937" s="161"/>
      <c r="CG937" s="176">
        <f>IF(PMKAFAAPAYER[[#This Row],[ ]]="Payé",PMKAFAAPAYER[[#This Row],[30.07.2025]],0)</f>
        <v>0</v>
      </c>
      <c r="CH937" s="17">
        <f t="shared" si="222"/>
        <v>0</v>
      </c>
      <c r="CI937" s="162"/>
      <c r="CJ937" s="166">
        <f>IF(PMKAFAAPAYER[[#This Row],[ ]]="Payé",PMKAFAAPAYER[[#This Row],[06.08.2025]],0)</f>
        <v>0</v>
      </c>
      <c r="CK937" s="161"/>
      <c r="CL937" s="166">
        <f>IF(PMKAFAAPAYER[[#This Row],[ ]]="Payé",PMKAFAAPAYER[[#This Row],[13.08.2025]],0)</f>
        <v>0</v>
      </c>
      <c r="CM937" s="161"/>
      <c r="CN937" s="166">
        <f>IF(PMKAFAAPAYER[[#This Row],[ ]]="Payé",PMKAFAAPAYER[[#This Row],[20.08.2025]],0)</f>
        <v>0</v>
      </c>
      <c r="CO937" s="161"/>
      <c r="CP937" s="176">
        <f>IF(PMKAFAAPAYER[[#This Row],[ ]]="Payé",PMKAFAAPAYER[[#This Row],[27.08.2025]],0)</f>
        <v>0</v>
      </c>
      <c r="CQ937" s="18">
        <f t="shared" si="223"/>
        <v>0</v>
      </c>
      <c r="CR937" s="162"/>
      <c r="CS937" s="166">
        <f>IF(PMKAFAAPAYER[[#This Row],[ ]]="Payé",PMKAFAAPAYER[[#This Row],[03.09.2025]],0)</f>
        <v>0</v>
      </c>
      <c r="CT937" s="161"/>
      <c r="CU937" s="166">
        <f>IF(PMKAFAAPAYER[[#This Row],[ ]]="Payé",PMKAFAAPAYER[[#This Row],[10.09.2025]],0)</f>
        <v>0</v>
      </c>
      <c r="CV937" s="161"/>
      <c r="CW937" s="166">
        <f>IF(PMKAFAAPAYER[[#This Row],[ ]]="Payé",PMKAFAAPAYER[[#This Row],[17.09.2025]],0)</f>
        <v>0</v>
      </c>
      <c r="CX937" s="161"/>
      <c r="CY937" s="176">
        <f>IF(PMKAFAAPAYER[[#This Row],[ ]]="Payé",PMKAFAAPAYER[[#This Row],[24.09.2025]],0)</f>
        <v>0</v>
      </c>
      <c r="CZ937" s="17">
        <f t="shared" si="224"/>
        <v>0</v>
      </c>
      <c r="DA937" s="162"/>
      <c r="DB937" s="166">
        <f>IF(PMKAFAAPAYER[[#This Row],[ ]]="Payé",PMKAFAAPAYER[[#This Row],[01.10.2025]],0)</f>
        <v>0</v>
      </c>
      <c r="DC937" s="161"/>
      <c r="DD937" s="166">
        <f>IF(PMKAFAAPAYER[[#This Row],[ ]]="Payé",PMKAFAAPAYER[[#This Row],[08.10.2025]],0)</f>
        <v>0</v>
      </c>
      <c r="DE937" s="161"/>
      <c r="DF937" s="166">
        <f>IF(PMKAFAAPAYER[[#This Row],[ ]]="Payé",PMKAFAAPAYER[[#This Row],[15.10.2025]],0)</f>
        <v>0</v>
      </c>
      <c r="DG937" s="161"/>
      <c r="DH937" s="166">
        <f>IF(PMKAFAAPAYER[[#This Row],[ ]]="Payé",PMKAFAAPAYER[[#This Row],[22.10.2025]],0)</f>
        <v>0</v>
      </c>
      <c r="DI937" s="161"/>
      <c r="DJ937" s="176">
        <f>IF(PMKAFAAPAYER[[#This Row],[ ]]="Payé",PMKAFAAPAYER[[#This Row],[29.10.2025]],0)</f>
        <v>0</v>
      </c>
      <c r="DK937" s="18">
        <f t="shared" si="225"/>
        <v>0</v>
      </c>
      <c r="DL937" s="162"/>
      <c r="DM937" s="166">
        <f>IF(PMKAFAAPAYER[[#This Row],[ ]]="Payé",PMKAFAAPAYER[[#This Row],[05.11.2025]],0)</f>
        <v>0</v>
      </c>
      <c r="DN937" s="161"/>
      <c r="DO937" s="166">
        <f>IF(PMKAFAAPAYER[[#This Row],[ ]]="Payé",PMKAFAAPAYER[[#This Row],[12.11.2025]],0)</f>
        <v>0</v>
      </c>
      <c r="DP937" s="161"/>
      <c r="DQ937" s="166">
        <f>IF(PMKAFAAPAYER[[#This Row],[ ]]="Payé",PMKAFAAPAYER[[#This Row],[19.11.2025]],0)</f>
        <v>0</v>
      </c>
      <c r="DR937" s="161"/>
      <c r="DS937" s="176">
        <f>IF(PMKAFAAPAYER[[#This Row],[ ]]="Payé",PMKAFAAPAYER[[#This Row],[26.11.2025]],0)</f>
        <v>0</v>
      </c>
      <c r="DT937" s="17">
        <f t="shared" si="226"/>
        <v>0</v>
      </c>
      <c r="DU937" s="162"/>
      <c r="DV937" s="166">
        <f>IF(PMKAFAAPAYER[[#This Row],[ ]]="Payé",PMKAFAAPAYER[[#This Row],[03.12.2025]],0)</f>
        <v>0</v>
      </c>
      <c r="DW937" s="161"/>
      <c r="DX937" s="166">
        <f>IF(PMKAFAAPAYER[[#This Row],[ ]]="Payé",PMKAFAAPAYER[[#This Row],[10.12.2025]],0)</f>
        <v>0</v>
      </c>
      <c r="DY937" s="161"/>
      <c r="DZ937" s="166">
        <f>IF(PMKAFAAPAYER[[#This Row],[ ]]="Payé",PMKAFAAPAYER[[#This Row],[17.12.2025]],0)</f>
        <v>0</v>
      </c>
      <c r="EA937" s="161"/>
      <c r="EB937" s="166">
        <f>IF(PMKAFAAPAYER[[#This Row],[ ]]="Payé",PMKAFAAPAYER[[#This Row],[24.12.2025]],0)</f>
        <v>0</v>
      </c>
      <c r="EC937" s="161"/>
      <c r="ED937" s="176">
        <f>IF(PMKAFAAPAYER[[#This Row],[ ]]="Payé",PMKAFAAPAYER[[#This Row],[31.12.2025]],0)</f>
        <v>0</v>
      </c>
      <c r="EE937" s="18">
        <f t="shared" si="227"/>
        <v>0</v>
      </c>
      <c r="EF937" s="11">
        <f t="shared" si="228"/>
        <v>0</v>
      </c>
      <c r="EG937" s="16">
        <f>+PMKAFAAPAYER[[#This Row],[CHF]]-PMKAFAAPAYER[[#This Row],[T2025]]</f>
        <v>0</v>
      </c>
    </row>
    <row r="938" spans="1:137" x14ac:dyDescent="0.3">
      <c r="A938" s="9">
        <f t="shared" si="229"/>
        <v>933</v>
      </c>
      <c r="B938" s="250"/>
      <c r="C938" s="251"/>
      <c r="D938" s="252"/>
      <c r="E938" s="253"/>
      <c r="F938" s="265">
        <f t="shared" si="215"/>
        <v>0</v>
      </c>
      <c r="G938" s="254"/>
      <c r="H938" s="255"/>
      <c r="I938" s="256"/>
      <c r="J938" s="14"/>
      <c r="K938" s="14"/>
      <c r="L938" s="14"/>
      <c r="N938" s="15"/>
      <c r="P938" s="258"/>
      <c r="Q938" s="259"/>
      <c r="R938" s="260"/>
      <c r="S938" s="166">
        <f>IF(PMKAFAAPAYER[[#This Row],[ ]]="Payé",PMKAFAAPAYER[[#This Row],[02.01.2025]],0)</f>
        <v>0</v>
      </c>
      <c r="T938" s="234"/>
      <c r="U938" s="166">
        <f>IF(PMKAFAAPAYER[[#This Row],[ ]]="Payé",PMKAFAAPAYER[[#This Row],[09.01.2025]],0)</f>
        <v>0</v>
      </c>
      <c r="V938" s="234"/>
      <c r="W938" s="166">
        <f>IF(PMKAFAAPAYER[[#This Row],[ ]]="Payé",PMKAFAAPAYER[[#This Row],[16.01.2025]],0)</f>
        <v>0</v>
      </c>
      <c r="X938" s="234"/>
      <c r="Y938" s="166">
        <f>IF(PMKAFAAPAYER[[#This Row],[ ]]="Payé",PMKAFAAPAYER[[#This Row],[23.01.2025]],0)</f>
        <v>0</v>
      </c>
      <c r="Z938" s="234"/>
      <c r="AA938" s="176">
        <f>IF(PMKAFAAPAYER[[#This Row],[ ]]="Payé",PMKAFAAPAYER[[#This Row],[30.01.2025]],0)</f>
        <v>0</v>
      </c>
      <c r="AB938" s="32">
        <f t="shared" si="216"/>
        <v>0</v>
      </c>
      <c r="AC938" s="234"/>
      <c r="AD938" s="166">
        <f>IF(PMKAFAAPAYER[[#This Row],[ ]]="Payé",PMKAFAAPAYER[[#This Row],[06.02.2025]],0)</f>
        <v>0</v>
      </c>
      <c r="AE938" s="234"/>
      <c r="AF938" s="166">
        <f>IF(PMKAFAAPAYER[[#This Row],[ ]]="Payé",PMKAFAAPAYER[[#This Row],[13.02.2025]],0)</f>
        <v>0</v>
      </c>
      <c r="AG938" s="234"/>
      <c r="AH938" s="166">
        <f>IF(PMKAFAAPAYER[[#This Row],[ ]]="Payé",PMKAFAAPAYER[[#This Row],[20.02.2025]],0)</f>
        <v>0</v>
      </c>
      <c r="AI938" s="234"/>
      <c r="AJ938" s="176">
        <f>IF(PMKAFAAPAYER[[#This Row],[ ]]="Payé",PMKAFAAPAYER[[#This Row],[27.02.2025]],0)</f>
        <v>0</v>
      </c>
      <c r="AK938" s="47">
        <f t="shared" si="217"/>
        <v>0</v>
      </c>
      <c r="AL938" s="162"/>
      <c r="AM938" s="166">
        <f>IF(PMKAFAAPAYER[[#This Row],[ ]]="Payé",PMKAFAAPAYER[[#This Row],[05.03.2025]],0)</f>
        <v>0</v>
      </c>
      <c r="AN938" s="161"/>
      <c r="AO938" s="166">
        <f>IF(PMKAFAAPAYER[[#This Row],[ ]]="Payé",PMKAFAAPAYER[[#This Row],[12.03.2025]],0)</f>
        <v>0</v>
      </c>
      <c r="AP938" s="161"/>
      <c r="AQ938" s="166">
        <f>IF(PMKAFAAPAYER[[#This Row],[ ]]="Payé",PMKAFAAPAYER[[#This Row],[19.03.2025]],0)</f>
        <v>0</v>
      </c>
      <c r="AR938" s="161"/>
      <c r="AS938" s="176">
        <f>IF(PMKAFAAPAYER[[#This Row],[ ]]="Payé",PMKAFAAPAYER[[#This Row],[26.03.2025]],0)</f>
        <v>0</v>
      </c>
      <c r="AT938" s="17">
        <f t="shared" si="218"/>
        <v>0</v>
      </c>
      <c r="AU938" s="162"/>
      <c r="AV938" s="166">
        <f>IF(PMKAFAAPAYER[[#This Row],[ ]]="Payé",PMKAFAAPAYER[[#This Row],[02.04.2025]],0)</f>
        <v>0</v>
      </c>
      <c r="AW938" s="161"/>
      <c r="AX938" s="166">
        <f>IF(PMKAFAAPAYER[[#This Row],[ ]]="Payé",PMKAFAAPAYER[[#This Row],[09.04.2025]],0)</f>
        <v>0</v>
      </c>
      <c r="AY938" s="161"/>
      <c r="AZ938" s="166">
        <f>IF(PMKAFAAPAYER[[#This Row],[ ]]="Payé",PMKAFAAPAYER[[#This Row],[16.04.2025]],0)</f>
        <v>0</v>
      </c>
      <c r="BA938" s="161"/>
      <c r="BB938" s="166">
        <f>IF(PMKAFAAPAYER[[#This Row],[ ]]="Payé",PMKAFAAPAYER[[#This Row],[23.04.2025]],0)</f>
        <v>0</v>
      </c>
      <c r="BC938" s="161"/>
      <c r="BD938" s="176">
        <f>IF(PMKAFAAPAYER[[#This Row],[ ]]="Payé",PMKAFAAPAYER[[#This Row],[30.04.2025]],0)</f>
        <v>0</v>
      </c>
      <c r="BE938" s="18">
        <f t="shared" si="219"/>
        <v>0</v>
      </c>
      <c r="BF938" s="162"/>
      <c r="BG938" s="166">
        <f>IF(PMKAFAAPAYER[[#This Row],[ ]]="Payé",PMKAFAAPAYER[[#This Row],[07.05.2025]],0)</f>
        <v>0</v>
      </c>
      <c r="BH938" s="161"/>
      <c r="BI938" s="166">
        <f>IF(PMKAFAAPAYER[[#This Row],[ ]]="Payé",PMKAFAAPAYER[[#This Row],[14.05.2025]],0)</f>
        <v>0</v>
      </c>
      <c r="BJ938" s="161"/>
      <c r="BK938" s="166">
        <f>IF(PMKAFAAPAYER[[#This Row],[ ]]="Payé",PMKAFAAPAYER[[#This Row],[21.05.2025]],0)</f>
        <v>0</v>
      </c>
      <c r="BL938" s="161"/>
      <c r="BM938" s="176">
        <f>IF(PMKAFAAPAYER[[#This Row],[ ]]="Payé",PMKAFAAPAYER[[#This Row],[28.05.2025]],0)</f>
        <v>0</v>
      </c>
      <c r="BN938" s="17">
        <f t="shared" si="220"/>
        <v>0</v>
      </c>
      <c r="BO938" s="162"/>
      <c r="BP938" s="166">
        <f>IF(PMKAFAAPAYER[[#This Row],[ ]]="Payé",PMKAFAAPAYER[[#This Row],[04.06.2025]],0)</f>
        <v>0</v>
      </c>
      <c r="BQ938" s="161"/>
      <c r="BR938" s="166">
        <f>IF(PMKAFAAPAYER[[#This Row],[ ]]="Payé",PMKAFAAPAYER[[#This Row],[11.06.2025]],0)</f>
        <v>0</v>
      </c>
      <c r="BS938" s="161"/>
      <c r="BT938" s="166">
        <f>IF(PMKAFAAPAYER[[#This Row],[ ]]="Payé",PMKAFAAPAYER[[#This Row],[18.06.2025]],0)</f>
        <v>0</v>
      </c>
      <c r="BU938" s="161"/>
      <c r="BV938" s="176">
        <f>IF(PMKAFAAPAYER[[#This Row],[ ]]="Payé",PMKAFAAPAYER[[#This Row],[25.06.2025]],0)</f>
        <v>0</v>
      </c>
      <c r="BW938" s="18">
        <f t="shared" si="221"/>
        <v>0</v>
      </c>
      <c r="BX938" s="162"/>
      <c r="BY938" s="166">
        <f>IF(PMKAFAAPAYER[[#This Row],[ ]]="Payé",PMKAFAAPAYER[[#This Row],[02.07.2025]],0)</f>
        <v>0</v>
      </c>
      <c r="BZ938" s="161"/>
      <c r="CA938" s="166">
        <f>IF(PMKAFAAPAYER[[#This Row],[ ]]="Payé",PMKAFAAPAYER[[#This Row],[09.07.2025]],0)</f>
        <v>0</v>
      </c>
      <c r="CB938" s="161"/>
      <c r="CC938" s="166">
        <f>IF(PMKAFAAPAYER[[#This Row],[ ]]="Payé",PMKAFAAPAYER[[#This Row],[16.07.2025]],0)</f>
        <v>0</v>
      </c>
      <c r="CD938" s="161"/>
      <c r="CE938" s="166">
        <f>IF(PMKAFAAPAYER[[#This Row],[ ]]="Payé",PMKAFAAPAYER[[#This Row],[23.07.2025]],0)</f>
        <v>0</v>
      </c>
      <c r="CF938" s="161"/>
      <c r="CG938" s="176">
        <f>IF(PMKAFAAPAYER[[#This Row],[ ]]="Payé",PMKAFAAPAYER[[#This Row],[30.07.2025]],0)</f>
        <v>0</v>
      </c>
      <c r="CH938" s="17">
        <f t="shared" si="222"/>
        <v>0</v>
      </c>
      <c r="CI938" s="162"/>
      <c r="CJ938" s="166">
        <f>IF(PMKAFAAPAYER[[#This Row],[ ]]="Payé",PMKAFAAPAYER[[#This Row],[06.08.2025]],0)</f>
        <v>0</v>
      </c>
      <c r="CK938" s="161"/>
      <c r="CL938" s="166">
        <f>IF(PMKAFAAPAYER[[#This Row],[ ]]="Payé",PMKAFAAPAYER[[#This Row],[13.08.2025]],0)</f>
        <v>0</v>
      </c>
      <c r="CM938" s="161"/>
      <c r="CN938" s="166">
        <f>IF(PMKAFAAPAYER[[#This Row],[ ]]="Payé",PMKAFAAPAYER[[#This Row],[20.08.2025]],0)</f>
        <v>0</v>
      </c>
      <c r="CO938" s="161"/>
      <c r="CP938" s="176">
        <f>IF(PMKAFAAPAYER[[#This Row],[ ]]="Payé",PMKAFAAPAYER[[#This Row],[27.08.2025]],0)</f>
        <v>0</v>
      </c>
      <c r="CQ938" s="18">
        <f t="shared" si="223"/>
        <v>0</v>
      </c>
      <c r="CR938" s="162"/>
      <c r="CS938" s="166">
        <f>IF(PMKAFAAPAYER[[#This Row],[ ]]="Payé",PMKAFAAPAYER[[#This Row],[03.09.2025]],0)</f>
        <v>0</v>
      </c>
      <c r="CT938" s="161"/>
      <c r="CU938" s="166">
        <f>IF(PMKAFAAPAYER[[#This Row],[ ]]="Payé",PMKAFAAPAYER[[#This Row],[10.09.2025]],0)</f>
        <v>0</v>
      </c>
      <c r="CV938" s="161"/>
      <c r="CW938" s="166">
        <f>IF(PMKAFAAPAYER[[#This Row],[ ]]="Payé",PMKAFAAPAYER[[#This Row],[17.09.2025]],0)</f>
        <v>0</v>
      </c>
      <c r="CX938" s="161"/>
      <c r="CY938" s="176">
        <f>IF(PMKAFAAPAYER[[#This Row],[ ]]="Payé",PMKAFAAPAYER[[#This Row],[24.09.2025]],0)</f>
        <v>0</v>
      </c>
      <c r="CZ938" s="17">
        <f t="shared" si="224"/>
        <v>0</v>
      </c>
      <c r="DA938" s="162"/>
      <c r="DB938" s="166">
        <f>IF(PMKAFAAPAYER[[#This Row],[ ]]="Payé",PMKAFAAPAYER[[#This Row],[01.10.2025]],0)</f>
        <v>0</v>
      </c>
      <c r="DC938" s="161"/>
      <c r="DD938" s="166">
        <f>IF(PMKAFAAPAYER[[#This Row],[ ]]="Payé",PMKAFAAPAYER[[#This Row],[08.10.2025]],0)</f>
        <v>0</v>
      </c>
      <c r="DE938" s="161"/>
      <c r="DF938" s="166">
        <f>IF(PMKAFAAPAYER[[#This Row],[ ]]="Payé",PMKAFAAPAYER[[#This Row],[15.10.2025]],0)</f>
        <v>0</v>
      </c>
      <c r="DG938" s="161"/>
      <c r="DH938" s="166">
        <f>IF(PMKAFAAPAYER[[#This Row],[ ]]="Payé",PMKAFAAPAYER[[#This Row],[22.10.2025]],0)</f>
        <v>0</v>
      </c>
      <c r="DI938" s="161"/>
      <c r="DJ938" s="176">
        <f>IF(PMKAFAAPAYER[[#This Row],[ ]]="Payé",PMKAFAAPAYER[[#This Row],[29.10.2025]],0)</f>
        <v>0</v>
      </c>
      <c r="DK938" s="18">
        <f t="shared" si="225"/>
        <v>0</v>
      </c>
      <c r="DL938" s="162"/>
      <c r="DM938" s="166">
        <f>IF(PMKAFAAPAYER[[#This Row],[ ]]="Payé",PMKAFAAPAYER[[#This Row],[05.11.2025]],0)</f>
        <v>0</v>
      </c>
      <c r="DN938" s="161"/>
      <c r="DO938" s="166">
        <f>IF(PMKAFAAPAYER[[#This Row],[ ]]="Payé",PMKAFAAPAYER[[#This Row],[12.11.2025]],0)</f>
        <v>0</v>
      </c>
      <c r="DP938" s="161"/>
      <c r="DQ938" s="166">
        <f>IF(PMKAFAAPAYER[[#This Row],[ ]]="Payé",PMKAFAAPAYER[[#This Row],[19.11.2025]],0)</f>
        <v>0</v>
      </c>
      <c r="DR938" s="161"/>
      <c r="DS938" s="176">
        <f>IF(PMKAFAAPAYER[[#This Row],[ ]]="Payé",PMKAFAAPAYER[[#This Row],[26.11.2025]],0)</f>
        <v>0</v>
      </c>
      <c r="DT938" s="17">
        <f t="shared" si="226"/>
        <v>0</v>
      </c>
      <c r="DU938" s="162"/>
      <c r="DV938" s="166">
        <f>IF(PMKAFAAPAYER[[#This Row],[ ]]="Payé",PMKAFAAPAYER[[#This Row],[03.12.2025]],0)</f>
        <v>0</v>
      </c>
      <c r="DW938" s="161"/>
      <c r="DX938" s="166">
        <f>IF(PMKAFAAPAYER[[#This Row],[ ]]="Payé",PMKAFAAPAYER[[#This Row],[10.12.2025]],0)</f>
        <v>0</v>
      </c>
      <c r="DY938" s="161"/>
      <c r="DZ938" s="166">
        <f>IF(PMKAFAAPAYER[[#This Row],[ ]]="Payé",PMKAFAAPAYER[[#This Row],[17.12.2025]],0)</f>
        <v>0</v>
      </c>
      <c r="EA938" s="161"/>
      <c r="EB938" s="166">
        <f>IF(PMKAFAAPAYER[[#This Row],[ ]]="Payé",PMKAFAAPAYER[[#This Row],[24.12.2025]],0)</f>
        <v>0</v>
      </c>
      <c r="EC938" s="161"/>
      <c r="ED938" s="176">
        <f>IF(PMKAFAAPAYER[[#This Row],[ ]]="Payé",PMKAFAAPAYER[[#This Row],[31.12.2025]],0)</f>
        <v>0</v>
      </c>
      <c r="EE938" s="18">
        <f t="shared" si="227"/>
        <v>0</v>
      </c>
      <c r="EF938" s="11">
        <f t="shared" si="228"/>
        <v>0</v>
      </c>
      <c r="EG938" s="16">
        <f>+PMKAFAAPAYER[[#This Row],[CHF]]-PMKAFAAPAYER[[#This Row],[T2025]]</f>
        <v>0</v>
      </c>
    </row>
    <row r="939" spans="1:137" x14ac:dyDescent="0.3">
      <c r="A939" s="9">
        <f t="shared" si="229"/>
        <v>934</v>
      </c>
      <c r="B939" s="250"/>
      <c r="C939" s="251"/>
      <c r="D939" s="252"/>
      <c r="E939" s="253"/>
      <c r="F939" s="265">
        <f t="shared" si="215"/>
        <v>0</v>
      </c>
      <c r="G939" s="254"/>
      <c r="H939" s="255"/>
      <c r="I939" s="256"/>
      <c r="J939" s="14"/>
      <c r="K939" s="14"/>
      <c r="L939" s="14"/>
      <c r="N939" s="15"/>
      <c r="P939" s="258"/>
      <c r="Q939" s="259"/>
      <c r="R939" s="260"/>
      <c r="S939" s="166">
        <f>IF(PMKAFAAPAYER[[#This Row],[ ]]="Payé",PMKAFAAPAYER[[#This Row],[02.01.2025]],0)</f>
        <v>0</v>
      </c>
      <c r="T939" s="234"/>
      <c r="U939" s="166">
        <f>IF(PMKAFAAPAYER[[#This Row],[ ]]="Payé",PMKAFAAPAYER[[#This Row],[09.01.2025]],0)</f>
        <v>0</v>
      </c>
      <c r="V939" s="234"/>
      <c r="W939" s="166">
        <f>IF(PMKAFAAPAYER[[#This Row],[ ]]="Payé",PMKAFAAPAYER[[#This Row],[16.01.2025]],0)</f>
        <v>0</v>
      </c>
      <c r="X939" s="234"/>
      <c r="Y939" s="166">
        <f>IF(PMKAFAAPAYER[[#This Row],[ ]]="Payé",PMKAFAAPAYER[[#This Row],[23.01.2025]],0)</f>
        <v>0</v>
      </c>
      <c r="Z939" s="234"/>
      <c r="AA939" s="176">
        <f>IF(PMKAFAAPAYER[[#This Row],[ ]]="Payé",PMKAFAAPAYER[[#This Row],[30.01.2025]],0)</f>
        <v>0</v>
      </c>
      <c r="AB939" s="32">
        <f t="shared" si="216"/>
        <v>0</v>
      </c>
      <c r="AC939" s="234"/>
      <c r="AD939" s="166">
        <f>IF(PMKAFAAPAYER[[#This Row],[ ]]="Payé",PMKAFAAPAYER[[#This Row],[06.02.2025]],0)</f>
        <v>0</v>
      </c>
      <c r="AE939" s="234"/>
      <c r="AF939" s="166">
        <f>IF(PMKAFAAPAYER[[#This Row],[ ]]="Payé",PMKAFAAPAYER[[#This Row],[13.02.2025]],0)</f>
        <v>0</v>
      </c>
      <c r="AG939" s="234"/>
      <c r="AH939" s="166">
        <f>IF(PMKAFAAPAYER[[#This Row],[ ]]="Payé",PMKAFAAPAYER[[#This Row],[20.02.2025]],0)</f>
        <v>0</v>
      </c>
      <c r="AI939" s="234"/>
      <c r="AJ939" s="176">
        <f>IF(PMKAFAAPAYER[[#This Row],[ ]]="Payé",PMKAFAAPAYER[[#This Row],[27.02.2025]],0)</f>
        <v>0</v>
      </c>
      <c r="AK939" s="47">
        <f t="shared" si="217"/>
        <v>0</v>
      </c>
      <c r="AL939" s="162"/>
      <c r="AM939" s="166">
        <f>IF(PMKAFAAPAYER[[#This Row],[ ]]="Payé",PMKAFAAPAYER[[#This Row],[05.03.2025]],0)</f>
        <v>0</v>
      </c>
      <c r="AN939" s="161"/>
      <c r="AO939" s="166">
        <f>IF(PMKAFAAPAYER[[#This Row],[ ]]="Payé",PMKAFAAPAYER[[#This Row],[12.03.2025]],0)</f>
        <v>0</v>
      </c>
      <c r="AP939" s="161"/>
      <c r="AQ939" s="166">
        <f>IF(PMKAFAAPAYER[[#This Row],[ ]]="Payé",PMKAFAAPAYER[[#This Row],[19.03.2025]],0)</f>
        <v>0</v>
      </c>
      <c r="AR939" s="161"/>
      <c r="AS939" s="176">
        <f>IF(PMKAFAAPAYER[[#This Row],[ ]]="Payé",PMKAFAAPAYER[[#This Row],[26.03.2025]],0)</f>
        <v>0</v>
      </c>
      <c r="AT939" s="17">
        <f t="shared" si="218"/>
        <v>0</v>
      </c>
      <c r="AU939" s="162"/>
      <c r="AV939" s="166">
        <f>IF(PMKAFAAPAYER[[#This Row],[ ]]="Payé",PMKAFAAPAYER[[#This Row],[02.04.2025]],0)</f>
        <v>0</v>
      </c>
      <c r="AW939" s="161"/>
      <c r="AX939" s="166">
        <f>IF(PMKAFAAPAYER[[#This Row],[ ]]="Payé",PMKAFAAPAYER[[#This Row],[09.04.2025]],0)</f>
        <v>0</v>
      </c>
      <c r="AY939" s="161"/>
      <c r="AZ939" s="166">
        <f>IF(PMKAFAAPAYER[[#This Row],[ ]]="Payé",PMKAFAAPAYER[[#This Row],[16.04.2025]],0)</f>
        <v>0</v>
      </c>
      <c r="BA939" s="161"/>
      <c r="BB939" s="166">
        <f>IF(PMKAFAAPAYER[[#This Row],[ ]]="Payé",PMKAFAAPAYER[[#This Row],[23.04.2025]],0)</f>
        <v>0</v>
      </c>
      <c r="BC939" s="161"/>
      <c r="BD939" s="176">
        <f>IF(PMKAFAAPAYER[[#This Row],[ ]]="Payé",PMKAFAAPAYER[[#This Row],[30.04.2025]],0)</f>
        <v>0</v>
      </c>
      <c r="BE939" s="18">
        <f t="shared" si="219"/>
        <v>0</v>
      </c>
      <c r="BF939" s="162"/>
      <c r="BG939" s="166">
        <f>IF(PMKAFAAPAYER[[#This Row],[ ]]="Payé",PMKAFAAPAYER[[#This Row],[07.05.2025]],0)</f>
        <v>0</v>
      </c>
      <c r="BH939" s="161"/>
      <c r="BI939" s="166">
        <f>IF(PMKAFAAPAYER[[#This Row],[ ]]="Payé",PMKAFAAPAYER[[#This Row],[14.05.2025]],0)</f>
        <v>0</v>
      </c>
      <c r="BJ939" s="161"/>
      <c r="BK939" s="166">
        <f>IF(PMKAFAAPAYER[[#This Row],[ ]]="Payé",PMKAFAAPAYER[[#This Row],[21.05.2025]],0)</f>
        <v>0</v>
      </c>
      <c r="BL939" s="161"/>
      <c r="BM939" s="176">
        <f>IF(PMKAFAAPAYER[[#This Row],[ ]]="Payé",PMKAFAAPAYER[[#This Row],[28.05.2025]],0)</f>
        <v>0</v>
      </c>
      <c r="BN939" s="17">
        <f t="shared" si="220"/>
        <v>0</v>
      </c>
      <c r="BO939" s="162"/>
      <c r="BP939" s="166">
        <f>IF(PMKAFAAPAYER[[#This Row],[ ]]="Payé",PMKAFAAPAYER[[#This Row],[04.06.2025]],0)</f>
        <v>0</v>
      </c>
      <c r="BQ939" s="161"/>
      <c r="BR939" s="166">
        <f>IF(PMKAFAAPAYER[[#This Row],[ ]]="Payé",PMKAFAAPAYER[[#This Row],[11.06.2025]],0)</f>
        <v>0</v>
      </c>
      <c r="BS939" s="161"/>
      <c r="BT939" s="166">
        <f>IF(PMKAFAAPAYER[[#This Row],[ ]]="Payé",PMKAFAAPAYER[[#This Row],[18.06.2025]],0)</f>
        <v>0</v>
      </c>
      <c r="BU939" s="161"/>
      <c r="BV939" s="176">
        <f>IF(PMKAFAAPAYER[[#This Row],[ ]]="Payé",PMKAFAAPAYER[[#This Row],[25.06.2025]],0)</f>
        <v>0</v>
      </c>
      <c r="BW939" s="18">
        <f t="shared" si="221"/>
        <v>0</v>
      </c>
      <c r="BX939" s="162"/>
      <c r="BY939" s="166">
        <f>IF(PMKAFAAPAYER[[#This Row],[ ]]="Payé",PMKAFAAPAYER[[#This Row],[02.07.2025]],0)</f>
        <v>0</v>
      </c>
      <c r="BZ939" s="161"/>
      <c r="CA939" s="166">
        <f>IF(PMKAFAAPAYER[[#This Row],[ ]]="Payé",PMKAFAAPAYER[[#This Row],[09.07.2025]],0)</f>
        <v>0</v>
      </c>
      <c r="CB939" s="161"/>
      <c r="CC939" s="166">
        <f>IF(PMKAFAAPAYER[[#This Row],[ ]]="Payé",PMKAFAAPAYER[[#This Row],[16.07.2025]],0)</f>
        <v>0</v>
      </c>
      <c r="CD939" s="161"/>
      <c r="CE939" s="166">
        <f>IF(PMKAFAAPAYER[[#This Row],[ ]]="Payé",PMKAFAAPAYER[[#This Row],[23.07.2025]],0)</f>
        <v>0</v>
      </c>
      <c r="CF939" s="161"/>
      <c r="CG939" s="176">
        <f>IF(PMKAFAAPAYER[[#This Row],[ ]]="Payé",PMKAFAAPAYER[[#This Row],[30.07.2025]],0)</f>
        <v>0</v>
      </c>
      <c r="CH939" s="17">
        <f t="shared" si="222"/>
        <v>0</v>
      </c>
      <c r="CI939" s="162"/>
      <c r="CJ939" s="166">
        <f>IF(PMKAFAAPAYER[[#This Row],[ ]]="Payé",PMKAFAAPAYER[[#This Row],[06.08.2025]],0)</f>
        <v>0</v>
      </c>
      <c r="CK939" s="161"/>
      <c r="CL939" s="166">
        <f>IF(PMKAFAAPAYER[[#This Row],[ ]]="Payé",PMKAFAAPAYER[[#This Row],[13.08.2025]],0)</f>
        <v>0</v>
      </c>
      <c r="CM939" s="161"/>
      <c r="CN939" s="166">
        <f>IF(PMKAFAAPAYER[[#This Row],[ ]]="Payé",PMKAFAAPAYER[[#This Row],[20.08.2025]],0)</f>
        <v>0</v>
      </c>
      <c r="CO939" s="161"/>
      <c r="CP939" s="176">
        <f>IF(PMKAFAAPAYER[[#This Row],[ ]]="Payé",PMKAFAAPAYER[[#This Row],[27.08.2025]],0)</f>
        <v>0</v>
      </c>
      <c r="CQ939" s="18">
        <f t="shared" si="223"/>
        <v>0</v>
      </c>
      <c r="CR939" s="162"/>
      <c r="CS939" s="166">
        <f>IF(PMKAFAAPAYER[[#This Row],[ ]]="Payé",PMKAFAAPAYER[[#This Row],[03.09.2025]],0)</f>
        <v>0</v>
      </c>
      <c r="CT939" s="161"/>
      <c r="CU939" s="166">
        <f>IF(PMKAFAAPAYER[[#This Row],[ ]]="Payé",PMKAFAAPAYER[[#This Row],[10.09.2025]],0)</f>
        <v>0</v>
      </c>
      <c r="CV939" s="161"/>
      <c r="CW939" s="166">
        <f>IF(PMKAFAAPAYER[[#This Row],[ ]]="Payé",PMKAFAAPAYER[[#This Row],[17.09.2025]],0)</f>
        <v>0</v>
      </c>
      <c r="CX939" s="161"/>
      <c r="CY939" s="176">
        <f>IF(PMKAFAAPAYER[[#This Row],[ ]]="Payé",PMKAFAAPAYER[[#This Row],[24.09.2025]],0)</f>
        <v>0</v>
      </c>
      <c r="CZ939" s="17">
        <f t="shared" si="224"/>
        <v>0</v>
      </c>
      <c r="DA939" s="162"/>
      <c r="DB939" s="166">
        <f>IF(PMKAFAAPAYER[[#This Row],[ ]]="Payé",PMKAFAAPAYER[[#This Row],[01.10.2025]],0)</f>
        <v>0</v>
      </c>
      <c r="DC939" s="161"/>
      <c r="DD939" s="166">
        <f>IF(PMKAFAAPAYER[[#This Row],[ ]]="Payé",PMKAFAAPAYER[[#This Row],[08.10.2025]],0)</f>
        <v>0</v>
      </c>
      <c r="DE939" s="161"/>
      <c r="DF939" s="166">
        <f>IF(PMKAFAAPAYER[[#This Row],[ ]]="Payé",PMKAFAAPAYER[[#This Row],[15.10.2025]],0)</f>
        <v>0</v>
      </c>
      <c r="DG939" s="161"/>
      <c r="DH939" s="166">
        <f>IF(PMKAFAAPAYER[[#This Row],[ ]]="Payé",PMKAFAAPAYER[[#This Row],[22.10.2025]],0)</f>
        <v>0</v>
      </c>
      <c r="DI939" s="161"/>
      <c r="DJ939" s="176">
        <f>IF(PMKAFAAPAYER[[#This Row],[ ]]="Payé",PMKAFAAPAYER[[#This Row],[29.10.2025]],0)</f>
        <v>0</v>
      </c>
      <c r="DK939" s="18">
        <f t="shared" si="225"/>
        <v>0</v>
      </c>
      <c r="DL939" s="162"/>
      <c r="DM939" s="166">
        <f>IF(PMKAFAAPAYER[[#This Row],[ ]]="Payé",PMKAFAAPAYER[[#This Row],[05.11.2025]],0)</f>
        <v>0</v>
      </c>
      <c r="DN939" s="161"/>
      <c r="DO939" s="166">
        <f>IF(PMKAFAAPAYER[[#This Row],[ ]]="Payé",PMKAFAAPAYER[[#This Row],[12.11.2025]],0)</f>
        <v>0</v>
      </c>
      <c r="DP939" s="161"/>
      <c r="DQ939" s="166">
        <f>IF(PMKAFAAPAYER[[#This Row],[ ]]="Payé",PMKAFAAPAYER[[#This Row],[19.11.2025]],0)</f>
        <v>0</v>
      </c>
      <c r="DR939" s="161"/>
      <c r="DS939" s="176">
        <f>IF(PMKAFAAPAYER[[#This Row],[ ]]="Payé",PMKAFAAPAYER[[#This Row],[26.11.2025]],0)</f>
        <v>0</v>
      </c>
      <c r="DT939" s="17">
        <f t="shared" si="226"/>
        <v>0</v>
      </c>
      <c r="DU939" s="162"/>
      <c r="DV939" s="166">
        <f>IF(PMKAFAAPAYER[[#This Row],[ ]]="Payé",PMKAFAAPAYER[[#This Row],[03.12.2025]],0)</f>
        <v>0</v>
      </c>
      <c r="DW939" s="161"/>
      <c r="DX939" s="166">
        <f>IF(PMKAFAAPAYER[[#This Row],[ ]]="Payé",PMKAFAAPAYER[[#This Row],[10.12.2025]],0)</f>
        <v>0</v>
      </c>
      <c r="DY939" s="161"/>
      <c r="DZ939" s="166">
        <f>IF(PMKAFAAPAYER[[#This Row],[ ]]="Payé",PMKAFAAPAYER[[#This Row],[17.12.2025]],0)</f>
        <v>0</v>
      </c>
      <c r="EA939" s="161"/>
      <c r="EB939" s="166">
        <f>IF(PMKAFAAPAYER[[#This Row],[ ]]="Payé",PMKAFAAPAYER[[#This Row],[24.12.2025]],0)</f>
        <v>0</v>
      </c>
      <c r="EC939" s="161"/>
      <c r="ED939" s="176">
        <f>IF(PMKAFAAPAYER[[#This Row],[ ]]="Payé",PMKAFAAPAYER[[#This Row],[31.12.2025]],0)</f>
        <v>0</v>
      </c>
      <c r="EE939" s="18">
        <f t="shared" si="227"/>
        <v>0</v>
      </c>
      <c r="EF939" s="11">
        <f t="shared" si="228"/>
        <v>0</v>
      </c>
      <c r="EG939" s="16">
        <f>+PMKAFAAPAYER[[#This Row],[CHF]]-PMKAFAAPAYER[[#This Row],[T2025]]</f>
        <v>0</v>
      </c>
    </row>
    <row r="940" spans="1:137" x14ac:dyDescent="0.3">
      <c r="A940" s="9">
        <f t="shared" si="229"/>
        <v>935</v>
      </c>
      <c r="B940" s="250"/>
      <c r="C940" s="251"/>
      <c r="D940" s="252"/>
      <c r="E940" s="253"/>
      <c r="F940" s="265">
        <f t="shared" si="215"/>
        <v>0</v>
      </c>
      <c r="G940" s="254"/>
      <c r="H940" s="255"/>
      <c r="I940" s="256"/>
      <c r="J940" s="14"/>
      <c r="K940" s="14"/>
      <c r="L940" s="14"/>
      <c r="N940" s="15"/>
      <c r="P940" s="258"/>
      <c r="Q940" s="259"/>
      <c r="R940" s="260"/>
      <c r="S940" s="166">
        <f>IF(PMKAFAAPAYER[[#This Row],[ ]]="Payé",PMKAFAAPAYER[[#This Row],[02.01.2025]],0)</f>
        <v>0</v>
      </c>
      <c r="T940" s="234"/>
      <c r="U940" s="166">
        <f>IF(PMKAFAAPAYER[[#This Row],[ ]]="Payé",PMKAFAAPAYER[[#This Row],[09.01.2025]],0)</f>
        <v>0</v>
      </c>
      <c r="V940" s="234"/>
      <c r="W940" s="166">
        <f>IF(PMKAFAAPAYER[[#This Row],[ ]]="Payé",PMKAFAAPAYER[[#This Row],[16.01.2025]],0)</f>
        <v>0</v>
      </c>
      <c r="X940" s="234"/>
      <c r="Y940" s="166">
        <f>IF(PMKAFAAPAYER[[#This Row],[ ]]="Payé",PMKAFAAPAYER[[#This Row],[23.01.2025]],0)</f>
        <v>0</v>
      </c>
      <c r="Z940" s="234"/>
      <c r="AA940" s="176">
        <f>IF(PMKAFAAPAYER[[#This Row],[ ]]="Payé",PMKAFAAPAYER[[#This Row],[30.01.2025]],0)</f>
        <v>0</v>
      </c>
      <c r="AB940" s="32">
        <f t="shared" si="216"/>
        <v>0</v>
      </c>
      <c r="AC940" s="234"/>
      <c r="AD940" s="166">
        <f>IF(PMKAFAAPAYER[[#This Row],[ ]]="Payé",PMKAFAAPAYER[[#This Row],[06.02.2025]],0)</f>
        <v>0</v>
      </c>
      <c r="AE940" s="234"/>
      <c r="AF940" s="166">
        <f>IF(PMKAFAAPAYER[[#This Row],[ ]]="Payé",PMKAFAAPAYER[[#This Row],[13.02.2025]],0)</f>
        <v>0</v>
      </c>
      <c r="AG940" s="234"/>
      <c r="AH940" s="166">
        <f>IF(PMKAFAAPAYER[[#This Row],[ ]]="Payé",PMKAFAAPAYER[[#This Row],[20.02.2025]],0)</f>
        <v>0</v>
      </c>
      <c r="AI940" s="234"/>
      <c r="AJ940" s="176">
        <f>IF(PMKAFAAPAYER[[#This Row],[ ]]="Payé",PMKAFAAPAYER[[#This Row],[27.02.2025]],0)</f>
        <v>0</v>
      </c>
      <c r="AK940" s="47">
        <f t="shared" si="217"/>
        <v>0</v>
      </c>
      <c r="AL940" s="162"/>
      <c r="AM940" s="166">
        <f>IF(PMKAFAAPAYER[[#This Row],[ ]]="Payé",PMKAFAAPAYER[[#This Row],[05.03.2025]],0)</f>
        <v>0</v>
      </c>
      <c r="AN940" s="161"/>
      <c r="AO940" s="166">
        <f>IF(PMKAFAAPAYER[[#This Row],[ ]]="Payé",PMKAFAAPAYER[[#This Row],[12.03.2025]],0)</f>
        <v>0</v>
      </c>
      <c r="AP940" s="161"/>
      <c r="AQ940" s="166">
        <f>IF(PMKAFAAPAYER[[#This Row],[ ]]="Payé",PMKAFAAPAYER[[#This Row],[19.03.2025]],0)</f>
        <v>0</v>
      </c>
      <c r="AR940" s="161"/>
      <c r="AS940" s="176">
        <f>IF(PMKAFAAPAYER[[#This Row],[ ]]="Payé",PMKAFAAPAYER[[#This Row],[26.03.2025]],0)</f>
        <v>0</v>
      </c>
      <c r="AT940" s="17">
        <f t="shared" si="218"/>
        <v>0</v>
      </c>
      <c r="AU940" s="162"/>
      <c r="AV940" s="166">
        <f>IF(PMKAFAAPAYER[[#This Row],[ ]]="Payé",PMKAFAAPAYER[[#This Row],[02.04.2025]],0)</f>
        <v>0</v>
      </c>
      <c r="AW940" s="161"/>
      <c r="AX940" s="166">
        <f>IF(PMKAFAAPAYER[[#This Row],[ ]]="Payé",PMKAFAAPAYER[[#This Row],[09.04.2025]],0)</f>
        <v>0</v>
      </c>
      <c r="AY940" s="161"/>
      <c r="AZ940" s="166">
        <f>IF(PMKAFAAPAYER[[#This Row],[ ]]="Payé",PMKAFAAPAYER[[#This Row],[16.04.2025]],0)</f>
        <v>0</v>
      </c>
      <c r="BA940" s="161"/>
      <c r="BB940" s="166">
        <f>IF(PMKAFAAPAYER[[#This Row],[ ]]="Payé",PMKAFAAPAYER[[#This Row],[23.04.2025]],0)</f>
        <v>0</v>
      </c>
      <c r="BC940" s="161"/>
      <c r="BD940" s="176">
        <f>IF(PMKAFAAPAYER[[#This Row],[ ]]="Payé",PMKAFAAPAYER[[#This Row],[30.04.2025]],0)</f>
        <v>0</v>
      </c>
      <c r="BE940" s="18">
        <f t="shared" si="219"/>
        <v>0</v>
      </c>
      <c r="BF940" s="162"/>
      <c r="BG940" s="166">
        <f>IF(PMKAFAAPAYER[[#This Row],[ ]]="Payé",PMKAFAAPAYER[[#This Row],[07.05.2025]],0)</f>
        <v>0</v>
      </c>
      <c r="BH940" s="161"/>
      <c r="BI940" s="166">
        <f>IF(PMKAFAAPAYER[[#This Row],[ ]]="Payé",PMKAFAAPAYER[[#This Row],[14.05.2025]],0)</f>
        <v>0</v>
      </c>
      <c r="BJ940" s="161"/>
      <c r="BK940" s="166">
        <f>IF(PMKAFAAPAYER[[#This Row],[ ]]="Payé",PMKAFAAPAYER[[#This Row],[21.05.2025]],0)</f>
        <v>0</v>
      </c>
      <c r="BL940" s="161"/>
      <c r="BM940" s="176">
        <f>IF(PMKAFAAPAYER[[#This Row],[ ]]="Payé",PMKAFAAPAYER[[#This Row],[28.05.2025]],0)</f>
        <v>0</v>
      </c>
      <c r="BN940" s="17">
        <f t="shared" si="220"/>
        <v>0</v>
      </c>
      <c r="BO940" s="162"/>
      <c r="BP940" s="166">
        <f>IF(PMKAFAAPAYER[[#This Row],[ ]]="Payé",PMKAFAAPAYER[[#This Row],[04.06.2025]],0)</f>
        <v>0</v>
      </c>
      <c r="BQ940" s="161"/>
      <c r="BR940" s="166">
        <f>IF(PMKAFAAPAYER[[#This Row],[ ]]="Payé",PMKAFAAPAYER[[#This Row],[11.06.2025]],0)</f>
        <v>0</v>
      </c>
      <c r="BS940" s="161"/>
      <c r="BT940" s="166">
        <f>IF(PMKAFAAPAYER[[#This Row],[ ]]="Payé",PMKAFAAPAYER[[#This Row],[18.06.2025]],0)</f>
        <v>0</v>
      </c>
      <c r="BU940" s="161"/>
      <c r="BV940" s="176">
        <f>IF(PMKAFAAPAYER[[#This Row],[ ]]="Payé",PMKAFAAPAYER[[#This Row],[25.06.2025]],0)</f>
        <v>0</v>
      </c>
      <c r="BW940" s="18">
        <f t="shared" si="221"/>
        <v>0</v>
      </c>
      <c r="BX940" s="162"/>
      <c r="BY940" s="166">
        <f>IF(PMKAFAAPAYER[[#This Row],[ ]]="Payé",PMKAFAAPAYER[[#This Row],[02.07.2025]],0)</f>
        <v>0</v>
      </c>
      <c r="BZ940" s="161"/>
      <c r="CA940" s="166">
        <f>IF(PMKAFAAPAYER[[#This Row],[ ]]="Payé",PMKAFAAPAYER[[#This Row],[09.07.2025]],0)</f>
        <v>0</v>
      </c>
      <c r="CB940" s="161"/>
      <c r="CC940" s="166">
        <f>IF(PMKAFAAPAYER[[#This Row],[ ]]="Payé",PMKAFAAPAYER[[#This Row],[16.07.2025]],0)</f>
        <v>0</v>
      </c>
      <c r="CD940" s="161"/>
      <c r="CE940" s="166">
        <f>IF(PMKAFAAPAYER[[#This Row],[ ]]="Payé",PMKAFAAPAYER[[#This Row],[23.07.2025]],0)</f>
        <v>0</v>
      </c>
      <c r="CF940" s="161"/>
      <c r="CG940" s="176">
        <f>IF(PMKAFAAPAYER[[#This Row],[ ]]="Payé",PMKAFAAPAYER[[#This Row],[30.07.2025]],0)</f>
        <v>0</v>
      </c>
      <c r="CH940" s="17">
        <f t="shared" si="222"/>
        <v>0</v>
      </c>
      <c r="CI940" s="162"/>
      <c r="CJ940" s="166">
        <f>IF(PMKAFAAPAYER[[#This Row],[ ]]="Payé",PMKAFAAPAYER[[#This Row],[06.08.2025]],0)</f>
        <v>0</v>
      </c>
      <c r="CK940" s="161"/>
      <c r="CL940" s="166">
        <f>IF(PMKAFAAPAYER[[#This Row],[ ]]="Payé",PMKAFAAPAYER[[#This Row],[13.08.2025]],0)</f>
        <v>0</v>
      </c>
      <c r="CM940" s="161"/>
      <c r="CN940" s="166">
        <f>IF(PMKAFAAPAYER[[#This Row],[ ]]="Payé",PMKAFAAPAYER[[#This Row],[20.08.2025]],0)</f>
        <v>0</v>
      </c>
      <c r="CO940" s="161"/>
      <c r="CP940" s="176">
        <f>IF(PMKAFAAPAYER[[#This Row],[ ]]="Payé",PMKAFAAPAYER[[#This Row],[27.08.2025]],0)</f>
        <v>0</v>
      </c>
      <c r="CQ940" s="18">
        <f t="shared" si="223"/>
        <v>0</v>
      </c>
      <c r="CR940" s="162"/>
      <c r="CS940" s="166">
        <f>IF(PMKAFAAPAYER[[#This Row],[ ]]="Payé",PMKAFAAPAYER[[#This Row],[03.09.2025]],0)</f>
        <v>0</v>
      </c>
      <c r="CT940" s="161"/>
      <c r="CU940" s="166">
        <f>IF(PMKAFAAPAYER[[#This Row],[ ]]="Payé",PMKAFAAPAYER[[#This Row],[10.09.2025]],0)</f>
        <v>0</v>
      </c>
      <c r="CV940" s="161"/>
      <c r="CW940" s="166">
        <f>IF(PMKAFAAPAYER[[#This Row],[ ]]="Payé",PMKAFAAPAYER[[#This Row],[17.09.2025]],0)</f>
        <v>0</v>
      </c>
      <c r="CX940" s="161"/>
      <c r="CY940" s="176">
        <f>IF(PMKAFAAPAYER[[#This Row],[ ]]="Payé",PMKAFAAPAYER[[#This Row],[24.09.2025]],0)</f>
        <v>0</v>
      </c>
      <c r="CZ940" s="17">
        <f t="shared" si="224"/>
        <v>0</v>
      </c>
      <c r="DA940" s="162"/>
      <c r="DB940" s="166">
        <f>IF(PMKAFAAPAYER[[#This Row],[ ]]="Payé",PMKAFAAPAYER[[#This Row],[01.10.2025]],0)</f>
        <v>0</v>
      </c>
      <c r="DC940" s="161"/>
      <c r="DD940" s="166">
        <f>IF(PMKAFAAPAYER[[#This Row],[ ]]="Payé",PMKAFAAPAYER[[#This Row],[08.10.2025]],0)</f>
        <v>0</v>
      </c>
      <c r="DE940" s="161"/>
      <c r="DF940" s="166">
        <f>IF(PMKAFAAPAYER[[#This Row],[ ]]="Payé",PMKAFAAPAYER[[#This Row],[15.10.2025]],0)</f>
        <v>0</v>
      </c>
      <c r="DG940" s="161"/>
      <c r="DH940" s="166">
        <f>IF(PMKAFAAPAYER[[#This Row],[ ]]="Payé",PMKAFAAPAYER[[#This Row],[22.10.2025]],0)</f>
        <v>0</v>
      </c>
      <c r="DI940" s="161"/>
      <c r="DJ940" s="176">
        <f>IF(PMKAFAAPAYER[[#This Row],[ ]]="Payé",PMKAFAAPAYER[[#This Row],[29.10.2025]],0)</f>
        <v>0</v>
      </c>
      <c r="DK940" s="18">
        <f t="shared" si="225"/>
        <v>0</v>
      </c>
      <c r="DL940" s="162"/>
      <c r="DM940" s="166">
        <f>IF(PMKAFAAPAYER[[#This Row],[ ]]="Payé",PMKAFAAPAYER[[#This Row],[05.11.2025]],0)</f>
        <v>0</v>
      </c>
      <c r="DN940" s="161"/>
      <c r="DO940" s="166">
        <f>IF(PMKAFAAPAYER[[#This Row],[ ]]="Payé",PMKAFAAPAYER[[#This Row],[12.11.2025]],0)</f>
        <v>0</v>
      </c>
      <c r="DP940" s="161"/>
      <c r="DQ940" s="166">
        <f>IF(PMKAFAAPAYER[[#This Row],[ ]]="Payé",PMKAFAAPAYER[[#This Row],[19.11.2025]],0)</f>
        <v>0</v>
      </c>
      <c r="DR940" s="161"/>
      <c r="DS940" s="176">
        <f>IF(PMKAFAAPAYER[[#This Row],[ ]]="Payé",PMKAFAAPAYER[[#This Row],[26.11.2025]],0)</f>
        <v>0</v>
      </c>
      <c r="DT940" s="17">
        <f t="shared" si="226"/>
        <v>0</v>
      </c>
      <c r="DU940" s="162"/>
      <c r="DV940" s="166">
        <f>IF(PMKAFAAPAYER[[#This Row],[ ]]="Payé",PMKAFAAPAYER[[#This Row],[03.12.2025]],0)</f>
        <v>0</v>
      </c>
      <c r="DW940" s="161"/>
      <c r="DX940" s="166">
        <f>IF(PMKAFAAPAYER[[#This Row],[ ]]="Payé",PMKAFAAPAYER[[#This Row],[10.12.2025]],0)</f>
        <v>0</v>
      </c>
      <c r="DY940" s="161"/>
      <c r="DZ940" s="166">
        <f>IF(PMKAFAAPAYER[[#This Row],[ ]]="Payé",PMKAFAAPAYER[[#This Row],[17.12.2025]],0)</f>
        <v>0</v>
      </c>
      <c r="EA940" s="161"/>
      <c r="EB940" s="166">
        <f>IF(PMKAFAAPAYER[[#This Row],[ ]]="Payé",PMKAFAAPAYER[[#This Row],[24.12.2025]],0)</f>
        <v>0</v>
      </c>
      <c r="EC940" s="161"/>
      <c r="ED940" s="176">
        <f>IF(PMKAFAAPAYER[[#This Row],[ ]]="Payé",PMKAFAAPAYER[[#This Row],[31.12.2025]],0)</f>
        <v>0</v>
      </c>
      <c r="EE940" s="18">
        <f t="shared" si="227"/>
        <v>0</v>
      </c>
      <c r="EF940" s="11">
        <f t="shared" si="228"/>
        <v>0</v>
      </c>
      <c r="EG940" s="16">
        <f>+PMKAFAAPAYER[[#This Row],[CHF]]-PMKAFAAPAYER[[#This Row],[T2025]]</f>
        <v>0</v>
      </c>
    </row>
    <row r="941" spans="1:137" x14ac:dyDescent="0.3">
      <c r="A941" s="9">
        <f t="shared" si="229"/>
        <v>936</v>
      </c>
      <c r="B941" s="250"/>
      <c r="C941" s="251"/>
      <c r="D941" s="252"/>
      <c r="E941" s="253"/>
      <c r="F941" s="265">
        <f t="shared" ref="F941:F1004" si="230">+D941+E941</f>
        <v>0</v>
      </c>
      <c r="G941" s="254"/>
      <c r="H941" s="255"/>
      <c r="I941" s="256"/>
      <c r="J941" s="14"/>
      <c r="K941" s="14"/>
      <c r="L941" s="14"/>
      <c r="N941" s="15"/>
      <c r="P941" s="258"/>
      <c r="Q941" s="259"/>
      <c r="R941" s="260"/>
      <c r="S941" s="166">
        <f>IF(PMKAFAAPAYER[[#This Row],[ ]]="Payé",PMKAFAAPAYER[[#This Row],[02.01.2025]],0)</f>
        <v>0</v>
      </c>
      <c r="T941" s="234"/>
      <c r="U941" s="166">
        <f>IF(PMKAFAAPAYER[[#This Row],[ ]]="Payé",PMKAFAAPAYER[[#This Row],[09.01.2025]],0)</f>
        <v>0</v>
      </c>
      <c r="V941" s="234"/>
      <c r="W941" s="166">
        <f>IF(PMKAFAAPAYER[[#This Row],[ ]]="Payé",PMKAFAAPAYER[[#This Row],[16.01.2025]],0)</f>
        <v>0</v>
      </c>
      <c r="X941" s="234"/>
      <c r="Y941" s="166">
        <f>IF(PMKAFAAPAYER[[#This Row],[ ]]="Payé",PMKAFAAPAYER[[#This Row],[23.01.2025]],0)</f>
        <v>0</v>
      </c>
      <c r="Z941" s="234"/>
      <c r="AA941" s="176">
        <f>IF(PMKAFAAPAYER[[#This Row],[ ]]="Payé",PMKAFAAPAYER[[#This Row],[30.01.2025]],0)</f>
        <v>0</v>
      </c>
      <c r="AB941" s="32">
        <f t="shared" si="216"/>
        <v>0</v>
      </c>
      <c r="AC941" s="234"/>
      <c r="AD941" s="166">
        <f>IF(PMKAFAAPAYER[[#This Row],[ ]]="Payé",PMKAFAAPAYER[[#This Row],[06.02.2025]],0)</f>
        <v>0</v>
      </c>
      <c r="AE941" s="234"/>
      <c r="AF941" s="166">
        <f>IF(PMKAFAAPAYER[[#This Row],[ ]]="Payé",PMKAFAAPAYER[[#This Row],[13.02.2025]],0)</f>
        <v>0</v>
      </c>
      <c r="AG941" s="234"/>
      <c r="AH941" s="166">
        <f>IF(PMKAFAAPAYER[[#This Row],[ ]]="Payé",PMKAFAAPAYER[[#This Row],[20.02.2025]],0)</f>
        <v>0</v>
      </c>
      <c r="AI941" s="234"/>
      <c r="AJ941" s="176">
        <f>IF(PMKAFAAPAYER[[#This Row],[ ]]="Payé",PMKAFAAPAYER[[#This Row],[27.02.2025]],0)</f>
        <v>0</v>
      </c>
      <c r="AK941" s="47">
        <f t="shared" si="217"/>
        <v>0</v>
      </c>
      <c r="AL941" s="162"/>
      <c r="AM941" s="166">
        <f>IF(PMKAFAAPAYER[[#This Row],[ ]]="Payé",PMKAFAAPAYER[[#This Row],[05.03.2025]],0)</f>
        <v>0</v>
      </c>
      <c r="AN941" s="161"/>
      <c r="AO941" s="166">
        <f>IF(PMKAFAAPAYER[[#This Row],[ ]]="Payé",PMKAFAAPAYER[[#This Row],[12.03.2025]],0)</f>
        <v>0</v>
      </c>
      <c r="AP941" s="161"/>
      <c r="AQ941" s="166">
        <f>IF(PMKAFAAPAYER[[#This Row],[ ]]="Payé",PMKAFAAPAYER[[#This Row],[19.03.2025]],0)</f>
        <v>0</v>
      </c>
      <c r="AR941" s="161"/>
      <c r="AS941" s="176">
        <f>IF(PMKAFAAPAYER[[#This Row],[ ]]="Payé",PMKAFAAPAYER[[#This Row],[26.03.2025]],0)</f>
        <v>0</v>
      </c>
      <c r="AT941" s="17">
        <f t="shared" si="218"/>
        <v>0</v>
      </c>
      <c r="AU941" s="162"/>
      <c r="AV941" s="166">
        <f>IF(PMKAFAAPAYER[[#This Row],[ ]]="Payé",PMKAFAAPAYER[[#This Row],[02.04.2025]],0)</f>
        <v>0</v>
      </c>
      <c r="AW941" s="161"/>
      <c r="AX941" s="166">
        <f>IF(PMKAFAAPAYER[[#This Row],[ ]]="Payé",PMKAFAAPAYER[[#This Row],[09.04.2025]],0)</f>
        <v>0</v>
      </c>
      <c r="AY941" s="161"/>
      <c r="AZ941" s="166">
        <f>IF(PMKAFAAPAYER[[#This Row],[ ]]="Payé",PMKAFAAPAYER[[#This Row],[16.04.2025]],0)</f>
        <v>0</v>
      </c>
      <c r="BA941" s="161"/>
      <c r="BB941" s="166">
        <f>IF(PMKAFAAPAYER[[#This Row],[ ]]="Payé",PMKAFAAPAYER[[#This Row],[23.04.2025]],0)</f>
        <v>0</v>
      </c>
      <c r="BC941" s="161"/>
      <c r="BD941" s="176">
        <f>IF(PMKAFAAPAYER[[#This Row],[ ]]="Payé",PMKAFAAPAYER[[#This Row],[30.04.2025]],0)</f>
        <v>0</v>
      </c>
      <c r="BE941" s="18">
        <f t="shared" si="219"/>
        <v>0</v>
      </c>
      <c r="BF941" s="162"/>
      <c r="BG941" s="166">
        <f>IF(PMKAFAAPAYER[[#This Row],[ ]]="Payé",PMKAFAAPAYER[[#This Row],[07.05.2025]],0)</f>
        <v>0</v>
      </c>
      <c r="BH941" s="161"/>
      <c r="BI941" s="166">
        <f>IF(PMKAFAAPAYER[[#This Row],[ ]]="Payé",PMKAFAAPAYER[[#This Row],[14.05.2025]],0)</f>
        <v>0</v>
      </c>
      <c r="BJ941" s="161"/>
      <c r="BK941" s="166">
        <f>IF(PMKAFAAPAYER[[#This Row],[ ]]="Payé",PMKAFAAPAYER[[#This Row],[21.05.2025]],0)</f>
        <v>0</v>
      </c>
      <c r="BL941" s="161"/>
      <c r="BM941" s="176">
        <f>IF(PMKAFAAPAYER[[#This Row],[ ]]="Payé",PMKAFAAPAYER[[#This Row],[28.05.2025]],0)</f>
        <v>0</v>
      </c>
      <c r="BN941" s="17">
        <f t="shared" si="220"/>
        <v>0</v>
      </c>
      <c r="BO941" s="162"/>
      <c r="BP941" s="166">
        <f>IF(PMKAFAAPAYER[[#This Row],[ ]]="Payé",PMKAFAAPAYER[[#This Row],[04.06.2025]],0)</f>
        <v>0</v>
      </c>
      <c r="BQ941" s="161"/>
      <c r="BR941" s="166">
        <f>IF(PMKAFAAPAYER[[#This Row],[ ]]="Payé",PMKAFAAPAYER[[#This Row],[11.06.2025]],0)</f>
        <v>0</v>
      </c>
      <c r="BS941" s="161"/>
      <c r="BT941" s="166">
        <f>IF(PMKAFAAPAYER[[#This Row],[ ]]="Payé",PMKAFAAPAYER[[#This Row],[18.06.2025]],0)</f>
        <v>0</v>
      </c>
      <c r="BU941" s="161"/>
      <c r="BV941" s="176">
        <f>IF(PMKAFAAPAYER[[#This Row],[ ]]="Payé",PMKAFAAPAYER[[#This Row],[25.06.2025]],0)</f>
        <v>0</v>
      </c>
      <c r="BW941" s="18">
        <f t="shared" si="221"/>
        <v>0</v>
      </c>
      <c r="BX941" s="162"/>
      <c r="BY941" s="166">
        <f>IF(PMKAFAAPAYER[[#This Row],[ ]]="Payé",PMKAFAAPAYER[[#This Row],[02.07.2025]],0)</f>
        <v>0</v>
      </c>
      <c r="BZ941" s="161"/>
      <c r="CA941" s="166">
        <f>IF(PMKAFAAPAYER[[#This Row],[ ]]="Payé",PMKAFAAPAYER[[#This Row],[09.07.2025]],0)</f>
        <v>0</v>
      </c>
      <c r="CB941" s="161"/>
      <c r="CC941" s="166">
        <f>IF(PMKAFAAPAYER[[#This Row],[ ]]="Payé",PMKAFAAPAYER[[#This Row],[16.07.2025]],0)</f>
        <v>0</v>
      </c>
      <c r="CD941" s="161"/>
      <c r="CE941" s="166">
        <f>IF(PMKAFAAPAYER[[#This Row],[ ]]="Payé",PMKAFAAPAYER[[#This Row],[23.07.2025]],0)</f>
        <v>0</v>
      </c>
      <c r="CF941" s="161"/>
      <c r="CG941" s="176">
        <f>IF(PMKAFAAPAYER[[#This Row],[ ]]="Payé",PMKAFAAPAYER[[#This Row],[30.07.2025]],0)</f>
        <v>0</v>
      </c>
      <c r="CH941" s="17">
        <f t="shared" si="222"/>
        <v>0</v>
      </c>
      <c r="CI941" s="162"/>
      <c r="CJ941" s="166">
        <f>IF(PMKAFAAPAYER[[#This Row],[ ]]="Payé",PMKAFAAPAYER[[#This Row],[06.08.2025]],0)</f>
        <v>0</v>
      </c>
      <c r="CK941" s="161"/>
      <c r="CL941" s="166">
        <f>IF(PMKAFAAPAYER[[#This Row],[ ]]="Payé",PMKAFAAPAYER[[#This Row],[13.08.2025]],0)</f>
        <v>0</v>
      </c>
      <c r="CM941" s="161"/>
      <c r="CN941" s="166">
        <f>IF(PMKAFAAPAYER[[#This Row],[ ]]="Payé",PMKAFAAPAYER[[#This Row],[20.08.2025]],0)</f>
        <v>0</v>
      </c>
      <c r="CO941" s="161"/>
      <c r="CP941" s="176">
        <f>IF(PMKAFAAPAYER[[#This Row],[ ]]="Payé",PMKAFAAPAYER[[#This Row],[27.08.2025]],0)</f>
        <v>0</v>
      </c>
      <c r="CQ941" s="18">
        <f t="shared" si="223"/>
        <v>0</v>
      </c>
      <c r="CR941" s="162"/>
      <c r="CS941" s="166">
        <f>IF(PMKAFAAPAYER[[#This Row],[ ]]="Payé",PMKAFAAPAYER[[#This Row],[03.09.2025]],0)</f>
        <v>0</v>
      </c>
      <c r="CT941" s="161"/>
      <c r="CU941" s="166">
        <f>IF(PMKAFAAPAYER[[#This Row],[ ]]="Payé",PMKAFAAPAYER[[#This Row],[10.09.2025]],0)</f>
        <v>0</v>
      </c>
      <c r="CV941" s="161"/>
      <c r="CW941" s="166">
        <f>IF(PMKAFAAPAYER[[#This Row],[ ]]="Payé",PMKAFAAPAYER[[#This Row],[17.09.2025]],0)</f>
        <v>0</v>
      </c>
      <c r="CX941" s="161"/>
      <c r="CY941" s="176">
        <f>IF(PMKAFAAPAYER[[#This Row],[ ]]="Payé",PMKAFAAPAYER[[#This Row],[24.09.2025]],0)</f>
        <v>0</v>
      </c>
      <c r="CZ941" s="17">
        <f t="shared" si="224"/>
        <v>0</v>
      </c>
      <c r="DA941" s="162"/>
      <c r="DB941" s="166">
        <f>IF(PMKAFAAPAYER[[#This Row],[ ]]="Payé",PMKAFAAPAYER[[#This Row],[01.10.2025]],0)</f>
        <v>0</v>
      </c>
      <c r="DC941" s="161"/>
      <c r="DD941" s="166">
        <f>IF(PMKAFAAPAYER[[#This Row],[ ]]="Payé",PMKAFAAPAYER[[#This Row],[08.10.2025]],0)</f>
        <v>0</v>
      </c>
      <c r="DE941" s="161"/>
      <c r="DF941" s="166">
        <f>IF(PMKAFAAPAYER[[#This Row],[ ]]="Payé",PMKAFAAPAYER[[#This Row],[15.10.2025]],0)</f>
        <v>0</v>
      </c>
      <c r="DG941" s="161"/>
      <c r="DH941" s="166">
        <f>IF(PMKAFAAPAYER[[#This Row],[ ]]="Payé",PMKAFAAPAYER[[#This Row],[22.10.2025]],0)</f>
        <v>0</v>
      </c>
      <c r="DI941" s="161"/>
      <c r="DJ941" s="176">
        <f>IF(PMKAFAAPAYER[[#This Row],[ ]]="Payé",PMKAFAAPAYER[[#This Row],[29.10.2025]],0)</f>
        <v>0</v>
      </c>
      <c r="DK941" s="18">
        <f t="shared" si="225"/>
        <v>0</v>
      </c>
      <c r="DL941" s="162"/>
      <c r="DM941" s="166">
        <f>IF(PMKAFAAPAYER[[#This Row],[ ]]="Payé",PMKAFAAPAYER[[#This Row],[05.11.2025]],0)</f>
        <v>0</v>
      </c>
      <c r="DN941" s="161"/>
      <c r="DO941" s="166">
        <f>IF(PMKAFAAPAYER[[#This Row],[ ]]="Payé",PMKAFAAPAYER[[#This Row],[12.11.2025]],0)</f>
        <v>0</v>
      </c>
      <c r="DP941" s="161"/>
      <c r="DQ941" s="166">
        <f>IF(PMKAFAAPAYER[[#This Row],[ ]]="Payé",PMKAFAAPAYER[[#This Row],[19.11.2025]],0)</f>
        <v>0</v>
      </c>
      <c r="DR941" s="161"/>
      <c r="DS941" s="176">
        <f>IF(PMKAFAAPAYER[[#This Row],[ ]]="Payé",PMKAFAAPAYER[[#This Row],[26.11.2025]],0)</f>
        <v>0</v>
      </c>
      <c r="DT941" s="17">
        <f t="shared" si="226"/>
        <v>0</v>
      </c>
      <c r="DU941" s="162"/>
      <c r="DV941" s="166">
        <f>IF(PMKAFAAPAYER[[#This Row],[ ]]="Payé",PMKAFAAPAYER[[#This Row],[03.12.2025]],0)</f>
        <v>0</v>
      </c>
      <c r="DW941" s="161"/>
      <c r="DX941" s="166">
        <f>IF(PMKAFAAPAYER[[#This Row],[ ]]="Payé",PMKAFAAPAYER[[#This Row],[10.12.2025]],0)</f>
        <v>0</v>
      </c>
      <c r="DY941" s="161"/>
      <c r="DZ941" s="166">
        <f>IF(PMKAFAAPAYER[[#This Row],[ ]]="Payé",PMKAFAAPAYER[[#This Row],[17.12.2025]],0)</f>
        <v>0</v>
      </c>
      <c r="EA941" s="161"/>
      <c r="EB941" s="166">
        <f>IF(PMKAFAAPAYER[[#This Row],[ ]]="Payé",PMKAFAAPAYER[[#This Row],[24.12.2025]],0)</f>
        <v>0</v>
      </c>
      <c r="EC941" s="161"/>
      <c r="ED941" s="176">
        <f>IF(PMKAFAAPAYER[[#This Row],[ ]]="Payé",PMKAFAAPAYER[[#This Row],[31.12.2025]],0)</f>
        <v>0</v>
      </c>
      <c r="EE941" s="18">
        <f t="shared" si="227"/>
        <v>0</v>
      </c>
      <c r="EF941" s="11">
        <f t="shared" si="228"/>
        <v>0</v>
      </c>
      <c r="EG941" s="16">
        <f>+PMKAFAAPAYER[[#This Row],[CHF]]-PMKAFAAPAYER[[#This Row],[T2025]]</f>
        <v>0</v>
      </c>
    </row>
    <row r="942" spans="1:137" x14ac:dyDescent="0.3">
      <c r="A942" s="9">
        <f t="shared" si="229"/>
        <v>937</v>
      </c>
      <c r="B942" s="250"/>
      <c r="C942" s="251"/>
      <c r="D942" s="252"/>
      <c r="E942" s="253"/>
      <c r="F942" s="265">
        <f t="shared" si="230"/>
        <v>0</v>
      </c>
      <c r="G942" s="254"/>
      <c r="H942" s="255"/>
      <c r="I942" s="256"/>
      <c r="J942" s="14"/>
      <c r="K942" s="14"/>
      <c r="L942" s="14"/>
      <c r="N942" s="15"/>
      <c r="P942" s="258"/>
      <c r="Q942" s="259"/>
      <c r="R942" s="260"/>
      <c r="S942" s="166">
        <f>IF(PMKAFAAPAYER[[#This Row],[ ]]="Payé",PMKAFAAPAYER[[#This Row],[02.01.2025]],0)</f>
        <v>0</v>
      </c>
      <c r="T942" s="234"/>
      <c r="U942" s="166">
        <f>IF(PMKAFAAPAYER[[#This Row],[ ]]="Payé",PMKAFAAPAYER[[#This Row],[09.01.2025]],0)</f>
        <v>0</v>
      </c>
      <c r="V942" s="234"/>
      <c r="W942" s="166">
        <f>IF(PMKAFAAPAYER[[#This Row],[ ]]="Payé",PMKAFAAPAYER[[#This Row],[16.01.2025]],0)</f>
        <v>0</v>
      </c>
      <c r="X942" s="234"/>
      <c r="Y942" s="166">
        <f>IF(PMKAFAAPAYER[[#This Row],[ ]]="Payé",PMKAFAAPAYER[[#This Row],[23.01.2025]],0)</f>
        <v>0</v>
      </c>
      <c r="Z942" s="234"/>
      <c r="AA942" s="176">
        <f>IF(PMKAFAAPAYER[[#This Row],[ ]]="Payé",PMKAFAAPAYER[[#This Row],[30.01.2025]],0)</f>
        <v>0</v>
      </c>
      <c r="AB942" s="32">
        <f t="shared" si="216"/>
        <v>0</v>
      </c>
      <c r="AC942" s="234"/>
      <c r="AD942" s="166">
        <f>IF(PMKAFAAPAYER[[#This Row],[ ]]="Payé",PMKAFAAPAYER[[#This Row],[06.02.2025]],0)</f>
        <v>0</v>
      </c>
      <c r="AE942" s="234"/>
      <c r="AF942" s="166">
        <f>IF(PMKAFAAPAYER[[#This Row],[ ]]="Payé",PMKAFAAPAYER[[#This Row],[13.02.2025]],0)</f>
        <v>0</v>
      </c>
      <c r="AG942" s="234"/>
      <c r="AH942" s="166">
        <f>IF(PMKAFAAPAYER[[#This Row],[ ]]="Payé",PMKAFAAPAYER[[#This Row],[20.02.2025]],0)</f>
        <v>0</v>
      </c>
      <c r="AI942" s="234"/>
      <c r="AJ942" s="176">
        <f>IF(PMKAFAAPAYER[[#This Row],[ ]]="Payé",PMKAFAAPAYER[[#This Row],[27.02.2025]],0)</f>
        <v>0</v>
      </c>
      <c r="AK942" s="47">
        <f t="shared" si="217"/>
        <v>0</v>
      </c>
      <c r="AL942" s="162"/>
      <c r="AM942" s="166">
        <f>IF(PMKAFAAPAYER[[#This Row],[ ]]="Payé",PMKAFAAPAYER[[#This Row],[05.03.2025]],0)</f>
        <v>0</v>
      </c>
      <c r="AN942" s="161"/>
      <c r="AO942" s="166">
        <f>IF(PMKAFAAPAYER[[#This Row],[ ]]="Payé",PMKAFAAPAYER[[#This Row],[12.03.2025]],0)</f>
        <v>0</v>
      </c>
      <c r="AP942" s="161"/>
      <c r="AQ942" s="166">
        <f>IF(PMKAFAAPAYER[[#This Row],[ ]]="Payé",PMKAFAAPAYER[[#This Row],[19.03.2025]],0)</f>
        <v>0</v>
      </c>
      <c r="AR942" s="161"/>
      <c r="AS942" s="176">
        <f>IF(PMKAFAAPAYER[[#This Row],[ ]]="Payé",PMKAFAAPAYER[[#This Row],[26.03.2025]],0)</f>
        <v>0</v>
      </c>
      <c r="AT942" s="17">
        <f t="shared" si="218"/>
        <v>0</v>
      </c>
      <c r="AU942" s="162"/>
      <c r="AV942" s="166">
        <f>IF(PMKAFAAPAYER[[#This Row],[ ]]="Payé",PMKAFAAPAYER[[#This Row],[02.04.2025]],0)</f>
        <v>0</v>
      </c>
      <c r="AW942" s="161"/>
      <c r="AX942" s="166">
        <f>IF(PMKAFAAPAYER[[#This Row],[ ]]="Payé",PMKAFAAPAYER[[#This Row],[09.04.2025]],0)</f>
        <v>0</v>
      </c>
      <c r="AY942" s="161"/>
      <c r="AZ942" s="166">
        <f>IF(PMKAFAAPAYER[[#This Row],[ ]]="Payé",PMKAFAAPAYER[[#This Row],[16.04.2025]],0)</f>
        <v>0</v>
      </c>
      <c r="BA942" s="161"/>
      <c r="BB942" s="166">
        <f>IF(PMKAFAAPAYER[[#This Row],[ ]]="Payé",PMKAFAAPAYER[[#This Row],[23.04.2025]],0)</f>
        <v>0</v>
      </c>
      <c r="BC942" s="161"/>
      <c r="BD942" s="176">
        <f>IF(PMKAFAAPAYER[[#This Row],[ ]]="Payé",PMKAFAAPAYER[[#This Row],[30.04.2025]],0)</f>
        <v>0</v>
      </c>
      <c r="BE942" s="18">
        <f t="shared" si="219"/>
        <v>0</v>
      </c>
      <c r="BF942" s="162"/>
      <c r="BG942" s="166">
        <f>IF(PMKAFAAPAYER[[#This Row],[ ]]="Payé",PMKAFAAPAYER[[#This Row],[07.05.2025]],0)</f>
        <v>0</v>
      </c>
      <c r="BH942" s="161"/>
      <c r="BI942" s="166">
        <f>IF(PMKAFAAPAYER[[#This Row],[ ]]="Payé",PMKAFAAPAYER[[#This Row],[14.05.2025]],0)</f>
        <v>0</v>
      </c>
      <c r="BJ942" s="161"/>
      <c r="BK942" s="166">
        <f>IF(PMKAFAAPAYER[[#This Row],[ ]]="Payé",PMKAFAAPAYER[[#This Row],[21.05.2025]],0)</f>
        <v>0</v>
      </c>
      <c r="BL942" s="161"/>
      <c r="BM942" s="176">
        <f>IF(PMKAFAAPAYER[[#This Row],[ ]]="Payé",PMKAFAAPAYER[[#This Row],[28.05.2025]],0)</f>
        <v>0</v>
      </c>
      <c r="BN942" s="17">
        <f t="shared" si="220"/>
        <v>0</v>
      </c>
      <c r="BO942" s="162"/>
      <c r="BP942" s="166">
        <f>IF(PMKAFAAPAYER[[#This Row],[ ]]="Payé",PMKAFAAPAYER[[#This Row],[04.06.2025]],0)</f>
        <v>0</v>
      </c>
      <c r="BQ942" s="161"/>
      <c r="BR942" s="166">
        <f>IF(PMKAFAAPAYER[[#This Row],[ ]]="Payé",PMKAFAAPAYER[[#This Row],[11.06.2025]],0)</f>
        <v>0</v>
      </c>
      <c r="BS942" s="161"/>
      <c r="BT942" s="166">
        <f>IF(PMKAFAAPAYER[[#This Row],[ ]]="Payé",PMKAFAAPAYER[[#This Row],[18.06.2025]],0)</f>
        <v>0</v>
      </c>
      <c r="BU942" s="161"/>
      <c r="BV942" s="176">
        <f>IF(PMKAFAAPAYER[[#This Row],[ ]]="Payé",PMKAFAAPAYER[[#This Row],[25.06.2025]],0)</f>
        <v>0</v>
      </c>
      <c r="BW942" s="18">
        <f t="shared" si="221"/>
        <v>0</v>
      </c>
      <c r="BX942" s="162"/>
      <c r="BY942" s="166">
        <f>IF(PMKAFAAPAYER[[#This Row],[ ]]="Payé",PMKAFAAPAYER[[#This Row],[02.07.2025]],0)</f>
        <v>0</v>
      </c>
      <c r="BZ942" s="161"/>
      <c r="CA942" s="166">
        <f>IF(PMKAFAAPAYER[[#This Row],[ ]]="Payé",PMKAFAAPAYER[[#This Row],[09.07.2025]],0)</f>
        <v>0</v>
      </c>
      <c r="CB942" s="161"/>
      <c r="CC942" s="166">
        <f>IF(PMKAFAAPAYER[[#This Row],[ ]]="Payé",PMKAFAAPAYER[[#This Row],[16.07.2025]],0)</f>
        <v>0</v>
      </c>
      <c r="CD942" s="161"/>
      <c r="CE942" s="166">
        <f>IF(PMKAFAAPAYER[[#This Row],[ ]]="Payé",PMKAFAAPAYER[[#This Row],[23.07.2025]],0)</f>
        <v>0</v>
      </c>
      <c r="CF942" s="161"/>
      <c r="CG942" s="176">
        <f>IF(PMKAFAAPAYER[[#This Row],[ ]]="Payé",PMKAFAAPAYER[[#This Row],[30.07.2025]],0)</f>
        <v>0</v>
      </c>
      <c r="CH942" s="17">
        <f t="shared" si="222"/>
        <v>0</v>
      </c>
      <c r="CI942" s="162"/>
      <c r="CJ942" s="166">
        <f>IF(PMKAFAAPAYER[[#This Row],[ ]]="Payé",PMKAFAAPAYER[[#This Row],[06.08.2025]],0)</f>
        <v>0</v>
      </c>
      <c r="CK942" s="161"/>
      <c r="CL942" s="166">
        <f>IF(PMKAFAAPAYER[[#This Row],[ ]]="Payé",PMKAFAAPAYER[[#This Row],[13.08.2025]],0)</f>
        <v>0</v>
      </c>
      <c r="CM942" s="161"/>
      <c r="CN942" s="166">
        <f>IF(PMKAFAAPAYER[[#This Row],[ ]]="Payé",PMKAFAAPAYER[[#This Row],[20.08.2025]],0)</f>
        <v>0</v>
      </c>
      <c r="CO942" s="161"/>
      <c r="CP942" s="176">
        <f>IF(PMKAFAAPAYER[[#This Row],[ ]]="Payé",PMKAFAAPAYER[[#This Row],[27.08.2025]],0)</f>
        <v>0</v>
      </c>
      <c r="CQ942" s="18">
        <f t="shared" si="223"/>
        <v>0</v>
      </c>
      <c r="CR942" s="162"/>
      <c r="CS942" s="166">
        <f>IF(PMKAFAAPAYER[[#This Row],[ ]]="Payé",PMKAFAAPAYER[[#This Row],[03.09.2025]],0)</f>
        <v>0</v>
      </c>
      <c r="CT942" s="161"/>
      <c r="CU942" s="166">
        <f>IF(PMKAFAAPAYER[[#This Row],[ ]]="Payé",PMKAFAAPAYER[[#This Row],[10.09.2025]],0)</f>
        <v>0</v>
      </c>
      <c r="CV942" s="161"/>
      <c r="CW942" s="166">
        <f>IF(PMKAFAAPAYER[[#This Row],[ ]]="Payé",PMKAFAAPAYER[[#This Row],[17.09.2025]],0)</f>
        <v>0</v>
      </c>
      <c r="CX942" s="161"/>
      <c r="CY942" s="176">
        <f>IF(PMKAFAAPAYER[[#This Row],[ ]]="Payé",PMKAFAAPAYER[[#This Row],[24.09.2025]],0)</f>
        <v>0</v>
      </c>
      <c r="CZ942" s="17">
        <f t="shared" si="224"/>
        <v>0</v>
      </c>
      <c r="DA942" s="162"/>
      <c r="DB942" s="166">
        <f>IF(PMKAFAAPAYER[[#This Row],[ ]]="Payé",PMKAFAAPAYER[[#This Row],[01.10.2025]],0)</f>
        <v>0</v>
      </c>
      <c r="DC942" s="161"/>
      <c r="DD942" s="166">
        <f>IF(PMKAFAAPAYER[[#This Row],[ ]]="Payé",PMKAFAAPAYER[[#This Row],[08.10.2025]],0)</f>
        <v>0</v>
      </c>
      <c r="DE942" s="161"/>
      <c r="DF942" s="166">
        <f>IF(PMKAFAAPAYER[[#This Row],[ ]]="Payé",PMKAFAAPAYER[[#This Row],[15.10.2025]],0)</f>
        <v>0</v>
      </c>
      <c r="DG942" s="161"/>
      <c r="DH942" s="166">
        <f>IF(PMKAFAAPAYER[[#This Row],[ ]]="Payé",PMKAFAAPAYER[[#This Row],[22.10.2025]],0)</f>
        <v>0</v>
      </c>
      <c r="DI942" s="161"/>
      <c r="DJ942" s="176">
        <f>IF(PMKAFAAPAYER[[#This Row],[ ]]="Payé",PMKAFAAPAYER[[#This Row],[29.10.2025]],0)</f>
        <v>0</v>
      </c>
      <c r="DK942" s="18">
        <f t="shared" si="225"/>
        <v>0</v>
      </c>
      <c r="DL942" s="162"/>
      <c r="DM942" s="166">
        <f>IF(PMKAFAAPAYER[[#This Row],[ ]]="Payé",PMKAFAAPAYER[[#This Row],[05.11.2025]],0)</f>
        <v>0</v>
      </c>
      <c r="DN942" s="161"/>
      <c r="DO942" s="166">
        <f>IF(PMKAFAAPAYER[[#This Row],[ ]]="Payé",PMKAFAAPAYER[[#This Row],[12.11.2025]],0)</f>
        <v>0</v>
      </c>
      <c r="DP942" s="161"/>
      <c r="DQ942" s="166">
        <f>IF(PMKAFAAPAYER[[#This Row],[ ]]="Payé",PMKAFAAPAYER[[#This Row],[19.11.2025]],0)</f>
        <v>0</v>
      </c>
      <c r="DR942" s="161"/>
      <c r="DS942" s="176">
        <f>IF(PMKAFAAPAYER[[#This Row],[ ]]="Payé",PMKAFAAPAYER[[#This Row],[26.11.2025]],0)</f>
        <v>0</v>
      </c>
      <c r="DT942" s="17">
        <f t="shared" si="226"/>
        <v>0</v>
      </c>
      <c r="DU942" s="162"/>
      <c r="DV942" s="166">
        <f>IF(PMKAFAAPAYER[[#This Row],[ ]]="Payé",PMKAFAAPAYER[[#This Row],[03.12.2025]],0)</f>
        <v>0</v>
      </c>
      <c r="DW942" s="161"/>
      <c r="DX942" s="166">
        <f>IF(PMKAFAAPAYER[[#This Row],[ ]]="Payé",PMKAFAAPAYER[[#This Row],[10.12.2025]],0)</f>
        <v>0</v>
      </c>
      <c r="DY942" s="161"/>
      <c r="DZ942" s="166">
        <f>IF(PMKAFAAPAYER[[#This Row],[ ]]="Payé",PMKAFAAPAYER[[#This Row],[17.12.2025]],0)</f>
        <v>0</v>
      </c>
      <c r="EA942" s="161"/>
      <c r="EB942" s="166">
        <f>IF(PMKAFAAPAYER[[#This Row],[ ]]="Payé",PMKAFAAPAYER[[#This Row],[24.12.2025]],0)</f>
        <v>0</v>
      </c>
      <c r="EC942" s="161"/>
      <c r="ED942" s="176">
        <f>IF(PMKAFAAPAYER[[#This Row],[ ]]="Payé",PMKAFAAPAYER[[#This Row],[31.12.2025]],0)</f>
        <v>0</v>
      </c>
      <c r="EE942" s="18">
        <f t="shared" si="227"/>
        <v>0</v>
      </c>
      <c r="EF942" s="11">
        <f t="shared" si="228"/>
        <v>0</v>
      </c>
      <c r="EG942" s="16">
        <f>+PMKAFAAPAYER[[#This Row],[CHF]]-PMKAFAAPAYER[[#This Row],[T2025]]</f>
        <v>0</v>
      </c>
    </row>
    <row r="943" spans="1:137" x14ac:dyDescent="0.3">
      <c r="A943" s="9">
        <f t="shared" si="229"/>
        <v>938</v>
      </c>
      <c r="B943" s="250"/>
      <c r="C943" s="251"/>
      <c r="D943" s="252"/>
      <c r="E943" s="253"/>
      <c r="F943" s="265">
        <f t="shared" si="230"/>
        <v>0</v>
      </c>
      <c r="G943" s="254"/>
      <c r="H943" s="255"/>
      <c r="I943" s="256"/>
      <c r="J943" s="14"/>
      <c r="K943" s="14"/>
      <c r="L943" s="14"/>
      <c r="N943" s="15"/>
      <c r="P943" s="258"/>
      <c r="Q943" s="259"/>
      <c r="R943" s="260"/>
      <c r="S943" s="166">
        <f>IF(PMKAFAAPAYER[[#This Row],[ ]]="Payé",PMKAFAAPAYER[[#This Row],[02.01.2025]],0)</f>
        <v>0</v>
      </c>
      <c r="T943" s="234"/>
      <c r="U943" s="166">
        <f>IF(PMKAFAAPAYER[[#This Row],[ ]]="Payé",PMKAFAAPAYER[[#This Row],[09.01.2025]],0)</f>
        <v>0</v>
      </c>
      <c r="V943" s="234"/>
      <c r="W943" s="166">
        <f>IF(PMKAFAAPAYER[[#This Row],[ ]]="Payé",PMKAFAAPAYER[[#This Row],[16.01.2025]],0)</f>
        <v>0</v>
      </c>
      <c r="X943" s="234"/>
      <c r="Y943" s="166">
        <f>IF(PMKAFAAPAYER[[#This Row],[ ]]="Payé",PMKAFAAPAYER[[#This Row],[23.01.2025]],0)</f>
        <v>0</v>
      </c>
      <c r="Z943" s="234"/>
      <c r="AA943" s="176">
        <f>IF(PMKAFAAPAYER[[#This Row],[ ]]="Payé",PMKAFAAPAYER[[#This Row],[30.01.2025]],0)</f>
        <v>0</v>
      </c>
      <c r="AB943" s="32">
        <f t="shared" si="216"/>
        <v>0</v>
      </c>
      <c r="AC943" s="234"/>
      <c r="AD943" s="166">
        <f>IF(PMKAFAAPAYER[[#This Row],[ ]]="Payé",PMKAFAAPAYER[[#This Row],[06.02.2025]],0)</f>
        <v>0</v>
      </c>
      <c r="AE943" s="234"/>
      <c r="AF943" s="166">
        <f>IF(PMKAFAAPAYER[[#This Row],[ ]]="Payé",PMKAFAAPAYER[[#This Row],[13.02.2025]],0)</f>
        <v>0</v>
      </c>
      <c r="AG943" s="234"/>
      <c r="AH943" s="166">
        <f>IF(PMKAFAAPAYER[[#This Row],[ ]]="Payé",PMKAFAAPAYER[[#This Row],[20.02.2025]],0)</f>
        <v>0</v>
      </c>
      <c r="AI943" s="234"/>
      <c r="AJ943" s="176">
        <f>IF(PMKAFAAPAYER[[#This Row],[ ]]="Payé",PMKAFAAPAYER[[#This Row],[27.02.2025]],0)</f>
        <v>0</v>
      </c>
      <c r="AK943" s="47">
        <f t="shared" si="217"/>
        <v>0</v>
      </c>
      <c r="AL943" s="162"/>
      <c r="AM943" s="166">
        <f>IF(PMKAFAAPAYER[[#This Row],[ ]]="Payé",PMKAFAAPAYER[[#This Row],[05.03.2025]],0)</f>
        <v>0</v>
      </c>
      <c r="AN943" s="161"/>
      <c r="AO943" s="166">
        <f>IF(PMKAFAAPAYER[[#This Row],[ ]]="Payé",PMKAFAAPAYER[[#This Row],[12.03.2025]],0)</f>
        <v>0</v>
      </c>
      <c r="AP943" s="161"/>
      <c r="AQ943" s="166">
        <f>IF(PMKAFAAPAYER[[#This Row],[ ]]="Payé",PMKAFAAPAYER[[#This Row],[19.03.2025]],0)</f>
        <v>0</v>
      </c>
      <c r="AR943" s="161"/>
      <c r="AS943" s="176">
        <f>IF(PMKAFAAPAYER[[#This Row],[ ]]="Payé",PMKAFAAPAYER[[#This Row],[26.03.2025]],0)</f>
        <v>0</v>
      </c>
      <c r="AT943" s="17">
        <f t="shared" si="218"/>
        <v>0</v>
      </c>
      <c r="AU943" s="162"/>
      <c r="AV943" s="166">
        <f>IF(PMKAFAAPAYER[[#This Row],[ ]]="Payé",PMKAFAAPAYER[[#This Row],[02.04.2025]],0)</f>
        <v>0</v>
      </c>
      <c r="AW943" s="161"/>
      <c r="AX943" s="166">
        <f>IF(PMKAFAAPAYER[[#This Row],[ ]]="Payé",PMKAFAAPAYER[[#This Row],[09.04.2025]],0)</f>
        <v>0</v>
      </c>
      <c r="AY943" s="161"/>
      <c r="AZ943" s="166">
        <f>IF(PMKAFAAPAYER[[#This Row],[ ]]="Payé",PMKAFAAPAYER[[#This Row],[16.04.2025]],0)</f>
        <v>0</v>
      </c>
      <c r="BA943" s="161"/>
      <c r="BB943" s="166">
        <f>IF(PMKAFAAPAYER[[#This Row],[ ]]="Payé",PMKAFAAPAYER[[#This Row],[23.04.2025]],0)</f>
        <v>0</v>
      </c>
      <c r="BC943" s="161"/>
      <c r="BD943" s="176">
        <f>IF(PMKAFAAPAYER[[#This Row],[ ]]="Payé",PMKAFAAPAYER[[#This Row],[30.04.2025]],0)</f>
        <v>0</v>
      </c>
      <c r="BE943" s="18">
        <f t="shared" si="219"/>
        <v>0</v>
      </c>
      <c r="BF943" s="162"/>
      <c r="BG943" s="166">
        <f>IF(PMKAFAAPAYER[[#This Row],[ ]]="Payé",PMKAFAAPAYER[[#This Row],[07.05.2025]],0)</f>
        <v>0</v>
      </c>
      <c r="BH943" s="161"/>
      <c r="BI943" s="166">
        <f>IF(PMKAFAAPAYER[[#This Row],[ ]]="Payé",PMKAFAAPAYER[[#This Row],[14.05.2025]],0)</f>
        <v>0</v>
      </c>
      <c r="BJ943" s="161"/>
      <c r="BK943" s="166">
        <f>IF(PMKAFAAPAYER[[#This Row],[ ]]="Payé",PMKAFAAPAYER[[#This Row],[21.05.2025]],0)</f>
        <v>0</v>
      </c>
      <c r="BL943" s="161"/>
      <c r="BM943" s="176">
        <f>IF(PMKAFAAPAYER[[#This Row],[ ]]="Payé",PMKAFAAPAYER[[#This Row],[28.05.2025]],0)</f>
        <v>0</v>
      </c>
      <c r="BN943" s="17">
        <f t="shared" si="220"/>
        <v>0</v>
      </c>
      <c r="BO943" s="162"/>
      <c r="BP943" s="166">
        <f>IF(PMKAFAAPAYER[[#This Row],[ ]]="Payé",PMKAFAAPAYER[[#This Row],[04.06.2025]],0)</f>
        <v>0</v>
      </c>
      <c r="BQ943" s="161"/>
      <c r="BR943" s="166">
        <f>IF(PMKAFAAPAYER[[#This Row],[ ]]="Payé",PMKAFAAPAYER[[#This Row],[11.06.2025]],0)</f>
        <v>0</v>
      </c>
      <c r="BS943" s="161"/>
      <c r="BT943" s="166">
        <f>IF(PMKAFAAPAYER[[#This Row],[ ]]="Payé",PMKAFAAPAYER[[#This Row],[18.06.2025]],0)</f>
        <v>0</v>
      </c>
      <c r="BU943" s="161"/>
      <c r="BV943" s="176">
        <f>IF(PMKAFAAPAYER[[#This Row],[ ]]="Payé",PMKAFAAPAYER[[#This Row],[25.06.2025]],0)</f>
        <v>0</v>
      </c>
      <c r="BW943" s="18">
        <f t="shared" si="221"/>
        <v>0</v>
      </c>
      <c r="BX943" s="162"/>
      <c r="BY943" s="166">
        <f>IF(PMKAFAAPAYER[[#This Row],[ ]]="Payé",PMKAFAAPAYER[[#This Row],[02.07.2025]],0)</f>
        <v>0</v>
      </c>
      <c r="BZ943" s="161"/>
      <c r="CA943" s="166">
        <f>IF(PMKAFAAPAYER[[#This Row],[ ]]="Payé",PMKAFAAPAYER[[#This Row],[09.07.2025]],0)</f>
        <v>0</v>
      </c>
      <c r="CB943" s="161"/>
      <c r="CC943" s="166">
        <f>IF(PMKAFAAPAYER[[#This Row],[ ]]="Payé",PMKAFAAPAYER[[#This Row],[16.07.2025]],0)</f>
        <v>0</v>
      </c>
      <c r="CD943" s="161"/>
      <c r="CE943" s="166">
        <f>IF(PMKAFAAPAYER[[#This Row],[ ]]="Payé",PMKAFAAPAYER[[#This Row],[23.07.2025]],0)</f>
        <v>0</v>
      </c>
      <c r="CF943" s="161"/>
      <c r="CG943" s="176">
        <f>IF(PMKAFAAPAYER[[#This Row],[ ]]="Payé",PMKAFAAPAYER[[#This Row],[30.07.2025]],0)</f>
        <v>0</v>
      </c>
      <c r="CH943" s="17">
        <f t="shared" si="222"/>
        <v>0</v>
      </c>
      <c r="CI943" s="162"/>
      <c r="CJ943" s="166">
        <f>IF(PMKAFAAPAYER[[#This Row],[ ]]="Payé",PMKAFAAPAYER[[#This Row],[06.08.2025]],0)</f>
        <v>0</v>
      </c>
      <c r="CK943" s="161"/>
      <c r="CL943" s="166">
        <f>IF(PMKAFAAPAYER[[#This Row],[ ]]="Payé",PMKAFAAPAYER[[#This Row],[13.08.2025]],0)</f>
        <v>0</v>
      </c>
      <c r="CM943" s="161"/>
      <c r="CN943" s="166">
        <f>IF(PMKAFAAPAYER[[#This Row],[ ]]="Payé",PMKAFAAPAYER[[#This Row],[20.08.2025]],0)</f>
        <v>0</v>
      </c>
      <c r="CO943" s="161"/>
      <c r="CP943" s="176">
        <f>IF(PMKAFAAPAYER[[#This Row],[ ]]="Payé",PMKAFAAPAYER[[#This Row],[27.08.2025]],0)</f>
        <v>0</v>
      </c>
      <c r="CQ943" s="18">
        <f t="shared" si="223"/>
        <v>0</v>
      </c>
      <c r="CR943" s="162"/>
      <c r="CS943" s="166">
        <f>IF(PMKAFAAPAYER[[#This Row],[ ]]="Payé",PMKAFAAPAYER[[#This Row],[03.09.2025]],0)</f>
        <v>0</v>
      </c>
      <c r="CT943" s="161"/>
      <c r="CU943" s="166">
        <f>IF(PMKAFAAPAYER[[#This Row],[ ]]="Payé",PMKAFAAPAYER[[#This Row],[10.09.2025]],0)</f>
        <v>0</v>
      </c>
      <c r="CV943" s="161"/>
      <c r="CW943" s="166">
        <f>IF(PMKAFAAPAYER[[#This Row],[ ]]="Payé",PMKAFAAPAYER[[#This Row],[17.09.2025]],0)</f>
        <v>0</v>
      </c>
      <c r="CX943" s="161"/>
      <c r="CY943" s="176">
        <f>IF(PMKAFAAPAYER[[#This Row],[ ]]="Payé",PMKAFAAPAYER[[#This Row],[24.09.2025]],0)</f>
        <v>0</v>
      </c>
      <c r="CZ943" s="17">
        <f t="shared" si="224"/>
        <v>0</v>
      </c>
      <c r="DA943" s="162"/>
      <c r="DB943" s="166">
        <f>IF(PMKAFAAPAYER[[#This Row],[ ]]="Payé",PMKAFAAPAYER[[#This Row],[01.10.2025]],0)</f>
        <v>0</v>
      </c>
      <c r="DC943" s="161"/>
      <c r="DD943" s="166">
        <f>IF(PMKAFAAPAYER[[#This Row],[ ]]="Payé",PMKAFAAPAYER[[#This Row],[08.10.2025]],0)</f>
        <v>0</v>
      </c>
      <c r="DE943" s="161"/>
      <c r="DF943" s="166">
        <f>IF(PMKAFAAPAYER[[#This Row],[ ]]="Payé",PMKAFAAPAYER[[#This Row],[15.10.2025]],0)</f>
        <v>0</v>
      </c>
      <c r="DG943" s="161"/>
      <c r="DH943" s="166">
        <f>IF(PMKAFAAPAYER[[#This Row],[ ]]="Payé",PMKAFAAPAYER[[#This Row],[22.10.2025]],0)</f>
        <v>0</v>
      </c>
      <c r="DI943" s="161"/>
      <c r="DJ943" s="176">
        <f>IF(PMKAFAAPAYER[[#This Row],[ ]]="Payé",PMKAFAAPAYER[[#This Row],[29.10.2025]],0)</f>
        <v>0</v>
      </c>
      <c r="DK943" s="18">
        <f t="shared" si="225"/>
        <v>0</v>
      </c>
      <c r="DL943" s="162"/>
      <c r="DM943" s="166">
        <f>IF(PMKAFAAPAYER[[#This Row],[ ]]="Payé",PMKAFAAPAYER[[#This Row],[05.11.2025]],0)</f>
        <v>0</v>
      </c>
      <c r="DN943" s="161"/>
      <c r="DO943" s="166">
        <f>IF(PMKAFAAPAYER[[#This Row],[ ]]="Payé",PMKAFAAPAYER[[#This Row],[12.11.2025]],0)</f>
        <v>0</v>
      </c>
      <c r="DP943" s="161"/>
      <c r="DQ943" s="166">
        <f>IF(PMKAFAAPAYER[[#This Row],[ ]]="Payé",PMKAFAAPAYER[[#This Row],[19.11.2025]],0)</f>
        <v>0</v>
      </c>
      <c r="DR943" s="161"/>
      <c r="DS943" s="176">
        <f>IF(PMKAFAAPAYER[[#This Row],[ ]]="Payé",PMKAFAAPAYER[[#This Row],[26.11.2025]],0)</f>
        <v>0</v>
      </c>
      <c r="DT943" s="17">
        <f t="shared" si="226"/>
        <v>0</v>
      </c>
      <c r="DU943" s="162"/>
      <c r="DV943" s="166">
        <f>IF(PMKAFAAPAYER[[#This Row],[ ]]="Payé",PMKAFAAPAYER[[#This Row],[03.12.2025]],0)</f>
        <v>0</v>
      </c>
      <c r="DW943" s="161"/>
      <c r="DX943" s="166">
        <f>IF(PMKAFAAPAYER[[#This Row],[ ]]="Payé",PMKAFAAPAYER[[#This Row],[10.12.2025]],0)</f>
        <v>0</v>
      </c>
      <c r="DY943" s="161"/>
      <c r="DZ943" s="166">
        <f>IF(PMKAFAAPAYER[[#This Row],[ ]]="Payé",PMKAFAAPAYER[[#This Row],[17.12.2025]],0)</f>
        <v>0</v>
      </c>
      <c r="EA943" s="161"/>
      <c r="EB943" s="166">
        <f>IF(PMKAFAAPAYER[[#This Row],[ ]]="Payé",PMKAFAAPAYER[[#This Row],[24.12.2025]],0)</f>
        <v>0</v>
      </c>
      <c r="EC943" s="161"/>
      <c r="ED943" s="176">
        <f>IF(PMKAFAAPAYER[[#This Row],[ ]]="Payé",PMKAFAAPAYER[[#This Row],[31.12.2025]],0)</f>
        <v>0</v>
      </c>
      <c r="EE943" s="18">
        <f t="shared" si="227"/>
        <v>0</v>
      </c>
      <c r="EF943" s="11">
        <f t="shared" si="228"/>
        <v>0</v>
      </c>
      <c r="EG943" s="16">
        <f>+PMKAFAAPAYER[[#This Row],[CHF]]-PMKAFAAPAYER[[#This Row],[T2025]]</f>
        <v>0</v>
      </c>
    </row>
    <row r="944" spans="1:137" x14ac:dyDescent="0.3">
      <c r="A944" s="9">
        <f t="shared" si="229"/>
        <v>939</v>
      </c>
      <c r="B944" s="250"/>
      <c r="C944" s="251"/>
      <c r="D944" s="252"/>
      <c r="E944" s="253"/>
      <c r="F944" s="265">
        <f t="shared" si="230"/>
        <v>0</v>
      </c>
      <c r="G944" s="254"/>
      <c r="H944" s="255"/>
      <c r="I944" s="256"/>
      <c r="J944" s="14"/>
      <c r="K944" s="14"/>
      <c r="L944" s="14"/>
      <c r="N944" s="15"/>
      <c r="P944" s="258"/>
      <c r="Q944" s="259"/>
      <c r="R944" s="260"/>
      <c r="S944" s="166">
        <f>IF(PMKAFAAPAYER[[#This Row],[ ]]="Payé",PMKAFAAPAYER[[#This Row],[02.01.2025]],0)</f>
        <v>0</v>
      </c>
      <c r="T944" s="234"/>
      <c r="U944" s="166">
        <f>IF(PMKAFAAPAYER[[#This Row],[ ]]="Payé",PMKAFAAPAYER[[#This Row],[09.01.2025]],0)</f>
        <v>0</v>
      </c>
      <c r="V944" s="234"/>
      <c r="W944" s="166">
        <f>IF(PMKAFAAPAYER[[#This Row],[ ]]="Payé",PMKAFAAPAYER[[#This Row],[16.01.2025]],0)</f>
        <v>0</v>
      </c>
      <c r="X944" s="234"/>
      <c r="Y944" s="166">
        <f>IF(PMKAFAAPAYER[[#This Row],[ ]]="Payé",PMKAFAAPAYER[[#This Row],[23.01.2025]],0)</f>
        <v>0</v>
      </c>
      <c r="Z944" s="234"/>
      <c r="AA944" s="176">
        <f>IF(PMKAFAAPAYER[[#This Row],[ ]]="Payé",PMKAFAAPAYER[[#This Row],[30.01.2025]],0)</f>
        <v>0</v>
      </c>
      <c r="AB944" s="32">
        <f t="shared" si="216"/>
        <v>0</v>
      </c>
      <c r="AC944" s="234"/>
      <c r="AD944" s="166">
        <f>IF(PMKAFAAPAYER[[#This Row],[ ]]="Payé",PMKAFAAPAYER[[#This Row],[06.02.2025]],0)</f>
        <v>0</v>
      </c>
      <c r="AE944" s="234"/>
      <c r="AF944" s="166">
        <f>IF(PMKAFAAPAYER[[#This Row],[ ]]="Payé",PMKAFAAPAYER[[#This Row],[13.02.2025]],0)</f>
        <v>0</v>
      </c>
      <c r="AG944" s="234"/>
      <c r="AH944" s="166">
        <f>IF(PMKAFAAPAYER[[#This Row],[ ]]="Payé",PMKAFAAPAYER[[#This Row],[20.02.2025]],0)</f>
        <v>0</v>
      </c>
      <c r="AI944" s="234"/>
      <c r="AJ944" s="176">
        <f>IF(PMKAFAAPAYER[[#This Row],[ ]]="Payé",PMKAFAAPAYER[[#This Row],[27.02.2025]],0)</f>
        <v>0</v>
      </c>
      <c r="AK944" s="47">
        <f t="shared" si="217"/>
        <v>0</v>
      </c>
      <c r="AL944" s="162"/>
      <c r="AM944" s="166">
        <f>IF(PMKAFAAPAYER[[#This Row],[ ]]="Payé",PMKAFAAPAYER[[#This Row],[05.03.2025]],0)</f>
        <v>0</v>
      </c>
      <c r="AN944" s="161"/>
      <c r="AO944" s="166">
        <f>IF(PMKAFAAPAYER[[#This Row],[ ]]="Payé",PMKAFAAPAYER[[#This Row],[12.03.2025]],0)</f>
        <v>0</v>
      </c>
      <c r="AP944" s="161"/>
      <c r="AQ944" s="166">
        <f>IF(PMKAFAAPAYER[[#This Row],[ ]]="Payé",PMKAFAAPAYER[[#This Row],[19.03.2025]],0)</f>
        <v>0</v>
      </c>
      <c r="AR944" s="161"/>
      <c r="AS944" s="176">
        <f>IF(PMKAFAAPAYER[[#This Row],[ ]]="Payé",PMKAFAAPAYER[[#This Row],[26.03.2025]],0)</f>
        <v>0</v>
      </c>
      <c r="AT944" s="17">
        <f t="shared" si="218"/>
        <v>0</v>
      </c>
      <c r="AU944" s="162"/>
      <c r="AV944" s="166">
        <f>IF(PMKAFAAPAYER[[#This Row],[ ]]="Payé",PMKAFAAPAYER[[#This Row],[02.04.2025]],0)</f>
        <v>0</v>
      </c>
      <c r="AW944" s="161"/>
      <c r="AX944" s="166">
        <f>IF(PMKAFAAPAYER[[#This Row],[ ]]="Payé",PMKAFAAPAYER[[#This Row],[09.04.2025]],0)</f>
        <v>0</v>
      </c>
      <c r="AY944" s="161"/>
      <c r="AZ944" s="166">
        <f>IF(PMKAFAAPAYER[[#This Row],[ ]]="Payé",PMKAFAAPAYER[[#This Row],[16.04.2025]],0)</f>
        <v>0</v>
      </c>
      <c r="BA944" s="161"/>
      <c r="BB944" s="166">
        <f>IF(PMKAFAAPAYER[[#This Row],[ ]]="Payé",PMKAFAAPAYER[[#This Row],[23.04.2025]],0)</f>
        <v>0</v>
      </c>
      <c r="BC944" s="161"/>
      <c r="BD944" s="176">
        <f>IF(PMKAFAAPAYER[[#This Row],[ ]]="Payé",PMKAFAAPAYER[[#This Row],[30.04.2025]],0)</f>
        <v>0</v>
      </c>
      <c r="BE944" s="18">
        <f t="shared" si="219"/>
        <v>0</v>
      </c>
      <c r="BF944" s="162"/>
      <c r="BG944" s="166">
        <f>IF(PMKAFAAPAYER[[#This Row],[ ]]="Payé",PMKAFAAPAYER[[#This Row],[07.05.2025]],0)</f>
        <v>0</v>
      </c>
      <c r="BH944" s="161"/>
      <c r="BI944" s="166">
        <f>IF(PMKAFAAPAYER[[#This Row],[ ]]="Payé",PMKAFAAPAYER[[#This Row],[14.05.2025]],0)</f>
        <v>0</v>
      </c>
      <c r="BJ944" s="161"/>
      <c r="BK944" s="166">
        <f>IF(PMKAFAAPAYER[[#This Row],[ ]]="Payé",PMKAFAAPAYER[[#This Row],[21.05.2025]],0)</f>
        <v>0</v>
      </c>
      <c r="BL944" s="161"/>
      <c r="BM944" s="176">
        <f>IF(PMKAFAAPAYER[[#This Row],[ ]]="Payé",PMKAFAAPAYER[[#This Row],[28.05.2025]],0)</f>
        <v>0</v>
      </c>
      <c r="BN944" s="17">
        <f t="shared" si="220"/>
        <v>0</v>
      </c>
      <c r="BO944" s="162"/>
      <c r="BP944" s="166">
        <f>IF(PMKAFAAPAYER[[#This Row],[ ]]="Payé",PMKAFAAPAYER[[#This Row],[04.06.2025]],0)</f>
        <v>0</v>
      </c>
      <c r="BQ944" s="161"/>
      <c r="BR944" s="166">
        <f>IF(PMKAFAAPAYER[[#This Row],[ ]]="Payé",PMKAFAAPAYER[[#This Row],[11.06.2025]],0)</f>
        <v>0</v>
      </c>
      <c r="BS944" s="161"/>
      <c r="BT944" s="166">
        <f>IF(PMKAFAAPAYER[[#This Row],[ ]]="Payé",PMKAFAAPAYER[[#This Row],[18.06.2025]],0)</f>
        <v>0</v>
      </c>
      <c r="BU944" s="161"/>
      <c r="BV944" s="176">
        <f>IF(PMKAFAAPAYER[[#This Row],[ ]]="Payé",PMKAFAAPAYER[[#This Row],[25.06.2025]],0)</f>
        <v>0</v>
      </c>
      <c r="BW944" s="18">
        <f t="shared" si="221"/>
        <v>0</v>
      </c>
      <c r="BX944" s="162"/>
      <c r="BY944" s="166">
        <f>IF(PMKAFAAPAYER[[#This Row],[ ]]="Payé",PMKAFAAPAYER[[#This Row],[02.07.2025]],0)</f>
        <v>0</v>
      </c>
      <c r="BZ944" s="161"/>
      <c r="CA944" s="166">
        <f>IF(PMKAFAAPAYER[[#This Row],[ ]]="Payé",PMKAFAAPAYER[[#This Row],[09.07.2025]],0)</f>
        <v>0</v>
      </c>
      <c r="CB944" s="161"/>
      <c r="CC944" s="166">
        <f>IF(PMKAFAAPAYER[[#This Row],[ ]]="Payé",PMKAFAAPAYER[[#This Row],[16.07.2025]],0)</f>
        <v>0</v>
      </c>
      <c r="CD944" s="161"/>
      <c r="CE944" s="166">
        <f>IF(PMKAFAAPAYER[[#This Row],[ ]]="Payé",PMKAFAAPAYER[[#This Row],[23.07.2025]],0)</f>
        <v>0</v>
      </c>
      <c r="CF944" s="161"/>
      <c r="CG944" s="176">
        <f>IF(PMKAFAAPAYER[[#This Row],[ ]]="Payé",PMKAFAAPAYER[[#This Row],[30.07.2025]],0)</f>
        <v>0</v>
      </c>
      <c r="CH944" s="17">
        <f t="shared" si="222"/>
        <v>0</v>
      </c>
      <c r="CI944" s="162"/>
      <c r="CJ944" s="166">
        <f>IF(PMKAFAAPAYER[[#This Row],[ ]]="Payé",PMKAFAAPAYER[[#This Row],[06.08.2025]],0)</f>
        <v>0</v>
      </c>
      <c r="CK944" s="161"/>
      <c r="CL944" s="166">
        <f>IF(PMKAFAAPAYER[[#This Row],[ ]]="Payé",PMKAFAAPAYER[[#This Row],[13.08.2025]],0)</f>
        <v>0</v>
      </c>
      <c r="CM944" s="161"/>
      <c r="CN944" s="166">
        <f>IF(PMKAFAAPAYER[[#This Row],[ ]]="Payé",PMKAFAAPAYER[[#This Row],[20.08.2025]],0)</f>
        <v>0</v>
      </c>
      <c r="CO944" s="161"/>
      <c r="CP944" s="176">
        <f>IF(PMKAFAAPAYER[[#This Row],[ ]]="Payé",PMKAFAAPAYER[[#This Row],[27.08.2025]],0)</f>
        <v>0</v>
      </c>
      <c r="CQ944" s="18">
        <f t="shared" si="223"/>
        <v>0</v>
      </c>
      <c r="CR944" s="162"/>
      <c r="CS944" s="166">
        <f>IF(PMKAFAAPAYER[[#This Row],[ ]]="Payé",PMKAFAAPAYER[[#This Row],[03.09.2025]],0)</f>
        <v>0</v>
      </c>
      <c r="CT944" s="161"/>
      <c r="CU944" s="166">
        <f>IF(PMKAFAAPAYER[[#This Row],[ ]]="Payé",PMKAFAAPAYER[[#This Row],[10.09.2025]],0)</f>
        <v>0</v>
      </c>
      <c r="CV944" s="161"/>
      <c r="CW944" s="166">
        <f>IF(PMKAFAAPAYER[[#This Row],[ ]]="Payé",PMKAFAAPAYER[[#This Row],[17.09.2025]],0)</f>
        <v>0</v>
      </c>
      <c r="CX944" s="161"/>
      <c r="CY944" s="176">
        <f>IF(PMKAFAAPAYER[[#This Row],[ ]]="Payé",PMKAFAAPAYER[[#This Row],[24.09.2025]],0)</f>
        <v>0</v>
      </c>
      <c r="CZ944" s="17">
        <f t="shared" si="224"/>
        <v>0</v>
      </c>
      <c r="DA944" s="162"/>
      <c r="DB944" s="166">
        <f>IF(PMKAFAAPAYER[[#This Row],[ ]]="Payé",PMKAFAAPAYER[[#This Row],[01.10.2025]],0)</f>
        <v>0</v>
      </c>
      <c r="DC944" s="161"/>
      <c r="DD944" s="166">
        <f>IF(PMKAFAAPAYER[[#This Row],[ ]]="Payé",PMKAFAAPAYER[[#This Row],[08.10.2025]],0)</f>
        <v>0</v>
      </c>
      <c r="DE944" s="161"/>
      <c r="DF944" s="166">
        <f>IF(PMKAFAAPAYER[[#This Row],[ ]]="Payé",PMKAFAAPAYER[[#This Row],[15.10.2025]],0)</f>
        <v>0</v>
      </c>
      <c r="DG944" s="161"/>
      <c r="DH944" s="166">
        <f>IF(PMKAFAAPAYER[[#This Row],[ ]]="Payé",PMKAFAAPAYER[[#This Row],[22.10.2025]],0)</f>
        <v>0</v>
      </c>
      <c r="DI944" s="161"/>
      <c r="DJ944" s="176">
        <f>IF(PMKAFAAPAYER[[#This Row],[ ]]="Payé",PMKAFAAPAYER[[#This Row],[29.10.2025]],0)</f>
        <v>0</v>
      </c>
      <c r="DK944" s="18">
        <f t="shared" si="225"/>
        <v>0</v>
      </c>
      <c r="DL944" s="162"/>
      <c r="DM944" s="166">
        <f>IF(PMKAFAAPAYER[[#This Row],[ ]]="Payé",PMKAFAAPAYER[[#This Row],[05.11.2025]],0)</f>
        <v>0</v>
      </c>
      <c r="DN944" s="161"/>
      <c r="DO944" s="166">
        <f>IF(PMKAFAAPAYER[[#This Row],[ ]]="Payé",PMKAFAAPAYER[[#This Row],[12.11.2025]],0)</f>
        <v>0</v>
      </c>
      <c r="DP944" s="161"/>
      <c r="DQ944" s="166">
        <f>IF(PMKAFAAPAYER[[#This Row],[ ]]="Payé",PMKAFAAPAYER[[#This Row],[19.11.2025]],0)</f>
        <v>0</v>
      </c>
      <c r="DR944" s="161"/>
      <c r="DS944" s="176">
        <f>IF(PMKAFAAPAYER[[#This Row],[ ]]="Payé",PMKAFAAPAYER[[#This Row],[26.11.2025]],0)</f>
        <v>0</v>
      </c>
      <c r="DT944" s="17">
        <f t="shared" si="226"/>
        <v>0</v>
      </c>
      <c r="DU944" s="162"/>
      <c r="DV944" s="166">
        <f>IF(PMKAFAAPAYER[[#This Row],[ ]]="Payé",PMKAFAAPAYER[[#This Row],[03.12.2025]],0)</f>
        <v>0</v>
      </c>
      <c r="DW944" s="161"/>
      <c r="DX944" s="166">
        <f>IF(PMKAFAAPAYER[[#This Row],[ ]]="Payé",PMKAFAAPAYER[[#This Row],[10.12.2025]],0)</f>
        <v>0</v>
      </c>
      <c r="DY944" s="161"/>
      <c r="DZ944" s="166">
        <f>IF(PMKAFAAPAYER[[#This Row],[ ]]="Payé",PMKAFAAPAYER[[#This Row],[17.12.2025]],0)</f>
        <v>0</v>
      </c>
      <c r="EA944" s="161"/>
      <c r="EB944" s="166">
        <f>IF(PMKAFAAPAYER[[#This Row],[ ]]="Payé",PMKAFAAPAYER[[#This Row],[24.12.2025]],0)</f>
        <v>0</v>
      </c>
      <c r="EC944" s="161"/>
      <c r="ED944" s="176">
        <f>IF(PMKAFAAPAYER[[#This Row],[ ]]="Payé",PMKAFAAPAYER[[#This Row],[31.12.2025]],0)</f>
        <v>0</v>
      </c>
      <c r="EE944" s="18">
        <f t="shared" si="227"/>
        <v>0</v>
      </c>
      <c r="EF944" s="11">
        <f t="shared" si="228"/>
        <v>0</v>
      </c>
      <c r="EG944" s="16">
        <f>+PMKAFAAPAYER[[#This Row],[CHF]]-PMKAFAAPAYER[[#This Row],[T2025]]</f>
        <v>0</v>
      </c>
    </row>
    <row r="945" spans="1:137" x14ac:dyDescent="0.3">
      <c r="A945" s="9">
        <f t="shared" si="229"/>
        <v>940</v>
      </c>
      <c r="B945" s="250"/>
      <c r="C945" s="251"/>
      <c r="D945" s="252"/>
      <c r="E945" s="253"/>
      <c r="F945" s="265">
        <f t="shared" si="230"/>
        <v>0</v>
      </c>
      <c r="G945" s="254"/>
      <c r="H945" s="255"/>
      <c r="I945" s="256"/>
      <c r="J945" s="14"/>
      <c r="K945" s="14"/>
      <c r="L945" s="14"/>
      <c r="N945" s="15"/>
      <c r="P945" s="258"/>
      <c r="Q945" s="259"/>
      <c r="R945" s="260"/>
      <c r="S945" s="166">
        <f>IF(PMKAFAAPAYER[[#This Row],[ ]]="Payé",PMKAFAAPAYER[[#This Row],[02.01.2025]],0)</f>
        <v>0</v>
      </c>
      <c r="T945" s="234"/>
      <c r="U945" s="166">
        <f>IF(PMKAFAAPAYER[[#This Row],[ ]]="Payé",PMKAFAAPAYER[[#This Row],[09.01.2025]],0)</f>
        <v>0</v>
      </c>
      <c r="V945" s="234"/>
      <c r="W945" s="166">
        <f>IF(PMKAFAAPAYER[[#This Row],[ ]]="Payé",PMKAFAAPAYER[[#This Row],[16.01.2025]],0)</f>
        <v>0</v>
      </c>
      <c r="X945" s="234"/>
      <c r="Y945" s="166">
        <f>IF(PMKAFAAPAYER[[#This Row],[ ]]="Payé",PMKAFAAPAYER[[#This Row],[23.01.2025]],0)</f>
        <v>0</v>
      </c>
      <c r="Z945" s="234"/>
      <c r="AA945" s="176">
        <f>IF(PMKAFAAPAYER[[#This Row],[ ]]="Payé",PMKAFAAPAYER[[#This Row],[30.01.2025]],0)</f>
        <v>0</v>
      </c>
      <c r="AB945" s="32">
        <f t="shared" si="216"/>
        <v>0</v>
      </c>
      <c r="AC945" s="234"/>
      <c r="AD945" s="166">
        <f>IF(PMKAFAAPAYER[[#This Row],[ ]]="Payé",PMKAFAAPAYER[[#This Row],[06.02.2025]],0)</f>
        <v>0</v>
      </c>
      <c r="AE945" s="234"/>
      <c r="AF945" s="166">
        <f>IF(PMKAFAAPAYER[[#This Row],[ ]]="Payé",PMKAFAAPAYER[[#This Row],[13.02.2025]],0)</f>
        <v>0</v>
      </c>
      <c r="AG945" s="234"/>
      <c r="AH945" s="166">
        <f>IF(PMKAFAAPAYER[[#This Row],[ ]]="Payé",PMKAFAAPAYER[[#This Row],[20.02.2025]],0)</f>
        <v>0</v>
      </c>
      <c r="AI945" s="234"/>
      <c r="AJ945" s="176">
        <f>IF(PMKAFAAPAYER[[#This Row],[ ]]="Payé",PMKAFAAPAYER[[#This Row],[27.02.2025]],0)</f>
        <v>0</v>
      </c>
      <c r="AK945" s="47">
        <f t="shared" si="217"/>
        <v>0</v>
      </c>
      <c r="AL945" s="162"/>
      <c r="AM945" s="166">
        <f>IF(PMKAFAAPAYER[[#This Row],[ ]]="Payé",PMKAFAAPAYER[[#This Row],[05.03.2025]],0)</f>
        <v>0</v>
      </c>
      <c r="AN945" s="161"/>
      <c r="AO945" s="166">
        <f>IF(PMKAFAAPAYER[[#This Row],[ ]]="Payé",PMKAFAAPAYER[[#This Row],[12.03.2025]],0)</f>
        <v>0</v>
      </c>
      <c r="AP945" s="161"/>
      <c r="AQ945" s="166">
        <f>IF(PMKAFAAPAYER[[#This Row],[ ]]="Payé",PMKAFAAPAYER[[#This Row],[19.03.2025]],0)</f>
        <v>0</v>
      </c>
      <c r="AR945" s="161"/>
      <c r="AS945" s="176">
        <f>IF(PMKAFAAPAYER[[#This Row],[ ]]="Payé",PMKAFAAPAYER[[#This Row],[26.03.2025]],0)</f>
        <v>0</v>
      </c>
      <c r="AT945" s="17">
        <f t="shared" si="218"/>
        <v>0</v>
      </c>
      <c r="AU945" s="162"/>
      <c r="AV945" s="166">
        <f>IF(PMKAFAAPAYER[[#This Row],[ ]]="Payé",PMKAFAAPAYER[[#This Row],[02.04.2025]],0)</f>
        <v>0</v>
      </c>
      <c r="AW945" s="161"/>
      <c r="AX945" s="166">
        <f>IF(PMKAFAAPAYER[[#This Row],[ ]]="Payé",PMKAFAAPAYER[[#This Row],[09.04.2025]],0)</f>
        <v>0</v>
      </c>
      <c r="AY945" s="161"/>
      <c r="AZ945" s="166">
        <f>IF(PMKAFAAPAYER[[#This Row],[ ]]="Payé",PMKAFAAPAYER[[#This Row],[16.04.2025]],0)</f>
        <v>0</v>
      </c>
      <c r="BA945" s="161"/>
      <c r="BB945" s="166">
        <f>IF(PMKAFAAPAYER[[#This Row],[ ]]="Payé",PMKAFAAPAYER[[#This Row],[23.04.2025]],0)</f>
        <v>0</v>
      </c>
      <c r="BC945" s="161"/>
      <c r="BD945" s="176">
        <f>IF(PMKAFAAPAYER[[#This Row],[ ]]="Payé",PMKAFAAPAYER[[#This Row],[30.04.2025]],0)</f>
        <v>0</v>
      </c>
      <c r="BE945" s="18">
        <f t="shared" si="219"/>
        <v>0</v>
      </c>
      <c r="BF945" s="162"/>
      <c r="BG945" s="166">
        <f>IF(PMKAFAAPAYER[[#This Row],[ ]]="Payé",PMKAFAAPAYER[[#This Row],[07.05.2025]],0)</f>
        <v>0</v>
      </c>
      <c r="BH945" s="161"/>
      <c r="BI945" s="166">
        <f>IF(PMKAFAAPAYER[[#This Row],[ ]]="Payé",PMKAFAAPAYER[[#This Row],[14.05.2025]],0)</f>
        <v>0</v>
      </c>
      <c r="BJ945" s="161"/>
      <c r="BK945" s="166">
        <f>IF(PMKAFAAPAYER[[#This Row],[ ]]="Payé",PMKAFAAPAYER[[#This Row],[21.05.2025]],0)</f>
        <v>0</v>
      </c>
      <c r="BL945" s="161"/>
      <c r="BM945" s="176">
        <f>IF(PMKAFAAPAYER[[#This Row],[ ]]="Payé",PMKAFAAPAYER[[#This Row],[28.05.2025]],0)</f>
        <v>0</v>
      </c>
      <c r="BN945" s="17">
        <f t="shared" si="220"/>
        <v>0</v>
      </c>
      <c r="BO945" s="162"/>
      <c r="BP945" s="166">
        <f>IF(PMKAFAAPAYER[[#This Row],[ ]]="Payé",PMKAFAAPAYER[[#This Row],[04.06.2025]],0)</f>
        <v>0</v>
      </c>
      <c r="BQ945" s="161"/>
      <c r="BR945" s="166">
        <f>IF(PMKAFAAPAYER[[#This Row],[ ]]="Payé",PMKAFAAPAYER[[#This Row],[11.06.2025]],0)</f>
        <v>0</v>
      </c>
      <c r="BS945" s="161"/>
      <c r="BT945" s="166">
        <f>IF(PMKAFAAPAYER[[#This Row],[ ]]="Payé",PMKAFAAPAYER[[#This Row],[18.06.2025]],0)</f>
        <v>0</v>
      </c>
      <c r="BU945" s="161"/>
      <c r="BV945" s="176">
        <f>IF(PMKAFAAPAYER[[#This Row],[ ]]="Payé",PMKAFAAPAYER[[#This Row],[25.06.2025]],0)</f>
        <v>0</v>
      </c>
      <c r="BW945" s="18">
        <f t="shared" si="221"/>
        <v>0</v>
      </c>
      <c r="BX945" s="162"/>
      <c r="BY945" s="166">
        <f>IF(PMKAFAAPAYER[[#This Row],[ ]]="Payé",PMKAFAAPAYER[[#This Row],[02.07.2025]],0)</f>
        <v>0</v>
      </c>
      <c r="BZ945" s="161"/>
      <c r="CA945" s="166">
        <f>IF(PMKAFAAPAYER[[#This Row],[ ]]="Payé",PMKAFAAPAYER[[#This Row],[09.07.2025]],0)</f>
        <v>0</v>
      </c>
      <c r="CB945" s="161"/>
      <c r="CC945" s="166">
        <f>IF(PMKAFAAPAYER[[#This Row],[ ]]="Payé",PMKAFAAPAYER[[#This Row],[16.07.2025]],0)</f>
        <v>0</v>
      </c>
      <c r="CD945" s="161"/>
      <c r="CE945" s="166">
        <f>IF(PMKAFAAPAYER[[#This Row],[ ]]="Payé",PMKAFAAPAYER[[#This Row],[23.07.2025]],0)</f>
        <v>0</v>
      </c>
      <c r="CF945" s="161"/>
      <c r="CG945" s="176">
        <f>IF(PMKAFAAPAYER[[#This Row],[ ]]="Payé",PMKAFAAPAYER[[#This Row],[30.07.2025]],0)</f>
        <v>0</v>
      </c>
      <c r="CH945" s="17">
        <f t="shared" si="222"/>
        <v>0</v>
      </c>
      <c r="CI945" s="162"/>
      <c r="CJ945" s="166">
        <f>IF(PMKAFAAPAYER[[#This Row],[ ]]="Payé",PMKAFAAPAYER[[#This Row],[06.08.2025]],0)</f>
        <v>0</v>
      </c>
      <c r="CK945" s="161"/>
      <c r="CL945" s="166">
        <f>IF(PMKAFAAPAYER[[#This Row],[ ]]="Payé",PMKAFAAPAYER[[#This Row],[13.08.2025]],0)</f>
        <v>0</v>
      </c>
      <c r="CM945" s="161"/>
      <c r="CN945" s="166">
        <f>IF(PMKAFAAPAYER[[#This Row],[ ]]="Payé",PMKAFAAPAYER[[#This Row],[20.08.2025]],0)</f>
        <v>0</v>
      </c>
      <c r="CO945" s="161"/>
      <c r="CP945" s="176">
        <f>IF(PMKAFAAPAYER[[#This Row],[ ]]="Payé",PMKAFAAPAYER[[#This Row],[27.08.2025]],0)</f>
        <v>0</v>
      </c>
      <c r="CQ945" s="18">
        <f t="shared" si="223"/>
        <v>0</v>
      </c>
      <c r="CR945" s="162"/>
      <c r="CS945" s="166">
        <f>IF(PMKAFAAPAYER[[#This Row],[ ]]="Payé",PMKAFAAPAYER[[#This Row],[03.09.2025]],0)</f>
        <v>0</v>
      </c>
      <c r="CT945" s="161"/>
      <c r="CU945" s="166">
        <f>IF(PMKAFAAPAYER[[#This Row],[ ]]="Payé",PMKAFAAPAYER[[#This Row],[10.09.2025]],0)</f>
        <v>0</v>
      </c>
      <c r="CV945" s="161"/>
      <c r="CW945" s="166">
        <f>IF(PMKAFAAPAYER[[#This Row],[ ]]="Payé",PMKAFAAPAYER[[#This Row],[17.09.2025]],0)</f>
        <v>0</v>
      </c>
      <c r="CX945" s="161"/>
      <c r="CY945" s="176">
        <f>IF(PMKAFAAPAYER[[#This Row],[ ]]="Payé",PMKAFAAPAYER[[#This Row],[24.09.2025]],0)</f>
        <v>0</v>
      </c>
      <c r="CZ945" s="17">
        <f t="shared" si="224"/>
        <v>0</v>
      </c>
      <c r="DA945" s="162"/>
      <c r="DB945" s="166">
        <f>IF(PMKAFAAPAYER[[#This Row],[ ]]="Payé",PMKAFAAPAYER[[#This Row],[01.10.2025]],0)</f>
        <v>0</v>
      </c>
      <c r="DC945" s="161"/>
      <c r="DD945" s="166">
        <f>IF(PMKAFAAPAYER[[#This Row],[ ]]="Payé",PMKAFAAPAYER[[#This Row],[08.10.2025]],0)</f>
        <v>0</v>
      </c>
      <c r="DE945" s="161"/>
      <c r="DF945" s="166">
        <f>IF(PMKAFAAPAYER[[#This Row],[ ]]="Payé",PMKAFAAPAYER[[#This Row],[15.10.2025]],0)</f>
        <v>0</v>
      </c>
      <c r="DG945" s="161"/>
      <c r="DH945" s="166">
        <f>IF(PMKAFAAPAYER[[#This Row],[ ]]="Payé",PMKAFAAPAYER[[#This Row],[22.10.2025]],0)</f>
        <v>0</v>
      </c>
      <c r="DI945" s="161"/>
      <c r="DJ945" s="176">
        <f>IF(PMKAFAAPAYER[[#This Row],[ ]]="Payé",PMKAFAAPAYER[[#This Row],[29.10.2025]],0)</f>
        <v>0</v>
      </c>
      <c r="DK945" s="18">
        <f t="shared" si="225"/>
        <v>0</v>
      </c>
      <c r="DL945" s="162"/>
      <c r="DM945" s="166">
        <f>IF(PMKAFAAPAYER[[#This Row],[ ]]="Payé",PMKAFAAPAYER[[#This Row],[05.11.2025]],0)</f>
        <v>0</v>
      </c>
      <c r="DN945" s="161"/>
      <c r="DO945" s="166">
        <f>IF(PMKAFAAPAYER[[#This Row],[ ]]="Payé",PMKAFAAPAYER[[#This Row],[12.11.2025]],0)</f>
        <v>0</v>
      </c>
      <c r="DP945" s="161"/>
      <c r="DQ945" s="166">
        <f>IF(PMKAFAAPAYER[[#This Row],[ ]]="Payé",PMKAFAAPAYER[[#This Row],[19.11.2025]],0)</f>
        <v>0</v>
      </c>
      <c r="DR945" s="161"/>
      <c r="DS945" s="176">
        <f>IF(PMKAFAAPAYER[[#This Row],[ ]]="Payé",PMKAFAAPAYER[[#This Row],[26.11.2025]],0)</f>
        <v>0</v>
      </c>
      <c r="DT945" s="17">
        <f t="shared" si="226"/>
        <v>0</v>
      </c>
      <c r="DU945" s="162"/>
      <c r="DV945" s="166">
        <f>IF(PMKAFAAPAYER[[#This Row],[ ]]="Payé",PMKAFAAPAYER[[#This Row],[03.12.2025]],0)</f>
        <v>0</v>
      </c>
      <c r="DW945" s="161"/>
      <c r="DX945" s="166">
        <f>IF(PMKAFAAPAYER[[#This Row],[ ]]="Payé",PMKAFAAPAYER[[#This Row],[10.12.2025]],0)</f>
        <v>0</v>
      </c>
      <c r="DY945" s="161"/>
      <c r="DZ945" s="166">
        <f>IF(PMKAFAAPAYER[[#This Row],[ ]]="Payé",PMKAFAAPAYER[[#This Row],[17.12.2025]],0)</f>
        <v>0</v>
      </c>
      <c r="EA945" s="161"/>
      <c r="EB945" s="166">
        <f>IF(PMKAFAAPAYER[[#This Row],[ ]]="Payé",PMKAFAAPAYER[[#This Row],[24.12.2025]],0)</f>
        <v>0</v>
      </c>
      <c r="EC945" s="161"/>
      <c r="ED945" s="176">
        <f>IF(PMKAFAAPAYER[[#This Row],[ ]]="Payé",PMKAFAAPAYER[[#This Row],[31.12.2025]],0)</f>
        <v>0</v>
      </c>
      <c r="EE945" s="18">
        <f t="shared" si="227"/>
        <v>0</v>
      </c>
      <c r="EF945" s="11">
        <f t="shared" si="228"/>
        <v>0</v>
      </c>
      <c r="EG945" s="16">
        <f>+PMKAFAAPAYER[[#This Row],[CHF]]-PMKAFAAPAYER[[#This Row],[T2025]]</f>
        <v>0</v>
      </c>
    </row>
    <row r="946" spans="1:137" x14ac:dyDescent="0.3">
      <c r="A946" s="9">
        <f t="shared" si="229"/>
        <v>941</v>
      </c>
      <c r="B946" s="250"/>
      <c r="C946" s="251"/>
      <c r="D946" s="252"/>
      <c r="E946" s="253"/>
      <c r="F946" s="265">
        <f t="shared" si="230"/>
        <v>0</v>
      </c>
      <c r="G946" s="254"/>
      <c r="H946" s="255"/>
      <c r="I946" s="256"/>
      <c r="J946" s="14"/>
      <c r="K946" s="14"/>
      <c r="L946" s="14"/>
      <c r="N946" s="15"/>
      <c r="P946" s="258"/>
      <c r="Q946" s="259"/>
      <c r="R946" s="260"/>
      <c r="S946" s="166">
        <f>IF(PMKAFAAPAYER[[#This Row],[ ]]="Payé",PMKAFAAPAYER[[#This Row],[02.01.2025]],0)</f>
        <v>0</v>
      </c>
      <c r="T946" s="234"/>
      <c r="U946" s="166">
        <f>IF(PMKAFAAPAYER[[#This Row],[ ]]="Payé",PMKAFAAPAYER[[#This Row],[09.01.2025]],0)</f>
        <v>0</v>
      </c>
      <c r="V946" s="234"/>
      <c r="W946" s="166">
        <f>IF(PMKAFAAPAYER[[#This Row],[ ]]="Payé",PMKAFAAPAYER[[#This Row],[16.01.2025]],0)</f>
        <v>0</v>
      </c>
      <c r="X946" s="234"/>
      <c r="Y946" s="166">
        <f>IF(PMKAFAAPAYER[[#This Row],[ ]]="Payé",PMKAFAAPAYER[[#This Row],[23.01.2025]],0)</f>
        <v>0</v>
      </c>
      <c r="Z946" s="234"/>
      <c r="AA946" s="176">
        <f>IF(PMKAFAAPAYER[[#This Row],[ ]]="Payé",PMKAFAAPAYER[[#This Row],[30.01.2025]],0)</f>
        <v>0</v>
      </c>
      <c r="AB946" s="32">
        <f t="shared" si="216"/>
        <v>0</v>
      </c>
      <c r="AC946" s="234"/>
      <c r="AD946" s="166">
        <f>IF(PMKAFAAPAYER[[#This Row],[ ]]="Payé",PMKAFAAPAYER[[#This Row],[06.02.2025]],0)</f>
        <v>0</v>
      </c>
      <c r="AE946" s="234"/>
      <c r="AF946" s="166">
        <f>IF(PMKAFAAPAYER[[#This Row],[ ]]="Payé",PMKAFAAPAYER[[#This Row],[13.02.2025]],0)</f>
        <v>0</v>
      </c>
      <c r="AG946" s="234"/>
      <c r="AH946" s="166">
        <f>IF(PMKAFAAPAYER[[#This Row],[ ]]="Payé",PMKAFAAPAYER[[#This Row],[20.02.2025]],0)</f>
        <v>0</v>
      </c>
      <c r="AI946" s="234"/>
      <c r="AJ946" s="176">
        <f>IF(PMKAFAAPAYER[[#This Row],[ ]]="Payé",PMKAFAAPAYER[[#This Row],[27.02.2025]],0)</f>
        <v>0</v>
      </c>
      <c r="AK946" s="47">
        <f t="shared" si="217"/>
        <v>0</v>
      </c>
      <c r="AL946" s="162"/>
      <c r="AM946" s="166">
        <f>IF(PMKAFAAPAYER[[#This Row],[ ]]="Payé",PMKAFAAPAYER[[#This Row],[05.03.2025]],0)</f>
        <v>0</v>
      </c>
      <c r="AN946" s="161"/>
      <c r="AO946" s="166">
        <f>IF(PMKAFAAPAYER[[#This Row],[ ]]="Payé",PMKAFAAPAYER[[#This Row],[12.03.2025]],0)</f>
        <v>0</v>
      </c>
      <c r="AP946" s="161"/>
      <c r="AQ946" s="166">
        <f>IF(PMKAFAAPAYER[[#This Row],[ ]]="Payé",PMKAFAAPAYER[[#This Row],[19.03.2025]],0)</f>
        <v>0</v>
      </c>
      <c r="AR946" s="161"/>
      <c r="AS946" s="176">
        <f>IF(PMKAFAAPAYER[[#This Row],[ ]]="Payé",PMKAFAAPAYER[[#This Row],[26.03.2025]],0)</f>
        <v>0</v>
      </c>
      <c r="AT946" s="17">
        <f t="shared" si="218"/>
        <v>0</v>
      </c>
      <c r="AU946" s="162"/>
      <c r="AV946" s="166">
        <f>IF(PMKAFAAPAYER[[#This Row],[ ]]="Payé",PMKAFAAPAYER[[#This Row],[02.04.2025]],0)</f>
        <v>0</v>
      </c>
      <c r="AW946" s="161"/>
      <c r="AX946" s="166">
        <f>IF(PMKAFAAPAYER[[#This Row],[ ]]="Payé",PMKAFAAPAYER[[#This Row],[09.04.2025]],0)</f>
        <v>0</v>
      </c>
      <c r="AY946" s="161"/>
      <c r="AZ946" s="166">
        <f>IF(PMKAFAAPAYER[[#This Row],[ ]]="Payé",PMKAFAAPAYER[[#This Row],[16.04.2025]],0)</f>
        <v>0</v>
      </c>
      <c r="BA946" s="161"/>
      <c r="BB946" s="166">
        <f>IF(PMKAFAAPAYER[[#This Row],[ ]]="Payé",PMKAFAAPAYER[[#This Row],[23.04.2025]],0)</f>
        <v>0</v>
      </c>
      <c r="BC946" s="161"/>
      <c r="BD946" s="176">
        <f>IF(PMKAFAAPAYER[[#This Row],[ ]]="Payé",PMKAFAAPAYER[[#This Row],[30.04.2025]],0)</f>
        <v>0</v>
      </c>
      <c r="BE946" s="18">
        <f t="shared" si="219"/>
        <v>0</v>
      </c>
      <c r="BF946" s="162"/>
      <c r="BG946" s="166">
        <f>IF(PMKAFAAPAYER[[#This Row],[ ]]="Payé",PMKAFAAPAYER[[#This Row],[07.05.2025]],0)</f>
        <v>0</v>
      </c>
      <c r="BH946" s="161"/>
      <c r="BI946" s="166">
        <f>IF(PMKAFAAPAYER[[#This Row],[ ]]="Payé",PMKAFAAPAYER[[#This Row],[14.05.2025]],0)</f>
        <v>0</v>
      </c>
      <c r="BJ946" s="161"/>
      <c r="BK946" s="166">
        <f>IF(PMKAFAAPAYER[[#This Row],[ ]]="Payé",PMKAFAAPAYER[[#This Row],[21.05.2025]],0)</f>
        <v>0</v>
      </c>
      <c r="BL946" s="161"/>
      <c r="BM946" s="176">
        <f>IF(PMKAFAAPAYER[[#This Row],[ ]]="Payé",PMKAFAAPAYER[[#This Row],[28.05.2025]],0)</f>
        <v>0</v>
      </c>
      <c r="BN946" s="17">
        <f t="shared" si="220"/>
        <v>0</v>
      </c>
      <c r="BO946" s="162"/>
      <c r="BP946" s="166">
        <f>IF(PMKAFAAPAYER[[#This Row],[ ]]="Payé",PMKAFAAPAYER[[#This Row],[04.06.2025]],0)</f>
        <v>0</v>
      </c>
      <c r="BQ946" s="161"/>
      <c r="BR946" s="166">
        <f>IF(PMKAFAAPAYER[[#This Row],[ ]]="Payé",PMKAFAAPAYER[[#This Row],[11.06.2025]],0)</f>
        <v>0</v>
      </c>
      <c r="BS946" s="161"/>
      <c r="BT946" s="166">
        <f>IF(PMKAFAAPAYER[[#This Row],[ ]]="Payé",PMKAFAAPAYER[[#This Row],[18.06.2025]],0)</f>
        <v>0</v>
      </c>
      <c r="BU946" s="161"/>
      <c r="BV946" s="176">
        <f>IF(PMKAFAAPAYER[[#This Row],[ ]]="Payé",PMKAFAAPAYER[[#This Row],[25.06.2025]],0)</f>
        <v>0</v>
      </c>
      <c r="BW946" s="18">
        <f t="shared" si="221"/>
        <v>0</v>
      </c>
      <c r="BX946" s="162"/>
      <c r="BY946" s="166">
        <f>IF(PMKAFAAPAYER[[#This Row],[ ]]="Payé",PMKAFAAPAYER[[#This Row],[02.07.2025]],0)</f>
        <v>0</v>
      </c>
      <c r="BZ946" s="161"/>
      <c r="CA946" s="166">
        <f>IF(PMKAFAAPAYER[[#This Row],[ ]]="Payé",PMKAFAAPAYER[[#This Row],[09.07.2025]],0)</f>
        <v>0</v>
      </c>
      <c r="CB946" s="161"/>
      <c r="CC946" s="166">
        <f>IF(PMKAFAAPAYER[[#This Row],[ ]]="Payé",PMKAFAAPAYER[[#This Row],[16.07.2025]],0)</f>
        <v>0</v>
      </c>
      <c r="CD946" s="161"/>
      <c r="CE946" s="166">
        <f>IF(PMKAFAAPAYER[[#This Row],[ ]]="Payé",PMKAFAAPAYER[[#This Row],[23.07.2025]],0)</f>
        <v>0</v>
      </c>
      <c r="CF946" s="161"/>
      <c r="CG946" s="176">
        <f>IF(PMKAFAAPAYER[[#This Row],[ ]]="Payé",PMKAFAAPAYER[[#This Row],[30.07.2025]],0)</f>
        <v>0</v>
      </c>
      <c r="CH946" s="17">
        <f t="shared" si="222"/>
        <v>0</v>
      </c>
      <c r="CI946" s="162"/>
      <c r="CJ946" s="166">
        <f>IF(PMKAFAAPAYER[[#This Row],[ ]]="Payé",PMKAFAAPAYER[[#This Row],[06.08.2025]],0)</f>
        <v>0</v>
      </c>
      <c r="CK946" s="161"/>
      <c r="CL946" s="166">
        <f>IF(PMKAFAAPAYER[[#This Row],[ ]]="Payé",PMKAFAAPAYER[[#This Row],[13.08.2025]],0)</f>
        <v>0</v>
      </c>
      <c r="CM946" s="161"/>
      <c r="CN946" s="166">
        <f>IF(PMKAFAAPAYER[[#This Row],[ ]]="Payé",PMKAFAAPAYER[[#This Row],[20.08.2025]],0)</f>
        <v>0</v>
      </c>
      <c r="CO946" s="161"/>
      <c r="CP946" s="176">
        <f>IF(PMKAFAAPAYER[[#This Row],[ ]]="Payé",PMKAFAAPAYER[[#This Row],[27.08.2025]],0)</f>
        <v>0</v>
      </c>
      <c r="CQ946" s="18">
        <f t="shared" si="223"/>
        <v>0</v>
      </c>
      <c r="CR946" s="162"/>
      <c r="CS946" s="166">
        <f>IF(PMKAFAAPAYER[[#This Row],[ ]]="Payé",PMKAFAAPAYER[[#This Row],[03.09.2025]],0)</f>
        <v>0</v>
      </c>
      <c r="CT946" s="161"/>
      <c r="CU946" s="166">
        <f>IF(PMKAFAAPAYER[[#This Row],[ ]]="Payé",PMKAFAAPAYER[[#This Row],[10.09.2025]],0)</f>
        <v>0</v>
      </c>
      <c r="CV946" s="161"/>
      <c r="CW946" s="166">
        <f>IF(PMKAFAAPAYER[[#This Row],[ ]]="Payé",PMKAFAAPAYER[[#This Row],[17.09.2025]],0)</f>
        <v>0</v>
      </c>
      <c r="CX946" s="161"/>
      <c r="CY946" s="176">
        <f>IF(PMKAFAAPAYER[[#This Row],[ ]]="Payé",PMKAFAAPAYER[[#This Row],[24.09.2025]],0)</f>
        <v>0</v>
      </c>
      <c r="CZ946" s="17">
        <f t="shared" si="224"/>
        <v>0</v>
      </c>
      <c r="DA946" s="162"/>
      <c r="DB946" s="166">
        <f>IF(PMKAFAAPAYER[[#This Row],[ ]]="Payé",PMKAFAAPAYER[[#This Row],[01.10.2025]],0)</f>
        <v>0</v>
      </c>
      <c r="DC946" s="161"/>
      <c r="DD946" s="166">
        <f>IF(PMKAFAAPAYER[[#This Row],[ ]]="Payé",PMKAFAAPAYER[[#This Row],[08.10.2025]],0)</f>
        <v>0</v>
      </c>
      <c r="DE946" s="161"/>
      <c r="DF946" s="166">
        <f>IF(PMKAFAAPAYER[[#This Row],[ ]]="Payé",PMKAFAAPAYER[[#This Row],[15.10.2025]],0)</f>
        <v>0</v>
      </c>
      <c r="DG946" s="161"/>
      <c r="DH946" s="166">
        <f>IF(PMKAFAAPAYER[[#This Row],[ ]]="Payé",PMKAFAAPAYER[[#This Row],[22.10.2025]],0)</f>
        <v>0</v>
      </c>
      <c r="DI946" s="161"/>
      <c r="DJ946" s="176">
        <f>IF(PMKAFAAPAYER[[#This Row],[ ]]="Payé",PMKAFAAPAYER[[#This Row],[29.10.2025]],0)</f>
        <v>0</v>
      </c>
      <c r="DK946" s="18">
        <f t="shared" si="225"/>
        <v>0</v>
      </c>
      <c r="DL946" s="162"/>
      <c r="DM946" s="166">
        <f>IF(PMKAFAAPAYER[[#This Row],[ ]]="Payé",PMKAFAAPAYER[[#This Row],[05.11.2025]],0)</f>
        <v>0</v>
      </c>
      <c r="DN946" s="161"/>
      <c r="DO946" s="166">
        <f>IF(PMKAFAAPAYER[[#This Row],[ ]]="Payé",PMKAFAAPAYER[[#This Row],[12.11.2025]],0)</f>
        <v>0</v>
      </c>
      <c r="DP946" s="161"/>
      <c r="DQ946" s="166">
        <f>IF(PMKAFAAPAYER[[#This Row],[ ]]="Payé",PMKAFAAPAYER[[#This Row],[19.11.2025]],0)</f>
        <v>0</v>
      </c>
      <c r="DR946" s="161"/>
      <c r="DS946" s="176">
        <f>IF(PMKAFAAPAYER[[#This Row],[ ]]="Payé",PMKAFAAPAYER[[#This Row],[26.11.2025]],0)</f>
        <v>0</v>
      </c>
      <c r="DT946" s="17">
        <f t="shared" si="226"/>
        <v>0</v>
      </c>
      <c r="DU946" s="162"/>
      <c r="DV946" s="166">
        <f>IF(PMKAFAAPAYER[[#This Row],[ ]]="Payé",PMKAFAAPAYER[[#This Row],[03.12.2025]],0)</f>
        <v>0</v>
      </c>
      <c r="DW946" s="161"/>
      <c r="DX946" s="166">
        <f>IF(PMKAFAAPAYER[[#This Row],[ ]]="Payé",PMKAFAAPAYER[[#This Row],[10.12.2025]],0)</f>
        <v>0</v>
      </c>
      <c r="DY946" s="161"/>
      <c r="DZ946" s="166">
        <f>IF(PMKAFAAPAYER[[#This Row],[ ]]="Payé",PMKAFAAPAYER[[#This Row],[17.12.2025]],0)</f>
        <v>0</v>
      </c>
      <c r="EA946" s="161"/>
      <c r="EB946" s="166">
        <f>IF(PMKAFAAPAYER[[#This Row],[ ]]="Payé",PMKAFAAPAYER[[#This Row],[24.12.2025]],0)</f>
        <v>0</v>
      </c>
      <c r="EC946" s="161"/>
      <c r="ED946" s="176">
        <f>IF(PMKAFAAPAYER[[#This Row],[ ]]="Payé",PMKAFAAPAYER[[#This Row],[31.12.2025]],0)</f>
        <v>0</v>
      </c>
      <c r="EE946" s="18">
        <f t="shared" si="227"/>
        <v>0</v>
      </c>
      <c r="EF946" s="11">
        <f t="shared" si="228"/>
        <v>0</v>
      </c>
      <c r="EG946" s="16">
        <f>+PMKAFAAPAYER[[#This Row],[CHF]]-PMKAFAAPAYER[[#This Row],[T2025]]</f>
        <v>0</v>
      </c>
    </row>
    <row r="947" spans="1:137" x14ac:dyDescent="0.3">
      <c r="A947" s="9">
        <f t="shared" si="229"/>
        <v>942</v>
      </c>
      <c r="B947" s="250"/>
      <c r="C947" s="251"/>
      <c r="D947" s="252"/>
      <c r="E947" s="253"/>
      <c r="F947" s="265">
        <f t="shared" si="230"/>
        <v>0</v>
      </c>
      <c r="G947" s="254"/>
      <c r="H947" s="255"/>
      <c r="I947" s="256"/>
      <c r="J947" s="14"/>
      <c r="K947" s="14"/>
      <c r="L947" s="14"/>
      <c r="N947" s="15"/>
      <c r="P947" s="258"/>
      <c r="Q947" s="259"/>
      <c r="R947" s="260"/>
      <c r="S947" s="166">
        <f>IF(PMKAFAAPAYER[[#This Row],[ ]]="Payé",PMKAFAAPAYER[[#This Row],[02.01.2025]],0)</f>
        <v>0</v>
      </c>
      <c r="T947" s="234"/>
      <c r="U947" s="166">
        <f>IF(PMKAFAAPAYER[[#This Row],[ ]]="Payé",PMKAFAAPAYER[[#This Row],[09.01.2025]],0)</f>
        <v>0</v>
      </c>
      <c r="V947" s="234"/>
      <c r="W947" s="166">
        <f>IF(PMKAFAAPAYER[[#This Row],[ ]]="Payé",PMKAFAAPAYER[[#This Row],[16.01.2025]],0)</f>
        <v>0</v>
      </c>
      <c r="X947" s="234"/>
      <c r="Y947" s="166">
        <f>IF(PMKAFAAPAYER[[#This Row],[ ]]="Payé",PMKAFAAPAYER[[#This Row],[23.01.2025]],0)</f>
        <v>0</v>
      </c>
      <c r="Z947" s="234"/>
      <c r="AA947" s="176">
        <f>IF(PMKAFAAPAYER[[#This Row],[ ]]="Payé",PMKAFAAPAYER[[#This Row],[30.01.2025]],0)</f>
        <v>0</v>
      </c>
      <c r="AB947" s="32">
        <f t="shared" si="216"/>
        <v>0</v>
      </c>
      <c r="AC947" s="234"/>
      <c r="AD947" s="166">
        <f>IF(PMKAFAAPAYER[[#This Row],[ ]]="Payé",PMKAFAAPAYER[[#This Row],[06.02.2025]],0)</f>
        <v>0</v>
      </c>
      <c r="AE947" s="234"/>
      <c r="AF947" s="166">
        <f>IF(PMKAFAAPAYER[[#This Row],[ ]]="Payé",PMKAFAAPAYER[[#This Row],[13.02.2025]],0)</f>
        <v>0</v>
      </c>
      <c r="AG947" s="234"/>
      <c r="AH947" s="166">
        <f>IF(PMKAFAAPAYER[[#This Row],[ ]]="Payé",PMKAFAAPAYER[[#This Row],[20.02.2025]],0)</f>
        <v>0</v>
      </c>
      <c r="AI947" s="234"/>
      <c r="AJ947" s="176">
        <f>IF(PMKAFAAPAYER[[#This Row],[ ]]="Payé",PMKAFAAPAYER[[#This Row],[27.02.2025]],0)</f>
        <v>0</v>
      </c>
      <c r="AK947" s="47">
        <f t="shared" si="217"/>
        <v>0</v>
      </c>
      <c r="AL947" s="162"/>
      <c r="AM947" s="166">
        <f>IF(PMKAFAAPAYER[[#This Row],[ ]]="Payé",PMKAFAAPAYER[[#This Row],[05.03.2025]],0)</f>
        <v>0</v>
      </c>
      <c r="AN947" s="161"/>
      <c r="AO947" s="166">
        <f>IF(PMKAFAAPAYER[[#This Row],[ ]]="Payé",PMKAFAAPAYER[[#This Row],[12.03.2025]],0)</f>
        <v>0</v>
      </c>
      <c r="AP947" s="161"/>
      <c r="AQ947" s="166">
        <f>IF(PMKAFAAPAYER[[#This Row],[ ]]="Payé",PMKAFAAPAYER[[#This Row],[19.03.2025]],0)</f>
        <v>0</v>
      </c>
      <c r="AR947" s="161"/>
      <c r="AS947" s="176">
        <f>IF(PMKAFAAPAYER[[#This Row],[ ]]="Payé",PMKAFAAPAYER[[#This Row],[26.03.2025]],0)</f>
        <v>0</v>
      </c>
      <c r="AT947" s="17">
        <f t="shared" si="218"/>
        <v>0</v>
      </c>
      <c r="AU947" s="162"/>
      <c r="AV947" s="166">
        <f>IF(PMKAFAAPAYER[[#This Row],[ ]]="Payé",PMKAFAAPAYER[[#This Row],[02.04.2025]],0)</f>
        <v>0</v>
      </c>
      <c r="AW947" s="161"/>
      <c r="AX947" s="166">
        <f>IF(PMKAFAAPAYER[[#This Row],[ ]]="Payé",PMKAFAAPAYER[[#This Row],[09.04.2025]],0)</f>
        <v>0</v>
      </c>
      <c r="AY947" s="161"/>
      <c r="AZ947" s="166">
        <f>IF(PMKAFAAPAYER[[#This Row],[ ]]="Payé",PMKAFAAPAYER[[#This Row],[16.04.2025]],0)</f>
        <v>0</v>
      </c>
      <c r="BA947" s="161"/>
      <c r="BB947" s="166">
        <f>IF(PMKAFAAPAYER[[#This Row],[ ]]="Payé",PMKAFAAPAYER[[#This Row],[23.04.2025]],0)</f>
        <v>0</v>
      </c>
      <c r="BC947" s="161"/>
      <c r="BD947" s="176">
        <f>IF(PMKAFAAPAYER[[#This Row],[ ]]="Payé",PMKAFAAPAYER[[#This Row],[30.04.2025]],0)</f>
        <v>0</v>
      </c>
      <c r="BE947" s="18">
        <f t="shared" si="219"/>
        <v>0</v>
      </c>
      <c r="BF947" s="162"/>
      <c r="BG947" s="166">
        <f>IF(PMKAFAAPAYER[[#This Row],[ ]]="Payé",PMKAFAAPAYER[[#This Row],[07.05.2025]],0)</f>
        <v>0</v>
      </c>
      <c r="BH947" s="161"/>
      <c r="BI947" s="166">
        <f>IF(PMKAFAAPAYER[[#This Row],[ ]]="Payé",PMKAFAAPAYER[[#This Row],[14.05.2025]],0)</f>
        <v>0</v>
      </c>
      <c r="BJ947" s="161"/>
      <c r="BK947" s="166">
        <f>IF(PMKAFAAPAYER[[#This Row],[ ]]="Payé",PMKAFAAPAYER[[#This Row],[21.05.2025]],0)</f>
        <v>0</v>
      </c>
      <c r="BL947" s="161"/>
      <c r="BM947" s="176">
        <f>IF(PMKAFAAPAYER[[#This Row],[ ]]="Payé",PMKAFAAPAYER[[#This Row],[28.05.2025]],0)</f>
        <v>0</v>
      </c>
      <c r="BN947" s="17">
        <f t="shared" si="220"/>
        <v>0</v>
      </c>
      <c r="BO947" s="162"/>
      <c r="BP947" s="166">
        <f>IF(PMKAFAAPAYER[[#This Row],[ ]]="Payé",PMKAFAAPAYER[[#This Row],[04.06.2025]],0)</f>
        <v>0</v>
      </c>
      <c r="BQ947" s="161"/>
      <c r="BR947" s="166">
        <f>IF(PMKAFAAPAYER[[#This Row],[ ]]="Payé",PMKAFAAPAYER[[#This Row],[11.06.2025]],0)</f>
        <v>0</v>
      </c>
      <c r="BS947" s="161"/>
      <c r="BT947" s="166">
        <f>IF(PMKAFAAPAYER[[#This Row],[ ]]="Payé",PMKAFAAPAYER[[#This Row],[18.06.2025]],0)</f>
        <v>0</v>
      </c>
      <c r="BU947" s="161"/>
      <c r="BV947" s="176">
        <f>IF(PMKAFAAPAYER[[#This Row],[ ]]="Payé",PMKAFAAPAYER[[#This Row],[25.06.2025]],0)</f>
        <v>0</v>
      </c>
      <c r="BW947" s="18">
        <f t="shared" si="221"/>
        <v>0</v>
      </c>
      <c r="BX947" s="162"/>
      <c r="BY947" s="166">
        <f>IF(PMKAFAAPAYER[[#This Row],[ ]]="Payé",PMKAFAAPAYER[[#This Row],[02.07.2025]],0)</f>
        <v>0</v>
      </c>
      <c r="BZ947" s="161"/>
      <c r="CA947" s="166">
        <f>IF(PMKAFAAPAYER[[#This Row],[ ]]="Payé",PMKAFAAPAYER[[#This Row],[09.07.2025]],0)</f>
        <v>0</v>
      </c>
      <c r="CB947" s="161"/>
      <c r="CC947" s="166">
        <f>IF(PMKAFAAPAYER[[#This Row],[ ]]="Payé",PMKAFAAPAYER[[#This Row],[16.07.2025]],0)</f>
        <v>0</v>
      </c>
      <c r="CD947" s="161"/>
      <c r="CE947" s="166">
        <f>IF(PMKAFAAPAYER[[#This Row],[ ]]="Payé",PMKAFAAPAYER[[#This Row],[23.07.2025]],0)</f>
        <v>0</v>
      </c>
      <c r="CF947" s="161"/>
      <c r="CG947" s="176">
        <f>IF(PMKAFAAPAYER[[#This Row],[ ]]="Payé",PMKAFAAPAYER[[#This Row],[30.07.2025]],0)</f>
        <v>0</v>
      </c>
      <c r="CH947" s="17">
        <f t="shared" si="222"/>
        <v>0</v>
      </c>
      <c r="CI947" s="162"/>
      <c r="CJ947" s="166">
        <f>IF(PMKAFAAPAYER[[#This Row],[ ]]="Payé",PMKAFAAPAYER[[#This Row],[06.08.2025]],0)</f>
        <v>0</v>
      </c>
      <c r="CK947" s="161"/>
      <c r="CL947" s="166">
        <f>IF(PMKAFAAPAYER[[#This Row],[ ]]="Payé",PMKAFAAPAYER[[#This Row],[13.08.2025]],0)</f>
        <v>0</v>
      </c>
      <c r="CM947" s="161"/>
      <c r="CN947" s="166">
        <f>IF(PMKAFAAPAYER[[#This Row],[ ]]="Payé",PMKAFAAPAYER[[#This Row],[20.08.2025]],0)</f>
        <v>0</v>
      </c>
      <c r="CO947" s="161"/>
      <c r="CP947" s="176">
        <f>IF(PMKAFAAPAYER[[#This Row],[ ]]="Payé",PMKAFAAPAYER[[#This Row],[27.08.2025]],0)</f>
        <v>0</v>
      </c>
      <c r="CQ947" s="18">
        <f t="shared" si="223"/>
        <v>0</v>
      </c>
      <c r="CR947" s="162"/>
      <c r="CS947" s="166">
        <f>IF(PMKAFAAPAYER[[#This Row],[ ]]="Payé",PMKAFAAPAYER[[#This Row],[03.09.2025]],0)</f>
        <v>0</v>
      </c>
      <c r="CT947" s="161"/>
      <c r="CU947" s="166">
        <f>IF(PMKAFAAPAYER[[#This Row],[ ]]="Payé",PMKAFAAPAYER[[#This Row],[10.09.2025]],0)</f>
        <v>0</v>
      </c>
      <c r="CV947" s="161"/>
      <c r="CW947" s="166">
        <f>IF(PMKAFAAPAYER[[#This Row],[ ]]="Payé",PMKAFAAPAYER[[#This Row],[17.09.2025]],0)</f>
        <v>0</v>
      </c>
      <c r="CX947" s="161"/>
      <c r="CY947" s="176">
        <f>IF(PMKAFAAPAYER[[#This Row],[ ]]="Payé",PMKAFAAPAYER[[#This Row],[24.09.2025]],0)</f>
        <v>0</v>
      </c>
      <c r="CZ947" s="17">
        <f t="shared" si="224"/>
        <v>0</v>
      </c>
      <c r="DA947" s="162"/>
      <c r="DB947" s="166">
        <f>IF(PMKAFAAPAYER[[#This Row],[ ]]="Payé",PMKAFAAPAYER[[#This Row],[01.10.2025]],0)</f>
        <v>0</v>
      </c>
      <c r="DC947" s="161"/>
      <c r="DD947" s="166">
        <f>IF(PMKAFAAPAYER[[#This Row],[ ]]="Payé",PMKAFAAPAYER[[#This Row],[08.10.2025]],0)</f>
        <v>0</v>
      </c>
      <c r="DE947" s="161"/>
      <c r="DF947" s="166">
        <f>IF(PMKAFAAPAYER[[#This Row],[ ]]="Payé",PMKAFAAPAYER[[#This Row],[15.10.2025]],0)</f>
        <v>0</v>
      </c>
      <c r="DG947" s="161"/>
      <c r="DH947" s="166">
        <f>IF(PMKAFAAPAYER[[#This Row],[ ]]="Payé",PMKAFAAPAYER[[#This Row],[22.10.2025]],0)</f>
        <v>0</v>
      </c>
      <c r="DI947" s="161"/>
      <c r="DJ947" s="176">
        <f>IF(PMKAFAAPAYER[[#This Row],[ ]]="Payé",PMKAFAAPAYER[[#This Row],[29.10.2025]],0)</f>
        <v>0</v>
      </c>
      <c r="DK947" s="18">
        <f t="shared" si="225"/>
        <v>0</v>
      </c>
      <c r="DL947" s="162"/>
      <c r="DM947" s="166">
        <f>IF(PMKAFAAPAYER[[#This Row],[ ]]="Payé",PMKAFAAPAYER[[#This Row],[05.11.2025]],0)</f>
        <v>0</v>
      </c>
      <c r="DN947" s="161"/>
      <c r="DO947" s="166">
        <f>IF(PMKAFAAPAYER[[#This Row],[ ]]="Payé",PMKAFAAPAYER[[#This Row],[12.11.2025]],0)</f>
        <v>0</v>
      </c>
      <c r="DP947" s="161"/>
      <c r="DQ947" s="166">
        <f>IF(PMKAFAAPAYER[[#This Row],[ ]]="Payé",PMKAFAAPAYER[[#This Row],[19.11.2025]],0)</f>
        <v>0</v>
      </c>
      <c r="DR947" s="161"/>
      <c r="DS947" s="176">
        <f>IF(PMKAFAAPAYER[[#This Row],[ ]]="Payé",PMKAFAAPAYER[[#This Row],[26.11.2025]],0)</f>
        <v>0</v>
      </c>
      <c r="DT947" s="17">
        <f t="shared" si="226"/>
        <v>0</v>
      </c>
      <c r="DU947" s="162"/>
      <c r="DV947" s="166">
        <f>IF(PMKAFAAPAYER[[#This Row],[ ]]="Payé",PMKAFAAPAYER[[#This Row],[03.12.2025]],0)</f>
        <v>0</v>
      </c>
      <c r="DW947" s="161"/>
      <c r="DX947" s="166">
        <f>IF(PMKAFAAPAYER[[#This Row],[ ]]="Payé",PMKAFAAPAYER[[#This Row],[10.12.2025]],0)</f>
        <v>0</v>
      </c>
      <c r="DY947" s="161"/>
      <c r="DZ947" s="166">
        <f>IF(PMKAFAAPAYER[[#This Row],[ ]]="Payé",PMKAFAAPAYER[[#This Row],[17.12.2025]],0)</f>
        <v>0</v>
      </c>
      <c r="EA947" s="161"/>
      <c r="EB947" s="166">
        <f>IF(PMKAFAAPAYER[[#This Row],[ ]]="Payé",PMKAFAAPAYER[[#This Row],[24.12.2025]],0)</f>
        <v>0</v>
      </c>
      <c r="EC947" s="161"/>
      <c r="ED947" s="176">
        <f>IF(PMKAFAAPAYER[[#This Row],[ ]]="Payé",PMKAFAAPAYER[[#This Row],[31.12.2025]],0)</f>
        <v>0</v>
      </c>
      <c r="EE947" s="18">
        <f t="shared" si="227"/>
        <v>0</v>
      </c>
      <c r="EF947" s="11">
        <f t="shared" si="228"/>
        <v>0</v>
      </c>
      <c r="EG947" s="16">
        <f>+PMKAFAAPAYER[[#This Row],[CHF]]-PMKAFAAPAYER[[#This Row],[T2025]]</f>
        <v>0</v>
      </c>
    </row>
    <row r="948" spans="1:137" x14ac:dyDescent="0.3">
      <c r="A948" s="9">
        <f t="shared" si="229"/>
        <v>943</v>
      </c>
      <c r="B948" s="250"/>
      <c r="C948" s="251"/>
      <c r="D948" s="252"/>
      <c r="E948" s="253"/>
      <c r="F948" s="265">
        <f t="shared" si="230"/>
        <v>0</v>
      </c>
      <c r="G948" s="254"/>
      <c r="H948" s="255"/>
      <c r="I948" s="256"/>
      <c r="J948" s="14"/>
      <c r="K948" s="14"/>
      <c r="L948" s="14"/>
      <c r="N948" s="15"/>
      <c r="P948" s="258"/>
      <c r="Q948" s="259"/>
      <c r="R948" s="260"/>
      <c r="S948" s="166">
        <f>IF(PMKAFAAPAYER[[#This Row],[ ]]="Payé",PMKAFAAPAYER[[#This Row],[02.01.2025]],0)</f>
        <v>0</v>
      </c>
      <c r="T948" s="234"/>
      <c r="U948" s="166">
        <f>IF(PMKAFAAPAYER[[#This Row],[ ]]="Payé",PMKAFAAPAYER[[#This Row],[09.01.2025]],0)</f>
        <v>0</v>
      </c>
      <c r="V948" s="234"/>
      <c r="W948" s="166">
        <f>IF(PMKAFAAPAYER[[#This Row],[ ]]="Payé",PMKAFAAPAYER[[#This Row],[16.01.2025]],0)</f>
        <v>0</v>
      </c>
      <c r="X948" s="234"/>
      <c r="Y948" s="166">
        <f>IF(PMKAFAAPAYER[[#This Row],[ ]]="Payé",PMKAFAAPAYER[[#This Row],[23.01.2025]],0)</f>
        <v>0</v>
      </c>
      <c r="Z948" s="234"/>
      <c r="AA948" s="176">
        <f>IF(PMKAFAAPAYER[[#This Row],[ ]]="Payé",PMKAFAAPAYER[[#This Row],[30.01.2025]],0)</f>
        <v>0</v>
      </c>
      <c r="AB948" s="32">
        <f t="shared" si="216"/>
        <v>0</v>
      </c>
      <c r="AC948" s="234"/>
      <c r="AD948" s="166">
        <f>IF(PMKAFAAPAYER[[#This Row],[ ]]="Payé",PMKAFAAPAYER[[#This Row],[06.02.2025]],0)</f>
        <v>0</v>
      </c>
      <c r="AE948" s="234"/>
      <c r="AF948" s="166">
        <f>IF(PMKAFAAPAYER[[#This Row],[ ]]="Payé",PMKAFAAPAYER[[#This Row],[13.02.2025]],0)</f>
        <v>0</v>
      </c>
      <c r="AG948" s="234"/>
      <c r="AH948" s="166">
        <f>IF(PMKAFAAPAYER[[#This Row],[ ]]="Payé",PMKAFAAPAYER[[#This Row],[20.02.2025]],0)</f>
        <v>0</v>
      </c>
      <c r="AI948" s="234"/>
      <c r="AJ948" s="176">
        <f>IF(PMKAFAAPAYER[[#This Row],[ ]]="Payé",PMKAFAAPAYER[[#This Row],[27.02.2025]],0)</f>
        <v>0</v>
      </c>
      <c r="AK948" s="47">
        <f t="shared" si="217"/>
        <v>0</v>
      </c>
      <c r="AL948" s="162"/>
      <c r="AM948" s="166">
        <f>IF(PMKAFAAPAYER[[#This Row],[ ]]="Payé",PMKAFAAPAYER[[#This Row],[05.03.2025]],0)</f>
        <v>0</v>
      </c>
      <c r="AN948" s="161"/>
      <c r="AO948" s="166">
        <f>IF(PMKAFAAPAYER[[#This Row],[ ]]="Payé",PMKAFAAPAYER[[#This Row],[12.03.2025]],0)</f>
        <v>0</v>
      </c>
      <c r="AP948" s="161"/>
      <c r="AQ948" s="166">
        <f>IF(PMKAFAAPAYER[[#This Row],[ ]]="Payé",PMKAFAAPAYER[[#This Row],[19.03.2025]],0)</f>
        <v>0</v>
      </c>
      <c r="AR948" s="161"/>
      <c r="AS948" s="176">
        <f>IF(PMKAFAAPAYER[[#This Row],[ ]]="Payé",PMKAFAAPAYER[[#This Row],[26.03.2025]],0)</f>
        <v>0</v>
      </c>
      <c r="AT948" s="17">
        <f t="shared" si="218"/>
        <v>0</v>
      </c>
      <c r="AU948" s="162"/>
      <c r="AV948" s="166">
        <f>IF(PMKAFAAPAYER[[#This Row],[ ]]="Payé",PMKAFAAPAYER[[#This Row],[02.04.2025]],0)</f>
        <v>0</v>
      </c>
      <c r="AW948" s="161"/>
      <c r="AX948" s="166">
        <f>IF(PMKAFAAPAYER[[#This Row],[ ]]="Payé",PMKAFAAPAYER[[#This Row],[09.04.2025]],0)</f>
        <v>0</v>
      </c>
      <c r="AY948" s="161"/>
      <c r="AZ948" s="166">
        <f>IF(PMKAFAAPAYER[[#This Row],[ ]]="Payé",PMKAFAAPAYER[[#This Row],[16.04.2025]],0)</f>
        <v>0</v>
      </c>
      <c r="BA948" s="161"/>
      <c r="BB948" s="166">
        <f>IF(PMKAFAAPAYER[[#This Row],[ ]]="Payé",PMKAFAAPAYER[[#This Row],[23.04.2025]],0)</f>
        <v>0</v>
      </c>
      <c r="BC948" s="161"/>
      <c r="BD948" s="176">
        <f>IF(PMKAFAAPAYER[[#This Row],[ ]]="Payé",PMKAFAAPAYER[[#This Row],[30.04.2025]],0)</f>
        <v>0</v>
      </c>
      <c r="BE948" s="18">
        <f t="shared" si="219"/>
        <v>0</v>
      </c>
      <c r="BF948" s="162"/>
      <c r="BG948" s="166">
        <f>IF(PMKAFAAPAYER[[#This Row],[ ]]="Payé",PMKAFAAPAYER[[#This Row],[07.05.2025]],0)</f>
        <v>0</v>
      </c>
      <c r="BH948" s="161"/>
      <c r="BI948" s="166">
        <f>IF(PMKAFAAPAYER[[#This Row],[ ]]="Payé",PMKAFAAPAYER[[#This Row],[14.05.2025]],0)</f>
        <v>0</v>
      </c>
      <c r="BJ948" s="161"/>
      <c r="BK948" s="166">
        <f>IF(PMKAFAAPAYER[[#This Row],[ ]]="Payé",PMKAFAAPAYER[[#This Row],[21.05.2025]],0)</f>
        <v>0</v>
      </c>
      <c r="BL948" s="161"/>
      <c r="BM948" s="176">
        <f>IF(PMKAFAAPAYER[[#This Row],[ ]]="Payé",PMKAFAAPAYER[[#This Row],[28.05.2025]],0)</f>
        <v>0</v>
      </c>
      <c r="BN948" s="17">
        <f t="shared" si="220"/>
        <v>0</v>
      </c>
      <c r="BO948" s="162"/>
      <c r="BP948" s="166">
        <f>IF(PMKAFAAPAYER[[#This Row],[ ]]="Payé",PMKAFAAPAYER[[#This Row],[04.06.2025]],0)</f>
        <v>0</v>
      </c>
      <c r="BQ948" s="161"/>
      <c r="BR948" s="166">
        <f>IF(PMKAFAAPAYER[[#This Row],[ ]]="Payé",PMKAFAAPAYER[[#This Row],[11.06.2025]],0)</f>
        <v>0</v>
      </c>
      <c r="BS948" s="161"/>
      <c r="BT948" s="166">
        <f>IF(PMKAFAAPAYER[[#This Row],[ ]]="Payé",PMKAFAAPAYER[[#This Row],[18.06.2025]],0)</f>
        <v>0</v>
      </c>
      <c r="BU948" s="161"/>
      <c r="BV948" s="176">
        <f>IF(PMKAFAAPAYER[[#This Row],[ ]]="Payé",PMKAFAAPAYER[[#This Row],[25.06.2025]],0)</f>
        <v>0</v>
      </c>
      <c r="BW948" s="18">
        <f t="shared" si="221"/>
        <v>0</v>
      </c>
      <c r="BX948" s="162"/>
      <c r="BY948" s="166">
        <f>IF(PMKAFAAPAYER[[#This Row],[ ]]="Payé",PMKAFAAPAYER[[#This Row],[02.07.2025]],0)</f>
        <v>0</v>
      </c>
      <c r="BZ948" s="161"/>
      <c r="CA948" s="166">
        <f>IF(PMKAFAAPAYER[[#This Row],[ ]]="Payé",PMKAFAAPAYER[[#This Row],[09.07.2025]],0)</f>
        <v>0</v>
      </c>
      <c r="CB948" s="161"/>
      <c r="CC948" s="166">
        <f>IF(PMKAFAAPAYER[[#This Row],[ ]]="Payé",PMKAFAAPAYER[[#This Row],[16.07.2025]],0)</f>
        <v>0</v>
      </c>
      <c r="CD948" s="161"/>
      <c r="CE948" s="166">
        <f>IF(PMKAFAAPAYER[[#This Row],[ ]]="Payé",PMKAFAAPAYER[[#This Row],[23.07.2025]],0)</f>
        <v>0</v>
      </c>
      <c r="CF948" s="161"/>
      <c r="CG948" s="176">
        <f>IF(PMKAFAAPAYER[[#This Row],[ ]]="Payé",PMKAFAAPAYER[[#This Row],[30.07.2025]],0)</f>
        <v>0</v>
      </c>
      <c r="CH948" s="17">
        <f t="shared" si="222"/>
        <v>0</v>
      </c>
      <c r="CI948" s="162"/>
      <c r="CJ948" s="166">
        <f>IF(PMKAFAAPAYER[[#This Row],[ ]]="Payé",PMKAFAAPAYER[[#This Row],[06.08.2025]],0)</f>
        <v>0</v>
      </c>
      <c r="CK948" s="161"/>
      <c r="CL948" s="166">
        <f>IF(PMKAFAAPAYER[[#This Row],[ ]]="Payé",PMKAFAAPAYER[[#This Row],[13.08.2025]],0)</f>
        <v>0</v>
      </c>
      <c r="CM948" s="161"/>
      <c r="CN948" s="166">
        <f>IF(PMKAFAAPAYER[[#This Row],[ ]]="Payé",PMKAFAAPAYER[[#This Row],[20.08.2025]],0)</f>
        <v>0</v>
      </c>
      <c r="CO948" s="161"/>
      <c r="CP948" s="176">
        <f>IF(PMKAFAAPAYER[[#This Row],[ ]]="Payé",PMKAFAAPAYER[[#This Row],[27.08.2025]],0)</f>
        <v>0</v>
      </c>
      <c r="CQ948" s="18">
        <f t="shared" si="223"/>
        <v>0</v>
      </c>
      <c r="CR948" s="162"/>
      <c r="CS948" s="166">
        <f>IF(PMKAFAAPAYER[[#This Row],[ ]]="Payé",PMKAFAAPAYER[[#This Row],[03.09.2025]],0)</f>
        <v>0</v>
      </c>
      <c r="CT948" s="161"/>
      <c r="CU948" s="166">
        <f>IF(PMKAFAAPAYER[[#This Row],[ ]]="Payé",PMKAFAAPAYER[[#This Row],[10.09.2025]],0)</f>
        <v>0</v>
      </c>
      <c r="CV948" s="161"/>
      <c r="CW948" s="166">
        <f>IF(PMKAFAAPAYER[[#This Row],[ ]]="Payé",PMKAFAAPAYER[[#This Row],[17.09.2025]],0)</f>
        <v>0</v>
      </c>
      <c r="CX948" s="161"/>
      <c r="CY948" s="176">
        <f>IF(PMKAFAAPAYER[[#This Row],[ ]]="Payé",PMKAFAAPAYER[[#This Row],[24.09.2025]],0)</f>
        <v>0</v>
      </c>
      <c r="CZ948" s="17">
        <f t="shared" si="224"/>
        <v>0</v>
      </c>
      <c r="DA948" s="162"/>
      <c r="DB948" s="166">
        <f>IF(PMKAFAAPAYER[[#This Row],[ ]]="Payé",PMKAFAAPAYER[[#This Row],[01.10.2025]],0)</f>
        <v>0</v>
      </c>
      <c r="DC948" s="161"/>
      <c r="DD948" s="166">
        <f>IF(PMKAFAAPAYER[[#This Row],[ ]]="Payé",PMKAFAAPAYER[[#This Row],[08.10.2025]],0)</f>
        <v>0</v>
      </c>
      <c r="DE948" s="161"/>
      <c r="DF948" s="166">
        <f>IF(PMKAFAAPAYER[[#This Row],[ ]]="Payé",PMKAFAAPAYER[[#This Row],[15.10.2025]],0)</f>
        <v>0</v>
      </c>
      <c r="DG948" s="161"/>
      <c r="DH948" s="166">
        <f>IF(PMKAFAAPAYER[[#This Row],[ ]]="Payé",PMKAFAAPAYER[[#This Row],[22.10.2025]],0)</f>
        <v>0</v>
      </c>
      <c r="DI948" s="161"/>
      <c r="DJ948" s="176">
        <f>IF(PMKAFAAPAYER[[#This Row],[ ]]="Payé",PMKAFAAPAYER[[#This Row],[29.10.2025]],0)</f>
        <v>0</v>
      </c>
      <c r="DK948" s="18">
        <f t="shared" si="225"/>
        <v>0</v>
      </c>
      <c r="DL948" s="162"/>
      <c r="DM948" s="166">
        <f>IF(PMKAFAAPAYER[[#This Row],[ ]]="Payé",PMKAFAAPAYER[[#This Row],[05.11.2025]],0)</f>
        <v>0</v>
      </c>
      <c r="DN948" s="161"/>
      <c r="DO948" s="166">
        <f>IF(PMKAFAAPAYER[[#This Row],[ ]]="Payé",PMKAFAAPAYER[[#This Row],[12.11.2025]],0)</f>
        <v>0</v>
      </c>
      <c r="DP948" s="161"/>
      <c r="DQ948" s="166">
        <f>IF(PMKAFAAPAYER[[#This Row],[ ]]="Payé",PMKAFAAPAYER[[#This Row],[19.11.2025]],0)</f>
        <v>0</v>
      </c>
      <c r="DR948" s="161"/>
      <c r="DS948" s="176">
        <f>IF(PMKAFAAPAYER[[#This Row],[ ]]="Payé",PMKAFAAPAYER[[#This Row],[26.11.2025]],0)</f>
        <v>0</v>
      </c>
      <c r="DT948" s="17">
        <f t="shared" si="226"/>
        <v>0</v>
      </c>
      <c r="DU948" s="162"/>
      <c r="DV948" s="166">
        <f>IF(PMKAFAAPAYER[[#This Row],[ ]]="Payé",PMKAFAAPAYER[[#This Row],[03.12.2025]],0)</f>
        <v>0</v>
      </c>
      <c r="DW948" s="161"/>
      <c r="DX948" s="166">
        <f>IF(PMKAFAAPAYER[[#This Row],[ ]]="Payé",PMKAFAAPAYER[[#This Row],[10.12.2025]],0)</f>
        <v>0</v>
      </c>
      <c r="DY948" s="161"/>
      <c r="DZ948" s="166">
        <f>IF(PMKAFAAPAYER[[#This Row],[ ]]="Payé",PMKAFAAPAYER[[#This Row],[17.12.2025]],0)</f>
        <v>0</v>
      </c>
      <c r="EA948" s="161"/>
      <c r="EB948" s="166">
        <f>IF(PMKAFAAPAYER[[#This Row],[ ]]="Payé",PMKAFAAPAYER[[#This Row],[24.12.2025]],0)</f>
        <v>0</v>
      </c>
      <c r="EC948" s="161"/>
      <c r="ED948" s="176">
        <f>IF(PMKAFAAPAYER[[#This Row],[ ]]="Payé",PMKAFAAPAYER[[#This Row],[31.12.2025]],0)</f>
        <v>0</v>
      </c>
      <c r="EE948" s="18">
        <f t="shared" si="227"/>
        <v>0</v>
      </c>
      <c r="EF948" s="11">
        <f t="shared" si="228"/>
        <v>0</v>
      </c>
      <c r="EG948" s="16">
        <f>+PMKAFAAPAYER[[#This Row],[CHF]]-PMKAFAAPAYER[[#This Row],[T2025]]</f>
        <v>0</v>
      </c>
    </row>
    <row r="949" spans="1:137" x14ac:dyDescent="0.3">
      <c r="A949" s="9">
        <f t="shared" si="229"/>
        <v>944</v>
      </c>
      <c r="B949" s="250"/>
      <c r="C949" s="251"/>
      <c r="D949" s="252"/>
      <c r="E949" s="253"/>
      <c r="F949" s="265">
        <f t="shared" si="230"/>
        <v>0</v>
      </c>
      <c r="G949" s="254"/>
      <c r="H949" s="255"/>
      <c r="I949" s="256"/>
      <c r="J949" s="14"/>
      <c r="K949" s="14"/>
      <c r="L949" s="14"/>
      <c r="N949" s="15"/>
      <c r="P949" s="258"/>
      <c r="Q949" s="259"/>
      <c r="R949" s="260"/>
      <c r="S949" s="166">
        <f>IF(PMKAFAAPAYER[[#This Row],[ ]]="Payé",PMKAFAAPAYER[[#This Row],[02.01.2025]],0)</f>
        <v>0</v>
      </c>
      <c r="T949" s="234"/>
      <c r="U949" s="166">
        <f>IF(PMKAFAAPAYER[[#This Row],[ ]]="Payé",PMKAFAAPAYER[[#This Row],[09.01.2025]],0)</f>
        <v>0</v>
      </c>
      <c r="V949" s="234"/>
      <c r="W949" s="166">
        <f>IF(PMKAFAAPAYER[[#This Row],[ ]]="Payé",PMKAFAAPAYER[[#This Row],[16.01.2025]],0)</f>
        <v>0</v>
      </c>
      <c r="X949" s="234"/>
      <c r="Y949" s="166">
        <f>IF(PMKAFAAPAYER[[#This Row],[ ]]="Payé",PMKAFAAPAYER[[#This Row],[23.01.2025]],0)</f>
        <v>0</v>
      </c>
      <c r="Z949" s="234"/>
      <c r="AA949" s="176">
        <f>IF(PMKAFAAPAYER[[#This Row],[ ]]="Payé",PMKAFAAPAYER[[#This Row],[30.01.2025]],0)</f>
        <v>0</v>
      </c>
      <c r="AB949" s="32">
        <f t="shared" si="216"/>
        <v>0</v>
      </c>
      <c r="AC949" s="234"/>
      <c r="AD949" s="166">
        <f>IF(PMKAFAAPAYER[[#This Row],[ ]]="Payé",PMKAFAAPAYER[[#This Row],[06.02.2025]],0)</f>
        <v>0</v>
      </c>
      <c r="AE949" s="234"/>
      <c r="AF949" s="166">
        <f>IF(PMKAFAAPAYER[[#This Row],[ ]]="Payé",PMKAFAAPAYER[[#This Row],[13.02.2025]],0)</f>
        <v>0</v>
      </c>
      <c r="AG949" s="234"/>
      <c r="AH949" s="166">
        <f>IF(PMKAFAAPAYER[[#This Row],[ ]]="Payé",PMKAFAAPAYER[[#This Row],[20.02.2025]],0)</f>
        <v>0</v>
      </c>
      <c r="AI949" s="234"/>
      <c r="AJ949" s="176">
        <f>IF(PMKAFAAPAYER[[#This Row],[ ]]="Payé",PMKAFAAPAYER[[#This Row],[27.02.2025]],0)</f>
        <v>0</v>
      </c>
      <c r="AK949" s="47">
        <f t="shared" si="217"/>
        <v>0</v>
      </c>
      <c r="AL949" s="162"/>
      <c r="AM949" s="166">
        <f>IF(PMKAFAAPAYER[[#This Row],[ ]]="Payé",PMKAFAAPAYER[[#This Row],[05.03.2025]],0)</f>
        <v>0</v>
      </c>
      <c r="AN949" s="161"/>
      <c r="AO949" s="166">
        <f>IF(PMKAFAAPAYER[[#This Row],[ ]]="Payé",PMKAFAAPAYER[[#This Row],[12.03.2025]],0)</f>
        <v>0</v>
      </c>
      <c r="AP949" s="161"/>
      <c r="AQ949" s="166">
        <f>IF(PMKAFAAPAYER[[#This Row],[ ]]="Payé",PMKAFAAPAYER[[#This Row],[19.03.2025]],0)</f>
        <v>0</v>
      </c>
      <c r="AR949" s="161"/>
      <c r="AS949" s="176">
        <f>IF(PMKAFAAPAYER[[#This Row],[ ]]="Payé",PMKAFAAPAYER[[#This Row],[26.03.2025]],0)</f>
        <v>0</v>
      </c>
      <c r="AT949" s="17">
        <f t="shared" si="218"/>
        <v>0</v>
      </c>
      <c r="AU949" s="162"/>
      <c r="AV949" s="166">
        <f>IF(PMKAFAAPAYER[[#This Row],[ ]]="Payé",PMKAFAAPAYER[[#This Row],[02.04.2025]],0)</f>
        <v>0</v>
      </c>
      <c r="AW949" s="161"/>
      <c r="AX949" s="166">
        <f>IF(PMKAFAAPAYER[[#This Row],[ ]]="Payé",PMKAFAAPAYER[[#This Row],[09.04.2025]],0)</f>
        <v>0</v>
      </c>
      <c r="AY949" s="161"/>
      <c r="AZ949" s="166">
        <f>IF(PMKAFAAPAYER[[#This Row],[ ]]="Payé",PMKAFAAPAYER[[#This Row],[16.04.2025]],0)</f>
        <v>0</v>
      </c>
      <c r="BA949" s="161"/>
      <c r="BB949" s="166">
        <f>IF(PMKAFAAPAYER[[#This Row],[ ]]="Payé",PMKAFAAPAYER[[#This Row],[23.04.2025]],0)</f>
        <v>0</v>
      </c>
      <c r="BC949" s="161"/>
      <c r="BD949" s="176">
        <f>IF(PMKAFAAPAYER[[#This Row],[ ]]="Payé",PMKAFAAPAYER[[#This Row],[30.04.2025]],0)</f>
        <v>0</v>
      </c>
      <c r="BE949" s="18">
        <f t="shared" si="219"/>
        <v>0</v>
      </c>
      <c r="BF949" s="162"/>
      <c r="BG949" s="166">
        <f>IF(PMKAFAAPAYER[[#This Row],[ ]]="Payé",PMKAFAAPAYER[[#This Row],[07.05.2025]],0)</f>
        <v>0</v>
      </c>
      <c r="BH949" s="161"/>
      <c r="BI949" s="166">
        <f>IF(PMKAFAAPAYER[[#This Row],[ ]]="Payé",PMKAFAAPAYER[[#This Row],[14.05.2025]],0)</f>
        <v>0</v>
      </c>
      <c r="BJ949" s="161"/>
      <c r="BK949" s="166">
        <f>IF(PMKAFAAPAYER[[#This Row],[ ]]="Payé",PMKAFAAPAYER[[#This Row],[21.05.2025]],0)</f>
        <v>0</v>
      </c>
      <c r="BL949" s="161"/>
      <c r="BM949" s="176">
        <f>IF(PMKAFAAPAYER[[#This Row],[ ]]="Payé",PMKAFAAPAYER[[#This Row],[28.05.2025]],0)</f>
        <v>0</v>
      </c>
      <c r="BN949" s="17">
        <f t="shared" si="220"/>
        <v>0</v>
      </c>
      <c r="BO949" s="162"/>
      <c r="BP949" s="166">
        <f>IF(PMKAFAAPAYER[[#This Row],[ ]]="Payé",PMKAFAAPAYER[[#This Row],[04.06.2025]],0)</f>
        <v>0</v>
      </c>
      <c r="BQ949" s="161"/>
      <c r="BR949" s="166">
        <f>IF(PMKAFAAPAYER[[#This Row],[ ]]="Payé",PMKAFAAPAYER[[#This Row],[11.06.2025]],0)</f>
        <v>0</v>
      </c>
      <c r="BS949" s="161"/>
      <c r="BT949" s="166">
        <f>IF(PMKAFAAPAYER[[#This Row],[ ]]="Payé",PMKAFAAPAYER[[#This Row],[18.06.2025]],0)</f>
        <v>0</v>
      </c>
      <c r="BU949" s="161"/>
      <c r="BV949" s="176">
        <f>IF(PMKAFAAPAYER[[#This Row],[ ]]="Payé",PMKAFAAPAYER[[#This Row],[25.06.2025]],0)</f>
        <v>0</v>
      </c>
      <c r="BW949" s="18">
        <f t="shared" si="221"/>
        <v>0</v>
      </c>
      <c r="BX949" s="162"/>
      <c r="BY949" s="166">
        <f>IF(PMKAFAAPAYER[[#This Row],[ ]]="Payé",PMKAFAAPAYER[[#This Row],[02.07.2025]],0)</f>
        <v>0</v>
      </c>
      <c r="BZ949" s="161"/>
      <c r="CA949" s="166">
        <f>IF(PMKAFAAPAYER[[#This Row],[ ]]="Payé",PMKAFAAPAYER[[#This Row],[09.07.2025]],0)</f>
        <v>0</v>
      </c>
      <c r="CB949" s="161"/>
      <c r="CC949" s="166">
        <f>IF(PMKAFAAPAYER[[#This Row],[ ]]="Payé",PMKAFAAPAYER[[#This Row],[16.07.2025]],0)</f>
        <v>0</v>
      </c>
      <c r="CD949" s="161"/>
      <c r="CE949" s="166">
        <f>IF(PMKAFAAPAYER[[#This Row],[ ]]="Payé",PMKAFAAPAYER[[#This Row],[23.07.2025]],0)</f>
        <v>0</v>
      </c>
      <c r="CF949" s="161"/>
      <c r="CG949" s="176">
        <f>IF(PMKAFAAPAYER[[#This Row],[ ]]="Payé",PMKAFAAPAYER[[#This Row],[30.07.2025]],0)</f>
        <v>0</v>
      </c>
      <c r="CH949" s="17">
        <f t="shared" si="222"/>
        <v>0</v>
      </c>
      <c r="CI949" s="162"/>
      <c r="CJ949" s="166">
        <f>IF(PMKAFAAPAYER[[#This Row],[ ]]="Payé",PMKAFAAPAYER[[#This Row],[06.08.2025]],0)</f>
        <v>0</v>
      </c>
      <c r="CK949" s="161"/>
      <c r="CL949" s="166">
        <f>IF(PMKAFAAPAYER[[#This Row],[ ]]="Payé",PMKAFAAPAYER[[#This Row],[13.08.2025]],0)</f>
        <v>0</v>
      </c>
      <c r="CM949" s="161"/>
      <c r="CN949" s="166">
        <f>IF(PMKAFAAPAYER[[#This Row],[ ]]="Payé",PMKAFAAPAYER[[#This Row],[20.08.2025]],0)</f>
        <v>0</v>
      </c>
      <c r="CO949" s="161"/>
      <c r="CP949" s="176">
        <f>IF(PMKAFAAPAYER[[#This Row],[ ]]="Payé",PMKAFAAPAYER[[#This Row],[27.08.2025]],0)</f>
        <v>0</v>
      </c>
      <c r="CQ949" s="18">
        <f t="shared" si="223"/>
        <v>0</v>
      </c>
      <c r="CR949" s="162"/>
      <c r="CS949" s="166">
        <f>IF(PMKAFAAPAYER[[#This Row],[ ]]="Payé",PMKAFAAPAYER[[#This Row],[03.09.2025]],0)</f>
        <v>0</v>
      </c>
      <c r="CT949" s="161"/>
      <c r="CU949" s="166">
        <f>IF(PMKAFAAPAYER[[#This Row],[ ]]="Payé",PMKAFAAPAYER[[#This Row],[10.09.2025]],0)</f>
        <v>0</v>
      </c>
      <c r="CV949" s="161"/>
      <c r="CW949" s="166">
        <f>IF(PMKAFAAPAYER[[#This Row],[ ]]="Payé",PMKAFAAPAYER[[#This Row],[17.09.2025]],0)</f>
        <v>0</v>
      </c>
      <c r="CX949" s="161"/>
      <c r="CY949" s="176">
        <f>IF(PMKAFAAPAYER[[#This Row],[ ]]="Payé",PMKAFAAPAYER[[#This Row],[24.09.2025]],0)</f>
        <v>0</v>
      </c>
      <c r="CZ949" s="17">
        <f t="shared" si="224"/>
        <v>0</v>
      </c>
      <c r="DA949" s="162"/>
      <c r="DB949" s="166">
        <f>IF(PMKAFAAPAYER[[#This Row],[ ]]="Payé",PMKAFAAPAYER[[#This Row],[01.10.2025]],0)</f>
        <v>0</v>
      </c>
      <c r="DC949" s="161"/>
      <c r="DD949" s="166">
        <f>IF(PMKAFAAPAYER[[#This Row],[ ]]="Payé",PMKAFAAPAYER[[#This Row],[08.10.2025]],0)</f>
        <v>0</v>
      </c>
      <c r="DE949" s="161"/>
      <c r="DF949" s="166">
        <f>IF(PMKAFAAPAYER[[#This Row],[ ]]="Payé",PMKAFAAPAYER[[#This Row],[15.10.2025]],0)</f>
        <v>0</v>
      </c>
      <c r="DG949" s="161"/>
      <c r="DH949" s="166">
        <f>IF(PMKAFAAPAYER[[#This Row],[ ]]="Payé",PMKAFAAPAYER[[#This Row],[22.10.2025]],0)</f>
        <v>0</v>
      </c>
      <c r="DI949" s="161"/>
      <c r="DJ949" s="176">
        <f>IF(PMKAFAAPAYER[[#This Row],[ ]]="Payé",PMKAFAAPAYER[[#This Row],[29.10.2025]],0)</f>
        <v>0</v>
      </c>
      <c r="DK949" s="18">
        <f t="shared" si="225"/>
        <v>0</v>
      </c>
      <c r="DL949" s="162"/>
      <c r="DM949" s="166">
        <f>IF(PMKAFAAPAYER[[#This Row],[ ]]="Payé",PMKAFAAPAYER[[#This Row],[05.11.2025]],0)</f>
        <v>0</v>
      </c>
      <c r="DN949" s="161"/>
      <c r="DO949" s="166">
        <f>IF(PMKAFAAPAYER[[#This Row],[ ]]="Payé",PMKAFAAPAYER[[#This Row],[12.11.2025]],0)</f>
        <v>0</v>
      </c>
      <c r="DP949" s="161"/>
      <c r="DQ949" s="166">
        <f>IF(PMKAFAAPAYER[[#This Row],[ ]]="Payé",PMKAFAAPAYER[[#This Row],[19.11.2025]],0)</f>
        <v>0</v>
      </c>
      <c r="DR949" s="161"/>
      <c r="DS949" s="176">
        <f>IF(PMKAFAAPAYER[[#This Row],[ ]]="Payé",PMKAFAAPAYER[[#This Row],[26.11.2025]],0)</f>
        <v>0</v>
      </c>
      <c r="DT949" s="17">
        <f t="shared" si="226"/>
        <v>0</v>
      </c>
      <c r="DU949" s="162"/>
      <c r="DV949" s="166">
        <f>IF(PMKAFAAPAYER[[#This Row],[ ]]="Payé",PMKAFAAPAYER[[#This Row],[03.12.2025]],0)</f>
        <v>0</v>
      </c>
      <c r="DW949" s="161"/>
      <c r="DX949" s="166">
        <f>IF(PMKAFAAPAYER[[#This Row],[ ]]="Payé",PMKAFAAPAYER[[#This Row],[10.12.2025]],0)</f>
        <v>0</v>
      </c>
      <c r="DY949" s="161"/>
      <c r="DZ949" s="166">
        <f>IF(PMKAFAAPAYER[[#This Row],[ ]]="Payé",PMKAFAAPAYER[[#This Row],[17.12.2025]],0)</f>
        <v>0</v>
      </c>
      <c r="EA949" s="161"/>
      <c r="EB949" s="166">
        <f>IF(PMKAFAAPAYER[[#This Row],[ ]]="Payé",PMKAFAAPAYER[[#This Row],[24.12.2025]],0)</f>
        <v>0</v>
      </c>
      <c r="EC949" s="161"/>
      <c r="ED949" s="176">
        <f>IF(PMKAFAAPAYER[[#This Row],[ ]]="Payé",PMKAFAAPAYER[[#This Row],[31.12.2025]],0)</f>
        <v>0</v>
      </c>
      <c r="EE949" s="18">
        <f t="shared" si="227"/>
        <v>0</v>
      </c>
      <c r="EF949" s="11">
        <f t="shared" si="228"/>
        <v>0</v>
      </c>
      <c r="EG949" s="16">
        <f>+PMKAFAAPAYER[[#This Row],[CHF]]-PMKAFAAPAYER[[#This Row],[T2025]]</f>
        <v>0</v>
      </c>
    </row>
    <row r="950" spans="1:137" x14ac:dyDescent="0.3">
      <c r="A950" s="9">
        <f t="shared" si="229"/>
        <v>945</v>
      </c>
      <c r="B950" s="250"/>
      <c r="C950" s="251"/>
      <c r="D950" s="252"/>
      <c r="E950" s="253"/>
      <c r="F950" s="265">
        <f t="shared" si="230"/>
        <v>0</v>
      </c>
      <c r="G950" s="254"/>
      <c r="H950" s="255"/>
      <c r="I950" s="256"/>
      <c r="J950" s="14"/>
      <c r="K950" s="14"/>
      <c r="L950" s="14"/>
      <c r="N950" s="15"/>
      <c r="P950" s="258"/>
      <c r="Q950" s="259"/>
      <c r="R950" s="260"/>
      <c r="S950" s="166">
        <f>IF(PMKAFAAPAYER[[#This Row],[ ]]="Payé",PMKAFAAPAYER[[#This Row],[02.01.2025]],0)</f>
        <v>0</v>
      </c>
      <c r="T950" s="234"/>
      <c r="U950" s="166">
        <f>IF(PMKAFAAPAYER[[#This Row],[ ]]="Payé",PMKAFAAPAYER[[#This Row],[09.01.2025]],0)</f>
        <v>0</v>
      </c>
      <c r="V950" s="234"/>
      <c r="W950" s="166">
        <f>IF(PMKAFAAPAYER[[#This Row],[ ]]="Payé",PMKAFAAPAYER[[#This Row],[16.01.2025]],0)</f>
        <v>0</v>
      </c>
      <c r="X950" s="234"/>
      <c r="Y950" s="166">
        <f>IF(PMKAFAAPAYER[[#This Row],[ ]]="Payé",PMKAFAAPAYER[[#This Row],[23.01.2025]],0)</f>
        <v>0</v>
      </c>
      <c r="Z950" s="234"/>
      <c r="AA950" s="176">
        <f>IF(PMKAFAAPAYER[[#This Row],[ ]]="Payé",PMKAFAAPAYER[[#This Row],[30.01.2025]],0)</f>
        <v>0</v>
      </c>
      <c r="AB950" s="32">
        <f t="shared" si="216"/>
        <v>0</v>
      </c>
      <c r="AC950" s="234"/>
      <c r="AD950" s="166">
        <f>IF(PMKAFAAPAYER[[#This Row],[ ]]="Payé",PMKAFAAPAYER[[#This Row],[06.02.2025]],0)</f>
        <v>0</v>
      </c>
      <c r="AE950" s="234"/>
      <c r="AF950" s="166">
        <f>IF(PMKAFAAPAYER[[#This Row],[ ]]="Payé",PMKAFAAPAYER[[#This Row],[13.02.2025]],0)</f>
        <v>0</v>
      </c>
      <c r="AG950" s="234"/>
      <c r="AH950" s="166">
        <f>IF(PMKAFAAPAYER[[#This Row],[ ]]="Payé",PMKAFAAPAYER[[#This Row],[20.02.2025]],0)</f>
        <v>0</v>
      </c>
      <c r="AI950" s="234"/>
      <c r="AJ950" s="176">
        <f>IF(PMKAFAAPAYER[[#This Row],[ ]]="Payé",PMKAFAAPAYER[[#This Row],[27.02.2025]],0)</f>
        <v>0</v>
      </c>
      <c r="AK950" s="47">
        <f t="shared" si="217"/>
        <v>0</v>
      </c>
      <c r="AL950" s="162"/>
      <c r="AM950" s="166">
        <f>IF(PMKAFAAPAYER[[#This Row],[ ]]="Payé",PMKAFAAPAYER[[#This Row],[05.03.2025]],0)</f>
        <v>0</v>
      </c>
      <c r="AN950" s="161"/>
      <c r="AO950" s="166">
        <f>IF(PMKAFAAPAYER[[#This Row],[ ]]="Payé",PMKAFAAPAYER[[#This Row],[12.03.2025]],0)</f>
        <v>0</v>
      </c>
      <c r="AP950" s="161"/>
      <c r="AQ950" s="166">
        <f>IF(PMKAFAAPAYER[[#This Row],[ ]]="Payé",PMKAFAAPAYER[[#This Row],[19.03.2025]],0)</f>
        <v>0</v>
      </c>
      <c r="AR950" s="161"/>
      <c r="AS950" s="176">
        <f>IF(PMKAFAAPAYER[[#This Row],[ ]]="Payé",PMKAFAAPAYER[[#This Row],[26.03.2025]],0)</f>
        <v>0</v>
      </c>
      <c r="AT950" s="17">
        <f t="shared" si="218"/>
        <v>0</v>
      </c>
      <c r="AU950" s="162"/>
      <c r="AV950" s="166">
        <f>IF(PMKAFAAPAYER[[#This Row],[ ]]="Payé",PMKAFAAPAYER[[#This Row],[02.04.2025]],0)</f>
        <v>0</v>
      </c>
      <c r="AW950" s="161"/>
      <c r="AX950" s="166">
        <f>IF(PMKAFAAPAYER[[#This Row],[ ]]="Payé",PMKAFAAPAYER[[#This Row],[09.04.2025]],0)</f>
        <v>0</v>
      </c>
      <c r="AY950" s="161"/>
      <c r="AZ950" s="166">
        <f>IF(PMKAFAAPAYER[[#This Row],[ ]]="Payé",PMKAFAAPAYER[[#This Row],[16.04.2025]],0)</f>
        <v>0</v>
      </c>
      <c r="BA950" s="161"/>
      <c r="BB950" s="166">
        <f>IF(PMKAFAAPAYER[[#This Row],[ ]]="Payé",PMKAFAAPAYER[[#This Row],[23.04.2025]],0)</f>
        <v>0</v>
      </c>
      <c r="BC950" s="161"/>
      <c r="BD950" s="176">
        <f>IF(PMKAFAAPAYER[[#This Row],[ ]]="Payé",PMKAFAAPAYER[[#This Row],[30.04.2025]],0)</f>
        <v>0</v>
      </c>
      <c r="BE950" s="18">
        <f t="shared" si="219"/>
        <v>0</v>
      </c>
      <c r="BF950" s="162"/>
      <c r="BG950" s="166">
        <f>IF(PMKAFAAPAYER[[#This Row],[ ]]="Payé",PMKAFAAPAYER[[#This Row],[07.05.2025]],0)</f>
        <v>0</v>
      </c>
      <c r="BH950" s="161"/>
      <c r="BI950" s="166">
        <f>IF(PMKAFAAPAYER[[#This Row],[ ]]="Payé",PMKAFAAPAYER[[#This Row],[14.05.2025]],0)</f>
        <v>0</v>
      </c>
      <c r="BJ950" s="161"/>
      <c r="BK950" s="166">
        <f>IF(PMKAFAAPAYER[[#This Row],[ ]]="Payé",PMKAFAAPAYER[[#This Row],[21.05.2025]],0)</f>
        <v>0</v>
      </c>
      <c r="BL950" s="161"/>
      <c r="BM950" s="176">
        <f>IF(PMKAFAAPAYER[[#This Row],[ ]]="Payé",PMKAFAAPAYER[[#This Row],[28.05.2025]],0)</f>
        <v>0</v>
      </c>
      <c r="BN950" s="17">
        <f t="shared" si="220"/>
        <v>0</v>
      </c>
      <c r="BO950" s="162"/>
      <c r="BP950" s="166">
        <f>IF(PMKAFAAPAYER[[#This Row],[ ]]="Payé",PMKAFAAPAYER[[#This Row],[04.06.2025]],0)</f>
        <v>0</v>
      </c>
      <c r="BQ950" s="161"/>
      <c r="BR950" s="166">
        <f>IF(PMKAFAAPAYER[[#This Row],[ ]]="Payé",PMKAFAAPAYER[[#This Row],[11.06.2025]],0)</f>
        <v>0</v>
      </c>
      <c r="BS950" s="161"/>
      <c r="BT950" s="166">
        <f>IF(PMKAFAAPAYER[[#This Row],[ ]]="Payé",PMKAFAAPAYER[[#This Row],[18.06.2025]],0)</f>
        <v>0</v>
      </c>
      <c r="BU950" s="161"/>
      <c r="BV950" s="176">
        <f>IF(PMKAFAAPAYER[[#This Row],[ ]]="Payé",PMKAFAAPAYER[[#This Row],[25.06.2025]],0)</f>
        <v>0</v>
      </c>
      <c r="BW950" s="18">
        <f t="shared" si="221"/>
        <v>0</v>
      </c>
      <c r="BX950" s="162"/>
      <c r="BY950" s="166">
        <f>IF(PMKAFAAPAYER[[#This Row],[ ]]="Payé",PMKAFAAPAYER[[#This Row],[02.07.2025]],0)</f>
        <v>0</v>
      </c>
      <c r="BZ950" s="161"/>
      <c r="CA950" s="166">
        <f>IF(PMKAFAAPAYER[[#This Row],[ ]]="Payé",PMKAFAAPAYER[[#This Row],[09.07.2025]],0)</f>
        <v>0</v>
      </c>
      <c r="CB950" s="161"/>
      <c r="CC950" s="166">
        <f>IF(PMKAFAAPAYER[[#This Row],[ ]]="Payé",PMKAFAAPAYER[[#This Row],[16.07.2025]],0)</f>
        <v>0</v>
      </c>
      <c r="CD950" s="161"/>
      <c r="CE950" s="166">
        <f>IF(PMKAFAAPAYER[[#This Row],[ ]]="Payé",PMKAFAAPAYER[[#This Row],[23.07.2025]],0)</f>
        <v>0</v>
      </c>
      <c r="CF950" s="161"/>
      <c r="CG950" s="176">
        <f>IF(PMKAFAAPAYER[[#This Row],[ ]]="Payé",PMKAFAAPAYER[[#This Row],[30.07.2025]],0)</f>
        <v>0</v>
      </c>
      <c r="CH950" s="17">
        <f t="shared" si="222"/>
        <v>0</v>
      </c>
      <c r="CI950" s="162"/>
      <c r="CJ950" s="166">
        <f>IF(PMKAFAAPAYER[[#This Row],[ ]]="Payé",PMKAFAAPAYER[[#This Row],[06.08.2025]],0)</f>
        <v>0</v>
      </c>
      <c r="CK950" s="161"/>
      <c r="CL950" s="166">
        <f>IF(PMKAFAAPAYER[[#This Row],[ ]]="Payé",PMKAFAAPAYER[[#This Row],[13.08.2025]],0)</f>
        <v>0</v>
      </c>
      <c r="CM950" s="161"/>
      <c r="CN950" s="166">
        <f>IF(PMKAFAAPAYER[[#This Row],[ ]]="Payé",PMKAFAAPAYER[[#This Row],[20.08.2025]],0)</f>
        <v>0</v>
      </c>
      <c r="CO950" s="161"/>
      <c r="CP950" s="176">
        <f>IF(PMKAFAAPAYER[[#This Row],[ ]]="Payé",PMKAFAAPAYER[[#This Row],[27.08.2025]],0)</f>
        <v>0</v>
      </c>
      <c r="CQ950" s="18">
        <f t="shared" si="223"/>
        <v>0</v>
      </c>
      <c r="CR950" s="162"/>
      <c r="CS950" s="166">
        <f>IF(PMKAFAAPAYER[[#This Row],[ ]]="Payé",PMKAFAAPAYER[[#This Row],[03.09.2025]],0)</f>
        <v>0</v>
      </c>
      <c r="CT950" s="161"/>
      <c r="CU950" s="166">
        <f>IF(PMKAFAAPAYER[[#This Row],[ ]]="Payé",PMKAFAAPAYER[[#This Row],[10.09.2025]],0)</f>
        <v>0</v>
      </c>
      <c r="CV950" s="161"/>
      <c r="CW950" s="166">
        <f>IF(PMKAFAAPAYER[[#This Row],[ ]]="Payé",PMKAFAAPAYER[[#This Row],[17.09.2025]],0)</f>
        <v>0</v>
      </c>
      <c r="CX950" s="161"/>
      <c r="CY950" s="176">
        <f>IF(PMKAFAAPAYER[[#This Row],[ ]]="Payé",PMKAFAAPAYER[[#This Row],[24.09.2025]],0)</f>
        <v>0</v>
      </c>
      <c r="CZ950" s="17">
        <f t="shared" si="224"/>
        <v>0</v>
      </c>
      <c r="DA950" s="162"/>
      <c r="DB950" s="166">
        <f>IF(PMKAFAAPAYER[[#This Row],[ ]]="Payé",PMKAFAAPAYER[[#This Row],[01.10.2025]],0)</f>
        <v>0</v>
      </c>
      <c r="DC950" s="161"/>
      <c r="DD950" s="166">
        <f>IF(PMKAFAAPAYER[[#This Row],[ ]]="Payé",PMKAFAAPAYER[[#This Row],[08.10.2025]],0)</f>
        <v>0</v>
      </c>
      <c r="DE950" s="161"/>
      <c r="DF950" s="166">
        <f>IF(PMKAFAAPAYER[[#This Row],[ ]]="Payé",PMKAFAAPAYER[[#This Row],[15.10.2025]],0)</f>
        <v>0</v>
      </c>
      <c r="DG950" s="161"/>
      <c r="DH950" s="166">
        <f>IF(PMKAFAAPAYER[[#This Row],[ ]]="Payé",PMKAFAAPAYER[[#This Row],[22.10.2025]],0)</f>
        <v>0</v>
      </c>
      <c r="DI950" s="161"/>
      <c r="DJ950" s="176">
        <f>IF(PMKAFAAPAYER[[#This Row],[ ]]="Payé",PMKAFAAPAYER[[#This Row],[29.10.2025]],0)</f>
        <v>0</v>
      </c>
      <c r="DK950" s="18">
        <f t="shared" si="225"/>
        <v>0</v>
      </c>
      <c r="DL950" s="162"/>
      <c r="DM950" s="166">
        <f>IF(PMKAFAAPAYER[[#This Row],[ ]]="Payé",PMKAFAAPAYER[[#This Row],[05.11.2025]],0)</f>
        <v>0</v>
      </c>
      <c r="DN950" s="161"/>
      <c r="DO950" s="166">
        <f>IF(PMKAFAAPAYER[[#This Row],[ ]]="Payé",PMKAFAAPAYER[[#This Row],[12.11.2025]],0)</f>
        <v>0</v>
      </c>
      <c r="DP950" s="161"/>
      <c r="DQ950" s="166">
        <f>IF(PMKAFAAPAYER[[#This Row],[ ]]="Payé",PMKAFAAPAYER[[#This Row],[19.11.2025]],0)</f>
        <v>0</v>
      </c>
      <c r="DR950" s="161"/>
      <c r="DS950" s="176">
        <f>IF(PMKAFAAPAYER[[#This Row],[ ]]="Payé",PMKAFAAPAYER[[#This Row],[26.11.2025]],0)</f>
        <v>0</v>
      </c>
      <c r="DT950" s="17">
        <f t="shared" si="226"/>
        <v>0</v>
      </c>
      <c r="DU950" s="162"/>
      <c r="DV950" s="166">
        <f>IF(PMKAFAAPAYER[[#This Row],[ ]]="Payé",PMKAFAAPAYER[[#This Row],[03.12.2025]],0)</f>
        <v>0</v>
      </c>
      <c r="DW950" s="161"/>
      <c r="DX950" s="166">
        <f>IF(PMKAFAAPAYER[[#This Row],[ ]]="Payé",PMKAFAAPAYER[[#This Row],[10.12.2025]],0)</f>
        <v>0</v>
      </c>
      <c r="DY950" s="161"/>
      <c r="DZ950" s="166">
        <f>IF(PMKAFAAPAYER[[#This Row],[ ]]="Payé",PMKAFAAPAYER[[#This Row],[17.12.2025]],0)</f>
        <v>0</v>
      </c>
      <c r="EA950" s="161"/>
      <c r="EB950" s="166">
        <f>IF(PMKAFAAPAYER[[#This Row],[ ]]="Payé",PMKAFAAPAYER[[#This Row],[24.12.2025]],0)</f>
        <v>0</v>
      </c>
      <c r="EC950" s="161"/>
      <c r="ED950" s="176">
        <f>IF(PMKAFAAPAYER[[#This Row],[ ]]="Payé",PMKAFAAPAYER[[#This Row],[31.12.2025]],0)</f>
        <v>0</v>
      </c>
      <c r="EE950" s="18">
        <f t="shared" si="227"/>
        <v>0</v>
      </c>
      <c r="EF950" s="11">
        <f t="shared" si="228"/>
        <v>0</v>
      </c>
      <c r="EG950" s="16">
        <f>+PMKAFAAPAYER[[#This Row],[CHF]]-PMKAFAAPAYER[[#This Row],[T2025]]</f>
        <v>0</v>
      </c>
    </row>
    <row r="951" spans="1:137" x14ac:dyDescent="0.3">
      <c r="A951" s="9">
        <f t="shared" si="229"/>
        <v>946</v>
      </c>
      <c r="B951" s="250"/>
      <c r="C951" s="251"/>
      <c r="D951" s="252"/>
      <c r="E951" s="253"/>
      <c r="F951" s="265">
        <f t="shared" si="230"/>
        <v>0</v>
      </c>
      <c r="G951" s="254"/>
      <c r="H951" s="255"/>
      <c r="I951" s="256"/>
      <c r="J951" s="14"/>
      <c r="K951" s="14"/>
      <c r="L951" s="14"/>
      <c r="N951" s="15"/>
      <c r="P951" s="258"/>
      <c r="Q951" s="259"/>
      <c r="R951" s="260"/>
      <c r="S951" s="166">
        <f>IF(PMKAFAAPAYER[[#This Row],[ ]]="Payé",PMKAFAAPAYER[[#This Row],[02.01.2025]],0)</f>
        <v>0</v>
      </c>
      <c r="T951" s="234"/>
      <c r="U951" s="166">
        <f>IF(PMKAFAAPAYER[[#This Row],[ ]]="Payé",PMKAFAAPAYER[[#This Row],[09.01.2025]],0)</f>
        <v>0</v>
      </c>
      <c r="V951" s="234"/>
      <c r="W951" s="166">
        <f>IF(PMKAFAAPAYER[[#This Row],[ ]]="Payé",PMKAFAAPAYER[[#This Row],[16.01.2025]],0)</f>
        <v>0</v>
      </c>
      <c r="X951" s="234"/>
      <c r="Y951" s="166">
        <f>IF(PMKAFAAPAYER[[#This Row],[ ]]="Payé",PMKAFAAPAYER[[#This Row],[23.01.2025]],0)</f>
        <v>0</v>
      </c>
      <c r="Z951" s="234"/>
      <c r="AA951" s="176">
        <f>IF(PMKAFAAPAYER[[#This Row],[ ]]="Payé",PMKAFAAPAYER[[#This Row],[30.01.2025]],0)</f>
        <v>0</v>
      </c>
      <c r="AB951" s="32">
        <f t="shared" si="216"/>
        <v>0</v>
      </c>
      <c r="AC951" s="234"/>
      <c r="AD951" s="166">
        <f>IF(PMKAFAAPAYER[[#This Row],[ ]]="Payé",PMKAFAAPAYER[[#This Row],[06.02.2025]],0)</f>
        <v>0</v>
      </c>
      <c r="AE951" s="234"/>
      <c r="AF951" s="166">
        <f>IF(PMKAFAAPAYER[[#This Row],[ ]]="Payé",PMKAFAAPAYER[[#This Row],[13.02.2025]],0)</f>
        <v>0</v>
      </c>
      <c r="AG951" s="234"/>
      <c r="AH951" s="166">
        <f>IF(PMKAFAAPAYER[[#This Row],[ ]]="Payé",PMKAFAAPAYER[[#This Row],[20.02.2025]],0)</f>
        <v>0</v>
      </c>
      <c r="AI951" s="234"/>
      <c r="AJ951" s="176">
        <f>IF(PMKAFAAPAYER[[#This Row],[ ]]="Payé",PMKAFAAPAYER[[#This Row],[27.02.2025]],0)</f>
        <v>0</v>
      </c>
      <c r="AK951" s="47">
        <f t="shared" si="217"/>
        <v>0</v>
      </c>
      <c r="AL951" s="162"/>
      <c r="AM951" s="166">
        <f>IF(PMKAFAAPAYER[[#This Row],[ ]]="Payé",PMKAFAAPAYER[[#This Row],[05.03.2025]],0)</f>
        <v>0</v>
      </c>
      <c r="AN951" s="161"/>
      <c r="AO951" s="166">
        <f>IF(PMKAFAAPAYER[[#This Row],[ ]]="Payé",PMKAFAAPAYER[[#This Row],[12.03.2025]],0)</f>
        <v>0</v>
      </c>
      <c r="AP951" s="161"/>
      <c r="AQ951" s="166">
        <f>IF(PMKAFAAPAYER[[#This Row],[ ]]="Payé",PMKAFAAPAYER[[#This Row],[19.03.2025]],0)</f>
        <v>0</v>
      </c>
      <c r="AR951" s="161"/>
      <c r="AS951" s="176">
        <f>IF(PMKAFAAPAYER[[#This Row],[ ]]="Payé",PMKAFAAPAYER[[#This Row],[26.03.2025]],0)</f>
        <v>0</v>
      </c>
      <c r="AT951" s="17">
        <f t="shared" si="218"/>
        <v>0</v>
      </c>
      <c r="AU951" s="162"/>
      <c r="AV951" s="166">
        <f>IF(PMKAFAAPAYER[[#This Row],[ ]]="Payé",PMKAFAAPAYER[[#This Row],[02.04.2025]],0)</f>
        <v>0</v>
      </c>
      <c r="AW951" s="161"/>
      <c r="AX951" s="166">
        <f>IF(PMKAFAAPAYER[[#This Row],[ ]]="Payé",PMKAFAAPAYER[[#This Row],[09.04.2025]],0)</f>
        <v>0</v>
      </c>
      <c r="AY951" s="161"/>
      <c r="AZ951" s="166">
        <f>IF(PMKAFAAPAYER[[#This Row],[ ]]="Payé",PMKAFAAPAYER[[#This Row],[16.04.2025]],0)</f>
        <v>0</v>
      </c>
      <c r="BA951" s="161"/>
      <c r="BB951" s="166">
        <f>IF(PMKAFAAPAYER[[#This Row],[ ]]="Payé",PMKAFAAPAYER[[#This Row],[23.04.2025]],0)</f>
        <v>0</v>
      </c>
      <c r="BC951" s="161"/>
      <c r="BD951" s="176">
        <f>IF(PMKAFAAPAYER[[#This Row],[ ]]="Payé",PMKAFAAPAYER[[#This Row],[30.04.2025]],0)</f>
        <v>0</v>
      </c>
      <c r="BE951" s="18">
        <f t="shared" si="219"/>
        <v>0</v>
      </c>
      <c r="BF951" s="162"/>
      <c r="BG951" s="166">
        <f>IF(PMKAFAAPAYER[[#This Row],[ ]]="Payé",PMKAFAAPAYER[[#This Row],[07.05.2025]],0)</f>
        <v>0</v>
      </c>
      <c r="BH951" s="161"/>
      <c r="BI951" s="166">
        <f>IF(PMKAFAAPAYER[[#This Row],[ ]]="Payé",PMKAFAAPAYER[[#This Row],[14.05.2025]],0)</f>
        <v>0</v>
      </c>
      <c r="BJ951" s="161"/>
      <c r="BK951" s="166">
        <f>IF(PMKAFAAPAYER[[#This Row],[ ]]="Payé",PMKAFAAPAYER[[#This Row],[21.05.2025]],0)</f>
        <v>0</v>
      </c>
      <c r="BL951" s="161"/>
      <c r="BM951" s="176">
        <f>IF(PMKAFAAPAYER[[#This Row],[ ]]="Payé",PMKAFAAPAYER[[#This Row],[28.05.2025]],0)</f>
        <v>0</v>
      </c>
      <c r="BN951" s="17">
        <f t="shared" si="220"/>
        <v>0</v>
      </c>
      <c r="BO951" s="162"/>
      <c r="BP951" s="166">
        <f>IF(PMKAFAAPAYER[[#This Row],[ ]]="Payé",PMKAFAAPAYER[[#This Row],[04.06.2025]],0)</f>
        <v>0</v>
      </c>
      <c r="BQ951" s="161"/>
      <c r="BR951" s="166">
        <f>IF(PMKAFAAPAYER[[#This Row],[ ]]="Payé",PMKAFAAPAYER[[#This Row],[11.06.2025]],0)</f>
        <v>0</v>
      </c>
      <c r="BS951" s="161"/>
      <c r="BT951" s="166">
        <f>IF(PMKAFAAPAYER[[#This Row],[ ]]="Payé",PMKAFAAPAYER[[#This Row],[18.06.2025]],0)</f>
        <v>0</v>
      </c>
      <c r="BU951" s="161"/>
      <c r="BV951" s="176">
        <f>IF(PMKAFAAPAYER[[#This Row],[ ]]="Payé",PMKAFAAPAYER[[#This Row],[25.06.2025]],0)</f>
        <v>0</v>
      </c>
      <c r="BW951" s="18">
        <f t="shared" si="221"/>
        <v>0</v>
      </c>
      <c r="BX951" s="162"/>
      <c r="BY951" s="166">
        <f>IF(PMKAFAAPAYER[[#This Row],[ ]]="Payé",PMKAFAAPAYER[[#This Row],[02.07.2025]],0)</f>
        <v>0</v>
      </c>
      <c r="BZ951" s="161"/>
      <c r="CA951" s="166">
        <f>IF(PMKAFAAPAYER[[#This Row],[ ]]="Payé",PMKAFAAPAYER[[#This Row],[09.07.2025]],0)</f>
        <v>0</v>
      </c>
      <c r="CB951" s="161"/>
      <c r="CC951" s="166">
        <f>IF(PMKAFAAPAYER[[#This Row],[ ]]="Payé",PMKAFAAPAYER[[#This Row],[16.07.2025]],0)</f>
        <v>0</v>
      </c>
      <c r="CD951" s="161"/>
      <c r="CE951" s="166">
        <f>IF(PMKAFAAPAYER[[#This Row],[ ]]="Payé",PMKAFAAPAYER[[#This Row],[23.07.2025]],0)</f>
        <v>0</v>
      </c>
      <c r="CF951" s="161"/>
      <c r="CG951" s="176">
        <f>IF(PMKAFAAPAYER[[#This Row],[ ]]="Payé",PMKAFAAPAYER[[#This Row],[30.07.2025]],0)</f>
        <v>0</v>
      </c>
      <c r="CH951" s="17">
        <f t="shared" si="222"/>
        <v>0</v>
      </c>
      <c r="CI951" s="162"/>
      <c r="CJ951" s="166">
        <f>IF(PMKAFAAPAYER[[#This Row],[ ]]="Payé",PMKAFAAPAYER[[#This Row],[06.08.2025]],0)</f>
        <v>0</v>
      </c>
      <c r="CK951" s="161"/>
      <c r="CL951" s="166">
        <f>IF(PMKAFAAPAYER[[#This Row],[ ]]="Payé",PMKAFAAPAYER[[#This Row],[13.08.2025]],0)</f>
        <v>0</v>
      </c>
      <c r="CM951" s="161"/>
      <c r="CN951" s="166">
        <f>IF(PMKAFAAPAYER[[#This Row],[ ]]="Payé",PMKAFAAPAYER[[#This Row],[20.08.2025]],0)</f>
        <v>0</v>
      </c>
      <c r="CO951" s="161"/>
      <c r="CP951" s="176">
        <f>IF(PMKAFAAPAYER[[#This Row],[ ]]="Payé",PMKAFAAPAYER[[#This Row],[27.08.2025]],0)</f>
        <v>0</v>
      </c>
      <c r="CQ951" s="18">
        <f t="shared" si="223"/>
        <v>0</v>
      </c>
      <c r="CR951" s="162"/>
      <c r="CS951" s="166">
        <f>IF(PMKAFAAPAYER[[#This Row],[ ]]="Payé",PMKAFAAPAYER[[#This Row],[03.09.2025]],0)</f>
        <v>0</v>
      </c>
      <c r="CT951" s="161"/>
      <c r="CU951" s="166">
        <f>IF(PMKAFAAPAYER[[#This Row],[ ]]="Payé",PMKAFAAPAYER[[#This Row],[10.09.2025]],0)</f>
        <v>0</v>
      </c>
      <c r="CV951" s="161"/>
      <c r="CW951" s="166">
        <f>IF(PMKAFAAPAYER[[#This Row],[ ]]="Payé",PMKAFAAPAYER[[#This Row],[17.09.2025]],0)</f>
        <v>0</v>
      </c>
      <c r="CX951" s="161"/>
      <c r="CY951" s="176">
        <f>IF(PMKAFAAPAYER[[#This Row],[ ]]="Payé",PMKAFAAPAYER[[#This Row],[24.09.2025]],0)</f>
        <v>0</v>
      </c>
      <c r="CZ951" s="17">
        <f t="shared" si="224"/>
        <v>0</v>
      </c>
      <c r="DA951" s="162"/>
      <c r="DB951" s="166">
        <f>IF(PMKAFAAPAYER[[#This Row],[ ]]="Payé",PMKAFAAPAYER[[#This Row],[01.10.2025]],0)</f>
        <v>0</v>
      </c>
      <c r="DC951" s="161"/>
      <c r="DD951" s="166">
        <f>IF(PMKAFAAPAYER[[#This Row],[ ]]="Payé",PMKAFAAPAYER[[#This Row],[08.10.2025]],0)</f>
        <v>0</v>
      </c>
      <c r="DE951" s="161"/>
      <c r="DF951" s="166">
        <f>IF(PMKAFAAPAYER[[#This Row],[ ]]="Payé",PMKAFAAPAYER[[#This Row],[15.10.2025]],0)</f>
        <v>0</v>
      </c>
      <c r="DG951" s="161"/>
      <c r="DH951" s="166">
        <f>IF(PMKAFAAPAYER[[#This Row],[ ]]="Payé",PMKAFAAPAYER[[#This Row],[22.10.2025]],0)</f>
        <v>0</v>
      </c>
      <c r="DI951" s="161"/>
      <c r="DJ951" s="176">
        <f>IF(PMKAFAAPAYER[[#This Row],[ ]]="Payé",PMKAFAAPAYER[[#This Row],[29.10.2025]],0)</f>
        <v>0</v>
      </c>
      <c r="DK951" s="18">
        <f t="shared" si="225"/>
        <v>0</v>
      </c>
      <c r="DL951" s="162"/>
      <c r="DM951" s="166">
        <f>IF(PMKAFAAPAYER[[#This Row],[ ]]="Payé",PMKAFAAPAYER[[#This Row],[05.11.2025]],0)</f>
        <v>0</v>
      </c>
      <c r="DN951" s="161"/>
      <c r="DO951" s="166">
        <f>IF(PMKAFAAPAYER[[#This Row],[ ]]="Payé",PMKAFAAPAYER[[#This Row],[12.11.2025]],0)</f>
        <v>0</v>
      </c>
      <c r="DP951" s="161"/>
      <c r="DQ951" s="166">
        <f>IF(PMKAFAAPAYER[[#This Row],[ ]]="Payé",PMKAFAAPAYER[[#This Row],[19.11.2025]],0)</f>
        <v>0</v>
      </c>
      <c r="DR951" s="161"/>
      <c r="DS951" s="176">
        <f>IF(PMKAFAAPAYER[[#This Row],[ ]]="Payé",PMKAFAAPAYER[[#This Row],[26.11.2025]],0)</f>
        <v>0</v>
      </c>
      <c r="DT951" s="17">
        <f t="shared" si="226"/>
        <v>0</v>
      </c>
      <c r="DU951" s="162"/>
      <c r="DV951" s="166">
        <f>IF(PMKAFAAPAYER[[#This Row],[ ]]="Payé",PMKAFAAPAYER[[#This Row],[03.12.2025]],0)</f>
        <v>0</v>
      </c>
      <c r="DW951" s="161"/>
      <c r="DX951" s="166">
        <f>IF(PMKAFAAPAYER[[#This Row],[ ]]="Payé",PMKAFAAPAYER[[#This Row],[10.12.2025]],0)</f>
        <v>0</v>
      </c>
      <c r="DY951" s="161"/>
      <c r="DZ951" s="166">
        <f>IF(PMKAFAAPAYER[[#This Row],[ ]]="Payé",PMKAFAAPAYER[[#This Row],[17.12.2025]],0)</f>
        <v>0</v>
      </c>
      <c r="EA951" s="161"/>
      <c r="EB951" s="166">
        <f>IF(PMKAFAAPAYER[[#This Row],[ ]]="Payé",PMKAFAAPAYER[[#This Row],[24.12.2025]],0)</f>
        <v>0</v>
      </c>
      <c r="EC951" s="161"/>
      <c r="ED951" s="176">
        <f>IF(PMKAFAAPAYER[[#This Row],[ ]]="Payé",PMKAFAAPAYER[[#This Row],[31.12.2025]],0)</f>
        <v>0</v>
      </c>
      <c r="EE951" s="18">
        <f t="shared" si="227"/>
        <v>0</v>
      </c>
      <c r="EF951" s="11">
        <f t="shared" si="228"/>
        <v>0</v>
      </c>
      <c r="EG951" s="16">
        <f>+PMKAFAAPAYER[[#This Row],[CHF]]-PMKAFAAPAYER[[#This Row],[T2025]]</f>
        <v>0</v>
      </c>
    </row>
    <row r="952" spans="1:137" x14ac:dyDescent="0.3">
      <c r="A952" s="9">
        <f t="shared" si="229"/>
        <v>947</v>
      </c>
      <c r="B952" s="250"/>
      <c r="C952" s="251"/>
      <c r="D952" s="252"/>
      <c r="E952" s="253"/>
      <c r="F952" s="265">
        <f t="shared" si="230"/>
        <v>0</v>
      </c>
      <c r="G952" s="254"/>
      <c r="H952" s="255"/>
      <c r="I952" s="256"/>
      <c r="J952" s="14"/>
      <c r="K952" s="14"/>
      <c r="L952" s="14"/>
      <c r="N952" s="15"/>
      <c r="P952" s="258"/>
      <c r="Q952" s="259"/>
      <c r="R952" s="260"/>
      <c r="S952" s="166">
        <f>IF(PMKAFAAPAYER[[#This Row],[ ]]="Payé",PMKAFAAPAYER[[#This Row],[02.01.2025]],0)</f>
        <v>0</v>
      </c>
      <c r="T952" s="234"/>
      <c r="U952" s="166">
        <f>IF(PMKAFAAPAYER[[#This Row],[ ]]="Payé",PMKAFAAPAYER[[#This Row],[09.01.2025]],0)</f>
        <v>0</v>
      </c>
      <c r="V952" s="234"/>
      <c r="W952" s="166">
        <f>IF(PMKAFAAPAYER[[#This Row],[ ]]="Payé",PMKAFAAPAYER[[#This Row],[16.01.2025]],0)</f>
        <v>0</v>
      </c>
      <c r="X952" s="234"/>
      <c r="Y952" s="166">
        <f>IF(PMKAFAAPAYER[[#This Row],[ ]]="Payé",PMKAFAAPAYER[[#This Row],[23.01.2025]],0)</f>
        <v>0</v>
      </c>
      <c r="Z952" s="234"/>
      <c r="AA952" s="176">
        <f>IF(PMKAFAAPAYER[[#This Row],[ ]]="Payé",PMKAFAAPAYER[[#This Row],[30.01.2025]],0)</f>
        <v>0</v>
      </c>
      <c r="AB952" s="32">
        <f t="shared" si="216"/>
        <v>0</v>
      </c>
      <c r="AC952" s="234"/>
      <c r="AD952" s="166">
        <f>IF(PMKAFAAPAYER[[#This Row],[ ]]="Payé",PMKAFAAPAYER[[#This Row],[06.02.2025]],0)</f>
        <v>0</v>
      </c>
      <c r="AE952" s="234"/>
      <c r="AF952" s="166">
        <f>IF(PMKAFAAPAYER[[#This Row],[ ]]="Payé",PMKAFAAPAYER[[#This Row],[13.02.2025]],0)</f>
        <v>0</v>
      </c>
      <c r="AG952" s="234"/>
      <c r="AH952" s="166">
        <f>IF(PMKAFAAPAYER[[#This Row],[ ]]="Payé",PMKAFAAPAYER[[#This Row],[20.02.2025]],0)</f>
        <v>0</v>
      </c>
      <c r="AI952" s="234"/>
      <c r="AJ952" s="176">
        <f>IF(PMKAFAAPAYER[[#This Row],[ ]]="Payé",PMKAFAAPAYER[[#This Row],[27.02.2025]],0)</f>
        <v>0</v>
      </c>
      <c r="AK952" s="47">
        <f t="shared" si="217"/>
        <v>0</v>
      </c>
      <c r="AL952" s="162"/>
      <c r="AM952" s="166">
        <f>IF(PMKAFAAPAYER[[#This Row],[ ]]="Payé",PMKAFAAPAYER[[#This Row],[05.03.2025]],0)</f>
        <v>0</v>
      </c>
      <c r="AN952" s="161"/>
      <c r="AO952" s="166">
        <f>IF(PMKAFAAPAYER[[#This Row],[ ]]="Payé",PMKAFAAPAYER[[#This Row],[12.03.2025]],0)</f>
        <v>0</v>
      </c>
      <c r="AP952" s="161"/>
      <c r="AQ952" s="166">
        <f>IF(PMKAFAAPAYER[[#This Row],[ ]]="Payé",PMKAFAAPAYER[[#This Row],[19.03.2025]],0)</f>
        <v>0</v>
      </c>
      <c r="AR952" s="161"/>
      <c r="AS952" s="176">
        <f>IF(PMKAFAAPAYER[[#This Row],[ ]]="Payé",PMKAFAAPAYER[[#This Row],[26.03.2025]],0)</f>
        <v>0</v>
      </c>
      <c r="AT952" s="17">
        <f t="shared" si="218"/>
        <v>0</v>
      </c>
      <c r="AU952" s="162"/>
      <c r="AV952" s="166">
        <f>IF(PMKAFAAPAYER[[#This Row],[ ]]="Payé",PMKAFAAPAYER[[#This Row],[02.04.2025]],0)</f>
        <v>0</v>
      </c>
      <c r="AW952" s="161"/>
      <c r="AX952" s="166">
        <f>IF(PMKAFAAPAYER[[#This Row],[ ]]="Payé",PMKAFAAPAYER[[#This Row],[09.04.2025]],0)</f>
        <v>0</v>
      </c>
      <c r="AY952" s="161"/>
      <c r="AZ952" s="166">
        <f>IF(PMKAFAAPAYER[[#This Row],[ ]]="Payé",PMKAFAAPAYER[[#This Row],[16.04.2025]],0)</f>
        <v>0</v>
      </c>
      <c r="BA952" s="161"/>
      <c r="BB952" s="166">
        <f>IF(PMKAFAAPAYER[[#This Row],[ ]]="Payé",PMKAFAAPAYER[[#This Row],[23.04.2025]],0)</f>
        <v>0</v>
      </c>
      <c r="BC952" s="161"/>
      <c r="BD952" s="176">
        <f>IF(PMKAFAAPAYER[[#This Row],[ ]]="Payé",PMKAFAAPAYER[[#This Row],[30.04.2025]],0)</f>
        <v>0</v>
      </c>
      <c r="BE952" s="18">
        <f t="shared" si="219"/>
        <v>0</v>
      </c>
      <c r="BF952" s="162"/>
      <c r="BG952" s="166">
        <f>IF(PMKAFAAPAYER[[#This Row],[ ]]="Payé",PMKAFAAPAYER[[#This Row],[07.05.2025]],0)</f>
        <v>0</v>
      </c>
      <c r="BH952" s="161"/>
      <c r="BI952" s="166">
        <f>IF(PMKAFAAPAYER[[#This Row],[ ]]="Payé",PMKAFAAPAYER[[#This Row],[14.05.2025]],0)</f>
        <v>0</v>
      </c>
      <c r="BJ952" s="161"/>
      <c r="BK952" s="166">
        <f>IF(PMKAFAAPAYER[[#This Row],[ ]]="Payé",PMKAFAAPAYER[[#This Row],[21.05.2025]],0)</f>
        <v>0</v>
      </c>
      <c r="BL952" s="161"/>
      <c r="BM952" s="176">
        <f>IF(PMKAFAAPAYER[[#This Row],[ ]]="Payé",PMKAFAAPAYER[[#This Row],[28.05.2025]],0)</f>
        <v>0</v>
      </c>
      <c r="BN952" s="17">
        <f t="shared" si="220"/>
        <v>0</v>
      </c>
      <c r="BO952" s="162"/>
      <c r="BP952" s="166">
        <f>IF(PMKAFAAPAYER[[#This Row],[ ]]="Payé",PMKAFAAPAYER[[#This Row],[04.06.2025]],0)</f>
        <v>0</v>
      </c>
      <c r="BQ952" s="161"/>
      <c r="BR952" s="166">
        <f>IF(PMKAFAAPAYER[[#This Row],[ ]]="Payé",PMKAFAAPAYER[[#This Row],[11.06.2025]],0)</f>
        <v>0</v>
      </c>
      <c r="BS952" s="161"/>
      <c r="BT952" s="166">
        <f>IF(PMKAFAAPAYER[[#This Row],[ ]]="Payé",PMKAFAAPAYER[[#This Row],[18.06.2025]],0)</f>
        <v>0</v>
      </c>
      <c r="BU952" s="161"/>
      <c r="BV952" s="176">
        <f>IF(PMKAFAAPAYER[[#This Row],[ ]]="Payé",PMKAFAAPAYER[[#This Row],[25.06.2025]],0)</f>
        <v>0</v>
      </c>
      <c r="BW952" s="18">
        <f t="shared" si="221"/>
        <v>0</v>
      </c>
      <c r="BX952" s="162"/>
      <c r="BY952" s="166">
        <f>IF(PMKAFAAPAYER[[#This Row],[ ]]="Payé",PMKAFAAPAYER[[#This Row],[02.07.2025]],0)</f>
        <v>0</v>
      </c>
      <c r="BZ952" s="161"/>
      <c r="CA952" s="166">
        <f>IF(PMKAFAAPAYER[[#This Row],[ ]]="Payé",PMKAFAAPAYER[[#This Row],[09.07.2025]],0)</f>
        <v>0</v>
      </c>
      <c r="CB952" s="161"/>
      <c r="CC952" s="166">
        <f>IF(PMKAFAAPAYER[[#This Row],[ ]]="Payé",PMKAFAAPAYER[[#This Row],[16.07.2025]],0)</f>
        <v>0</v>
      </c>
      <c r="CD952" s="161"/>
      <c r="CE952" s="166">
        <f>IF(PMKAFAAPAYER[[#This Row],[ ]]="Payé",PMKAFAAPAYER[[#This Row],[23.07.2025]],0)</f>
        <v>0</v>
      </c>
      <c r="CF952" s="161"/>
      <c r="CG952" s="176">
        <f>IF(PMKAFAAPAYER[[#This Row],[ ]]="Payé",PMKAFAAPAYER[[#This Row],[30.07.2025]],0)</f>
        <v>0</v>
      </c>
      <c r="CH952" s="17">
        <f t="shared" si="222"/>
        <v>0</v>
      </c>
      <c r="CI952" s="162"/>
      <c r="CJ952" s="166">
        <f>IF(PMKAFAAPAYER[[#This Row],[ ]]="Payé",PMKAFAAPAYER[[#This Row],[06.08.2025]],0)</f>
        <v>0</v>
      </c>
      <c r="CK952" s="161"/>
      <c r="CL952" s="166">
        <f>IF(PMKAFAAPAYER[[#This Row],[ ]]="Payé",PMKAFAAPAYER[[#This Row],[13.08.2025]],0)</f>
        <v>0</v>
      </c>
      <c r="CM952" s="161"/>
      <c r="CN952" s="166">
        <f>IF(PMKAFAAPAYER[[#This Row],[ ]]="Payé",PMKAFAAPAYER[[#This Row],[20.08.2025]],0)</f>
        <v>0</v>
      </c>
      <c r="CO952" s="161"/>
      <c r="CP952" s="176">
        <f>IF(PMKAFAAPAYER[[#This Row],[ ]]="Payé",PMKAFAAPAYER[[#This Row],[27.08.2025]],0)</f>
        <v>0</v>
      </c>
      <c r="CQ952" s="18">
        <f t="shared" si="223"/>
        <v>0</v>
      </c>
      <c r="CR952" s="162"/>
      <c r="CS952" s="166">
        <f>IF(PMKAFAAPAYER[[#This Row],[ ]]="Payé",PMKAFAAPAYER[[#This Row],[03.09.2025]],0)</f>
        <v>0</v>
      </c>
      <c r="CT952" s="161"/>
      <c r="CU952" s="166">
        <f>IF(PMKAFAAPAYER[[#This Row],[ ]]="Payé",PMKAFAAPAYER[[#This Row],[10.09.2025]],0)</f>
        <v>0</v>
      </c>
      <c r="CV952" s="161"/>
      <c r="CW952" s="166">
        <f>IF(PMKAFAAPAYER[[#This Row],[ ]]="Payé",PMKAFAAPAYER[[#This Row],[17.09.2025]],0)</f>
        <v>0</v>
      </c>
      <c r="CX952" s="161"/>
      <c r="CY952" s="176">
        <f>IF(PMKAFAAPAYER[[#This Row],[ ]]="Payé",PMKAFAAPAYER[[#This Row],[24.09.2025]],0)</f>
        <v>0</v>
      </c>
      <c r="CZ952" s="17">
        <f t="shared" si="224"/>
        <v>0</v>
      </c>
      <c r="DA952" s="162"/>
      <c r="DB952" s="166">
        <f>IF(PMKAFAAPAYER[[#This Row],[ ]]="Payé",PMKAFAAPAYER[[#This Row],[01.10.2025]],0)</f>
        <v>0</v>
      </c>
      <c r="DC952" s="161"/>
      <c r="DD952" s="166">
        <f>IF(PMKAFAAPAYER[[#This Row],[ ]]="Payé",PMKAFAAPAYER[[#This Row],[08.10.2025]],0)</f>
        <v>0</v>
      </c>
      <c r="DE952" s="161"/>
      <c r="DF952" s="166">
        <f>IF(PMKAFAAPAYER[[#This Row],[ ]]="Payé",PMKAFAAPAYER[[#This Row],[15.10.2025]],0)</f>
        <v>0</v>
      </c>
      <c r="DG952" s="161"/>
      <c r="DH952" s="166">
        <f>IF(PMKAFAAPAYER[[#This Row],[ ]]="Payé",PMKAFAAPAYER[[#This Row],[22.10.2025]],0)</f>
        <v>0</v>
      </c>
      <c r="DI952" s="161"/>
      <c r="DJ952" s="176">
        <f>IF(PMKAFAAPAYER[[#This Row],[ ]]="Payé",PMKAFAAPAYER[[#This Row],[29.10.2025]],0)</f>
        <v>0</v>
      </c>
      <c r="DK952" s="18">
        <f t="shared" si="225"/>
        <v>0</v>
      </c>
      <c r="DL952" s="162"/>
      <c r="DM952" s="166">
        <f>IF(PMKAFAAPAYER[[#This Row],[ ]]="Payé",PMKAFAAPAYER[[#This Row],[05.11.2025]],0)</f>
        <v>0</v>
      </c>
      <c r="DN952" s="161"/>
      <c r="DO952" s="166">
        <f>IF(PMKAFAAPAYER[[#This Row],[ ]]="Payé",PMKAFAAPAYER[[#This Row],[12.11.2025]],0)</f>
        <v>0</v>
      </c>
      <c r="DP952" s="161"/>
      <c r="DQ952" s="166">
        <f>IF(PMKAFAAPAYER[[#This Row],[ ]]="Payé",PMKAFAAPAYER[[#This Row],[19.11.2025]],0)</f>
        <v>0</v>
      </c>
      <c r="DR952" s="161"/>
      <c r="DS952" s="176">
        <f>IF(PMKAFAAPAYER[[#This Row],[ ]]="Payé",PMKAFAAPAYER[[#This Row],[26.11.2025]],0)</f>
        <v>0</v>
      </c>
      <c r="DT952" s="17">
        <f t="shared" si="226"/>
        <v>0</v>
      </c>
      <c r="DU952" s="162"/>
      <c r="DV952" s="166">
        <f>IF(PMKAFAAPAYER[[#This Row],[ ]]="Payé",PMKAFAAPAYER[[#This Row],[03.12.2025]],0)</f>
        <v>0</v>
      </c>
      <c r="DW952" s="161"/>
      <c r="DX952" s="166">
        <f>IF(PMKAFAAPAYER[[#This Row],[ ]]="Payé",PMKAFAAPAYER[[#This Row],[10.12.2025]],0)</f>
        <v>0</v>
      </c>
      <c r="DY952" s="161"/>
      <c r="DZ952" s="166">
        <f>IF(PMKAFAAPAYER[[#This Row],[ ]]="Payé",PMKAFAAPAYER[[#This Row],[17.12.2025]],0)</f>
        <v>0</v>
      </c>
      <c r="EA952" s="161"/>
      <c r="EB952" s="166">
        <f>IF(PMKAFAAPAYER[[#This Row],[ ]]="Payé",PMKAFAAPAYER[[#This Row],[24.12.2025]],0)</f>
        <v>0</v>
      </c>
      <c r="EC952" s="161"/>
      <c r="ED952" s="176">
        <f>IF(PMKAFAAPAYER[[#This Row],[ ]]="Payé",PMKAFAAPAYER[[#This Row],[31.12.2025]],0)</f>
        <v>0</v>
      </c>
      <c r="EE952" s="18">
        <f t="shared" si="227"/>
        <v>0</v>
      </c>
      <c r="EF952" s="11">
        <f t="shared" si="228"/>
        <v>0</v>
      </c>
      <c r="EG952" s="16">
        <f>+PMKAFAAPAYER[[#This Row],[CHF]]-PMKAFAAPAYER[[#This Row],[T2025]]</f>
        <v>0</v>
      </c>
    </row>
    <row r="953" spans="1:137" x14ac:dyDescent="0.3">
      <c r="A953" s="9">
        <f t="shared" si="229"/>
        <v>948</v>
      </c>
      <c r="B953" s="250"/>
      <c r="C953" s="251"/>
      <c r="D953" s="252"/>
      <c r="E953" s="253"/>
      <c r="F953" s="265">
        <f t="shared" si="230"/>
        <v>0</v>
      </c>
      <c r="G953" s="254"/>
      <c r="H953" s="255"/>
      <c r="I953" s="256"/>
      <c r="J953" s="14"/>
      <c r="K953" s="14"/>
      <c r="L953" s="14"/>
      <c r="N953" s="15"/>
      <c r="P953" s="258"/>
      <c r="Q953" s="259"/>
      <c r="R953" s="260"/>
      <c r="S953" s="166">
        <f>IF(PMKAFAAPAYER[[#This Row],[ ]]="Payé",PMKAFAAPAYER[[#This Row],[02.01.2025]],0)</f>
        <v>0</v>
      </c>
      <c r="T953" s="234"/>
      <c r="U953" s="166">
        <f>IF(PMKAFAAPAYER[[#This Row],[ ]]="Payé",PMKAFAAPAYER[[#This Row],[09.01.2025]],0)</f>
        <v>0</v>
      </c>
      <c r="V953" s="234"/>
      <c r="W953" s="166">
        <f>IF(PMKAFAAPAYER[[#This Row],[ ]]="Payé",PMKAFAAPAYER[[#This Row],[16.01.2025]],0)</f>
        <v>0</v>
      </c>
      <c r="X953" s="234"/>
      <c r="Y953" s="166">
        <f>IF(PMKAFAAPAYER[[#This Row],[ ]]="Payé",PMKAFAAPAYER[[#This Row],[23.01.2025]],0)</f>
        <v>0</v>
      </c>
      <c r="Z953" s="234"/>
      <c r="AA953" s="176">
        <f>IF(PMKAFAAPAYER[[#This Row],[ ]]="Payé",PMKAFAAPAYER[[#This Row],[30.01.2025]],0)</f>
        <v>0</v>
      </c>
      <c r="AB953" s="32">
        <f t="shared" si="216"/>
        <v>0</v>
      </c>
      <c r="AC953" s="234"/>
      <c r="AD953" s="166">
        <f>IF(PMKAFAAPAYER[[#This Row],[ ]]="Payé",PMKAFAAPAYER[[#This Row],[06.02.2025]],0)</f>
        <v>0</v>
      </c>
      <c r="AE953" s="234"/>
      <c r="AF953" s="166">
        <f>IF(PMKAFAAPAYER[[#This Row],[ ]]="Payé",PMKAFAAPAYER[[#This Row],[13.02.2025]],0)</f>
        <v>0</v>
      </c>
      <c r="AG953" s="234"/>
      <c r="AH953" s="166">
        <f>IF(PMKAFAAPAYER[[#This Row],[ ]]="Payé",PMKAFAAPAYER[[#This Row],[20.02.2025]],0)</f>
        <v>0</v>
      </c>
      <c r="AI953" s="234"/>
      <c r="AJ953" s="176">
        <f>IF(PMKAFAAPAYER[[#This Row],[ ]]="Payé",PMKAFAAPAYER[[#This Row],[27.02.2025]],0)</f>
        <v>0</v>
      </c>
      <c r="AK953" s="47">
        <f t="shared" si="217"/>
        <v>0</v>
      </c>
      <c r="AL953" s="162"/>
      <c r="AM953" s="166">
        <f>IF(PMKAFAAPAYER[[#This Row],[ ]]="Payé",PMKAFAAPAYER[[#This Row],[05.03.2025]],0)</f>
        <v>0</v>
      </c>
      <c r="AN953" s="161"/>
      <c r="AO953" s="166">
        <f>IF(PMKAFAAPAYER[[#This Row],[ ]]="Payé",PMKAFAAPAYER[[#This Row],[12.03.2025]],0)</f>
        <v>0</v>
      </c>
      <c r="AP953" s="161"/>
      <c r="AQ953" s="166">
        <f>IF(PMKAFAAPAYER[[#This Row],[ ]]="Payé",PMKAFAAPAYER[[#This Row],[19.03.2025]],0)</f>
        <v>0</v>
      </c>
      <c r="AR953" s="161"/>
      <c r="AS953" s="176">
        <f>IF(PMKAFAAPAYER[[#This Row],[ ]]="Payé",PMKAFAAPAYER[[#This Row],[26.03.2025]],0)</f>
        <v>0</v>
      </c>
      <c r="AT953" s="17">
        <f t="shared" si="218"/>
        <v>0</v>
      </c>
      <c r="AU953" s="162"/>
      <c r="AV953" s="166">
        <f>IF(PMKAFAAPAYER[[#This Row],[ ]]="Payé",PMKAFAAPAYER[[#This Row],[02.04.2025]],0)</f>
        <v>0</v>
      </c>
      <c r="AW953" s="161"/>
      <c r="AX953" s="166">
        <f>IF(PMKAFAAPAYER[[#This Row],[ ]]="Payé",PMKAFAAPAYER[[#This Row],[09.04.2025]],0)</f>
        <v>0</v>
      </c>
      <c r="AY953" s="161"/>
      <c r="AZ953" s="166">
        <f>IF(PMKAFAAPAYER[[#This Row],[ ]]="Payé",PMKAFAAPAYER[[#This Row],[16.04.2025]],0)</f>
        <v>0</v>
      </c>
      <c r="BA953" s="161"/>
      <c r="BB953" s="166">
        <f>IF(PMKAFAAPAYER[[#This Row],[ ]]="Payé",PMKAFAAPAYER[[#This Row],[23.04.2025]],0)</f>
        <v>0</v>
      </c>
      <c r="BC953" s="161"/>
      <c r="BD953" s="176">
        <f>IF(PMKAFAAPAYER[[#This Row],[ ]]="Payé",PMKAFAAPAYER[[#This Row],[30.04.2025]],0)</f>
        <v>0</v>
      </c>
      <c r="BE953" s="18">
        <f t="shared" si="219"/>
        <v>0</v>
      </c>
      <c r="BF953" s="162"/>
      <c r="BG953" s="166">
        <f>IF(PMKAFAAPAYER[[#This Row],[ ]]="Payé",PMKAFAAPAYER[[#This Row],[07.05.2025]],0)</f>
        <v>0</v>
      </c>
      <c r="BH953" s="161"/>
      <c r="BI953" s="166">
        <f>IF(PMKAFAAPAYER[[#This Row],[ ]]="Payé",PMKAFAAPAYER[[#This Row],[14.05.2025]],0)</f>
        <v>0</v>
      </c>
      <c r="BJ953" s="161"/>
      <c r="BK953" s="166">
        <f>IF(PMKAFAAPAYER[[#This Row],[ ]]="Payé",PMKAFAAPAYER[[#This Row],[21.05.2025]],0)</f>
        <v>0</v>
      </c>
      <c r="BL953" s="161"/>
      <c r="BM953" s="176">
        <f>IF(PMKAFAAPAYER[[#This Row],[ ]]="Payé",PMKAFAAPAYER[[#This Row],[28.05.2025]],0)</f>
        <v>0</v>
      </c>
      <c r="BN953" s="17">
        <f t="shared" si="220"/>
        <v>0</v>
      </c>
      <c r="BO953" s="162"/>
      <c r="BP953" s="166">
        <f>IF(PMKAFAAPAYER[[#This Row],[ ]]="Payé",PMKAFAAPAYER[[#This Row],[04.06.2025]],0)</f>
        <v>0</v>
      </c>
      <c r="BQ953" s="161"/>
      <c r="BR953" s="166">
        <f>IF(PMKAFAAPAYER[[#This Row],[ ]]="Payé",PMKAFAAPAYER[[#This Row],[11.06.2025]],0)</f>
        <v>0</v>
      </c>
      <c r="BS953" s="161"/>
      <c r="BT953" s="166">
        <f>IF(PMKAFAAPAYER[[#This Row],[ ]]="Payé",PMKAFAAPAYER[[#This Row],[18.06.2025]],0)</f>
        <v>0</v>
      </c>
      <c r="BU953" s="161"/>
      <c r="BV953" s="176">
        <f>IF(PMKAFAAPAYER[[#This Row],[ ]]="Payé",PMKAFAAPAYER[[#This Row],[25.06.2025]],0)</f>
        <v>0</v>
      </c>
      <c r="BW953" s="18">
        <f t="shared" si="221"/>
        <v>0</v>
      </c>
      <c r="BX953" s="162"/>
      <c r="BY953" s="166">
        <f>IF(PMKAFAAPAYER[[#This Row],[ ]]="Payé",PMKAFAAPAYER[[#This Row],[02.07.2025]],0)</f>
        <v>0</v>
      </c>
      <c r="BZ953" s="161"/>
      <c r="CA953" s="166">
        <f>IF(PMKAFAAPAYER[[#This Row],[ ]]="Payé",PMKAFAAPAYER[[#This Row],[09.07.2025]],0)</f>
        <v>0</v>
      </c>
      <c r="CB953" s="161"/>
      <c r="CC953" s="166">
        <f>IF(PMKAFAAPAYER[[#This Row],[ ]]="Payé",PMKAFAAPAYER[[#This Row],[16.07.2025]],0)</f>
        <v>0</v>
      </c>
      <c r="CD953" s="161"/>
      <c r="CE953" s="166">
        <f>IF(PMKAFAAPAYER[[#This Row],[ ]]="Payé",PMKAFAAPAYER[[#This Row],[23.07.2025]],0)</f>
        <v>0</v>
      </c>
      <c r="CF953" s="161"/>
      <c r="CG953" s="176">
        <f>IF(PMKAFAAPAYER[[#This Row],[ ]]="Payé",PMKAFAAPAYER[[#This Row],[30.07.2025]],0)</f>
        <v>0</v>
      </c>
      <c r="CH953" s="17">
        <f t="shared" si="222"/>
        <v>0</v>
      </c>
      <c r="CI953" s="162"/>
      <c r="CJ953" s="166">
        <f>IF(PMKAFAAPAYER[[#This Row],[ ]]="Payé",PMKAFAAPAYER[[#This Row],[06.08.2025]],0)</f>
        <v>0</v>
      </c>
      <c r="CK953" s="161"/>
      <c r="CL953" s="166">
        <f>IF(PMKAFAAPAYER[[#This Row],[ ]]="Payé",PMKAFAAPAYER[[#This Row],[13.08.2025]],0)</f>
        <v>0</v>
      </c>
      <c r="CM953" s="161"/>
      <c r="CN953" s="166">
        <f>IF(PMKAFAAPAYER[[#This Row],[ ]]="Payé",PMKAFAAPAYER[[#This Row],[20.08.2025]],0)</f>
        <v>0</v>
      </c>
      <c r="CO953" s="161"/>
      <c r="CP953" s="176">
        <f>IF(PMKAFAAPAYER[[#This Row],[ ]]="Payé",PMKAFAAPAYER[[#This Row],[27.08.2025]],0)</f>
        <v>0</v>
      </c>
      <c r="CQ953" s="18">
        <f t="shared" si="223"/>
        <v>0</v>
      </c>
      <c r="CR953" s="162"/>
      <c r="CS953" s="166">
        <f>IF(PMKAFAAPAYER[[#This Row],[ ]]="Payé",PMKAFAAPAYER[[#This Row],[03.09.2025]],0)</f>
        <v>0</v>
      </c>
      <c r="CT953" s="161"/>
      <c r="CU953" s="166">
        <f>IF(PMKAFAAPAYER[[#This Row],[ ]]="Payé",PMKAFAAPAYER[[#This Row],[10.09.2025]],0)</f>
        <v>0</v>
      </c>
      <c r="CV953" s="161"/>
      <c r="CW953" s="166">
        <f>IF(PMKAFAAPAYER[[#This Row],[ ]]="Payé",PMKAFAAPAYER[[#This Row],[17.09.2025]],0)</f>
        <v>0</v>
      </c>
      <c r="CX953" s="161"/>
      <c r="CY953" s="176">
        <f>IF(PMKAFAAPAYER[[#This Row],[ ]]="Payé",PMKAFAAPAYER[[#This Row],[24.09.2025]],0)</f>
        <v>0</v>
      </c>
      <c r="CZ953" s="17">
        <f t="shared" si="224"/>
        <v>0</v>
      </c>
      <c r="DA953" s="162"/>
      <c r="DB953" s="166">
        <f>IF(PMKAFAAPAYER[[#This Row],[ ]]="Payé",PMKAFAAPAYER[[#This Row],[01.10.2025]],0)</f>
        <v>0</v>
      </c>
      <c r="DC953" s="161"/>
      <c r="DD953" s="166">
        <f>IF(PMKAFAAPAYER[[#This Row],[ ]]="Payé",PMKAFAAPAYER[[#This Row],[08.10.2025]],0)</f>
        <v>0</v>
      </c>
      <c r="DE953" s="161"/>
      <c r="DF953" s="166">
        <f>IF(PMKAFAAPAYER[[#This Row],[ ]]="Payé",PMKAFAAPAYER[[#This Row],[15.10.2025]],0)</f>
        <v>0</v>
      </c>
      <c r="DG953" s="161"/>
      <c r="DH953" s="166">
        <f>IF(PMKAFAAPAYER[[#This Row],[ ]]="Payé",PMKAFAAPAYER[[#This Row],[22.10.2025]],0)</f>
        <v>0</v>
      </c>
      <c r="DI953" s="161"/>
      <c r="DJ953" s="176">
        <f>IF(PMKAFAAPAYER[[#This Row],[ ]]="Payé",PMKAFAAPAYER[[#This Row],[29.10.2025]],0)</f>
        <v>0</v>
      </c>
      <c r="DK953" s="18">
        <f t="shared" si="225"/>
        <v>0</v>
      </c>
      <c r="DL953" s="162"/>
      <c r="DM953" s="166">
        <f>IF(PMKAFAAPAYER[[#This Row],[ ]]="Payé",PMKAFAAPAYER[[#This Row],[05.11.2025]],0)</f>
        <v>0</v>
      </c>
      <c r="DN953" s="161"/>
      <c r="DO953" s="166">
        <f>IF(PMKAFAAPAYER[[#This Row],[ ]]="Payé",PMKAFAAPAYER[[#This Row],[12.11.2025]],0)</f>
        <v>0</v>
      </c>
      <c r="DP953" s="161"/>
      <c r="DQ953" s="166">
        <f>IF(PMKAFAAPAYER[[#This Row],[ ]]="Payé",PMKAFAAPAYER[[#This Row],[19.11.2025]],0)</f>
        <v>0</v>
      </c>
      <c r="DR953" s="161"/>
      <c r="DS953" s="176">
        <f>IF(PMKAFAAPAYER[[#This Row],[ ]]="Payé",PMKAFAAPAYER[[#This Row],[26.11.2025]],0)</f>
        <v>0</v>
      </c>
      <c r="DT953" s="17">
        <f t="shared" si="226"/>
        <v>0</v>
      </c>
      <c r="DU953" s="162"/>
      <c r="DV953" s="166">
        <f>IF(PMKAFAAPAYER[[#This Row],[ ]]="Payé",PMKAFAAPAYER[[#This Row],[03.12.2025]],0)</f>
        <v>0</v>
      </c>
      <c r="DW953" s="161"/>
      <c r="DX953" s="166">
        <f>IF(PMKAFAAPAYER[[#This Row],[ ]]="Payé",PMKAFAAPAYER[[#This Row],[10.12.2025]],0)</f>
        <v>0</v>
      </c>
      <c r="DY953" s="161"/>
      <c r="DZ953" s="166">
        <f>IF(PMKAFAAPAYER[[#This Row],[ ]]="Payé",PMKAFAAPAYER[[#This Row],[17.12.2025]],0)</f>
        <v>0</v>
      </c>
      <c r="EA953" s="161"/>
      <c r="EB953" s="166">
        <f>IF(PMKAFAAPAYER[[#This Row],[ ]]="Payé",PMKAFAAPAYER[[#This Row],[24.12.2025]],0)</f>
        <v>0</v>
      </c>
      <c r="EC953" s="161"/>
      <c r="ED953" s="176">
        <f>IF(PMKAFAAPAYER[[#This Row],[ ]]="Payé",PMKAFAAPAYER[[#This Row],[31.12.2025]],0)</f>
        <v>0</v>
      </c>
      <c r="EE953" s="18">
        <f t="shared" si="227"/>
        <v>0</v>
      </c>
      <c r="EF953" s="11">
        <f t="shared" si="228"/>
        <v>0</v>
      </c>
      <c r="EG953" s="16">
        <f>+PMKAFAAPAYER[[#This Row],[CHF]]-PMKAFAAPAYER[[#This Row],[T2025]]</f>
        <v>0</v>
      </c>
    </row>
    <row r="954" spans="1:137" x14ac:dyDescent="0.3">
      <c r="A954" s="9">
        <f t="shared" si="229"/>
        <v>949</v>
      </c>
      <c r="B954" s="250"/>
      <c r="C954" s="251"/>
      <c r="D954" s="252"/>
      <c r="E954" s="253"/>
      <c r="F954" s="265">
        <f t="shared" si="230"/>
        <v>0</v>
      </c>
      <c r="G954" s="254"/>
      <c r="H954" s="255"/>
      <c r="I954" s="256"/>
      <c r="J954" s="14"/>
      <c r="K954" s="14"/>
      <c r="L954" s="14"/>
      <c r="N954" s="15"/>
      <c r="P954" s="258"/>
      <c r="Q954" s="259"/>
      <c r="R954" s="260"/>
      <c r="S954" s="166">
        <f>IF(PMKAFAAPAYER[[#This Row],[ ]]="Payé",PMKAFAAPAYER[[#This Row],[02.01.2025]],0)</f>
        <v>0</v>
      </c>
      <c r="T954" s="234"/>
      <c r="U954" s="166">
        <f>IF(PMKAFAAPAYER[[#This Row],[ ]]="Payé",PMKAFAAPAYER[[#This Row],[09.01.2025]],0)</f>
        <v>0</v>
      </c>
      <c r="V954" s="234"/>
      <c r="W954" s="166">
        <f>IF(PMKAFAAPAYER[[#This Row],[ ]]="Payé",PMKAFAAPAYER[[#This Row],[16.01.2025]],0)</f>
        <v>0</v>
      </c>
      <c r="X954" s="234"/>
      <c r="Y954" s="166">
        <f>IF(PMKAFAAPAYER[[#This Row],[ ]]="Payé",PMKAFAAPAYER[[#This Row],[23.01.2025]],0)</f>
        <v>0</v>
      </c>
      <c r="Z954" s="234"/>
      <c r="AA954" s="176">
        <f>IF(PMKAFAAPAYER[[#This Row],[ ]]="Payé",PMKAFAAPAYER[[#This Row],[30.01.2025]],0)</f>
        <v>0</v>
      </c>
      <c r="AB954" s="32">
        <f t="shared" si="216"/>
        <v>0</v>
      </c>
      <c r="AC954" s="234"/>
      <c r="AD954" s="166">
        <f>IF(PMKAFAAPAYER[[#This Row],[ ]]="Payé",PMKAFAAPAYER[[#This Row],[06.02.2025]],0)</f>
        <v>0</v>
      </c>
      <c r="AE954" s="234"/>
      <c r="AF954" s="166">
        <f>IF(PMKAFAAPAYER[[#This Row],[ ]]="Payé",PMKAFAAPAYER[[#This Row],[13.02.2025]],0)</f>
        <v>0</v>
      </c>
      <c r="AG954" s="234"/>
      <c r="AH954" s="166">
        <f>IF(PMKAFAAPAYER[[#This Row],[ ]]="Payé",PMKAFAAPAYER[[#This Row],[20.02.2025]],0)</f>
        <v>0</v>
      </c>
      <c r="AI954" s="234"/>
      <c r="AJ954" s="176">
        <f>IF(PMKAFAAPAYER[[#This Row],[ ]]="Payé",PMKAFAAPAYER[[#This Row],[27.02.2025]],0)</f>
        <v>0</v>
      </c>
      <c r="AK954" s="47">
        <f t="shared" si="217"/>
        <v>0</v>
      </c>
      <c r="AL954" s="162"/>
      <c r="AM954" s="166">
        <f>IF(PMKAFAAPAYER[[#This Row],[ ]]="Payé",PMKAFAAPAYER[[#This Row],[05.03.2025]],0)</f>
        <v>0</v>
      </c>
      <c r="AN954" s="161"/>
      <c r="AO954" s="166">
        <f>IF(PMKAFAAPAYER[[#This Row],[ ]]="Payé",PMKAFAAPAYER[[#This Row],[12.03.2025]],0)</f>
        <v>0</v>
      </c>
      <c r="AP954" s="161"/>
      <c r="AQ954" s="166">
        <f>IF(PMKAFAAPAYER[[#This Row],[ ]]="Payé",PMKAFAAPAYER[[#This Row],[19.03.2025]],0)</f>
        <v>0</v>
      </c>
      <c r="AR954" s="161"/>
      <c r="AS954" s="176">
        <f>IF(PMKAFAAPAYER[[#This Row],[ ]]="Payé",PMKAFAAPAYER[[#This Row],[26.03.2025]],0)</f>
        <v>0</v>
      </c>
      <c r="AT954" s="17">
        <f t="shared" si="218"/>
        <v>0</v>
      </c>
      <c r="AU954" s="162"/>
      <c r="AV954" s="166">
        <f>IF(PMKAFAAPAYER[[#This Row],[ ]]="Payé",PMKAFAAPAYER[[#This Row],[02.04.2025]],0)</f>
        <v>0</v>
      </c>
      <c r="AW954" s="161"/>
      <c r="AX954" s="166">
        <f>IF(PMKAFAAPAYER[[#This Row],[ ]]="Payé",PMKAFAAPAYER[[#This Row],[09.04.2025]],0)</f>
        <v>0</v>
      </c>
      <c r="AY954" s="161"/>
      <c r="AZ954" s="166">
        <f>IF(PMKAFAAPAYER[[#This Row],[ ]]="Payé",PMKAFAAPAYER[[#This Row],[16.04.2025]],0)</f>
        <v>0</v>
      </c>
      <c r="BA954" s="161"/>
      <c r="BB954" s="166">
        <f>IF(PMKAFAAPAYER[[#This Row],[ ]]="Payé",PMKAFAAPAYER[[#This Row],[23.04.2025]],0)</f>
        <v>0</v>
      </c>
      <c r="BC954" s="161"/>
      <c r="BD954" s="176">
        <f>IF(PMKAFAAPAYER[[#This Row],[ ]]="Payé",PMKAFAAPAYER[[#This Row],[30.04.2025]],0)</f>
        <v>0</v>
      </c>
      <c r="BE954" s="18">
        <f t="shared" si="219"/>
        <v>0</v>
      </c>
      <c r="BF954" s="162"/>
      <c r="BG954" s="166">
        <f>IF(PMKAFAAPAYER[[#This Row],[ ]]="Payé",PMKAFAAPAYER[[#This Row],[07.05.2025]],0)</f>
        <v>0</v>
      </c>
      <c r="BH954" s="161"/>
      <c r="BI954" s="166">
        <f>IF(PMKAFAAPAYER[[#This Row],[ ]]="Payé",PMKAFAAPAYER[[#This Row],[14.05.2025]],0)</f>
        <v>0</v>
      </c>
      <c r="BJ954" s="161"/>
      <c r="BK954" s="166">
        <f>IF(PMKAFAAPAYER[[#This Row],[ ]]="Payé",PMKAFAAPAYER[[#This Row],[21.05.2025]],0)</f>
        <v>0</v>
      </c>
      <c r="BL954" s="161"/>
      <c r="BM954" s="176">
        <f>IF(PMKAFAAPAYER[[#This Row],[ ]]="Payé",PMKAFAAPAYER[[#This Row],[28.05.2025]],0)</f>
        <v>0</v>
      </c>
      <c r="BN954" s="17">
        <f t="shared" si="220"/>
        <v>0</v>
      </c>
      <c r="BO954" s="162"/>
      <c r="BP954" s="166">
        <f>IF(PMKAFAAPAYER[[#This Row],[ ]]="Payé",PMKAFAAPAYER[[#This Row],[04.06.2025]],0)</f>
        <v>0</v>
      </c>
      <c r="BQ954" s="161"/>
      <c r="BR954" s="166">
        <f>IF(PMKAFAAPAYER[[#This Row],[ ]]="Payé",PMKAFAAPAYER[[#This Row],[11.06.2025]],0)</f>
        <v>0</v>
      </c>
      <c r="BS954" s="161"/>
      <c r="BT954" s="166">
        <f>IF(PMKAFAAPAYER[[#This Row],[ ]]="Payé",PMKAFAAPAYER[[#This Row],[18.06.2025]],0)</f>
        <v>0</v>
      </c>
      <c r="BU954" s="161"/>
      <c r="BV954" s="176">
        <f>IF(PMKAFAAPAYER[[#This Row],[ ]]="Payé",PMKAFAAPAYER[[#This Row],[25.06.2025]],0)</f>
        <v>0</v>
      </c>
      <c r="BW954" s="18">
        <f t="shared" si="221"/>
        <v>0</v>
      </c>
      <c r="BX954" s="162"/>
      <c r="BY954" s="166">
        <f>IF(PMKAFAAPAYER[[#This Row],[ ]]="Payé",PMKAFAAPAYER[[#This Row],[02.07.2025]],0)</f>
        <v>0</v>
      </c>
      <c r="BZ954" s="161"/>
      <c r="CA954" s="166">
        <f>IF(PMKAFAAPAYER[[#This Row],[ ]]="Payé",PMKAFAAPAYER[[#This Row],[09.07.2025]],0)</f>
        <v>0</v>
      </c>
      <c r="CB954" s="161"/>
      <c r="CC954" s="166">
        <f>IF(PMKAFAAPAYER[[#This Row],[ ]]="Payé",PMKAFAAPAYER[[#This Row],[16.07.2025]],0)</f>
        <v>0</v>
      </c>
      <c r="CD954" s="161"/>
      <c r="CE954" s="166">
        <f>IF(PMKAFAAPAYER[[#This Row],[ ]]="Payé",PMKAFAAPAYER[[#This Row],[23.07.2025]],0)</f>
        <v>0</v>
      </c>
      <c r="CF954" s="161"/>
      <c r="CG954" s="176">
        <f>IF(PMKAFAAPAYER[[#This Row],[ ]]="Payé",PMKAFAAPAYER[[#This Row],[30.07.2025]],0)</f>
        <v>0</v>
      </c>
      <c r="CH954" s="17">
        <f t="shared" si="222"/>
        <v>0</v>
      </c>
      <c r="CI954" s="162"/>
      <c r="CJ954" s="166">
        <f>IF(PMKAFAAPAYER[[#This Row],[ ]]="Payé",PMKAFAAPAYER[[#This Row],[06.08.2025]],0)</f>
        <v>0</v>
      </c>
      <c r="CK954" s="161"/>
      <c r="CL954" s="166">
        <f>IF(PMKAFAAPAYER[[#This Row],[ ]]="Payé",PMKAFAAPAYER[[#This Row],[13.08.2025]],0)</f>
        <v>0</v>
      </c>
      <c r="CM954" s="161"/>
      <c r="CN954" s="166">
        <f>IF(PMKAFAAPAYER[[#This Row],[ ]]="Payé",PMKAFAAPAYER[[#This Row],[20.08.2025]],0)</f>
        <v>0</v>
      </c>
      <c r="CO954" s="161"/>
      <c r="CP954" s="176">
        <f>IF(PMKAFAAPAYER[[#This Row],[ ]]="Payé",PMKAFAAPAYER[[#This Row],[27.08.2025]],0)</f>
        <v>0</v>
      </c>
      <c r="CQ954" s="18">
        <f t="shared" si="223"/>
        <v>0</v>
      </c>
      <c r="CR954" s="162"/>
      <c r="CS954" s="166">
        <f>IF(PMKAFAAPAYER[[#This Row],[ ]]="Payé",PMKAFAAPAYER[[#This Row],[03.09.2025]],0)</f>
        <v>0</v>
      </c>
      <c r="CT954" s="161"/>
      <c r="CU954" s="166">
        <f>IF(PMKAFAAPAYER[[#This Row],[ ]]="Payé",PMKAFAAPAYER[[#This Row],[10.09.2025]],0)</f>
        <v>0</v>
      </c>
      <c r="CV954" s="161"/>
      <c r="CW954" s="166">
        <f>IF(PMKAFAAPAYER[[#This Row],[ ]]="Payé",PMKAFAAPAYER[[#This Row],[17.09.2025]],0)</f>
        <v>0</v>
      </c>
      <c r="CX954" s="161"/>
      <c r="CY954" s="176">
        <f>IF(PMKAFAAPAYER[[#This Row],[ ]]="Payé",PMKAFAAPAYER[[#This Row],[24.09.2025]],0)</f>
        <v>0</v>
      </c>
      <c r="CZ954" s="17">
        <f t="shared" si="224"/>
        <v>0</v>
      </c>
      <c r="DA954" s="162"/>
      <c r="DB954" s="166">
        <f>IF(PMKAFAAPAYER[[#This Row],[ ]]="Payé",PMKAFAAPAYER[[#This Row],[01.10.2025]],0)</f>
        <v>0</v>
      </c>
      <c r="DC954" s="161"/>
      <c r="DD954" s="166">
        <f>IF(PMKAFAAPAYER[[#This Row],[ ]]="Payé",PMKAFAAPAYER[[#This Row],[08.10.2025]],0)</f>
        <v>0</v>
      </c>
      <c r="DE954" s="161"/>
      <c r="DF954" s="166">
        <f>IF(PMKAFAAPAYER[[#This Row],[ ]]="Payé",PMKAFAAPAYER[[#This Row],[15.10.2025]],0)</f>
        <v>0</v>
      </c>
      <c r="DG954" s="161"/>
      <c r="DH954" s="166">
        <f>IF(PMKAFAAPAYER[[#This Row],[ ]]="Payé",PMKAFAAPAYER[[#This Row],[22.10.2025]],0)</f>
        <v>0</v>
      </c>
      <c r="DI954" s="161"/>
      <c r="DJ954" s="176">
        <f>IF(PMKAFAAPAYER[[#This Row],[ ]]="Payé",PMKAFAAPAYER[[#This Row],[29.10.2025]],0)</f>
        <v>0</v>
      </c>
      <c r="DK954" s="18">
        <f t="shared" si="225"/>
        <v>0</v>
      </c>
      <c r="DL954" s="162"/>
      <c r="DM954" s="166">
        <f>IF(PMKAFAAPAYER[[#This Row],[ ]]="Payé",PMKAFAAPAYER[[#This Row],[05.11.2025]],0)</f>
        <v>0</v>
      </c>
      <c r="DN954" s="161"/>
      <c r="DO954" s="166">
        <f>IF(PMKAFAAPAYER[[#This Row],[ ]]="Payé",PMKAFAAPAYER[[#This Row],[12.11.2025]],0)</f>
        <v>0</v>
      </c>
      <c r="DP954" s="161"/>
      <c r="DQ954" s="166">
        <f>IF(PMKAFAAPAYER[[#This Row],[ ]]="Payé",PMKAFAAPAYER[[#This Row],[19.11.2025]],0)</f>
        <v>0</v>
      </c>
      <c r="DR954" s="161"/>
      <c r="DS954" s="176">
        <f>IF(PMKAFAAPAYER[[#This Row],[ ]]="Payé",PMKAFAAPAYER[[#This Row],[26.11.2025]],0)</f>
        <v>0</v>
      </c>
      <c r="DT954" s="17">
        <f t="shared" si="226"/>
        <v>0</v>
      </c>
      <c r="DU954" s="162"/>
      <c r="DV954" s="166">
        <f>IF(PMKAFAAPAYER[[#This Row],[ ]]="Payé",PMKAFAAPAYER[[#This Row],[03.12.2025]],0)</f>
        <v>0</v>
      </c>
      <c r="DW954" s="161"/>
      <c r="DX954" s="166">
        <f>IF(PMKAFAAPAYER[[#This Row],[ ]]="Payé",PMKAFAAPAYER[[#This Row],[10.12.2025]],0)</f>
        <v>0</v>
      </c>
      <c r="DY954" s="161"/>
      <c r="DZ954" s="166">
        <f>IF(PMKAFAAPAYER[[#This Row],[ ]]="Payé",PMKAFAAPAYER[[#This Row],[17.12.2025]],0)</f>
        <v>0</v>
      </c>
      <c r="EA954" s="161"/>
      <c r="EB954" s="166">
        <f>IF(PMKAFAAPAYER[[#This Row],[ ]]="Payé",PMKAFAAPAYER[[#This Row],[24.12.2025]],0)</f>
        <v>0</v>
      </c>
      <c r="EC954" s="161"/>
      <c r="ED954" s="176">
        <f>IF(PMKAFAAPAYER[[#This Row],[ ]]="Payé",PMKAFAAPAYER[[#This Row],[31.12.2025]],0)</f>
        <v>0</v>
      </c>
      <c r="EE954" s="18">
        <f t="shared" si="227"/>
        <v>0</v>
      </c>
      <c r="EF954" s="11">
        <f t="shared" si="228"/>
        <v>0</v>
      </c>
      <c r="EG954" s="16">
        <f>+PMKAFAAPAYER[[#This Row],[CHF]]-PMKAFAAPAYER[[#This Row],[T2025]]</f>
        <v>0</v>
      </c>
    </row>
    <row r="955" spans="1:137" x14ac:dyDescent="0.3">
      <c r="A955" s="9">
        <f t="shared" si="229"/>
        <v>950</v>
      </c>
      <c r="B955" s="250"/>
      <c r="C955" s="251"/>
      <c r="D955" s="252"/>
      <c r="E955" s="253"/>
      <c r="F955" s="265">
        <f t="shared" si="230"/>
        <v>0</v>
      </c>
      <c r="G955" s="254"/>
      <c r="H955" s="255"/>
      <c r="I955" s="256"/>
      <c r="J955" s="14"/>
      <c r="K955" s="14"/>
      <c r="L955" s="14"/>
      <c r="N955" s="15"/>
      <c r="P955" s="258"/>
      <c r="Q955" s="259"/>
      <c r="R955" s="260"/>
      <c r="S955" s="166">
        <f>IF(PMKAFAAPAYER[[#This Row],[ ]]="Payé",PMKAFAAPAYER[[#This Row],[02.01.2025]],0)</f>
        <v>0</v>
      </c>
      <c r="T955" s="234"/>
      <c r="U955" s="166">
        <f>IF(PMKAFAAPAYER[[#This Row],[ ]]="Payé",PMKAFAAPAYER[[#This Row],[09.01.2025]],0)</f>
        <v>0</v>
      </c>
      <c r="V955" s="234"/>
      <c r="W955" s="166">
        <f>IF(PMKAFAAPAYER[[#This Row],[ ]]="Payé",PMKAFAAPAYER[[#This Row],[16.01.2025]],0)</f>
        <v>0</v>
      </c>
      <c r="X955" s="234"/>
      <c r="Y955" s="166">
        <f>IF(PMKAFAAPAYER[[#This Row],[ ]]="Payé",PMKAFAAPAYER[[#This Row],[23.01.2025]],0)</f>
        <v>0</v>
      </c>
      <c r="Z955" s="234"/>
      <c r="AA955" s="176">
        <f>IF(PMKAFAAPAYER[[#This Row],[ ]]="Payé",PMKAFAAPAYER[[#This Row],[30.01.2025]],0)</f>
        <v>0</v>
      </c>
      <c r="AB955" s="32">
        <f t="shared" si="216"/>
        <v>0</v>
      </c>
      <c r="AC955" s="234"/>
      <c r="AD955" s="166">
        <f>IF(PMKAFAAPAYER[[#This Row],[ ]]="Payé",PMKAFAAPAYER[[#This Row],[06.02.2025]],0)</f>
        <v>0</v>
      </c>
      <c r="AE955" s="234"/>
      <c r="AF955" s="166">
        <f>IF(PMKAFAAPAYER[[#This Row],[ ]]="Payé",PMKAFAAPAYER[[#This Row],[13.02.2025]],0)</f>
        <v>0</v>
      </c>
      <c r="AG955" s="234"/>
      <c r="AH955" s="166">
        <f>IF(PMKAFAAPAYER[[#This Row],[ ]]="Payé",PMKAFAAPAYER[[#This Row],[20.02.2025]],0)</f>
        <v>0</v>
      </c>
      <c r="AI955" s="234"/>
      <c r="AJ955" s="176">
        <f>IF(PMKAFAAPAYER[[#This Row],[ ]]="Payé",PMKAFAAPAYER[[#This Row],[27.02.2025]],0)</f>
        <v>0</v>
      </c>
      <c r="AK955" s="47">
        <f t="shared" si="217"/>
        <v>0</v>
      </c>
      <c r="AL955" s="162"/>
      <c r="AM955" s="166">
        <f>IF(PMKAFAAPAYER[[#This Row],[ ]]="Payé",PMKAFAAPAYER[[#This Row],[05.03.2025]],0)</f>
        <v>0</v>
      </c>
      <c r="AN955" s="161"/>
      <c r="AO955" s="166">
        <f>IF(PMKAFAAPAYER[[#This Row],[ ]]="Payé",PMKAFAAPAYER[[#This Row],[12.03.2025]],0)</f>
        <v>0</v>
      </c>
      <c r="AP955" s="161"/>
      <c r="AQ955" s="166">
        <f>IF(PMKAFAAPAYER[[#This Row],[ ]]="Payé",PMKAFAAPAYER[[#This Row],[19.03.2025]],0)</f>
        <v>0</v>
      </c>
      <c r="AR955" s="161"/>
      <c r="AS955" s="176">
        <f>IF(PMKAFAAPAYER[[#This Row],[ ]]="Payé",PMKAFAAPAYER[[#This Row],[26.03.2025]],0)</f>
        <v>0</v>
      </c>
      <c r="AT955" s="17">
        <f t="shared" si="218"/>
        <v>0</v>
      </c>
      <c r="AU955" s="162"/>
      <c r="AV955" s="166">
        <f>IF(PMKAFAAPAYER[[#This Row],[ ]]="Payé",PMKAFAAPAYER[[#This Row],[02.04.2025]],0)</f>
        <v>0</v>
      </c>
      <c r="AW955" s="161"/>
      <c r="AX955" s="166">
        <f>IF(PMKAFAAPAYER[[#This Row],[ ]]="Payé",PMKAFAAPAYER[[#This Row],[09.04.2025]],0)</f>
        <v>0</v>
      </c>
      <c r="AY955" s="161"/>
      <c r="AZ955" s="166">
        <f>IF(PMKAFAAPAYER[[#This Row],[ ]]="Payé",PMKAFAAPAYER[[#This Row],[16.04.2025]],0)</f>
        <v>0</v>
      </c>
      <c r="BA955" s="161"/>
      <c r="BB955" s="166">
        <f>IF(PMKAFAAPAYER[[#This Row],[ ]]="Payé",PMKAFAAPAYER[[#This Row],[23.04.2025]],0)</f>
        <v>0</v>
      </c>
      <c r="BC955" s="161"/>
      <c r="BD955" s="176">
        <f>IF(PMKAFAAPAYER[[#This Row],[ ]]="Payé",PMKAFAAPAYER[[#This Row],[30.04.2025]],0)</f>
        <v>0</v>
      </c>
      <c r="BE955" s="18">
        <f t="shared" si="219"/>
        <v>0</v>
      </c>
      <c r="BF955" s="162"/>
      <c r="BG955" s="166">
        <f>IF(PMKAFAAPAYER[[#This Row],[ ]]="Payé",PMKAFAAPAYER[[#This Row],[07.05.2025]],0)</f>
        <v>0</v>
      </c>
      <c r="BH955" s="161"/>
      <c r="BI955" s="166">
        <f>IF(PMKAFAAPAYER[[#This Row],[ ]]="Payé",PMKAFAAPAYER[[#This Row],[14.05.2025]],0)</f>
        <v>0</v>
      </c>
      <c r="BJ955" s="161"/>
      <c r="BK955" s="166">
        <f>IF(PMKAFAAPAYER[[#This Row],[ ]]="Payé",PMKAFAAPAYER[[#This Row],[21.05.2025]],0)</f>
        <v>0</v>
      </c>
      <c r="BL955" s="161"/>
      <c r="BM955" s="176">
        <f>IF(PMKAFAAPAYER[[#This Row],[ ]]="Payé",PMKAFAAPAYER[[#This Row],[28.05.2025]],0)</f>
        <v>0</v>
      </c>
      <c r="BN955" s="17">
        <f t="shared" si="220"/>
        <v>0</v>
      </c>
      <c r="BO955" s="162"/>
      <c r="BP955" s="166">
        <f>IF(PMKAFAAPAYER[[#This Row],[ ]]="Payé",PMKAFAAPAYER[[#This Row],[04.06.2025]],0)</f>
        <v>0</v>
      </c>
      <c r="BQ955" s="161"/>
      <c r="BR955" s="166">
        <f>IF(PMKAFAAPAYER[[#This Row],[ ]]="Payé",PMKAFAAPAYER[[#This Row],[11.06.2025]],0)</f>
        <v>0</v>
      </c>
      <c r="BS955" s="161"/>
      <c r="BT955" s="166">
        <f>IF(PMKAFAAPAYER[[#This Row],[ ]]="Payé",PMKAFAAPAYER[[#This Row],[18.06.2025]],0)</f>
        <v>0</v>
      </c>
      <c r="BU955" s="161"/>
      <c r="BV955" s="176">
        <f>IF(PMKAFAAPAYER[[#This Row],[ ]]="Payé",PMKAFAAPAYER[[#This Row],[25.06.2025]],0)</f>
        <v>0</v>
      </c>
      <c r="BW955" s="18">
        <f t="shared" si="221"/>
        <v>0</v>
      </c>
      <c r="BX955" s="162"/>
      <c r="BY955" s="166">
        <f>IF(PMKAFAAPAYER[[#This Row],[ ]]="Payé",PMKAFAAPAYER[[#This Row],[02.07.2025]],0)</f>
        <v>0</v>
      </c>
      <c r="BZ955" s="161"/>
      <c r="CA955" s="166">
        <f>IF(PMKAFAAPAYER[[#This Row],[ ]]="Payé",PMKAFAAPAYER[[#This Row],[09.07.2025]],0)</f>
        <v>0</v>
      </c>
      <c r="CB955" s="161"/>
      <c r="CC955" s="166">
        <f>IF(PMKAFAAPAYER[[#This Row],[ ]]="Payé",PMKAFAAPAYER[[#This Row],[16.07.2025]],0)</f>
        <v>0</v>
      </c>
      <c r="CD955" s="161"/>
      <c r="CE955" s="166">
        <f>IF(PMKAFAAPAYER[[#This Row],[ ]]="Payé",PMKAFAAPAYER[[#This Row],[23.07.2025]],0)</f>
        <v>0</v>
      </c>
      <c r="CF955" s="161"/>
      <c r="CG955" s="176">
        <f>IF(PMKAFAAPAYER[[#This Row],[ ]]="Payé",PMKAFAAPAYER[[#This Row],[30.07.2025]],0)</f>
        <v>0</v>
      </c>
      <c r="CH955" s="17">
        <f t="shared" si="222"/>
        <v>0</v>
      </c>
      <c r="CI955" s="162"/>
      <c r="CJ955" s="166">
        <f>IF(PMKAFAAPAYER[[#This Row],[ ]]="Payé",PMKAFAAPAYER[[#This Row],[06.08.2025]],0)</f>
        <v>0</v>
      </c>
      <c r="CK955" s="161"/>
      <c r="CL955" s="166">
        <f>IF(PMKAFAAPAYER[[#This Row],[ ]]="Payé",PMKAFAAPAYER[[#This Row],[13.08.2025]],0)</f>
        <v>0</v>
      </c>
      <c r="CM955" s="161"/>
      <c r="CN955" s="166">
        <f>IF(PMKAFAAPAYER[[#This Row],[ ]]="Payé",PMKAFAAPAYER[[#This Row],[20.08.2025]],0)</f>
        <v>0</v>
      </c>
      <c r="CO955" s="161"/>
      <c r="CP955" s="176">
        <f>IF(PMKAFAAPAYER[[#This Row],[ ]]="Payé",PMKAFAAPAYER[[#This Row],[27.08.2025]],0)</f>
        <v>0</v>
      </c>
      <c r="CQ955" s="18">
        <f t="shared" si="223"/>
        <v>0</v>
      </c>
      <c r="CR955" s="162"/>
      <c r="CS955" s="166">
        <f>IF(PMKAFAAPAYER[[#This Row],[ ]]="Payé",PMKAFAAPAYER[[#This Row],[03.09.2025]],0)</f>
        <v>0</v>
      </c>
      <c r="CT955" s="161"/>
      <c r="CU955" s="166">
        <f>IF(PMKAFAAPAYER[[#This Row],[ ]]="Payé",PMKAFAAPAYER[[#This Row],[10.09.2025]],0)</f>
        <v>0</v>
      </c>
      <c r="CV955" s="161"/>
      <c r="CW955" s="166">
        <f>IF(PMKAFAAPAYER[[#This Row],[ ]]="Payé",PMKAFAAPAYER[[#This Row],[17.09.2025]],0)</f>
        <v>0</v>
      </c>
      <c r="CX955" s="161"/>
      <c r="CY955" s="176">
        <f>IF(PMKAFAAPAYER[[#This Row],[ ]]="Payé",PMKAFAAPAYER[[#This Row],[24.09.2025]],0)</f>
        <v>0</v>
      </c>
      <c r="CZ955" s="17">
        <f t="shared" si="224"/>
        <v>0</v>
      </c>
      <c r="DA955" s="162"/>
      <c r="DB955" s="166">
        <f>IF(PMKAFAAPAYER[[#This Row],[ ]]="Payé",PMKAFAAPAYER[[#This Row],[01.10.2025]],0)</f>
        <v>0</v>
      </c>
      <c r="DC955" s="161"/>
      <c r="DD955" s="166">
        <f>IF(PMKAFAAPAYER[[#This Row],[ ]]="Payé",PMKAFAAPAYER[[#This Row],[08.10.2025]],0)</f>
        <v>0</v>
      </c>
      <c r="DE955" s="161"/>
      <c r="DF955" s="166">
        <f>IF(PMKAFAAPAYER[[#This Row],[ ]]="Payé",PMKAFAAPAYER[[#This Row],[15.10.2025]],0)</f>
        <v>0</v>
      </c>
      <c r="DG955" s="161"/>
      <c r="DH955" s="166">
        <f>IF(PMKAFAAPAYER[[#This Row],[ ]]="Payé",PMKAFAAPAYER[[#This Row],[22.10.2025]],0)</f>
        <v>0</v>
      </c>
      <c r="DI955" s="161"/>
      <c r="DJ955" s="176">
        <f>IF(PMKAFAAPAYER[[#This Row],[ ]]="Payé",PMKAFAAPAYER[[#This Row],[29.10.2025]],0)</f>
        <v>0</v>
      </c>
      <c r="DK955" s="18">
        <f t="shared" si="225"/>
        <v>0</v>
      </c>
      <c r="DL955" s="162"/>
      <c r="DM955" s="166">
        <f>IF(PMKAFAAPAYER[[#This Row],[ ]]="Payé",PMKAFAAPAYER[[#This Row],[05.11.2025]],0)</f>
        <v>0</v>
      </c>
      <c r="DN955" s="161"/>
      <c r="DO955" s="166">
        <f>IF(PMKAFAAPAYER[[#This Row],[ ]]="Payé",PMKAFAAPAYER[[#This Row],[12.11.2025]],0)</f>
        <v>0</v>
      </c>
      <c r="DP955" s="161"/>
      <c r="DQ955" s="166">
        <f>IF(PMKAFAAPAYER[[#This Row],[ ]]="Payé",PMKAFAAPAYER[[#This Row],[19.11.2025]],0)</f>
        <v>0</v>
      </c>
      <c r="DR955" s="161"/>
      <c r="DS955" s="176">
        <f>IF(PMKAFAAPAYER[[#This Row],[ ]]="Payé",PMKAFAAPAYER[[#This Row],[26.11.2025]],0)</f>
        <v>0</v>
      </c>
      <c r="DT955" s="17">
        <f t="shared" si="226"/>
        <v>0</v>
      </c>
      <c r="DU955" s="162"/>
      <c r="DV955" s="166">
        <f>IF(PMKAFAAPAYER[[#This Row],[ ]]="Payé",PMKAFAAPAYER[[#This Row],[03.12.2025]],0)</f>
        <v>0</v>
      </c>
      <c r="DW955" s="161"/>
      <c r="DX955" s="166">
        <f>IF(PMKAFAAPAYER[[#This Row],[ ]]="Payé",PMKAFAAPAYER[[#This Row],[10.12.2025]],0)</f>
        <v>0</v>
      </c>
      <c r="DY955" s="161"/>
      <c r="DZ955" s="166">
        <f>IF(PMKAFAAPAYER[[#This Row],[ ]]="Payé",PMKAFAAPAYER[[#This Row],[17.12.2025]],0)</f>
        <v>0</v>
      </c>
      <c r="EA955" s="161"/>
      <c r="EB955" s="166">
        <f>IF(PMKAFAAPAYER[[#This Row],[ ]]="Payé",PMKAFAAPAYER[[#This Row],[24.12.2025]],0)</f>
        <v>0</v>
      </c>
      <c r="EC955" s="161"/>
      <c r="ED955" s="176">
        <f>IF(PMKAFAAPAYER[[#This Row],[ ]]="Payé",PMKAFAAPAYER[[#This Row],[31.12.2025]],0)</f>
        <v>0</v>
      </c>
      <c r="EE955" s="18">
        <f t="shared" si="227"/>
        <v>0</v>
      </c>
      <c r="EF955" s="11">
        <f t="shared" si="228"/>
        <v>0</v>
      </c>
      <c r="EG955" s="16">
        <f>+PMKAFAAPAYER[[#This Row],[CHF]]-PMKAFAAPAYER[[#This Row],[T2025]]</f>
        <v>0</v>
      </c>
    </row>
    <row r="956" spans="1:137" x14ac:dyDescent="0.3">
      <c r="A956" s="9">
        <f t="shared" si="229"/>
        <v>951</v>
      </c>
      <c r="B956" s="250"/>
      <c r="C956" s="251"/>
      <c r="D956" s="252"/>
      <c r="E956" s="253"/>
      <c r="F956" s="265">
        <f t="shared" si="230"/>
        <v>0</v>
      </c>
      <c r="G956" s="254"/>
      <c r="H956" s="255"/>
      <c r="I956" s="256"/>
      <c r="J956" s="14"/>
      <c r="K956" s="14"/>
      <c r="L956" s="14"/>
      <c r="N956" s="15"/>
      <c r="P956" s="258"/>
      <c r="Q956" s="259"/>
      <c r="R956" s="260"/>
      <c r="S956" s="166">
        <f>IF(PMKAFAAPAYER[[#This Row],[ ]]="Payé",PMKAFAAPAYER[[#This Row],[02.01.2025]],0)</f>
        <v>0</v>
      </c>
      <c r="T956" s="234"/>
      <c r="U956" s="166">
        <f>IF(PMKAFAAPAYER[[#This Row],[ ]]="Payé",PMKAFAAPAYER[[#This Row],[09.01.2025]],0)</f>
        <v>0</v>
      </c>
      <c r="V956" s="234"/>
      <c r="W956" s="166">
        <f>IF(PMKAFAAPAYER[[#This Row],[ ]]="Payé",PMKAFAAPAYER[[#This Row],[16.01.2025]],0)</f>
        <v>0</v>
      </c>
      <c r="X956" s="234"/>
      <c r="Y956" s="166">
        <f>IF(PMKAFAAPAYER[[#This Row],[ ]]="Payé",PMKAFAAPAYER[[#This Row],[23.01.2025]],0)</f>
        <v>0</v>
      </c>
      <c r="Z956" s="234"/>
      <c r="AA956" s="176">
        <f>IF(PMKAFAAPAYER[[#This Row],[ ]]="Payé",PMKAFAAPAYER[[#This Row],[30.01.2025]],0)</f>
        <v>0</v>
      </c>
      <c r="AB956" s="32">
        <f t="shared" si="216"/>
        <v>0</v>
      </c>
      <c r="AC956" s="234"/>
      <c r="AD956" s="166">
        <f>IF(PMKAFAAPAYER[[#This Row],[ ]]="Payé",PMKAFAAPAYER[[#This Row],[06.02.2025]],0)</f>
        <v>0</v>
      </c>
      <c r="AE956" s="234"/>
      <c r="AF956" s="166">
        <f>IF(PMKAFAAPAYER[[#This Row],[ ]]="Payé",PMKAFAAPAYER[[#This Row],[13.02.2025]],0)</f>
        <v>0</v>
      </c>
      <c r="AG956" s="234"/>
      <c r="AH956" s="166">
        <f>IF(PMKAFAAPAYER[[#This Row],[ ]]="Payé",PMKAFAAPAYER[[#This Row],[20.02.2025]],0)</f>
        <v>0</v>
      </c>
      <c r="AI956" s="234"/>
      <c r="AJ956" s="176">
        <f>IF(PMKAFAAPAYER[[#This Row],[ ]]="Payé",PMKAFAAPAYER[[#This Row],[27.02.2025]],0)</f>
        <v>0</v>
      </c>
      <c r="AK956" s="47">
        <f t="shared" si="217"/>
        <v>0</v>
      </c>
      <c r="AL956" s="162"/>
      <c r="AM956" s="166">
        <f>IF(PMKAFAAPAYER[[#This Row],[ ]]="Payé",PMKAFAAPAYER[[#This Row],[05.03.2025]],0)</f>
        <v>0</v>
      </c>
      <c r="AN956" s="161"/>
      <c r="AO956" s="166">
        <f>IF(PMKAFAAPAYER[[#This Row],[ ]]="Payé",PMKAFAAPAYER[[#This Row],[12.03.2025]],0)</f>
        <v>0</v>
      </c>
      <c r="AP956" s="161"/>
      <c r="AQ956" s="166">
        <f>IF(PMKAFAAPAYER[[#This Row],[ ]]="Payé",PMKAFAAPAYER[[#This Row],[19.03.2025]],0)</f>
        <v>0</v>
      </c>
      <c r="AR956" s="161"/>
      <c r="AS956" s="176">
        <f>IF(PMKAFAAPAYER[[#This Row],[ ]]="Payé",PMKAFAAPAYER[[#This Row],[26.03.2025]],0)</f>
        <v>0</v>
      </c>
      <c r="AT956" s="17">
        <f t="shared" si="218"/>
        <v>0</v>
      </c>
      <c r="AU956" s="162"/>
      <c r="AV956" s="166">
        <f>IF(PMKAFAAPAYER[[#This Row],[ ]]="Payé",PMKAFAAPAYER[[#This Row],[02.04.2025]],0)</f>
        <v>0</v>
      </c>
      <c r="AW956" s="161"/>
      <c r="AX956" s="166">
        <f>IF(PMKAFAAPAYER[[#This Row],[ ]]="Payé",PMKAFAAPAYER[[#This Row],[09.04.2025]],0)</f>
        <v>0</v>
      </c>
      <c r="AY956" s="161"/>
      <c r="AZ956" s="166">
        <f>IF(PMKAFAAPAYER[[#This Row],[ ]]="Payé",PMKAFAAPAYER[[#This Row],[16.04.2025]],0)</f>
        <v>0</v>
      </c>
      <c r="BA956" s="161"/>
      <c r="BB956" s="166">
        <f>IF(PMKAFAAPAYER[[#This Row],[ ]]="Payé",PMKAFAAPAYER[[#This Row],[23.04.2025]],0)</f>
        <v>0</v>
      </c>
      <c r="BC956" s="161"/>
      <c r="BD956" s="176">
        <f>IF(PMKAFAAPAYER[[#This Row],[ ]]="Payé",PMKAFAAPAYER[[#This Row],[30.04.2025]],0)</f>
        <v>0</v>
      </c>
      <c r="BE956" s="18">
        <f t="shared" si="219"/>
        <v>0</v>
      </c>
      <c r="BF956" s="162"/>
      <c r="BG956" s="166">
        <f>IF(PMKAFAAPAYER[[#This Row],[ ]]="Payé",PMKAFAAPAYER[[#This Row],[07.05.2025]],0)</f>
        <v>0</v>
      </c>
      <c r="BH956" s="161"/>
      <c r="BI956" s="166">
        <f>IF(PMKAFAAPAYER[[#This Row],[ ]]="Payé",PMKAFAAPAYER[[#This Row],[14.05.2025]],0)</f>
        <v>0</v>
      </c>
      <c r="BJ956" s="161"/>
      <c r="BK956" s="166">
        <f>IF(PMKAFAAPAYER[[#This Row],[ ]]="Payé",PMKAFAAPAYER[[#This Row],[21.05.2025]],0)</f>
        <v>0</v>
      </c>
      <c r="BL956" s="161"/>
      <c r="BM956" s="176">
        <f>IF(PMKAFAAPAYER[[#This Row],[ ]]="Payé",PMKAFAAPAYER[[#This Row],[28.05.2025]],0)</f>
        <v>0</v>
      </c>
      <c r="BN956" s="17">
        <f t="shared" si="220"/>
        <v>0</v>
      </c>
      <c r="BO956" s="162"/>
      <c r="BP956" s="166">
        <f>IF(PMKAFAAPAYER[[#This Row],[ ]]="Payé",PMKAFAAPAYER[[#This Row],[04.06.2025]],0)</f>
        <v>0</v>
      </c>
      <c r="BQ956" s="161"/>
      <c r="BR956" s="166">
        <f>IF(PMKAFAAPAYER[[#This Row],[ ]]="Payé",PMKAFAAPAYER[[#This Row],[11.06.2025]],0)</f>
        <v>0</v>
      </c>
      <c r="BS956" s="161"/>
      <c r="BT956" s="166">
        <f>IF(PMKAFAAPAYER[[#This Row],[ ]]="Payé",PMKAFAAPAYER[[#This Row],[18.06.2025]],0)</f>
        <v>0</v>
      </c>
      <c r="BU956" s="161"/>
      <c r="BV956" s="176">
        <f>IF(PMKAFAAPAYER[[#This Row],[ ]]="Payé",PMKAFAAPAYER[[#This Row],[25.06.2025]],0)</f>
        <v>0</v>
      </c>
      <c r="BW956" s="18">
        <f t="shared" si="221"/>
        <v>0</v>
      </c>
      <c r="BX956" s="162"/>
      <c r="BY956" s="166">
        <f>IF(PMKAFAAPAYER[[#This Row],[ ]]="Payé",PMKAFAAPAYER[[#This Row],[02.07.2025]],0)</f>
        <v>0</v>
      </c>
      <c r="BZ956" s="161"/>
      <c r="CA956" s="166">
        <f>IF(PMKAFAAPAYER[[#This Row],[ ]]="Payé",PMKAFAAPAYER[[#This Row],[09.07.2025]],0)</f>
        <v>0</v>
      </c>
      <c r="CB956" s="161"/>
      <c r="CC956" s="166">
        <f>IF(PMKAFAAPAYER[[#This Row],[ ]]="Payé",PMKAFAAPAYER[[#This Row],[16.07.2025]],0)</f>
        <v>0</v>
      </c>
      <c r="CD956" s="161"/>
      <c r="CE956" s="166">
        <f>IF(PMKAFAAPAYER[[#This Row],[ ]]="Payé",PMKAFAAPAYER[[#This Row],[23.07.2025]],0)</f>
        <v>0</v>
      </c>
      <c r="CF956" s="161"/>
      <c r="CG956" s="176">
        <f>IF(PMKAFAAPAYER[[#This Row],[ ]]="Payé",PMKAFAAPAYER[[#This Row],[30.07.2025]],0)</f>
        <v>0</v>
      </c>
      <c r="CH956" s="17">
        <f t="shared" si="222"/>
        <v>0</v>
      </c>
      <c r="CI956" s="162"/>
      <c r="CJ956" s="166">
        <f>IF(PMKAFAAPAYER[[#This Row],[ ]]="Payé",PMKAFAAPAYER[[#This Row],[06.08.2025]],0)</f>
        <v>0</v>
      </c>
      <c r="CK956" s="161"/>
      <c r="CL956" s="166">
        <f>IF(PMKAFAAPAYER[[#This Row],[ ]]="Payé",PMKAFAAPAYER[[#This Row],[13.08.2025]],0)</f>
        <v>0</v>
      </c>
      <c r="CM956" s="161"/>
      <c r="CN956" s="166">
        <f>IF(PMKAFAAPAYER[[#This Row],[ ]]="Payé",PMKAFAAPAYER[[#This Row],[20.08.2025]],0)</f>
        <v>0</v>
      </c>
      <c r="CO956" s="161"/>
      <c r="CP956" s="176">
        <f>IF(PMKAFAAPAYER[[#This Row],[ ]]="Payé",PMKAFAAPAYER[[#This Row],[27.08.2025]],0)</f>
        <v>0</v>
      </c>
      <c r="CQ956" s="18">
        <f t="shared" si="223"/>
        <v>0</v>
      </c>
      <c r="CR956" s="162"/>
      <c r="CS956" s="166">
        <f>IF(PMKAFAAPAYER[[#This Row],[ ]]="Payé",PMKAFAAPAYER[[#This Row],[03.09.2025]],0)</f>
        <v>0</v>
      </c>
      <c r="CT956" s="161"/>
      <c r="CU956" s="166">
        <f>IF(PMKAFAAPAYER[[#This Row],[ ]]="Payé",PMKAFAAPAYER[[#This Row],[10.09.2025]],0)</f>
        <v>0</v>
      </c>
      <c r="CV956" s="161"/>
      <c r="CW956" s="166">
        <f>IF(PMKAFAAPAYER[[#This Row],[ ]]="Payé",PMKAFAAPAYER[[#This Row],[17.09.2025]],0)</f>
        <v>0</v>
      </c>
      <c r="CX956" s="161"/>
      <c r="CY956" s="176">
        <f>IF(PMKAFAAPAYER[[#This Row],[ ]]="Payé",PMKAFAAPAYER[[#This Row],[24.09.2025]],0)</f>
        <v>0</v>
      </c>
      <c r="CZ956" s="17">
        <f t="shared" si="224"/>
        <v>0</v>
      </c>
      <c r="DA956" s="162"/>
      <c r="DB956" s="166">
        <f>IF(PMKAFAAPAYER[[#This Row],[ ]]="Payé",PMKAFAAPAYER[[#This Row],[01.10.2025]],0)</f>
        <v>0</v>
      </c>
      <c r="DC956" s="161"/>
      <c r="DD956" s="166">
        <f>IF(PMKAFAAPAYER[[#This Row],[ ]]="Payé",PMKAFAAPAYER[[#This Row],[08.10.2025]],0)</f>
        <v>0</v>
      </c>
      <c r="DE956" s="161"/>
      <c r="DF956" s="166">
        <f>IF(PMKAFAAPAYER[[#This Row],[ ]]="Payé",PMKAFAAPAYER[[#This Row],[15.10.2025]],0)</f>
        <v>0</v>
      </c>
      <c r="DG956" s="161"/>
      <c r="DH956" s="166">
        <f>IF(PMKAFAAPAYER[[#This Row],[ ]]="Payé",PMKAFAAPAYER[[#This Row],[22.10.2025]],0)</f>
        <v>0</v>
      </c>
      <c r="DI956" s="161"/>
      <c r="DJ956" s="176">
        <f>IF(PMKAFAAPAYER[[#This Row],[ ]]="Payé",PMKAFAAPAYER[[#This Row],[29.10.2025]],0)</f>
        <v>0</v>
      </c>
      <c r="DK956" s="18">
        <f t="shared" si="225"/>
        <v>0</v>
      </c>
      <c r="DL956" s="162"/>
      <c r="DM956" s="166">
        <f>IF(PMKAFAAPAYER[[#This Row],[ ]]="Payé",PMKAFAAPAYER[[#This Row],[05.11.2025]],0)</f>
        <v>0</v>
      </c>
      <c r="DN956" s="161"/>
      <c r="DO956" s="166">
        <f>IF(PMKAFAAPAYER[[#This Row],[ ]]="Payé",PMKAFAAPAYER[[#This Row],[12.11.2025]],0)</f>
        <v>0</v>
      </c>
      <c r="DP956" s="161"/>
      <c r="DQ956" s="166">
        <f>IF(PMKAFAAPAYER[[#This Row],[ ]]="Payé",PMKAFAAPAYER[[#This Row],[19.11.2025]],0)</f>
        <v>0</v>
      </c>
      <c r="DR956" s="161"/>
      <c r="DS956" s="176">
        <f>IF(PMKAFAAPAYER[[#This Row],[ ]]="Payé",PMKAFAAPAYER[[#This Row],[26.11.2025]],0)</f>
        <v>0</v>
      </c>
      <c r="DT956" s="17">
        <f t="shared" si="226"/>
        <v>0</v>
      </c>
      <c r="DU956" s="162"/>
      <c r="DV956" s="166">
        <f>IF(PMKAFAAPAYER[[#This Row],[ ]]="Payé",PMKAFAAPAYER[[#This Row],[03.12.2025]],0)</f>
        <v>0</v>
      </c>
      <c r="DW956" s="161"/>
      <c r="DX956" s="166">
        <f>IF(PMKAFAAPAYER[[#This Row],[ ]]="Payé",PMKAFAAPAYER[[#This Row],[10.12.2025]],0)</f>
        <v>0</v>
      </c>
      <c r="DY956" s="161"/>
      <c r="DZ956" s="166">
        <f>IF(PMKAFAAPAYER[[#This Row],[ ]]="Payé",PMKAFAAPAYER[[#This Row],[17.12.2025]],0)</f>
        <v>0</v>
      </c>
      <c r="EA956" s="161"/>
      <c r="EB956" s="166">
        <f>IF(PMKAFAAPAYER[[#This Row],[ ]]="Payé",PMKAFAAPAYER[[#This Row],[24.12.2025]],0)</f>
        <v>0</v>
      </c>
      <c r="EC956" s="161"/>
      <c r="ED956" s="176">
        <f>IF(PMKAFAAPAYER[[#This Row],[ ]]="Payé",PMKAFAAPAYER[[#This Row],[31.12.2025]],0)</f>
        <v>0</v>
      </c>
      <c r="EE956" s="18">
        <f t="shared" si="227"/>
        <v>0</v>
      </c>
      <c r="EF956" s="11">
        <f t="shared" si="228"/>
        <v>0</v>
      </c>
      <c r="EG956" s="16">
        <f>+PMKAFAAPAYER[[#This Row],[CHF]]-PMKAFAAPAYER[[#This Row],[T2025]]</f>
        <v>0</v>
      </c>
    </row>
    <row r="957" spans="1:137" x14ac:dyDescent="0.3">
      <c r="A957" s="9">
        <f t="shared" si="229"/>
        <v>952</v>
      </c>
      <c r="B957" s="250"/>
      <c r="C957" s="251"/>
      <c r="D957" s="252"/>
      <c r="E957" s="253"/>
      <c r="F957" s="265">
        <f t="shared" si="230"/>
        <v>0</v>
      </c>
      <c r="G957" s="254"/>
      <c r="H957" s="255"/>
      <c r="I957" s="256"/>
      <c r="J957" s="14"/>
      <c r="K957" s="14"/>
      <c r="L957" s="14"/>
      <c r="N957" s="15"/>
      <c r="P957" s="258"/>
      <c r="Q957" s="259"/>
      <c r="R957" s="260"/>
      <c r="S957" s="166">
        <f>IF(PMKAFAAPAYER[[#This Row],[ ]]="Payé",PMKAFAAPAYER[[#This Row],[02.01.2025]],0)</f>
        <v>0</v>
      </c>
      <c r="T957" s="234"/>
      <c r="U957" s="166">
        <f>IF(PMKAFAAPAYER[[#This Row],[ ]]="Payé",PMKAFAAPAYER[[#This Row],[09.01.2025]],0)</f>
        <v>0</v>
      </c>
      <c r="V957" s="234"/>
      <c r="W957" s="166">
        <f>IF(PMKAFAAPAYER[[#This Row],[ ]]="Payé",PMKAFAAPAYER[[#This Row],[16.01.2025]],0)</f>
        <v>0</v>
      </c>
      <c r="X957" s="234"/>
      <c r="Y957" s="166">
        <f>IF(PMKAFAAPAYER[[#This Row],[ ]]="Payé",PMKAFAAPAYER[[#This Row],[23.01.2025]],0)</f>
        <v>0</v>
      </c>
      <c r="Z957" s="234"/>
      <c r="AA957" s="176">
        <f>IF(PMKAFAAPAYER[[#This Row],[ ]]="Payé",PMKAFAAPAYER[[#This Row],[30.01.2025]],0)</f>
        <v>0</v>
      </c>
      <c r="AB957" s="32">
        <f t="shared" si="216"/>
        <v>0</v>
      </c>
      <c r="AC957" s="234"/>
      <c r="AD957" s="166">
        <f>IF(PMKAFAAPAYER[[#This Row],[ ]]="Payé",PMKAFAAPAYER[[#This Row],[06.02.2025]],0)</f>
        <v>0</v>
      </c>
      <c r="AE957" s="234"/>
      <c r="AF957" s="166">
        <f>IF(PMKAFAAPAYER[[#This Row],[ ]]="Payé",PMKAFAAPAYER[[#This Row],[13.02.2025]],0)</f>
        <v>0</v>
      </c>
      <c r="AG957" s="234"/>
      <c r="AH957" s="166">
        <f>IF(PMKAFAAPAYER[[#This Row],[ ]]="Payé",PMKAFAAPAYER[[#This Row],[20.02.2025]],0)</f>
        <v>0</v>
      </c>
      <c r="AI957" s="234"/>
      <c r="AJ957" s="176">
        <f>IF(PMKAFAAPAYER[[#This Row],[ ]]="Payé",PMKAFAAPAYER[[#This Row],[27.02.2025]],0)</f>
        <v>0</v>
      </c>
      <c r="AK957" s="47">
        <f t="shared" si="217"/>
        <v>0</v>
      </c>
      <c r="AL957" s="162"/>
      <c r="AM957" s="166">
        <f>IF(PMKAFAAPAYER[[#This Row],[ ]]="Payé",PMKAFAAPAYER[[#This Row],[05.03.2025]],0)</f>
        <v>0</v>
      </c>
      <c r="AN957" s="161"/>
      <c r="AO957" s="166">
        <f>IF(PMKAFAAPAYER[[#This Row],[ ]]="Payé",PMKAFAAPAYER[[#This Row],[12.03.2025]],0)</f>
        <v>0</v>
      </c>
      <c r="AP957" s="161"/>
      <c r="AQ957" s="166">
        <f>IF(PMKAFAAPAYER[[#This Row],[ ]]="Payé",PMKAFAAPAYER[[#This Row],[19.03.2025]],0)</f>
        <v>0</v>
      </c>
      <c r="AR957" s="161"/>
      <c r="AS957" s="176">
        <f>IF(PMKAFAAPAYER[[#This Row],[ ]]="Payé",PMKAFAAPAYER[[#This Row],[26.03.2025]],0)</f>
        <v>0</v>
      </c>
      <c r="AT957" s="17">
        <f t="shared" si="218"/>
        <v>0</v>
      </c>
      <c r="AU957" s="162"/>
      <c r="AV957" s="166">
        <f>IF(PMKAFAAPAYER[[#This Row],[ ]]="Payé",PMKAFAAPAYER[[#This Row],[02.04.2025]],0)</f>
        <v>0</v>
      </c>
      <c r="AW957" s="161"/>
      <c r="AX957" s="166">
        <f>IF(PMKAFAAPAYER[[#This Row],[ ]]="Payé",PMKAFAAPAYER[[#This Row],[09.04.2025]],0)</f>
        <v>0</v>
      </c>
      <c r="AY957" s="161"/>
      <c r="AZ957" s="166">
        <f>IF(PMKAFAAPAYER[[#This Row],[ ]]="Payé",PMKAFAAPAYER[[#This Row],[16.04.2025]],0)</f>
        <v>0</v>
      </c>
      <c r="BA957" s="161"/>
      <c r="BB957" s="166">
        <f>IF(PMKAFAAPAYER[[#This Row],[ ]]="Payé",PMKAFAAPAYER[[#This Row],[23.04.2025]],0)</f>
        <v>0</v>
      </c>
      <c r="BC957" s="161"/>
      <c r="BD957" s="176">
        <f>IF(PMKAFAAPAYER[[#This Row],[ ]]="Payé",PMKAFAAPAYER[[#This Row],[30.04.2025]],0)</f>
        <v>0</v>
      </c>
      <c r="BE957" s="18">
        <f t="shared" si="219"/>
        <v>0</v>
      </c>
      <c r="BF957" s="162"/>
      <c r="BG957" s="166">
        <f>IF(PMKAFAAPAYER[[#This Row],[ ]]="Payé",PMKAFAAPAYER[[#This Row],[07.05.2025]],0)</f>
        <v>0</v>
      </c>
      <c r="BH957" s="161"/>
      <c r="BI957" s="166">
        <f>IF(PMKAFAAPAYER[[#This Row],[ ]]="Payé",PMKAFAAPAYER[[#This Row],[14.05.2025]],0)</f>
        <v>0</v>
      </c>
      <c r="BJ957" s="161"/>
      <c r="BK957" s="166">
        <f>IF(PMKAFAAPAYER[[#This Row],[ ]]="Payé",PMKAFAAPAYER[[#This Row],[21.05.2025]],0)</f>
        <v>0</v>
      </c>
      <c r="BL957" s="161"/>
      <c r="BM957" s="176">
        <f>IF(PMKAFAAPAYER[[#This Row],[ ]]="Payé",PMKAFAAPAYER[[#This Row],[28.05.2025]],0)</f>
        <v>0</v>
      </c>
      <c r="BN957" s="17">
        <f t="shared" si="220"/>
        <v>0</v>
      </c>
      <c r="BO957" s="162"/>
      <c r="BP957" s="166">
        <f>IF(PMKAFAAPAYER[[#This Row],[ ]]="Payé",PMKAFAAPAYER[[#This Row],[04.06.2025]],0)</f>
        <v>0</v>
      </c>
      <c r="BQ957" s="161"/>
      <c r="BR957" s="166">
        <f>IF(PMKAFAAPAYER[[#This Row],[ ]]="Payé",PMKAFAAPAYER[[#This Row],[11.06.2025]],0)</f>
        <v>0</v>
      </c>
      <c r="BS957" s="161"/>
      <c r="BT957" s="166">
        <f>IF(PMKAFAAPAYER[[#This Row],[ ]]="Payé",PMKAFAAPAYER[[#This Row],[18.06.2025]],0)</f>
        <v>0</v>
      </c>
      <c r="BU957" s="161"/>
      <c r="BV957" s="176">
        <f>IF(PMKAFAAPAYER[[#This Row],[ ]]="Payé",PMKAFAAPAYER[[#This Row],[25.06.2025]],0)</f>
        <v>0</v>
      </c>
      <c r="BW957" s="18">
        <f t="shared" si="221"/>
        <v>0</v>
      </c>
      <c r="BX957" s="162"/>
      <c r="BY957" s="166">
        <f>IF(PMKAFAAPAYER[[#This Row],[ ]]="Payé",PMKAFAAPAYER[[#This Row],[02.07.2025]],0)</f>
        <v>0</v>
      </c>
      <c r="BZ957" s="161"/>
      <c r="CA957" s="166">
        <f>IF(PMKAFAAPAYER[[#This Row],[ ]]="Payé",PMKAFAAPAYER[[#This Row],[09.07.2025]],0)</f>
        <v>0</v>
      </c>
      <c r="CB957" s="161"/>
      <c r="CC957" s="166">
        <f>IF(PMKAFAAPAYER[[#This Row],[ ]]="Payé",PMKAFAAPAYER[[#This Row],[16.07.2025]],0)</f>
        <v>0</v>
      </c>
      <c r="CD957" s="161"/>
      <c r="CE957" s="166">
        <f>IF(PMKAFAAPAYER[[#This Row],[ ]]="Payé",PMKAFAAPAYER[[#This Row],[23.07.2025]],0)</f>
        <v>0</v>
      </c>
      <c r="CF957" s="161"/>
      <c r="CG957" s="176">
        <f>IF(PMKAFAAPAYER[[#This Row],[ ]]="Payé",PMKAFAAPAYER[[#This Row],[30.07.2025]],0)</f>
        <v>0</v>
      </c>
      <c r="CH957" s="17">
        <f t="shared" si="222"/>
        <v>0</v>
      </c>
      <c r="CI957" s="162"/>
      <c r="CJ957" s="166">
        <f>IF(PMKAFAAPAYER[[#This Row],[ ]]="Payé",PMKAFAAPAYER[[#This Row],[06.08.2025]],0)</f>
        <v>0</v>
      </c>
      <c r="CK957" s="161"/>
      <c r="CL957" s="166">
        <f>IF(PMKAFAAPAYER[[#This Row],[ ]]="Payé",PMKAFAAPAYER[[#This Row],[13.08.2025]],0)</f>
        <v>0</v>
      </c>
      <c r="CM957" s="161"/>
      <c r="CN957" s="166">
        <f>IF(PMKAFAAPAYER[[#This Row],[ ]]="Payé",PMKAFAAPAYER[[#This Row],[20.08.2025]],0)</f>
        <v>0</v>
      </c>
      <c r="CO957" s="161"/>
      <c r="CP957" s="176">
        <f>IF(PMKAFAAPAYER[[#This Row],[ ]]="Payé",PMKAFAAPAYER[[#This Row],[27.08.2025]],0)</f>
        <v>0</v>
      </c>
      <c r="CQ957" s="18">
        <f t="shared" si="223"/>
        <v>0</v>
      </c>
      <c r="CR957" s="162"/>
      <c r="CS957" s="166">
        <f>IF(PMKAFAAPAYER[[#This Row],[ ]]="Payé",PMKAFAAPAYER[[#This Row],[03.09.2025]],0)</f>
        <v>0</v>
      </c>
      <c r="CT957" s="161"/>
      <c r="CU957" s="166">
        <f>IF(PMKAFAAPAYER[[#This Row],[ ]]="Payé",PMKAFAAPAYER[[#This Row],[10.09.2025]],0)</f>
        <v>0</v>
      </c>
      <c r="CV957" s="161"/>
      <c r="CW957" s="166">
        <f>IF(PMKAFAAPAYER[[#This Row],[ ]]="Payé",PMKAFAAPAYER[[#This Row],[17.09.2025]],0)</f>
        <v>0</v>
      </c>
      <c r="CX957" s="161"/>
      <c r="CY957" s="176">
        <f>IF(PMKAFAAPAYER[[#This Row],[ ]]="Payé",PMKAFAAPAYER[[#This Row],[24.09.2025]],0)</f>
        <v>0</v>
      </c>
      <c r="CZ957" s="17">
        <f t="shared" si="224"/>
        <v>0</v>
      </c>
      <c r="DA957" s="162"/>
      <c r="DB957" s="166">
        <f>IF(PMKAFAAPAYER[[#This Row],[ ]]="Payé",PMKAFAAPAYER[[#This Row],[01.10.2025]],0)</f>
        <v>0</v>
      </c>
      <c r="DC957" s="161"/>
      <c r="DD957" s="166">
        <f>IF(PMKAFAAPAYER[[#This Row],[ ]]="Payé",PMKAFAAPAYER[[#This Row],[08.10.2025]],0)</f>
        <v>0</v>
      </c>
      <c r="DE957" s="161"/>
      <c r="DF957" s="166">
        <f>IF(PMKAFAAPAYER[[#This Row],[ ]]="Payé",PMKAFAAPAYER[[#This Row],[15.10.2025]],0)</f>
        <v>0</v>
      </c>
      <c r="DG957" s="161"/>
      <c r="DH957" s="166">
        <f>IF(PMKAFAAPAYER[[#This Row],[ ]]="Payé",PMKAFAAPAYER[[#This Row],[22.10.2025]],0)</f>
        <v>0</v>
      </c>
      <c r="DI957" s="161"/>
      <c r="DJ957" s="176">
        <f>IF(PMKAFAAPAYER[[#This Row],[ ]]="Payé",PMKAFAAPAYER[[#This Row],[29.10.2025]],0)</f>
        <v>0</v>
      </c>
      <c r="DK957" s="18">
        <f t="shared" si="225"/>
        <v>0</v>
      </c>
      <c r="DL957" s="162"/>
      <c r="DM957" s="166">
        <f>IF(PMKAFAAPAYER[[#This Row],[ ]]="Payé",PMKAFAAPAYER[[#This Row],[05.11.2025]],0)</f>
        <v>0</v>
      </c>
      <c r="DN957" s="161"/>
      <c r="DO957" s="166">
        <f>IF(PMKAFAAPAYER[[#This Row],[ ]]="Payé",PMKAFAAPAYER[[#This Row],[12.11.2025]],0)</f>
        <v>0</v>
      </c>
      <c r="DP957" s="161"/>
      <c r="DQ957" s="166">
        <f>IF(PMKAFAAPAYER[[#This Row],[ ]]="Payé",PMKAFAAPAYER[[#This Row],[19.11.2025]],0)</f>
        <v>0</v>
      </c>
      <c r="DR957" s="161"/>
      <c r="DS957" s="176">
        <f>IF(PMKAFAAPAYER[[#This Row],[ ]]="Payé",PMKAFAAPAYER[[#This Row],[26.11.2025]],0)</f>
        <v>0</v>
      </c>
      <c r="DT957" s="17">
        <f t="shared" si="226"/>
        <v>0</v>
      </c>
      <c r="DU957" s="162"/>
      <c r="DV957" s="166">
        <f>IF(PMKAFAAPAYER[[#This Row],[ ]]="Payé",PMKAFAAPAYER[[#This Row],[03.12.2025]],0)</f>
        <v>0</v>
      </c>
      <c r="DW957" s="161"/>
      <c r="DX957" s="166">
        <f>IF(PMKAFAAPAYER[[#This Row],[ ]]="Payé",PMKAFAAPAYER[[#This Row],[10.12.2025]],0)</f>
        <v>0</v>
      </c>
      <c r="DY957" s="161"/>
      <c r="DZ957" s="166">
        <f>IF(PMKAFAAPAYER[[#This Row],[ ]]="Payé",PMKAFAAPAYER[[#This Row],[17.12.2025]],0)</f>
        <v>0</v>
      </c>
      <c r="EA957" s="161"/>
      <c r="EB957" s="166">
        <f>IF(PMKAFAAPAYER[[#This Row],[ ]]="Payé",PMKAFAAPAYER[[#This Row],[24.12.2025]],0)</f>
        <v>0</v>
      </c>
      <c r="EC957" s="161"/>
      <c r="ED957" s="176">
        <f>IF(PMKAFAAPAYER[[#This Row],[ ]]="Payé",PMKAFAAPAYER[[#This Row],[31.12.2025]],0)</f>
        <v>0</v>
      </c>
      <c r="EE957" s="18">
        <f t="shared" si="227"/>
        <v>0</v>
      </c>
      <c r="EF957" s="11">
        <f t="shared" si="228"/>
        <v>0</v>
      </c>
      <c r="EG957" s="16">
        <f>+PMKAFAAPAYER[[#This Row],[CHF]]-PMKAFAAPAYER[[#This Row],[T2025]]</f>
        <v>0</v>
      </c>
    </row>
    <row r="958" spans="1:137" x14ac:dyDescent="0.3">
      <c r="A958" s="9">
        <f t="shared" si="229"/>
        <v>953</v>
      </c>
      <c r="B958" s="250"/>
      <c r="C958" s="251"/>
      <c r="D958" s="252"/>
      <c r="E958" s="253"/>
      <c r="F958" s="265">
        <f t="shared" si="230"/>
        <v>0</v>
      </c>
      <c r="G958" s="254"/>
      <c r="H958" s="255"/>
      <c r="I958" s="256"/>
      <c r="J958" s="14"/>
      <c r="K958" s="14"/>
      <c r="L958" s="14"/>
      <c r="N958" s="15"/>
      <c r="P958" s="258"/>
      <c r="Q958" s="259"/>
      <c r="R958" s="260"/>
      <c r="S958" s="166">
        <f>IF(PMKAFAAPAYER[[#This Row],[ ]]="Payé",PMKAFAAPAYER[[#This Row],[02.01.2025]],0)</f>
        <v>0</v>
      </c>
      <c r="T958" s="234"/>
      <c r="U958" s="166">
        <f>IF(PMKAFAAPAYER[[#This Row],[ ]]="Payé",PMKAFAAPAYER[[#This Row],[09.01.2025]],0)</f>
        <v>0</v>
      </c>
      <c r="V958" s="234"/>
      <c r="W958" s="166">
        <f>IF(PMKAFAAPAYER[[#This Row],[ ]]="Payé",PMKAFAAPAYER[[#This Row],[16.01.2025]],0)</f>
        <v>0</v>
      </c>
      <c r="X958" s="234"/>
      <c r="Y958" s="166">
        <f>IF(PMKAFAAPAYER[[#This Row],[ ]]="Payé",PMKAFAAPAYER[[#This Row],[23.01.2025]],0)</f>
        <v>0</v>
      </c>
      <c r="Z958" s="234"/>
      <c r="AA958" s="176">
        <f>IF(PMKAFAAPAYER[[#This Row],[ ]]="Payé",PMKAFAAPAYER[[#This Row],[30.01.2025]],0)</f>
        <v>0</v>
      </c>
      <c r="AB958" s="32">
        <f t="shared" si="216"/>
        <v>0</v>
      </c>
      <c r="AC958" s="234"/>
      <c r="AD958" s="166">
        <f>IF(PMKAFAAPAYER[[#This Row],[ ]]="Payé",PMKAFAAPAYER[[#This Row],[06.02.2025]],0)</f>
        <v>0</v>
      </c>
      <c r="AE958" s="234"/>
      <c r="AF958" s="166">
        <f>IF(PMKAFAAPAYER[[#This Row],[ ]]="Payé",PMKAFAAPAYER[[#This Row],[13.02.2025]],0)</f>
        <v>0</v>
      </c>
      <c r="AG958" s="234"/>
      <c r="AH958" s="166">
        <f>IF(PMKAFAAPAYER[[#This Row],[ ]]="Payé",PMKAFAAPAYER[[#This Row],[20.02.2025]],0)</f>
        <v>0</v>
      </c>
      <c r="AI958" s="234"/>
      <c r="AJ958" s="176">
        <f>IF(PMKAFAAPAYER[[#This Row],[ ]]="Payé",PMKAFAAPAYER[[#This Row],[27.02.2025]],0)</f>
        <v>0</v>
      </c>
      <c r="AK958" s="47">
        <f t="shared" si="217"/>
        <v>0</v>
      </c>
      <c r="AL958" s="162"/>
      <c r="AM958" s="166">
        <f>IF(PMKAFAAPAYER[[#This Row],[ ]]="Payé",PMKAFAAPAYER[[#This Row],[05.03.2025]],0)</f>
        <v>0</v>
      </c>
      <c r="AN958" s="161"/>
      <c r="AO958" s="166">
        <f>IF(PMKAFAAPAYER[[#This Row],[ ]]="Payé",PMKAFAAPAYER[[#This Row],[12.03.2025]],0)</f>
        <v>0</v>
      </c>
      <c r="AP958" s="161"/>
      <c r="AQ958" s="166">
        <f>IF(PMKAFAAPAYER[[#This Row],[ ]]="Payé",PMKAFAAPAYER[[#This Row],[19.03.2025]],0)</f>
        <v>0</v>
      </c>
      <c r="AR958" s="161"/>
      <c r="AS958" s="176">
        <f>IF(PMKAFAAPAYER[[#This Row],[ ]]="Payé",PMKAFAAPAYER[[#This Row],[26.03.2025]],0)</f>
        <v>0</v>
      </c>
      <c r="AT958" s="17">
        <f t="shared" si="218"/>
        <v>0</v>
      </c>
      <c r="AU958" s="162"/>
      <c r="AV958" s="166">
        <f>IF(PMKAFAAPAYER[[#This Row],[ ]]="Payé",PMKAFAAPAYER[[#This Row],[02.04.2025]],0)</f>
        <v>0</v>
      </c>
      <c r="AW958" s="161"/>
      <c r="AX958" s="166">
        <f>IF(PMKAFAAPAYER[[#This Row],[ ]]="Payé",PMKAFAAPAYER[[#This Row],[09.04.2025]],0)</f>
        <v>0</v>
      </c>
      <c r="AY958" s="161"/>
      <c r="AZ958" s="166">
        <f>IF(PMKAFAAPAYER[[#This Row],[ ]]="Payé",PMKAFAAPAYER[[#This Row],[16.04.2025]],0)</f>
        <v>0</v>
      </c>
      <c r="BA958" s="161"/>
      <c r="BB958" s="166">
        <f>IF(PMKAFAAPAYER[[#This Row],[ ]]="Payé",PMKAFAAPAYER[[#This Row],[23.04.2025]],0)</f>
        <v>0</v>
      </c>
      <c r="BC958" s="161"/>
      <c r="BD958" s="176">
        <f>IF(PMKAFAAPAYER[[#This Row],[ ]]="Payé",PMKAFAAPAYER[[#This Row],[30.04.2025]],0)</f>
        <v>0</v>
      </c>
      <c r="BE958" s="18">
        <f t="shared" si="219"/>
        <v>0</v>
      </c>
      <c r="BF958" s="162"/>
      <c r="BG958" s="166">
        <f>IF(PMKAFAAPAYER[[#This Row],[ ]]="Payé",PMKAFAAPAYER[[#This Row],[07.05.2025]],0)</f>
        <v>0</v>
      </c>
      <c r="BH958" s="161"/>
      <c r="BI958" s="166">
        <f>IF(PMKAFAAPAYER[[#This Row],[ ]]="Payé",PMKAFAAPAYER[[#This Row],[14.05.2025]],0)</f>
        <v>0</v>
      </c>
      <c r="BJ958" s="161"/>
      <c r="BK958" s="166">
        <f>IF(PMKAFAAPAYER[[#This Row],[ ]]="Payé",PMKAFAAPAYER[[#This Row],[21.05.2025]],0)</f>
        <v>0</v>
      </c>
      <c r="BL958" s="161"/>
      <c r="BM958" s="176">
        <f>IF(PMKAFAAPAYER[[#This Row],[ ]]="Payé",PMKAFAAPAYER[[#This Row],[28.05.2025]],0)</f>
        <v>0</v>
      </c>
      <c r="BN958" s="17">
        <f t="shared" si="220"/>
        <v>0</v>
      </c>
      <c r="BO958" s="162"/>
      <c r="BP958" s="166">
        <f>IF(PMKAFAAPAYER[[#This Row],[ ]]="Payé",PMKAFAAPAYER[[#This Row],[04.06.2025]],0)</f>
        <v>0</v>
      </c>
      <c r="BQ958" s="161"/>
      <c r="BR958" s="166">
        <f>IF(PMKAFAAPAYER[[#This Row],[ ]]="Payé",PMKAFAAPAYER[[#This Row],[11.06.2025]],0)</f>
        <v>0</v>
      </c>
      <c r="BS958" s="161"/>
      <c r="BT958" s="166">
        <f>IF(PMKAFAAPAYER[[#This Row],[ ]]="Payé",PMKAFAAPAYER[[#This Row],[18.06.2025]],0)</f>
        <v>0</v>
      </c>
      <c r="BU958" s="161"/>
      <c r="BV958" s="176">
        <f>IF(PMKAFAAPAYER[[#This Row],[ ]]="Payé",PMKAFAAPAYER[[#This Row],[25.06.2025]],0)</f>
        <v>0</v>
      </c>
      <c r="BW958" s="18">
        <f t="shared" si="221"/>
        <v>0</v>
      </c>
      <c r="BX958" s="162"/>
      <c r="BY958" s="166">
        <f>IF(PMKAFAAPAYER[[#This Row],[ ]]="Payé",PMKAFAAPAYER[[#This Row],[02.07.2025]],0)</f>
        <v>0</v>
      </c>
      <c r="BZ958" s="161"/>
      <c r="CA958" s="166">
        <f>IF(PMKAFAAPAYER[[#This Row],[ ]]="Payé",PMKAFAAPAYER[[#This Row],[09.07.2025]],0)</f>
        <v>0</v>
      </c>
      <c r="CB958" s="161"/>
      <c r="CC958" s="166">
        <f>IF(PMKAFAAPAYER[[#This Row],[ ]]="Payé",PMKAFAAPAYER[[#This Row],[16.07.2025]],0)</f>
        <v>0</v>
      </c>
      <c r="CD958" s="161"/>
      <c r="CE958" s="166">
        <f>IF(PMKAFAAPAYER[[#This Row],[ ]]="Payé",PMKAFAAPAYER[[#This Row],[23.07.2025]],0)</f>
        <v>0</v>
      </c>
      <c r="CF958" s="161"/>
      <c r="CG958" s="176">
        <f>IF(PMKAFAAPAYER[[#This Row],[ ]]="Payé",PMKAFAAPAYER[[#This Row],[30.07.2025]],0)</f>
        <v>0</v>
      </c>
      <c r="CH958" s="17">
        <f t="shared" si="222"/>
        <v>0</v>
      </c>
      <c r="CI958" s="162"/>
      <c r="CJ958" s="166">
        <f>IF(PMKAFAAPAYER[[#This Row],[ ]]="Payé",PMKAFAAPAYER[[#This Row],[06.08.2025]],0)</f>
        <v>0</v>
      </c>
      <c r="CK958" s="161"/>
      <c r="CL958" s="166">
        <f>IF(PMKAFAAPAYER[[#This Row],[ ]]="Payé",PMKAFAAPAYER[[#This Row],[13.08.2025]],0)</f>
        <v>0</v>
      </c>
      <c r="CM958" s="161"/>
      <c r="CN958" s="166">
        <f>IF(PMKAFAAPAYER[[#This Row],[ ]]="Payé",PMKAFAAPAYER[[#This Row],[20.08.2025]],0)</f>
        <v>0</v>
      </c>
      <c r="CO958" s="161"/>
      <c r="CP958" s="176">
        <f>IF(PMKAFAAPAYER[[#This Row],[ ]]="Payé",PMKAFAAPAYER[[#This Row],[27.08.2025]],0)</f>
        <v>0</v>
      </c>
      <c r="CQ958" s="18">
        <f t="shared" si="223"/>
        <v>0</v>
      </c>
      <c r="CR958" s="162"/>
      <c r="CS958" s="166">
        <f>IF(PMKAFAAPAYER[[#This Row],[ ]]="Payé",PMKAFAAPAYER[[#This Row],[03.09.2025]],0)</f>
        <v>0</v>
      </c>
      <c r="CT958" s="161"/>
      <c r="CU958" s="166">
        <f>IF(PMKAFAAPAYER[[#This Row],[ ]]="Payé",PMKAFAAPAYER[[#This Row],[10.09.2025]],0)</f>
        <v>0</v>
      </c>
      <c r="CV958" s="161"/>
      <c r="CW958" s="166">
        <f>IF(PMKAFAAPAYER[[#This Row],[ ]]="Payé",PMKAFAAPAYER[[#This Row],[17.09.2025]],0)</f>
        <v>0</v>
      </c>
      <c r="CX958" s="161"/>
      <c r="CY958" s="176">
        <f>IF(PMKAFAAPAYER[[#This Row],[ ]]="Payé",PMKAFAAPAYER[[#This Row],[24.09.2025]],0)</f>
        <v>0</v>
      </c>
      <c r="CZ958" s="17">
        <f t="shared" si="224"/>
        <v>0</v>
      </c>
      <c r="DA958" s="162"/>
      <c r="DB958" s="166">
        <f>IF(PMKAFAAPAYER[[#This Row],[ ]]="Payé",PMKAFAAPAYER[[#This Row],[01.10.2025]],0)</f>
        <v>0</v>
      </c>
      <c r="DC958" s="161"/>
      <c r="DD958" s="166">
        <f>IF(PMKAFAAPAYER[[#This Row],[ ]]="Payé",PMKAFAAPAYER[[#This Row],[08.10.2025]],0)</f>
        <v>0</v>
      </c>
      <c r="DE958" s="161"/>
      <c r="DF958" s="166">
        <f>IF(PMKAFAAPAYER[[#This Row],[ ]]="Payé",PMKAFAAPAYER[[#This Row],[15.10.2025]],0)</f>
        <v>0</v>
      </c>
      <c r="DG958" s="161"/>
      <c r="DH958" s="166">
        <f>IF(PMKAFAAPAYER[[#This Row],[ ]]="Payé",PMKAFAAPAYER[[#This Row],[22.10.2025]],0)</f>
        <v>0</v>
      </c>
      <c r="DI958" s="161"/>
      <c r="DJ958" s="176">
        <f>IF(PMKAFAAPAYER[[#This Row],[ ]]="Payé",PMKAFAAPAYER[[#This Row],[29.10.2025]],0)</f>
        <v>0</v>
      </c>
      <c r="DK958" s="18">
        <f t="shared" si="225"/>
        <v>0</v>
      </c>
      <c r="DL958" s="162"/>
      <c r="DM958" s="166">
        <f>IF(PMKAFAAPAYER[[#This Row],[ ]]="Payé",PMKAFAAPAYER[[#This Row],[05.11.2025]],0)</f>
        <v>0</v>
      </c>
      <c r="DN958" s="161"/>
      <c r="DO958" s="166">
        <f>IF(PMKAFAAPAYER[[#This Row],[ ]]="Payé",PMKAFAAPAYER[[#This Row],[12.11.2025]],0)</f>
        <v>0</v>
      </c>
      <c r="DP958" s="161"/>
      <c r="DQ958" s="166">
        <f>IF(PMKAFAAPAYER[[#This Row],[ ]]="Payé",PMKAFAAPAYER[[#This Row],[19.11.2025]],0)</f>
        <v>0</v>
      </c>
      <c r="DR958" s="161"/>
      <c r="DS958" s="176">
        <f>IF(PMKAFAAPAYER[[#This Row],[ ]]="Payé",PMKAFAAPAYER[[#This Row],[26.11.2025]],0)</f>
        <v>0</v>
      </c>
      <c r="DT958" s="17">
        <f t="shared" si="226"/>
        <v>0</v>
      </c>
      <c r="DU958" s="162"/>
      <c r="DV958" s="166">
        <f>IF(PMKAFAAPAYER[[#This Row],[ ]]="Payé",PMKAFAAPAYER[[#This Row],[03.12.2025]],0)</f>
        <v>0</v>
      </c>
      <c r="DW958" s="161"/>
      <c r="DX958" s="166">
        <f>IF(PMKAFAAPAYER[[#This Row],[ ]]="Payé",PMKAFAAPAYER[[#This Row],[10.12.2025]],0)</f>
        <v>0</v>
      </c>
      <c r="DY958" s="161"/>
      <c r="DZ958" s="166">
        <f>IF(PMKAFAAPAYER[[#This Row],[ ]]="Payé",PMKAFAAPAYER[[#This Row],[17.12.2025]],0)</f>
        <v>0</v>
      </c>
      <c r="EA958" s="161"/>
      <c r="EB958" s="166">
        <f>IF(PMKAFAAPAYER[[#This Row],[ ]]="Payé",PMKAFAAPAYER[[#This Row],[24.12.2025]],0)</f>
        <v>0</v>
      </c>
      <c r="EC958" s="161"/>
      <c r="ED958" s="176">
        <f>IF(PMKAFAAPAYER[[#This Row],[ ]]="Payé",PMKAFAAPAYER[[#This Row],[31.12.2025]],0)</f>
        <v>0</v>
      </c>
      <c r="EE958" s="18">
        <f t="shared" si="227"/>
        <v>0</v>
      </c>
      <c r="EF958" s="11">
        <f t="shared" si="228"/>
        <v>0</v>
      </c>
      <c r="EG958" s="16">
        <f>+PMKAFAAPAYER[[#This Row],[CHF]]-PMKAFAAPAYER[[#This Row],[T2025]]</f>
        <v>0</v>
      </c>
    </row>
    <row r="959" spans="1:137" x14ac:dyDescent="0.3">
      <c r="A959" s="9">
        <f t="shared" si="229"/>
        <v>954</v>
      </c>
      <c r="B959" s="250"/>
      <c r="C959" s="251"/>
      <c r="D959" s="252"/>
      <c r="E959" s="253"/>
      <c r="F959" s="265">
        <f t="shared" si="230"/>
        <v>0</v>
      </c>
      <c r="G959" s="254"/>
      <c r="H959" s="255"/>
      <c r="I959" s="256"/>
      <c r="J959" s="14"/>
      <c r="K959" s="14"/>
      <c r="L959" s="14"/>
      <c r="N959" s="15"/>
      <c r="P959" s="258"/>
      <c r="Q959" s="259"/>
      <c r="R959" s="260"/>
      <c r="S959" s="166">
        <f>IF(PMKAFAAPAYER[[#This Row],[ ]]="Payé",PMKAFAAPAYER[[#This Row],[02.01.2025]],0)</f>
        <v>0</v>
      </c>
      <c r="T959" s="234"/>
      <c r="U959" s="166">
        <f>IF(PMKAFAAPAYER[[#This Row],[ ]]="Payé",PMKAFAAPAYER[[#This Row],[09.01.2025]],0)</f>
        <v>0</v>
      </c>
      <c r="V959" s="234"/>
      <c r="W959" s="166">
        <f>IF(PMKAFAAPAYER[[#This Row],[ ]]="Payé",PMKAFAAPAYER[[#This Row],[16.01.2025]],0)</f>
        <v>0</v>
      </c>
      <c r="X959" s="234"/>
      <c r="Y959" s="166">
        <f>IF(PMKAFAAPAYER[[#This Row],[ ]]="Payé",PMKAFAAPAYER[[#This Row],[23.01.2025]],0)</f>
        <v>0</v>
      </c>
      <c r="Z959" s="234"/>
      <c r="AA959" s="176">
        <f>IF(PMKAFAAPAYER[[#This Row],[ ]]="Payé",PMKAFAAPAYER[[#This Row],[30.01.2025]],0)</f>
        <v>0</v>
      </c>
      <c r="AB959" s="32">
        <f t="shared" si="216"/>
        <v>0</v>
      </c>
      <c r="AC959" s="234"/>
      <c r="AD959" s="166">
        <f>IF(PMKAFAAPAYER[[#This Row],[ ]]="Payé",PMKAFAAPAYER[[#This Row],[06.02.2025]],0)</f>
        <v>0</v>
      </c>
      <c r="AE959" s="234"/>
      <c r="AF959" s="166">
        <f>IF(PMKAFAAPAYER[[#This Row],[ ]]="Payé",PMKAFAAPAYER[[#This Row],[13.02.2025]],0)</f>
        <v>0</v>
      </c>
      <c r="AG959" s="234"/>
      <c r="AH959" s="166">
        <f>IF(PMKAFAAPAYER[[#This Row],[ ]]="Payé",PMKAFAAPAYER[[#This Row],[20.02.2025]],0)</f>
        <v>0</v>
      </c>
      <c r="AI959" s="234"/>
      <c r="AJ959" s="176">
        <f>IF(PMKAFAAPAYER[[#This Row],[ ]]="Payé",PMKAFAAPAYER[[#This Row],[27.02.2025]],0)</f>
        <v>0</v>
      </c>
      <c r="AK959" s="47">
        <f t="shared" si="217"/>
        <v>0</v>
      </c>
      <c r="AL959" s="162"/>
      <c r="AM959" s="166">
        <f>IF(PMKAFAAPAYER[[#This Row],[ ]]="Payé",PMKAFAAPAYER[[#This Row],[05.03.2025]],0)</f>
        <v>0</v>
      </c>
      <c r="AN959" s="161"/>
      <c r="AO959" s="166">
        <f>IF(PMKAFAAPAYER[[#This Row],[ ]]="Payé",PMKAFAAPAYER[[#This Row],[12.03.2025]],0)</f>
        <v>0</v>
      </c>
      <c r="AP959" s="161"/>
      <c r="AQ959" s="166">
        <f>IF(PMKAFAAPAYER[[#This Row],[ ]]="Payé",PMKAFAAPAYER[[#This Row],[19.03.2025]],0)</f>
        <v>0</v>
      </c>
      <c r="AR959" s="161"/>
      <c r="AS959" s="176">
        <f>IF(PMKAFAAPAYER[[#This Row],[ ]]="Payé",PMKAFAAPAYER[[#This Row],[26.03.2025]],0)</f>
        <v>0</v>
      </c>
      <c r="AT959" s="17">
        <f t="shared" si="218"/>
        <v>0</v>
      </c>
      <c r="AU959" s="162"/>
      <c r="AV959" s="166">
        <f>IF(PMKAFAAPAYER[[#This Row],[ ]]="Payé",PMKAFAAPAYER[[#This Row],[02.04.2025]],0)</f>
        <v>0</v>
      </c>
      <c r="AW959" s="161"/>
      <c r="AX959" s="166">
        <f>IF(PMKAFAAPAYER[[#This Row],[ ]]="Payé",PMKAFAAPAYER[[#This Row],[09.04.2025]],0)</f>
        <v>0</v>
      </c>
      <c r="AY959" s="161"/>
      <c r="AZ959" s="166">
        <f>IF(PMKAFAAPAYER[[#This Row],[ ]]="Payé",PMKAFAAPAYER[[#This Row],[16.04.2025]],0)</f>
        <v>0</v>
      </c>
      <c r="BA959" s="161"/>
      <c r="BB959" s="166">
        <f>IF(PMKAFAAPAYER[[#This Row],[ ]]="Payé",PMKAFAAPAYER[[#This Row],[23.04.2025]],0)</f>
        <v>0</v>
      </c>
      <c r="BC959" s="161"/>
      <c r="BD959" s="176">
        <f>IF(PMKAFAAPAYER[[#This Row],[ ]]="Payé",PMKAFAAPAYER[[#This Row],[30.04.2025]],0)</f>
        <v>0</v>
      </c>
      <c r="BE959" s="18">
        <f t="shared" si="219"/>
        <v>0</v>
      </c>
      <c r="BF959" s="162"/>
      <c r="BG959" s="166">
        <f>IF(PMKAFAAPAYER[[#This Row],[ ]]="Payé",PMKAFAAPAYER[[#This Row],[07.05.2025]],0)</f>
        <v>0</v>
      </c>
      <c r="BH959" s="161"/>
      <c r="BI959" s="166">
        <f>IF(PMKAFAAPAYER[[#This Row],[ ]]="Payé",PMKAFAAPAYER[[#This Row],[14.05.2025]],0)</f>
        <v>0</v>
      </c>
      <c r="BJ959" s="161"/>
      <c r="BK959" s="166">
        <f>IF(PMKAFAAPAYER[[#This Row],[ ]]="Payé",PMKAFAAPAYER[[#This Row],[21.05.2025]],0)</f>
        <v>0</v>
      </c>
      <c r="BL959" s="161"/>
      <c r="BM959" s="176">
        <f>IF(PMKAFAAPAYER[[#This Row],[ ]]="Payé",PMKAFAAPAYER[[#This Row],[28.05.2025]],0)</f>
        <v>0</v>
      </c>
      <c r="BN959" s="17">
        <f t="shared" si="220"/>
        <v>0</v>
      </c>
      <c r="BO959" s="162"/>
      <c r="BP959" s="166">
        <f>IF(PMKAFAAPAYER[[#This Row],[ ]]="Payé",PMKAFAAPAYER[[#This Row],[04.06.2025]],0)</f>
        <v>0</v>
      </c>
      <c r="BQ959" s="161"/>
      <c r="BR959" s="166">
        <f>IF(PMKAFAAPAYER[[#This Row],[ ]]="Payé",PMKAFAAPAYER[[#This Row],[11.06.2025]],0)</f>
        <v>0</v>
      </c>
      <c r="BS959" s="161"/>
      <c r="BT959" s="166">
        <f>IF(PMKAFAAPAYER[[#This Row],[ ]]="Payé",PMKAFAAPAYER[[#This Row],[18.06.2025]],0)</f>
        <v>0</v>
      </c>
      <c r="BU959" s="161"/>
      <c r="BV959" s="176">
        <f>IF(PMKAFAAPAYER[[#This Row],[ ]]="Payé",PMKAFAAPAYER[[#This Row],[25.06.2025]],0)</f>
        <v>0</v>
      </c>
      <c r="BW959" s="18">
        <f t="shared" si="221"/>
        <v>0</v>
      </c>
      <c r="BX959" s="162"/>
      <c r="BY959" s="166">
        <f>IF(PMKAFAAPAYER[[#This Row],[ ]]="Payé",PMKAFAAPAYER[[#This Row],[02.07.2025]],0)</f>
        <v>0</v>
      </c>
      <c r="BZ959" s="161"/>
      <c r="CA959" s="166">
        <f>IF(PMKAFAAPAYER[[#This Row],[ ]]="Payé",PMKAFAAPAYER[[#This Row],[09.07.2025]],0)</f>
        <v>0</v>
      </c>
      <c r="CB959" s="161"/>
      <c r="CC959" s="166">
        <f>IF(PMKAFAAPAYER[[#This Row],[ ]]="Payé",PMKAFAAPAYER[[#This Row],[16.07.2025]],0)</f>
        <v>0</v>
      </c>
      <c r="CD959" s="161"/>
      <c r="CE959" s="166">
        <f>IF(PMKAFAAPAYER[[#This Row],[ ]]="Payé",PMKAFAAPAYER[[#This Row],[23.07.2025]],0)</f>
        <v>0</v>
      </c>
      <c r="CF959" s="161"/>
      <c r="CG959" s="176">
        <f>IF(PMKAFAAPAYER[[#This Row],[ ]]="Payé",PMKAFAAPAYER[[#This Row],[30.07.2025]],0)</f>
        <v>0</v>
      </c>
      <c r="CH959" s="17">
        <f t="shared" si="222"/>
        <v>0</v>
      </c>
      <c r="CI959" s="162"/>
      <c r="CJ959" s="166">
        <f>IF(PMKAFAAPAYER[[#This Row],[ ]]="Payé",PMKAFAAPAYER[[#This Row],[06.08.2025]],0)</f>
        <v>0</v>
      </c>
      <c r="CK959" s="161"/>
      <c r="CL959" s="166">
        <f>IF(PMKAFAAPAYER[[#This Row],[ ]]="Payé",PMKAFAAPAYER[[#This Row],[13.08.2025]],0)</f>
        <v>0</v>
      </c>
      <c r="CM959" s="161"/>
      <c r="CN959" s="166">
        <f>IF(PMKAFAAPAYER[[#This Row],[ ]]="Payé",PMKAFAAPAYER[[#This Row],[20.08.2025]],0)</f>
        <v>0</v>
      </c>
      <c r="CO959" s="161"/>
      <c r="CP959" s="176">
        <f>IF(PMKAFAAPAYER[[#This Row],[ ]]="Payé",PMKAFAAPAYER[[#This Row],[27.08.2025]],0)</f>
        <v>0</v>
      </c>
      <c r="CQ959" s="18">
        <f t="shared" si="223"/>
        <v>0</v>
      </c>
      <c r="CR959" s="162"/>
      <c r="CS959" s="166">
        <f>IF(PMKAFAAPAYER[[#This Row],[ ]]="Payé",PMKAFAAPAYER[[#This Row],[03.09.2025]],0)</f>
        <v>0</v>
      </c>
      <c r="CT959" s="161"/>
      <c r="CU959" s="166">
        <f>IF(PMKAFAAPAYER[[#This Row],[ ]]="Payé",PMKAFAAPAYER[[#This Row],[10.09.2025]],0)</f>
        <v>0</v>
      </c>
      <c r="CV959" s="161"/>
      <c r="CW959" s="166">
        <f>IF(PMKAFAAPAYER[[#This Row],[ ]]="Payé",PMKAFAAPAYER[[#This Row],[17.09.2025]],0)</f>
        <v>0</v>
      </c>
      <c r="CX959" s="161"/>
      <c r="CY959" s="176">
        <f>IF(PMKAFAAPAYER[[#This Row],[ ]]="Payé",PMKAFAAPAYER[[#This Row],[24.09.2025]],0)</f>
        <v>0</v>
      </c>
      <c r="CZ959" s="17">
        <f t="shared" si="224"/>
        <v>0</v>
      </c>
      <c r="DA959" s="162"/>
      <c r="DB959" s="166">
        <f>IF(PMKAFAAPAYER[[#This Row],[ ]]="Payé",PMKAFAAPAYER[[#This Row],[01.10.2025]],0)</f>
        <v>0</v>
      </c>
      <c r="DC959" s="161"/>
      <c r="DD959" s="166">
        <f>IF(PMKAFAAPAYER[[#This Row],[ ]]="Payé",PMKAFAAPAYER[[#This Row],[08.10.2025]],0)</f>
        <v>0</v>
      </c>
      <c r="DE959" s="161"/>
      <c r="DF959" s="166">
        <f>IF(PMKAFAAPAYER[[#This Row],[ ]]="Payé",PMKAFAAPAYER[[#This Row],[15.10.2025]],0)</f>
        <v>0</v>
      </c>
      <c r="DG959" s="161"/>
      <c r="DH959" s="166">
        <f>IF(PMKAFAAPAYER[[#This Row],[ ]]="Payé",PMKAFAAPAYER[[#This Row],[22.10.2025]],0)</f>
        <v>0</v>
      </c>
      <c r="DI959" s="161"/>
      <c r="DJ959" s="176">
        <f>IF(PMKAFAAPAYER[[#This Row],[ ]]="Payé",PMKAFAAPAYER[[#This Row],[29.10.2025]],0)</f>
        <v>0</v>
      </c>
      <c r="DK959" s="18">
        <f t="shared" si="225"/>
        <v>0</v>
      </c>
      <c r="DL959" s="162"/>
      <c r="DM959" s="166">
        <f>IF(PMKAFAAPAYER[[#This Row],[ ]]="Payé",PMKAFAAPAYER[[#This Row],[05.11.2025]],0)</f>
        <v>0</v>
      </c>
      <c r="DN959" s="161"/>
      <c r="DO959" s="166">
        <f>IF(PMKAFAAPAYER[[#This Row],[ ]]="Payé",PMKAFAAPAYER[[#This Row],[12.11.2025]],0)</f>
        <v>0</v>
      </c>
      <c r="DP959" s="161"/>
      <c r="DQ959" s="166">
        <f>IF(PMKAFAAPAYER[[#This Row],[ ]]="Payé",PMKAFAAPAYER[[#This Row],[19.11.2025]],0)</f>
        <v>0</v>
      </c>
      <c r="DR959" s="161"/>
      <c r="DS959" s="176">
        <f>IF(PMKAFAAPAYER[[#This Row],[ ]]="Payé",PMKAFAAPAYER[[#This Row],[26.11.2025]],0)</f>
        <v>0</v>
      </c>
      <c r="DT959" s="17">
        <f t="shared" si="226"/>
        <v>0</v>
      </c>
      <c r="DU959" s="162"/>
      <c r="DV959" s="166">
        <f>IF(PMKAFAAPAYER[[#This Row],[ ]]="Payé",PMKAFAAPAYER[[#This Row],[03.12.2025]],0)</f>
        <v>0</v>
      </c>
      <c r="DW959" s="161"/>
      <c r="DX959" s="166">
        <f>IF(PMKAFAAPAYER[[#This Row],[ ]]="Payé",PMKAFAAPAYER[[#This Row],[10.12.2025]],0)</f>
        <v>0</v>
      </c>
      <c r="DY959" s="161"/>
      <c r="DZ959" s="166">
        <f>IF(PMKAFAAPAYER[[#This Row],[ ]]="Payé",PMKAFAAPAYER[[#This Row],[17.12.2025]],0)</f>
        <v>0</v>
      </c>
      <c r="EA959" s="161"/>
      <c r="EB959" s="166">
        <f>IF(PMKAFAAPAYER[[#This Row],[ ]]="Payé",PMKAFAAPAYER[[#This Row],[24.12.2025]],0)</f>
        <v>0</v>
      </c>
      <c r="EC959" s="161"/>
      <c r="ED959" s="176">
        <f>IF(PMKAFAAPAYER[[#This Row],[ ]]="Payé",PMKAFAAPAYER[[#This Row],[31.12.2025]],0)</f>
        <v>0</v>
      </c>
      <c r="EE959" s="18">
        <f t="shared" si="227"/>
        <v>0</v>
      </c>
      <c r="EF959" s="11">
        <f t="shared" si="228"/>
        <v>0</v>
      </c>
      <c r="EG959" s="16">
        <f>+PMKAFAAPAYER[[#This Row],[CHF]]-PMKAFAAPAYER[[#This Row],[T2025]]</f>
        <v>0</v>
      </c>
    </row>
    <row r="960" spans="1:137" x14ac:dyDescent="0.3">
      <c r="A960" s="9">
        <f t="shared" si="229"/>
        <v>955</v>
      </c>
      <c r="B960" s="250"/>
      <c r="C960" s="251"/>
      <c r="D960" s="252"/>
      <c r="E960" s="253"/>
      <c r="F960" s="265">
        <f t="shared" si="230"/>
        <v>0</v>
      </c>
      <c r="G960" s="254"/>
      <c r="H960" s="255"/>
      <c r="I960" s="256"/>
      <c r="J960" s="14"/>
      <c r="K960" s="14"/>
      <c r="L960" s="14"/>
      <c r="N960" s="15"/>
      <c r="P960" s="258"/>
      <c r="Q960" s="259"/>
      <c r="R960" s="260"/>
      <c r="S960" s="166">
        <f>IF(PMKAFAAPAYER[[#This Row],[ ]]="Payé",PMKAFAAPAYER[[#This Row],[02.01.2025]],0)</f>
        <v>0</v>
      </c>
      <c r="T960" s="234"/>
      <c r="U960" s="166">
        <f>IF(PMKAFAAPAYER[[#This Row],[ ]]="Payé",PMKAFAAPAYER[[#This Row],[09.01.2025]],0)</f>
        <v>0</v>
      </c>
      <c r="V960" s="234"/>
      <c r="W960" s="166">
        <f>IF(PMKAFAAPAYER[[#This Row],[ ]]="Payé",PMKAFAAPAYER[[#This Row],[16.01.2025]],0)</f>
        <v>0</v>
      </c>
      <c r="X960" s="234"/>
      <c r="Y960" s="166">
        <f>IF(PMKAFAAPAYER[[#This Row],[ ]]="Payé",PMKAFAAPAYER[[#This Row],[23.01.2025]],0)</f>
        <v>0</v>
      </c>
      <c r="Z960" s="234"/>
      <c r="AA960" s="176">
        <f>IF(PMKAFAAPAYER[[#This Row],[ ]]="Payé",PMKAFAAPAYER[[#This Row],[30.01.2025]],0)</f>
        <v>0</v>
      </c>
      <c r="AB960" s="32">
        <f t="shared" si="216"/>
        <v>0</v>
      </c>
      <c r="AC960" s="234"/>
      <c r="AD960" s="166">
        <f>IF(PMKAFAAPAYER[[#This Row],[ ]]="Payé",PMKAFAAPAYER[[#This Row],[06.02.2025]],0)</f>
        <v>0</v>
      </c>
      <c r="AE960" s="234"/>
      <c r="AF960" s="166">
        <f>IF(PMKAFAAPAYER[[#This Row],[ ]]="Payé",PMKAFAAPAYER[[#This Row],[13.02.2025]],0)</f>
        <v>0</v>
      </c>
      <c r="AG960" s="234"/>
      <c r="AH960" s="166">
        <f>IF(PMKAFAAPAYER[[#This Row],[ ]]="Payé",PMKAFAAPAYER[[#This Row],[20.02.2025]],0)</f>
        <v>0</v>
      </c>
      <c r="AI960" s="234"/>
      <c r="AJ960" s="176">
        <f>IF(PMKAFAAPAYER[[#This Row],[ ]]="Payé",PMKAFAAPAYER[[#This Row],[27.02.2025]],0)</f>
        <v>0</v>
      </c>
      <c r="AK960" s="47">
        <f t="shared" si="217"/>
        <v>0</v>
      </c>
      <c r="AL960" s="162"/>
      <c r="AM960" s="166">
        <f>IF(PMKAFAAPAYER[[#This Row],[ ]]="Payé",PMKAFAAPAYER[[#This Row],[05.03.2025]],0)</f>
        <v>0</v>
      </c>
      <c r="AN960" s="161"/>
      <c r="AO960" s="166">
        <f>IF(PMKAFAAPAYER[[#This Row],[ ]]="Payé",PMKAFAAPAYER[[#This Row],[12.03.2025]],0)</f>
        <v>0</v>
      </c>
      <c r="AP960" s="161"/>
      <c r="AQ960" s="166">
        <f>IF(PMKAFAAPAYER[[#This Row],[ ]]="Payé",PMKAFAAPAYER[[#This Row],[19.03.2025]],0)</f>
        <v>0</v>
      </c>
      <c r="AR960" s="161"/>
      <c r="AS960" s="176">
        <f>IF(PMKAFAAPAYER[[#This Row],[ ]]="Payé",PMKAFAAPAYER[[#This Row],[26.03.2025]],0)</f>
        <v>0</v>
      </c>
      <c r="AT960" s="17">
        <f t="shared" si="218"/>
        <v>0</v>
      </c>
      <c r="AU960" s="162"/>
      <c r="AV960" s="166">
        <f>IF(PMKAFAAPAYER[[#This Row],[ ]]="Payé",PMKAFAAPAYER[[#This Row],[02.04.2025]],0)</f>
        <v>0</v>
      </c>
      <c r="AW960" s="161"/>
      <c r="AX960" s="166">
        <f>IF(PMKAFAAPAYER[[#This Row],[ ]]="Payé",PMKAFAAPAYER[[#This Row],[09.04.2025]],0)</f>
        <v>0</v>
      </c>
      <c r="AY960" s="161"/>
      <c r="AZ960" s="166">
        <f>IF(PMKAFAAPAYER[[#This Row],[ ]]="Payé",PMKAFAAPAYER[[#This Row],[16.04.2025]],0)</f>
        <v>0</v>
      </c>
      <c r="BA960" s="161"/>
      <c r="BB960" s="166">
        <f>IF(PMKAFAAPAYER[[#This Row],[ ]]="Payé",PMKAFAAPAYER[[#This Row],[23.04.2025]],0)</f>
        <v>0</v>
      </c>
      <c r="BC960" s="161"/>
      <c r="BD960" s="176">
        <f>IF(PMKAFAAPAYER[[#This Row],[ ]]="Payé",PMKAFAAPAYER[[#This Row],[30.04.2025]],0)</f>
        <v>0</v>
      </c>
      <c r="BE960" s="18">
        <f t="shared" si="219"/>
        <v>0</v>
      </c>
      <c r="BF960" s="162"/>
      <c r="BG960" s="166">
        <f>IF(PMKAFAAPAYER[[#This Row],[ ]]="Payé",PMKAFAAPAYER[[#This Row],[07.05.2025]],0)</f>
        <v>0</v>
      </c>
      <c r="BH960" s="161"/>
      <c r="BI960" s="166">
        <f>IF(PMKAFAAPAYER[[#This Row],[ ]]="Payé",PMKAFAAPAYER[[#This Row],[14.05.2025]],0)</f>
        <v>0</v>
      </c>
      <c r="BJ960" s="161"/>
      <c r="BK960" s="166">
        <f>IF(PMKAFAAPAYER[[#This Row],[ ]]="Payé",PMKAFAAPAYER[[#This Row],[21.05.2025]],0)</f>
        <v>0</v>
      </c>
      <c r="BL960" s="161"/>
      <c r="BM960" s="176">
        <f>IF(PMKAFAAPAYER[[#This Row],[ ]]="Payé",PMKAFAAPAYER[[#This Row],[28.05.2025]],0)</f>
        <v>0</v>
      </c>
      <c r="BN960" s="17">
        <f t="shared" si="220"/>
        <v>0</v>
      </c>
      <c r="BO960" s="162"/>
      <c r="BP960" s="166">
        <f>IF(PMKAFAAPAYER[[#This Row],[ ]]="Payé",PMKAFAAPAYER[[#This Row],[04.06.2025]],0)</f>
        <v>0</v>
      </c>
      <c r="BQ960" s="161"/>
      <c r="BR960" s="166">
        <f>IF(PMKAFAAPAYER[[#This Row],[ ]]="Payé",PMKAFAAPAYER[[#This Row],[11.06.2025]],0)</f>
        <v>0</v>
      </c>
      <c r="BS960" s="161"/>
      <c r="BT960" s="166">
        <f>IF(PMKAFAAPAYER[[#This Row],[ ]]="Payé",PMKAFAAPAYER[[#This Row],[18.06.2025]],0)</f>
        <v>0</v>
      </c>
      <c r="BU960" s="161"/>
      <c r="BV960" s="176">
        <f>IF(PMKAFAAPAYER[[#This Row],[ ]]="Payé",PMKAFAAPAYER[[#This Row],[25.06.2025]],0)</f>
        <v>0</v>
      </c>
      <c r="BW960" s="18">
        <f t="shared" si="221"/>
        <v>0</v>
      </c>
      <c r="BX960" s="162"/>
      <c r="BY960" s="166">
        <f>IF(PMKAFAAPAYER[[#This Row],[ ]]="Payé",PMKAFAAPAYER[[#This Row],[02.07.2025]],0)</f>
        <v>0</v>
      </c>
      <c r="BZ960" s="161"/>
      <c r="CA960" s="166">
        <f>IF(PMKAFAAPAYER[[#This Row],[ ]]="Payé",PMKAFAAPAYER[[#This Row],[09.07.2025]],0)</f>
        <v>0</v>
      </c>
      <c r="CB960" s="161"/>
      <c r="CC960" s="166">
        <f>IF(PMKAFAAPAYER[[#This Row],[ ]]="Payé",PMKAFAAPAYER[[#This Row],[16.07.2025]],0)</f>
        <v>0</v>
      </c>
      <c r="CD960" s="161"/>
      <c r="CE960" s="166">
        <f>IF(PMKAFAAPAYER[[#This Row],[ ]]="Payé",PMKAFAAPAYER[[#This Row],[23.07.2025]],0)</f>
        <v>0</v>
      </c>
      <c r="CF960" s="161"/>
      <c r="CG960" s="176">
        <f>IF(PMKAFAAPAYER[[#This Row],[ ]]="Payé",PMKAFAAPAYER[[#This Row],[30.07.2025]],0)</f>
        <v>0</v>
      </c>
      <c r="CH960" s="17">
        <f t="shared" si="222"/>
        <v>0</v>
      </c>
      <c r="CI960" s="162"/>
      <c r="CJ960" s="166">
        <f>IF(PMKAFAAPAYER[[#This Row],[ ]]="Payé",PMKAFAAPAYER[[#This Row],[06.08.2025]],0)</f>
        <v>0</v>
      </c>
      <c r="CK960" s="161"/>
      <c r="CL960" s="166">
        <f>IF(PMKAFAAPAYER[[#This Row],[ ]]="Payé",PMKAFAAPAYER[[#This Row],[13.08.2025]],0)</f>
        <v>0</v>
      </c>
      <c r="CM960" s="161"/>
      <c r="CN960" s="166">
        <f>IF(PMKAFAAPAYER[[#This Row],[ ]]="Payé",PMKAFAAPAYER[[#This Row],[20.08.2025]],0)</f>
        <v>0</v>
      </c>
      <c r="CO960" s="161"/>
      <c r="CP960" s="176">
        <f>IF(PMKAFAAPAYER[[#This Row],[ ]]="Payé",PMKAFAAPAYER[[#This Row],[27.08.2025]],0)</f>
        <v>0</v>
      </c>
      <c r="CQ960" s="18">
        <f t="shared" si="223"/>
        <v>0</v>
      </c>
      <c r="CR960" s="162"/>
      <c r="CS960" s="166">
        <f>IF(PMKAFAAPAYER[[#This Row],[ ]]="Payé",PMKAFAAPAYER[[#This Row],[03.09.2025]],0)</f>
        <v>0</v>
      </c>
      <c r="CT960" s="161"/>
      <c r="CU960" s="166">
        <f>IF(PMKAFAAPAYER[[#This Row],[ ]]="Payé",PMKAFAAPAYER[[#This Row],[10.09.2025]],0)</f>
        <v>0</v>
      </c>
      <c r="CV960" s="161"/>
      <c r="CW960" s="166">
        <f>IF(PMKAFAAPAYER[[#This Row],[ ]]="Payé",PMKAFAAPAYER[[#This Row],[17.09.2025]],0)</f>
        <v>0</v>
      </c>
      <c r="CX960" s="161"/>
      <c r="CY960" s="176">
        <f>IF(PMKAFAAPAYER[[#This Row],[ ]]="Payé",PMKAFAAPAYER[[#This Row],[24.09.2025]],0)</f>
        <v>0</v>
      </c>
      <c r="CZ960" s="17">
        <f t="shared" si="224"/>
        <v>0</v>
      </c>
      <c r="DA960" s="162"/>
      <c r="DB960" s="166">
        <f>IF(PMKAFAAPAYER[[#This Row],[ ]]="Payé",PMKAFAAPAYER[[#This Row],[01.10.2025]],0)</f>
        <v>0</v>
      </c>
      <c r="DC960" s="161"/>
      <c r="DD960" s="166">
        <f>IF(PMKAFAAPAYER[[#This Row],[ ]]="Payé",PMKAFAAPAYER[[#This Row],[08.10.2025]],0)</f>
        <v>0</v>
      </c>
      <c r="DE960" s="161"/>
      <c r="DF960" s="166">
        <f>IF(PMKAFAAPAYER[[#This Row],[ ]]="Payé",PMKAFAAPAYER[[#This Row],[15.10.2025]],0)</f>
        <v>0</v>
      </c>
      <c r="DG960" s="161"/>
      <c r="DH960" s="166">
        <f>IF(PMKAFAAPAYER[[#This Row],[ ]]="Payé",PMKAFAAPAYER[[#This Row],[22.10.2025]],0)</f>
        <v>0</v>
      </c>
      <c r="DI960" s="161"/>
      <c r="DJ960" s="176">
        <f>IF(PMKAFAAPAYER[[#This Row],[ ]]="Payé",PMKAFAAPAYER[[#This Row],[29.10.2025]],0)</f>
        <v>0</v>
      </c>
      <c r="DK960" s="18">
        <f t="shared" si="225"/>
        <v>0</v>
      </c>
      <c r="DL960" s="162"/>
      <c r="DM960" s="166">
        <f>IF(PMKAFAAPAYER[[#This Row],[ ]]="Payé",PMKAFAAPAYER[[#This Row],[05.11.2025]],0)</f>
        <v>0</v>
      </c>
      <c r="DN960" s="161"/>
      <c r="DO960" s="166">
        <f>IF(PMKAFAAPAYER[[#This Row],[ ]]="Payé",PMKAFAAPAYER[[#This Row],[12.11.2025]],0)</f>
        <v>0</v>
      </c>
      <c r="DP960" s="161"/>
      <c r="DQ960" s="166">
        <f>IF(PMKAFAAPAYER[[#This Row],[ ]]="Payé",PMKAFAAPAYER[[#This Row],[19.11.2025]],0)</f>
        <v>0</v>
      </c>
      <c r="DR960" s="161"/>
      <c r="DS960" s="176">
        <f>IF(PMKAFAAPAYER[[#This Row],[ ]]="Payé",PMKAFAAPAYER[[#This Row],[26.11.2025]],0)</f>
        <v>0</v>
      </c>
      <c r="DT960" s="17">
        <f t="shared" si="226"/>
        <v>0</v>
      </c>
      <c r="DU960" s="162"/>
      <c r="DV960" s="166">
        <f>IF(PMKAFAAPAYER[[#This Row],[ ]]="Payé",PMKAFAAPAYER[[#This Row],[03.12.2025]],0)</f>
        <v>0</v>
      </c>
      <c r="DW960" s="161"/>
      <c r="DX960" s="166">
        <f>IF(PMKAFAAPAYER[[#This Row],[ ]]="Payé",PMKAFAAPAYER[[#This Row],[10.12.2025]],0)</f>
        <v>0</v>
      </c>
      <c r="DY960" s="161"/>
      <c r="DZ960" s="166">
        <f>IF(PMKAFAAPAYER[[#This Row],[ ]]="Payé",PMKAFAAPAYER[[#This Row],[17.12.2025]],0)</f>
        <v>0</v>
      </c>
      <c r="EA960" s="161"/>
      <c r="EB960" s="166">
        <f>IF(PMKAFAAPAYER[[#This Row],[ ]]="Payé",PMKAFAAPAYER[[#This Row],[24.12.2025]],0)</f>
        <v>0</v>
      </c>
      <c r="EC960" s="161"/>
      <c r="ED960" s="176">
        <f>IF(PMKAFAAPAYER[[#This Row],[ ]]="Payé",PMKAFAAPAYER[[#This Row],[31.12.2025]],0)</f>
        <v>0</v>
      </c>
      <c r="EE960" s="18">
        <f t="shared" si="227"/>
        <v>0</v>
      </c>
      <c r="EF960" s="11">
        <f t="shared" si="228"/>
        <v>0</v>
      </c>
      <c r="EG960" s="16">
        <f>+PMKAFAAPAYER[[#This Row],[CHF]]-PMKAFAAPAYER[[#This Row],[T2025]]</f>
        <v>0</v>
      </c>
    </row>
    <row r="961" spans="1:137" x14ac:dyDescent="0.3">
      <c r="A961" s="9">
        <f t="shared" si="229"/>
        <v>956</v>
      </c>
      <c r="B961" s="250"/>
      <c r="C961" s="251"/>
      <c r="D961" s="252"/>
      <c r="E961" s="253"/>
      <c r="F961" s="265">
        <f t="shared" si="230"/>
        <v>0</v>
      </c>
      <c r="G961" s="254"/>
      <c r="H961" s="255"/>
      <c r="I961" s="256"/>
      <c r="J961" s="14"/>
      <c r="K961" s="14"/>
      <c r="L961" s="14"/>
      <c r="N961" s="15"/>
      <c r="P961" s="258"/>
      <c r="Q961" s="259"/>
      <c r="R961" s="260"/>
      <c r="S961" s="166">
        <f>IF(PMKAFAAPAYER[[#This Row],[ ]]="Payé",PMKAFAAPAYER[[#This Row],[02.01.2025]],0)</f>
        <v>0</v>
      </c>
      <c r="T961" s="234"/>
      <c r="U961" s="166">
        <f>IF(PMKAFAAPAYER[[#This Row],[ ]]="Payé",PMKAFAAPAYER[[#This Row],[09.01.2025]],0)</f>
        <v>0</v>
      </c>
      <c r="V961" s="234"/>
      <c r="W961" s="166">
        <f>IF(PMKAFAAPAYER[[#This Row],[ ]]="Payé",PMKAFAAPAYER[[#This Row],[16.01.2025]],0)</f>
        <v>0</v>
      </c>
      <c r="X961" s="234"/>
      <c r="Y961" s="166">
        <f>IF(PMKAFAAPAYER[[#This Row],[ ]]="Payé",PMKAFAAPAYER[[#This Row],[23.01.2025]],0)</f>
        <v>0</v>
      </c>
      <c r="Z961" s="234"/>
      <c r="AA961" s="176">
        <f>IF(PMKAFAAPAYER[[#This Row],[ ]]="Payé",PMKAFAAPAYER[[#This Row],[30.01.2025]],0)</f>
        <v>0</v>
      </c>
      <c r="AB961" s="32">
        <f t="shared" si="216"/>
        <v>0</v>
      </c>
      <c r="AC961" s="234"/>
      <c r="AD961" s="166">
        <f>IF(PMKAFAAPAYER[[#This Row],[ ]]="Payé",PMKAFAAPAYER[[#This Row],[06.02.2025]],0)</f>
        <v>0</v>
      </c>
      <c r="AE961" s="234"/>
      <c r="AF961" s="166">
        <f>IF(PMKAFAAPAYER[[#This Row],[ ]]="Payé",PMKAFAAPAYER[[#This Row],[13.02.2025]],0)</f>
        <v>0</v>
      </c>
      <c r="AG961" s="234"/>
      <c r="AH961" s="166">
        <f>IF(PMKAFAAPAYER[[#This Row],[ ]]="Payé",PMKAFAAPAYER[[#This Row],[20.02.2025]],0)</f>
        <v>0</v>
      </c>
      <c r="AI961" s="234"/>
      <c r="AJ961" s="176">
        <f>IF(PMKAFAAPAYER[[#This Row],[ ]]="Payé",PMKAFAAPAYER[[#This Row],[27.02.2025]],0)</f>
        <v>0</v>
      </c>
      <c r="AK961" s="47">
        <f t="shared" si="217"/>
        <v>0</v>
      </c>
      <c r="AL961" s="162"/>
      <c r="AM961" s="166">
        <f>IF(PMKAFAAPAYER[[#This Row],[ ]]="Payé",PMKAFAAPAYER[[#This Row],[05.03.2025]],0)</f>
        <v>0</v>
      </c>
      <c r="AN961" s="161"/>
      <c r="AO961" s="166">
        <f>IF(PMKAFAAPAYER[[#This Row],[ ]]="Payé",PMKAFAAPAYER[[#This Row],[12.03.2025]],0)</f>
        <v>0</v>
      </c>
      <c r="AP961" s="161"/>
      <c r="AQ961" s="166">
        <f>IF(PMKAFAAPAYER[[#This Row],[ ]]="Payé",PMKAFAAPAYER[[#This Row],[19.03.2025]],0)</f>
        <v>0</v>
      </c>
      <c r="AR961" s="161"/>
      <c r="AS961" s="176">
        <f>IF(PMKAFAAPAYER[[#This Row],[ ]]="Payé",PMKAFAAPAYER[[#This Row],[26.03.2025]],0)</f>
        <v>0</v>
      </c>
      <c r="AT961" s="17">
        <f t="shared" si="218"/>
        <v>0</v>
      </c>
      <c r="AU961" s="162"/>
      <c r="AV961" s="166">
        <f>IF(PMKAFAAPAYER[[#This Row],[ ]]="Payé",PMKAFAAPAYER[[#This Row],[02.04.2025]],0)</f>
        <v>0</v>
      </c>
      <c r="AW961" s="161"/>
      <c r="AX961" s="166">
        <f>IF(PMKAFAAPAYER[[#This Row],[ ]]="Payé",PMKAFAAPAYER[[#This Row],[09.04.2025]],0)</f>
        <v>0</v>
      </c>
      <c r="AY961" s="161"/>
      <c r="AZ961" s="166">
        <f>IF(PMKAFAAPAYER[[#This Row],[ ]]="Payé",PMKAFAAPAYER[[#This Row],[16.04.2025]],0)</f>
        <v>0</v>
      </c>
      <c r="BA961" s="161"/>
      <c r="BB961" s="166">
        <f>IF(PMKAFAAPAYER[[#This Row],[ ]]="Payé",PMKAFAAPAYER[[#This Row],[23.04.2025]],0)</f>
        <v>0</v>
      </c>
      <c r="BC961" s="161"/>
      <c r="BD961" s="176">
        <f>IF(PMKAFAAPAYER[[#This Row],[ ]]="Payé",PMKAFAAPAYER[[#This Row],[30.04.2025]],0)</f>
        <v>0</v>
      </c>
      <c r="BE961" s="18">
        <f t="shared" si="219"/>
        <v>0</v>
      </c>
      <c r="BF961" s="162"/>
      <c r="BG961" s="166">
        <f>IF(PMKAFAAPAYER[[#This Row],[ ]]="Payé",PMKAFAAPAYER[[#This Row],[07.05.2025]],0)</f>
        <v>0</v>
      </c>
      <c r="BH961" s="161"/>
      <c r="BI961" s="166">
        <f>IF(PMKAFAAPAYER[[#This Row],[ ]]="Payé",PMKAFAAPAYER[[#This Row],[14.05.2025]],0)</f>
        <v>0</v>
      </c>
      <c r="BJ961" s="161"/>
      <c r="BK961" s="166">
        <f>IF(PMKAFAAPAYER[[#This Row],[ ]]="Payé",PMKAFAAPAYER[[#This Row],[21.05.2025]],0)</f>
        <v>0</v>
      </c>
      <c r="BL961" s="161"/>
      <c r="BM961" s="176">
        <f>IF(PMKAFAAPAYER[[#This Row],[ ]]="Payé",PMKAFAAPAYER[[#This Row],[28.05.2025]],0)</f>
        <v>0</v>
      </c>
      <c r="BN961" s="17">
        <f t="shared" si="220"/>
        <v>0</v>
      </c>
      <c r="BO961" s="162"/>
      <c r="BP961" s="166">
        <f>IF(PMKAFAAPAYER[[#This Row],[ ]]="Payé",PMKAFAAPAYER[[#This Row],[04.06.2025]],0)</f>
        <v>0</v>
      </c>
      <c r="BQ961" s="161"/>
      <c r="BR961" s="166">
        <f>IF(PMKAFAAPAYER[[#This Row],[ ]]="Payé",PMKAFAAPAYER[[#This Row],[11.06.2025]],0)</f>
        <v>0</v>
      </c>
      <c r="BS961" s="161"/>
      <c r="BT961" s="166">
        <f>IF(PMKAFAAPAYER[[#This Row],[ ]]="Payé",PMKAFAAPAYER[[#This Row],[18.06.2025]],0)</f>
        <v>0</v>
      </c>
      <c r="BU961" s="161"/>
      <c r="BV961" s="176">
        <f>IF(PMKAFAAPAYER[[#This Row],[ ]]="Payé",PMKAFAAPAYER[[#This Row],[25.06.2025]],0)</f>
        <v>0</v>
      </c>
      <c r="BW961" s="18">
        <f t="shared" si="221"/>
        <v>0</v>
      </c>
      <c r="BX961" s="162"/>
      <c r="BY961" s="166">
        <f>IF(PMKAFAAPAYER[[#This Row],[ ]]="Payé",PMKAFAAPAYER[[#This Row],[02.07.2025]],0)</f>
        <v>0</v>
      </c>
      <c r="BZ961" s="161"/>
      <c r="CA961" s="166">
        <f>IF(PMKAFAAPAYER[[#This Row],[ ]]="Payé",PMKAFAAPAYER[[#This Row],[09.07.2025]],0)</f>
        <v>0</v>
      </c>
      <c r="CB961" s="161"/>
      <c r="CC961" s="166">
        <f>IF(PMKAFAAPAYER[[#This Row],[ ]]="Payé",PMKAFAAPAYER[[#This Row],[16.07.2025]],0)</f>
        <v>0</v>
      </c>
      <c r="CD961" s="161"/>
      <c r="CE961" s="166">
        <f>IF(PMKAFAAPAYER[[#This Row],[ ]]="Payé",PMKAFAAPAYER[[#This Row],[23.07.2025]],0)</f>
        <v>0</v>
      </c>
      <c r="CF961" s="161"/>
      <c r="CG961" s="176">
        <f>IF(PMKAFAAPAYER[[#This Row],[ ]]="Payé",PMKAFAAPAYER[[#This Row],[30.07.2025]],0)</f>
        <v>0</v>
      </c>
      <c r="CH961" s="17">
        <f t="shared" si="222"/>
        <v>0</v>
      </c>
      <c r="CI961" s="162"/>
      <c r="CJ961" s="166">
        <f>IF(PMKAFAAPAYER[[#This Row],[ ]]="Payé",PMKAFAAPAYER[[#This Row],[06.08.2025]],0)</f>
        <v>0</v>
      </c>
      <c r="CK961" s="161"/>
      <c r="CL961" s="166">
        <f>IF(PMKAFAAPAYER[[#This Row],[ ]]="Payé",PMKAFAAPAYER[[#This Row],[13.08.2025]],0)</f>
        <v>0</v>
      </c>
      <c r="CM961" s="161"/>
      <c r="CN961" s="166">
        <f>IF(PMKAFAAPAYER[[#This Row],[ ]]="Payé",PMKAFAAPAYER[[#This Row],[20.08.2025]],0)</f>
        <v>0</v>
      </c>
      <c r="CO961" s="161"/>
      <c r="CP961" s="176">
        <f>IF(PMKAFAAPAYER[[#This Row],[ ]]="Payé",PMKAFAAPAYER[[#This Row],[27.08.2025]],0)</f>
        <v>0</v>
      </c>
      <c r="CQ961" s="18">
        <f t="shared" si="223"/>
        <v>0</v>
      </c>
      <c r="CR961" s="162"/>
      <c r="CS961" s="166">
        <f>IF(PMKAFAAPAYER[[#This Row],[ ]]="Payé",PMKAFAAPAYER[[#This Row],[03.09.2025]],0)</f>
        <v>0</v>
      </c>
      <c r="CT961" s="161"/>
      <c r="CU961" s="166">
        <f>IF(PMKAFAAPAYER[[#This Row],[ ]]="Payé",PMKAFAAPAYER[[#This Row],[10.09.2025]],0)</f>
        <v>0</v>
      </c>
      <c r="CV961" s="161"/>
      <c r="CW961" s="166">
        <f>IF(PMKAFAAPAYER[[#This Row],[ ]]="Payé",PMKAFAAPAYER[[#This Row],[17.09.2025]],0)</f>
        <v>0</v>
      </c>
      <c r="CX961" s="161"/>
      <c r="CY961" s="176">
        <f>IF(PMKAFAAPAYER[[#This Row],[ ]]="Payé",PMKAFAAPAYER[[#This Row],[24.09.2025]],0)</f>
        <v>0</v>
      </c>
      <c r="CZ961" s="17">
        <f t="shared" si="224"/>
        <v>0</v>
      </c>
      <c r="DA961" s="162"/>
      <c r="DB961" s="166">
        <f>IF(PMKAFAAPAYER[[#This Row],[ ]]="Payé",PMKAFAAPAYER[[#This Row],[01.10.2025]],0)</f>
        <v>0</v>
      </c>
      <c r="DC961" s="161"/>
      <c r="DD961" s="166">
        <f>IF(PMKAFAAPAYER[[#This Row],[ ]]="Payé",PMKAFAAPAYER[[#This Row],[08.10.2025]],0)</f>
        <v>0</v>
      </c>
      <c r="DE961" s="161"/>
      <c r="DF961" s="166">
        <f>IF(PMKAFAAPAYER[[#This Row],[ ]]="Payé",PMKAFAAPAYER[[#This Row],[15.10.2025]],0)</f>
        <v>0</v>
      </c>
      <c r="DG961" s="161"/>
      <c r="DH961" s="166">
        <f>IF(PMKAFAAPAYER[[#This Row],[ ]]="Payé",PMKAFAAPAYER[[#This Row],[22.10.2025]],0)</f>
        <v>0</v>
      </c>
      <c r="DI961" s="161"/>
      <c r="DJ961" s="176">
        <f>IF(PMKAFAAPAYER[[#This Row],[ ]]="Payé",PMKAFAAPAYER[[#This Row],[29.10.2025]],0)</f>
        <v>0</v>
      </c>
      <c r="DK961" s="18">
        <f t="shared" si="225"/>
        <v>0</v>
      </c>
      <c r="DL961" s="162"/>
      <c r="DM961" s="166">
        <f>IF(PMKAFAAPAYER[[#This Row],[ ]]="Payé",PMKAFAAPAYER[[#This Row],[05.11.2025]],0)</f>
        <v>0</v>
      </c>
      <c r="DN961" s="161"/>
      <c r="DO961" s="166">
        <f>IF(PMKAFAAPAYER[[#This Row],[ ]]="Payé",PMKAFAAPAYER[[#This Row],[12.11.2025]],0)</f>
        <v>0</v>
      </c>
      <c r="DP961" s="161"/>
      <c r="DQ961" s="166">
        <f>IF(PMKAFAAPAYER[[#This Row],[ ]]="Payé",PMKAFAAPAYER[[#This Row],[19.11.2025]],0)</f>
        <v>0</v>
      </c>
      <c r="DR961" s="161"/>
      <c r="DS961" s="176">
        <f>IF(PMKAFAAPAYER[[#This Row],[ ]]="Payé",PMKAFAAPAYER[[#This Row],[26.11.2025]],0)</f>
        <v>0</v>
      </c>
      <c r="DT961" s="17">
        <f t="shared" si="226"/>
        <v>0</v>
      </c>
      <c r="DU961" s="162"/>
      <c r="DV961" s="166">
        <f>IF(PMKAFAAPAYER[[#This Row],[ ]]="Payé",PMKAFAAPAYER[[#This Row],[03.12.2025]],0)</f>
        <v>0</v>
      </c>
      <c r="DW961" s="161"/>
      <c r="DX961" s="166">
        <f>IF(PMKAFAAPAYER[[#This Row],[ ]]="Payé",PMKAFAAPAYER[[#This Row],[10.12.2025]],0)</f>
        <v>0</v>
      </c>
      <c r="DY961" s="161"/>
      <c r="DZ961" s="166">
        <f>IF(PMKAFAAPAYER[[#This Row],[ ]]="Payé",PMKAFAAPAYER[[#This Row],[17.12.2025]],0)</f>
        <v>0</v>
      </c>
      <c r="EA961" s="161"/>
      <c r="EB961" s="166">
        <f>IF(PMKAFAAPAYER[[#This Row],[ ]]="Payé",PMKAFAAPAYER[[#This Row],[24.12.2025]],0)</f>
        <v>0</v>
      </c>
      <c r="EC961" s="161"/>
      <c r="ED961" s="176">
        <f>IF(PMKAFAAPAYER[[#This Row],[ ]]="Payé",PMKAFAAPAYER[[#This Row],[31.12.2025]],0)</f>
        <v>0</v>
      </c>
      <c r="EE961" s="18">
        <f t="shared" si="227"/>
        <v>0</v>
      </c>
      <c r="EF961" s="11">
        <f t="shared" si="228"/>
        <v>0</v>
      </c>
      <c r="EG961" s="16">
        <f>+PMKAFAAPAYER[[#This Row],[CHF]]-PMKAFAAPAYER[[#This Row],[T2025]]</f>
        <v>0</v>
      </c>
    </row>
    <row r="962" spans="1:137" x14ac:dyDescent="0.3">
      <c r="A962" s="9">
        <f t="shared" si="229"/>
        <v>957</v>
      </c>
      <c r="B962" s="250"/>
      <c r="C962" s="251"/>
      <c r="D962" s="252"/>
      <c r="E962" s="253"/>
      <c r="F962" s="265">
        <f t="shared" si="230"/>
        <v>0</v>
      </c>
      <c r="G962" s="254"/>
      <c r="H962" s="255"/>
      <c r="I962" s="256"/>
      <c r="J962" s="14"/>
      <c r="K962" s="14"/>
      <c r="L962" s="14"/>
      <c r="N962" s="15"/>
      <c r="P962" s="258"/>
      <c r="Q962" s="259"/>
      <c r="R962" s="260"/>
      <c r="S962" s="166">
        <f>IF(PMKAFAAPAYER[[#This Row],[ ]]="Payé",PMKAFAAPAYER[[#This Row],[02.01.2025]],0)</f>
        <v>0</v>
      </c>
      <c r="T962" s="234"/>
      <c r="U962" s="166">
        <f>IF(PMKAFAAPAYER[[#This Row],[ ]]="Payé",PMKAFAAPAYER[[#This Row],[09.01.2025]],0)</f>
        <v>0</v>
      </c>
      <c r="V962" s="234"/>
      <c r="W962" s="166">
        <f>IF(PMKAFAAPAYER[[#This Row],[ ]]="Payé",PMKAFAAPAYER[[#This Row],[16.01.2025]],0)</f>
        <v>0</v>
      </c>
      <c r="X962" s="234"/>
      <c r="Y962" s="166">
        <f>IF(PMKAFAAPAYER[[#This Row],[ ]]="Payé",PMKAFAAPAYER[[#This Row],[23.01.2025]],0)</f>
        <v>0</v>
      </c>
      <c r="Z962" s="234"/>
      <c r="AA962" s="176">
        <f>IF(PMKAFAAPAYER[[#This Row],[ ]]="Payé",PMKAFAAPAYER[[#This Row],[30.01.2025]],0)</f>
        <v>0</v>
      </c>
      <c r="AB962" s="32">
        <f t="shared" si="216"/>
        <v>0</v>
      </c>
      <c r="AC962" s="234"/>
      <c r="AD962" s="166">
        <f>IF(PMKAFAAPAYER[[#This Row],[ ]]="Payé",PMKAFAAPAYER[[#This Row],[06.02.2025]],0)</f>
        <v>0</v>
      </c>
      <c r="AE962" s="234"/>
      <c r="AF962" s="166">
        <f>IF(PMKAFAAPAYER[[#This Row],[ ]]="Payé",PMKAFAAPAYER[[#This Row],[13.02.2025]],0)</f>
        <v>0</v>
      </c>
      <c r="AG962" s="234"/>
      <c r="AH962" s="166">
        <f>IF(PMKAFAAPAYER[[#This Row],[ ]]="Payé",PMKAFAAPAYER[[#This Row],[20.02.2025]],0)</f>
        <v>0</v>
      </c>
      <c r="AI962" s="234"/>
      <c r="AJ962" s="176">
        <f>IF(PMKAFAAPAYER[[#This Row],[ ]]="Payé",PMKAFAAPAYER[[#This Row],[27.02.2025]],0)</f>
        <v>0</v>
      </c>
      <c r="AK962" s="47">
        <f t="shared" si="217"/>
        <v>0</v>
      </c>
      <c r="AL962" s="162"/>
      <c r="AM962" s="166">
        <f>IF(PMKAFAAPAYER[[#This Row],[ ]]="Payé",PMKAFAAPAYER[[#This Row],[05.03.2025]],0)</f>
        <v>0</v>
      </c>
      <c r="AN962" s="161"/>
      <c r="AO962" s="166">
        <f>IF(PMKAFAAPAYER[[#This Row],[ ]]="Payé",PMKAFAAPAYER[[#This Row],[12.03.2025]],0)</f>
        <v>0</v>
      </c>
      <c r="AP962" s="161"/>
      <c r="AQ962" s="166">
        <f>IF(PMKAFAAPAYER[[#This Row],[ ]]="Payé",PMKAFAAPAYER[[#This Row],[19.03.2025]],0)</f>
        <v>0</v>
      </c>
      <c r="AR962" s="161"/>
      <c r="AS962" s="176">
        <f>IF(PMKAFAAPAYER[[#This Row],[ ]]="Payé",PMKAFAAPAYER[[#This Row],[26.03.2025]],0)</f>
        <v>0</v>
      </c>
      <c r="AT962" s="17">
        <f t="shared" si="218"/>
        <v>0</v>
      </c>
      <c r="AU962" s="162"/>
      <c r="AV962" s="166">
        <f>IF(PMKAFAAPAYER[[#This Row],[ ]]="Payé",PMKAFAAPAYER[[#This Row],[02.04.2025]],0)</f>
        <v>0</v>
      </c>
      <c r="AW962" s="161"/>
      <c r="AX962" s="166">
        <f>IF(PMKAFAAPAYER[[#This Row],[ ]]="Payé",PMKAFAAPAYER[[#This Row],[09.04.2025]],0)</f>
        <v>0</v>
      </c>
      <c r="AY962" s="161"/>
      <c r="AZ962" s="166">
        <f>IF(PMKAFAAPAYER[[#This Row],[ ]]="Payé",PMKAFAAPAYER[[#This Row],[16.04.2025]],0)</f>
        <v>0</v>
      </c>
      <c r="BA962" s="161"/>
      <c r="BB962" s="166">
        <f>IF(PMKAFAAPAYER[[#This Row],[ ]]="Payé",PMKAFAAPAYER[[#This Row],[23.04.2025]],0)</f>
        <v>0</v>
      </c>
      <c r="BC962" s="161"/>
      <c r="BD962" s="176">
        <f>IF(PMKAFAAPAYER[[#This Row],[ ]]="Payé",PMKAFAAPAYER[[#This Row],[30.04.2025]],0)</f>
        <v>0</v>
      </c>
      <c r="BE962" s="18">
        <f t="shared" si="219"/>
        <v>0</v>
      </c>
      <c r="BF962" s="162"/>
      <c r="BG962" s="166">
        <f>IF(PMKAFAAPAYER[[#This Row],[ ]]="Payé",PMKAFAAPAYER[[#This Row],[07.05.2025]],0)</f>
        <v>0</v>
      </c>
      <c r="BH962" s="161"/>
      <c r="BI962" s="166">
        <f>IF(PMKAFAAPAYER[[#This Row],[ ]]="Payé",PMKAFAAPAYER[[#This Row],[14.05.2025]],0)</f>
        <v>0</v>
      </c>
      <c r="BJ962" s="161"/>
      <c r="BK962" s="166">
        <f>IF(PMKAFAAPAYER[[#This Row],[ ]]="Payé",PMKAFAAPAYER[[#This Row],[21.05.2025]],0)</f>
        <v>0</v>
      </c>
      <c r="BL962" s="161"/>
      <c r="BM962" s="176">
        <f>IF(PMKAFAAPAYER[[#This Row],[ ]]="Payé",PMKAFAAPAYER[[#This Row],[28.05.2025]],0)</f>
        <v>0</v>
      </c>
      <c r="BN962" s="17">
        <f t="shared" si="220"/>
        <v>0</v>
      </c>
      <c r="BO962" s="162"/>
      <c r="BP962" s="166">
        <f>IF(PMKAFAAPAYER[[#This Row],[ ]]="Payé",PMKAFAAPAYER[[#This Row],[04.06.2025]],0)</f>
        <v>0</v>
      </c>
      <c r="BQ962" s="161"/>
      <c r="BR962" s="166">
        <f>IF(PMKAFAAPAYER[[#This Row],[ ]]="Payé",PMKAFAAPAYER[[#This Row],[11.06.2025]],0)</f>
        <v>0</v>
      </c>
      <c r="BS962" s="161"/>
      <c r="BT962" s="166">
        <f>IF(PMKAFAAPAYER[[#This Row],[ ]]="Payé",PMKAFAAPAYER[[#This Row],[18.06.2025]],0)</f>
        <v>0</v>
      </c>
      <c r="BU962" s="161"/>
      <c r="BV962" s="176">
        <f>IF(PMKAFAAPAYER[[#This Row],[ ]]="Payé",PMKAFAAPAYER[[#This Row],[25.06.2025]],0)</f>
        <v>0</v>
      </c>
      <c r="BW962" s="18">
        <f t="shared" si="221"/>
        <v>0</v>
      </c>
      <c r="BX962" s="162"/>
      <c r="BY962" s="166">
        <f>IF(PMKAFAAPAYER[[#This Row],[ ]]="Payé",PMKAFAAPAYER[[#This Row],[02.07.2025]],0)</f>
        <v>0</v>
      </c>
      <c r="BZ962" s="161"/>
      <c r="CA962" s="166">
        <f>IF(PMKAFAAPAYER[[#This Row],[ ]]="Payé",PMKAFAAPAYER[[#This Row],[09.07.2025]],0)</f>
        <v>0</v>
      </c>
      <c r="CB962" s="161"/>
      <c r="CC962" s="166">
        <f>IF(PMKAFAAPAYER[[#This Row],[ ]]="Payé",PMKAFAAPAYER[[#This Row],[16.07.2025]],0)</f>
        <v>0</v>
      </c>
      <c r="CD962" s="161"/>
      <c r="CE962" s="166">
        <f>IF(PMKAFAAPAYER[[#This Row],[ ]]="Payé",PMKAFAAPAYER[[#This Row],[23.07.2025]],0)</f>
        <v>0</v>
      </c>
      <c r="CF962" s="161"/>
      <c r="CG962" s="176">
        <f>IF(PMKAFAAPAYER[[#This Row],[ ]]="Payé",PMKAFAAPAYER[[#This Row],[30.07.2025]],0)</f>
        <v>0</v>
      </c>
      <c r="CH962" s="17">
        <f t="shared" si="222"/>
        <v>0</v>
      </c>
      <c r="CI962" s="162"/>
      <c r="CJ962" s="166">
        <f>IF(PMKAFAAPAYER[[#This Row],[ ]]="Payé",PMKAFAAPAYER[[#This Row],[06.08.2025]],0)</f>
        <v>0</v>
      </c>
      <c r="CK962" s="161"/>
      <c r="CL962" s="166">
        <f>IF(PMKAFAAPAYER[[#This Row],[ ]]="Payé",PMKAFAAPAYER[[#This Row],[13.08.2025]],0)</f>
        <v>0</v>
      </c>
      <c r="CM962" s="161"/>
      <c r="CN962" s="166">
        <f>IF(PMKAFAAPAYER[[#This Row],[ ]]="Payé",PMKAFAAPAYER[[#This Row],[20.08.2025]],0)</f>
        <v>0</v>
      </c>
      <c r="CO962" s="161"/>
      <c r="CP962" s="176">
        <f>IF(PMKAFAAPAYER[[#This Row],[ ]]="Payé",PMKAFAAPAYER[[#This Row],[27.08.2025]],0)</f>
        <v>0</v>
      </c>
      <c r="CQ962" s="18">
        <f t="shared" si="223"/>
        <v>0</v>
      </c>
      <c r="CR962" s="162"/>
      <c r="CS962" s="166">
        <f>IF(PMKAFAAPAYER[[#This Row],[ ]]="Payé",PMKAFAAPAYER[[#This Row],[03.09.2025]],0)</f>
        <v>0</v>
      </c>
      <c r="CT962" s="161"/>
      <c r="CU962" s="166">
        <f>IF(PMKAFAAPAYER[[#This Row],[ ]]="Payé",PMKAFAAPAYER[[#This Row],[10.09.2025]],0)</f>
        <v>0</v>
      </c>
      <c r="CV962" s="161"/>
      <c r="CW962" s="166">
        <f>IF(PMKAFAAPAYER[[#This Row],[ ]]="Payé",PMKAFAAPAYER[[#This Row],[17.09.2025]],0)</f>
        <v>0</v>
      </c>
      <c r="CX962" s="161"/>
      <c r="CY962" s="176">
        <f>IF(PMKAFAAPAYER[[#This Row],[ ]]="Payé",PMKAFAAPAYER[[#This Row],[24.09.2025]],0)</f>
        <v>0</v>
      </c>
      <c r="CZ962" s="17">
        <f t="shared" si="224"/>
        <v>0</v>
      </c>
      <c r="DA962" s="162"/>
      <c r="DB962" s="166">
        <f>IF(PMKAFAAPAYER[[#This Row],[ ]]="Payé",PMKAFAAPAYER[[#This Row],[01.10.2025]],0)</f>
        <v>0</v>
      </c>
      <c r="DC962" s="161"/>
      <c r="DD962" s="166">
        <f>IF(PMKAFAAPAYER[[#This Row],[ ]]="Payé",PMKAFAAPAYER[[#This Row],[08.10.2025]],0)</f>
        <v>0</v>
      </c>
      <c r="DE962" s="161"/>
      <c r="DF962" s="166">
        <f>IF(PMKAFAAPAYER[[#This Row],[ ]]="Payé",PMKAFAAPAYER[[#This Row],[15.10.2025]],0)</f>
        <v>0</v>
      </c>
      <c r="DG962" s="161"/>
      <c r="DH962" s="166">
        <f>IF(PMKAFAAPAYER[[#This Row],[ ]]="Payé",PMKAFAAPAYER[[#This Row],[22.10.2025]],0)</f>
        <v>0</v>
      </c>
      <c r="DI962" s="161"/>
      <c r="DJ962" s="176">
        <f>IF(PMKAFAAPAYER[[#This Row],[ ]]="Payé",PMKAFAAPAYER[[#This Row],[29.10.2025]],0)</f>
        <v>0</v>
      </c>
      <c r="DK962" s="18">
        <f t="shared" si="225"/>
        <v>0</v>
      </c>
      <c r="DL962" s="162"/>
      <c r="DM962" s="166">
        <f>IF(PMKAFAAPAYER[[#This Row],[ ]]="Payé",PMKAFAAPAYER[[#This Row],[05.11.2025]],0)</f>
        <v>0</v>
      </c>
      <c r="DN962" s="161"/>
      <c r="DO962" s="166">
        <f>IF(PMKAFAAPAYER[[#This Row],[ ]]="Payé",PMKAFAAPAYER[[#This Row],[12.11.2025]],0)</f>
        <v>0</v>
      </c>
      <c r="DP962" s="161"/>
      <c r="DQ962" s="166">
        <f>IF(PMKAFAAPAYER[[#This Row],[ ]]="Payé",PMKAFAAPAYER[[#This Row],[19.11.2025]],0)</f>
        <v>0</v>
      </c>
      <c r="DR962" s="161"/>
      <c r="DS962" s="176">
        <f>IF(PMKAFAAPAYER[[#This Row],[ ]]="Payé",PMKAFAAPAYER[[#This Row],[26.11.2025]],0)</f>
        <v>0</v>
      </c>
      <c r="DT962" s="17">
        <f t="shared" si="226"/>
        <v>0</v>
      </c>
      <c r="DU962" s="162"/>
      <c r="DV962" s="166">
        <f>IF(PMKAFAAPAYER[[#This Row],[ ]]="Payé",PMKAFAAPAYER[[#This Row],[03.12.2025]],0)</f>
        <v>0</v>
      </c>
      <c r="DW962" s="161"/>
      <c r="DX962" s="166">
        <f>IF(PMKAFAAPAYER[[#This Row],[ ]]="Payé",PMKAFAAPAYER[[#This Row],[10.12.2025]],0)</f>
        <v>0</v>
      </c>
      <c r="DY962" s="161"/>
      <c r="DZ962" s="166">
        <f>IF(PMKAFAAPAYER[[#This Row],[ ]]="Payé",PMKAFAAPAYER[[#This Row],[17.12.2025]],0)</f>
        <v>0</v>
      </c>
      <c r="EA962" s="161"/>
      <c r="EB962" s="166">
        <f>IF(PMKAFAAPAYER[[#This Row],[ ]]="Payé",PMKAFAAPAYER[[#This Row],[24.12.2025]],0)</f>
        <v>0</v>
      </c>
      <c r="EC962" s="161"/>
      <c r="ED962" s="176">
        <f>IF(PMKAFAAPAYER[[#This Row],[ ]]="Payé",PMKAFAAPAYER[[#This Row],[31.12.2025]],0)</f>
        <v>0</v>
      </c>
      <c r="EE962" s="18">
        <f t="shared" si="227"/>
        <v>0</v>
      </c>
      <c r="EF962" s="11">
        <f t="shared" si="228"/>
        <v>0</v>
      </c>
      <c r="EG962" s="16">
        <f>+PMKAFAAPAYER[[#This Row],[CHF]]-PMKAFAAPAYER[[#This Row],[T2025]]</f>
        <v>0</v>
      </c>
    </row>
    <row r="963" spans="1:137" x14ac:dyDescent="0.3">
      <c r="A963" s="9">
        <f t="shared" si="229"/>
        <v>958</v>
      </c>
      <c r="B963" s="250"/>
      <c r="C963" s="251"/>
      <c r="D963" s="252"/>
      <c r="E963" s="253"/>
      <c r="F963" s="265">
        <f t="shared" si="230"/>
        <v>0</v>
      </c>
      <c r="G963" s="254"/>
      <c r="H963" s="255"/>
      <c r="I963" s="256"/>
      <c r="J963" s="14"/>
      <c r="K963" s="14"/>
      <c r="L963" s="14"/>
      <c r="N963" s="15"/>
      <c r="P963" s="258"/>
      <c r="Q963" s="259"/>
      <c r="R963" s="260"/>
      <c r="S963" s="166">
        <f>IF(PMKAFAAPAYER[[#This Row],[ ]]="Payé",PMKAFAAPAYER[[#This Row],[02.01.2025]],0)</f>
        <v>0</v>
      </c>
      <c r="T963" s="234"/>
      <c r="U963" s="166">
        <f>IF(PMKAFAAPAYER[[#This Row],[ ]]="Payé",PMKAFAAPAYER[[#This Row],[09.01.2025]],0)</f>
        <v>0</v>
      </c>
      <c r="V963" s="234"/>
      <c r="W963" s="166">
        <f>IF(PMKAFAAPAYER[[#This Row],[ ]]="Payé",PMKAFAAPAYER[[#This Row],[16.01.2025]],0)</f>
        <v>0</v>
      </c>
      <c r="X963" s="234"/>
      <c r="Y963" s="166">
        <f>IF(PMKAFAAPAYER[[#This Row],[ ]]="Payé",PMKAFAAPAYER[[#This Row],[23.01.2025]],0)</f>
        <v>0</v>
      </c>
      <c r="Z963" s="234"/>
      <c r="AA963" s="176">
        <f>IF(PMKAFAAPAYER[[#This Row],[ ]]="Payé",PMKAFAAPAYER[[#This Row],[30.01.2025]],0)</f>
        <v>0</v>
      </c>
      <c r="AB963" s="32">
        <f t="shared" si="216"/>
        <v>0</v>
      </c>
      <c r="AC963" s="234"/>
      <c r="AD963" s="166">
        <f>IF(PMKAFAAPAYER[[#This Row],[ ]]="Payé",PMKAFAAPAYER[[#This Row],[06.02.2025]],0)</f>
        <v>0</v>
      </c>
      <c r="AE963" s="234"/>
      <c r="AF963" s="166">
        <f>IF(PMKAFAAPAYER[[#This Row],[ ]]="Payé",PMKAFAAPAYER[[#This Row],[13.02.2025]],0)</f>
        <v>0</v>
      </c>
      <c r="AG963" s="234"/>
      <c r="AH963" s="166">
        <f>IF(PMKAFAAPAYER[[#This Row],[ ]]="Payé",PMKAFAAPAYER[[#This Row],[20.02.2025]],0)</f>
        <v>0</v>
      </c>
      <c r="AI963" s="234"/>
      <c r="AJ963" s="176">
        <f>IF(PMKAFAAPAYER[[#This Row],[ ]]="Payé",PMKAFAAPAYER[[#This Row],[27.02.2025]],0)</f>
        <v>0</v>
      </c>
      <c r="AK963" s="47">
        <f t="shared" si="217"/>
        <v>0</v>
      </c>
      <c r="AL963" s="162"/>
      <c r="AM963" s="166">
        <f>IF(PMKAFAAPAYER[[#This Row],[ ]]="Payé",PMKAFAAPAYER[[#This Row],[05.03.2025]],0)</f>
        <v>0</v>
      </c>
      <c r="AN963" s="161"/>
      <c r="AO963" s="166">
        <f>IF(PMKAFAAPAYER[[#This Row],[ ]]="Payé",PMKAFAAPAYER[[#This Row],[12.03.2025]],0)</f>
        <v>0</v>
      </c>
      <c r="AP963" s="161"/>
      <c r="AQ963" s="166">
        <f>IF(PMKAFAAPAYER[[#This Row],[ ]]="Payé",PMKAFAAPAYER[[#This Row],[19.03.2025]],0)</f>
        <v>0</v>
      </c>
      <c r="AR963" s="161"/>
      <c r="AS963" s="176">
        <f>IF(PMKAFAAPAYER[[#This Row],[ ]]="Payé",PMKAFAAPAYER[[#This Row],[26.03.2025]],0)</f>
        <v>0</v>
      </c>
      <c r="AT963" s="17">
        <f t="shared" si="218"/>
        <v>0</v>
      </c>
      <c r="AU963" s="162"/>
      <c r="AV963" s="166">
        <f>IF(PMKAFAAPAYER[[#This Row],[ ]]="Payé",PMKAFAAPAYER[[#This Row],[02.04.2025]],0)</f>
        <v>0</v>
      </c>
      <c r="AW963" s="161"/>
      <c r="AX963" s="166">
        <f>IF(PMKAFAAPAYER[[#This Row],[ ]]="Payé",PMKAFAAPAYER[[#This Row],[09.04.2025]],0)</f>
        <v>0</v>
      </c>
      <c r="AY963" s="161"/>
      <c r="AZ963" s="166">
        <f>IF(PMKAFAAPAYER[[#This Row],[ ]]="Payé",PMKAFAAPAYER[[#This Row],[16.04.2025]],0)</f>
        <v>0</v>
      </c>
      <c r="BA963" s="161"/>
      <c r="BB963" s="166">
        <f>IF(PMKAFAAPAYER[[#This Row],[ ]]="Payé",PMKAFAAPAYER[[#This Row],[23.04.2025]],0)</f>
        <v>0</v>
      </c>
      <c r="BC963" s="161"/>
      <c r="BD963" s="176">
        <f>IF(PMKAFAAPAYER[[#This Row],[ ]]="Payé",PMKAFAAPAYER[[#This Row],[30.04.2025]],0)</f>
        <v>0</v>
      </c>
      <c r="BE963" s="18">
        <f t="shared" si="219"/>
        <v>0</v>
      </c>
      <c r="BF963" s="162"/>
      <c r="BG963" s="166">
        <f>IF(PMKAFAAPAYER[[#This Row],[ ]]="Payé",PMKAFAAPAYER[[#This Row],[07.05.2025]],0)</f>
        <v>0</v>
      </c>
      <c r="BH963" s="161"/>
      <c r="BI963" s="166">
        <f>IF(PMKAFAAPAYER[[#This Row],[ ]]="Payé",PMKAFAAPAYER[[#This Row],[14.05.2025]],0)</f>
        <v>0</v>
      </c>
      <c r="BJ963" s="161"/>
      <c r="BK963" s="166">
        <f>IF(PMKAFAAPAYER[[#This Row],[ ]]="Payé",PMKAFAAPAYER[[#This Row],[21.05.2025]],0)</f>
        <v>0</v>
      </c>
      <c r="BL963" s="161"/>
      <c r="BM963" s="176">
        <f>IF(PMKAFAAPAYER[[#This Row],[ ]]="Payé",PMKAFAAPAYER[[#This Row],[28.05.2025]],0)</f>
        <v>0</v>
      </c>
      <c r="BN963" s="17">
        <f t="shared" si="220"/>
        <v>0</v>
      </c>
      <c r="BO963" s="162"/>
      <c r="BP963" s="166">
        <f>IF(PMKAFAAPAYER[[#This Row],[ ]]="Payé",PMKAFAAPAYER[[#This Row],[04.06.2025]],0)</f>
        <v>0</v>
      </c>
      <c r="BQ963" s="161"/>
      <c r="BR963" s="166">
        <f>IF(PMKAFAAPAYER[[#This Row],[ ]]="Payé",PMKAFAAPAYER[[#This Row],[11.06.2025]],0)</f>
        <v>0</v>
      </c>
      <c r="BS963" s="161"/>
      <c r="BT963" s="166">
        <f>IF(PMKAFAAPAYER[[#This Row],[ ]]="Payé",PMKAFAAPAYER[[#This Row],[18.06.2025]],0)</f>
        <v>0</v>
      </c>
      <c r="BU963" s="161"/>
      <c r="BV963" s="176">
        <f>IF(PMKAFAAPAYER[[#This Row],[ ]]="Payé",PMKAFAAPAYER[[#This Row],[25.06.2025]],0)</f>
        <v>0</v>
      </c>
      <c r="BW963" s="18">
        <f t="shared" si="221"/>
        <v>0</v>
      </c>
      <c r="BX963" s="162"/>
      <c r="BY963" s="166">
        <f>IF(PMKAFAAPAYER[[#This Row],[ ]]="Payé",PMKAFAAPAYER[[#This Row],[02.07.2025]],0)</f>
        <v>0</v>
      </c>
      <c r="BZ963" s="161"/>
      <c r="CA963" s="166">
        <f>IF(PMKAFAAPAYER[[#This Row],[ ]]="Payé",PMKAFAAPAYER[[#This Row],[09.07.2025]],0)</f>
        <v>0</v>
      </c>
      <c r="CB963" s="161"/>
      <c r="CC963" s="166">
        <f>IF(PMKAFAAPAYER[[#This Row],[ ]]="Payé",PMKAFAAPAYER[[#This Row],[16.07.2025]],0)</f>
        <v>0</v>
      </c>
      <c r="CD963" s="161"/>
      <c r="CE963" s="166">
        <f>IF(PMKAFAAPAYER[[#This Row],[ ]]="Payé",PMKAFAAPAYER[[#This Row],[23.07.2025]],0)</f>
        <v>0</v>
      </c>
      <c r="CF963" s="161"/>
      <c r="CG963" s="176">
        <f>IF(PMKAFAAPAYER[[#This Row],[ ]]="Payé",PMKAFAAPAYER[[#This Row],[30.07.2025]],0)</f>
        <v>0</v>
      </c>
      <c r="CH963" s="17">
        <f t="shared" si="222"/>
        <v>0</v>
      </c>
      <c r="CI963" s="162"/>
      <c r="CJ963" s="166">
        <f>IF(PMKAFAAPAYER[[#This Row],[ ]]="Payé",PMKAFAAPAYER[[#This Row],[06.08.2025]],0)</f>
        <v>0</v>
      </c>
      <c r="CK963" s="161"/>
      <c r="CL963" s="166">
        <f>IF(PMKAFAAPAYER[[#This Row],[ ]]="Payé",PMKAFAAPAYER[[#This Row],[13.08.2025]],0)</f>
        <v>0</v>
      </c>
      <c r="CM963" s="161"/>
      <c r="CN963" s="166">
        <f>IF(PMKAFAAPAYER[[#This Row],[ ]]="Payé",PMKAFAAPAYER[[#This Row],[20.08.2025]],0)</f>
        <v>0</v>
      </c>
      <c r="CO963" s="161"/>
      <c r="CP963" s="176">
        <f>IF(PMKAFAAPAYER[[#This Row],[ ]]="Payé",PMKAFAAPAYER[[#This Row],[27.08.2025]],0)</f>
        <v>0</v>
      </c>
      <c r="CQ963" s="18">
        <f t="shared" si="223"/>
        <v>0</v>
      </c>
      <c r="CR963" s="162"/>
      <c r="CS963" s="166">
        <f>IF(PMKAFAAPAYER[[#This Row],[ ]]="Payé",PMKAFAAPAYER[[#This Row],[03.09.2025]],0)</f>
        <v>0</v>
      </c>
      <c r="CT963" s="161"/>
      <c r="CU963" s="166">
        <f>IF(PMKAFAAPAYER[[#This Row],[ ]]="Payé",PMKAFAAPAYER[[#This Row],[10.09.2025]],0)</f>
        <v>0</v>
      </c>
      <c r="CV963" s="161"/>
      <c r="CW963" s="166">
        <f>IF(PMKAFAAPAYER[[#This Row],[ ]]="Payé",PMKAFAAPAYER[[#This Row],[17.09.2025]],0)</f>
        <v>0</v>
      </c>
      <c r="CX963" s="161"/>
      <c r="CY963" s="176">
        <f>IF(PMKAFAAPAYER[[#This Row],[ ]]="Payé",PMKAFAAPAYER[[#This Row],[24.09.2025]],0)</f>
        <v>0</v>
      </c>
      <c r="CZ963" s="17">
        <f t="shared" si="224"/>
        <v>0</v>
      </c>
      <c r="DA963" s="162"/>
      <c r="DB963" s="166">
        <f>IF(PMKAFAAPAYER[[#This Row],[ ]]="Payé",PMKAFAAPAYER[[#This Row],[01.10.2025]],0)</f>
        <v>0</v>
      </c>
      <c r="DC963" s="161"/>
      <c r="DD963" s="166">
        <f>IF(PMKAFAAPAYER[[#This Row],[ ]]="Payé",PMKAFAAPAYER[[#This Row],[08.10.2025]],0)</f>
        <v>0</v>
      </c>
      <c r="DE963" s="161"/>
      <c r="DF963" s="166">
        <f>IF(PMKAFAAPAYER[[#This Row],[ ]]="Payé",PMKAFAAPAYER[[#This Row],[15.10.2025]],0)</f>
        <v>0</v>
      </c>
      <c r="DG963" s="161"/>
      <c r="DH963" s="166">
        <f>IF(PMKAFAAPAYER[[#This Row],[ ]]="Payé",PMKAFAAPAYER[[#This Row],[22.10.2025]],0)</f>
        <v>0</v>
      </c>
      <c r="DI963" s="161"/>
      <c r="DJ963" s="176">
        <f>IF(PMKAFAAPAYER[[#This Row],[ ]]="Payé",PMKAFAAPAYER[[#This Row],[29.10.2025]],0)</f>
        <v>0</v>
      </c>
      <c r="DK963" s="18">
        <f t="shared" si="225"/>
        <v>0</v>
      </c>
      <c r="DL963" s="162"/>
      <c r="DM963" s="166">
        <f>IF(PMKAFAAPAYER[[#This Row],[ ]]="Payé",PMKAFAAPAYER[[#This Row],[05.11.2025]],0)</f>
        <v>0</v>
      </c>
      <c r="DN963" s="161"/>
      <c r="DO963" s="166">
        <f>IF(PMKAFAAPAYER[[#This Row],[ ]]="Payé",PMKAFAAPAYER[[#This Row],[12.11.2025]],0)</f>
        <v>0</v>
      </c>
      <c r="DP963" s="161"/>
      <c r="DQ963" s="166">
        <f>IF(PMKAFAAPAYER[[#This Row],[ ]]="Payé",PMKAFAAPAYER[[#This Row],[19.11.2025]],0)</f>
        <v>0</v>
      </c>
      <c r="DR963" s="161"/>
      <c r="DS963" s="176">
        <f>IF(PMKAFAAPAYER[[#This Row],[ ]]="Payé",PMKAFAAPAYER[[#This Row],[26.11.2025]],0)</f>
        <v>0</v>
      </c>
      <c r="DT963" s="17">
        <f t="shared" si="226"/>
        <v>0</v>
      </c>
      <c r="DU963" s="162"/>
      <c r="DV963" s="166">
        <f>IF(PMKAFAAPAYER[[#This Row],[ ]]="Payé",PMKAFAAPAYER[[#This Row],[03.12.2025]],0)</f>
        <v>0</v>
      </c>
      <c r="DW963" s="161"/>
      <c r="DX963" s="166">
        <f>IF(PMKAFAAPAYER[[#This Row],[ ]]="Payé",PMKAFAAPAYER[[#This Row],[10.12.2025]],0)</f>
        <v>0</v>
      </c>
      <c r="DY963" s="161"/>
      <c r="DZ963" s="166">
        <f>IF(PMKAFAAPAYER[[#This Row],[ ]]="Payé",PMKAFAAPAYER[[#This Row],[17.12.2025]],0)</f>
        <v>0</v>
      </c>
      <c r="EA963" s="161"/>
      <c r="EB963" s="166">
        <f>IF(PMKAFAAPAYER[[#This Row],[ ]]="Payé",PMKAFAAPAYER[[#This Row],[24.12.2025]],0)</f>
        <v>0</v>
      </c>
      <c r="EC963" s="161"/>
      <c r="ED963" s="176">
        <f>IF(PMKAFAAPAYER[[#This Row],[ ]]="Payé",PMKAFAAPAYER[[#This Row],[31.12.2025]],0)</f>
        <v>0</v>
      </c>
      <c r="EE963" s="18">
        <f t="shared" si="227"/>
        <v>0</v>
      </c>
      <c r="EF963" s="11">
        <f t="shared" si="228"/>
        <v>0</v>
      </c>
      <c r="EG963" s="16">
        <f>+PMKAFAAPAYER[[#This Row],[CHF]]-PMKAFAAPAYER[[#This Row],[T2025]]</f>
        <v>0</v>
      </c>
    </row>
    <row r="964" spans="1:137" x14ac:dyDescent="0.3">
      <c r="A964" s="9">
        <f t="shared" si="229"/>
        <v>959</v>
      </c>
      <c r="B964" s="250"/>
      <c r="C964" s="251"/>
      <c r="D964" s="252"/>
      <c r="E964" s="253"/>
      <c r="F964" s="265">
        <f t="shared" si="230"/>
        <v>0</v>
      </c>
      <c r="G964" s="254"/>
      <c r="H964" s="255"/>
      <c r="I964" s="256"/>
      <c r="J964" s="14"/>
      <c r="K964" s="14"/>
      <c r="L964" s="14"/>
      <c r="N964" s="15"/>
      <c r="P964" s="258"/>
      <c r="Q964" s="259"/>
      <c r="R964" s="260"/>
      <c r="S964" s="166">
        <f>IF(PMKAFAAPAYER[[#This Row],[ ]]="Payé",PMKAFAAPAYER[[#This Row],[02.01.2025]],0)</f>
        <v>0</v>
      </c>
      <c r="T964" s="234"/>
      <c r="U964" s="166">
        <f>IF(PMKAFAAPAYER[[#This Row],[ ]]="Payé",PMKAFAAPAYER[[#This Row],[09.01.2025]],0)</f>
        <v>0</v>
      </c>
      <c r="V964" s="234"/>
      <c r="W964" s="166">
        <f>IF(PMKAFAAPAYER[[#This Row],[ ]]="Payé",PMKAFAAPAYER[[#This Row],[16.01.2025]],0)</f>
        <v>0</v>
      </c>
      <c r="X964" s="234"/>
      <c r="Y964" s="166">
        <f>IF(PMKAFAAPAYER[[#This Row],[ ]]="Payé",PMKAFAAPAYER[[#This Row],[23.01.2025]],0)</f>
        <v>0</v>
      </c>
      <c r="Z964" s="234"/>
      <c r="AA964" s="176">
        <f>IF(PMKAFAAPAYER[[#This Row],[ ]]="Payé",PMKAFAAPAYER[[#This Row],[30.01.2025]],0)</f>
        <v>0</v>
      </c>
      <c r="AB964" s="32">
        <f t="shared" si="216"/>
        <v>0</v>
      </c>
      <c r="AC964" s="234"/>
      <c r="AD964" s="166">
        <f>IF(PMKAFAAPAYER[[#This Row],[ ]]="Payé",PMKAFAAPAYER[[#This Row],[06.02.2025]],0)</f>
        <v>0</v>
      </c>
      <c r="AE964" s="234"/>
      <c r="AF964" s="166">
        <f>IF(PMKAFAAPAYER[[#This Row],[ ]]="Payé",PMKAFAAPAYER[[#This Row],[13.02.2025]],0)</f>
        <v>0</v>
      </c>
      <c r="AG964" s="234"/>
      <c r="AH964" s="166">
        <f>IF(PMKAFAAPAYER[[#This Row],[ ]]="Payé",PMKAFAAPAYER[[#This Row],[20.02.2025]],0)</f>
        <v>0</v>
      </c>
      <c r="AI964" s="234"/>
      <c r="AJ964" s="176">
        <f>IF(PMKAFAAPAYER[[#This Row],[ ]]="Payé",PMKAFAAPAYER[[#This Row],[27.02.2025]],0)</f>
        <v>0</v>
      </c>
      <c r="AK964" s="47">
        <f t="shared" si="217"/>
        <v>0</v>
      </c>
      <c r="AL964" s="162"/>
      <c r="AM964" s="166">
        <f>IF(PMKAFAAPAYER[[#This Row],[ ]]="Payé",PMKAFAAPAYER[[#This Row],[05.03.2025]],0)</f>
        <v>0</v>
      </c>
      <c r="AN964" s="161"/>
      <c r="AO964" s="166">
        <f>IF(PMKAFAAPAYER[[#This Row],[ ]]="Payé",PMKAFAAPAYER[[#This Row],[12.03.2025]],0)</f>
        <v>0</v>
      </c>
      <c r="AP964" s="161"/>
      <c r="AQ964" s="166">
        <f>IF(PMKAFAAPAYER[[#This Row],[ ]]="Payé",PMKAFAAPAYER[[#This Row],[19.03.2025]],0)</f>
        <v>0</v>
      </c>
      <c r="AR964" s="161"/>
      <c r="AS964" s="176">
        <f>IF(PMKAFAAPAYER[[#This Row],[ ]]="Payé",PMKAFAAPAYER[[#This Row],[26.03.2025]],0)</f>
        <v>0</v>
      </c>
      <c r="AT964" s="17">
        <f t="shared" si="218"/>
        <v>0</v>
      </c>
      <c r="AU964" s="162"/>
      <c r="AV964" s="166">
        <f>IF(PMKAFAAPAYER[[#This Row],[ ]]="Payé",PMKAFAAPAYER[[#This Row],[02.04.2025]],0)</f>
        <v>0</v>
      </c>
      <c r="AW964" s="161"/>
      <c r="AX964" s="166">
        <f>IF(PMKAFAAPAYER[[#This Row],[ ]]="Payé",PMKAFAAPAYER[[#This Row],[09.04.2025]],0)</f>
        <v>0</v>
      </c>
      <c r="AY964" s="161"/>
      <c r="AZ964" s="166">
        <f>IF(PMKAFAAPAYER[[#This Row],[ ]]="Payé",PMKAFAAPAYER[[#This Row],[16.04.2025]],0)</f>
        <v>0</v>
      </c>
      <c r="BA964" s="161"/>
      <c r="BB964" s="166">
        <f>IF(PMKAFAAPAYER[[#This Row],[ ]]="Payé",PMKAFAAPAYER[[#This Row],[23.04.2025]],0)</f>
        <v>0</v>
      </c>
      <c r="BC964" s="161"/>
      <c r="BD964" s="176">
        <f>IF(PMKAFAAPAYER[[#This Row],[ ]]="Payé",PMKAFAAPAYER[[#This Row],[30.04.2025]],0)</f>
        <v>0</v>
      </c>
      <c r="BE964" s="18">
        <f t="shared" si="219"/>
        <v>0</v>
      </c>
      <c r="BF964" s="162"/>
      <c r="BG964" s="166">
        <f>IF(PMKAFAAPAYER[[#This Row],[ ]]="Payé",PMKAFAAPAYER[[#This Row],[07.05.2025]],0)</f>
        <v>0</v>
      </c>
      <c r="BH964" s="161"/>
      <c r="BI964" s="166">
        <f>IF(PMKAFAAPAYER[[#This Row],[ ]]="Payé",PMKAFAAPAYER[[#This Row],[14.05.2025]],0)</f>
        <v>0</v>
      </c>
      <c r="BJ964" s="161"/>
      <c r="BK964" s="166">
        <f>IF(PMKAFAAPAYER[[#This Row],[ ]]="Payé",PMKAFAAPAYER[[#This Row],[21.05.2025]],0)</f>
        <v>0</v>
      </c>
      <c r="BL964" s="161"/>
      <c r="BM964" s="176">
        <f>IF(PMKAFAAPAYER[[#This Row],[ ]]="Payé",PMKAFAAPAYER[[#This Row],[28.05.2025]],0)</f>
        <v>0</v>
      </c>
      <c r="BN964" s="17">
        <f t="shared" si="220"/>
        <v>0</v>
      </c>
      <c r="BO964" s="162"/>
      <c r="BP964" s="166">
        <f>IF(PMKAFAAPAYER[[#This Row],[ ]]="Payé",PMKAFAAPAYER[[#This Row],[04.06.2025]],0)</f>
        <v>0</v>
      </c>
      <c r="BQ964" s="161"/>
      <c r="BR964" s="166">
        <f>IF(PMKAFAAPAYER[[#This Row],[ ]]="Payé",PMKAFAAPAYER[[#This Row],[11.06.2025]],0)</f>
        <v>0</v>
      </c>
      <c r="BS964" s="161"/>
      <c r="BT964" s="166">
        <f>IF(PMKAFAAPAYER[[#This Row],[ ]]="Payé",PMKAFAAPAYER[[#This Row],[18.06.2025]],0)</f>
        <v>0</v>
      </c>
      <c r="BU964" s="161"/>
      <c r="BV964" s="176">
        <f>IF(PMKAFAAPAYER[[#This Row],[ ]]="Payé",PMKAFAAPAYER[[#This Row],[25.06.2025]],0)</f>
        <v>0</v>
      </c>
      <c r="BW964" s="18">
        <f t="shared" si="221"/>
        <v>0</v>
      </c>
      <c r="BX964" s="162"/>
      <c r="BY964" s="166">
        <f>IF(PMKAFAAPAYER[[#This Row],[ ]]="Payé",PMKAFAAPAYER[[#This Row],[02.07.2025]],0)</f>
        <v>0</v>
      </c>
      <c r="BZ964" s="161"/>
      <c r="CA964" s="166">
        <f>IF(PMKAFAAPAYER[[#This Row],[ ]]="Payé",PMKAFAAPAYER[[#This Row],[09.07.2025]],0)</f>
        <v>0</v>
      </c>
      <c r="CB964" s="161"/>
      <c r="CC964" s="166">
        <f>IF(PMKAFAAPAYER[[#This Row],[ ]]="Payé",PMKAFAAPAYER[[#This Row],[16.07.2025]],0)</f>
        <v>0</v>
      </c>
      <c r="CD964" s="161"/>
      <c r="CE964" s="166">
        <f>IF(PMKAFAAPAYER[[#This Row],[ ]]="Payé",PMKAFAAPAYER[[#This Row],[23.07.2025]],0)</f>
        <v>0</v>
      </c>
      <c r="CF964" s="161"/>
      <c r="CG964" s="176">
        <f>IF(PMKAFAAPAYER[[#This Row],[ ]]="Payé",PMKAFAAPAYER[[#This Row],[30.07.2025]],0)</f>
        <v>0</v>
      </c>
      <c r="CH964" s="17">
        <f t="shared" si="222"/>
        <v>0</v>
      </c>
      <c r="CI964" s="162"/>
      <c r="CJ964" s="166">
        <f>IF(PMKAFAAPAYER[[#This Row],[ ]]="Payé",PMKAFAAPAYER[[#This Row],[06.08.2025]],0)</f>
        <v>0</v>
      </c>
      <c r="CK964" s="161"/>
      <c r="CL964" s="166">
        <f>IF(PMKAFAAPAYER[[#This Row],[ ]]="Payé",PMKAFAAPAYER[[#This Row],[13.08.2025]],0)</f>
        <v>0</v>
      </c>
      <c r="CM964" s="161"/>
      <c r="CN964" s="166">
        <f>IF(PMKAFAAPAYER[[#This Row],[ ]]="Payé",PMKAFAAPAYER[[#This Row],[20.08.2025]],0)</f>
        <v>0</v>
      </c>
      <c r="CO964" s="161"/>
      <c r="CP964" s="176">
        <f>IF(PMKAFAAPAYER[[#This Row],[ ]]="Payé",PMKAFAAPAYER[[#This Row],[27.08.2025]],0)</f>
        <v>0</v>
      </c>
      <c r="CQ964" s="18">
        <f t="shared" si="223"/>
        <v>0</v>
      </c>
      <c r="CR964" s="162"/>
      <c r="CS964" s="166">
        <f>IF(PMKAFAAPAYER[[#This Row],[ ]]="Payé",PMKAFAAPAYER[[#This Row],[03.09.2025]],0)</f>
        <v>0</v>
      </c>
      <c r="CT964" s="161"/>
      <c r="CU964" s="166">
        <f>IF(PMKAFAAPAYER[[#This Row],[ ]]="Payé",PMKAFAAPAYER[[#This Row],[10.09.2025]],0)</f>
        <v>0</v>
      </c>
      <c r="CV964" s="161"/>
      <c r="CW964" s="166">
        <f>IF(PMKAFAAPAYER[[#This Row],[ ]]="Payé",PMKAFAAPAYER[[#This Row],[17.09.2025]],0)</f>
        <v>0</v>
      </c>
      <c r="CX964" s="161"/>
      <c r="CY964" s="176">
        <f>IF(PMKAFAAPAYER[[#This Row],[ ]]="Payé",PMKAFAAPAYER[[#This Row],[24.09.2025]],0)</f>
        <v>0</v>
      </c>
      <c r="CZ964" s="17">
        <f t="shared" si="224"/>
        <v>0</v>
      </c>
      <c r="DA964" s="162"/>
      <c r="DB964" s="166">
        <f>IF(PMKAFAAPAYER[[#This Row],[ ]]="Payé",PMKAFAAPAYER[[#This Row],[01.10.2025]],0)</f>
        <v>0</v>
      </c>
      <c r="DC964" s="161"/>
      <c r="DD964" s="166">
        <f>IF(PMKAFAAPAYER[[#This Row],[ ]]="Payé",PMKAFAAPAYER[[#This Row],[08.10.2025]],0)</f>
        <v>0</v>
      </c>
      <c r="DE964" s="161"/>
      <c r="DF964" s="166">
        <f>IF(PMKAFAAPAYER[[#This Row],[ ]]="Payé",PMKAFAAPAYER[[#This Row],[15.10.2025]],0)</f>
        <v>0</v>
      </c>
      <c r="DG964" s="161"/>
      <c r="DH964" s="166">
        <f>IF(PMKAFAAPAYER[[#This Row],[ ]]="Payé",PMKAFAAPAYER[[#This Row],[22.10.2025]],0)</f>
        <v>0</v>
      </c>
      <c r="DI964" s="161"/>
      <c r="DJ964" s="176">
        <f>IF(PMKAFAAPAYER[[#This Row],[ ]]="Payé",PMKAFAAPAYER[[#This Row],[29.10.2025]],0)</f>
        <v>0</v>
      </c>
      <c r="DK964" s="18">
        <f t="shared" si="225"/>
        <v>0</v>
      </c>
      <c r="DL964" s="162"/>
      <c r="DM964" s="166">
        <f>IF(PMKAFAAPAYER[[#This Row],[ ]]="Payé",PMKAFAAPAYER[[#This Row],[05.11.2025]],0)</f>
        <v>0</v>
      </c>
      <c r="DN964" s="161"/>
      <c r="DO964" s="166">
        <f>IF(PMKAFAAPAYER[[#This Row],[ ]]="Payé",PMKAFAAPAYER[[#This Row],[12.11.2025]],0)</f>
        <v>0</v>
      </c>
      <c r="DP964" s="161"/>
      <c r="DQ964" s="166">
        <f>IF(PMKAFAAPAYER[[#This Row],[ ]]="Payé",PMKAFAAPAYER[[#This Row],[19.11.2025]],0)</f>
        <v>0</v>
      </c>
      <c r="DR964" s="161"/>
      <c r="DS964" s="176">
        <f>IF(PMKAFAAPAYER[[#This Row],[ ]]="Payé",PMKAFAAPAYER[[#This Row],[26.11.2025]],0)</f>
        <v>0</v>
      </c>
      <c r="DT964" s="17">
        <f t="shared" si="226"/>
        <v>0</v>
      </c>
      <c r="DU964" s="162"/>
      <c r="DV964" s="166">
        <f>IF(PMKAFAAPAYER[[#This Row],[ ]]="Payé",PMKAFAAPAYER[[#This Row],[03.12.2025]],0)</f>
        <v>0</v>
      </c>
      <c r="DW964" s="161"/>
      <c r="DX964" s="166">
        <f>IF(PMKAFAAPAYER[[#This Row],[ ]]="Payé",PMKAFAAPAYER[[#This Row],[10.12.2025]],0)</f>
        <v>0</v>
      </c>
      <c r="DY964" s="161"/>
      <c r="DZ964" s="166">
        <f>IF(PMKAFAAPAYER[[#This Row],[ ]]="Payé",PMKAFAAPAYER[[#This Row],[17.12.2025]],0)</f>
        <v>0</v>
      </c>
      <c r="EA964" s="161"/>
      <c r="EB964" s="166">
        <f>IF(PMKAFAAPAYER[[#This Row],[ ]]="Payé",PMKAFAAPAYER[[#This Row],[24.12.2025]],0)</f>
        <v>0</v>
      </c>
      <c r="EC964" s="161"/>
      <c r="ED964" s="176">
        <f>IF(PMKAFAAPAYER[[#This Row],[ ]]="Payé",PMKAFAAPAYER[[#This Row],[31.12.2025]],0)</f>
        <v>0</v>
      </c>
      <c r="EE964" s="18">
        <f t="shared" si="227"/>
        <v>0</v>
      </c>
      <c r="EF964" s="11">
        <f t="shared" si="228"/>
        <v>0</v>
      </c>
      <c r="EG964" s="16">
        <f>+PMKAFAAPAYER[[#This Row],[CHF]]-PMKAFAAPAYER[[#This Row],[T2025]]</f>
        <v>0</v>
      </c>
    </row>
    <row r="965" spans="1:137" x14ac:dyDescent="0.3">
      <c r="A965" s="9">
        <f t="shared" si="229"/>
        <v>960</v>
      </c>
      <c r="B965" s="250"/>
      <c r="C965" s="251"/>
      <c r="D965" s="252"/>
      <c r="E965" s="253"/>
      <c r="F965" s="265">
        <f t="shared" si="230"/>
        <v>0</v>
      </c>
      <c r="G965" s="254"/>
      <c r="H965" s="255"/>
      <c r="I965" s="256"/>
      <c r="J965" s="14"/>
      <c r="K965" s="14"/>
      <c r="L965" s="14"/>
      <c r="N965" s="15"/>
      <c r="P965" s="258"/>
      <c r="Q965" s="259"/>
      <c r="R965" s="260"/>
      <c r="S965" s="166">
        <f>IF(PMKAFAAPAYER[[#This Row],[ ]]="Payé",PMKAFAAPAYER[[#This Row],[02.01.2025]],0)</f>
        <v>0</v>
      </c>
      <c r="T965" s="234"/>
      <c r="U965" s="166">
        <f>IF(PMKAFAAPAYER[[#This Row],[ ]]="Payé",PMKAFAAPAYER[[#This Row],[09.01.2025]],0)</f>
        <v>0</v>
      </c>
      <c r="V965" s="234"/>
      <c r="W965" s="166">
        <f>IF(PMKAFAAPAYER[[#This Row],[ ]]="Payé",PMKAFAAPAYER[[#This Row],[16.01.2025]],0)</f>
        <v>0</v>
      </c>
      <c r="X965" s="234"/>
      <c r="Y965" s="166">
        <f>IF(PMKAFAAPAYER[[#This Row],[ ]]="Payé",PMKAFAAPAYER[[#This Row],[23.01.2025]],0)</f>
        <v>0</v>
      </c>
      <c r="Z965" s="234"/>
      <c r="AA965" s="176">
        <f>IF(PMKAFAAPAYER[[#This Row],[ ]]="Payé",PMKAFAAPAYER[[#This Row],[30.01.2025]],0)</f>
        <v>0</v>
      </c>
      <c r="AB965" s="32">
        <f t="shared" si="216"/>
        <v>0</v>
      </c>
      <c r="AC965" s="234"/>
      <c r="AD965" s="166">
        <f>IF(PMKAFAAPAYER[[#This Row],[ ]]="Payé",PMKAFAAPAYER[[#This Row],[06.02.2025]],0)</f>
        <v>0</v>
      </c>
      <c r="AE965" s="234"/>
      <c r="AF965" s="166">
        <f>IF(PMKAFAAPAYER[[#This Row],[ ]]="Payé",PMKAFAAPAYER[[#This Row],[13.02.2025]],0)</f>
        <v>0</v>
      </c>
      <c r="AG965" s="234"/>
      <c r="AH965" s="166">
        <f>IF(PMKAFAAPAYER[[#This Row],[ ]]="Payé",PMKAFAAPAYER[[#This Row],[20.02.2025]],0)</f>
        <v>0</v>
      </c>
      <c r="AI965" s="234"/>
      <c r="AJ965" s="176">
        <f>IF(PMKAFAAPAYER[[#This Row],[ ]]="Payé",PMKAFAAPAYER[[#This Row],[27.02.2025]],0)</f>
        <v>0</v>
      </c>
      <c r="AK965" s="47">
        <f t="shared" si="217"/>
        <v>0</v>
      </c>
      <c r="AL965" s="162"/>
      <c r="AM965" s="166">
        <f>IF(PMKAFAAPAYER[[#This Row],[ ]]="Payé",PMKAFAAPAYER[[#This Row],[05.03.2025]],0)</f>
        <v>0</v>
      </c>
      <c r="AN965" s="161"/>
      <c r="AO965" s="166">
        <f>IF(PMKAFAAPAYER[[#This Row],[ ]]="Payé",PMKAFAAPAYER[[#This Row],[12.03.2025]],0)</f>
        <v>0</v>
      </c>
      <c r="AP965" s="161"/>
      <c r="AQ965" s="166">
        <f>IF(PMKAFAAPAYER[[#This Row],[ ]]="Payé",PMKAFAAPAYER[[#This Row],[19.03.2025]],0)</f>
        <v>0</v>
      </c>
      <c r="AR965" s="161"/>
      <c r="AS965" s="176">
        <f>IF(PMKAFAAPAYER[[#This Row],[ ]]="Payé",PMKAFAAPAYER[[#This Row],[26.03.2025]],0)</f>
        <v>0</v>
      </c>
      <c r="AT965" s="17">
        <f t="shared" si="218"/>
        <v>0</v>
      </c>
      <c r="AU965" s="162"/>
      <c r="AV965" s="166">
        <f>IF(PMKAFAAPAYER[[#This Row],[ ]]="Payé",PMKAFAAPAYER[[#This Row],[02.04.2025]],0)</f>
        <v>0</v>
      </c>
      <c r="AW965" s="161"/>
      <c r="AX965" s="166">
        <f>IF(PMKAFAAPAYER[[#This Row],[ ]]="Payé",PMKAFAAPAYER[[#This Row],[09.04.2025]],0)</f>
        <v>0</v>
      </c>
      <c r="AY965" s="161"/>
      <c r="AZ965" s="166">
        <f>IF(PMKAFAAPAYER[[#This Row],[ ]]="Payé",PMKAFAAPAYER[[#This Row],[16.04.2025]],0)</f>
        <v>0</v>
      </c>
      <c r="BA965" s="161"/>
      <c r="BB965" s="166">
        <f>IF(PMKAFAAPAYER[[#This Row],[ ]]="Payé",PMKAFAAPAYER[[#This Row],[23.04.2025]],0)</f>
        <v>0</v>
      </c>
      <c r="BC965" s="161"/>
      <c r="BD965" s="176">
        <f>IF(PMKAFAAPAYER[[#This Row],[ ]]="Payé",PMKAFAAPAYER[[#This Row],[30.04.2025]],0)</f>
        <v>0</v>
      </c>
      <c r="BE965" s="18">
        <f t="shared" si="219"/>
        <v>0</v>
      </c>
      <c r="BF965" s="162"/>
      <c r="BG965" s="166">
        <f>IF(PMKAFAAPAYER[[#This Row],[ ]]="Payé",PMKAFAAPAYER[[#This Row],[07.05.2025]],0)</f>
        <v>0</v>
      </c>
      <c r="BH965" s="161"/>
      <c r="BI965" s="166">
        <f>IF(PMKAFAAPAYER[[#This Row],[ ]]="Payé",PMKAFAAPAYER[[#This Row],[14.05.2025]],0)</f>
        <v>0</v>
      </c>
      <c r="BJ965" s="161"/>
      <c r="BK965" s="166">
        <f>IF(PMKAFAAPAYER[[#This Row],[ ]]="Payé",PMKAFAAPAYER[[#This Row],[21.05.2025]],0)</f>
        <v>0</v>
      </c>
      <c r="BL965" s="161"/>
      <c r="BM965" s="176">
        <f>IF(PMKAFAAPAYER[[#This Row],[ ]]="Payé",PMKAFAAPAYER[[#This Row],[28.05.2025]],0)</f>
        <v>0</v>
      </c>
      <c r="BN965" s="17">
        <f t="shared" si="220"/>
        <v>0</v>
      </c>
      <c r="BO965" s="162"/>
      <c r="BP965" s="166">
        <f>IF(PMKAFAAPAYER[[#This Row],[ ]]="Payé",PMKAFAAPAYER[[#This Row],[04.06.2025]],0)</f>
        <v>0</v>
      </c>
      <c r="BQ965" s="161"/>
      <c r="BR965" s="166">
        <f>IF(PMKAFAAPAYER[[#This Row],[ ]]="Payé",PMKAFAAPAYER[[#This Row],[11.06.2025]],0)</f>
        <v>0</v>
      </c>
      <c r="BS965" s="161"/>
      <c r="BT965" s="166">
        <f>IF(PMKAFAAPAYER[[#This Row],[ ]]="Payé",PMKAFAAPAYER[[#This Row],[18.06.2025]],0)</f>
        <v>0</v>
      </c>
      <c r="BU965" s="161"/>
      <c r="BV965" s="176">
        <f>IF(PMKAFAAPAYER[[#This Row],[ ]]="Payé",PMKAFAAPAYER[[#This Row],[25.06.2025]],0)</f>
        <v>0</v>
      </c>
      <c r="BW965" s="18">
        <f t="shared" si="221"/>
        <v>0</v>
      </c>
      <c r="BX965" s="162"/>
      <c r="BY965" s="166">
        <f>IF(PMKAFAAPAYER[[#This Row],[ ]]="Payé",PMKAFAAPAYER[[#This Row],[02.07.2025]],0)</f>
        <v>0</v>
      </c>
      <c r="BZ965" s="161"/>
      <c r="CA965" s="166">
        <f>IF(PMKAFAAPAYER[[#This Row],[ ]]="Payé",PMKAFAAPAYER[[#This Row],[09.07.2025]],0)</f>
        <v>0</v>
      </c>
      <c r="CB965" s="161"/>
      <c r="CC965" s="166">
        <f>IF(PMKAFAAPAYER[[#This Row],[ ]]="Payé",PMKAFAAPAYER[[#This Row],[16.07.2025]],0)</f>
        <v>0</v>
      </c>
      <c r="CD965" s="161"/>
      <c r="CE965" s="166">
        <f>IF(PMKAFAAPAYER[[#This Row],[ ]]="Payé",PMKAFAAPAYER[[#This Row],[23.07.2025]],0)</f>
        <v>0</v>
      </c>
      <c r="CF965" s="161"/>
      <c r="CG965" s="176">
        <f>IF(PMKAFAAPAYER[[#This Row],[ ]]="Payé",PMKAFAAPAYER[[#This Row],[30.07.2025]],0)</f>
        <v>0</v>
      </c>
      <c r="CH965" s="17">
        <f t="shared" si="222"/>
        <v>0</v>
      </c>
      <c r="CI965" s="162"/>
      <c r="CJ965" s="166">
        <f>IF(PMKAFAAPAYER[[#This Row],[ ]]="Payé",PMKAFAAPAYER[[#This Row],[06.08.2025]],0)</f>
        <v>0</v>
      </c>
      <c r="CK965" s="161"/>
      <c r="CL965" s="166">
        <f>IF(PMKAFAAPAYER[[#This Row],[ ]]="Payé",PMKAFAAPAYER[[#This Row],[13.08.2025]],0)</f>
        <v>0</v>
      </c>
      <c r="CM965" s="161"/>
      <c r="CN965" s="166">
        <f>IF(PMKAFAAPAYER[[#This Row],[ ]]="Payé",PMKAFAAPAYER[[#This Row],[20.08.2025]],0)</f>
        <v>0</v>
      </c>
      <c r="CO965" s="161"/>
      <c r="CP965" s="176">
        <f>IF(PMKAFAAPAYER[[#This Row],[ ]]="Payé",PMKAFAAPAYER[[#This Row],[27.08.2025]],0)</f>
        <v>0</v>
      </c>
      <c r="CQ965" s="18">
        <f t="shared" si="223"/>
        <v>0</v>
      </c>
      <c r="CR965" s="162"/>
      <c r="CS965" s="166">
        <f>IF(PMKAFAAPAYER[[#This Row],[ ]]="Payé",PMKAFAAPAYER[[#This Row],[03.09.2025]],0)</f>
        <v>0</v>
      </c>
      <c r="CT965" s="161"/>
      <c r="CU965" s="166">
        <f>IF(PMKAFAAPAYER[[#This Row],[ ]]="Payé",PMKAFAAPAYER[[#This Row],[10.09.2025]],0)</f>
        <v>0</v>
      </c>
      <c r="CV965" s="161"/>
      <c r="CW965" s="166">
        <f>IF(PMKAFAAPAYER[[#This Row],[ ]]="Payé",PMKAFAAPAYER[[#This Row],[17.09.2025]],0)</f>
        <v>0</v>
      </c>
      <c r="CX965" s="161"/>
      <c r="CY965" s="176">
        <f>IF(PMKAFAAPAYER[[#This Row],[ ]]="Payé",PMKAFAAPAYER[[#This Row],[24.09.2025]],0)</f>
        <v>0</v>
      </c>
      <c r="CZ965" s="17">
        <f t="shared" si="224"/>
        <v>0</v>
      </c>
      <c r="DA965" s="162"/>
      <c r="DB965" s="166">
        <f>IF(PMKAFAAPAYER[[#This Row],[ ]]="Payé",PMKAFAAPAYER[[#This Row],[01.10.2025]],0)</f>
        <v>0</v>
      </c>
      <c r="DC965" s="161"/>
      <c r="DD965" s="166">
        <f>IF(PMKAFAAPAYER[[#This Row],[ ]]="Payé",PMKAFAAPAYER[[#This Row],[08.10.2025]],0)</f>
        <v>0</v>
      </c>
      <c r="DE965" s="161"/>
      <c r="DF965" s="166">
        <f>IF(PMKAFAAPAYER[[#This Row],[ ]]="Payé",PMKAFAAPAYER[[#This Row],[15.10.2025]],0)</f>
        <v>0</v>
      </c>
      <c r="DG965" s="161"/>
      <c r="DH965" s="166">
        <f>IF(PMKAFAAPAYER[[#This Row],[ ]]="Payé",PMKAFAAPAYER[[#This Row],[22.10.2025]],0)</f>
        <v>0</v>
      </c>
      <c r="DI965" s="161"/>
      <c r="DJ965" s="176">
        <f>IF(PMKAFAAPAYER[[#This Row],[ ]]="Payé",PMKAFAAPAYER[[#This Row],[29.10.2025]],0)</f>
        <v>0</v>
      </c>
      <c r="DK965" s="18">
        <f t="shared" si="225"/>
        <v>0</v>
      </c>
      <c r="DL965" s="162"/>
      <c r="DM965" s="166">
        <f>IF(PMKAFAAPAYER[[#This Row],[ ]]="Payé",PMKAFAAPAYER[[#This Row],[05.11.2025]],0)</f>
        <v>0</v>
      </c>
      <c r="DN965" s="161"/>
      <c r="DO965" s="166">
        <f>IF(PMKAFAAPAYER[[#This Row],[ ]]="Payé",PMKAFAAPAYER[[#This Row],[12.11.2025]],0)</f>
        <v>0</v>
      </c>
      <c r="DP965" s="161"/>
      <c r="DQ965" s="166">
        <f>IF(PMKAFAAPAYER[[#This Row],[ ]]="Payé",PMKAFAAPAYER[[#This Row],[19.11.2025]],0)</f>
        <v>0</v>
      </c>
      <c r="DR965" s="161"/>
      <c r="DS965" s="176">
        <f>IF(PMKAFAAPAYER[[#This Row],[ ]]="Payé",PMKAFAAPAYER[[#This Row],[26.11.2025]],0)</f>
        <v>0</v>
      </c>
      <c r="DT965" s="17">
        <f t="shared" si="226"/>
        <v>0</v>
      </c>
      <c r="DU965" s="162"/>
      <c r="DV965" s="166">
        <f>IF(PMKAFAAPAYER[[#This Row],[ ]]="Payé",PMKAFAAPAYER[[#This Row],[03.12.2025]],0)</f>
        <v>0</v>
      </c>
      <c r="DW965" s="161"/>
      <c r="DX965" s="166">
        <f>IF(PMKAFAAPAYER[[#This Row],[ ]]="Payé",PMKAFAAPAYER[[#This Row],[10.12.2025]],0)</f>
        <v>0</v>
      </c>
      <c r="DY965" s="161"/>
      <c r="DZ965" s="166">
        <f>IF(PMKAFAAPAYER[[#This Row],[ ]]="Payé",PMKAFAAPAYER[[#This Row],[17.12.2025]],0)</f>
        <v>0</v>
      </c>
      <c r="EA965" s="161"/>
      <c r="EB965" s="166">
        <f>IF(PMKAFAAPAYER[[#This Row],[ ]]="Payé",PMKAFAAPAYER[[#This Row],[24.12.2025]],0)</f>
        <v>0</v>
      </c>
      <c r="EC965" s="161"/>
      <c r="ED965" s="176">
        <f>IF(PMKAFAAPAYER[[#This Row],[ ]]="Payé",PMKAFAAPAYER[[#This Row],[31.12.2025]],0)</f>
        <v>0</v>
      </c>
      <c r="EE965" s="18">
        <f t="shared" si="227"/>
        <v>0</v>
      </c>
      <c r="EF965" s="11">
        <f t="shared" si="228"/>
        <v>0</v>
      </c>
      <c r="EG965" s="16">
        <f>+PMKAFAAPAYER[[#This Row],[CHF]]-PMKAFAAPAYER[[#This Row],[T2025]]</f>
        <v>0</v>
      </c>
    </row>
    <row r="966" spans="1:137" x14ac:dyDescent="0.3">
      <c r="A966" s="9">
        <f t="shared" si="229"/>
        <v>961</v>
      </c>
      <c r="B966" s="250"/>
      <c r="C966" s="251"/>
      <c r="D966" s="252"/>
      <c r="E966" s="253"/>
      <c r="F966" s="265">
        <f t="shared" si="230"/>
        <v>0</v>
      </c>
      <c r="G966" s="254"/>
      <c r="H966" s="257"/>
      <c r="I966" s="256"/>
      <c r="J966" s="14"/>
      <c r="K966" s="14"/>
      <c r="L966" s="14"/>
      <c r="N966" s="15"/>
      <c r="P966" s="258"/>
      <c r="Q966" s="259"/>
      <c r="R966" s="260"/>
      <c r="S966" s="166">
        <f>IF(PMKAFAAPAYER[[#This Row],[ ]]="Payé",PMKAFAAPAYER[[#This Row],[02.01.2025]],0)</f>
        <v>0</v>
      </c>
      <c r="T966" s="234"/>
      <c r="U966" s="166">
        <f>IF(PMKAFAAPAYER[[#This Row],[ ]]="Payé",PMKAFAAPAYER[[#This Row],[09.01.2025]],0)</f>
        <v>0</v>
      </c>
      <c r="V966" s="234"/>
      <c r="W966" s="166">
        <f>IF(PMKAFAAPAYER[[#This Row],[ ]]="Payé",PMKAFAAPAYER[[#This Row],[16.01.2025]],0)</f>
        <v>0</v>
      </c>
      <c r="X966" s="234"/>
      <c r="Y966" s="166">
        <f>IF(PMKAFAAPAYER[[#This Row],[ ]]="Payé",PMKAFAAPAYER[[#This Row],[23.01.2025]],0)</f>
        <v>0</v>
      </c>
      <c r="Z966" s="234"/>
      <c r="AA966" s="176">
        <f>IF(PMKAFAAPAYER[[#This Row],[ ]]="Payé",PMKAFAAPAYER[[#This Row],[30.01.2025]],0)</f>
        <v>0</v>
      </c>
      <c r="AB966" s="32">
        <f t="shared" ref="AB966:AB1029" si="231">SUM(R966,T966,V966,X966,Z966)</f>
        <v>0</v>
      </c>
      <c r="AC966" s="234"/>
      <c r="AD966" s="166">
        <f>IF(PMKAFAAPAYER[[#This Row],[ ]]="Payé",PMKAFAAPAYER[[#This Row],[06.02.2025]],0)</f>
        <v>0</v>
      </c>
      <c r="AE966" s="234"/>
      <c r="AF966" s="166">
        <f>IF(PMKAFAAPAYER[[#This Row],[ ]]="Payé",PMKAFAAPAYER[[#This Row],[13.02.2025]],0)</f>
        <v>0</v>
      </c>
      <c r="AG966" s="234"/>
      <c r="AH966" s="166">
        <f>IF(PMKAFAAPAYER[[#This Row],[ ]]="Payé",PMKAFAAPAYER[[#This Row],[20.02.2025]],0)</f>
        <v>0</v>
      </c>
      <c r="AI966" s="234"/>
      <c r="AJ966" s="176">
        <f>IF(PMKAFAAPAYER[[#This Row],[ ]]="Payé",PMKAFAAPAYER[[#This Row],[27.02.2025]],0)</f>
        <v>0</v>
      </c>
      <c r="AK966" s="47">
        <f t="shared" ref="AK966:AK1029" si="232">SUM(AC966,AE966,AG966,AI966)</f>
        <v>0</v>
      </c>
      <c r="AL966" s="162"/>
      <c r="AM966" s="166">
        <f>IF(PMKAFAAPAYER[[#This Row],[ ]]="Payé",PMKAFAAPAYER[[#This Row],[05.03.2025]],0)</f>
        <v>0</v>
      </c>
      <c r="AN966" s="161"/>
      <c r="AO966" s="166">
        <f>IF(PMKAFAAPAYER[[#This Row],[ ]]="Payé",PMKAFAAPAYER[[#This Row],[12.03.2025]],0)</f>
        <v>0</v>
      </c>
      <c r="AP966" s="161"/>
      <c r="AQ966" s="166">
        <f>IF(PMKAFAAPAYER[[#This Row],[ ]]="Payé",PMKAFAAPAYER[[#This Row],[19.03.2025]],0)</f>
        <v>0</v>
      </c>
      <c r="AR966" s="161"/>
      <c r="AS966" s="176">
        <f>IF(PMKAFAAPAYER[[#This Row],[ ]]="Payé",PMKAFAAPAYER[[#This Row],[26.03.2025]],0)</f>
        <v>0</v>
      </c>
      <c r="AT966" s="17">
        <f t="shared" ref="AT966:AT1029" si="233">SUM(AL966,AN966,AP966,AR966)</f>
        <v>0</v>
      </c>
      <c r="AU966" s="162"/>
      <c r="AV966" s="166">
        <f>IF(PMKAFAAPAYER[[#This Row],[ ]]="Payé",PMKAFAAPAYER[[#This Row],[02.04.2025]],0)</f>
        <v>0</v>
      </c>
      <c r="AW966" s="161"/>
      <c r="AX966" s="166">
        <f>IF(PMKAFAAPAYER[[#This Row],[ ]]="Payé",PMKAFAAPAYER[[#This Row],[09.04.2025]],0)</f>
        <v>0</v>
      </c>
      <c r="AY966" s="161"/>
      <c r="AZ966" s="166">
        <f>IF(PMKAFAAPAYER[[#This Row],[ ]]="Payé",PMKAFAAPAYER[[#This Row],[16.04.2025]],0)</f>
        <v>0</v>
      </c>
      <c r="BA966" s="161"/>
      <c r="BB966" s="166">
        <f>IF(PMKAFAAPAYER[[#This Row],[ ]]="Payé",PMKAFAAPAYER[[#This Row],[23.04.2025]],0)</f>
        <v>0</v>
      </c>
      <c r="BC966" s="161"/>
      <c r="BD966" s="176">
        <f>IF(PMKAFAAPAYER[[#This Row],[ ]]="Payé",PMKAFAAPAYER[[#This Row],[30.04.2025]],0)</f>
        <v>0</v>
      </c>
      <c r="BE966" s="18">
        <f t="shared" ref="BE966:BE1029" si="234">SUM(AU966,AW966,AY966,BA966,BC966)</f>
        <v>0</v>
      </c>
      <c r="BF966" s="162"/>
      <c r="BG966" s="166">
        <f>IF(PMKAFAAPAYER[[#This Row],[ ]]="Payé",PMKAFAAPAYER[[#This Row],[07.05.2025]],0)</f>
        <v>0</v>
      </c>
      <c r="BH966" s="161"/>
      <c r="BI966" s="166">
        <f>IF(PMKAFAAPAYER[[#This Row],[ ]]="Payé",PMKAFAAPAYER[[#This Row],[14.05.2025]],0)</f>
        <v>0</v>
      </c>
      <c r="BJ966" s="161"/>
      <c r="BK966" s="166">
        <f>IF(PMKAFAAPAYER[[#This Row],[ ]]="Payé",PMKAFAAPAYER[[#This Row],[21.05.2025]],0)</f>
        <v>0</v>
      </c>
      <c r="BL966" s="161"/>
      <c r="BM966" s="176">
        <f>IF(PMKAFAAPAYER[[#This Row],[ ]]="Payé",PMKAFAAPAYER[[#This Row],[28.05.2025]],0)</f>
        <v>0</v>
      </c>
      <c r="BN966" s="17">
        <f t="shared" ref="BN966:BN1029" si="235">SUM(BF966,BH966,BJ966,BL966)</f>
        <v>0</v>
      </c>
      <c r="BO966" s="162"/>
      <c r="BP966" s="166">
        <f>IF(PMKAFAAPAYER[[#This Row],[ ]]="Payé",PMKAFAAPAYER[[#This Row],[04.06.2025]],0)</f>
        <v>0</v>
      </c>
      <c r="BQ966" s="161"/>
      <c r="BR966" s="166">
        <f>IF(PMKAFAAPAYER[[#This Row],[ ]]="Payé",PMKAFAAPAYER[[#This Row],[11.06.2025]],0)</f>
        <v>0</v>
      </c>
      <c r="BS966" s="161"/>
      <c r="BT966" s="166">
        <f>IF(PMKAFAAPAYER[[#This Row],[ ]]="Payé",PMKAFAAPAYER[[#This Row],[18.06.2025]],0)</f>
        <v>0</v>
      </c>
      <c r="BU966" s="161"/>
      <c r="BV966" s="176">
        <f>IF(PMKAFAAPAYER[[#This Row],[ ]]="Payé",PMKAFAAPAYER[[#This Row],[25.06.2025]],0)</f>
        <v>0</v>
      </c>
      <c r="BW966" s="18">
        <f t="shared" ref="BW966:BW1029" si="236">SUM(BO966,BQ966,BS966,BU966)</f>
        <v>0</v>
      </c>
      <c r="BX966" s="162"/>
      <c r="BY966" s="166">
        <f>IF(PMKAFAAPAYER[[#This Row],[ ]]="Payé",PMKAFAAPAYER[[#This Row],[02.07.2025]],0)</f>
        <v>0</v>
      </c>
      <c r="BZ966" s="161"/>
      <c r="CA966" s="166">
        <f>IF(PMKAFAAPAYER[[#This Row],[ ]]="Payé",PMKAFAAPAYER[[#This Row],[09.07.2025]],0)</f>
        <v>0</v>
      </c>
      <c r="CB966" s="161"/>
      <c r="CC966" s="166">
        <f>IF(PMKAFAAPAYER[[#This Row],[ ]]="Payé",PMKAFAAPAYER[[#This Row],[16.07.2025]],0)</f>
        <v>0</v>
      </c>
      <c r="CD966" s="161"/>
      <c r="CE966" s="166">
        <f>IF(PMKAFAAPAYER[[#This Row],[ ]]="Payé",PMKAFAAPAYER[[#This Row],[23.07.2025]],0)</f>
        <v>0</v>
      </c>
      <c r="CF966" s="161"/>
      <c r="CG966" s="176">
        <f>IF(PMKAFAAPAYER[[#This Row],[ ]]="Payé",PMKAFAAPAYER[[#This Row],[30.07.2025]],0)</f>
        <v>0</v>
      </c>
      <c r="CH966" s="17">
        <f t="shared" ref="CH966:CH1029" si="237">SUM(BX966,BZ966,CB966,CD966,CF966)</f>
        <v>0</v>
      </c>
      <c r="CI966" s="162"/>
      <c r="CJ966" s="166">
        <f>IF(PMKAFAAPAYER[[#This Row],[ ]]="Payé",PMKAFAAPAYER[[#This Row],[06.08.2025]],0)</f>
        <v>0</v>
      </c>
      <c r="CK966" s="161"/>
      <c r="CL966" s="166">
        <f>IF(PMKAFAAPAYER[[#This Row],[ ]]="Payé",PMKAFAAPAYER[[#This Row],[13.08.2025]],0)</f>
        <v>0</v>
      </c>
      <c r="CM966" s="161"/>
      <c r="CN966" s="166">
        <f>IF(PMKAFAAPAYER[[#This Row],[ ]]="Payé",PMKAFAAPAYER[[#This Row],[20.08.2025]],0)</f>
        <v>0</v>
      </c>
      <c r="CO966" s="161"/>
      <c r="CP966" s="176">
        <f>IF(PMKAFAAPAYER[[#This Row],[ ]]="Payé",PMKAFAAPAYER[[#This Row],[27.08.2025]],0)</f>
        <v>0</v>
      </c>
      <c r="CQ966" s="18">
        <f t="shared" ref="CQ966:CQ1029" si="238">SUM(CI966,CK966,CM966,CO966)</f>
        <v>0</v>
      </c>
      <c r="CR966" s="162"/>
      <c r="CS966" s="166">
        <f>IF(PMKAFAAPAYER[[#This Row],[ ]]="Payé",PMKAFAAPAYER[[#This Row],[03.09.2025]],0)</f>
        <v>0</v>
      </c>
      <c r="CT966" s="161"/>
      <c r="CU966" s="166">
        <f>IF(PMKAFAAPAYER[[#This Row],[ ]]="Payé",PMKAFAAPAYER[[#This Row],[10.09.2025]],0)</f>
        <v>0</v>
      </c>
      <c r="CV966" s="161"/>
      <c r="CW966" s="166">
        <f>IF(PMKAFAAPAYER[[#This Row],[ ]]="Payé",PMKAFAAPAYER[[#This Row],[17.09.2025]],0)</f>
        <v>0</v>
      </c>
      <c r="CX966" s="161"/>
      <c r="CY966" s="176">
        <f>IF(PMKAFAAPAYER[[#This Row],[ ]]="Payé",PMKAFAAPAYER[[#This Row],[24.09.2025]],0)</f>
        <v>0</v>
      </c>
      <c r="CZ966" s="17">
        <f t="shared" ref="CZ966:CZ1029" si="239">SUM(CR966,CT966,CV966,CX966)</f>
        <v>0</v>
      </c>
      <c r="DA966" s="162"/>
      <c r="DB966" s="166">
        <f>IF(PMKAFAAPAYER[[#This Row],[ ]]="Payé",PMKAFAAPAYER[[#This Row],[01.10.2025]],0)</f>
        <v>0</v>
      </c>
      <c r="DC966" s="161"/>
      <c r="DD966" s="166">
        <f>IF(PMKAFAAPAYER[[#This Row],[ ]]="Payé",PMKAFAAPAYER[[#This Row],[08.10.2025]],0)</f>
        <v>0</v>
      </c>
      <c r="DE966" s="161"/>
      <c r="DF966" s="166">
        <f>IF(PMKAFAAPAYER[[#This Row],[ ]]="Payé",PMKAFAAPAYER[[#This Row],[15.10.2025]],0)</f>
        <v>0</v>
      </c>
      <c r="DG966" s="161"/>
      <c r="DH966" s="166">
        <f>IF(PMKAFAAPAYER[[#This Row],[ ]]="Payé",PMKAFAAPAYER[[#This Row],[22.10.2025]],0)</f>
        <v>0</v>
      </c>
      <c r="DI966" s="161"/>
      <c r="DJ966" s="176">
        <f>IF(PMKAFAAPAYER[[#This Row],[ ]]="Payé",PMKAFAAPAYER[[#This Row],[29.10.2025]],0)</f>
        <v>0</v>
      </c>
      <c r="DK966" s="18">
        <f t="shared" ref="DK966:DK1029" si="240">SUM(DA966,DC966,DE966,DG966,DI966)</f>
        <v>0</v>
      </c>
      <c r="DL966" s="162"/>
      <c r="DM966" s="166">
        <f>IF(PMKAFAAPAYER[[#This Row],[ ]]="Payé",PMKAFAAPAYER[[#This Row],[05.11.2025]],0)</f>
        <v>0</v>
      </c>
      <c r="DN966" s="161"/>
      <c r="DO966" s="166">
        <f>IF(PMKAFAAPAYER[[#This Row],[ ]]="Payé",PMKAFAAPAYER[[#This Row],[12.11.2025]],0)</f>
        <v>0</v>
      </c>
      <c r="DP966" s="161"/>
      <c r="DQ966" s="166">
        <f>IF(PMKAFAAPAYER[[#This Row],[ ]]="Payé",PMKAFAAPAYER[[#This Row],[19.11.2025]],0)</f>
        <v>0</v>
      </c>
      <c r="DR966" s="161"/>
      <c r="DS966" s="176">
        <f>IF(PMKAFAAPAYER[[#This Row],[ ]]="Payé",PMKAFAAPAYER[[#This Row],[26.11.2025]],0)</f>
        <v>0</v>
      </c>
      <c r="DT966" s="17">
        <f t="shared" ref="DT966:DT1029" si="241">SUM(DL966,DN966,DP966,DR966)</f>
        <v>0</v>
      </c>
      <c r="DU966" s="162"/>
      <c r="DV966" s="166">
        <f>IF(PMKAFAAPAYER[[#This Row],[ ]]="Payé",PMKAFAAPAYER[[#This Row],[03.12.2025]],0)</f>
        <v>0</v>
      </c>
      <c r="DW966" s="161"/>
      <c r="DX966" s="166">
        <f>IF(PMKAFAAPAYER[[#This Row],[ ]]="Payé",PMKAFAAPAYER[[#This Row],[10.12.2025]],0)</f>
        <v>0</v>
      </c>
      <c r="DY966" s="161"/>
      <c r="DZ966" s="166">
        <f>IF(PMKAFAAPAYER[[#This Row],[ ]]="Payé",PMKAFAAPAYER[[#This Row],[17.12.2025]],0)</f>
        <v>0</v>
      </c>
      <c r="EA966" s="161"/>
      <c r="EB966" s="166">
        <f>IF(PMKAFAAPAYER[[#This Row],[ ]]="Payé",PMKAFAAPAYER[[#This Row],[24.12.2025]],0)</f>
        <v>0</v>
      </c>
      <c r="EC966" s="161"/>
      <c r="ED966" s="176">
        <f>IF(PMKAFAAPAYER[[#This Row],[ ]]="Payé",PMKAFAAPAYER[[#This Row],[31.12.2025]],0)</f>
        <v>0</v>
      </c>
      <c r="EE966" s="18">
        <f t="shared" ref="EE966:EE1029" si="242">SUM(DU966,DW966,DY966,EA966,EC966)</f>
        <v>0</v>
      </c>
      <c r="EF966" s="11">
        <f t="shared" ref="EF966:EF1029" si="243">SUM(AB966,AK966,AT966,BE966,BN966,BW966,CH966,CQ966,CZ966,DK966,DT966,EE966)</f>
        <v>0</v>
      </c>
      <c r="EG966" s="16">
        <f>+PMKAFAAPAYER[[#This Row],[CHF]]-PMKAFAAPAYER[[#This Row],[T2025]]</f>
        <v>0</v>
      </c>
    </row>
    <row r="967" spans="1:137" x14ac:dyDescent="0.3">
      <c r="A967" s="9">
        <f t="shared" ref="A967:A1030" si="244">+A966+1</f>
        <v>962</v>
      </c>
      <c r="B967" s="250"/>
      <c r="C967" s="251"/>
      <c r="D967" s="252"/>
      <c r="E967" s="253"/>
      <c r="F967" s="265">
        <f t="shared" si="230"/>
        <v>0</v>
      </c>
      <c r="G967" s="254"/>
      <c r="H967" s="257"/>
      <c r="I967" s="256"/>
      <c r="J967" s="14"/>
      <c r="K967" s="14"/>
      <c r="L967" s="14"/>
      <c r="N967" s="15"/>
      <c r="P967" s="258"/>
      <c r="Q967" s="259"/>
      <c r="R967" s="260"/>
      <c r="S967" s="166">
        <f>IF(PMKAFAAPAYER[[#This Row],[ ]]="Payé",PMKAFAAPAYER[[#This Row],[02.01.2025]],0)</f>
        <v>0</v>
      </c>
      <c r="T967" s="234"/>
      <c r="U967" s="166">
        <f>IF(PMKAFAAPAYER[[#This Row],[ ]]="Payé",PMKAFAAPAYER[[#This Row],[09.01.2025]],0)</f>
        <v>0</v>
      </c>
      <c r="V967" s="234"/>
      <c r="W967" s="166">
        <f>IF(PMKAFAAPAYER[[#This Row],[ ]]="Payé",PMKAFAAPAYER[[#This Row],[16.01.2025]],0)</f>
        <v>0</v>
      </c>
      <c r="X967" s="234"/>
      <c r="Y967" s="166">
        <f>IF(PMKAFAAPAYER[[#This Row],[ ]]="Payé",PMKAFAAPAYER[[#This Row],[23.01.2025]],0)</f>
        <v>0</v>
      </c>
      <c r="Z967" s="234"/>
      <c r="AA967" s="176">
        <f>IF(PMKAFAAPAYER[[#This Row],[ ]]="Payé",PMKAFAAPAYER[[#This Row],[30.01.2025]],0)</f>
        <v>0</v>
      </c>
      <c r="AB967" s="32">
        <f t="shared" si="231"/>
        <v>0</v>
      </c>
      <c r="AC967" s="234"/>
      <c r="AD967" s="166">
        <f>IF(PMKAFAAPAYER[[#This Row],[ ]]="Payé",PMKAFAAPAYER[[#This Row],[06.02.2025]],0)</f>
        <v>0</v>
      </c>
      <c r="AE967" s="234"/>
      <c r="AF967" s="166">
        <f>IF(PMKAFAAPAYER[[#This Row],[ ]]="Payé",PMKAFAAPAYER[[#This Row],[13.02.2025]],0)</f>
        <v>0</v>
      </c>
      <c r="AG967" s="234"/>
      <c r="AH967" s="166">
        <f>IF(PMKAFAAPAYER[[#This Row],[ ]]="Payé",PMKAFAAPAYER[[#This Row],[20.02.2025]],0)</f>
        <v>0</v>
      </c>
      <c r="AI967" s="234"/>
      <c r="AJ967" s="176">
        <f>IF(PMKAFAAPAYER[[#This Row],[ ]]="Payé",PMKAFAAPAYER[[#This Row],[27.02.2025]],0)</f>
        <v>0</v>
      </c>
      <c r="AK967" s="47">
        <f t="shared" si="232"/>
        <v>0</v>
      </c>
      <c r="AL967" s="162"/>
      <c r="AM967" s="166">
        <f>IF(PMKAFAAPAYER[[#This Row],[ ]]="Payé",PMKAFAAPAYER[[#This Row],[05.03.2025]],0)</f>
        <v>0</v>
      </c>
      <c r="AN967" s="161"/>
      <c r="AO967" s="166">
        <f>IF(PMKAFAAPAYER[[#This Row],[ ]]="Payé",PMKAFAAPAYER[[#This Row],[12.03.2025]],0)</f>
        <v>0</v>
      </c>
      <c r="AP967" s="161"/>
      <c r="AQ967" s="166">
        <f>IF(PMKAFAAPAYER[[#This Row],[ ]]="Payé",PMKAFAAPAYER[[#This Row],[19.03.2025]],0)</f>
        <v>0</v>
      </c>
      <c r="AR967" s="161"/>
      <c r="AS967" s="176">
        <f>IF(PMKAFAAPAYER[[#This Row],[ ]]="Payé",PMKAFAAPAYER[[#This Row],[26.03.2025]],0)</f>
        <v>0</v>
      </c>
      <c r="AT967" s="17">
        <f t="shared" si="233"/>
        <v>0</v>
      </c>
      <c r="AU967" s="162"/>
      <c r="AV967" s="166">
        <f>IF(PMKAFAAPAYER[[#This Row],[ ]]="Payé",PMKAFAAPAYER[[#This Row],[02.04.2025]],0)</f>
        <v>0</v>
      </c>
      <c r="AW967" s="161"/>
      <c r="AX967" s="166">
        <f>IF(PMKAFAAPAYER[[#This Row],[ ]]="Payé",PMKAFAAPAYER[[#This Row],[09.04.2025]],0)</f>
        <v>0</v>
      </c>
      <c r="AY967" s="161"/>
      <c r="AZ967" s="166">
        <f>IF(PMKAFAAPAYER[[#This Row],[ ]]="Payé",PMKAFAAPAYER[[#This Row],[16.04.2025]],0)</f>
        <v>0</v>
      </c>
      <c r="BA967" s="161"/>
      <c r="BB967" s="166">
        <f>IF(PMKAFAAPAYER[[#This Row],[ ]]="Payé",PMKAFAAPAYER[[#This Row],[23.04.2025]],0)</f>
        <v>0</v>
      </c>
      <c r="BC967" s="161"/>
      <c r="BD967" s="176">
        <f>IF(PMKAFAAPAYER[[#This Row],[ ]]="Payé",PMKAFAAPAYER[[#This Row],[30.04.2025]],0)</f>
        <v>0</v>
      </c>
      <c r="BE967" s="18">
        <f t="shared" si="234"/>
        <v>0</v>
      </c>
      <c r="BF967" s="162"/>
      <c r="BG967" s="166">
        <f>IF(PMKAFAAPAYER[[#This Row],[ ]]="Payé",PMKAFAAPAYER[[#This Row],[07.05.2025]],0)</f>
        <v>0</v>
      </c>
      <c r="BH967" s="161"/>
      <c r="BI967" s="166">
        <f>IF(PMKAFAAPAYER[[#This Row],[ ]]="Payé",PMKAFAAPAYER[[#This Row],[14.05.2025]],0)</f>
        <v>0</v>
      </c>
      <c r="BJ967" s="161"/>
      <c r="BK967" s="166">
        <f>IF(PMKAFAAPAYER[[#This Row],[ ]]="Payé",PMKAFAAPAYER[[#This Row],[21.05.2025]],0)</f>
        <v>0</v>
      </c>
      <c r="BL967" s="161"/>
      <c r="BM967" s="176">
        <f>IF(PMKAFAAPAYER[[#This Row],[ ]]="Payé",PMKAFAAPAYER[[#This Row],[28.05.2025]],0)</f>
        <v>0</v>
      </c>
      <c r="BN967" s="17">
        <f t="shared" si="235"/>
        <v>0</v>
      </c>
      <c r="BO967" s="162"/>
      <c r="BP967" s="166">
        <f>IF(PMKAFAAPAYER[[#This Row],[ ]]="Payé",PMKAFAAPAYER[[#This Row],[04.06.2025]],0)</f>
        <v>0</v>
      </c>
      <c r="BQ967" s="161"/>
      <c r="BR967" s="166">
        <f>IF(PMKAFAAPAYER[[#This Row],[ ]]="Payé",PMKAFAAPAYER[[#This Row],[11.06.2025]],0)</f>
        <v>0</v>
      </c>
      <c r="BS967" s="161"/>
      <c r="BT967" s="166">
        <f>IF(PMKAFAAPAYER[[#This Row],[ ]]="Payé",PMKAFAAPAYER[[#This Row],[18.06.2025]],0)</f>
        <v>0</v>
      </c>
      <c r="BU967" s="161"/>
      <c r="BV967" s="176">
        <f>IF(PMKAFAAPAYER[[#This Row],[ ]]="Payé",PMKAFAAPAYER[[#This Row],[25.06.2025]],0)</f>
        <v>0</v>
      </c>
      <c r="BW967" s="18">
        <f t="shared" si="236"/>
        <v>0</v>
      </c>
      <c r="BX967" s="162"/>
      <c r="BY967" s="166">
        <f>IF(PMKAFAAPAYER[[#This Row],[ ]]="Payé",PMKAFAAPAYER[[#This Row],[02.07.2025]],0)</f>
        <v>0</v>
      </c>
      <c r="BZ967" s="161"/>
      <c r="CA967" s="166">
        <f>IF(PMKAFAAPAYER[[#This Row],[ ]]="Payé",PMKAFAAPAYER[[#This Row],[09.07.2025]],0)</f>
        <v>0</v>
      </c>
      <c r="CB967" s="161"/>
      <c r="CC967" s="166">
        <f>IF(PMKAFAAPAYER[[#This Row],[ ]]="Payé",PMKAFAAPAYER[[#This Row],[16.07.2025]],0)</f>
        <v>0</v>
      </c>
      <c r="CD967" s="161"/>
      <c r="CE967" s="166">
        <f>IF(PMKAFAAPAYER[[#This Row],[ ]]="Payé",PMKAFAAPAYER[[#This Row],[23.07.2025]],0)</f>
        <v>0</v>
      </c>
      <c r="CF967" s="161"/>
      <c r="CG967" s="176">
        <f>IF(PMKAFAAPAYER[[#This Row],[ ]]="Payé",PMKAFAAPAYER[[#This Row],[30.07.2025]],0)</f>
        <v>0</v>
      </c>
      <c r="CH967" s="17">
        <f t="shared" si="237"/>
        <v>0</v>
      </c>
      <c r="CI967" s="162"/>
      <c r="CJ967" s="166">
        <f>IF(PMKAFAAPAYER[[#This Row],[ ]]="Payé",PMKAFAAPAYER[[#This Row],[06.08.2025]],0)</f>
        <v>0</v>
      </c>
      <c r="CK967" s="161"/>
      <c r="CL967" s="166">
        <f>IF(PMKAFAAPAYER[[#This Row],[ ]]="Payé",PMKAFAAPAYER[[#This Row],[13.08.2025]],0)</f>
        <v>0</v>
      </c>
      <c r="CM967" s="161"/>
      <c r="CN967" s="166">
        <f>IF(PMKAFAAPAYER[[#This Row],[ ]]="Payé",PMKAFAAPAYER[[#This Row],[20.08.2025]],0)</f>
        <v>0</v>
      </c>
      <c r="CO967" s="161"/>
      <c r="CP967" s="176">
        <f>IF(PMKAFAAPAYER[[#This Row],[ ]]="Payé",PMKAFAAPAYER[[#This Row],[27.08.2025]],0)</f>
        <v>0</v>
      </c>
      <c r="CQ967" s="18">
        <f t="shared" si="238"/>
        <v>0</v>
      </c>
      <c r="CR967" s="162"/>
      <c r="CS967" s="166">
        <f>IF(PMKAFAAPAYER[[#This Row],[ ]]="Payé",PMKAFAAPAYER[[#This Row],[03.09.2025]],0)</f>
        <v>0</v>
      </c>
      <c r="CT967" s="161"/>
      <c r="CU967" s="166">
        <f>IF(PMKAFAAPAYER[[#This Row],[ ]]="Payé",PMKAFAAPAYER[[#This Row],[10.09.2025]],0)</f>
        <v>0</v>
      </c>
      <c r="CV967" s="161"/>
      <c r="CW967" s="166">
        <f>IF(PMKAFAAPAYER[[#This Row],[ ]]="Payé",PMKAFAAPAYER[[#This Row],[17.09.2025]],0)</f>
        <v>0</v>
      </c>
      <c r="CX967" s="161"/>
      <c r="CY967" s="176">
        <f>IF(PMKAFAAPAYER[[#This Row],[ ]]="Payé",PMKAFAAPAYER[[#This Row],[24.09.2025]],0)</f>
        <v>0</v>
      </c>
      <c r="CZ967" s="17">
        <f t="shared" si="239"/>
        <v>0</v>
      </c>
      <c r="DA967" s="162"/>
      <c r="DB967" s="166">
        <f>IF(PMKAFAAPAYER[[#This Row],[ ]]="Payé",PMKAFAAPAYER[[#This Row],[01.10.2025]],0)</f>
        <v>0</v>
      </c>
      <c r="DC967" s="161"/>
      <c r="DD967" s="166">
        <f>IF(PMKAFAAPAYER[[#This Row],[ ]]="Payé",PMKAFAAPAYER[[#This Row],[08.10.2025]],0)</f>
        <v>0</v>
      </c>
      <c r="DE967" s="161"/>
      <c r="DF967" s="166">
        <f>IF(PMKAFAAPAYER[[#This Row],[ ]]="Payé",PMKAFAAPAYER[[#This Row],[15.10.2025]],0)</f>
        <v>0</v>
      </c>
      <c r="DG967" s="161"/>
      <c r="DH967" s="166">
        <f>IF(PMKAFAAPAYER[[#This Row],[ ]]="Payé",PMKAFAAPAYER[[#This Row],[22.10.2025]],0)</f>
        <v>0</v>
      </c>
      <c r="DI967" s="161"/>
      <c r="DJ967" s="176">
        <f>IF(PMKAFAAPAYER[[#This Row],[ ]]="Payé",PMKAFAAPAYER[[#This Row],[29.10.2025]],0)</f>
        <v>0</v>
      </c>
      <c r="DK967" s="18">
        <f t="shared" si="240"/>
        <v>0</v>
      </c>
      <c r="DL967" s="162"/>
      <c r="DM967" s="166">
        <f>IF(PMKAFAAPAYER[[#This Row],[ ]]="Payé",PMKAFAAPAYER[[#This Row],[05.11.2025]],0)</f>
        <v>0</v>
      </c>
      <c r="DN967" s="161"/>
      <c r="DO967" s="166">
        <f>IF(PMKAFAAPAYER[[#This Row],[ ]]="Payé",PMKAFAAPAYER[[#This Row],[12.11.2025]],0)</f>
        <v>0</v>
      </c>
      <c r="DP967" s="161"/>
      <c r="DQ967" s="166">
        <f>IF(PMKAFAAPAYER[[#This Row],[ ]]="Payé",PMKAFAAPAYER[[#This Row],[19.11.2025]],0)</f>
        <v>0</v>
      </c>
      <c r="DR967" s="161"/>
      <c r="DS967" s="176">
        <f>IF(PMKAFAAPAYER[[#This Row],[ ]]="Payé",PMKAFAAPAYER[[#This Row],[26.11.2025]],0)</f>
        <v>0</v>
      </c>
      <c r="DT967" s="17">
        <f t="shared" si="241"/>
        <v>0</v>
      </c>
      <c r="DU967" s="162"/>
      <c r="DV967" s="166">
        <f>IF(PMKAFAAPAYER[[#This Row],[ ]]="Payé",PMKAFAAPAYER[[#This Row],[03.12.2025]],0)</f>
        <v>0</v>
      </c>
      <c r="DW967" s="161"/>
      <c r="DX967" s="166">
        <f>IF(PMKAFAAPAYER[[#This Row],[ ]]="Payé",PMKAFAAPAYER[[#This Row],[10.12.2025]],0)</f>
        <v>0</v>
      </c>
      <c r="DY967" s="161"/>
      <c r="DZ967" s="166">
        <f>IF(PMKAFAAPAYER[[#This Row],[ ]]="Payé",PMKAFAAPAYER[[#This Row],[17.12.2025]],0)</f>
        <v>0</v>
      </c>
      <c r="EA967" s="161"/>
      <c r="EB967" s="166">
        <f>IF(PMKAFAAPAYER[[#This Row],[ ]]="Payé",PMKAFAAPAYER[[#This Row],[24.12.2025]],0)</f>
        <v>0</v>
      </c>
      <c r="EC967" s="161"/>
      <c r="ED967" s="176">
        <f>IF(PMKAFAAPAYER[[#This Row],[ ]]="Payé",PMKAFAAPAYER[[#This Row],[31.12.2025]],0)</f>
        <v>0</v>
      </c>
      <c r="EE967" s="18">
        <f t="shared" si="242"/>
        <v>0</v>
      </c>
      <c r="EF967" s="11">
        <f t="shared" si="243"/>
        <v>0</v>
      </c>
      <c r="EG967" s="16">
        <f>+PMKAFAAPAYER[[#This Row],[CHF]]-PMKAFAAPAYER[[#This Row],[T2025]]</f>
        <v>0</v>
      </c>
    </row>
    <row r="968" spans="1:137" x14ac:dyDescent="0.3">
      <c r="A968" s="9">
        <f t="shared" si="244"/>
        <v>963</v>
      </c>
      <c r="B968" s="250"/>
      <c r="C968" s="251"/>
      <c r="D968" s="252"/>
      <c r="E968" s="253"/>
      <c r="F968" s="265">
        <f t="shared" si="230"/>
        <v>0</v>
      </c>
      <c r="G968" s="254"/>
      <c r="H968" s="257"/>
      <c r="I968" s="256"/>
      <c r="J968" s="14"/>
      <c r="K968" s="14"/>
      <c r="L968" s="14"/>
      <c r="N968" s="15"/>
      <c r="P968" s="258"/>
      <c r="Q968" s="259"/>
      <c r="R968" s="260"/>
      <c r="S968" s="166">
        <f>IF(PMKAFAAPAYER[[#This Row],[ ]]="Payé",PMKAFAAPAYER[[#This Row],[02.01.2025]],0)</f>
        <v>0</v>
      </c>
      <c r="T968" s="234"/>
      <c r="U968" s="166">
        <f>IF(PMKAFAAPAYER[[#This Row],[ ]]="Payé",PMKAFAAPAYER[[#This Row],[09.01.2025]],0)</f>
        <v>0</v>
      </c>
      <c r="V968" s="234"/>
      <c r="W968" s="166">
        <f>IF(PMKAFAAPAYER[[#This Row],[ ]]="Payé",PMKAFAAPAYER[[#This Row],[16.01.2025]],0)</f>
        <v>0</v>
      </c>
      <c r="X968" s="234"/>
      <c r="Y968" s="166">
        <f>IF(PMKAFAAPAYER[[#This Row],[ ]]="Payé",PMKAFAAPAYER[[#This Row],[23.01.2025]],0)</f>
        <v>0</v>
      </c>
      <c r="Z968" s="234"/>
      <c r="AA968" s="176">
        <f>IF(PMKAFAAPAYER[[#This Row],[ ]]="Payé",PMKAFAAPAYER[[#This Row],[30.01.2025]],0)</f>
        <v>0</v>
      </c>
      <c r="AB968" s="32">
        <f t="shared" si="231"/>
        <v>0</v>
      </c>
      <c r="AC968" s="234"/>
      <c r="AD968" s="166">
        <f>IF(PMKAFAAPAYER[[#This Row],[ ]]="Payé",PMKAFAAPAYER[[#This Row],[06.02.2025]],0)</f>
        <v>0</v>
      </c>
      <c r="AE968" s="234"/>
      <c r="AF968" s="166">
        <f>IF(PMKAFAAPAYER[[#This Row],[ ]]="Payé",PMKAFAAPAYER[[#This Row],[13.02.2025]],0)</f>
        <v>0</v>
      </c>
      <c r="AG968" s="234"/>
      <c r="AH968" s="166">
        <f>IF(PMKAFAAPAYER[[#This Row],[ ]]="Payé",PMKAFAAPAYER[[#This Row],[20.02.2025]],0)</f>
        <v>0</v>
      </c>
      <c r="AI968" s="234"/>
      <c r="AJ968" s="176">
        <f>IF(PMKAFAAPAYER[[#This Row],[ ]]="Payé",PMKAFAAPAYER[[#This Row],[27.02.2025]],0)</f>
        <v>0</v>
      </c>
      <c r="AK968" s="47">
        <f t="shared" si="232"/>
        <v>0</v>
      </c>
      <c r="AL968" s="162"/>
      <c r="AM968" s="166">
        <f>IF(PMKAFAAPAYER[[#This Row],[ ]]="Payé",PMKAFAAPAYER[[#This Row],[05.03.2025]],0)</f>
        <v>0</v>
      </c>
      <c r="AN968" s="161"/>
      <c r="AO968" s="166">
        <f>IF(PMKAFAAPAYER[[#This Row],[ ]]="Payé",PMKAFAAPAYER[[#This Row],[12.03.2025]],0)</f>
        <v>0</v>
      </c>
      <c r="AP968" s="161"/>
      <c r="AQ968" s="166">
        <f>IF(PMKAFAAPAYER[[#This Row],[ ]]="Payé",PMKAFAAPAYER[[#This Row],[19.03.2025]],0)</f>
        <v>0</v>
      </c>
      <c r="AR968" s="161"/>
      <c r="AS968" s="176">
        <f>IF(PMKAFAAPAYER[[#This Row],[ ]]="Payé",PMKAFAAPAYER[[#This Row],[26.03.2025]],0)</f>
        <v>0</v>
      </c>
      <c r="AT968" s="17">
        <f t="shared" si="233"/>
        <v>0</v>
      </c>
      <c r="AU968" s="162"/>
      <c r="AV968" s="166">
        <f>IF(PMKAFAAPAYER[[#This Row],[ ]]="Payé",PMKAFAAPAYER[[#This Row],[02.04.2025]],0)</f>
        <v>0</v>
      </c>
      <c r="AW968" s="161"/>
      <c r="AX968" s="166">
        <f>IF(PMKAFAAPAYER[[#This Row],[ ]]="Payé",PMKAFAAPAYER[[#This Row],[09.04.2025]],0)</f>
        <v>0</v>
      </c>
      <c r="AY968" s="161"/>
      <c r="AZ968" s="166">
        <f>IF(PMKAFAAPAYER[[#This Row],[ ]]="Payé",PMKAFAAPAYER[[#This Row],[16.04.2025]],0)</f>
        <v>0</v>
      </c>
      <c r="BA968" s="161"/>
      <c r="BB968" s="166">
        <f>IF(PMKAFAAPAYER[[#This Row],[ ]]="Payé",PMKAFAAPAYER[[#This Row],[23.04.2025]],0)</f>
        <v>0</v>
      </c>
      <c r="BC968" s="161"/>
      <c r="BD968" s="176">
        <f>IF(PMKAFAAPAYER[[#This Row],[ ]]="Payé",PMKAFAAPAYER[[#This Row],[30.04.2025]],0)</f>
        <v>0</v>
      </c>
      <c r="BE968" s="18">
        <f t="shared" si="234"/>
        <v>0</v>
      </c>
      <c r="BF968" s="162"/>
      <c r="BG968" s="166">
        <f>IF(PMKAFAAPAYER[[#This Row],[ ]]="Payé",PMKAFAAPAYER[[#This Row],[07.05.2025]],0)</f>
        <v>0</v>
      </c>
      <c r="BH968" s="161"/>
      <c r="BI968" s="166">
        <f>IF(PMKAFAAPAYER[[#This Row],[ ]]="Payé",PMKAFAAPAYER[[#This Row],[14.05.2025]],0)</f>
        <v>0</v>
      </c>
      <c r="BJ968" s="161"/>
      <c r="BK968" s="166">
        <f>IF(PMKAFAAPAYER[[#This Row],[ ]]="Payé",PMKAFAAPAYER[[#This Row],[21.05.2025]],0)</f>
        <v>0</v>
      </c>
      <c r="BL968" s="161"/>
      <c r="BM968" s="176">
        <f>IF(PMKAFAAPAYER[[#This Row],[ ]]="Payé",PMKAFAAPAYER[[#This Row],[28.05.2025]],0)</f>
        <v>0</v>
      </c>
      <c r="BN968" s="17">
        <f t="shared" si="235"/>
        <v>0</v>
      </c>
      <c r="BO968" s="162"/>
      <c r="BP968" s="166">
        <f>IF(PMKAFAAPAYER[[#This Row],[ ]]="Payé",PMKAFAAPAYER[[#This Row],[04.06.2025]],0)</f>
        <v>0</v>
      </c>
      <c r="BQ968" s="161"/>
      <c r="BR968" s="166">
        <f>IF(PMKAFAAPAYER[[#This Row],[ ]]="Payé",PMKAFAAPAYER[[#This Row],[11.06.2025]],0)</f>
        <v>0</v>
      </c>
      <c r="BS968" s="161"/>
      <c r="BT968" s="166">
        <f>IF(PMKAFAAPAYER[[#This Row],[ ]]="Payé",PMKAFAAPAYER[[#This Row],[18.06.2025]],0)</f>
        <v>0</v>
      </c>
      <c r="BU968" s="161"/>
      <c r="BV968" s="176">
        <f>IF(PMKAFAAPAYER[[#This Row],[ ]]="Payé",PMKAFAAPAYER[[#This Row],[25.06.2025]],0)</f>
        <v>0</v>
      </c>
      <c r="BW968" s="18">
        <f t="shared" si="236"/>
        <v>0</v>
      </c>
      <c r="BX968" s="162"/>
      <c r="BY968" s="166">
        <f>IF(PMKAFAAPAYER[[#This Row],[ ]]="Payé",PMKAFAAPAYER[[#This Row],[02.07.2025]],0)</f>
        <v>0</v>
      </c>
      <c r="BZ968" s="161"/>
      <c r="CA968" s="166">
        <f>IF(PMKAFAAPAYER[[#This Row],[ ]]="Payé",PMKAFAAPAYER[[#This Row],[09.07.2025]],0)</f>
        <v>0</v>
      </c>
      <c r="CB968" s="161"/>
      <c r="CC968" s="166">
        <f>IF(PMKAFAAPAYER[[#This Row],[ ]]="Payé",PMKAFAAPAYER[[#This Row],[16.07.2025]],0)</f>
        <v>0</v>
      </c>
      <c r="CD968" s="161"/>
      <c r="CE968" s="166">
        <f>IF(PMKAFAAPAYER[[#This Row],[ ]]="Payé",PMKAFAAPAYER[[#This Row],[23.07.2025]],0)</f>
        <v>0</v>
      </c>
      <c r="CF968" s="161"/>
      <c r="CG968" s="176">
        <f>IF(PMKAFAAPAYER[[#This Row],[ ]]="Payé",PMKAFAAPAYER[[#This Row],[30.07.2025]],0)</f>
        <v>0</v>
      </c>
      <c r="CH968" s="17">
        <f t="shared" si="237"/>
        <v>0</v>
      </c>
      <c r="CI968" s="162"/>
      <c r="CJ968" s="166">
        <f>IF(PMKAFAAPAYER[[#This Row],[ ]]="Payé",PMKAFAAPAYER[[#This Row],[06.08.2025]],0)</f>
        <v>0</v>
      </c>
      <c r="CK968" s="161"/>
      <c r="CL968" s="166">
        <f>IF(PMKAFAAPAYER[[#This Row],[ ]]="Payé",PMKAFAAPAYER[[#This Row],[13.08.2025]],0)</f>
        <v>0</v>
      </c>
      <c r="CM968" s="161"/>
      <c r="CN968" s="166">
        <f>IF(PMKAFAAPAYER[[#This Row],[ ]]="Payé",PMKAFAAPAYER[[#This Row],[20.08.2025]],0)</f>
        <v>0</v>
      </c>
      <c r="CO968" s="161"/>
      <c r="CP968" s="176">
        <f>IF(PMKAFAAPAYER[[#This Row],[ ]]="Payé",PMKAFAAPAYER[[#This Row],[27.08.2025]],0)</f>
        <v>0</v>
      </c>
      <c r="CQ968" s="18">
        <f t="shared" si="238"/>
        <v>0</v>
      </c>
      <c r="CR968" s="162"/>
      <c r="CS968" s="166">
        <f>IF(PMKAFAAPAYER[[#This Row],[ ]]="Payé",PMKAFAAPAYER[[#This Row],[03.09.2025]],0)</f>
        <v>0</v>
      </c>
      <c r="CT968" s="161"/>
      <c r="CU968" s="166">
        <f>IF(PMKAFAAPAYER[[#This Row],[ ]]="Payé",PMKAFAAPAYER[[#This Row],[10.09.2025]],0)</f>
        <v>0</v>
      </c>
      <c r="CV968" s="161"/>
      <c r="CW968" s="166">
        <f>IF(PMKAFAAPAYER[[#This Row],[ ]]="Payé",PMKAFAAPAYER[[#This Row],[17.09.2025]],0)</f>
        <v>0</v>
      </c>
      <c r="CX968" s="161"/>
      <c r="CY968" s="176">
        <f>IF(PMKAFAAPAYER[[#This Row],[ ]]="Payé",PMKAFAAPAYER[[#This Row],[24.09.2025]],0)</f>
        <v>0</v>
      </c>
      <c r="CZ968" s="17">
        <f t="shared" si="239"/>
        <v>0</v>
      </c>
      <c r="DA968" s="162"/>
      <c r="DB968" s="166">
        <f>IF(PMKAFAAPAYER[[#This Row],[ ]]="Payé",PMKAFAAPAYER[[#This Row],[01.10.2025]],0)</f>
        <v>0</v>
      </c>
      <c r="DC968" s="161"/>
      <c r="DD968" s="166">
        <f>IF(PMKAFAAPAYER[[#This Row],[ ]]="Payé",PMKAFAAPAYER[[#This Row],[08.10.2025]],0)</f>
        <v>0</v>
      </c>
      <c r="DE968" s="161"/>
      <c r="DF968" s="166">
        <f>IF(PMKAFAAPAYER[[#This Row],[ ]]="Payé",PMKAFAAPAYER[[#This Row],[15.10.2025]],0)</f>
        <v>0</v>
      </c>
      <c r="DG968" s="161"/>
      <c r="DH968" s="166">
        <f>IF(PMKAFAAPAYER[[#This Row],[ ]]="Payé",PMKAFAAPAYER[[#This Row],[22.10.2025]],0)</f>
        <v>0</v>
      </c>
      <c r="DI968" s="161"/>
      <c r="DJ968" s="176">
        <f>IF(PMKAFAAPAYER[[#This Row],[ ]]="Payé",PMKAFAAPAYER[[#This Row],[29.10.2025]],0)</f>
        <v>0</v>
      </c>
      <c r="DK968" s="18">
        <f t="shared" si="240"/>
        <v>0</v>
      </c>
      <c r="DL968" s="162"/>
      <c r="DM968" s="166">
        <f>IF(PMKAFAAPAYER[[#This Row],[ ]]="Payé",PMKAFAAPAYER[[#This Row],[05.11.2025]],0)</f>
        <v>0</v>
      </c>
      <c r="DN968" s="161"/>
      <c r="DO968" s="166">
        <f>IF(PMKAFAAPAYER[[#This Row],[ ]]="Payé",PMKAFAAPAYER[[#This Row],[12.11.2025]],0)</f>
        <v>0</v>
      </c>
      <c r="DP968" s="161"/>
      <c r="DQ968" s="166">
        <f>IF(PMKAFAAPAYER[[#This Row],[ ]]="Payé",PMKAFAAPAYER[[#This Row],[19.11.2025]],0)</f>
        <v>0</v>
      </c>
      <c r="DR968" s="161"/>
      <c r="DS968" s="176">
        <f>IF(PMKAFAAPAYER[[#This Row],[ ]]="Payé",PMKAFAAPAYER[[#This Row],[26.11.2025]],0)</f>
        <v>0</v>
      </c>
      <c r="DT968" s="17">
        <f t="shared" si="241"/>
        <v>0</v>
      </c>
      <c r="DU968" s="162"/>
      <c r="DV968" s="166">
        <f>IF(PMKAFAAPAYER[[#This Row],[ ]]="Payé",PMKAFAAPAYER[[#This Row],[03.12.2025]],0)</f>
        <v>0</v>
      </c>
      <c r="DW968" s="161"/>
      <c r="DX968" s="166">
        <f>IF(PMKAFAAPAYER[[#This Row],[ ]]="Payé",PMKAFAAPAYER[[#This Row],[10.12.2025]],0)</f>
        <v>0</v>
      </c>
      <c r="DY968" s="161"/>
      <c r="DZ968" s="166">
        <f>IF(PMKAFAAPAYER[[#This Row],[ ]]="Payé",PMKAFAAPAYER[[#This Row],[17.12.2025]],0)</f>
        <v>0</v>
      </c>
      <c r="EA968" s="161"/>
      <c r="EB968" s="166">
        <f>IF(PMKAFAAPAYER[[#This Row],[ ]]="Payé",PMKAFAAPAYER[[#This Row],[24.12.2025]],0)</f>
        <v>0</v>
      </c>
      <c r="EC968" s="161"/>
      <c r="ED968" s="176">
        <f>IF(PMKAFAAPAYER[[#This Row],[ ]]="Payé",PMKAFAAPAYER[[#This Row],[31.12.2025]],0)</f>
        <v>0</v>
      </c>
      <c r="EE968" s="18">
        <f t="shared" si="242"/>
        <v>0</v>
      </c>
      <c r="EF968" s="11">
        <f t="shared" si="243"/>
        <v>0</v>
      </c>
      <c r="EG968" s="16">
        <f>+PMKAFAAPAYER[[#This Row],[CHF]]-PMKAFAAPAYER[[#This Row],[T2025]]</f>
        <v>0</v>
      </c>
    </row>
    <row r="969" spans="1:137" x14ac:dyDescent="0.3">
      <c r="A969" s="9">
        <f t="shared" si="244"/>
        <v>964</v>
      </c>
      <c r="B969" s="250"/>
      <c r="C969" s="251"/>
      <c r="D969" s="252"/>
      <c r="E969" s="253"/>
      <c r="F969" s="265">
        <f t="shared" si="230"/>
        <v>0</v>
      </c>
      <c r="G969" s="254"/>
      <c r="H969" s="257"/>
      <c r="I969" s="256"/>
      <c r="J969" s="14"/>
      <c r="K969" s="14"/>
      <c r="L969" s="14"/>
      <c r="N969" s="15"/>
      <c r="P969" s="258"/>
      <c r="Q969" s="259"/>
      <c r="R969" s="260"/>
      <c r="S969" s="166">
        <f>IF(PMKAFAAPAYER[[#This Row],[ ]]="Payé",PMKAFAAPAYER[[#This Row],[02.01.2025]],0)</f>
        <v>0</v>
      </c>
      <c r="T969" s="234"/>
      <c r="U969" s="166">
        <f>IF(PMKAFAAPAYER[[#This Row],[ ]]="Payé",PMKAFAAPAYER[[#This Row],[09.01.2025]],0)</f>
        <v>0</v>
      </c>
      <c r="V969" s="234"/>
      <c r="W969" s="166">
        <f>IF(PMKAFAAPAYER[[#This Row],[ ]]="Payé",PMKAFAAPAYER[[#This Row],[16.01.2025]],0)</f>
        <v>0</v>
      </c>
      <c r="X969" s="234"/>
      <c r="Y969" s="166">
        <f>IF(PMKAFAAPAYER[[#This Row],[ ]]="Payé",PMKAFAAPAYER[[#This Row],[23.01.2025]],0)</f>
        <v>0</v>
      </c>
      <c r="Z969" s="234"/>
      <c r="AA969" s="176">
        <f>IF(PMKAFAAPAYER[[#This Row],[ ]]="Payé",PMKAFAAPAYER[[#This Row],[30.01.2025]],0)</f>
        <v>0</v>
      </c>
      <c r="AB969" s="32">
        <f t="shared" si="231"/>
        <v>0</v>
      </c>
      <c r="AC969" s="234"/>
      <c r="AD969" s="166">
        <f>IF(PMKAFAAPAYER[[#This Row],[ ]]="Payé",PMKAFAAPAYER[[#This Row],[06.02.2025]],0)</f>
        <v>0</v>
      </c>
      <c r="AE969" s="234"/>
      <c r="AF969" s="166">
        <f>IF(PMKAFAAPAYER[[#This Row],[ ]]="Payé",PMKAFAAPAYER[[#This Row],[13.02.2025]],0)</f>
        <v>0</v>
      </c>
      <c r="AG969" s="234"/>
      <c r="AH969" s="166">
        <f>IF(PMKAFAAPAYER[[#This Row],[ ]]="Payé",PMKAFAAPAYER[[#This Row],[20.02.2025]],0)</f>
        <v>0</v>
      </c>
      <c r="AI969" s="234"/>
      <c r="AJ969" s="176">
        <f>IF(PMKAFAAPAYER[[#This Row],[ ]]="Payé",PMKAFAAPAYER[[#This Row],[27.02.2025]],0)</f>
        <v>0</v>
      </c>
      <c r="AK969" s="47">
        <f t="shared" si="232"/>
        <v>0</v>
      </c>
      <c r="AL969" s="162"/>
      <c r="AM969" s="166">
        <f>IF(PMKAFAAPAYER[[#This Row],[ ]]="Payé",PMKAFAAPAYER[[#This Row],[05.03.2025]],0)</f>
        <v>0</v>
      </c>
      <c r="AN969" s="161"/>
      <c r="AO969" s="166">
        <f>IF(PMKAFAAPAYER[[#This Row],[ ]]="Payé",PMKAFAAPAYER[[#This Row],[12.03.2025]],0)</f>
        <v>0</v>
      </c>
      <c r="AP969" s="161"/>
      <c r="AQ969" s="166">
        <f>IF(PMKAFAAPAYER[[#This Row],[ ]]="Payé",PMKAFAAPAYER[[#This Row],[19.03.2025]],0)</f>
        <v>0</v>
      </c>
      <c r="AR969" s="161"/>
      <c r="AS969" s="176">
        <f>IF(PMKAFAAPAYER[[#This Row],[ ]]="Payé",PMKAFAAPAYER[[#This Row],[26.03.2025]],0)</f>
        <v>0</v>
      </c>
      <c r="AT969" s="17">
        <f t="shared" si="233"/>
        <v>0</v>
      </c>
      <c r="AU969" s="162"/>
      <c r="AV969" s="166">
        <f>IF(PMKAFAAPAYER[[#This Row],[ ]]="Payé",PMKAFAAPAYER[[#This Row],[02.04.2025]],0)</f>
        <v>0</v>
      </c>
      <c r="AW969" s="161"/>
      <c r="AX969" s="166">
        <f>IF(PMKAFAAPAYER[[#This Row],[ ]]="Payé",PMKAFAAPAYER[[#This Row],[09.04.2025]],0)</f>
        <v>0</v>
      </c>
      <c r="AY969" s="161"/>
      <c r="AZ969" s="166">
        <f>IF(PMKAFAAPAYER[[#This Row],[ ]]="Payé",PMKAFAAPAYER[[#This Row],[16.04.2025]],0)</f>
        <v>0</v>
      </c>
      <c r="BA969" s="161"/>
      <c r="BB969" s="166">
        <f>IF(PMKAFAAPAYER[[#This Row],[ ]]="Payé",PMKAFAAPAYER[[#This Row],[23.04.2025]],0)</f>
        <v>0</v>
      </c>
      <c r="BC969" s="161"/>
      <c r="BD969" s="176">
        <f>IF(PMKAFAAPAYER[[#This Row],[ ]]="Payé",PMKAFAAPAYER[[#This Row],[30.04.2025]],0)</f>
        <v>0</v>
      </c>
      <c r="BE969" s="18">
        <f t="shared" si="234"/>
        <v>0</v>
      </c>
      <c r="BF969" s="162"/>
      <c r="BG969" s="166">
        <f>IF(PMKAFAAPAYER[[#This Row],[ ]]="Payé",PMKAFAAPAYER[[#This Row],[07.05.2025]],0)</f>
        <v>0</v>
      </c>
      <c r="BH969" s="161"/>
      <c r="BI969" s="166">
        <f>IF(PMKAFAAPAYER[[#This Row],[ ]]="Payé",PMKAFAAPAYER[[#This Row],[14.05.2025]],0)</f>
        <v>0</v>
      </c>
      <c r="BJ969" s="161"/>
      <c r="BK969" s="166">
        <f>IF(PMKAFAAPAYER[[#This Row],[ ]]="Payé",PMKAFAAPAYER[[#This Row],[21.05.2025]],0)</f>
        <v>0</v>
      </c>
      <c r="BL969" s="161"/>
      <c r="BM969" s="176">
        <f>IF(PMKAFAAPAYER[[#This Row],[ ]]="Payé",PMKAFAAPAYER[[#This Row],[28.05.2025]],0)</f>
        <v>0</v>
      </c>
      <c r="BN969" s="17">
        <f t="shared" si="235"/>
        <v>0</v>
      </c>
      <c r="BO969" s="162"/>
      <c r="BP969" s="166">
        <f>IF(PMKAFAAPAYER[[#This Row],[ ]]="Payé",PMKAFAAPAYER[[#This Row],[04.06.2025]],0)</f>
        <v>0</v>
      </c>
      <c r="BQ969" s="161"/>
      <c r="BR969" s="166">
        <f>IF(PMKAFAAPAYER[[#This Row],[ ]]="Payé",PMKAFAAPAYER[[#This Row],[11.06.2025]],0)</f>
        <v>0</v>
      </c>
      <c r="BS969" s="161"/>
      <c r="BT969" s="166">
        <f>IF(PMKAFAAPAYER[[#This Row],[ ]]="Payé",PMKAFAAPAYER[[#This Row],[18.06.2025]],0)</f>
        <v>0</v>
      </c>
      <c r="BU969" s="161"/>
      <c r="BV969" s="176">
        <f>IF(PMKAFAAPAYER[[#This Row],[ ]]="Payé",PMKAFAAPAYER[[#This Row],[25.06.2025]],0)</f>
        <v>0</v>
      </c>
      <c r="BW969" s="18">
        <f t="shared" si="236"/>
        <v>0</v>
      </c>
      <c r="BX969" s="162"/>
      <c r="BY969" s="166">
        <f>IF(PMKAFAAPAYER[[#This Row],[ ]]="Payé",PMKAFAAPAYER[[#This Row],[02.07.2025]],0)</f>
        <v>0</v>
      </c>
      <c r="BZ969" s="161"/>
      <c r="CA969" s="166">
        <f>IF(PMKAFAAPAYER[[#This Row],[ ]]="Payé",PMKAFAAPAYER[[#This Row],[09.07.2025]],0)</f>
        <v>0</v>
      </c>
      <c r="CB969" s="161"/>
      <c r="CC969" s="166">
        <f>IF(PMKAFAAPAYER[[#This Row],[ ]]="Payé",PMKAFAAPAYER[[#This Row],[16.07.2025]],0)</f>
        <v>0</v>
      </c>
      <c r="CD969" s="161"/>
      <c r="CE969" s="166">
        <f>IF(PMKAFAAPAYER[[#This Row],[ ]]="Payé",PMKAFAAPAYER[[#This Row],[23.07.2025]],0)</f>
        <v>0</v>
      </c>
      <c r="CF969" s="161"/>
      <c r="CG969" s="176">
        <f>IF(PMKAFAAPAYER[[#This Row],[ ]]="Payé",PMKAFAAPAYER[[#This Row],[30.07.2025]],0)</f>
        <v>0</v>
      </c>
      <c r="CH969" s="17">
        <f t="shared" si="237"/>
        <v>0</v>
      </c>
      <c r="CI969" s="162"/>
      <c r="CJ969" s="166">
        <f>IF(PMKAFAAPAYER[[#This Row],[ ]]="Payé",PMKAFAAPAYER[[#This Row],[06.08.2025]],0)</f>
        <v>0</v>
      </c>
      <c r="CK969" s="161"/>
      <c r="CL969" s="166">
        <f>IF(PMKAFAAPAYER[[#This Row],[ ]]="Payé",PMKAFAAPAYER[[#This Row],[13.08.2025]],0)</f>
        <v>0</v>
      </c>
      <c r="CM969" s="161"/>
      <c r="CN969" s="166">
        <f>IF(PMKAFAAPAYER[[#This Row],[ ]]="Payé",PMKAFAAPAYER[[#This Row],[20.08.2025]],0)</f>
        <v>0</v>
      </c>
      <c r="CO969" s="161"/>
      <c r="CP969" s="176">
        <f>IF(PMKAFAAPAYER[[#This Row],[ ]]="Payé",PMKAFAAPAYER[[#This Row],[27.08.2025]],0)</f>
        <v>0</v>
      </c>
      <c r="CQ969" s="18">
        <f t="shared" si="238"/>
        <v>0</v>
      </c>
      <c r="CR969" s="162"/>
      <c r="CS969" s="166">
        <f>IF(PMKAFAAPAYER[[#This Row],[ ]]="Payé",PMKAFAAPAYER[[#This Row],[03.09.2025]],0)</f>
        <v>0</v>
      </c>
      <c r="CT969" s="161"/>
      <c r="CU969" s="166">
        <f>IF(PMKAFAAPAYER[[#This Row],[ ]]="Payé",PMKAFAAPAYER[[#This Row],[10.09.2025]],0)</f>
        <v>0</v>
      </c>
      <c r="CV969" s="161"/>
      <c r="CW969" s="166">
        <f>IF(PMKAFAAPAYER[[#This Row],[ ]]="Payé",PMKAFAAPAYER[[#This Row],[17.09.2025]],0)</f>
        <v>0</v>
      </c>
      <c r="CX969" s="161"/>
      <c r="CY969" s="176">
        <f>IF(PMKAFAAPAYER[[#This Row],[ ]]="Payé",PMKAFAAPAYER[[#This Row],[24.09.2025]],0)</f>
        <v>0</v>
      </c>
      <c r="CZ969" s="17">
        <f t="shared" si="239"/>
        <v>0</v>
      </c>
      <c r="DA969" s="162"/>
      <c r="DB969" s="166">
        <f>IF(PMKAFAAPAYER[[#This Row],[ ]]="Payé",PMKAFAAPAYER[[#This Row],[01.10.2025]],0)</f>
        <v>0</v>
      </c>
      <c r="DC969" s="161"/>
      <c r="DD969" s="166">
        <f>IF(PMKAFAAPAYER[[#This Row],[ ]]="Payé",PMKAFAAPAYER[[#This Row],[08.10.2025]],0)</f>
        <v>0</v>
      </c>
      <c r="DE969" s="161"/>
      <c r="DF969" s="166">
        <f>IF(PMKAFAAPAYER[[#This Row],[ ]]="Payé",PMKAFAAPAYER[[#This Row],[15.10.2025]],0)</f>
        <v>0</v>
      </c>
      <c r="DG969" s="161"/>
      <c r="DH969" s="166">
        <f>IF(PMKAFAAPAYER[[#This Row],[ ]]="Payé",PMKAFAAPAYER[[#This Row],[22.10.2025]],0)</f>
        <v>0</v>
      </c>
      <c r="DI969" s="161"/>
      <c r="DJ969" s="176">
        <f>IF(PMKAFAAPAYER[[#This Row],[ ]]="Payé",PMKAFAAPAYER[[#This Row],[29.10.2025]],0)</f>
        <v>0</v>
      </c>
      <c r="DK969" s="18">
        <f t="shared" si="240"/>
        <v>0</v>
      </c>
      <c r="DL969" s="162"/>
      <c r="DM969" s="166">
        <f>IF(PMKAFAAPAYER[[#This Row],[ ]]="Payé",PMKAFAAPAYER[[#This Row],[05.11.2025]],0)</f>
        <v>0</v>
      </c>
      <c r="DN969" s="161"/>
      <c r="DO969" s="166">
        <f>IF(PMKAFAAPAYER[[#This Row],[ ]]="Payé",PMKAFAAPAYER[[#This Row],[12.11.2025]],0)</f>
        <v>0</v>
      </c>
      <c r="DP969" s="161"/>
      <c r="DQ969" s="166">
        <f>IF(PMKAFAAPAYER[[#This Row],[ ]]="Payé",PMKAFAAPAYER[[#This Row],[19.11.2025]],0)</f>
        <v>0</v>
      </c>
      <c r="DR969" s="161"/>
      <c r="DS969" s="176">
        <f>IF(PMKAFAAPAYER[[#This Row],[ ]]="Payé",PMKAFAAPAYER[[#This Row],[26.11.2025]],0)</f>
        <v>0</v>
      </c>
      <c r="DT969" s="17">
        <f t="shared" si="241"/>
        <v>0</v>
      </c>
      <c r="DU969" s="162"/>
      <c r="DV969" s="166">
        <f>IF(PMKAFAAPAYER[[#This Row],[ ]]="Payé",PMKAFAAPAYER[[#This Row],[03.12.2025]],0)</f>
        <v>0</v>
      </c>
      <c r="DW969" s="161"/>
      <c r="DX969" s="166">
        <f>IF(PMKAFAAPAYER[[#This Row],[ ]]="Payé",PMKAFAAPAYER[[#This Row],[10.12.2025]],0)</f>
        <v>0</v>
      </c>
      <c r="DY969" s="161"/>
      <c r="DZ969" s="166">
        <f>IF(PMKAFAAPAYER[[#This Row],[ ]]="Payé",PMKAFAAPAYER[[#This Row],[17.12.2025]],0)</f>
        <v>0</v>
      </c>
      <c r="EA969" s="161"/>
      <c r="EB969" s="166">
        <f>IF(PMKAFAAPAYER[[#This Row],[ ]]="Payé",PMKAFAAPAYER[[#This Row],[24.12.2025]],0)</f>
        <v>0</v>
      </c>
      <c r="EC969" s="161"/>
      <c r="ED969" s="176">
        <f>IF(PMKAFAAPAYER[[#This Row],[ ]]="Payé",PMKAFAAPAYER[[#This Row],[31.12.2025]],0)</f>
        <v>0</v>
      </c>
      <c r="EE969" s="18">
        <f t="shared" si="242"/>
        <v>0</v>
      </c>
      <c r="EF969" s="11">
        <f t="shared" si="243"/>
        <v>0</v>
      </c>
      <c r="EG969" s="16">
        <f>+PMKAFAAPAYER[[#This Row],[CHF]]-PMKAFAAPAYER[[#This Row],[T2025]]</f>
        <v>0</v>
      </c>
    </row>
    <row r="970" spans="1:137" x14ac:dyDescent="0.3">
      <c r="A970" s="9">
        <f t="shared" si="244"/>
        <v>965</v>
      </c>
      <c r="B970" s="250"/>
      <c r="C970" s="251"/>
      <c r="D970" s="252"/>
      <c r="E970" s="253"/>
      <c r="F970" s="265">
        <f t="shared" si="230"/>
        <v>0</v>
      </c>
      <c r="G970" s="254"/>
      <c r="H970" s="257"/>
      <c r="I970" s="256"/>
      <c r="J970" s="14"/>
      <c r="K970" s="14"/>
      <c r="L970" s="14"/>
      <c r="N970" s="15"/>
      <c r="P970" s="258"/>
      <c r="Q970" s="259"/>
      <c r="R970" s="260"/>
      <c r="S970" s="166">
        <f>IF(PMKAFAAPAYER[[#This Row],[ ]]="Payé",PMKAFAAPAYER[[#This Row],[02.01.2025]],0)</f>
        <v>0</v>
      </c>
      <c r="T970" s="234"/>
      <c r="U970" s="166">
        <f>IF(PMKAFAAPAYER[[#This Row],[ ]]="Payé",PMKAFAAPAYER[[#This Row],[09.01.2025]],0)</f>
        <v>0</v>
      </c>
      <c r="V970" s="234"/>
      <c r="W970" s="166">
        <f>IF(PMKAFAAPAYER[[#This Row],[ ]]="Payé",PMKAFAAPAYER[[#This Row],[16.01.2025]],0)</f>
        <v>0</v>
      </c>
      <c r="X970" s="234"/>
      <c r="Y970" s="166">
        <f>IF(PMKAFAAPAYER[[#This Row],[ ]]="Payé",PMKAFAAPAYER[[#This Row],[23.01.2025]],0)</f>
        <v>0</v>
      </c>
      <c r="Z970" s="234"/>
      <c r="AA970" s="176">
        <f>IF(PMKAFAAPAYER[[#This Row],[ ]]="Payé",PMKAFAAPAYER[[#This Row],[30.01.2025]],0)</f>
        <v>0</v>
      </c>
      <c r="AB970" s="32">
        <f t="shared" si="231"/>
        <v>0</v>
      </c>
      <c r="AC970" s="234"/>
      <c r="AD970" s="166">
        <f>IF(PMKAFAAPAYER[[#This Row],[ ]]="Payé",PMKAFAAPAYER[[#This Row],[06.02.2025]],0)</f>
        <v>0</v>
      </c>
      <c r="AE970" s="234"/>
      <c r="AF970" s="166">
        <f>IF(PMKAFAAPAYER[[#This Row],[ ]]="Payé",PMKAFAAPAYER[[#This Row],[13.02.2025]],0)</f>
        <v>0</v>
      </c>
      <c r="AG970" s="234"/>
      <c r="AH970" s="166">
        <f>IF(PMKAFAAPAYER[[#This Row],[ ]]="Payé",PMKAFAAPAYER[[#This Row],[20.02.2025]],0)</f>
        <v>0</v>
      </c>
      <c r="AI970" s="234"/>
      <c r="AJ970" s="176">
        <f>IF(PMKAFAAPAYER[[#This Row],[ ]]="Payé",PMKAFAAPAYER[[#This Row],[27.02.2025]],0)</f>
        <v>0</v>
      </c>
      <c r="AK970" s="47">
        <f t="shared" si="232"/>
        <v>0</v>
      </c>
      <c r="AL970" s="162"/>
      <c r="AM970" s="166">
        <f>IF(PMKAFAAPAYER[[#This Row],[ ]]="Payé",PMKAFAAPAYER[[#This Row],[05.03.2025]],0)</f>
        <v>0</v>
      </c>
      <c r="AN970" s="161"/>
      <c r="AO970" s="166">
        <f>IF(PMKAFAAPAYER[[#This Row],[ ]]="Payé",PMKAFAAPAYER[[#This Row],[12.03.2025]],0)</f>
        <v>0</v>
      </c>
      <c r="AP970" s="161"/>
      <c r="AQ970" s="166">
        <f>IF(PMKAFAAPAYER[[#This Row],[ ]]="Payé",PMKAFAAPAYER[[#This Row],[19.03.2025]],0)</f>
        <v>0</v>
      </c>
      <c r="AR970" s="161"/>
      <c r="AS970" s="176">
        <f>IF(PMKAFAAPAYER[[#This Row],[ ]]="Payé",PMKAFAAPAYER[[#This Row],[26.03.2025]],0)</f>
        <v>0</v>
      </c>
      <c r="AT970" s="17">
        <f t="shared" si="233"/>
        <v>0</v>
      </c>
      <c r="AU970" s="162"/>
      <c r="AV970" s="166">
        <f>IF(PMKAFAAPAYER[[#This Row],[ ]]="Payé",PMKAFAAPAYER[[#This Row],[02.04.2025]],0)</f>
        <v>0</v>
      </c>
      <c r="AW970" s="161"/>
      <c r="AX970" s="166">
        <f>IF(PMKAFAAPAYER[[#This Row],[ ]]="Payé",PMKAFAAPAYER[[#This Row],[09.04.2025]],0)</f>
        <v>0</v>
      </c>
      <c r="AY970" s="161"/>
      <c r="AZ970" s="166">
        <f>IF(PMKAFAAPAYER[[#This Row],[ ]]="Payé",PMKAFAAPAYER[[#This Row],[16.04.2025]],0)</f>
        <v>0</v>
      </c>
      <c r="BA970" s="161"/>
      <c r="BB970" s="166">
        <f>IF(PMKAFAAPAYER[[#This Row],[ ]]="Payé",PMKAFAAPAYER[[#This Row],[23.04.2025]],0)</f>
        <v>0</v>
      </c>
      <c r="BC970" s="161"/>
      <c r="BD970" s="176">
        <f>IF(PMKAFAAPAYER[[#This Row],[ ]]="Payé",PMKAFAAPAYER[[#This Row],[30.04.2025]],0)</f>
        <v>0</v>
      </c>
      <c r="BE970" s="18">
        <f t="shared" si="234"/>
        <v>0</v>
      </c>
      <c r="BF970" s="162"/>
      <c r="BG970" s="166">
        <f>IF(PMKAFAAPAYER[[#This Row],[ ]]="Payé",PMKAFAAPAYER[[#This Row],[07.05.2025]],0)</f>
        <v>0</v>
      </c>
      <c r="BH970" s="161"/>
      <c r="BI970" s="166">
        <f>IF(PMKAFAAPAYER[[#This Row],[ ]]="Payé",PMKAFAAPAYER[[#This Row],[14.05.2025]],0)</f>
        <v>0</v>
      </c>
      <c r="BJ970" s="161"/>
      <c r="BK970" s="166">
        <f>IF(PMKAFAAPAYER[[#This Row],[ ]]="Payé",PMKAFAAPAYER[[#This Row],[21.05.2025]],0)</f>
        <v>0</v>
      </c>
      <c r="BL970" s="161"/>
      <c r="BM970" s="176">
        <f>IF(PMKAFAAPAYER[[#This Row],[ ]]="Payé",PMKAFAAPAYER[[#This Row],[28.05.2025]],0)</f>
        <v>0</v>
      </c>
      <c r="BN970" s="17">
        <f t="shared" si="235"/>
        <v>0</v>
      </c>
      <c r="BO970" s="162"/>
      <c r="BP970" s="166">
        <f>IF(PMKAFAAPAYER[[#This Row],[ ]]="Payé",PMKAFAAPAYER[[#This Row],[04.06.2025]],0)</f>
        <v>0</v>
      </c>
      <c r="BQ970" s="161"/>
      <c r="BR970" s="166">
        <f>IF(PMKAFAAPAYER[[#This Row],[ ]]="Payé",PMKAFAAPAYER[[#This Row],[11.06.2025]],0)</f>
        <v>0</v>
      </c>
      <c r="BS970" s="161"/>
      <c r="BT970" s="166">
        <f>IF(PMKAFAAPAYER[[#This Row],[ ]]="Payé",PMKAFAAPAYER[[#This Row],[18.06.2025]],0)</f>
        <v>0</v>
      </c>
      <c r="BU970" s="161"/>
      <c r="BV970" s="176">
        <f>IF(PMKAFAAPAYER[[#This Row],[ ]]="Payé",PMKAFAAPAYER[[#This Row],[25.06.2025]],0)</f>
        <v>0</v>
      </c>
      <c r="BW970" s="18">
        <f t="shared" si="236"/>
        <v>0</v>
      </c>
      <c r="BX970" s="162"/>
      <c r="BY970" s="166">
        <f>IF(PMKAFAAPAYER[[#This Row],[ ]]="Payé",PMKAFAAPAYER[[#This Row],[02.07.2025]],0)</f>
        <v>0</v>
      </c>
      <c r="BZ970" s="161"/>
      <c r="CA970" s="166">
        <f>IF(PMKAFAAPAYER[[#This Row],[ ]]="Payé",PMKAFAAPAYER[[#This Row],[09.07.2025]],0)</f>
        <v>0</v>
      </c>
      <c r="CB970" s="161"/>
      <c r="CC970" s="166">
        <f>IF(PMKAFAAPAYER[[#This Row],[ ]]="Payé",PMKAFAAPAYER[[#This Row],[16.07.2025]],0)</f>
        <v>0</v>
      </c>
      <c r="CD970" s="161"/>
      <c r="CE970" s="166">
        <f>IF(PMKAFAAPAYER[[#This Row],[ ]]="Payé",PMKAFAAPAYER[[#This Row],[23.07.2025]],0)</f>
        <v>0</v>
      </c>
      <c r="CF970" s="161"/>
      <c r="CG970" s="176">
        <f>IF(PMKAFAAPAYER[[#This Row],[ ]]="Payé",PMKAFAAPAYER[[#This Row],[30.07.2025]],0)</f>
        <v>0</v>
      </c>
      <c r="CH970" s="17">
        <f t="shared" si="237"/>
        <v>0</v>
      </c>
      <c r="CI970" s="162"/>
      <c r="CJ970" s="166">
        <f>IF(PMKAFAAPAYER[[#This Row],[ ]]="Payé",PMKAFAAPAYER[[#This Row],[06.08.2025]],0)</f>
        <v>0</v>
      </c>
      <c r="CK970" s="161"/>
      <c r="CL970" s="166">
        <f>IF(PMKAFAAPAYER[[#This Row],[ ]]="Payé",PMKAFAAPAYER[[#This Row],[13.08.2025]],0)</f>
        <v>0</v>
      </c>
      <c r="CM970" s="161"/>
      <c r="CN970" s="166">
        <f>IF(PMKAFAAPAYER[[#This Row],[ ]]="Payé",PMKAFAAPAYER[[#This Row],[20.08.2025]],0)</f>
        <v>0</v>
      </c>
      <c r="CO970" s="161"/>
      <c r="CP970" s="176">
        <f>IF(PMKAFAAPAYER[[#This Row],[ ]]="Payé",PMKAFAAPAYER[[#This Row],[27.08.2025]],0)</f>
        <v>0</v>
      </c>
      <c r="CQ970" s="18">
        <f t="shared" si="238"/>
        <v>0</v>
      </c>
      <c r="CR970" s="162"/>
      <c r="CS970" s="166">
        <f>IF(PMKAFAAPAYER[[#This Row],[ ]]="Payé",PMKAFAAPAYER[[#This Row],[03.09.2025]],0)</f>
        <v>0</v>
      </c>
      <c r="CT970" s="161"/>
      <c r="CU970" s="166">
        <f>IF(PMKAFAAPAYER[[#This Row],[ ]]="Payé",PMKAFAAPAYER[[#This Row],[10.09.2025]],0)</f>
        <v>0</v>
      </c>
      <c r="CV970" s="161"/>
      <c r="CW970" s="166">
        <f>IF(PMKAFAAPAYER[[#This Row],[ ]]="Payé",PMKAFAAPAYER[[#This Row],[17.09.2025]],0)</f>
        <v>0</v>
      </c>
      <c r="CX970" s="161"/>
      <c r="CY970" s="176">
        <f>IF(PMKAFAAPAYER[[#This Row],[ ]]="Payé",PMKAFAAPAYER[[#This Row],[24.09.2025]],0)</f>
        <v>0</v>
      </c>
      <c r="CZ970" s="17">
        <f t="shared" si="239"/>
        <v>0</v>
      </c>
      <c r="DA970" s="162"/>
      <c r="DB970" s="166">
        <f>IF(PMKAFAAPAYER[[#This Row],[ ]]="Payé",PMKAFAAPAYER[[#This Row],[01.10.2025]],0)</f>
        <v>0</v>
      </c>
      <c r="DC970" s="161"/>
      <c r="DD970" s="166">
        <f>IF(PMKAFAAPAYER[[#This Row],[ ]]="Payé",PMKAFAAPAYER[[#This Row],[08.10.2025]],0)</f>
        <v>0</v>
      </c>
      <c r="DE970" s="161"/>
      <c r="DF970" s="166">
        <f>IF(PMKAFAAPAYER[[#This Row],[ ]]="Payé",PMKAFAAPAYER[[#This Row],[15.10.2025]],0)</f>
        <v>0</v>
      </c>
      <c r="DG970" s="161"/>
      <c r="DH970" s="166">
        <f>IF(PMKAFAAPAYER[[#This Row],[ ]]="Payé",PMKAFAAPAYER[[#This Row],[22.10.2025]],0)</f>
        <v>0</v>
      </c>
      <c r="DI970" s="161"/>
      <c r="DJ970" s="176">
        <f>IF(PMKAFAAPAYER[[#This Row],[ ]]="Payé",PMKAFAAPAYER[[#This Row],[29.10.2025]],0)</f>
        <v>0</v>
      </c>
      <c r="DK970" s="18">
        <f t="shared" si="240"/>
        <v>0</v>
      </c>
      <c r="DL970" s="162"/>
      <c r="DM970" s="166">
        <f>IF(PMKAFAAPAYER[[#This Row],[ ]]="Payé",PMKAFAAPAYER[[#This Row],[05.11.2025]],0)</f>
        <v>0</v>
      </c>
      <c r="DN970" s="161"/>
      <c r="DO970" s="166">
        <f>IF(PMKAFAAPAYER[[#This Row],[ ]]="Payé",PMKAFAAPAYER[[#This Row],[12.11.2025]],0)</f>
        <v>0</v>
      </c>
      <c r="DP970" s="161"/>
      <c r="DQ970" s="166">
        <f>IF(PMKAFAAPAYER[[#This Row],[ ]]="Payé",PMKAFAAPAYER[[#This Row],[19.11.2025]],0)</f>
        <v>0</v>
      </c>
      <c r="DR970" s="161"/>
      <c r="DS970" s="176">
        <f>IF(PMKAFAAPAYER[[#This Row],[ ]]="Payé",PMKAFAAPAYER[[#This Row],[26.11.2025]],0)</f>
        <v>0</v>
      </c>
      <c r="DT970" s="17">
        <f t="shared" si="241"/>
        <v>0</v>
      </c>
      <c r="DU970" s="162"/>
      <c r="DV970" s="166">
        <f>IF(PMKAFAAPAYER[[#This Row],[ ]]="Payé",PMKAFAAPAYER[[#This Row],[03.12.2025]],0)</f>
        <v>0</v>
      </c>
      <c r="DW970" s="161"/>
      <c r="DX970" s="166">
        <f>IF(PMKAFAAPAYER[[#This Row],[ ]]="Payé",PMKAFAAPAYER[[#This Row],[10.12.2025]],0)</f>
        <v>0</v>
      </c>
      <c r="DY970" s="161"/>
      <c r="DZ970" s="166">
        <f>IF(PMKAFAAPAYER[[#This Row],[ ]]="Payé",PMKAFAAPAYER[[#This Row],[17.12.2025]],0)</f>
        <v>0</v>
      </c>
      <c r="EA970" s="161"/>
      <c r="EB970" s="166">
        <f>IF(PMKAFAAPAYER[[#This Row],[ ]]="Payé",PMKAFAAPAYER[[#This Row],[24.12.2025]],0)</f>
        <v>0</v>
      </c>
      <c r="EC970" s="161"/>
      <c r="ED970" s="176">
        <f>IF(PMKAFAAPAYER[[#This Row],[ ]]="Payé",PMKAFAAPAYER[[#This Row],[31.12.2025]],0)</f>
        <v>0</v>
      </c>
      <c r="EE970" s="18">
        <f t="shared" si="242"/>
        <v>0</v>
      </c>
      <c r="EF970" s="11">
        <f t="shared" si="243"/>
        <v>0</v>
      </c>
      <c r="EG970" s="16">
        <f>+PMKAFAAPAYER[[#This Row],[CHF]]-PMKAFAAPAYER[[#This Row],[T2025]]</f>
        <v>0</v>
      </c>
    </row>
    <row r="971" spans="1:137" x14ac:dyDescent="0.3">
      <c r="A971" s="9">
        <f t="shared" si="244"/>
        <v>966</v>
      </c>
      <c r="B971" s="250"/>
      <c r="C971" s="251"/>
      <c r="D971" s="252"/>
      <c r="E971" s="253"/>
      <c r="F971" s="265">
        <f t="shared" si="230"/>
        <v>0</v>
      </c>
      <c r="G971" s="254"/>
      <c r="H971" s="257"/>
      <c r="I971" s="256"/>
      <c r="J971" s="14"/>
      <c r="K971" s="14"/>
      <c r="L971" s="14"/>
      <c r="N971" s="15"/>
      <c r="P971" s="258"/>
      <c r="Q971" s="259"/>
      <c r="R971" s="260"/>
      <c r="S971" s="166">
        <f>IF(PMKAFAAPAYER[[#This Row],[ ]]="Payé",PMKAFAAPAYER[[#This Row],[02.01.2025]],0)</f>
        <v>0</v>
      </c>
      <c r="T971" s="234"/>
      <c r="U971" s="166">
        <f>IF(PMKAFAAPAYER[[#This Row],[ ]]="Payé",PMKAFAAPAYER[[#This Row],[09.01.2025]],0)</f>
        <v>0</v>
      </c>
      <c r="V971" s="234"/>
      <c r="W971" s="166">
        <f>IF(PMKAFAAPAYER[[#This Row],[ ]]="Payé",PMKAFAAPAYER[[#This Row],[16.01.2025]],0)</f>
        <v>0</v>
      </c>
      <c r="X971" s="234"/>
      <c r="Y971" s="166">
        <f>IF(PMKAFAAPAYER[[#This Row],[ ]]="Payé",PMKAFAAPAYER[[#This Row],[23.01.2025]],0)</f>
        <v>0</v>
      </c>
      <c r="Z971" s="234"/>
      <c r="AA971" s="176">
        <f>IF(PMKAFAAPAYER[[#This Row],[ ]]="Payé",PMKAFAAPAYER[[#This Row],[30.01.2025]],0)</f>
        <v>0</v>
      </c>
      <c r="AB971" s="32">
        <f t="shared" si="231"/>
        <v>0</v>
      </c>
      <c r="AC971" s="234"/>
      <c r="AD971" s="166">
        <f>IF(PMKAFAAPAYER[[#This Row],[ ]]="Payé",PMKAFAAPAYER[[#This Row],[06.02.2025]],0)</f>
        <v>0</v>
      </c>
      <c r="AE971" s="234"/>
      <c r="AF971" s="166">
        <f>IF(PMKAFAAPAYER[[#This Row],[ ]]="Payé",PMKAFAAPAYER[[#This Row],[13.02.2025]],0)</f>
        <v>0</v>
      </c>
      <c r="AG971" s="234"/>
      <c r="AH971" s="166">
        <f>IF(PMKAFAAPAYER[[#This Row],[ ]]="Payé",PMKAFAAPAYER[[#This Row],[20.02.2025]],0)</f>
        <v>0</v>
      </c>
      <c r="AI971" s="234"/>
      <c r="AJ971" s="176">
        <f>IF(PMKAFAAPAYER[[#This Row],[ ]]="Payé",PMKAFAAPAYER[[#This Row],[27.02.2025]],0)</f>
        <v>0</v>
      </c>
      <c r="AK971" s="47">
        <f t="shared" si="232"/>
        <v>0</v>
      </c>
      <c r="AL971" s="162"/>
      <c r="AM971" s="166">
        <f>IF(PMKAFAAPAYER[[#This Row],[ ]]="Payé",PMKAFAAPAYER[[#This Row],[05.03.2025]],0)</f>
        <v>0</v>
      </c>
      <c r="AN971" s="161"/>
      <c r="AO971" s="166">
        <f>IF(PMKAFAAPAYER[[#This Row],[ ]]="Payé",PMKAFAAPAYER[[#This Row],[12.03.2025]],0)</f>
        <v>0</v>
      </c>
      <c r="AP971" s="161"/>
      <c r="AQ971" s="166">
        <f>IF(PMKAFAAPAYER[[#This Row],[ ]]="Payé",PMKAFAAPAYER[[#This Row],[19.03.2025]],0)</f>
        <v>0</v>
      </c>
      <c r="AR971" s="161"/>
      <c r="AS971" s="176">
        <f>IF(PMKAFAAPAYER[[#This Row],[ ]]="Payé",PMKAFAAPAYER[[#This Row],[26.03.2025]],0)</f>
        <v>0</v>
      </c>
      <c r="AT971" s="17">
        <f t="shared" si="233"/>
        <v>0</v>
      </c>
      <c r="AU971" s="162"/>
      <c r="AV971" s="166">
        <f>IF(PMKAFAAPAYER[[#This Row],[ ]]="Payé",PMKAFAAPAYER[[#This Row],[02.04.2025]],0)</f>
        <v>0</v>
      </c>
      <c r="AW971" s="161"/>
      <c r="AX971" s="166">
        <f>IF(PMKAFAAPAYER[[#This Row],[ ]]="Payé",PMKAFAAPAYER[[#This Row],[09.04.2025]],0)</f>
        <v>0</v>
      </c>
      <c r="AY971" s="161"/>
      <c r="AZ971" s="166">
        <f>IF(PMKAFAAPAYER[[#This Row],[ ]]="Payé",PMKAFAAPAYER[[#This Row],[16.04.2025]],0)</f>
        <v>0</v>
      </c>
      <c r="BA971" s="161"/>
      <c r="BB971" s="166">
        <f>IF(PMKAFAAPAYER[[#This Row],[ ]]="Payé",PMKAFAAPAYER[[#This Row],[23.04.2025]],0)</f>
        <v>0</v>
      </c>
      <c r="BC971" s="161"/>
      <c r="BD971" s="176">
        <f>IF(PMKAFAAPAYER[[#This Row],[ ]]="Payé",PMKAFAAPAYER[[#This Row],[30.04.2025]],0)</f>
        <v>0</v>
      </c>
      <c r="BE971" s="18">
        <f t="shared" si="234"/>
        <v>0</v>
      </c>
      <c r="BF971" s="162"/>
      <c r="BG971" s="166">
        <f>IF(PMKAFAAPAYER[[#This Row],[ ]]="Payé",PMKAFAAPAYER[[#This Row],[07.05.2025]],0)</f>
        <v>0</v>
      </c>
      <c r="BH971" s="161"/>
      <c r="BI971" s="166">
        <f>IF(PMKAFAAPAYER[[#This Row],[ ]]="Payé",PMKAFAAPAYER[[#This Row],[14.05.2025]],0)</f>
        <v>0</v>
      </c>
      <c r="BJ971" s="161"/>
      <c r="BK971" s="166">
        <f>IF(PMKAFAAPAYER[[#This Row],[ ]]="Payé",PMKAFAAPAYER[[#This Row],[21.05.2025]],0)</f>
        <v>0</v>
      </c>
      <c r="BL971" s="161"/>
      <c r="BM971" s="176">
        <f>IF(PMKAFAAPAYER[[#This Row],[ ]]="Payé",PMKAFAAPAYER[[#This Row],[28.05.2025]],0)</f>
        <v>0</v>
      </c>
      <c r="BN971" s="17">
        <f t="shared" si="235"/>
        <v>0</v>
      </c>
      <c r="BO971" s="162"/>
      <c r="BP971" s="166">
        <f>IF(PMKAFAAPAYER[[#This Row],[ ]]="Payé",PMKAFAAPAYER[[#This Row],[04.06.2025]],0)</f>
        <v>0</v>
      </c>
      <c r="BQ971" s="161"/>
      <c r="BR971" s="166">
        <f>IF(PMKAFAAPAYER[[#This Row],[ ]]="Payé",PMKAFAAPAYER[[#This Row],[11.06.2025]],0)</f>
        <v>0</v>
      </c>
      <c r="BS971" s="161"/>
      <c r="BT971" s="166">
        <f>IF(PMKAFAAPAYER[[#This Row],[ ]]="Payé",PMKAFAAPAYER[[#This Row],[18.06.2025]],0)</f>
        <v>0</v>
      </c>
      <c r="BU971" s="161"/>
      <c r="BV971" s="176">
        <f>IF(PMKAFAAPAYER[[#This Row],[ ]]="Payé",PMKAFAAPAYER[[#This Row],[25.06.2025]],0)</f>
        <v>0</v>
      </c>
      <c r="BW971" s="18">
        <f t="shared" si="236"/>
        <v>0</v>
      </c>
      <c r="BX971" s="162"/>
      <c r="BY971" s="166">
        <f>IF(PMKAFAAPAYER[[#This Row],[ ]]="Payé",PMKAFAAPAYER[[#This Row],[02.07.2025]],0)</f>
        <v>0</v>
      </c>
      <c r="BZ971" s="161"/>
      <c r="CA971" s="166">
        <f>IF(PMKAFAAPAYER[[#This Row],[ ]]="Payé",PMKAFAAPAYER[[#This Row],[09.07.2025]],0)</f>
        <v>0</v>
      </c>
      <c r="CB971" s="161"/>
      <c r="CC971" s="166">
        <f>IF(PMKAFAAPAYER[[#This Row],[ ]]="Payé",PMKAFAAPAYER[[#This Row],[16.07.2025]],0)</f>
        <v>0</v>
      </c>
      <c r="CD971" s="161"/>
      <c r="CE971" s="166">
        <f>IF(PMKAFAAPAYER[[#This Row],[ ]]="Payé",PMKAFAAPAYER[[#This Row],[23.07.2025]],0)</f>
        <v>0</v>
      </c>
      <c r="CF971" s="161"/>
      <c r="CG971" s="176">
        <f>IF(PMKAFAAPAYER[[#This Row],[ ]]="Payé",PMKAFAAPAYER[[#This Row],[30.07.2025]],0)</f>
        <v>0</v>
      </c>
      <c r="CH971" s="17">
        <f t="shared" si="237"/>
        <v>0</v>
      </c>
      <c r="CI971" s="162"/>
      <c r="CJ971" s="166">
        <f>IF(PMKAFAAPAYER[[#This Row],[ ]]="Payé",PMKAFAAPAYER[[#This Row],[06.08.2025]],0)</f>
        <v>0</v>
      </c>
      <c r="CK971" s="161"/>
      <c r="CL971" s="166">
        <f>IF(PMKAFAAPAYER[[#This Row],[ ]]="Payé",PMKAFAAPAYER[[#This Row],[13.08.2025]],0)</f>
        <v>0</v>
      </c>
      <c r="CM971" s="161"/>
      <c r="CN971" s="166">
        <f>IF(PMKAFAAPAYER[[#This Row],[ ]]="Payé",PMKAFAAPAYER[[#This Row],[20.08.2025]],0)</f>
        <v>0</v>
      </c>
      <c r="CO971" s="161"/>
      <c r="CP971" s="176">
        <f>IF(PMKAFAAPAYER[[#This Row],[ ]]="Payé",PMKAFAAPAYER[[#This Row],[27.08.2025]],0)</f>
        <v>0</v>
      </c>
      <c r="CQ971" s="18">
        <f t="shared" si="238"/>
        <v>0</v>
      </c>
      <c r="CR971" s="162"/>
      <c r="CS971" s="166">
        <f>IF(PMKAFAAPAYER[[#This Row],[ ]]="Payé",PMKAFAAPAYER[[#This Row],[03.09.2025]],0)</f>
        <v>0</v>
      </c>
      <c r="CT971" s="161"/>
      <c r="CU971" s="166">
        <f>IF(PMKAFAAPAYER[[#This Row],[ ]]="Payé",PMKAFAAPAYER[[#This Row],[10.09.2025]],0)</f>
        <v>0</v>
      </c>
      <c r="CV971" s="161"/>
      <c r="CW971" s="166">
        <f>IF(PMKAFAAPAYER[[#This Row],[ ]]="Payé",PMKAFAAPAYER[[#This Row],[17.09.2025]],0)</f>
        <v>0</v>
      </c>
      <c r="CX971" s="161"/>
      <c r="CY971" s="176">
        <f>IF(PMKAFAAPAYER[[#This Row],[ ]]="Payé",PMKAFAAPAYER[[#This Row],[24.09.2025]],0)</f>
        <v>0</v>
      </c>
      <c r="CZ971" s="17">
        <f t="shared" si="239"/>
        <v>0</v>
      </c>
      <c r="DA971" s="162"/>
      <c r="DB971" s="166">
        <f>IF(PMKAFAAPAYER[[#This Row],[ ]]="Payé",PMKAFAAPAYER[[#This Row],[01.10.2025]],0)</f>
        <v>0</v>
      </c>
      <c r="DC971" s="161"/>
      <c r="DD971" s="166">
        <f>IF(PMKAFAAPAYER[[#This Row],[ ]]="Payé",PMKAFAAPAYER[[#This Row],[08.10.2025]],0)</f>
        <v>0</v>
      </c>
      <c r="DE971" s="161"/>
      <c r="DF971" s="166">
        <f>IF(PMKAFAAPAYER[[#This Row],[ ]]="Payé",PMKAFAAPAYER[[#This Row],[15.10.2025]],0)</f>
        <v>0</v>
      </c>
      <c r="DG971" s="161"/>
      <c r="DH971" s="166">
        <f>IF(PMKAFAAPAYER[[#This Row],[ ]]="Payé",PMKAFAAPAYER[[#This Row],[22.10.2025]],0)</f>
        <v>0</v>
      </c>
      <c r="DI971" s="161"/>
      <c r="DJ971" s="176">
        <f>IF(PMKAFAAPAYER[[#This Row],[ ]]="Payé",PMKAFAAPAYER[[#This Row],[29.10.2025]],0)</f>
        <v>0</v>
      </c>
      <c r="DK971" s="18">
        <f t="shared" si="240"/>
        <v>0</v>
      </c>
      <c r="DL971" s="162"/>
      <c r="DM971" s="166">
        <f>IF(PMKAFAAPAYER[[#This Row],[ ]]="Payé",PMKAFAAPAYER[[#This Row],[05.11.2025]],0)</f>
        <v>0</v>
      </c>
      <c r="DN971" s="161"/>
      <c r="DO971" s="166">
        <f>IF(PMKAFAAPAYER[[#This Row],[ ]]="Payé",PMKAFAAPAYER[[#This Row],[12.11.2025]],0)</f>
        <v>0</v>
      </c>
      <c r="DP971" s="161"/>
      <c r="DQ971" s="166">
        <f>IF(PMKAFAAPAYER[[#This Row],[ ]]="Payé",PMKAFAAPAYER[[#This Row],[19.11.2025]],0)</f>
        <v>0</v>
      </c>
      <c r="DR971" s="161"/>
      <c r="DS971" s="176">
        <f>IF(PMKAFAAPAYER[[#This Row],[ ]]="Payé",PMKAFAAPAYER[[#This Row],[26.11.2025]],0)</f>
        <v>0</v>
      </c>
      <c r="DT971" s="17">
        <f t="shared" si="241"/>
        <v>0</v>
      </c>
      <c r="DU971" s="162"/>
      <c r="DV971" s="166">
        <f>IF(PMKAFAAPAYER[[#This Row],[ ]]="Payé",PMKAFAAPAYER[[#This Row],[03.12.2025]],0)</f>
        <v>0</v>
      </c>
      <c r="DW971" s="161"/>
      <c r="DX971" s="166">
        <f>IF(PMKAFAAPAYER[[#This Row],[ ]]="Payé",PMKAFAAPAYER[[#This Row],[10.12.2025]],0)</f>
        <v>0</v>
      </c>
      <c r="DY971" s="161"/>
      <c r="DZ971" s="166">
        <f>IF(PMKAFAAPAYER[[#This Row],[ ]]="Payé",PMKAFAAPAYER[[#This Row],[17.12.2025]],0)</f>
        <v>0</v>
      </c>
      <c r="EA971" s="161"/>
      <c r="EB971" s="166">
        <f>IF(PMKAFAAPAYER[[#This Row],[ ]]="Payé",PMKAFAAPAYER[[#This Row],[24.12.2025]],0)</f>
        <v>0</v>
      </c>
      <c r="EC971" s="161"/>
      <c r="ED971" s="176">
        <f>IF(PMKAFAAPAYER[[#This Row],[ ]]="Payé",PMKAFAAPAYER[[#This Row],[31.12.2025]],0)</f>
        <v>0</v>
      </c>
      <c r="EE971" s="18">
        <f t="shared" si="242"/>
        <v>0</v>
      </c>
      <c r="EF971" s="11">
        <f t="shared" si="243"/>
        <v>0</v>
      </c>
      <c r="EG971" s="16">
        <f>+PMKAFAAPAYER[[#This Row],[CHF]]-PMKAFAAPAYER[[#This Row],[T2025]]</f>
        <v>0</v>
      </c>
    </row>
    <row r="972" spans="1:137" x14ac:dyDescent="0.3">
      <c r="A972" s="9">
        <f t="shared" si="244"/>
        <v>967</v>
      </c>
      <c r="B972" s="250"/>
      <c r="C972" s="251"/>
      <c r="D972" s="252"/>
      <c r="E972" s="253"/>
      <c r="F972" s="265">
        <f t="shared" si="230"/>
        <v>0</v>
      </c>
      <c r="G972" s="254"/>
      <c r="H972" s="257"/>
      <c r="I972" s="256"/>
      <c r="J972" s="14"/>
      <c r="K972" s="14"/>
      <c r="L972" s="14"/>
      <c r="N972" s="15"/>
      <c r="P972" s="258"/>
      <c r="Q972" s="259"/>
      <c r="R972" s="260"/>
      <c r="S972" s="166">
        <f>IF(PMKAFAAPAYER[[#This Row],[ ]]="Payé",PMKAFAAPAYER[[#This Row],[02.01.2025]],0)</f>
        <v>0</v>
      </c>
      <c r="T972" s="234"/>
      <c r="U972" s="166">
        <f>IF(PMKAFAAPAYER[[#This Row],[ ]]="Payé",PMKAFAAPAYER[[#This Row],[09.01.2025]],0)</f>
        <v>0</v>
      </c>
      <c r="V972" s="234"/>
      <c r="W972" s="166">
        <f>IF(PMKAFAAPAYER[[#This Row],[ ]]="Payé",PMKAFAAPAYER[[#This Row],[16.01.2025]],0)</f>
        <v>0</v>
      </c>
      <c r="X972" s="234"/>
      <c r="Y972" s="166">
        <f>IF(PMKAFAAPAYER[[#This Row],[ ]]="Payé",PMKAFAAPAYER[[#This Row],[23.01.2025]],0)</f>
        <v>0</v>
      </c>
      <c r="Z972" s="234"/>
      <c r="AA972" s="176">
        <f>IF(PMKAFAAPAYER[[#This Row],[ ]]="Payé",PMKAFAAPAYER[[#This Row],[30.01.2025]],0)</f>
        <v>0</v>
      </c>
      <c r="AB972" s="32">
        <f t="shared" si="231"/>
        <v>0</v>
      </c>
      <c r="AC972" s="234"/>
      <c r="AD972" s="166">
        <f>IF(PMKAFAAPAYER[[#This Row],[ ]]="Payé",PMKAFAAPAYER[[#This Row],[06.02.2025]],0)</f>
        <v>0</v>
      </c>
      <c r="AE972" s="234"/>
      <c r="AF972" s="166">
        <f>IF(PMKAFAAPAYER[[#This Row],[ ]]="Payé",PMKAFAAPAYER[[#This Row],[13.02.2025]],0)</f>
        <v>0</v>
      </c>
      <c r="AG972" s="234"/>
      <c r="AH972" s="166">
        <f>IF(PMKAFAAPAYER[[#This Row],[ ]]="Payé",PMKAFAAPAYER[[#This Row],[20.02.2025]],0)</f>
        <v>0</v>
      </c>
      <c r="AI972" s="234"/>
      <c r="AJ972" s="176">
        <f>IF(PMKAFAAPAYER[[#This Row],[ ]]="Payé",PMKAFAAPAYER[[#This Row],[27.02.2025]],0)</f>
        <v>0</v>
      </c>
      <c r="AK972" s="47">
        <f t="shared" si="232"/>
        <v>0</v>
      </c>
      <c r="AL972" s="162"/>
      <c r="AM972" s="166">
        <f>IF(PMKAFAAPAYER[[#This Row],[ ]]="Payé",PMKAFAAPAYER[[#This Row],[05.03.2025]],0)</f>
        <v>0</v>
      </c>
      <c r="AN972" s="161"/>
      <c r="AO972" s="166">
        <f>IF(PMKAFAAPAYER[[#This Row],[ ]]="Payé",PMKAFAAPAYER[[#This Row],[12.03.2025]],0)</f>
        <v>0</v>
      </c>
      <c r="AP972" s="161"/>
      <c r="AQ972" s="166">
        <f>IF(PMKAFAAPAYER[[#This Row],[ ]]="Payé",PMKAFAAPAYER[[#This Row],[19.03.2025]],0)</f>
        <v>0</v>
      </c>
      <c r="AR972" s="161"/>
      <c r="AS972" s="176">
        <f>IF(PMKAFAAPAYER[[#This Row],[ ]]="Payé",PMKAFAAPAYER[[#This Row],[26.03.2025]],0)</f>
        <v>0</v>
      </c>
      <c r="AT972" s="17">
        <f t="shared" si="233"/>
        <v>0</v>
      </c>
      <c r="AU972" s="162"/>
      <c r="AV972" s="166">
        <f>IF(PMKAFAAPAYER[[#This Row],[ ]]="Payé",PMKAFAAPAYER[[#This Row],[02.04.2025]],0)</f>
        <v>0</v>
      </c>
      <c r="AW972" s="161"/>
      <c r="AX972" s="166">
        <f>IF(PMKAFAAPAYER[[#This Row],[ ]]="Payé",PMKAFAAPAYER[[#This Row],[09.04.2025]],0)</f>
        <v>0</v>
      </c>
      <c r="AY972" s="161"/>
      <c r="AZ972" s="166">
        <f>IF(PMKAFAAPAYER[[#This Row],[ ]]="Payé",PMKAFAAPAYER[[#This Row],[16.04.2025]],0)</f>
        <v>0</v>
      </c>
      <c r="BA972" s="161"/>
      <c r="BB972" s="166">
        <f>IF(PMKAFAAPAYER[[#This Row],[ ]]="Payé",PMKAFAAPAYER[[#This Row],[23.04.2025]],0)</f>
        <v>0</v>
      </c>
      <c r="BC972" s="161"/>
      <c r="BD972" s="176">
        <f>IF(PMKAFAAPAYER[[#This Row],[ ]]="Payé",PMKAFAAPAYER[[#This Row],[30.04.2025]],0)</f>
        <v>0</v>
      </c>
      <c r="BE972" s="18">
        <f t="shared" si="234"/>
        <v>0</v>
      </c>
      <c r="BF972" s="162"/>
      <c r="BG972" s="166">
        <f>IF(PMKAFAAPAYER[[#This Row],[ ]]="Payé",PMKAFAAPAYER[[#This Row],[07.05.2025]],0)</f>
        <v>0</v>
      </c>
      <c r="BH972" s="161"/>
      <c r="BI972" s="166">
        <f>IF(PMKAFAAPAYER[[#This Row],[ ]]="Payé",PMKAFAAPAYER[[#This Row],[14.05.2025]],0)</f>
        <v>0</v>
      </c>
      <c r="BJ972" s="161"/>
      <c r="BK972" s="166">
        <f>IF(PMKAFAAPAYER[[#This Row],[ ]]="Payé",PMKAFAAPAYER[[#This Row],[21.05.2025]],0)</f>
        <v>0</v>
      </c>
      <c r="BL972" s="161"/>
      <c r="BM972" s="176">
        <f>IF(PMKAFAAPAYER[[#This Row],[ ]]="Payé",PMKAFAAPAYER[[#This Row],[28.05.2025]],0)</f>
        <v>0</v>
      </c>
      <c r="BN972" s="17">
        <f t="shared" si="235"/>
        <v>0</v>
      </c>
      <c r="BO972" s="162"/>
      <c r="BP972" s="166">
        <f>IF(PMKAFAAPAYER[[#This Row],[ ]]="Payé",PMKAFAAPAYER[[#This Row],[04.06.2025]],0)</f>
        <v>0</v>
      </c>
      <c r="BQ972" s="161"/>
      <c r="BR972" s="166">
        <f>IF(PMKAFAAPAYER[[#This Row],[ ]]="Payé",PMKAFAAPAYER[[#This Row],[11.06.2025]],0)</f>
        <v>0</v>
      </c>
      <c r="BS972" s="161"/>
      <c r="BT972" s="166">
        <f>IF(PMKAFAAPAYER[[#This Row],[ ]]="Payé",PMKAFAAPAYER[[#This Row],[18.06.2025]],0)</f>
        <v>0</v>
      </c>
      <c r="BU972" s="161"/>
      <c r="BV972" s="176">
        <f>IF(PMKAFAAPAYER[[#This Row],[ ]]="Payé",PMKAFAAPAYER[[#This Row],[25.06.2025]],0)</f>
        <v>0</v>
      </c>
      <c r="BW972" s="18">
        <f t="shared" si="236"/>
        <v>0</v>
      </c>
      <c r="BX972" s="162"/>
      <c r="BY972" s="166">
        <f>IF(PMKAFAAPAYER[[#This Row],[ ]]="Payé",PMKAFAAPAYER[[#This Row],[02.07.2025]],0)</f>
        <v>0</v>
      </c>
      <c r="BZ972" s="161"/>
      <c r="CA972" s="166">
        <f>IF(PMKAFAAPAYER[[#This Row],[ ]]="Payé",PMKAFAAPAYER[[#This Row],[09.07.2025]],0)</f>
        <v>0</v>
      </c>
      <c r="CB972" s="161"/>
      <c r="CC972" s="166">
        <f>IF(PMKAFAAPAYER[[#This Row],[ ]]="Payé",PMKAFAAPAYER[[#This Row],[16.07.2025]],0)</f>
        <v>0</v>
      </c>
      <c r="CD972" s="161"/>
      <c r="CE972" s="166">
        <f>IF(PMKAFAAPAYER[[#This Row],[ ]]="Payé",PMKAFAAPAYER[[#This Row],[23.07.2025]],0)</f>
        <v>0</v>
      </c>
      <c r="CF972" s="161"/>
      <c r="CG972" s="176">
        <f>IF(PMKAFAAPAYER[[#This Row],[ ]]="Payé",PMKAFAAPAYER[[#This Row],[30.07.2025]],0)</f>
        <v>0</v>
      </c>
      <c r="CH972" s="17">
        <f t="shared" si="237"/>
        <v>0</v>
      </c>
      <c r="CI972" s="162"/>
      <c r="CJ972" s="166">
        <f>IF(PMKAFAAPAYER[[#This Row],[ ]]="Payé",PMKAFAAPAYER[[#This Row],[06.08.2025]],0)</f>
        <v>0</v>
      </c>
      <c r="CK972" s="161"/>
      <c r="CL972" s="166">
        <f>IF(PMKAFAAPAYER[[#This Row],[ ]]="Payé",PMKAFAAPAYER[[#This Row],[13.08.2025]],0)</f>
        <v>0</v>
      </c>
      <c r="CM972" s="161"/>
      <c r="CN972" s="166">
        <f>IF(PMKAFAAPAYER[[#This Row],[ ]]="Payé",PMKAFAAPAYER[[#This Row],[20.08.2025]],0)</f>
        <v>0</v>
      </c>
      <c r="CO972" s="161"/>
      <c r="CP972" s="176">
        <f>IF(PMKAFAAPAYER[[#This Row],[ ]]="Payé",PMKAFAAPAYER[[#This Row],[27.08.2025]],0)</f>
        <v>0</v>
      </c>
      <c r="CQ972" s="18">
        <f t="shared" si="238"/>
        <v>0</v>
      </c>
      <c r="CR972" s="162"/>
      <c r="CS972" s="166">
        <f>IF(PMKAFAAPAYER[[#This Row],[ ]]="Payé",PMKAFAAPAYER[[#This Row],[03.09.2025]],0)</f>
        <v>0</v>
      </c>
      <c r="CT972" s="161"/>
      <c r="CU972" s="166">
        <f>IF(PMKAFAAPAYER[[#This Row],[ ]]="Payé",PMKAFAAPAYER[[#This Row],[10.09.2025]],0)</f>
        <v>0</v>
      </c>
      <c r="CV972" s="161"/>
      <c r="CW972" s="166">
        <f>IF(PMKAFAAPAYER[[#This Row],[ ]]="Payé",PMKAFAAPAYER[[#This Row],[17.09.2025]],0)</f>
        <v>0</v>
      </c>
      <c r="CX972" s="161"/>
      <c r="CY972" s="176">
        <f>IF(PMKAFAAPAYER[[#This Row],[ ]]="Payé",PMKAFAAPAYER[[#This Row],[24.09.2025]],0)</f>
        <v>0</v>
      </c>
      <c r="CZ972" s="17">
        <f t="shared" si="239"/>
        <v>0</v>
      </c>
      <c r="DA972" s="162"/>
      <c r="DB972" s="166">
        <f>IF(PMKAFAAPAYER[[#This Row],[ ]]="Payé",PMKAFAAPAYER[[#This Row],[01.10.2025]],0)</f>
        <v>0</v>
      </c>
      <c r="DC972" s="161"/>
      <c r="DD972" s="166">
        <f>IF(PMKAFAAPAYER[[#This Row],[ ]]="Payé",PMKAFAAPAYER[[#This Row],[08.10.2025]],0)</f>
        <v>0</v>
      </c>
      <c r="DE972" s="161"/>
      <c r="DF972" s="166">
        <f>IF(PMKAFAAPAYER[[#This Row],[ ]]="Payé",PMKAFAAPAYER[[#This Row],[15.10.2025]],0)</f>
        <v>0</v>
      </c>
      <c r="DG972" s="161"/>
      <c r="DH972" s="166">
        <f>IF(PMKAFAAPAYER[[#This Row],[ ]]="Payé",PMKAFAAPAYER[[#This Row],[22.10.2025]],0)</f>
        <v>0</v>
      </c>
      <c r="DI972" s="161"/>
      <c r="DJ972" s="176">
        <f>IF(PMKAFAAPAYER[[#This Row],[ ]]="Payé",PMKAFAAPAYER[[#This Row],[29.10.2025]],0)</f>
        <v>0</v>
      </c>
      <c r="DK972" s="18">
        <f t="shared" si="240"/>
        <v>0</v>
      </c>
      <c r="DL972" s="162"/>
      <c r="DM972" s="166">
        <f>IF(PMKAFAAPAYER[[#This Row],[ ]]="Payé",PMKAFAAPAYER[[#This Row],[05.11.2025]],0)</f>
        <v>0</v>
      </c>
      <c r="DN972" s="161"/>
      <c r="DO972" s="166">
        <f>IF(PMKAFAAPAYER[[#This Row],[ ]]="Payé",PMKAFAAPAYER[[#This Row],[12.11.2025]],0)</f>
        <v>0</v>
      </c>
      <c r="DP972" s="161"/>
      <c r="DQ972" s="166">
        <f>IF(PMKAFAAPAYER[[#This Row],[ ]]="Payé",PMKAFAAPAYER[[#This Row],[19.11.2025]],0)</f>
        <v>0</v>
      </c>
      <c r="DR972" s="161"/>
      <c r="DS972" s="176">
        <f>IF(PMKAFAAPAYER[[#This Row],[ ]]="Payé",PMKAFAAPAYER[[#This Row],[26.11.2025]],0)</f>
        <v>0</v>
      </c>
      <c r="DT972" s="17">
        <f t="shared" si="241"/>
        <v>0</v>
      </c>
      <c r="DU972" s="162"/>
      <c r="DV972" s="166">
        <f>IF(PMKAFAAPAYER[[#This Row],[ ]]="Payé",PMKAFAAPAYER[[#This Row],[03.12.2025]],0)</f>
        <v>0</v>
      </c>
      <c r="DW972" s="161"/>
      <c r="DX972" s="166">
        <f>IF(PMKAFAAPAYER[[#This Row],[ ]]="Payé",PMKAFAAPAYER[[#This Row],[10.12.2025]],0)</f>
        <v>0</v>
      </c>
      <c r="DY972" s="161"/>
      <c r="DZ972" s="166">
        <f>IF(PMKAFAAPAYER[[#This Row],[ ]]="Payé",PMKAFAAPAYER[[#This Row],[17.12.2025]],0)</f>
        <v>0</v>
      </c>
      <c r="EA972" s="161"/>
      <c r="EB972" s="166">
        <f>IF(PMKAFAAPAYER[[#This Row],[ ]]="Payé",PMKAFAAPAYER[[#This Row],[24.12.2025]],0)</f>
        <v>0</v>
      </c>
      <c r="EC972" s="161"/>
      <c r="ED972" s="176">
        <f>IF(PMKAFAAPAYER[[#This Row],[ ]]="Payé",PMKAFAAPAYER[[#This Row],[31.12.2025]],0)</f>
        <v>0</v>
      </c>
      <c r="EE972" s="18">
        <f t="shared" si="242"/>
        <v>0</v>
      </c>
      <c r="EF972" s="11">
        <f t="shared" si="243"/>
        <v>0</v>
      </c>
      <c r="EG972" s="16">
        <f>+PMKAFAAPAYER[[#This Row],[CHF]]-PMKAFAAPAYER[[#This Row],[T2025]]</f>
        <v>0</v>
      </c>
    </row>
    <row r="973" spans="1:137" x14ac:dyDescent="0.3">
      <c r="A973" s="9">
        <f t="shared" si="244"/>
        <v>968</v>
      </c>
      <c r="B973" s="250"/>
      <c r="C973" s="251"/>
      <c r="D973" s="252"/>
      <c r="E973" s="253"/>
      <c r="F973" s="265">
        <f t="shared" si="230"/>
        <v>0</v>
      </c>
      <c r="G973" s="254"/>
      <c r="H973" s="257"/>
      <c r="I973" s="256"/>
      <c r="J973" s="14"/>
      <c r="K973" s="14"/>
      <c r="L973" s="14"/>
      <c r="N973" s="15"/>
      <c r="P973" s="258"/>
      <c r="Q973" s="259"/>
      <c r="R973" s="260"/>
      <c r="S973" s="166">
        <f>IF(PMKAFAAPAYER[[#This Row],[ ]]="Payé",PMKAFAAPAYER[[#This Row],[02.01.2025]],0)</f>
        <v>0</v>
      </c>
      <c r="T973" s="234"/>
      <c r="U973" s="166">
        <f>IF(PMKAFAAPAYER[[#This Row],[ ]]="Payé",PMKAFAAPAYER[[#This Row],[09.01.2025]],0)</f>
        <v>0</v>
      </c>
      <c r="V973" s="234"/>
      <c r="W973" s="166">
        <f>IF(PMKAFAAPAYER[[#This Row],[ ]]="Payé",PMKAFAAPAYER[[#This Row],[16.01.2025]],0)</f>
        <v>0</v>
      </c>
      <c r="X973" s="234"/>
      <c r="Y973" s="166">
        <f>IF(PMKAFAAPAYER[[#This Row],[ ]]="Payé",PMKAFAAPAYER[[#This Row],[23.01.2025]],0)</f>
        <v>0</v>
      </c>
      <c r="Z973" s="234"/>
      <c r="AA973" s="176">
        <f>IF(PMKAFAAPAYER[[#This Row],[ ]]="Payé",PMKAFAAPAYER[[#This Row],[30.01.2025]],0)</f>
        <v>0</v>
      </c>
      <c r="AB973" s="32">
        <f t="shared" si="231"/>
        <v>0</v>
      </c>
      <c r="AC973" s="234"/>
      <c r="AD973" s="166">
        <f>IF(PMKAFAAPAYER[[#This Row],[ ]]="Payé",PMKAFAAPAYER[[#This Row],[06.02.2025]],0)</f>
        <v>0</v>
      </c>
      <c r="AE973" s="234"/>
      <c r="AF973" s="166">
        <f>IF(PMKAFAAPAYER[[#This Row],[ ]]="Payé",PMKAFAAPAYER[[#This Row],[13.02.2025]],0)</f>
        <v>0</v>
      </c>
      <c r="AG973" s="234"/>
      <c r="AH973" s="166">
        <f>IF(PMKAFAAPAYER[[#This Row],[ ]]="Payé",PMKAFAAPAYER[[#This Row],[20.02.2025]],0)</f>
        <v>0</v>
      </c>
      <c r="AI973" s="234"/>
      <c r="AJ973" s="176">
        <f>IF(PMKAFAAPAYER[[#This Row],[ ]]="Payé",PMKAFAAPAYER[[#This Row],[27.02.2025]],0)</f>
        <v>0</v>
      </c>
      <c r="AK973" s="47">
        <f t="shared" si="232"/>
        <v>0</v>
      </c>
      <c r="AL973" s="162"/>
      <c r="AM973" s="166">
        <f>IF(PMKAFAAPAYER[[#This Row],[ ]]="Payé",PMKAFAAPAYER[[#This Row],[05.03.2025]],0)</f>
        <v>0</v>
      </c>
      <c r="AN973" s="161"/>
      <c r="AO973" s="166">
        <f>IF(PMKAFAAPAYER[[#This Row],[ ]]="Payé",PMKAFAAPAYER[[#This Row],[12.03.2025]],0)</f>
        <v>0</v>
      </c>
      <c r="AP973" s="161"/>
      <c r="AQ973" s="166">
        <f>IF(PMKAFAAPAYER[[#This Row],[ ]]="Payé",PMKAFAAPAYER[[#This Row],[19.03.2025]],0)</f>
        <v>0</v>
      </c>
      <c r="AR973" s="161"/>
      <c r="AS973" s="176">
        <f>IF(PMKAFAAPAYER[[#This Row],[ ]]="Payé",PMKAFAAPAYER[[#This Row],[26.03.2025]],0)</f>
        <v>0</v>
      </c>
      <c r="AT973" s="17">
        <f t="shared" si="233"/>
        <v>0</v>
      </c>
      <c r="AU973" s="162"/>
      <c r="AV973" s="166">
        <f>IF(PMKAFAAPAYER[[#This Row],[ ]]="Payé",PMKAFAAPAYER[[#This Row],[02.04.2025]],0)</f>
        <v>0</v>
      </c>
      <c r="AW973" s="161"/>
      <c r="AX973" s="166">
        <f>IF(PMKAFAAPAYER[[#This Row],[ ]]="Payé",PMKAFAAPAYER[[#This Row],[09.04.2025]],0)</f>
        <v>0</v>
      </c>
      <c r="AY973" s="161"/>
      <c r="AZ973" s="166">
        <f>IF(PMKAFAAPAYER[[#This Row],[ ]]="Payé",PMKAFAAPAYER[[#This Row],[16.04.2025]],0)</f>
        <v>0</v>
      </c>
      <c r="BA973" s="161"/>
      <c r="BB973" s="166">
        <f>IF(PMKAFAAPAYER[[#This Row],[ ]]="Payé",PMKAFAAPAYER[[#This Row],[23.04.2025]],0)</f>
        <v>0</v>
      </c>
      <c r="BC973" s="161"/>
      <c r="BD973" s="176">
        <f>IF(PMKAFAAPAYER[[#This Row],[ ]]="Payé",PMKAFAAPAYER[[#This Row],[30.04.2025]],0)</f>
        <v>0</v>
      </c>
      <c r="BE973" s="18">
        <f t="shared" si="234"/>
        <v>0</v>
      </c>
      <c r="BF973" s="162"/>
      <c r="BG973" s="166">
        <f>IF(PMKAFAAPAYER[[#This Row],[ ]]="Payé",PMKAFAAPAYER[[#This Row],[07.05.2025]],0)</f>
        <v>0</v>
      </c>
      <c r="BH973" s="161"/>
      <c r="BI973" s="166">
        <f>IF(PMKAFAAPAYER[[#This Row],[ ]]="Payé",PMKAFAAPAYER[[#This Row],[14.05.2025]],0)</f>
        <v>0</v>
      </c>
      <c r="BJ973" s="161"/>
      <c r="BK973" s="166">
        <f>IF(PMKAFAAPAYER[[#This Row],[ ]]="Payé",PMKAFAAPAYER[[#This Row],[21.05.2025]],0)</f>
        <v>0</v>
      </c>
      <c r="BL973" s="161"/>
      <c r="BM973" s="176">
        <f>IF(PMKAFAAPAYER[[#This Row],[ ]]="Payé",PMKAFAAPAYER[[#This Row],[28.05.2025]],0)</f>
        <v>0</v>
      </c>
      <c r="BN973" s="17">
        <f t="shared" si="235"/>
        <v>0</v>
      </c>
      <c r="BO973" s="162"/>
      <c r="BP973" s="166">
        <f>IF(PMKAFAAPAYER[[#This Row],[ ]]="Payé",PMKAFAAPAYER[[#This Row],[04.06.2025]],0)</f>
        <v>0</v>
      </c>
      <c r="BQ973" s="161"/>
      <c r="BR973" s="166">
        <f>IF(PMKAFAAPAYER[[#This Row],[ ]]="Payé",PMKAFAAPAYER[[#This Row],[11.06.2025]],0)</f>
        <v>0</v>
      </c>
      <c r="BS973" s="161"/>
      <c r="BT973" s="166">
        <f>IF(PMKAFAAPAYER[[#This Row],[ ]]="Payé",PMKAFAAPAYER[[#This Row],[18.06.2025]],0)</f>
        <v>0</v>
      </c>
      <c r="BU973" s="161"/>
      <c r="BV973" s="176">
        <f>IF(PMKAFAAPAYER[[#This Row],[ ]]="Payé",PMKAFAAPAYER[[#This Row],[25.06.2025]],0)</f>
        <v>0</v>
      </c>
      <c r="BW973" s="18">
        <f t="shared" si="236"/>
        <v>0</v>
      </c>
      <c r="BX973" s="162"/>
      <c r="BY973" s="166">
        <f>IF(PMKAFAAPAYER[[#This Row],[ ]]="Payé",PMKAFAAPAYER[[#This Row],[02.07.2025]],0)</f>
        <v>0</v>
      </c>
      <c r="BZ973" s="161"/>
      <c r="CA973" s="166">
        <f>IF(PMKAFAAPAYER[[#This Row],[ ]]="Payé",PMKAFAAPAYER[[#This Row],[09.07.2025]],0)</f>
        <v>0</v>
      </c>
      <c r="CB973" s="161"/>
      <c r="CC973" s="166">
        <f>IF(PMKAFAAPAYER[[#This Row],[ ]]="Payé",PMKAFAAPAYER[[#This Row],[16.07.2025]],0)</f>
        <v>0</v>
      </c>
      <c r="CD973" s="161"/>
      <c r="CE973" s="166">
        <f>IF(PMKAFAAPAYER[[#This Row],[ ]]="Payé",PMKAFAAPAYER[[#This Row],[23.07.2025]],0)</f>
        <v>0</v>
      </c>
      <c r="CF973" s="161"/>
      <c r="CG973" s="176">
        <f>IF(PMKAFAAPAYER[[#This Row],[ ]]="Payé",PMKAFAAPAYER[[#This Row],[30.07.2025]],0)</f>
        <v>0</v>
      </c>
      <c r="CH973" s="17">
        <f t="shared" si="237"/>
        <v>0</v>
      </c>
      <c r="CI973" s="162"/>
      <c r="CJ973" s="166">
        <f>IF(PMKAFAAPAYER[[#This Row],[ ]]="Payé",PMKAFAAPAYER[[#This Row],[06.08.2025]],0)</f>
        <v>0</v>
      </c>
      <c r="CK973" s="161"/>
      <c r="CL973" s="166">
        <f>IF(PMKAFAAPAYER[[#This Row],[ ]]="Payé",PMKAFAAPAYER[[#This Row],[13.08.2025]],0)</f>
        <v>0</v>
      </c>
      <c r="CM973" s="161"/>
      <c r="CN973" s="166">
        <f>IF(PMKAFAAPAYER[[#This Row],[ ]]="Payé",PMKAFAAPAYER[[#This Row],[20.08.2025]],0)</f>
        <v>0</v>
      </c>
      <c r="CO973" s="161"/>
      <c r="CP973" s="176">
        <f>IF(PMKAFAAPAYER[[#This Row],[ ]]="Payé",PMKAFAAPAYER[[#This Row],[27.08.2025]],0)</f>
        <v>0</v>
      </c>
      <c r="CQ973" s="18">
        <f t="shared" si="238"/>
        <v>0</v>
      </c>
      <c r="CR973" s="162"/>
      <c r="CS973" s="166">
        <f>IF(PMKAFAAPAYER[[#This Row],[ ]]="Payé",PMKAFAAPAYER[[#This Row],[03.09.2025]],0)</f>
        <v>0</v>
      </c>
      <c r="CT973" s="161"/>
      <c r="CU973" s="166">
        <f>IF(PMKAFAAPAYER[[#This Row],[ ]]="Payé",PMKAFAAPAYER[[#This Row],[10.09.2025]],0)</f>
        <v>0</v>
      </c>
      <c r="CV973" s="161"/>
      <c r="CW973" s="166">
        <f>IF(PMKAFAAPAYER[[#This Row],[ ]]="Payé",PMKAFAAPAYER[[#This Row],[17.09.2025]],0)</f>
        <v>0</v>
      </c>
      <c r="CX973" s="161"/>
      <c r="CY973" s="176">
        <f>IF(PMKAFAAPAYER[[#This Row],[ ]]="Payé",PMKAFAAPAYER[[#This Row],[24.09.2025]],0)</f>
        <v>0</v>
      </c>
      <c r="CZ973" s="17">
        <f t="shared" si="239"/>
        <v>0</v>
      </c>
      <c r="DA973" s="162"/>
      <c r="DB973" s="166">
        <f>IF(PMKAFAAPAYER[[#This Row],[ ]]="Payé",PMKAFAAPAYER[[#This Row],[01.10.2025]],0)</f>
        <v>0</v>
      </c>
      <c r="DC973" s="161"/>
      <c r="DD973" s="166">
        <f>IF(PMKAFAAPAYER[[#This Row],[ ]]="Payé",PMKAFAAPAYER[[#This Row],[08.10.2025]],0)</f>
        <v>0</v>
      </c>
      <c r="DE973" s="161"/>
      <c r="DF973" s="166">
        <f>IF(PMKAFAAPAYER[[#This Row],[ ]]="Payé",PMKAFAAPAYER[[#This Row],[15.10.2025]],0)</f>
        <v>0</v>
      </c>
      <c r="DG973" s="161"/>
      <c r="DH973" s="166">
        <f>IF(PMKAFAAPAYER[[#This Row],[ ]]="Payé",PMKAFAAPAYER[[#This Row],[22.10.2025]],0)</f>
        <v>0</v>
      </c>
      <c r="DI973" s="161"/>
      <c r="DJ973" s="176">
        <f>IF(PMKAFAAPAYER[[#This Row],[ ]]="Payé",PMKAFAAPAYER[[#This Row],[29.10.2025]],0)</f>
        <v>0</v>
      </c>
      <c r="DK973" s="18">
        <f t="shared" si="240"/>
        <v>0</v>
      </c>
      <c r="DL973" s="162"/>
      <c r="DM973" s="166">
        <f>IF(PMKAFAAPAYER[[#This Row],[ ]]="Payé",PMKAFAAPAYER[[#This Row],[05.11.2025]],0)</f>
        <v>0</v>
      </c>
      <c r="DN973" s="161"/>
      <c r="DO973" s="166">
        <f>IF(PMKAFAAPAYER[[#This Row],[ ]]="Payé",PMKAFAAPAYER[[#This Row],[12.11.2025]],0)</f>
        <v>0</v>
      </c>
      <c r="DP973" s="161"/>
      <c r="DQ973" s="166">
        <f>IF(PMKAFAAPAYER[[#This Row],[ ]]="Payé",PMKAFAAPAYER[[#This Row],[19.11.2025]],0)</f>
        <v>0</v>
      </c>
      <c r="DR973" s="161"/>
      <c r="DS973" s="176">
        <f>IF(PMKAFAAPAYER[[#This Row],[ ]]="Payé",PMKAFAAPAYER[[#This Row],[26.11.2025]],0)</f>
        <v>0</v>
      </c>
      <c r="DT973" s="17">
        <f t="shared" si="241"/>
        <v>0</v>
      </c>
      <c r="DU973" s="162"/>
      <c r="DV973" s="166">
        <f>IF(PMKAFAAPAYER[[#This Row],[ ]]="Payé",PMKAFAAPAYER[[#This Row],[03.12.2025]],0)</f>
        <v>0</v>
      </c>
      <c r="DW973" s="161"/>
      <c r="DX973" s="166">
        <f>IF(PMKAFAAPAYER[[#This Row],[ ]]="Payé",PMKAFAAPAYER[[#This Row],[10.12.2025]],0)</f>
        <v>0</v>
      </c>
      <c r="DY973" s="161"/>
      <c r="DZ973" s="166">
        <f>IF(PMKAFAAPAYER[[#This Row],[ ]]="Payé",PMKAFAAPAYER[[#This Row],[17.12.2025]],0)</f>
        <v>0</v>
      </c>
      <c r="EA973" s="161"/>
      <c r="EB973" s="166">
        <f>IF(PMKAFAAPAYER[[#This Row],[ ]]="Payé",PMKAFAAPAYER[[#This Row],[24.12.2025]],0)</f>
        <v>0</v>
      </c>
      <c r="EC973" s="161"/>
      <c r="ED973" s="176">
        <f>IF(PMKAFAAPAYER[[#This Row],[ ]]="Payé",PMKAFAAPAYER[[#This Row],[31.12.2025]],0)</f>
        <v>0</v>
      </c>
      <c r="EE973" s="18">
        <f t="shared" si="242"/>
        <v>0</v>
      </c>
      <c r="EF973" s="11">
        <f t="shared" si="243"/>
        <v>0</v>
      </c>
      <c r="EG973" s="16">
        <f>+PMKAFAAPAYER[[#This Row],[CHF]]-PMKAFAAPAYER[[#This Row],[T2025]]</f>
        <v>0</v>
      </c>
    </row>
    <row r="974" spans="1:137" x14ac:dyDescent="0.3">
      <c r="A974" s="9">
        <f t="shared" si="244"/>
        <v>969</v>
      </c>
      <c r="B974" s="250"/>
      <c r="C974" s="251"/>
      <c r="D974" s="252"/>
      <c r="E974" s="253"/>
      <c r="F974" s="265">
        <f t="shared" si="230"/>
        <v>0</v>
      </c>
      <c r="G974" s="254"/>
      <c r="H974" s="257"/>
      <c r="I974" s="256"/>
      <c r="J974" s="14"/>
      <c r="K974" s="14"/>
      <c r="L974" s="14"/>
      <c r="N974" s="15"/>
      <c r="P974" s="258"/>
      <c r="Q974" s="259"/>
      <c r="R974" s="260"/>
      <c r="S974" s="166">
        <f>IF(PMKAFAAPAYER[[#This Row],[ ]]="Payé",PMKAFAAPAYER[[#This Row],[02.01.2025]],0)</f>
        <v>0</v>
      </c>
      <c r="T974" s="234"/>
      <c r="U974" s="166">
        <f>IF(PMKAFAAPAYER[[#This Row],[ ]]="Payé",PMKAFAAPAYER[[#This Row],[09.01.2025]],0)</f>
        <v>0</v>
      </c>
      <c r="V974" s="234"/>
      <c r="W974" s="166">
        <f>IF(PMKAFAAPAYER[[#This Row],[ ]]="Payé",PMKAFAAPAYER[[#This Row],[16.01.2025]],0)</f>
        <v>0</v>
      </c>
      <c r="X974" s="234"/>
      <c r="Y974" s="166">
        <f>IF(PMKAFAAPAYER[[#This Row],[ ]]="Payé",PMKAFAAPAYER[[#This Row],[23.01.2025]],0)</f>
        <v>0</v>
      </c>
      <c r="Z974" s="234"/>
      <c r="AA974" s="176">
        <f>IF(PMKAFAAPAYER[[#This Row],[ ]]="Payé",PMKAFAAPAYER[[#This Row],[30.01.2025]],0)</f>
        <v>0</v>
      </c>
      <c r="AB974" s="32">
        <f t="shared" si="231"/>
        <v>0</v>
      </c>
      <c r="AC974" s="234"/>
      <c r="AD974" s="166">
        <f>IF(PMKAFAAPAYER[[#This Row],[ ]]="Payé",PMKAFAAPAYER[[#This Row],[06.02.2025]],0)</f>
        <v>0</v>
      </c>
      <c r="AE974" s="234"/>
      <c r="AF974" s="166">
        <f>IF(PMKAFAAPAYER[[#This Row],[ ]]="Payé",PMKAFAAPAYER[[#This Row],[13.02.2025]],0)</f>
        <v>0</v>
      </c>
      <c r="AG974" s="234"/>
      <c r="AH974" s="166">
        <f>IF(PMKAFAAPAYER[[#This Row],[ ]]="Payé",PMKAFAAPAYER[[#This Row],[20.02.2025]],0)</f>
        <v>0</v>
      </c>
      <c r="AI974" s="234"/>
      <c r="AJ974" s="176">
        <f>IF(PMKAFAAPAYER[[#This Row],[ ]]="Payé",PMKAFAAPAYER[[#This Row],[27.02.2025]],0)</f>
        <v>0</v>
      </c>
      <c r="AK974" s="47">
        <f t="shared" si="232"/>
        <v>0</v>
      </c>
      <c r="AL974" s="162"/>
      <c r="AM974" s="166">
        <f>IF(PMKAFAAPAYER[[#This Row],[ ]]="Payé",PMKAFAAPAYER[[#This Row],[05.03.2025]],0)</f>
        <v>0</v>
      </c>
      <c r="AN974" s="161"/>
      <c r="AO974" s="166">
        <f>IF(PMKAFAAPAYER[[#This Row],[ ]]="Payé",PMKAFAAPAYER[[#This Row],[12.03.2025]],0)</f>
        <v>0</v>
      </c>
      <c r="AP974" s="161"/>
      <c r="AQ974" s="166">
        <f>IF(PMKAFAAPAYER[[#This Row],[ ]]="Payé",PMKAFAAPAYER[[#This Row],[19.03.2025]],0)</f>
        <v>0</v>
      </c>
      <c r="AR974" s="161"/>
      <c r="AS974" s="176">
        <f>IF(PMKAFAAPAYER[[#This Row],[ ]]="Payé",PMKAFAAPAYER[[#This Row],[26.03.2025]],0)</f>
        <v>0</v>
      </c>
      <c r="AT974" s="17">
        <f t="shared" si="233"/>
        <v>0</v>
      </c>
      <c r="AU974" s="162"/>
      <c r="AV974" s="166">
        <f>IF(PMKAFAAPAYER[[#This Row],[ ]]="Payé",PMKAFAAPAYER[[#This Row],[02.04.2025]],0)</f>
        <v>0</v>
      </c>
      <c r="AW974" s="161"/>
      <c r="AX974" s="166">
        <f>IF(PMKAFAAPAYER[[#This Row],[ ]]="Payé",PMKAFAAPAYER[[#This Row],[09.04.2025]],0)</f>
        <v>0</v>
      </c>
      <c r="AY974" s="161"/>
      <c r="AZ974" s="166">
        <f>IF(PMKAFAAPAYER[[#This Row],[ ]]="Payé",PMKAFAAPAYER[[#This Row],[16.04.2025]],0)</f>
        <v>0</v>
      </c>
      <c r="BA974" s="161"/>
      <c r="BB974" s="166">
        <f>IF(PMKAFAAPAYER[[#This Row],[ ]]="Payé",PMKAFAAPAYER[[#This Row],[23.04.2025]],0)</f>
        <v>0</v>
      </c>
      <c r="BC974" s="161"/>
      <c r="BD974" s="176">
        <f>IF(PMKAFAAPAYER[[#This Row],[ ]]="Payé",PMKAFAAPAYER[[#This Row],[30.04.2025]],0)</f>
        <v>0</v>
      </c>
      <c r="BE974" s="18">
        <f t="shared" si="234"/>
        <v>0</v>
      </c>
      <c r="BF974" s="162"/>
      <c r="BG974" s="166">
        <f>IF(PMKAFAAPAYER[[#This Row],[ ]]="Payé",PMKAFAAPAYER[[#This Row],[07.05.2025]],0)</f>
        <v>0</v>
      </c>
      <c r="BH974" s="161"/>
      <c r="BI974" s="166">
        <f>IF(PMKAFAAPAYER[[#This Row],[ ]]="Payé",PMKAFAAPAYER[[#This Row],[14.05.2025]],0)</f>
        <v>0</v>
      </c>
      <c r="BJ974" s="161"/>
      <c r="BK974" s="166">
        <f>IF(PMKAFAAPAYER[[#This Row],[ ]]="Payé",PMKAFAAPAYER[[#This Row],[21.05.2025]],0)</f>
        <v>0</v>
      </c>
      <c r="BL974" s="161"/>
      <c r="BM974" s="176">
        <f>IF(PMKAFAAPAYER[[#This Row],[ ]]="Payé",PMKAFAAPAYER[[#This Row],[28.05.2025]],0)</f>
        <v>0</v>
      </c>
      <c r="BN974" s="17">
        <f t="shared" si="235"/>
        <v>0</v>
      </c>
      <c r="BO974" s="162"/>
      <c r="BP974" s="166">
        <f>IF(PMKAFAAPAYER[[#This Row],[ ]]="Payé",PMKAFAAPAYER[[#This Row],[04.06.2025]],0)</f>
        <v>0</v>
      </c>
      <c r="BQ974" s="161"/>
      <c r="BR974" s="166">
        <f>IF(PMKAFAAPAYER[[#This Row],[ ]]="Payé",PMKAFAAPAYER[[#This Row],[11.06.2025]],0)</f>
        <v>0</v>
      </c>
      <c r="BS974" s="161"/>
      <c r="BT974" s="166">
        <f>IF(PMKAFAAPAYER[[#This Row],[ ]]="Payé",PMKAFAAPAYER[[#This Row],[18.06.2025]],0)</f>
        <v>0</v>
      </c>
      <c r="BU974" s="161"/>
      <c r="BV974" s="176">
        <f>IF(PMKAFAAPAYER[[#This Row],[ ]]="Payé",PMKAFAAPAYER[[#This Row],[25.06.2025]],0)</f>
        <v>0</v>
      </c>
      <c r="BW974" s="18">
        <f t="shared" si="236"/>
        <v>0</v>
      </c>
      <c r="BX974" s="162"/>
      <c r="BY974" s="166">
        <f>IF(PMKAFAAPAYER[[#This Row],[ ]]="Payé",PMKAFAAPAYER[[#This Row],[02.07.2025]],0)</f>
        <v>0</v>
      </c>
      <c r="BZ974" s="161"/>
      <c r="CA974" s="166">
        <f>IF(PMKAFAAPAYER[[#This Row],[ ]]="Payé",PMKAFAAPAYER[[#This Row],[09.07.2025]],0)</f>
        <v>0</v>
      </c>
      <c r="CB974" s="161"/>
      <c r="CC974" s="166">
        <f>IF(PMKAFAAPAYER[[#This Row],[ ]]="Payé",PMKAFAAPAYER[[#This Row],[16.07.2025]],0)</f>
        <v>0</v>
      </c>
      <c r="CD974" s="161"/>
      <c r="CE974" s="166">
        <f>IF(PMKAFAAPAYER[[#This Row],[ ]]="Payé",PMKAFAAPAYER[[#This Row],[23.07.2025]],0)</f>
        <v>0</v>
      </c>
      <c r="CF974" s="161"/>
      <c r="CG974" s="176">
        <f>IF(PMKAFAAPAYER[[#This Row],[ ]]="Payé",PMKAFAAPAYER[[#This Row],[30.07.2025]],0)</f>
        <v>0</v>
      </c>
      <c r="CH974" s="17">
        <f t="shared" si="237"/>
        <v>0</v>
      </c>
      <c r="CI974" s="162"/>
      <c r="CJ974" s="166">
        <f>IF(PMKAFAAPAYER[[#This Row],[ ]]="Payé",PMKAFAAPAYER[[#This Row],[06.08.2025]],0)</f>
        <v>0</v>
      </c>
      <c r="CK974" s="161"/>
      <c r="CL974" s="166">
        <f>IF(PMKAFAAPAYER[[#This Row],[ ]]="Payé",PMKAFAAPAYER[[#This Row],[13.08.2025]],0)</f>
        <v>0</v>
      </c>
      <c r="CM974" s="161"/>
      <c r="CN974" s="166">
        <f>IF(PMKAFAAPAYER[[#This Row],[ ]]="Payé",PMKAFAAPAYER[[#This Row],[20.08.2025]],0)</f>
        <v>0</v>
      </c>
      <c r="CO974" s="161"/>
      <c r="CP974" s="176">
        <f>IF(PMKAFAAPAYER[[#This Row],[ ]]="Payé",PMKAFAAPAYER[[#This Row],[27.08.2025]],0)</f>
        <v>0</v>
      </c>
      <c r="CQ974" s="18">
        <f t="shared" si="238"/>
        <v>0</v>
      </c>
      <c r="CR974" s="162"/>
      <c r="CS974" s="166">
        <f>IF(PMKAFAAPAYER[[#This Row],[ ]]="Payé",PMKAFAAPAYER[[#This Row],[03.09.2025]],0)</f>
        <v>0</v>
      </c>
      <c r="CT974" s="161"/>
      <c r="CU974" s="166">
        <f>IF(PMKAFAAPAYER[[#This Row],[ ]]="Payé",PMKAFAAPAYER[[#This Row],[10.09.2025]],0)</f>
        <v>0</v>
      </c>
      <c r="CV974" s="161"/>
      <c r="CW974" s="166">
        <f>IF(PMKAFAAPAYER[[#This Row],[ ]]="Payé",PMKAFAAPAYER[[#This Row],[17.09.2025]],0)</f>
        <v>0</v>
      </c>
      <c r="CX974" s="161"/>
      <c r="CY974" s="176">
        <f>IF(PMKAFAAPAYER[[#This Row],[ ]]="Payé",PMKAFAAPAYER[[#This Row],[24.09.2025]],0)</f>
        <v>0</v>
      </c>
      <c r="CZ974" s="17">
        <f t="shared" si="239"/>
        <v>0</v>
      </c>
      <c r="DA974" s="162"/>
      <c r="DB974" s="166">
        <f>IF(PMKAFAAPAYER[[#This Row],[ ]]="Payé",PMKAFAAPAYER[[#This Row],[01.10.2025]],0)</f>
        <v>0</v>
      </c>
      <c r="DC974" s="161"/>
      <c r="DD974" s="166">
        <f>IF(PMKAFAAPAYER[[#This Row],[ ]]="Payé",PMKAFAAPAYER[[#This Row],[08.10.2025]],0)</f>
        <v>0</v>
      </c>
      <c r="DE974" s="161"/>
      <c r="DF974" s="166">
        <f>IF(PMKAFAAPAYER[[#This Row],[ ]]="Payé",PMKAFAAPAYER[[#This Row],[15.10.2025]],0)</f>
        <v>0</v>
      </c>
      <c r="DG974" s="161"/>
      <c r="DH974" s="166">
        <f>IF(PMKAFAAPAYER[[#This Row],[ ]]="Payé",PMKAFAAPAYER[[#This Row],[22.10.2025]],0)</f>
        <v>0</v>
      </c>
      <c r="DI974" s="161"/>
      <c r="DJ974" s="176">
        <f>IF(PMKAFAAPAYER[[#This Row],[ ]]="Payé",PMKAFAAPAYER[[#This Row],[29.10.2025]],0)</f>
        <v>0</v>
      </c>
      <c r="DK974" s="18">
        <f t="shared" si="240"/>
        <v>0</v>
      </c>
      <c r="DL974" s="162"/>
      <c r="DM974" s="166">
        <f>IF(PMKAFAAPAYER[[#This Row],[ ]]="Payé",PMKAFAAPAYER[[#This Row],[05.11.2025]],0)</f>
        <v>0</v>
      </c>
      <c r="DN974" s="161"/>
      <c r="DO974" s="166">
        <f>IF(PMKAFAAPAYER[[#This Row],[ ]]="Payé",PMKAFAAPAYER[[#This Row],[12.11.2025]],0)</f>
        <v>0</v>
      </c>
      <c r="DP974" s="161"/>
      <c r="DQ974" s="166">
        <f>IF(PMKAFAAPAYER[[#This Row],[ ]]="Payé",PMKAFAAPAYER[[#This Row],[19.11.2025]],0)</f>
        <v>0</v>
      </c>
      <c r="DR974" s="161"/>
      <c r="DS974" s="176">
        <f>IF(PMKAFAAPAYER[[#This Row],[ ]]="Payé",PMKAFAAPAYER[[#This Row],[26.11.2025]],0)</f>
        <v>0</v>
      </c>
      <c r="DT974" s="17">
        <f t="shared" si="241"/>
        <v>0</v>
      </c>
      <c r="DU974" s="162"/>
      <c r="DV974" s="166">
        <f>IF(PMKAFAAPAYER[[#This Row],[ ]]="Payé",PMKAFAAPAYER[[#This Row],[03.12.2025]],0)</f>
        <v>0</v>
      </c>
      <c r="DW974" s="161"/>
      <c r="DX974" s="166">
        <f>IF(PMKAFAAPAYER[[#This Row],[ ]]="Payé",PMKAFAAPAYER[[#This Row],[10.12.2025]],0)</f>
        <v>0</v>
      </c>
      <c r="DY974" s="161"/>
      <c r="DZ974" s="166">
        <f>IF(PMKAFAAPAYER[[#This Row],[ ]]="Payé",PMKAFAAPAYER[[#This Row],[17.12.2025]],0)</f>
        <v>0</v>
      </c>
      <c r="EA974" s="161"/>
      <c r="EB974" s="166">
        <f>IF(PMKAFAAPAYER[[#This Row],[ ]]="Payé",PMKAFAAPAYER[[#This Row],[24.12.2025]],0)</f>
        <v>0</v>
      </c>
      <c r="EC974" s="161"/>
      <c r="ED974" s="176">
        <f>IF(PMKAFAAPAYER[[#This Row],[ ]]="Payé",PMKAFAAPAYER[[#This Row],[31.12.2025]],0)</f>
        <v>0</v>
      </c>
      <c r="EE974" s="18">
        <f t="shared" si="242"/>
        <v>0</v>
      </c>
      <c r="EF974" s="11">
        <f t="shared" si="243"/>
        <v>0</v>
      </c>
      <c r="EG974" s="16">
        <f>+PMKAFAAPAYER[[#This Row],[CHF]]-PMKAFAAPAYER[[#This Row],[T2025]]</f>
        <v>0</v>
      </c>
    </row>
    <row r="975" spans="1:137" x14ac:dyDescent="0.3">
      <c r="A975" s="9">
        <f t="shared" si="244"/>
        <v>970</v>
      </c>
      <c r="B975" s="250"/>
      <c r="C975" s="251"/>
      <c r="D975" s="252"/>
      <c r="E975" s="253"/>
      <c r="F975" s="265">
        <f t="shared" si="230"/>
        <v>0</v>
      </c>
      <c r="G975" s="254"/>
      <c r="H975" s="257"/>
      <c r="I975" s="256"/>
      <c r="J975" s="14"/>
      <c r="K975" s="14"/>
      <c r="L975" s="14"/>
      <c r="N975" s="15"/>
      <c r="P975" s="258"/>
      <c r="Q975" s="259"/>
      <c r="R975" s="260"/>
      <c r="S975" s="166">
        <f>IF(PMKAFAAPAYER[[#This Row],[ ]]="Payé",PMKAFAAPAYER[[#This Row],[02.01.2025]],0)</f>
        <v>0</v>
      </c>
      <c r="T975" s="234"/>
      <c r="U975" s="166">
        <f>IF(PMKAFAAPAYER[[#This Row],[ ]]="Payé",PMKAFAAPAYER[[#This Row],[09.01.2025]],0)</f>
        <v>0</v>
      </c>
      <c r="V975" s="234"/>
      <c r="W975" s="166">
        <f>IF(PMKAFAAPAYER[[#This Row],[ ]]="Payé",PMKAFAAPAYER[[#This Row],[16.01.2025]],0)</f>
        <v>0</v>
      </c>
      <c r="X975" s="234"/>
      <c r="Y975" s="166">
        <f>IF(PMKAFAAPAYER[[#This Row],[ ]]="Payé",PMKAFAAPAYER[[#This Row],[23.01.2025]],0)</f>
        <v>0</v>
      </c>
      <c r="Z975" s="234"/>
      <c r="AA975" s="176">
        <f>IF(PMKAFAAPAYER[[#This Row],[ ]]="Payé",PMKAFAAPAYER[[#This Row],[30.01.2025]],0)</f>
        <v>0</v>
      </c>
      <c r="AB975" s="32">
        <f t="shared" si="231"/>
        <v>0</v>
      </c>
      <c r="AC975" s="234"/>
      <c r="AD975" s="166">
        <f>IF(PMKAFAAPAYER[[#This Row],[ ]]="Payé",PMKAFAAPAYER[[#This Row],[06.02.2025]],0)</f>
        <v>0</v>
      </c>
      <c r="AE975" s="234"/>
      <c r="AF975" s="166">
        <f>IF(PMKAFAAPAYER[[#This Row],[ ]]="Payé",PMKAFAAPAYER[[#This Row],[13.02.2025]],0)</f>
        <v>0</v>
      </c>
      <c r="AG975" s="234"/>
      <c r="AH975" s="166">
        <f>IF(PMKAFAAPAYER[[#This Row],[ ]]="Payé",PMKAFAAPAYER[[#This Row],[20.02.2025]],0)</f>
        <v>0</v>
      </c>
      <c r="AI975" s="234"/>
      <c r="AJ975" s="176">
        <f>IF(PMKAFAAPAYER[[#This Row],[ ]]="Payé",PMKAFAAPAYER[[#This Row],[27.02.2025]],0)</f>
        <v>0</v>
      </c>
      <c r="AK975" s="47">
        <f t="shared" si="232"/>
        <v>0</v>
      </c>
      <c r="AL975" s="162"/>
      <c r="AM975" s="166">
        <f>IF(PMKAFAAPAYER[[#This Row],[ ]]="Payé",PMKAFAAPAYER[[#This Row],[05.03.2025]],0)</f>
        <v>0</v>
      </c>
      <c r="AN975" s="161"/>
      <c r="AO975" s="166">
        <f>IF(PMKAFAAPAYER[[#This Row],[ ]]="Payé",PMKAFAAPAYER[[#This Row],[12.03.2025]],0)</f>
        <v>0</v>
      </c>
      <c r="AP975" s="161"/>
      <c r="AQ975" s="166">
        <f>IF(PMKAFAAPAYER[[#This Row],[ ]]="Payé",PMKAFAAPAYER[[#This Row],[19.03.2025]],0)</f>
        <v>0</v>
      </c>
      <c r="AR975" s="161"/>
      <c r="AS975" s="176">
        <f>IF(PMKAFAAPAYER[[#This Row],[ ]]="Payé",PMKAFAAPAYER[[#This Row],[26.03.2025]],0)</f>
        <v>0</v>
      </c>
      <c r="AT975" s="17">
        <f t="shared" si="233"/>
        <v>0</v>
      </c>
      <c r="AU975" s="162"/>
      <c r="AV975" s="166">
        <f>IF(PMKAFAAPAYER[[#This Row],[ ]]="Payé",PMKAFAAPAYER[[#This Row],[02.04.2025]],0)</f>
        <v>0</v>
      </c>
      <c r="AW975" s="161"/>
      <c r="AX975" s="166">
        <f>IF(PMKAFAAPAYER[[#This Row],[ ]]="Payé",PMKAFAAPAYER[[#This Row],[09.04.2025]],0)</f>
        <v>0</v>
      </c>
      <c r="AY975" s="161"/>
      <c r="AZ975" s="166">
        <f>IF(PMKAFAAPAYER[[#This Row],[ ]]="Payé",PMKAFAAPAYER[[#This Row],[16.04.2025]],0)</f>
        <v>0</v>
      </c>
      <c r="BA975" s="161"/>
      <c r="BB975" s="166">
        <f>IF(PMKAFAAPAYER[[#This Row],[ ]]="Payé",PMKAFAAPAYER[[#This Row],[23.04.2025]],0)</f>
        <v>0</v>
      </c>
      <c r="BC975" s="161"/>
      <c r="BD975" s="176">
        <f>IF(PMKAFAAPAYER[[#This Row],[ ]]="Payé",PMKAFAAPAYER[[#This Row],[30.04.2025]],0)</f>
        <v>0</v>
      </c>
      <c r="BE975" s="18">
        <f t="shared" si="234"/>
        <v>0</v>
      </c>
      <c r="BF975" s="162"/>
      <c r="BG975" s="166">
        <f>IF(PMKAFAAPAYER[[#This Row],[ ]]="Payé",PMKAFAAPAYER[[#This Row],[07.05.2025]],0)</f>
        <v>0</v>
      </c>
      <c r="BH975" s="161"/>
      <c r="BI975" s="166">
        <f>IF(PMKAFAAPAYER[[#This Row],[ ]]="Payé",PMKAFAAPAYER[[#This Row],[14.05.2025]],0)</f>
        <v>0</v>
      </c>
      <c r="BJ975" s="161"/>
      <c r="BK975" s="166">
        <f>IF(PMKAFAAPAYER[[#This Row],[ ]]="Payé",PMKAFAAPAYER[[#This Row],[21.05.2025]],0)</f>
        <v>0</v>
      </c>
      <c r="BL975" s="161"/>
      <c r="BM975" s="176">
        <f>IF(PMKAFAAPAYER[[#This Row],[ ]]="Payé",PMKAFAAPAYER[[#This Row],[28.05.2025]],0)</f>
        <v>0</v>
      </c>
      <c r="BN975" s="17">
        <f t="shared" si="235"/>
        <v>0</v>
      </c>
      <c r="BO975" s="162"/>
      <c r="BP975" s="166">
        <f>IF(PMKAFAAPAYER[[#This Row],[ ]]="Payé",PMKAFAAPAYER[[#This Row],[04.06.2025]],0)</f>
        <v>0</v>
      </c>
      <c r="BQ975" s="161"/>
      <c r="BR975" s="166">
        <f>IF(PMKAFAAPAYER[[#This Row],[ ]]="Payé",PMKAFAAPAYER[[#This Row],[11.06.2025]],0)</f>
        <v>0</v>
      </c>
      <c r="BS975" s="161"/>
      <c r="BT975" s="166">
        <f>IF(PMKAFAAPAYER[[#This Row],[ ]]="Payé",PMKAFAAPAYER[[#This Row],[18.06.2025]],0)</f>
        <v>0</v>
      </c>
      <c r="BU975" s="161"/>
      <c r="BV975" s="176">
        <f>IF(PMKAFAAPAYER[[#This Row],[ ]]="Payé",PMKAFAAPAYER[[#This Row],[25.06.2025]],0)</f>
        <v>0</v>
      </c>
      <c r="BW975" s="18">
        <f t="shared" si="236"/>
        <v>0</v>
      </c>
      <c r="BX975" s="162"/>
      <c r="BY975" s="166">
        <f>IF(PMKAFAAPAYER[[#This Row],[ ]]="Payé",PMKAFAAPAYER[[#This Row],[02.07.2025]],0)</f>
        <v>0</v>
      </c>
      <c r="BZ975" s="161"/>
      <c r="CA975" s="166">
        <f>IF(PMKAFAAPAYER[[#This Row],[ ]]="Payé",PMKAFAAPAYER[[#This Row],[09.07.2025]],0)</f>
        <v>0</v>
      </c>
      <c r="CB975" s="161"/>
      <c r="CC975" s="166">
        <f>IF(PMKAFAAPAYER[[#This Row],[ ]]="Payé",PMKAFAAPAYER[[#This Row],[16.07.2025]],0)</f>
        <v>0</v>
      </c>
      <c r="CD975" s="161"/>
      <c r="CE975" s="166">
        <f>IF(PMKAFAAPAYER[[#This Row],[ ]]="Payé",PMKAFAAPAYER[[#This Row],[23.07.2025]],0)</f>
        <v>0</v>
      </c>
      <c r="CF975" s="161"/>
      <c r="CG975" s="176">
        <f>IF(PMKAFAAPAYER[[#This Row],[ ]]="Payé",PMKAFAAPAYER[[#This Row],[30.07.2025]],0)</f>
        <v>0</v>
      </c>
      <c r="CH975" s="17">
        <f t="shared" si="237"/>
        <v>0</v>
      </c>
      <c r="CI975" s="162"/>
      <c r="CJ975" s="166">
        <f>IF(PMKAFAAPAYER[[#This Row],[ ]]="Payé",PMKAFAAPAYER[[#This Row],[06.08.2025]],0)</f>
        <v>0</v>
      </c>
      <c r="CK975" s="161"/>
      <c r="CL975" s="166">
        <f>IF(PMKAFAAPAYER[[#This Row],[ ]]="Payé",PMKAFAAPAYER[[#This Row],[13.08.2025]],0)</f>
        <v>0</v>
      </c>
      <c r="CM975" s="161"/>
      <c r="CN975" s="166">
        <f>IF(PMKAFAAPAYER[[#This Row],[ ]]="Payé",PMKAFAAPAYER[[#This Row],[20.08.2025]],0)</f>
        <v>0</v>
      </c>
      <c r="CO975" s="161"/>
      <c r="CP975" s="176">
        <f>IF(PMKAFAAPAYER[[#This Row],[ ]]="Payé",PMKAFAAPAYER[[#This Row],[27.08.2025]],0)</f>
        <v>0</v>
      </c>
      <c r="CQ975" s="18">
        <f t="shared" si="238"/>
        <v>0</v>
      </c>
      <c r="CR975" s="162"/>
      <c r="CS975" s="166">
        <f>IF(PMKAFAAPAYER[[#This Row],[ ]]="Payé",PMKAFAAPAYER[[#This Row],[03.09.2025]],0)</f>
        <v>0</v>
      </c>
      <c r="CT975" s="161"/>
      <c r="CU975" s="166">
        <f>IF(PMKAFAAPAYER[[#This Row],[ ]]="Payé",PMKAFAAPAYER[[#This Row],[10.09.2025]],0)</f>
        <v>0</v>
      </c>
      <c r="CV975" s="161"/>
      <c r="CW975" s="166">
        <f>IF(PMKAFAAPAYER[[#This Row],[ ]]="Payé",PMKAFAAPAYER[[#This Row],[17.09.2025]],0)</f>
        <v>0</v>
      </c>
      <c r="CX975" s="161"/>
      <c r="CY975" s="176">
        <f>IF(PMKAFAAPAYER[[#This Row],[ ]]="Payé",PMKAFAAPAYER[[#This Row],[24.09.2025]],0)</f>
        <v>0</v>
      </c>
      <c r="CZ975" s="17">
        <f t="shared" si="239"/>
        <v>0</v>
      </c>
      <c r="DA975" s="162"/>
      <c r="DB975" s="166">
        <f>IF(PMKAFAAPAYER[[#This Row],[ ]]="Payé",PMKAFAAPAYER[[#This Row],[01.10.2025]],0)</f>
        <v>0</v>
      </c>
      <c r="DC975" s="161"/>
      <c r="DD975" s="166">
        <f>IF(PMKAFAAPAYER[[#This Row],[ ]]="Payé",PMKAFAAPAYER[[#This Row],[08.10.2025]],0)</f>
        <v>0</v>
      </c>
      <c r="DE975" s="161"/>
      <c r="DF975" s="166">
        <f>IF(PMKAFAAPAYER[[#This Row],[ ]]="Payé",PMKAFAAPAYER[[#This Row],[15.10.2025]],0)</f>
        <v>0</v>
      </c>
      <c r="DG975" s="161"/>
      <c r="DH975" s="166">
        <f>IF(PMKAFAAPAYER[[#This Row],[ ]]="Payé",PMKAFAAPAYER[[#This Row],[22.10.2025]],0)</f>
        <v>0</v>
      </c>
      <c r="DI975" s="161"/>
      <c r="DJ975" s="176">
        <f>IF(PMKAFAAPAYER[[#This Row],[ ]]="Payé",PMKAFAAPAYER[[#This Row],[29.10.2025]],0)</f>
        <v>0</v>
      </c>
      <c r="DK975" s="18">
        <f t="shared" si="240"/>
        <v>0</v>
      </c>
      <c r="DL975" s="162"/>
      <c r="DM975" s="166">
        <f>IF(PMKAFAAPAYER[[#This Row],[ ]]="Payé",PMKAFAAPAYER[[#This Row],[05.11.2025]],0)</f>
        <v>0</v>
      </c>
      <c r="DN975" s="161"/>
      <c r="DO975" s="166">
        <f>IF(PMKAFAAPAYER[[#This Row],[ ]]="Payé",PMKAFAAPAYER[[#This Row],[12.11.2025]],0)</f>
        <v>0</v>
      </c>
      <c r="DP975" s="161"/>
      <c r="DQ975" s="166">
        <f>IF(PMKAFAAPAYER[[#This Row],[ ]]="Payé",PMKAFAAPAYER[[#This Row],[19.11.2025]],0)</f>
        <v>0</v>
      </c>
      <c r="DR975" s="161"/>
      <c r="DS975" s="176">
        <f>IF(PMKAFAAPAYER[[#This Row],[ ]]="Payé",PMKAFAAPAYER[[#This Row],[26.11.2025]],0)</f>
        <v>0</v>
      </c>
      <c r="DT975" s="17">
        <f t="shared" si="241"/>
        <v>0</v>
      </c>
      <c r="DU975" s="162"/>
      <c r="DV975" s="166">
        <f>IF(PMKAFAAPAYER[[#This Row],[ ]]="Payé",PMKAFAAPAYER[[#This Row],[03.12.2025]],0)</f>
        <v>0</v>
      </c>
      <c r="DW975" s="161"/>
      <c r="DX975" s="166">
        <f>IF(PMKAFAAPAYER[[#This Row],[ ]]="Payé",PMKAFAAPAYER[[#This Row],[10.12.2025]],0)</f>
        <v>0</v>
      </c>
      <c r="DY975" s="161"/>
      <c r="DZ975" s="166">
        <f>IF(PMKAFAAPAYER[[#This Row],[ ]]="Payé",PMKAFAAPAYER[[#This Row],[17.12.2025]],0)</f>
        <v>0</v>
      </c>
      <c r="EA975" s="161"/>
      <c r="EB975" s="166">
        <f>IF(PMKAFAAPAYER[[#This Row],[ ]]="Payé",PMKAFAAPAYER[[#This Row],[24.12.2025]],0)</f>
        <v>0</v>
      </c>
      <c r="EC975" s="161"/>
      <c r="ED975" s="176">
        <f>IF(PMKAFAAPAYER[[#This Row],[ ]]="Payé",PMKAFAAPAYER[[#This Row],[31.12.2025]],0)</f>
        <v>0</v>
      </c>
      <c r="EE975" s="18">
        <f t="shared" si="242"/>
        <v>0</v>
      </c>
      <c r="EF975" s="11">
        <f t="shared" si="243"/>
        <v>0</v>
      </c>
      <c r="EG975" s="16">
        <f>+PMKAFAAPAYER[[#This Row],[CHF]]-PMKAFAAPAYER[[#This Row],[T2025]]</f>
        <v>0</v>
      </c>
    </row>
    <row r="976" spans="1:137" x14ac:dyDescent="0.3">
      <c r="A976" s="9">
        <f t="shared" si="244"/>
        <v>971</v>
      </c>
      <c r="B976" s="250"/>
      <c r="C976" s="251"/>
      <c r="D976" s="252"/>
      <c r="E976" s="253"/>
      <c r="F976" s="265">
        <f t="shared" si="230"/>
        <v>0</v>
      </c>
      <c r="G976" s="254"/>
      <c r="H976" s="257"/>
      <c r="I976" s="256"/>
      <c r="J976" s="14"/>
      <c r="K976" s="14"/>
      <c r="L976" s="14"/>
      <c r="N976" s="15"/>
      <c r="P976" s="258"/>
      <c r="Q976" s="259"/>
      <c r="R976" s="260"/>
      <c r="S976" s="166">
        <f>IF(PMKAFAAPAYER[[#This Row],[ ]]="Payé",PMKAFAAPAYER[[#This Row],[02.01.2025]],0)</f>
        <v>0</v>
      </c>
      <c r="T976" s="234"/>
      <c r="U976" s="166">
        <f>IF(PMKAFAAPAYER[[#This Row],[ ]]="Payé",PMKAFAAPAYER[[#This Row],[09.01.2025]],0)</f>
        <v>0</v>
      </c>
      <c r="V976" s="234"/>
      <c r="W976" s="166">
        <f>IF(PMKAFAAPAYER[[#This Row],[ ]]="Payé",PMKAFAAPAYER[[#This Row],[16.01.2025]],0)</f>
        <v>0</v>
      </c>
      <c r="X976" s="234"/>
      <c r="Y976" s="166">
        <f>IF(PMKAFAAPAYER[[#This Row],[ ]]="Payé",PMKAFAAPAYER[[#This Row],[23.01.2025]],0)</f>
        <v>0</v>
      </c>
      <c r="Z976" s="234"/>
      <c r="AA976" s="176">
        <f>IF(PMKAFAAPAYER[[#This Row],[ ]]="Payé",PMKAFAAPAYER[[#This Row],[30.01.2025]],0)</f>
        <v>0</v>
      </c>
      <c r="AB976" s="32">
        <f t="shared" si="231"/>
        <v>0</v>
      </c>
      <c r="AC976" s="234"/>
      <c r="AD976" s="166">
        <f>IF(PMKAFAAPAYER[[#This Row],[ ]]="Payé",PMKAFAAPAYER[[#This Row],[06.02.2025]],0)</f>
        <v>0</v>
      </c>
      <c r="AE976" s="234"/>
      <c r="AF976" s="166">
        <f>IF(PMKAFAAPAYER[[#This Row],[ ]]="Payé",PMKAFAAPAYER[[#This Row],[13.02.2025]],0)</f>
        <v>0</v>
      </c>
      <c r="AG976" s="234"/>
      <c r="AH976" s="166">
        <f>IF(PMKAFAAPAYER[[#This Row],[ ]]="Payé",PMKAFAAPAYER[[#This Row],[20.02.2025]],0)</f>
        <v>0</v>
      </c>
      <c r="AI976" s="234"/>
      <c r="AJ976" s="176">
        <f>IF(PMKAFAAPAYER[[#This Row],[ ]]="Payé",PMKAFAAPAYER[[#This Row],[27.02.2025]],0)</f>
        <v>0</v>
      </c>
      <c r="AK976" s="47">
        <f t="shared" si="232"/>
        <v>0</v>
      </c>
      <c r="AL976" s="162"/>
      <c r="AM976" s="166">
        <f>IF(PMKAFAAPAYER[[#This Row],[ ]]="Payé",PMKAFAAPAYER[[#This Row],[05.03.2025]],0)</f>
        <v>0</v>
      </c>
      <c r="AN976" s="161"/>
      <c r="AO976" s="166">
        <f>IF(PMKAFAAPAYER[[#This Row],[ ]]="Payé",PMKAFAAPAYER[[#This Row],[12.03.2025]],0)</f>
        <v>0</v>
      </c>
      <c r="AP976" s="161"/>
      <c r="AQ976" s="166">
        <f>IF(PMKAFAAPAYER[[#This Row],[ ]]="Payé",PMKAFAAPAYER[[#This Row],[19.03.2025]],0)</f>
        <v>0</v>
      </c>
      <c r="AR976" s="161"/>
      <c r="AS976" s="176">
        <f>IF(PMKAFAAPAYER[[#This Row],[ ]]="Payé",PMKAFAAPAYER[[#This Row],[26.03.2025]],0)</f>
        <v>0</v>
      </c>
      <c r="AT976" s="17">
        <f t="shared" si="233"/>
        <v>0</v>
      </c>
      <c r="AU976" s="162"/>
      <c r="AV976" s="166">
        <f>IF(PMKAFAAPAYER[[#This Row],[ ]]="Payé",PMKAFAAPAYER[[#This Row],[02.04.2025]],0)</f>
        <v>0</v>
      </c>
      <c r="AW976" s="161"/>
      <c r="AX976" s="166">
        <f>IF(PMKAFAAPAYER[[#This Row],[ ]]="Payé",PMKAFAAPAYER[[#This Row],[09.04.2025]],0)</f>
        <v>0</v>
      </c>
      <c r="AY976" s="161"/>
      <c r="AZ976" s="166">
        <f>IF(PMKAFAAPAYER[[#This Row],[ ]]="Payé",PMKAFAAPAYER[[#This Row],[16.04.2025]],0)</f>
        <v>0</v>
      </c>
      <c r="BA976" s="161"/>
      <c r="BB976" s="166">
        <f>IF(PMKAFAAPAYER[[#This Row],[ ]]="Payé",PMKAFAAPAYER[[#This Row],[23.04.2025]],0)</f>
        <v>0</v>
      </c>
      <c r="BC976" s="161"/>
      <c r="BD976" s="176">
        <f>IF(PMKAFAAPAYER[[#This Row],[ ]]="Payé",PMKAFAAPAYER[[#This Row],[30.04.2025]],0)</f>
        <v>0</v>
      </c>
      <c r="BE976" s="18">
        <f t="shared" si="234"/>
        <v>0</v>
      </c>
      <c r="BF976" s="162"/>
      <c r="BG976" s="166">
        <f>IF(PMKAFAAPAYER[[#This Row],[ ]]="Payé",PMKAFAAPAYER[[#This Row],[07.05.2025]],0)</f>
        <v>0</v>
      </c>
      <c r="BH976" s="161"/>
      <c r="BI976" s="166">
        <f>IF(PMKAFAAPAYER[[#This Row],[ ]]="Payé",PMKAFAAPAYER[[#This Row],[14.05.2025]],0)</f>
        <v>0</v>
      </c>
      <c r="BJ976" s="161"/>
      <c r="BK976" s="166">
        <f>IF(PMKAFAAPAYER[[#This Row],[ ]]="Payé",PMKAFAAPAYER[[#This Row],[21.05.2025]],0)</f>
        <v>0</v>
      </c>
      <c r="BL976" s="161"/>
      <c r="BM976" s="176">
        <f>IF(PMKAFAAPAYER[[#This Row],[ ]]="Payé",PMKAFAAPAYER[[#This Row],[28.05.2025]],0)</f>
        <v>0</v>
      </c>
      <c r="BN976" s="17">
        <f t="shared" si="235"/>
        <v>0</v>
      </c>
      <c r="BO976" s="162"/>
      <c r="BP976" s="166">
        <f>IF(PMKAFAAPAYER[[#This Row],[ ]]="Payé",PMKAFAAPAYER[[#This Row],[04.06.2025]],0)</f>
        <v>0</v>
      </c>
      <c r="BQ976" s="161"/>
      <c r="BR976" s="166">
        <f>IF(PMKAFAAPAYER[[#This Row],[ ]]="Payé",PMKAFAAPAYER[[#This Row],[11.06.2025]],0)</f>
        <v>0</v>
      </c>
      <c r="BS976" s="161"/>
      <c r="BT976" s="166">
        <f>IF(PMKAFAAPAYER[[#This Row],[ ]]="Payé",PMKAFAAPAYER[[#This Row],[18.06.2025]],0)</f>
        <v>0</v>
      </c>
      <c r="BU976" s="161"/>
      <c r="BV976" s="176">
        <f>IF(PMKAFAAPAYER[[#This Row],[ ]]="Payé",PMKAFAAPAYER[[#This Row],[25.06.2025]],0)</f>
        <v>0</v>
      </c>
      <c r="BW976" s="18">
        <f t="shared" si="236"/>
        <v>0</v>
      </c>
      <c r="BX976" s="162"/>
      <c r="BY976" s="166">
        <f>IF(PMKAFAAPAYER[[#This Row],[ ]]="Payé",PMKAFAAPAYER[[#This Row],[02.07.2025]],0)</f>
        <v>0</v>
      </c>
      <c r="BZ976" s="161"/>
      <c r="CA976" s="166">
        <f>IF(PMKAFAAPAYER[[#This Row],[ ]]="Payé",PMKAFAAPAYER[[#This Row],[09.07.2025]],0)</f>
        <v>0</v>
      </c>
      <c r="CB976" s="161"/>
      <c r="CC976" s="166">
        <f>IF(PMKAFAAPAYER[[#This Row],[ ]]="Payé",PMKAFAAPAYER[[#This Row],[16.07.2025]],0)</f>
        <v>0</v>
      </c>
      <c r="CD976" s="161"/>
      <c r="CE976" s="166">
        <f>IF(PMKAFAAPAYER[[#This Row],[ ]]="Payé",PMKAFAAPAYER[[#This Row],[23.07.2025]],0)</f>
        <v>0</v>
      </c>
      <c r="CF976" s="161"/>
      <c r="CG976" s="176">
        <f>IF(PMKAFAAPAYER[[#This Row],[ ]]="Payé",PMKAFAAPAYER[[#This Row],[30.07.2025]],0)</f>
        <v>0</v>
      </c>
      <c r="CH976" s="17">
        <f t="shared" si="237"/>
        <v>0</v>
      </c>
      <c r="CI976" s="162"/>
      <c r="CJ976" s="166">
        <f>IF(PMKAFAAPAYER[[#This Row],[ ]]="Payé",PMKAFAAPAYER[[#This Row],[06.08.2025]],0)</f>
        <v>0</v>
      </c>
      <c r="CK976" s="161"/>
      <c r="CL976" s="166">
        <f>IF(PMKAFAAPAYER[[#This Row],[ ]]="Payé",PMKAFAAPAYER[[#This Row],[13.08.2025]],0)</f>
        <v>0</v>
      </c>
      <c r="CM976" s="161"/>
      <c r="CN976" s="166">
        <f>IF(PMKAFAAPAYER[[#This Row],[ ]]="Payé",PMKAFAAPAYER[[#This Row],[20.08.2025]],0)</f>
        <v>0</v>
      </c>
      <c r="CO976" s="161"/>
      <c r="CP976" s="176">
        <f>IF(PMKAFAAPAYER[[#This Row],[ ]]="Payé",PMKAFAAPAYER[[#This Row],[27.08.2025]],0)</f>
        <v>0</v>
      </c>
      <c r="CQ976" s="18">
        <f t="shared" si="238"/>
        <v>0</v>
      </c>
      <c r="CR976" s="162"/>
      <c r="CS976" s="166">
        <f>IF(PMKAFAAPAYER[[#This Row],[ ]]="Payé",PMKAFAAPAYER[[#This Row],[03.09.2025]],0)</f>
        <v>0</v>
      </c>
      <c r="CT976" s="161"/>
      <c r="CU976" s="166">
        <f>IF(PMKAFAAPAYER[[#This Row],[ ]]="Payé",PMKAFAAPAYER[[#This Row],[10.09.2025]],0)</f>
        <v>0</v>
      </c>
      <c r="CV976" s="161"/>
      <c r="CW976" s="166">
        <f>IF(PMKAFAAPAYER[[#This Row],[ ]]="Payé",PMKAFAAPAYER[[#This Row],[17.09.2025]],0)</f>
        <v>0</v>
      </c>
      <c r="CX976" s="161"/>
      <c r="CY976" s="176">
        <f>IF(PMKAFAAPAYER[[#This Row],[ ]]="Payé",PMKAFAAPAYER[[#This Row],[24.09.2025]],0)</f>
        <v>0</v>
      </c>
      <c r="CZ976" s="17">
        <f t="shared" si="239"/>
        <v>0</v>
      </c>
      <c r="DA976" s="162"/>
      <c r="DB976" s="166">
        <f>IF(PMKAFAAPAYER[[#This Row],[ ]]="Payé",PMKAFAAPAYER[[#This Row],[01.10.2025]],0)</f>
        <v>0</v>
      </c>
      <c r="DC976" s="161"/>
      <c r="DD976" s="166">
        <f>IF(PMKAFAAPAYER[[#This Row],[ ]]="Payé",PMKAFAAPAYER[[#This Row],[08.10.2025]],0)</f>
        <v>0</v>
      </c>
      <c r="DE976" s="161"/>
      <c r="DF976" s="166">
        <f>IF(PMKAFAAPAYER[[#This Row],[ ]]="Payé",PMKAFAAPAYER[[#This Row],[15.10.2025]],0)</f>
        <v>0</v>
      </c>
      <c r="DG976" s="161"/>
      <c r="DH976" s="166">
        <f>IF(PMKAFAAPAYER[[#This Row],[ ]]="Payé",PMKAFAAPAYER[[#This Row],[22.10.2025]],0)</f>
        <v>0</v>
      </c>
      <c r="DI976" s="161"/>
      <c r="DJ976" s="176">
        <f>IF(PMKAFAAPAYER[[#This Row],[ ]]="Payé",PMKAFAAPAYER[[#This Row],[29.10.2025]],0)</f>
        <v>0</v>
      </c>
      <c r="DK976" s="18">
        <f t="shared" si="240"/>
        <v>0</v>
      </c>
      <c r="DL976" s="162"/>
      <c r="DM976" s="166">
        <f>IF(PMKAFAAPAYER[[#This Row],[ ]]="Payé",PMKAFAAPAYER[[#This Row],[05.11.2025]],0)</f>
        <v>0</v>
      </c>
      <c r="DN976" s="161"/>
      <c r="DO976" s="166">
        <f>IF(PMKAFAAPAYER[[#This Row],[ ]]="Payé",PMKAFAAPAYER[[#This Row],[12.11.2025]],0)</f>
        <v>0</v>
      </c>
      <c r="DP976" s="161"/>
      <c r="DQ976" s="166">
        <f>IF(PMKAFAAPAYER[[#This Row],[ ]]="Payé",PMKAFAAPAYER[[#This Row],[19.11.2025]],0)</f>
        <v>0</v>
      </c>
      <c r="DR976" s="161"/>
      <c r="DS976" s="176">
        <f>IF(PMKAFAAPAYER[[#This Row],[ ]]="Payé",PMKAFAAPAYER[[#This Row],[26.11.2025]],0)</f>
        <v>0</v>
      </c>
      <c r="DT976" s="17">
        <f t="shared" si="241"/>
        <v>0</v>
      </c>
      <c r="DU976" s="162"/>
      <c r="DV976" s="166">
        <f>IF(PMKAFAAPAYER[[#This Row],[ ]]="Payé",PMKAFAAPAYER[[#This Row],[03.12.2025]],0)</f>
        <v>0</v>
      </c>
      <c r="DW976" s="161"/>
      <c r="DX976" s="166">
        <f>IF(PMKAFAAPAYER[[#This Row],[ ]]="Payé",PMKAFAAPAYER[[#This Row],[10.12.2025]],0)</f>
        <v>0</v>
      </c>
      <c r="DY976" s="161"/>
      <c r="DZ976" s="166">
        <f>IF(PMKAFAAPAYER[[#This Row],[ ]]="Payé",PMKAFAAPAYER[[#This Row],[17.12.2025]],0)</f>
        <v>0</v>
      </c>
      <c r="EA976" s="161"/>
      <c r="EB976" s="166">
        <f>IF(PMKAFAAPAYER[[#This Row],[ ]]="Payé",PMKAFAAPAYER[[#This Row],[24.12.2025]],0)</f>
        <v>0</v>
      </c>
      <c r="EC976" s="161"/>
      <c r="ED976" s="176">
        <f>IF(PMKAFAAPAYER[[#This Row],[ ]]="Payé",PMKAFAAPAYER[[#This Row],[31.12.2025]],0)</f>
        <v>0</v>
      </c>
      <c r="EE976" s="18">
        <f t="shared" si="242"/>
        <v>0</v>
      </c>
      <c r="EF976" s="11">
        <f t="shared" si="243"/>
        <v>0</v>
      </c>
      <c r="EG976" s="16">
        <f>+PMKAFAAPAYER[[#This Row],[CHF]]-PMKAFAAPAYER[[#This Row],[T2025]]</f>
        <v>0</v>
      </c>
    </row>
    <row r="977" spans="1:137" x14ac:dyDescent="0.3">
      <c r="A977" s="9">
        <f t="shared" si="244"/>
        <v>972</v>
      </c>
      <c r="B977" s="250"/>
      <c r="C977" s="251"/>
      <c r="D977" s="252"/>
      <c r="E977" s="253"/>
      <c r="F977" s="265">
        <f t="shared" si="230"/>
        <v>0</v>
      </c>
      <c r="G977" s="254"/>
      <c r="H977" s="257"/>
      <c r="I977" s="256"/>
      <c r="J977" s="14"/>
      <c r="K977" s="14"/>
      <c r="L977" s="14"/>
      <c r="N977" s="15"/>
      <c r="P977" s="258"/>
      <c r="Q977" s="259"/>
      <c r="R977" s="260"/>
      <c r="S977" s="166">
        <f>IF(PMKAFAAPAYER[[#This Row],[ ]]="Payé",PMKAFAAPAYER[[#This Row],[02.01.2025]],0)</f>
        <v>0</v>
      </c>
      <c r="T977" s="234"/>
      <c r="U977" s="166">
        <f>IF(PMKAFAAPAYER[[#This Row],[ ]]="Payé",PMKAFAAPAYER[[#This Row],[09.01.2025]],0)</f>
        <v>0</v>
      </c>
      <c r="V977" s="234"/>
      <c r="W977" s="166">
        <f>IF(PMKAFAAPAYER[[#This Row],[ ]]="Payé",PMKAFAAPAYER[[#This Row],[16.01.2025]],0)</f>
        <v>0</v>
      </c>
      <c r="X977" s="234"/>
      <c r="Y977" s="166">
        <f>IF(PMKAFAAPAYER[[#This Row],[ ]]="Payé",PMKAFAAPAYER[[#This Row],[23.01.2025]],0)</f>
        <v>0</v>
      </c>
      <c r="Z977" s="234"/>
      <c r="AA977" s="176">
        <f>IF(PMKAFAAPAYER[[#This Row],[ ]]="Payé",PMKAFAAPAYER[[#This Row],[30.01.2025]],0)</f>
        <v>0</v>
      </c>
      <c r="AB977" s="32">
        <f t="shared" si="231"/>
        <v>0</v>
      </c>
      <c r="AC977" s="234"/>
      <c r="AD977" s="166">
        <f>IF(PMKAFAAPAYER[[#This Row],[ ]]="Payé",PMKAFAAPAYER[[#This Row],[06.02.2025]],0)</f>
        <v>0</v>
      </c>
      <c r="AE977" s="234"/>
      <c r="AF977" s="166">
        <f>IF(PMKAFAAPAYER[[#This Row],[ ]]="Payé",PMKAFAAPAYER[[#This Row],[13.02.2025]],0)</f>
        <v>0</v>
      </c>
      <c r="AG977" s="234"/>
      <c r="AH977" s="166">
        <f>IF(PMKAFAAPAYER[[#This Row],[ ]]="Payé",PMKAFAAPAYER[[#This Row],[20.02.2025]],0)</f>
        <v>0</v>
      </c>
      <c r="AI977" s="234"/>
      <c r="AJ977" s="176">
        <f>IF(PMKAFAAPAYER[[#This Row],[ ]]="Payé",PMKAFAAPAYER[[#This Row],[27.02.2025]],0)</f>
        <v>0</v>
      </c>
      <c r="AK977" s="47">
        <f t="shared" si="232"/>
        <v>0</v>
      </c>
      <c r="AL977" s="162"/>
      <c r="AM977" s="166">
        <f>IF(PMKAFAAPAYER[[#This Row],[ ]]="Payé",PMKAFAAPAYER[[#This Row],[05.03.2025]],0)</f>
        <v>0</v>
      </c>
      <c r="AN977" s="161"/>
      <c r="AO977" s="166">
        <f>IF(PMKAFAAPAYER[[#This Row],[ ]]="Payé",PMKAFAAPAYER[[#This Row],[12.03.2025]],0)</f>
        <v>0</v>
      </c>
      <c r="AP977" s="161"/>
      <c r="AQ977" s="166">
        <f>IF(PMKAFAAPAYER[[#This Row],[ ]]="Payé",PMKAFAAPAYER[[#This Row],[19.03.2025]],0)</f>
        <v>0</v>
      </c>
      <c r="AR977" s="161"/>
      <c r="AS977" s="176">
        <f>IF(PMKAFAAPAYER[[#This Row],[ ]]="Payé",PMKAFAAPAYER[[#This Row],[26.03.2025]],0)</f>
        <v>0</v>
      </c>
      <c r="AT977" s="17">
        <f t="shared" si="233"/>
        <v>0</v>
      </c>
      <c r="AU977" s="162"/>
      <c r="AV977" s="166">
        <f>IF(PMKAFAAPAYER[[#This Row],[ ]]="Payé",PMKAFAAPAYER[[#This Row],[02.04.2025]],0)</f>
        <v>0</v>
      </c>
      <c r="AW977" s="161"/>
      <c r="AX977" s="166">
        <f>IF(PMKAFAAPAYER[[#This Row],[ ]]="Payé",PMKAFAAPAYER[[#This Row],[09.04.2025]],0)</f>
        <v>0</v>
      </c>
      <c r="AY977" s="161"/>
      <c r="AZ977" s="166">
        <f>IF(PMKAFAAPAYER[[#This Row],[ ]]="Payé",PMKAFAAPAYER[[#This Row],[16.04.2025]],0)</f>
        <v>0</v>
      </c>
      <c r="BA977" s="161"/>
      <c r="BB977" s="166">
        <f>IF(PMKAFAAPAYER[[#This Row],[ ]]="Payé",PMKAFAAPAYER[[#This Row],[23.04.2025]],0)</f>
        <v>0</v>
      </c>
      <c r="BC977" s="161"/>
      <c r="BD977" s="176">
        <f>IF(PMKAFAAPAYER[[#This Row],[ ]]="Payé",PMKAFAAPAYER[[#This Row],[30.04.2025]],0)</f>
        <v>0</v>
      </c>
      <c r="BE977" s="18">
        <f t="shared" si="234"/>
        <v>0</v>
      </c>
      <c r="BF977" s="162"/>
      <c r="BG977" s="166">
        <f>IF(PMKAFAAPAYER[[#This Row],[ ]]="Payé",PMKAFAAPAYER[[#This Row],[07.05.2025]],0)</f>
        <v>0</v>
      </c>
      <c r="BH977" s="161"/>
      <c r="BI977" s="166">
        <f>IF(PMKAFAAPAYER[[#This Row],[ ]]="Payé",PMKAFAAPAYER[[#This Row],[14.05.2025]],0)</f>
        <v>0</v>
      </c>
      <c r="BJ977" s="161"/>
      <c r="BK977" s="166">
        <f>IF(PMKAFAAPAYER[[#This Row],[ ]]="Payé",PMKAFAAPAYER[[#This Row],[21.05.2025]],0)</f>
        <v>0</v>
      </c>
      <c r="BL977" s="161"/>
      <c r="BM977" s="176">
        <f>IF(PMKAFAAPAYER[[#This Row],[ ]]="Payé",PMKAFAAPAYER[[#This Row],[28.05.2025]],0)</f>
        <v>0</v>
      </c>
      <c r="BN977" s="17">
        <f t="shared" si="235"/>
        <v>0</v>
      </c>
      <c r="BO977" s="162"/>
      <c r="BP977" s="166">
        <f>IF(PMKAFAAPAYER[[#This Row],[ ]]="Payé",PMKAFAAPAYER[[#This Row],[04.06.2025]],0)</f>
        <v>0</v>
      </c>
      <c r="BQ977" s="161"/>
      <c r="BR977" s="166">
        <f>IF(PMKAFAAPAYER[[#This Row],[ ]]="Payé",PMKAFAAPAYER[[#This Row],[11.06.2025]],0)</f>
        <v>0</v>
      </c>
      <c r="BS977" s="161"/>
      <c r="BT977" s="166">
        <f>IF(PMKAFAAPAYER[[#This Row],[ ]]="Payé",PMKAFAAPAYER[[#This Row],[18.06.2025]],0)</f>
        <v>0</v>
      </c>
      <c r="BU977" s="161"/>
      <c r="BV977" s="176">
        <f>IF(PMKAFAAPAYER[[#This Row],[ ]]="Payé",PMKAFAAPAYER[[#This Row],[25.06.2025]],0)</f>
        <v>0</v>
      </c>
      <c r="BW977" s="18">
        <f t="shared" si="236"/>
        <v>0</v>
      </c>
      <c r="BX977" s="162"/>
      <c r="BY977" s="166">
        <f>IF(PMKAFAAPAYER[[#This Row],[ ]]="Payé",PMKAFAAPAYER[[#This Row],[02.07.2025]],0)</f>
        <v>0</v>
      </c>
      <c r="BZ977" s="161"/>
      <c r="CA977" s="166">
        <f>IF(PMKAFAAPAYER[[#This Row],[ ]]="Payé",PMKAFAAPAYER[[#This Row],[09.07.2025]],0)</f>
        <v>0</v>
      </c>
      <c r="CB977" s="161"/>
      <c r="CC977" s="166">
        <f>IF(PMKAFAAPAYER[[#This Row],[ ]]="Payé",PMKAFAAPAYER[[#This Row],[16.07.2025]],0)</f>
        <v>0</v>
      </c>
      <c r="CD977" s="161"/>
      <c r="CE977" s="166">
        <f>IF(PMKAFAAPAYER[[#This Row],[ ]]="Payé",PMKAFAAPAYER[[#This Row],[23.07.2025]],0)</f>
        <v>0</v>
      </c>
      <c r="CF977" s="161"/>
      <c r="CG977" s="176">
        <f>IF(PMKAFAAPAYER[[#This Row],[ ]]="Payé",PMKAFAAPAYER[[#This Row],[30.07.2025]],0)</f>
        <v>0</v>
      </c>
      <c r="CH977" s="17">
        <f t="shared" si="237"/>
        <v>0</v>
      </c>
      <c r="CI977" s="162"/>
      <c r="CJ977" s="166">
        <f>IF(PMKAFAAPAYER[[#This Row],[ ]]="Payé",PMKAFAAPAYER[[#This Row],[06.08.2025]],0)</f>
        <v>0</v>
      </c>
      <c r="CK977" s="161"/>
      <c r="CL977" s="166">
        <f>IF(PMKAFAAPAYER[[#This Row],[ ]]="Payé",PMKAFAAPAYER[[#This Row],[13.08.2025]],0)</f>
        <v>0</v>
      </c>
      <c r="CM977" s="161"/>
      <c r="CN977" s="166">
        <f>IF(PMKAFAAPAYER[[#This Row],[ ]]="Payé",PMKAFAAPAYER[[#This Row],[20.08.2025]],0)</f>
        <v>0</v>
      </c>
      <c r="CO977" s="161"/>
      <c r="CP977" s="176">
        <f>IF(PMKAFAAPAYER[[#This Row],[ ]]="Payé",PMKAFAAPAYER[[#This Row],[27.08.2025]],0)</f>
        <v>0</v>
      </c>
      <c r="CQ977" s="18">
        <f t="shared" si="238"/>
        <v>0</v>
      </c>
      <c r="CR977" s="162"/>
      <c r="CS977" s="166">
        <f>IF(PMKAFAAPAYER[[#This Row],[ ]]="Payé",PMKAFAAPAYER[[#This Row],[03.09.2025]],0)</f>
        <v>0</v>
      </c>
      <c r="CT977" s="161"/>
      <c r="CU977" s="166">
        <f>IF(PMKAFAAPAYER[[#This Row],[ ]]="Payé",PMKAFAAPAYER[[#This Row],[10.09.2025]],0)</f>
        <v>0</v>
      </c>
      <c r="CV977" s="161"/>
      <c r="CW977" s="166">
        <f>IF(PMKAFAAPAYER[[#This Row],[ ]]="Payé",PMKAFAAPAYER[[#This Row],[17.09.2025]],0)</f>
        <v>0</v>
      </c>
      <c r="CX977" s="161"/>
      <c r="CY977" s="176">
        <f>IF(PMKAFAAPAYER[[#This Row],[ ]]="Payé",PMKAFAAPAYER[[#This Row],[24.09.2025]],0)</f>
        <v>0</v>
      </c>
      <c r="CZ977" s="17">
        <f t="shared" si="239"/>
        <v>0</v>
      </c>
      <c r="DA977" s="162"/>
      <c r="DB977" s="166">
        <f>IF(PMKAFAAPAYER[[#This Row],[ ]]="Payé",PMKAFAAPAYER[[#This Row],[01.10.2025]],0)</f>
        <v>0</v>
      </c>
      <c r="DC977" s="161"/>
      <c r="DD977" s="166">
        <f>IF(PMKAFAAPAYER[[#This Row],[ ]]="Payé",PMKAFAAPAYER[[#This Row],[08.10.2025]],0)</f>
        <v>0</v>
      </c>
      <c r="DE977" s="161"/>
      <c r="DF977" s="166">
        <f>IF(PMKAFAAPAYER[[#This Row],[ ]]="Payé",PMKAFAAPAYER[[#This Row],[15.10.2025]],0)</f>
        <v>0</v>
      </c>
      <c r="DG977" s="161"/>
      <c r="DH977" s="166">
        <f>IF(PMKAFAAPAYER[[#This Row],[ ]]="Payé",PMKAFAAPAYER[[#This Row],[22.10.2025]],0)</f>
        <v>0</v>
      </c>
      <c r="DI977" s="161"/>
      <c r="DJ977" s="176">
        <f>IF(PMKAFAAPAYER[[#This Row],[ ]]="Payé",PMKAFAAPAYER[[#This Row],[29.10.2025]],0)</f>
        <v>0</v>
      </c>
      <c r="DK977" s="18">
        <f t="shared" si="240"/>
        <v>0</v>
      </c>
      <c r="DL977" s="162"/>
      <c r="DM977" s="166">
        <f>IF(PMKAFAAPAYER[[#This Row],[ ]]="Payé",PMKAFAAPAYER[[#This Row],[05.11.2025]],0)</f>
        <v>0</v>
      </c>
      <c r="DN977" s="161"/>
      <c r="DO977" s="166">
        <f>IF(PMKAFAAPAYER[[#This Row],[ ]]="Payé",PMKAFAAPAYER[[#This Row],[12.11.2025]],0)</f>
        <v>0</v>
      </c>
      <c r="DP977" s="161"/>
      <c r="DQ977" s="166">
        <f>IF(PMKAFAAPAYER[[#This Row],[ ]]="Payé",PMKAFAAPAYER[[#This Row],[19.11.2025]],0)</f>
        <v>0</v>
      </c>
      <c r="DR977" s="161"/>
      <c r="DS977" s="176">
        <f>IF(PMKAFAAPAYER[[#This Row],[ ]]="Payé",PMKAFAAPAYER[[#This Row],[26.11.2025]],0)</f>
        <v>0</v>
      </c>
      <c r="DT977" s="17">
        <f t="shared" si="241"/>
        <v>0</v>
      </c>
      <c r="DU977" s="162"/>
      <c r="DV977" s="166">
        <f>IF(PMKAFAAPAYER[[#This Row],[ ]]="Payé",PMKAFAAPAYER[[#This Row],[03.12.2025]],0)</f>
        <v>0</v>
      </c>
      <c r="DW977" s="161"/>
      <c r="DX977" s="166">
        <f>IF(PMKAFAAPAYER[[#This Row],[ ]]="Payé",PMKAFAAPAYER[[#This Row],[10.12.2025]],0)</f>
        <v>0</v>
      </c>
      <c r="DY977" s="161"/>
      <c r="DZ977" s="166">
        <f>IF(PMKAFAAPAYER[[#This Row],[ ]]="Payé",PMKAFAAPAYER[[#This Row],[17.12.2025]],0)</f>
        <v>0</v>
      </c>
      <c r="EA977" s="161"/>
      <c r="EB977" s="166">
        <f>IF(PMKAFAAPAYER[[#This Row],[ ]]="Payé",PMKAFAAPAYER[[#This Row],[24.12.2025]],0)</f>
        <v>0</v>
      </c>
      <c r="EC977" s="161"/>
      <c r="ED977" s="176">
        <f>IF(PMKAFAAPAYER[[#This Row],[ ]]="Payé",PMKAFAAPAYER[[#This Row],[31.12.2025]],0)</f>
        <v>0</v>
      </c>
      <c r="EE977" s="18">
        <f t="shared" si="242"/>
        <v>0</v>
      </c>
      <c r="EF977" s="11">
        <f t="shared" si="243"/>
        <v>0</v>
      </c>
      <c r="EG977" s="16">
        <f>+PMKAFAAPAYER[[#This Row],[CHF]]-PMKAFAAPAYER[[#This Row],[T2025]]</f>
        <v>0</v>
      </c>
    </row>
    <row r="978" spans="1:137" x14ac:dyDescent="0.3">
      <c r="A978" s="9">
        <f t="shared" si="244"/>
        <v>973</v>
      </c>
      <c r="B978" s="250"/>
      <c r="C978" s="251"/>
      <c r="D978" s="252"/>
      <c r="E978" s="253"/>
      <c r="F978" s="265">
        <f t="shared" si="230"/>
        <v>0</v>
      </c>
      <c r="G978" s="254"/>
      <c r="H978" s="257"/>
      <c r="I978" s="256"/>
      <c r="J978" s="14"/>
      <c r="K978" s="14"/>
      <c r="L978" s="14"/>
      <c r="N978" s="15"/>
      <c r="P978" s="258"/>
      <c r="Q978" s="259"/>
      <c r="R978" s="260"/>
      <c r="S978" s="166">
        <f>IF(PMKAFAAPAYER[[#This Row],[ ]]="Payé",PMKAFAAPAYER[[#This Row],[02.01.2025]],0)</f>
        <v>0</v>
      </c>
      <c r="T978" s="234"/>
      <c r="U978" s="166">
        <f>IF(PMKAFAAPAYER[[#This Row],[ ]]="Payé",PMKAFAAPAYER[[#This Row],[09.01.2025]],0)</f>
        <v>0</v>
      </c>
      <c r="V978" s="234"/>
      <c r="W978" s="166">
        <f>IF(PMKAFAAPAYER[[#This Row],[ ]]="Payé",PMKAFAAPAYER[[#This Row],[16.01.2025]],0)</f>
        <v>0</v>
      </c>
      <c r="X978" s="234"/>
      <c r="Y978" s="166">
        <f>IF(PMKAFAAPAYER[[#This Row],[ ]]="Payé",PMKAFAAPAYER[[#This Row],[23.01.2025]],0)</f>
        <v>0</v>
      </c>
      <c r="Z978" s="234"/>
      <c r="AA978" s="176">
        <f>IF(PMKAFAAPAYER[[#This Row],[ ]]="Payé",PMKAFAAPAYER[[#This Row],[30.01.2025]],0)</f>
        <v>0</v>
      </c>
      <c r="AB978" s="32">
        <f t="shared" si="231"/>
        <v>0</v>
      </c>
      <c r="AC978" s="234"/>
      <c r="AD978" s="166">
        <f>IF(PMKAFAAPAYER[[#This Row],[ ]]="Payé",PMKAFAAPAYER[[#This Row],[06.02.2025]],0)</f>
        <v>0</v>
      </c>
      <c r="AE978" s="234"/>
      <c r="AF978" s="166">
        <f>IF(PMKAFAAPAYER[[#This Row],[ ]]="Payé",PMKAFAAPAYER[[#This Row],[13.02.2025]],0)</f>
        <v>0</v>
      </c>
      <c r="AG978" s="234"/>
      <c r="AH978" s="166">
        <f>IF(PMKAFAAPAYER[[#This Row],[ ]]="Payé",PMKAFAAPAYER[[#This Row],[20.02.2025]],0)</f>
        <v>0</v>
      </c>
      <c r="AI978" s="234"/>
      <c r="AJ978" s="176">
        <f>IF(PMKAFAAPAYER[[#This Row],[ ]]="Payé",PMKAFAAPAYER[[#This Row],[27.02.2025]],0)</f>
        <v>0</v>
      </c>
      <c r="AK978" s="47">
        <f t="shared" si="232"/>
        <v>0</v>
      </c>
      <c r="AL978" s="162"/>
      <c r="AM978" s="166">
        <f>IF(PMKAFAAPAYER[[#This Row],[ ]]="Payé",PMKAFAAPAYER[[#This Row],[05.03.2025]],0)</f>
        <v>0</v>
      </c>
      <c r="AN978" s="161"/>
      <c r="AO978" s="166">
        <f>IF(PMKAFAAPAYER[[#This Row],[ ]]="Payé",PMKAFAAPAYER[[#This Row],[12.03.2025]],0)</f>
        <v>0</v>
      </c>
      <c r="AP978" s="161"/>
      <c r="AQ978" s="166">
        <f>IF(PMKAFAAPAYER[[#This Row],[ ]]="Payé",PMKAFAAPAYER[[#This Row],[19.03.2025]],0)</f>
        <v>0</v>
      </c>
      <c r="AR978" s="161"/>
      <c r="AS978" s="176">
        <f>IF(PMKAFAAPAYER[[#This Row],[ ]]="Payé",PMKAFAAPAYER[[#This Row],[26.03.2025]],0)</f>
        <v>0</v>
      </c>
      <c r="AT978" s="17">
        <f t="shared" si="233"/>
        <v>0</v>
      </c>
      <c r="AU978" s="162"/>
      <c r="AV978" s="166">
        <f>IF(PMKAFAAPAYER[[#This Row],[ ]]="Payé",PMKAFAAPAYER[[#This Row],[02.04.2025]],0)</f>
        <v>0</v>
      </c>
      <c r="AW978" s="161"/>
      <c r="AX978" s="166">
        <f>IF(PMKAFAAPAYER[[#This Row],[ ]]="Payé",PMKAFAAPAYER[[#This Row],[09.04.2025]],0)</f>
        <v>0</v>
      </c>
      <c r="AY978" s="161"/>
      <c r="AZ978" s="166">
        <f>IF(PMKAFAAPAYER[[#This Row],[ ]]="Payé",PMKAFAAPAYER[[#This Row],[16.04.2025]],0)</f>
        <v>0</v>
      </c>
      <c r="BA978" s="161"/>
      <c r="BB978" s="166">
        <f>IF(PMKAFAAPAYER[[#This Row],[ ]]="Payé",PMKAFAAPAYER[[#This Row],[23.04.2025]],0)</f>
        <v>0</v>
      </c>
      <c r="BC978" s="161"/>
      <c r="BD978" s="176">
        <f>IF(PMKAFAAPAYER[[#This Row],[ ]]="Payé",PMKAFAAPAYER[[#This Row],[30.04.2025]],0)</f>
        <v>0</v>
      </c>
      <c r="BE978" s="18">
        <f t="shared" si="234"/>
        <v>0</v>
      </c>
      <c r="BF978" s="162"/>
      <c r="BG978" s="166">
        <f>IF(PMKAFAAPAYER[[#This Row],[ ]]="Payé",PMKAFAAPAYER[[#This Row],[07.05.2025]],0)</f>
        <v>0</v>
      </c>
      <c r="BH978" s="161"/>
      <c r="BI978" s="166">
        <f>IF(PMKAFAAPAYER[[#This Row],[ ]]="Payé",PMKAFAAPAYER[[#This Row],[14.05.2025]],0)</f>
        <v>0</v>
      </c>
      <c r="BJ978" s="161"/>
      <c r="BK978" s="166">
        <f>IF(PMKAFAAPAYER[[#This Row],[ ]]="Payé",PMKAFAAPAYER[[#This Row],[21.05.2025]],0)</f>
        <v>0</v>
      </c>
      <c r="BL978" s="161"/>
      <c r="BM978" s="176">
        <f>IF(PMKAFAAPAYER[[#This Row],[ ]]="Payé",PMKAFAAPAYER[[#This Row],[28.05.2025]],0)</f>
        <v>0</v>
      </c>
      <c r="BN978" s="17">
        <f t="shared" si="235"/>
        <v>0</v>
      </c>
      <c r="BO978" s="162"/>
      <c r="BP978" s="166">
        <f>IF(PMKAFAAPAYER[[#This Row],[ ]]="Payé",PMKAFAAPAYER[[#This Row],[04.06.2025]],0)</f>
        <v>0</v>
      </c>
      <c r="BQ978" s="161"/>
      <c r="BR978" s="166">
        <f>IF(PMKAFAAPAYER[[#This Row],[ ]]="Payé",PMKAFAAPAYER[[#This Row],[11.06.2025]],0)</f>
        <v>0</v>
      </c>
      <c r="BS978" s="161"/>
      <c r="BT978" s="166">
        <f>IF(PMKAFAAPAYER[[#This Row],[ ]]="Payé",PMKAFAAPAYER[[#This Row],[18.06.2025]],0)</f>
        <v>0</v>
      </c>
      <c r="BU978" s="161"/>
      <c r="BV978" s="176">
        <f>IF(PMKAFAAPAYER[[#This Row],[ ]]="Payé",PMKAFAAPAYER[[#This Row],[25.06.2025]],0)</f>
        <v>0</v>
      </c>
      <c r="BW978" s="18">
        <f t="shared" si="236"/>
        <v>0</v>
      </c>
      <c r="BX978" s="162"/>
      <c r="BY978" s="166">
        <f>IF(PMKAFAAPAYER[[#This Row],[ ]]="Payé",PMKAFAAPAYER[[#This Row],[02.07.2025]],0)</f>
        <v>0</v>
      </c>
      <c r="BZ978" s="161"/>
      <c r="CA978" s="166">
        <f>IF(PMKAFAAPAYER[[#This Row],[ ]]="Payé",PMKAFAAPAYER[[#This Row],[09.07.2025]],0)</f>
        <v>0</v>
      </c>
      <c r="CB978" s="161"/>
      <c r="CC978" s="166">
        <f>IF(PMKAFAAPAYER[[#This Row],[ ]]="Payé",PMKAFAAPAYER[[#This Row],[16.07.2025]],0)</f>
        <v>0</v>
      </c>
      <c r="CD978" s="161"/>
      <c r="CE978" s="166">
        <f>IF(PMKAFAAPAYER[[#This Row],[ ]]="Payé",PMKAFAAPAYER[[#This Row],[23.07.2025]],0)</f>
        <v>0</v>
      </c>
      <c r="CF978" s="161"/>
      <c r="CG978" s="176">
        <f>IF(PMKAFAAPAYER[[#This Row],[ ]]="Payé",PMKAFAAPAYER[[#This Row],[30.07.2025]],0)</f>
        <v>0</v>
      </c>
      <c r="CH978" s="17">
        <f t="shared" si="237"/>
        <v>0</v>
      </c>
      <c r="CI978" s="162"/>
      <c r="CJ978" s="166">
        <f>IF(PMKAFAAPAYER[[#This Row],[ ]]="Payé",PMKAFAAPAYER[[#This Row],[06.08.2025]],0)</f>
        <v>0</v>
      </c>
      <c r="CK978" s="161"/>
      <c r="CL978" s="166">
        <f>IF(PMKAFAAPAYER[[#This Row],[ ]]="Payé",PMKAFAAPAYER[[#This Row],[13.08.2025]],0)</f>
        <v>0</v>
      </c>
      <c r="CM978" s="161"/>
      <c r="CN978" s="166">
        <f>IF(PMKAFAAPAYER[[#This Row],[ ]]="Payé",PMKAFAAPAYER[[#This Row],[20.08.2025]],0)</f>
        <v>0</v>
      </c>
      <c r="CO978" s="161"/>
      <c r="CP978" s="176">
        <f>IF(PMKAFAAPAYER[[#This Row],[ ]]="Payé",PMKAFAAPAYER[[#This Row],[27.08.2025]],0)</f>
        <v>0</v>
      </c>
      <c r="CQ978" s="18">
        <f t="shared" si="238"/>
        <v>0</v>
      </c>
      <c r="CR978" s="162"/>
      <c r="CS978" s="166">
        <f>IF(PMKAFAAPAYER[[#This Row],[ ]]="Payé",PMKAFAAPAYER[[#This Row],[03.09.2025]],0)</f>
        <v>0</v>
      </c>
      <c r="CT978" s="161"/>
      <c r="CU978" s="166">
        <f>IF(PMKAFAAPAYER[[#This Row],[ ]]="Payé",PMKAFAAPAYER[[#This Row],[10.09.2025]],0)</f>
        <v>0</v>
      </c>
      <c r="CV978" s="161"/>
      <c r="CW978" s="166">
        <f>IF(PMKAFAAPAYER[[#This Row],[ ]]="Payé",PMKAFAAPAYER[[#This Row],[17.09.2025]],0)</f>
        <v>0</v>
      </c>
      <c r="CX978" s="161"/>
      <c r="CY978" s="176">
        <f>IF(PMKAFAAPAYER[[#This Row],[ ]]="Payé",PMKAFAAPAYER[[#This Row],[24.09.2025]],0)</f>
        <v>0</v>
      </c>
      <c r="CZ978" s="17">
        <f t="shared" si="239"/>
        <v>0</v>
      </c>
      <c r="DA978" s="162"/>
      <c r="DB978" s="166">
        <f>IF(PMKAFAAPAYER[[#This Row],[ ]]="Payé",PMKAFAAPAYER[[#This Row],[01.10.2025]],0)</f>
        <v>0</v>
      </c>
      <c r="DC978" s="161"/>
      <c r="DD978" s="166">
        <f>IF(PMKAFAAPAYER[[#This Row],[ ]]="Payé",PMKAFAAPAYER[[#This Row],[08.10.2025]],0)</f>
        <v>0</v>
      </c>
      <c r="DE978" s="161"/>
      <c r="DF978" s="166">
        <f>IF(PMKAFAAPAYER[[#This Row],[ ]]="Payé",PMKAFAAPAYER[[#This Row],[15.10.2025]],0)</f>
        <v>0</v>
      </c>
      <c r="DG978" s="161"/>
      <c r="DH978" s="166">
        <f>IF(PMKAFAAPAYER[[#This Row],[ ]]="Payé",PMKAFAAPAYER[[#This Row],[22.10.2025]],0)</f>
        <v>0</v>
      </c>
      <c r="DI978" s="161"/>
      <c r="DJ978" s="176">
        <f>IF(PMKAFAAPAYER[[#This Row],[ ]]="Payé",PMKAFAAPAYER[[#This Row],[29.10.2025]],0)</f>
        <v>0</v>
      </c>
      <c r="DK978" s="18">
        <f t="shared" si="240"/>
        <v>0</v>
      </c>
      <c r="DL978" s="162"/>
      <c r="DM978" s="166">
        <f>IF(PMKAFAAPAYER[[#This Row],[ ]]="Payé",PMKAFAAPAYER[[#This Row],[05.11.2025]],0)</f>
        <v>0</v>
      </c>
      <c r="DN978" s="161"/>
      <c r="DO978" s="166">
        <f>IF(PMKAFAAPAYER[[#This Row],[ ]]="Payé",PMKAFAAPAYER[[#This Row],[12.11.2025]],0)</f>
        <v>0</v>
      </c>
      <c r="DP978" s="161"/>
      <c r="DQ978" s="166">
        <f>IF(PMKAFAAPAYER[[#This Row],[ ]]="Payé",PMKAFAAPAYER[[#This Row],[19.11.2025]],0)</f>
        <v>0</v>
      </c>
      <c r="DR978" s="161"/>
      <c r="DS978" s="176">
        <f>IF(PMKAFAAPAYER[[#This Row],[ ]]="Payé",PMKAFAAPAYER[[#This Row],[26.11.2025]],0)</f>
        <v>0</v>
      </c>
      <c r="DT978" s="17">
        <f t="shared" si="241"/>
        <v>0</v>
      </c>
      <c r="DU978" s="162"/>
      <c r="DV978" s="166">
        <f>IF(PMKAFAAPAYER[[#This Row],[ ]]="Payé",PMKAFAAPAYER[[#This Row],[03.12.2025]],0)</f>
        <v>0</v>
      </c>
      <c r="DW978" s="161"/>
      <c r="DX978" s="166">
        <f>IF(PMKAFAAPAYER[[#This Row],[ ]]="Payé",PMKAFAAPAYER[[#This Row],[10.12.2025]],0)</f>
        <v>0</v>
      </c>
      <c r="DY978" s="161"/>
      <c r="DZ978" s="166">
        <f>IF(PMKAFAAPAYER[[#This Row],[ ]]="Payé",PMKAFAAPAYER[[#This Row],[17.12.2025]],0)</f>
        <v>0</v>
      </c>
      <c r="EA978" s="161"/>
      <c r="EB978" s="166">
        <f>IF(PMKAFAAPAYER[[#This Row],[ ]]="Payé",PMKAFAAPAYER[[#This Row],[24.12.2025]],0)</f>
        <v>0</v>
      </c>
      <c r="EC978" s="161"/>
      <c r="ED978" s="176">
        <f>IF(PMKAFAAPAYER[[#This Row],[ ]]="Payé",PMKAFAAPAYER[[#This Row],[31.12.2025]],0)</f>
        <v>0</v>
      </c>
      <c r="EE978" s="18">
        <f t="shared" si="242"/>
        <v>0</v>
      </c>
      <c r="EF978" s="11">
        <f t="shared" si="243"/>
        <v>0</v>
      </c>
      <c r="EG978" s="16">
        <f>+PMKAFAAPAYER[[#This Row],[CHF]]-PMKAFAAPAYER[[#This Row],[T2025]]</f>
        <v>0</v>
      </c>
    </row>
    <row r="979" spans="1:137" x14ac:dyDescent="0.3">
      <c r="A979" s="9">
        <f t="shared" si="244"/>
        <v>974</v>
      </c>
      <c r="B979" s="250"/>
      <c r="C979" s="251"/>
      <c r="D979" s="252"/>
      <c r="E979" s="253"/>
      <c r="F979" s="265">
        <f t="shared" si="230"/>
        <v>0</v>
      </c>
      <c r="G979" s="254"/>
      <c r="H979" s="257"/>
      <c r="I979" s="256"/>
      <c r="J979" s="14"/>
      <c r="K979" s="14"/>
      <c r="L979" s="14"/>
      <c r="N979" s="15"/>
      <c r="P979" s="258"/>
      <c r="Q979" s="259"/>
      <c r="R979" s="260"/>
      <c r="S979" s="166">
        <f>IF(PMKAFAAPAYER[[#This Row],[ ]]="Payé",PMKAFAAPAYER[[#This Row],[02.01.2025]],0)</f>
        <v>0</v>
      </c>
      <c r="T979" s="234"/>
      <c r="U979" s="166">
        <f>IF(PMKAFAAPAYER[[#This Row],[ ]]="Payé",PMKAFAAPAYER[[#This Row],[09.01.2025]],0)</f>
        <v>0</v>
      </c>
      <c r="V979" s="234"/>
      <c r="W979" s="166">
        <f>IF(PMKAFAAPAYER[[#This Row],[ ]]="Payé",PMKAFAAPAYER[[#This Row],[16.01.2025]],0)</f>
        <v>0</v>
      </c>
      <c r="X979" s="234"/>
      <c r="Y979" s="166">
        <f>IF(PMKAFAAPAYER[[#This Row],[ ]]="Payé",PMKAFAAPAYER[[#This Row],[23.01.2025]],0)</f>
        <v>0</v>
      </c>
      <c r="Z979" s="234"/>
      <c r="AA979" s="176">
        <f>IF(PMKAFAAPAYER[[#This Row],[ ]]="Payé",PMKAFAAPAYER[[#This Row],[30.01.2025]],0)</f>
        <v>0</v>
      </c>
      <c r="AB979" s="32">
        <f t="shared" si="231"/>
        <v>0</v>
      </c>
      <c r="AC979" s="234"/>
      <c r="AD979" s="166">
        <f>IF(PMKAFAAPAYER[[#This Row],[ ]]="Payé",PMKAFAAPAYER[[#This Row],[06.02.2025]],0)</f>
        <v>0</v>
      </c>
      <c r="AE979" s="234"/>
      <c r="AF979" s="166">
        <f>IF(PMKAFAAPAYER[[#This Row],[ ]]="Payé",PMKAFAAPAYER[[#This Row],[13.02.2025]],0)</f>
        <v>0</v>
      </c>
      <c r="AG979" s="234"/>
      <c r="AH979" s="166">
        <f>IF(PMKAFAAPAYER[[#This Row],[ ]]="Payé",PMKAFAAPAYER[[#This Row],[20.02.2025]],0)</f>
        <v>0</v>
      </c>
      <c r="AI979" s="234"/>
      <c r="AJ979" s="176">
        <f>IF(PMKAFAAPAYER[[#This Row],[ ]]="Payé",PMKAFAAPAYER[[#This Row],[27.02.2025]],0)</f>
        <v>0</v>
      </c>
      <c r="AK979" s="47">
        <f t="shared" si="232"/>
        <v>0</v>
      </c>
      <c r="AL979" s="162"/>
      <c r="AM979" s="166">
        <f>IF(PMKAFAAPAYER[[#This Row],[ ]]="Payé",PMKAFAAPAYER[[#This Row],[05.03.2025]],0)</f>
        <v>0</v>
      </c>
      <c r="AN979" s="161"/>
      <c r="AO979" s="166">
        <f>IF(PMKAFAAPAYER[[#This Row],[ ]]="Payé",PMKAFAAPAYER[[#This Row],[12.03.2025]],0)</f>
        <v>0</v>
      </c>
      <c r="AP979" s="161"/>
      <c r="AQ979" s="166">
        <f>IF(PMKAFAAPAYER[[#This Row],[ ]]="Payé",PMKAFAAPAYER[[#This Row],[19.03.2025]],0)</f>
        <v>0</v>
      </c>
      <c r="AR979" s="161"/>
      <c r="AS979" s="176">
        <f>IF(PMKAFAAPAYER[[#This Row],[ ]]="Payé",PMKAFAAPAYER[[#This Row],[26.03.2025]],0)</f>
        <v>0</v>
      </c>
      <c r="AT979" s="17">
        <f t="shared" si="233"/>
        <v>0</v>
      </c>
      <c r="AU979" s="162"/>
      <c r="AV979" s="166">
        <f>IF(PMKAFAAPAYER[[#This Row],[ ]]="Payé",PMKAFAAPAYER[[#This Row],[02.04.2025]],0)</f>
        <v>0</v>
      </c>
      <c r="AW979" s="161"/>
      <c r="AX979" s="166">
        <f>IF(PMKAFAAPAYER[[#This Row],[ ]]="Payé",PMKAFAAPAYER[[#This Row],[09.04.2025]],0)</f>
        <v>0</v>
      </c>
      <c r="AY979" s="161"/>
      <c r="AZ979" s="166">
        <f>IF(PMKAFAAPAYER[[#This Row],[ ]]="Payé",PMKAFAAPAYER[[#This Row],[16.04.2025]],0)</f>
        <v>0</v>
      </c>
      <c r="BA979" s="161"/>
      <c r="BB979" s="166">
        <f>IF(PMKAFAAPAYER[[#This Row],[ ]]="Payé",PMKAFAAPAYER[[#This Row],[23.04.2025]],0)</f>
        <v>0</v>
      </c>
      <c r="BC979" s="161"/>
      <c r="BD979" s="176">
        <f>IF(PMKAFAAPAYER[[#This Row],[ ]]="Payé",PMKAFAAPAYER[[#This Row],[30.04.2025]],0)</f>
        <v>0</v>
      </c>
      <c r="BE979" s="18">
        <f t="shared" si="234"/>
        <v>0</v>
      </c>
      <c r="BF979" s="162"/>
      <c r="BG979" s="166">
        <f>IF(PMKAFAAPAYER[[#This Row],[ ]]="Payé",PMKAFAAPAYER[[#This Row],[07.05.2025]],0)</f>
        <v>0</v>
      </c>
      <c r="BH979" s="161"/>
      <c r="BI979" s="166">
        <f>IF(PMKAFAAPAYER[[#This Row],[ ]]="Payé",PMKAFAAPAYER[[#This Row],[14.05.2025]],0)</f>
        <v>0</v>
      </c>
      <c r="BJ979" s="161"/>
      <c r="BK979" s="166">
        <f>IF(PMKAFAAPAYER[[#This Row],[ ]]="Payé",PMKAFAAPAYER[[#This Row],[21.05.2025]],0)</f>
        <v>0</v>
      </c>
      <c r="BL979" s="161"/>
      <c r="BM979" s="176">
        <f>IF(PMKAFAAPAYER[[#This Row],[ ]]="Payé",PMKAFAAPAYER[[#This Row],[28.05.2025]],0)</f>
        <v>0</v>
      </c>
      <c r="BN979" s="17">
        <f t="shared" si="235"/>
        <v>0</v>
      </c>
      <c r="BO979" s="162"/>
      <c r="BP979" s="166">
        <f>IF(PMKAFAAPAYER[[#This Row],[ ]]="Payé",PMKAFAAPAYER[[#This Row],[04.06.2025]],0)</f>
        <v>0</v>
      </c>
      <c r="BQ979" s="161"/>
      <c r="BR979" s="166">
        <f>IF(PMKAFAAPAYER[[#This Row],[ ]]="Payé",PMKAFAAPAYER[[#This Row],[11.06.2025]],0)</f>
        <v>0</v>
      </c>
      <c r="BS979" s="161"/>
      <c r="BT979" s="166">
        <f>IF(PMKAFAAPAYER[[#This Row],[ ]]="Payé",PMKAFAAPAYER[[#This Row],[18.06.2025]],0)</f>
        <v>0</v>
      </c>
      <c r="BU979" s="161"/>
      <c r="BV979" s="176">
        <f>IF(PMKAFAAPAYER[[#This Row],[ ]]="Payé",PMKAFAAPAYER[[#This Row],[25.06.2025]],0)</f>
        <v>0</v>
      </c>
      <c r="BW979" s="18">
        <f t="shared" si="236"/>
        <v>0</v>
      </c>
      <c r="BX979" s="162"/>
      <c r="BY979" s="166">
        <f>IF(PMKAFAAPAYER[[#This Row],[ ]]="Payé",PMKAFAAPAYER[[#This Row],[02.07.2025]],0)</f>
        <v>0</v>
      </c>
      <c r="BZ979" s="161"/>
      <c r="CA979" s="166">
        <f>IF(PMKAFAAPAYER[[#This Row],[ ]]="Payé",PMKAFAAPAYER[[#This Row],[09.07.2025]],0)</f>
        <v>0</v>
      </c>
      <c r="CB979" s="161"/>
      <c r="CC979" s="166">
        <f>IF(PMKAFAAPAYER[[#This Row],[ ]]="Payé",PMKAFAAPAYER[[#This Row],[16.07.2025]],0)</f>
        <v>0</v>
      </c>
      <c r="CD979" s="161"/>
      <c r="CE979" s="166">
        <f>IF(PMKAFAAPAYER[[#This Row],[ ]]="Payé",PMKAFAAPAYER[[#This Row],[23.07.2025]],0)</f>
        <v>0</v>
      </c>
      <c r="CF979" s="161"/>
      <c r="CG979" s="176">
        <f>IF(PMKAFAAPAYER[[#This Row],[ ]]="Payé",PMKAFAAPAYER[[#This Row],[30.07.2025]],0)</f>
        <v>0</v>
      </c>
      <c r="CH979" s="17">
        <f t="shared" si="237"/>
        <v>0</v>
      </c>
      <c r="CI979" s="162"/>
      <c r="CJ979" s="166">
        <f>IF(PMKAFAAPAYER[[#This Row],[ ]]="Payé",PMKAFAAPAYER[[#This Row],[06.08.2025]],0)</f>
        <v>0</v>
      </c>
      <c r="CK979" s="161"/>
      <c r="CL979" s="166">
        <f>IF(PMKAFAAPAYER[[#This Row],[ ]]="Payé",PMKAFAAPAYER[[#This Row],[13.08.2025]],0)</f>
        <v>0</v>
      </c>
      <c r="CM979" s="161"/>
      <c r="CN979" s="166">
        <f>IF(PMKAFAAPAYER[[#This Row],[ ]]="Payé",PMKAFAAPAYER[[#This Row],[20.08.2025]],0)</f>
        <v>0</v>
      </c>
      <c r="CO979" s="161"/>
      <c r="CP979" s="176">
        <f>IF(PMKAFAAPAYER[[#This Row],[ ]]="Payé",PMKAFAAPAYER[[#This Row],[27.08.2025]],0)</f>
        <v>0</v>
      </c>
      <c r="CQ979" s="18">
        <f t="shared" si="238"/>
        <v>0</v>
      </c>
      <c r="CR979" s="162"/>
      <c r="CS979" s="166">
        <f>IF(PMKAFAAPAYER[[#This Row],[ ]]="Payé",PMKAFAAPAYER[[#This Row],[03.09.2025]],0)</f>
        <v>0</v>
      </c>
      <c r="CT979" s="161"/>
      <c r="CU979" s="166">
        <f>IF(PMKAFAAPAYER[[#This Row],[ ]]="Payé",PMKAFAAPAYER[[#This Row],[10.09.2025]],0)</f>
        <v>0</v>
      </c>
      <c r="CV979" s="161"/>
      <c r="CW979" s="166">
        <f>IF(PMKAFAAPAYER[[#This Row],[ ]]="Payé",PMKAFAAPAYER[[#This Row],[17.09.2025]],0)</f>
        <v>0</v>
      </c>
      <c r="CX979" s="161"/>
      <c r="CY979" s="176">
        <f>IF(PMKAFAAPAYER[[#This Row],[ ]]="Payé",PMKAFAAPAYER[[#This Row],[24.09.2025]],0)</f>
        <v>0</v>
      </c>
      <c r="CZ979" s="17">
        <f t="shared" si="239"/>
        <v>0</v>
      </c>
      <c r="DA979" s="162"/>
      <c r="DB979" s="166">
        <f>IF(PMKAFAAPAYER[[#This Row],[ ]]="Payé",PMKAFAAPAYER[[#This Row],[01.10.2025]],0)</f>
        <v>0</v>
      </c>
      <c r="DC979" s="161"/>
      <c r="DD979" s="166">
        <f>IF(PMKAFAAPAYER[[#This Row],[ ]]="Payé",PMKAFAAPAYER[[#This Row],[08.10.2025]],0)</f>
        <v>0</v>
      </c>
      <c r="DE979" s="161"/>
      <c r="DF979" s="166">
        <f>IF(PMKAFAAPAYER[[#This Row],[ ]]="Payé",PMKAFAAPAYER[[#This Row],[15.10.2025]],0)</f>
        <v>0</v>
      </c>
      <c r="DG979" s="161"/>
      <c r="DH979" s="166">
        <f>IF(PMKAFAAPAYER[[#This Row],[ ]]="Payé",PMKAFAAPAYER[[#This Row],[22.10.2025]],0)</f>
        <v>0</v>
      </c>
      <c r="DI979" s="161"/>
      <c r="DJ979" s="176">
        <f>IF(PMKAFAAPAYER[[#This Row],[ ]]="Payé",PMKAFAAPAYER[[#This Row],[29.10.2025]],0)</f>
        <v>0</v>
      </c>
      <c r="DK979" s="18">
        <f t="shared" si="240"/>
        <v>0</v>
      </c>
      <c r="DL979" s="162"/>
      <c r="DM979" s="166">
        <f>IF(PMKAFAAPAYER[[#This Row],[ ]]="Payé",PMKAFAAPAYER[[#This Row],[05.11.2025]],0)</f>
        <v>0</v>
      </c>
      <c r="DN979" s="161"/>
      <c r="DO979" s="166">
        <f>IF(PMKAFAAPAYER[[#This Row],[ ]]="Payé",PMKAFAAPAYER[[#This Row],[12.11.2025]],0)</f>
        <v>0</v>
      </c>
      <c r="DP979" s="161"/>
      <c r="DQ979" s="166">
        <f>IF(PMKAFAAPAYER[[#This Row],[ ]]="Payé",PMKAFAAPAYER[[#This Row],[19.11.2025]],0)</f>
        <v>0</v>
      </c>
      <c r="DR979" s="161"/>
      <c r="DS979" s="176">
        <f>IF(PMKAFAAPAYER[[#This Row],[ ]]="Payé",PMKAFAAPAYER[[#This Row],[26.11.2025]],0)</f>
        <v>0</v>
      </c>
      <c r="DT979" s="17">
        <f t="shared" si="241"/>
        <v>0</v>
      </c>
      <c r="DU979" s="162"/>
      <c r="DV979" s="166">
        <f>IF(PMKAFAAPAYER[[#This Row],[ ]]="Payé",PMKAFAAPAYER[[#This Row],[03.12.2025]],0)</f>
        <v>0</v>
      </c>
      <c r="DW979" s="161"/>
      <c r="DX979" s="166">
        <f>IF(PMKAFAAPAYER[[#This Row],[ ]]="Payé",PMKAFAAPAYER[[#This Row],[10.12.2025]],0)</f>
        <v>0</v>
      </c>
      <c r="DY979" s="161"/>
      <c r="DZ979" s="166">
        <f>IF(PMKAFAAPAYER[[#This Row],[ ]]="Payé",PMKAFAAPAYER[[#This Row],[17.12.2025]],0)</f>
        <v>0</v>
      </c>
      <c r="EA979" s="161"/>
      <c r="EB979" s="166">
        <f>IF(PMKAFAAPAYER[[#This Row],[ ]]="Payé",PMKAFAAPAYER[[#This Row],[24.12.2025]],0)</f>
        <v>0</v>
      </c>
      <c r="EC979" s="161"/>
      <c r="ED979" s="176">
        <f>IF(PMKAFAAPAYER[[#This Row],[ ]]="Payé",PMKAFAAPAYER[[#This Row],[31.12.2025]],0)</f>
        <v>0</v>
      </c>
      <c r="EE979" s="18">
        <f t="shared" si="242"/>
        <v>0</v>
      </c>
      <c r="EF979" s="11">
        <f t="shared" si="243"/>
        <v>0</v>
      </c>
      <c r="EG979" s="16">
        <f>+PMKAFAAPAYER[[#This Row],[CHF]]-PMKAFAAPAYER[[#This Row],[T2025]]</f>
        <v>0</v>
      </c>
    </row>
    <row r="980" spans="1:137" x14ac:dyDescent="0.3">
      <c r="A980" s="9">
        <f t="shared" si="244"/>
        <v>975</v>
      </c>
      <c r="B980" s="250"/>
      <c r="C980" s="251"/>
      <c r="D980" s="252"/>
      <c r="E980" s="253"/>
      <c r="F980" s="265">
        <f t="shared" si="230"/>
        <v>0</v>
      </c>
      <c r="G980" s="254"/>
      <c r="H980" s="257"/>
      <c r="I980" s="256"/>
      <c r="J980" s="14"/>
      <c r="K980" s="14"/>
      <c r="L980" s="14"/>
      <c r="N980" s="15"/>
      <c r="P980" s="258"/>
      <c r="Q980" s="259"/>
      <c r="R980" s="260"/>
      <c r="S980" s="166">
        <f>IF(PMKAFAAPAYER[[#This Row],[ ]]="Payé",PMKAFAAPAYER[[#This Row],[02.01.2025]],0)</f>
        <v>0</v>
      </c>
      <c r="T980" s="234"/>
      <c r="U980" s="166">
        <f>IF(PMKAFAAPAYER[[#This Row],[ ]]="Payé",PMKAFAAPAYER[[#This Row],[09.01.2025]],0)</f>
        <v>0</v>
      </c>
      <c r="V980" s="234"/>
      <c r="W980" s="166">
        <f>IF(PMKAFAAPAYER[[#This Row],[ ]]="Payé",PMKAFAAPAYER[[#This Row],[16.01.2025]],0)</f>
        <v>0</v>
      </c>
      <c r="X980" s="234"/>
      <c r="Y980" s="166">
        <f>IF(PMKAFAAPAYER[[#This Row],[ ]]="Payé",PMKAFAAPAYER[[#This Row],[23.01.2025]],0)</f>
        <v>0</v>
      </c>
      <c r="Z980" s="234"/>
      <c r="AA980" s="176">
        <f>IF(PMKAFAAPAYER[[#This Row],[ ]]="Payé",PMKAFAAPAYER[[#This Row],[30.01.2025]],0)</f>
        <v>0</v>
      </c>
      <c r="AB980" s="32">
        <f t="shared" si="231"/>
        <v>0</v>
      </c>
      <c r="AC980" s="234"/>
      <c r="AD980" s="166">
        <f>IF(PMKAFAAPAYER[[#This Row],[ ]]="Payé",PMKAFAAPAYER[[#This Row],[06.02.2025]],0)</f>
        <v>0</v>
      </c>
      <c r="AE980" s="234"/>
      <c r="AF980" s="166">
        <f>IF(PMKAFAAPAYER[[#This Row],[ ]]="Payé",PMKAFAAPAYER[[#This Row],[13.02.2025]],0)</f>
        <v>0</v>
      </c>
      <c r="AG980" s="234"/>
      <c r="AH980" s="166">
        <f>IF(PMKAFAAPAYER[[#This Row],[ ]]="Payé",PMKAFAAPAYER[[#This Row],[20.02.2025]],0)</f>
        <v>0</v>
      </c>
      <c r="AI980" s="234"/>
      <c r="AJ980" s="176">
        <f>IF(PMKAFAAPAYER[[#This Row],[ ]]="Payé",PMKAFAAPAYER[[#This Row],[27.02.2025]],0)</f>
        <v>0</v>
      </c>
      <c r="AK980" s="47">
        <f t="shared" si="232"/>
        <v>0</v>
      </c>
      <c r="AL980" s="162"/>
      <c r="AM980" s="166">
        <f>IF(PMKAFAAPAYER[[#This Row],[ ]]="Payé",PMKAFAAPAYER[[#This Row],[05.03.2025]],0)</f>
        <v>0</v>
      </c>
      <c r="AN980" s="161"/>
      <c r="AO980" s="166">
        <f>IF(PMKAFAAPAYER[[#This Row],[ ]]="Payé",PMKAFAAPAYER[[#This Row],[12.03.2025]],0)</f>
        <v>0</v>
      </c>
      <c r="AP980" s="161"/>
      <c r="AQ980" s="166">
        <f>IF(PMKAFAAPAYER[[#This Row],[ ]]="Payé",PMKAFAAPAYER[[#This Row],[19.03.2025]],0)</f>
        <v>0</v>
      </c>
      <c r="AR980" s="161"/>
      <c r="AS980" s="176">
        <f>IF(PMKAFAAPAYER[[#This Row],[ ]]="Payé",PMKAFAAPAYER[[#This Row],[26.03.2025]],0)</f>
        <v>0</v>
      </c>
      <c r="AT980" s="17">
        <f t="shared" si="233"/>
        <v>0</v>
      </c>
      <c r="AU980" s="162"/>
      <c r="AV980" s="166">
        <f>IF(PMKAFAAPAYER[[#This Row],[ ]]="Payé",PMKAFAAPAYER[[#This Row],[02.04.2025]],0)</f>
        <v>0</v>
      </c>
      <c r="AW980" s="161"/>
      <c r="AX980" s="166">
        <f>IF(PMKAFAAPAYER[[#This Row],[ ]]="Payé",PMKAFAAPAYER[[#This Row],[09.04.2025]],0)</f>
        <v>0</v>
      </c>
      <c r="AY980" s="161"/>
      <c r="AZ980" s="166">
        <f>IF(PMKAFAAPAYER[[#This Row],[ ]]="Payé",PMKAFAAPAYER[[#This Row],[16.04.2025]],0)</f>
        <v>0</v>
      </c>
      <c r="BA980" s="161"/>
      <c r="BB980" s="166">
        <f>IF(PMKAFAAPAYER[[#This Row],[ ]]="Payé",PMKAFAAPAYER[[#This Row],[23.04.2025]],0)</f>
        <v>0</v>
      </c>
      <c r="BC980" s="161"/>
      <c r="BD980" s="176">
        <f>IF(PMKAFAAPAYER[[#This Row],[ ]]="Payé",PMKAFAAPAYER[[#This Row],[30.04.2025]],0)</f>
        <v>0</v>
      </c>
      <c r="BE980" s="18">
        <f t="shared" si="234"/>
        <v>0</v>
      </c>
      <c r="BF980" s="162"/>
      <c r="BG980" s="166">
        <f>IF(PMKAFAAPAYER[[#This Row],[ ]]="Payé",PMKAFAAPAYER[[#This Row],[07.05.2025]],0)</f>
        <v>0</v>
      </c>
      <c r="BH980" s="161"/>
      <c r="BI980" s="166">
        <f>IF(PMKAFAAPAYER[[#This Row],[ ]]="Payé",PMKAFAAPAYER[[#This Row],[14.05.2025]],0)</f>
        <v>0</v>
      </c>
      <c r="BJ980" s="161"/>
      <c r="BK980" s="166">
        <f>IF(PMKAFAAPAYER[[#This Row],[ ]]="Payé",PMKAFAAPAYER[[#This Row],[21.05.2025]],0)</f>
        <v>0</v>
      </c>
      <c r="BL980" s="161"/>
      <c r="BM980" s="176">
        <f>IF(PMKAFAAPAYER[[#This Row],[ ]]="Payé",PMKAFAAPAYER[[#This Row],[28.05.2025]],0)</f>
        <v>0</v>
      </c>
      <c r="BN980" s="17">
        <f t="shared" si="235"/>
        <v>0</v>
      </c>
      <c r="BO980" s="162"/>
      <c r="BP980" s="166">
        <f>IF(PMKAFAAPAYER[[#This Row],[ ]]="Payé",PMKAFAAPAYER[[#This Row],[04.06.2025]],0)</f>
        <v>0</v>
      </c>
      <c r="BQ980" s="161"/>
      <c r="BR980" s="166">
        <f>IF(PMKAFAAPAYER[[#This Row],[ ]]="Payé",PMKAFAAPAYER[[#This Row],[11.06.2025]],0)</f>
        <v>0</v>
      </c>
      <c r="BS980" s="161"/>
      <c r="BT980" s="166">
        <f>IF(PMKAFAAPAYER[[#This Row],[ ]]="Payé",PMKAFAAPAYER[[#This Row],[18.06.2025]],0)</f>
        <v>0</v>
      </c>
      <c r="BU980" s="161"/>
      <c r="BV980" s="176">
        <f>IF(PMKAFAAPAYER[[#This Row],[ ]]="Payé",PMKAFAAPAYER[[#This Row],[25.06.2025]],0)</f>
        <v>0</v>
      </c>
      <c r="BW980" s="18">
        <f t="shared" si="236"/>
        <v>0</v>
      </c>
      <c r="BX980" s="162"/>
      <c r="BY980" s="166">
        <f>IF(PMKAFAAPAYER[[#This Row],[ ]]="Payé",PMKAFAAPAYER[[#This Row],[02.07.2025]],0)</f>
        <v>0</v>
      </c>
      <c r="BZ980" s="161"/>
      <c r="CA980" s="166">
        <f>IF(PMKAFAAPAYER[[#This Row],[ ]]="Payé",PMKAFAAPAYER[[#This Row],[09.07.2025]],0)</f>
        <v>0</v>
      </c>
      <c r="CB980" s="161"/>
      <c r="CC980" s="166">
        <f>IF(PMKAFAAPAYER[[#This Row],[ ]]="Payé",PMKAFAAPAYER[[#This Row],[16.07.2025]],0)</f>
        <v>0</v>
      </c>
      <c r="CD980" s="161"/>
      <c r="CE980" s="166">
        <f>IF(PMKAFAAPAYER[[#This Row],[ ]]="Payé",PMKAFAAPAYER[[#This Row],[23.07.2025]],0)</f>
        <v>0</v>
      </c>
      <c r="CF980" s="161"/>
      <c r="CG980" s="176">
        <f>IF(PMKAFAAPAYER[[#This Row],[ ]]="Payé",PMKAFAAPAYER[[#This Row],[30.07.2025]],0)</f>
        <v>0</v>
      </c>
      <c r="CH980" s="17">
        <f t="shared" si="237"/>
        <v>0</v>
      </c>
      <c r="CI980" s="162"/>
      <c r="CJ980" s="166">
        <f>IF(PMKAFAAPAYER[[#This Row],[ ]]="Payé",PMKAFAAPAYER[[#This Row],[06.08.2025]],0)</f>
        <v>0</v>
      </c>
      <c r="CK980" s="161"/>
      <c r="CL980" s="166">
        <f>IF(PMKAFAAPAYER[[#This Row],[ ]]="Payé",PMKAFAAPAYER[[#This Row],[13.08.2025]],0)</f>
        <v>0</v>
      </c>
      <c r="CM980" s="161"/>
      <c r="CN980" s="166">
        <f>IF(PMKAFAAPAYER[[#This Row],[ ]]="Payé",PMKAFAAPAYER[[#This Row],[20.08.2025]],0)</f>
        <v>0</v>
      </c>
      <c r="CO980" s="161"/>
      <c r="CP980" s="176">
        <f>IF(PMKAFAAPAYER[[#This Row],[ ]]="Payé",PMKAFAAPAYER[[#This Row],[27.08.2025]],0)</f>
        <v>0</v>
      </c>
      <c r="CQ980" s="18">
        <f t="shared" si="238"/>
        <v>0</v>
      </c>
      <c r="CR980" s="162"/>
      <c r="CS980" s="166">
        <f>IF(PMKAFAAPAYER[[#This Row],[ ]]="Payé",PMKAFAAPAYER[[#This Row],[03.09.2025]],0)</f>
        <v>0</v>
      </c>
      <c r="CT980" s="161"/>
      <c r="CU980" s="166">
        <f>IF(PMKAFAAPAYER[[#This Row],[ ]]="Payé",PMKAFAAPAYER[[#This Row],[10.09.2025]],0)</f>
        <v>0</v>
      </c>
      <c r="CV980" s="161"/>
      <c r="CW980" s="166">
        <f>IF(PMKAFAAPAYER[[#This Row],[ ]]="Payé",PMKAFAAPAYER[[#This Row],[17.09.2025]],0)</f>
        <v>0</v>
      </c>
      <c r="CX980" s="161"/>
      <c r="CY980" s="176">
        <f>IF(PMKAFAAPAYER[[#This Row],[ ]]="Payé",PMKAFAAPAYER[[#This Row],[24.09.2025]],0)</f>
        <v>0</v>
      </c>
      <c r="CZ980" s="17">
        <f t="shared" si="239"/>
        <v>0</v>
      </c>
      <c r="DA980" s="162"/>
      <c r="DB980" s="166">
        <f>IF(PMKAFAAPAYER[[#This Row],[ ]]="Payé",PMKAFAAPAYER[[#This Row],[01.10.2025]],0)</f>
        <v>0</v>
      </c>
      <c r="DC980" s="161"/>
      <c r="DD980" s="166">
        <f>IF(PMKAFAAPAYER[[#This Row],[ ]]="Payé",PMKAFAAPAYER[[#This Row],[08.10.2025]],0)</f>
        <v>0</v>
      </c>
      <c r="DE980" s="161"/>
      <c r="DF980" s="166">
        <f>IF(PMKAFAAPAYER[[#This Row],[ ]]="Payé",PMKAFAAPAYER[[#This Row],[15.10.2025]],0)</f>
        <v>0</v>
      </c>
      <c r="DG980" s="161"/>
      <c r="DH980" s="166">
        <f>IF(PMKAFAAPAYER[[#This Row],[ ]]="Payé",PMKAFAAPAYER[[#This Row],[22.10.2025]],0)</f>
        <v>0</v>
      </c>
      <c r="DI980" s="161"/>
      <c r="DJ980" s="176">
        <f>IF(PMKAFAAPAYER[[#This Row],[ ]]="Payé",PMKAFAAPAYER[[#This Row],[29.10.2025]],0)</f>
        <v>0</v>
      </c>
      <c r="DK980" s="18">
        <f t="shared" si="240"/>
        <v>0</v>
      </c>
      <c r="DL980" s="162"/>
      <c r="DM980" s="166">
        <f>IF(PMKAFAAPAYER[[#This Row],[ ]]="Payé",PMKAFAAPAYER[[#This Row],[05.11.2025]],0)</f>
        <v>0</v>
      </c>
      <c r="DN980" s="161"/>
      <c r="DO980" s="166">
        <f>IF(PMKAFAAPAYER[[#This Row],[ ]]="Payé",PMKAFAAPAYER[[#This Row],[12.11.2025]],0)</f>
        <v>0</v>
      </c>
      <c r="DP980" s="161"/>
      <c r="DQ980" s="166">
        <f>IF(PMKAFAAPAYER[[#This Row],[ ]]="Payé",PMKAFAAPAYER[[#This Row],[19.11.2025]],0)</f>
        <v>0</v>
      </c>
      <c r="DR980" s="161"/>
      <c r="DS980" s="176">
        <f>IF(PMKAFAAPAYER[[#This Row],[ ]]="Payé",PMKAFAAPAYER[[#This Row],[26.11.2025]],0)</f>
        <v>0</v>
      </c>
      <c r="DT980" s="17">
        <f t="shared" si="241"/>
        <v>0</v>
      </c>
      <c r="DU980" s="162"/>
      <c r="DV980" s="166">
        <f>IF(PMKAFAAPAYER[[#This Row],[ ]]="Payé",PMKAFAAPAYER[[#This Row],[03.12.2025]],0)</f>
        <v>0</v>
      </c>
      <c r="DW980" s="161"/>
      <c r="DX980" s="166">
        <f>IF(PMKAFAAPAYER[[#This Row],[ ]]="Payé",PMKAFAAPAYER[[#This Row],[10.12.2025]],0)</f>
        <v>0</v>
      </c>
      <c r="DY980" s="161"/>
      <c r="DZ980" s="166">
        <f>IF(PMKAFAAPAYER[[#This Row],[ ]]="Payé",PMKAFAAPAYER[[#This Row],[17.12.2025]],0)</f>
        <v>0</v>
      </c>
      <c r="EA980" s="161"/>
      <c r="EB980" s="166">
        <f>IF(PMKAFAAPAYER[[#This Row],[ ]]="Payé",PMKAFAAPAYER[[#This Row],[24.12.2025]],0)</f>
        <v>0</v>
      </c>
      <c r="EC980" s="161"/>
      <c r="ED980" s="176">
        <f>IF(PMKAFAAPAYER[[#This Row],[ ]]="Payé",PMKAFAAPAYER[[#This Row],[31.12.2025]],0)</f>
        <v>0</v>
      </c>
      <c r="EE980" s="18">
        <f t="shared" si="242"/>
        <v>0</v>
      </c>
      <c r="EF980" s="11">
        <f t="shared" si="243"/>
        <v>0</v>
      </c>
      <c r="EG980" s="16">
        <f>+PMKAFAAPAYER[[#This Row],[CHF]]-PMKAFAAPAYER[[#This Row],[T2025]]</f>
        <v>0</v>
      </c>
    </row>
    <row r="981" spans="1:137" x14ac:dyDescent="0.3">
      <c r="A981" s="9">
        <f t="shared" si="244"/>
        <v>976</v>
      </c>
      <c r="B981" s="250"/>
      <c r="C981" s="251"/>
      <c r="D981" s="252"/>
      <c r="E981" s="253"/>
      <c r="F981" s="265">
        <f t="shared" si="230"/>
        <v>0</v>
      </c>
      <c r="G981" s="254"/>
      <c r="H981" s="257"/>
      <c r="I981" s="256"/>
      <c r="J981" s="14"/>
      <c r="K981" s="14"/>
      <c r="L981" s="14"/>
      <c r="N981" s="15"/>
      <c r="P981" s="258"/>
      <c r="Q981" s="259"/>
      <c r="R981" s="260"/>
      <c r="S981" s="166">
        <f>IF(PMKAFAAPAYER[[#This Row],[ ]]="Payé",PMKAFAAPAYER[[#This Row],[02.01.2025]],0)</f>
        <v>0</v>
      </c>
      <c r="T981" s="234"/>
      <c r="U981" s="166">
        <f>IF(PMKAFAAPAYER[[#This Row],[ ]]="Payé",PMKAFAAPAYER[[#This Row],[09.01.2025]],0)</f>
        <v>0</v>
      </c>
      <c r="V981" s="234"/>
      <c r="W981" s="166">
        <f>IF(PMKAFAAPAYER[[#This Row],[ ]]="Payé",PMKAFAAPAYER[[#This Row],[16.01.2025]],0)</f>
        <v>0</v>
      </c>
      <c r="X981" s="234"/>
      <c r="Y981" s="166">
        <f>IF(PMKAFAAPAYER[[#This Row],[ ]]="Payé",PMKAFAAPAYER[[#This Row],[23.01.2025]],0)</f>
        <v>0</v>
      </c>
      <c r="Z981" s="234"/>
      <c r="AA981" s="176">
        <f>IF(PMKAFAAPAYER[[#This Row],[ ]]="Payé",PMKAFAAPAYER[[#This Row],[30.01.2025]],0)</f>
        <v>0</v>
      </c>
      <c r="AB981" s="32">
        <f t="shared" si="231"/>
        <v>0</v>
      </c>
      <c r="AC981" s="234"/>
      <c r="AD981" s="166">
        <f>IF(PMKAFAAPAYER[[#This Row],[ ]]="Payé",PMKAFAAPAYER[[#This Row],[06.02.2025]],0)</f>
        <v>0</v>
      </c>
      <c r="AE981" s="234"/>
      <c r="AF981" s="166">
        <f>IF(PMKAFAAPAYER[[#This Row],[ ]]="Payé",PMKAFAAPAYER[[#This Row],[13.02.2025]],0)</f>
        <v>0</v>
      </c>
      <c r="AG981" s="234"/>
      <c r="AH981" s="166">
        <f>IF(PMKAFAAPAYER[[#This Row],[ ]]="Payé",PMKAFAAPAYER[[#This Row],[20.02.2025]],0)</f>
        <v>0</v>
      </c>
      <c r="AI981" s="234"/>
      <c r="AJ981" s="176">
        <f>IF(PMKAFAAPAYER[[#This Row],[ ]]="Payé",PMKAFAAPAYER[[#This Row],[27.02.2025]],0)</f>
        <v>0</v>
      </c>
      <c r="AK981" s="47">
        <f t="shared" si="232"/>
        <v>0</v>
      </c>
      <c r="AL981" s="162"/>
      <c r="AM981" s="166">
        <f>IF(PMKAFAAPAYER[[#This Row],[ ]]="Payé",PMKAFAAPAYER[[#This Row],[05.03.2025]],0)</f>
        <v>0</v>
      </c>
      <c r="AN981" s="161"/>
      <c r="AO981" s="166">
        <f>IF(PMKAFAAPAYER[[#This Row],[ ]]="Payé",PMKAFAAPAYER[[#This Row],[12.03.2025]],0)</f>
        <v>0</v>
      </c>
      <c r="AP981" s="161"/>
      <c r="AQ981" s="166">
        <f>IF(PMKAFAAPAYER[[#This Row],[ ]]="Payé",PMKAFAAPAYER[[#This Row],[19.03.2025]],0)</f>
        <v>0</v>
      </c>
      <c r="AR981" s="161"/>
      <c r="AS981" s="176">
        <f>IF(PMKAFAAPAYER[[#This Row],[ ]]="Payé",PMKAFAAPAYER[[#This Row],[26.03.2025]],0)</f>
        <v>0</v>
      </c>
      <c r="AT981" s="17">
        <f t="shared" si="233"/>
        <v>0</v>
      </c>
      <c r="AU981" s="162"/>
      <c r="AV981" s="166">
        <f>IF(PMKAFAAPAYER[[#This Row],[ ]]="Payé",PMKAFAAPAYER[[#This Row],[02.04.2025]],0)</f>
        <v>0</v>
      </c>
      <c r="AW981" s="161"/>
      <c r="AX981" s="166">
        <f>IF(PMKAFAAPAYER[[#This Row],[ ]]="Payé",PMKAFAAPAYER[[#This Row],[09.04.2025]],0)</f>
        <v>0</v>
      </c>
      <c r="AY981" s="161"/>
      <c r="AZ981" s="166">
        <f>IF(PMKAFAAPAYER[[#This Row],[ ]]="Payé",PMKAFAAPAYER[[#This Row],[16.04.2025]],0)</f>
        <v>0</v>
      </c>
      <c r="BA981" s="161"/>
      <c r="BB981" s="166">
        <f>IF(PMKAFAAPAYER[[#This Row],[ ]]="Payé",PMKAFAAPAYER[[#This Row],[23.04.2025]],0)</f>
        <v>0</v>
      </c>
      <c r="BC981" s="161"/>
      <c r="BD981" s="176">
        <f>IF(PMKAFAAPAYER[[#This Row],[ ]]="Payé",PMKAFAAPAYER[[#This Row],[30.04.2025]],0)</f>
        <v>0</v>
      </c>
      <c r="BE981" s="18">
        <f t="shared" si="234"/>
        <v>0</v>
      </c>
      <c r="BF981" s="162"/>
      <c r="BG981" s="166">
        <f>IF(PMKAFAAPAYER[[#This Row],[ ]]="Payé",PMKAFAAPAYER[[#This Row],[07.05.2025]],0)</f>
        <v>0</v>
      </c>
      <c r="BH981" s="161"/>
      <c r="BI981" s="166">
        <f>IF(PMKAFAAPAYER[[#This Row],[ ]]="Payé",PMKAFAAPAYER[[#This Row],[14.05.2025]],0)</f>
        <v>0</v>
      </c>
      <c r="BJ981" s="161"/>
      <c r="BK981" s="166">
        <f>IF(PMKAFAAPAYER[[#This Row],[ ]]="Payé",PMKAFAAPAYER[[#This Row],[21.05.2025]],0)</f>
        <v>0</v>
      </c>
      <c r="BL981" s="161"/>
      <c r="BM981" s="176">
        <f>IF(PMKAFAAPAYER[[#This Row],[ ]]="Payé",PMKAFAAPAYER[[#This Row],[28.05.2025]],0)</f>
        <v>0</v>
      </c>
      <c r="BN981" s="17">
        <f t="shared" si="235"/>
        <v>0</v>
      </c>
      <c r="BO981" s="162"/>
      <c r="BP981" s="166">
        <f>IF(PMKAFAAPAYER[[#This Row],[ ]]="Payé",PMKAFAAPAYER[[#This Row],[04.06.2025]],0)</f>
        <v>0</v>
      </c>
      <c r="BQ981" s="161"/>
      <c r="BR981" s="166">
        <f>IF(PMKAFAAPAYER[[#This Row],[ ]]="Payé",PMKAFAAPAYER[[#This Row],[11.06.2025]],0)</f>
        <v>0</v>
      </c>
      <c r="BS981" s="161"/>
      <c r="BT981" s="166">
        <f>IF(PMKAFAAPAYER[[#This Row],[ ]]="Payé",PMKAFAAPAYER[[#This Row],[18.06.2025]],0)</f>
        <v>0</v>
      </c>
      <c r="BU981" s="161"/>
      <c r="BV981" s="176">
        <f>IF(PMKAFAAPAYER[[#This Row],[ ]]="Payé",PMKAFAAPAYER[[#This Row],[25.06.2025]],0)</f>
        <v>0</v>
      </c>
      <c r="BW981" s="18">
        <f t="shared" si="236"/>
        <v>0</v>
      </c>
      <c r="BX981" s="162"/>
      <c r="BY981" s="166">
        <f>IF(PMKAFAAPAYER[[#This Row],[ ]]="Payé",PMKAFAAPAYER[[#This Row],[02.07.2025]],0)</f>
        <v>0</v>
      </c>
      <c r="BZ981" s="161"/>
      <c r="CA981" s="166">
        <f>IF(PMKAFAAPAYER[[#This Row],[ ]]="Payé",PMKAFAAPAYER[[#This Row],[09.07.2025]],0)</f>
        <v>0</v>
      </c>
      <c r="CB981" s="161"/>
      <c r="CC981" s="166">
        <f>IF(PMKAFAAPAYER[[#This Row],[ ]]="Payé",PMKAFAAPAYER[[#This Row],[16.07.2025]],0)</f>
        <v>0</v>
      </c>
      <c r="CD981" s="161"/>
      <c r="CE981" s="166">
        <f>IF(PMKAFAAPAYER[[#This Row],[ ]]="Payé",PMKAFAAPAYER[[#This Row],[23.07.2025]],0)</f>
        <v>0</v>
      </c>
      <c r="CF981" s="161"/>
      <c r="CG981" s="176">
        <f>IF(PMKAFAAPAYER[[#This Row],[ ]]="Payé",PMKAFAAPAYER[[#This Row],[30.07.2025]],0)</f>
        <v>0</v>
      </c>
      <c r="CH981" s="17">
        <f t="shared" si="237"/>
        <v>0</v>
      </c>
      <c r="CI981" s="162"/>
      <c r="CJ981" s="166">
        <f>IF(PMKAFAAPAYER[[#This Row],[ ]]="Payé",PMKAFAAPAYER[[#This Row],[06.08.2025]],0)</f>
        <v>0</v>
      </c>
      <c r="CK981" s="161"/>
      <c r="CL981" s="166">
        <f>IF(PMKAFAAPAYER[[#This Row],[ ]]="Payé",PMKAFAAPAYER[[#This Row],[13.08.2025]],0)</f>
        <v>0</v>
      </c>
      <c r="CM981" s="161"/>
      <c r="CN981" s="166">
        <f>IF(PMKAFAAPAYER[[#This Row],[ ]]="Payé",PMKAFAAPAYER[[#This Row],[20.08.2025]],0)</f>
        <v>0</v>
      </c>
      <c r="CO981" s="161"/>
      <c r="CP981" s="176">
        <f>IF(PMKAFAAPAYER[[#This Row],[ ]]="Payé",PMKAFAAPAYER[[#This Row],[27.08.2025]],0)</f>
        <v>0</v>
      </c>
      <c r="CQ981" s="18">
        <f t="shared" si="238"/>
        <v>0</v>
      </c>
      <c r="CR981" s="162"/>
      <c r="CS981" s="166">
        <f>IF(PMKAFAAPAYER[[#This Row],[ ]]="Payé",PMKAFAAPAYER[[#This Row],[03.09.2025]],0)</f>
        <v>0</v>
      </c>
      <c r="CT981" s="161"/>
      <c r="CU981" s="166">
        <f>IF(PMKAFAAPAYER[[#This Row],[ ]]="Payé",PMKAFAAPAYER[[#This Row],[10.09.2025]],0)</f>
        <v>0</v>
      </c>
      <c r="CV981" s="161"/>
      <c r="CW981" s="166">
        <f>IF(PMKAFAAPAYER[[#This Row],[ ]]="Payé",PMKAFAAPAYER[[#This Row],[17.09.2025]],0)</f>
        <v>0</v>
      </c>
      <c r="CX981" s="161"/>
      <c r="CY981" s="176">
        <f>IF(PMKAFAAPAYER[[#This Row],[ ]]="Payé",PMKAFAAPAYER[[#This Row],[24.09.2025]],0)</f>
        <v>0</v>
      </c>
      <c r="CZ981" s="17">
        <f t="shared" si="239"/>
        <v>0</v>
      </c>
      <c r="DA981" s="162"/>
      <c r="DB981" s="166">
        <f>IF(PMKAFAAPAYER[[#This Row],[ ]]="Payé",PMKAFAAPAYER[[#This Row],[01.10.2025]],0)</f>
        <v>0</v>
      </c>
      <c r="DC981" s="161"/>
      <c r="DD981" s="166">
        <f>IF(PMKAFAAPAYER[[#This Row],[ ]]="Payé",PMKAFAAPAYER[[#This Row],[08.10.2025]],0)</f>
        <v>0</v>
      </c>
      <c r="DE981" s="161"/>
      <c r="DF981" s="166">
        <f>IF(PMKAFAAPAYER[[#This Row],[ ]]="Payé",PMKAFAAPAYER[[#This Row],[15.10.2025]],0)</f>
        <v>0</v>
      </c>
      <c r="DG981" s="161"/>
      <c r="DH981" s="166">
        <f>IF(PMKAFAAPAYER[[#This Row],[ ]]="Payé",PMKAFAAPAYER[[#This Row],[22.10.2025]],0)</f>
        <v>0</v>
      </c>
      <c r="DI981" s="161"/>
      <c r="DJ981" s="176">
        <f>IF(PMKAFAAPAYER[[#This Row],[ ]]="Payé",PMKAFAAPAYER[[#This Row],[29.10.2025]],0)</f>
        <v>0</v>
      </c>
      <c r="DK981" s="18">
        <f t="shared" si="240"/>
        <v>0</v>
      </c>
      <c r="DL981" s="162"/>
      <c r="DM981" s="166">
        <f>IF(PMKAFAAPAYER[[#This Row],[ ]]="Payé",PMKAFAAPAYER[[#This Row],[05.11.2025]],0)</f>
        <v>0</v>
      </c>
      <c r="DN981" s="161"/>
      <c r="DO981" s="166">
        <f>IF(PMKAFAAPAYER[[#This Row],[ ]]="Payé",PMKAFAAPAYER[[#This Row],[12.11.2025]],0)</f>
        <v>0</v>
      </c>
      <c r="DP981" s="161"/>
      <c r="DQ981" s="166">
        <f>IF(PMKAFAAPAYER[[#This Row],[ ]]="Payé",PMKAFAAPAYER[[#This Row],[19.11.2025]],0)</f>
        <v>0</v>
      </c>
      <c r="DR981" s="161"/>
      <c r="DS981" s="176">
        <f>IF(PMKAFAAPAYER[[#This Row],[ ]]="Payé",PMKAFAAPAYER[[#This Row],[26.11.2025]],0)</f>
        <v>0</v>
      </c>
      <c r="DT981" s="17">
        <f t="shared" si="241"/>
        <v>0</v>
      </c>
      <c r="DU981" s="162"/>
      <c r="DV981" s="166">
        <f>IF(PMKAFAAPAYER[[#This Row],[ ]]="Payé",PMKAFAAPAYER[[#This Row],[03.12.2025]],0)</f>
        <v>0</v>
      </c>
      <c r="DW981" s="161"/>
      <c r="DX981" s="166">
        <f>IF(PMKAFAAPAYER[[#This Row],[ ]]="Payé",PMKAFAAPAYER[[#This Row],[10.12.2025]],0)</f>
        <v>0</v>
      </c>
      <c r="DY981" s="161"/>
      <c r="DZ981" s="166">
        <f>IF(PMKAFAAPAYER[[#This Row],[ ]]="Payé",PMKAFAAPAYER[[#This Row],[17.12.2025]],0)</f>
        <v>0</v>
      </c>
      <c r="EA981" s="161"/>
      <c r="EB981" s="166">
        <f>IF(PMKAFAAPAYER[[#This Row],[ ]]="Payé",PMKAFAAPAYER[[#This Row],[24.12.2025]],0)</f>
        <v>0</v>
      </c>
      <c r="EC981" s="161"/>
      <c r="ED981" s="176">
        <f>IF(PMKAFAAPAYER[[#This Row],[ ]]="Payé",PMKAFAAPAYER[[#This Row],[31.12.2025]],0)</f>
        <v>0</v>
      </c>
      <c r="EE981" s="18">
        <f t="shared" si="242"/>
        <v>0</v>
      </c>
      <c r="EF981" s="11">
        <f t="shared" si="243"/>
        <v>0</v>
      </c>
      <c r="EG981" s="16">
        <f>+PMKAFAAPAYER[[#This Row],[CHF]]-PMKAFAAPAYER[[#This Row],[T2025]]</f>
        <v>0</v>
      </c>
    </row>
    <row r="982" spans="1:137" x14ac:dyDescent="0.3">
      <c r="A982" s="9">
        <f t="shared" si="244"/>
        <v>977</v>
      </c>
      <c r="B982" s="250"/>
      <c r="C982" s="251"/>
      <c r="D982" s="252"/>
      <c r="E982" s="253"/>
      <c r="F982" s="265">
        <f t="shared" si="230"/>
        <v>0</v>
      </c>
      <c r="G982" s="254"/>
      <c r="H982" s="257"/>
      <c r="I982" s="256"/>
      <c r="J982" s="14"/>
      <c r="K982" s="14"/>
      <c r="L982" s="14"/>
      <c r="N982" s="15"/>
      <c r="P982" s="258"/>
      <c r="Q982" s="259"/>
      <c r="R982" s="260"/>
      <c r="S982" s="166">
        <f>IF(PMKAFAAPAYER[[#This Row],[ ]]="Payé",PMKAFAAPAYER[[#This Row],[02.01.2025]],0)</f>
        <v>0</v>
      </c>
      <c r="T982" s="234"/>
      <c r="U982" s="166">
        <f>IF(PMKAFAAPAYER[[#This Row],[ ]]="Payé",PMKAFAAPAYER[[#This Row],[09.01.2025]],0)</f>
        <v>0</v>
      </c>
      <c r="V982" s="234"/>
      <c r="W982" s="166">
        <f>IF(PMKAFAAPAYER[[#This Row],[ ]]="Payé",PMKAFAAPAYER[[#This Row],[16.01.2025]],0)</f>
        <v>0</v>
      </c>
      <c r="X982" s="234"/>
      <c r="Y982" s="166">
        <f>IF(PMKAFAAPAYER[[#This Row],[ ]]="Payé",PMKAFAAPAYER[[#This Row],[23.01.2025]],0)</f>
        <v>0</v>
      </c>
      <c r="Z982" s="234"/>
      <c r="AA982" s="176">
        <f>IF(PMKAFAAPAYER[[#This Row],[ ]]="Payé",PMKAFAAPAYER[[#This Row],[30.01.2025]],0)</f>
        <v>0</v>
      </c>
      <c r="AB982" s="32">
        <f t="shared" si="231"/>
        <v>0</v>
      </c>
      <c r="AC982" s="234"/>
      <c r="AD982" s="166">
        <f>IF(PMKAFAAPAYER[[#This Row],[ ]]="Payé",PMKAFAAPAYER[[#This Row],[06.02.2025]],0)</f>
        <v>0</v>
      </c>
      <c r="AE982" s="234"/>
      <c r="AF982" s="166">
        <f>IF(PMKAFAAPAYER[[#This Row],[ ]]="Payé",PMKAFAAPAYER[[#This Row],[13.02.2025]],0)</f>
        <v>0</v>
      </c>
      <c r="AG982" s="234"/>
      <c r="AH982" s="166">
        <f>IF(PMKAFAAPAYER[[#This Row],[ ]]="Payé",PMKAFAAPAYER[[#This Row],[20.02.2025]],0)</f>
        <v>0</v>
      </c>
      <c r="AI982" s="234"/>
      <c r="AJ982" s="176">
        <f>IF(PMKAFAAPAYER[[#This Row],[ ]]="Payé",PMKAFAAPAYER[[#This Row],[27.02.2025]],0)</f>
        <v>0</v>
      </c>
      <c r="AK982" s="47">
        <f t="shared" si="232"/>
        <v>0</v>
      </c>
      <c r="AL982" s="162"/>
      <c r="AM982" s="166">
        <f>IF(PMKAFAAPAYER[[#This Row],[ ]]="Payé",PMKAFAAPAYER[[#This Row],[05.03.2025]],0)</f>
        <v>0</v>
      </c>
      <c r="AN982" s="161"/>
      <c r="AO982" s="166">
        <f>IF(PMKAFAAPAYER[[#This Row],[ ]]="Payé",PMKAFAAPAYER[[#This Row],[12.03.2025]],0)</f>
        <v>0</v>
      </c>
      <c r="AP982" s="161"/>
      <c r="AQ982" s="166">
        <f>IF(PMKAFAAPAYER[[#This Row],[ ]]="Payé",PMKAFAAPAYER[[#This Row],[19.03.2025]],0)</f>
        <v>0</v>
      </c>
      <c r="AR982" s="161"/>
      <c r="AS982" s="176">
        <f>IF(PMKAFAAPAYER[[#This Row],[ ]]="Payé",PMKAFAAPAYER[[#This Row],[26.03.2025]],0)</f>
        <v>0</v>
      </c>
      <c r="AT982" s="17">
        <f t="shared" si="233"/>
        <v>0</v>
      </c>
      <c r="AU982" s="162"/>
      <c r="AV982" s="166">
        <f>IF(PMKAFAAPAYER[[#This Row],[ ]]="Payé",PMKAFAAPAYER[[#This Row],[02.04.2025]],0)</f>
        <v>0</v>
      </c>
      <c r="AW982" s="161"/>
      <c r="AX982" s="166">
        <f>IF(PMKAFAAPAYER[[#This Row],[ ]]="Payé",PMKAFAAPAYER[[#This Row],[09.04.2025]],0)</f>
        <v>0</v>
      </c>
      <c r="AY982" s="161"/>
      <c r="AZ982" s="166">
        <f>IF(PMKAFAAPAYER[[#This Row],[ ]]="Payé",PMKAFAAPAYER[[#This Row],[16.04.2025]],0)</f>
        <v>0</v>
      </c>
      <c r="BA982" s="161"/>
      <c r="BB982" s="166">
        <f>IF(PMKAFAAPAYER[[#This Row],[ ]]="Payé",PMKAFAAPAYER[[#This Row],[23.04.2025]],0)</f>
        <v>0</v>
      </c>
      <c r="BC982" s="161"/>
      <c r="BD982" s="176">
        <f>IF(PMKAFAAPAYER[[#This Row],[ ]]="Payé",PMKAFAAPAYER[[#This Row],[30.04.2025]],0)</f>
        <v>0</v>
      </c>
      <c r="BE982" s="18">
        <f t="shared" si="234"/>
        <v>0</v>
      </c>
      <c r="BF982" s="162"/>
      <c r="BG982" s="166">
        <f>IF(PMKAFAAPAYER[[#This Row],[ ]]="Payé",PMKAFAAPAYER[[#This Row],[07.05.2025]],0)</f>
        <v>0</v>
      </c>
      <c r="BH982" s="161"/>
      <c r="BI982" s="166">
        <f>IF(PMKAFAAPAYER[[#This Row],[ ]]="Payé",PMKAFAAPAYER[[#This Row],[14.05.2025]],0)</f>
        <v>0</v>
      </c>
      <c r="BJ982" s="161"/>
      <c r="BK982" s="166">
        <f>IF(PMKAFAAPAYER[[#This Row],[ ]]="Payé",PMKAFAAPAYER[[#This Row],[21.05.2025]],0)</f>
        <v>0</v>
      </c>
      <c r="BL982" s="161"/>
      <c r="BM982" s="176">
        <f>IF(PMKAFAAPAYER[[#This Row],[ ]]="Payé",PMKAFAAPAYER[[#This Row],[28.05.2025]],0)</f>
        <v>0</v>
      </c>
      <c r="BN982" s="17">
        <f t="shared" si="235"/>
        <v>0</v>
      </c>
      <c r="BO982" s="162"/>
      <c r="BP982" s="166">
        <f>IF(PMKAFAAPAYER[[#This Row],[ ]]="Payé",PMKAFAAPAYER[[#This Row],[04.06.2025]],0)</f>
        <v>0</v>
      </c>
      <c r="BQ982" s="161"/>
      <c r="BR982" s="166">
        <f>IF(PMKAFAAPAYER[[#This Row],[ ]]="Payé",PMKAFAAPAYER[[#This Row],[11.06.2025]],0)</f>
        <v>0</v>
      </c>
      <c r="BS982" s="161"/>
      <c r="BT982" s="166">
        <f>IF(PMKAFAAPAYER[[#This Row],[ ]]="Payé",PMKAFAAPAYER[[#This Row],[18.06.2025]],0)</f>
        <v>0</v>
      </c>
      <c r="BU982" s="161"/>
      <c r="BV982" s="176">
        <f>IF(PMKAFAAPAYER[[#This Row],[ ]]="Payé",PMKAFAAPAYER[[#This Row],[25.06.2025]],0)</f>
        <v>0</v>
      </c>
      <c r="BW982" s="18">
        <f t="shared" si="236"/>
        <v>0</v>
      </c>
      <c r="BX982" s="162"/>
      <c r="BY982" s="166">
        <f>IF(PMKAFAAPAYER[[#This Row],[ ]]="Payé",PMKAFAAPAYER[[#This Row],[02.07.2025]],0)</f>
        <v>0</v>
      </c>
      <c r="BZ982" s="161"/>
      <c r="CA982" s="166">
        <f>IF(PMKAFAAPAYER[[#This Row],[ ]]="Payé",PMKAFAAPAYER[[#This Row],[09.07.2025]],0)</f>
        <v>0</v>
      </c>
      <c r="CB982" s="161"/>
      <c r="CC982" s="166">
        <f>IF(PMKAFAAPAYER[[#This Row],[ ]]="Payé",PMKAFAAPAYER[[#This Row],[16.07.2025]],0)</f>
        <v>0</v>
      </c>
      <c r="CD982" s="161"/>
      <c r="CE982" s="166">
        <f>IF(PMKAFAAPAYER[[#This Row],[ ]]="Payé",PMKAFAAPAYER[[#This Row],[23.07.2025]],0)</f>
        <v>0</v>
      </c>
      <c r="CF982" s="161"/>
      <c r="CG982" s="176">
        <f>IF(PMKAFAAPAYER[[#This Row],[ ]]="Payé",PMKAFAAPAYER[[#This Row],[30.07.2025]],0)</f>
        <v>0</v>
      </c>
      <c r="CH982" s="17">
        <f t="shared" si="237"/>
        <v>0</v>
      </c>
      <c r="CI982" s="162"/>
      <c r="CJ982" s="166">
        <f>IF(PMKAFAAPAYER[[#This Row],[ ]]="Payé",PMKAFAAPAYER[[#This Row],[06.08.2025]],0)</f>
        <v>0</v>
      </c>
      <c r="CK982" s="161"/>
      <c r="CL982" s="166">
        <f>IF(PMKAFAAPAYER[[#This Row],[ ]]="Payé",PMKAFAAPAYER[[#This Row],[13.08.2025]],0)</f>
        <v>0</v>
      </c>
      <c r="CM982" s="161"/>
      <c r="CN982" s="166">
        <f>IF(PMKAFAAPAYER[[#This Row],[ ]]="Payé",PMKAFAAPAYER[[#This Row],[20.08.2025]],0)</f>
        <v>0</v>
      </c>
      <c r="CO982" s="161"/>
      <c r="CP982" s="176">
        <f>IF(PMKAFAAPAYER[[#This Row],[ ]]="Payé",PMKAFAAPAYER[[#This Row],[27.08.2025]],0)</f>
        <v>0</v>
      </c>
      <c r="CQ982" s="18">
        <f t="shared" si="238"/>
        <v>0</v>
      </c>
      <c r="CR982" s="162"/>
      <c r="CS982" s="166">
        <f>IF(PMKAFAAPAYER[[#This Row],[ ]]="Payé",PMKAFAAPAYER[[#This Row],[03.09.2025]],0)</f>
        <v>0</v>
      </c>
      <c r="CT982" s="161"/>
      <c r="CU982" s="166">
        <f>IF(PMKAFAAPAYER[[#This Row],[ ]]="Payé",PMKAFAAPAYER[[#This Row],[10.09.2025]],0)</f>
        <v>0</v>
      </c>
      <c r="CV982" s="161"/>
      <c r="CW982" s="166">
        <f>IF(PMKAFAAPAYER[[#This Row],[ ]]="Payé",PMKAFAAPAYER[[#This Row],[17.09.2025]],0)</f>
        <v>0</v>
      </c>
      <c r="CX982" s="161"/>
      <c r="CY982" s="176">
        <f>IF(PMKAFAAPAYER[[#This Row],[ ]]="Payé",PMKAFAAPAYER[[#This Row],[24.09.2025]],0)</f>
        <v>0</v>
      </c>
      <c r="CZ982" s="17">
        <f t="shared" si="239"/>
        <v>0</v>
      </c>
      <c r="DA982" s="162"/>
      <c r="DB982" s="166">
        <f>IF(PMKAFAAPAYER[[#This Row],[ ]]="Payé",PMKAFAAPAYER[[#This Row],[01.10.2025]],0)</f>
        <v>0</v>
      </c>
      <c r="DC982" s="161"/>
      <c r="DD982" s="166">
        <f>IF(PMKAFAAPAYER[[#This Row],[ ]]="Payé",PMKAFAAPAYER[[#This Row],[08.10.2025]],0)</f>
        <v>0</v>
      </c>
      <c r="DE982" s="161"/>
      <c r="DF982" s="166">
        <f>IF(PMKAFAAPAYER[[#This Row],[ ]]="Payé",PMKAFAAPAYER[[#This Row],[15.10.2025]],0)</f>
        <v>0</v>
      </c>
      <c r="DG982" s="161"/>
      <c r="DH982" s="166">
        <f>IF(PMKAFAAPAYER[[#This Row],[ ]]="Payé",PMKAFAAPAYER[[#This Row],[22.10.2025]],0)</f>
        <v>0</v>
      </c>
      <c r="DI982" s="161"/>
      <c r="DJ982" s="176">
        <f>IF(PMKAFAAPAYER[[#This Row],[ ]]="Payé",PMKAFAAPAYER[[#This Row],[29.10.2025]],0)</f>
        <v>0</v>
      </c>
      <c r="DK982" s="18">
        <f t="shared" si="240"/>
        <v>0</v>
      </c>
      <c r="DL982" s="162"/>
      <c r="DM982" s="166">
        <f>IF(PMKAFAAPAYER[[#This Row],[ ]]="Payé",PMKAFAAPAYER[[#This Row],[05.11.2025]],0)</f>
        <v>0</v>
      </c>
      <c r="DN982" s="161"/>
      <c r="DO982" s="166">
        <f>IF(PMKAFAAPAYER[[#This Row],[ ]]="Payé",PMKAFAAPAYER[[#This Row],[12.11.2025]],0)</f>
        <v>0</v>
      </c>
      <c r="DP982" s="161"/>
      <c r="DQ982" s="166">
        <f>IF(PMKAFAAPAYER[[#This Row],[ ]]="Payé",PMKAFAAPAYER[[#This Row],[19.11.2025]],0)</f>
        <v>0</v>
      </c>
      <c r="DR982" s="161"/>
      <c r="DS982" s="176">
        <f>IF(PMKAFAAPAYER[[#This Row],[ ]]="Payé",PMKAFAAPAYER[[#This Row],[26.11.2025]],0)</f>
        <v>0</v>
      </c>
      <c r="DT982" s="17">
        <f t="shared" si="241"/>
        <v>0</v>
      </c>
      <c r="DU982" s="162"/>
      <c r="DV982" s="166">
        <f>IF(PMKAFAAPAYER[[#This Row],[ ]]="Payé",PMKAFAAPAYER[[#This Row],[03.12.2025]],0)</f>
        <v>0</v>
      </c>
      <c r="DW982" s="161"/>
      <c r="DX982" s="166">
        <f>IF(PMKAFAAPAYER[[#This Row],[ ]]="Payé",PMKAFAAPAYER[[#This Row],[10.12.2025]],0)</f>
        <v>0</v>
      </c>
      <c r="DY982" s="161"/>
      <c r="DZ982" s="166">
        <f>IF(PMKAFAAPAYER[[#This Row],[ ]]="Payé",PMKAFAAPAYER[[#This Row],[17.12.2025]],0)</f>
        <v>0</v>
      </c>
      <c r="EA982" s="161"/>
      <c r="EB982" s="166">
        <f>IF(PMKAFAAPAYER[[#This Row],[ ]]="Payé",PMKAFAAPAYER[[#This Row],[24.12.2025]],0)</f>
        <v>0</v>
      </c>
      <c r="EC982" s="161"/>
      <c r="ED982" s="176">
        <f>IF(PMKAFAAPAYER[[#This Row],[ ]]="Payé",PMKAFAAPAYER[[#This Row],[31.12.2025]],0)</f>
        <v>0</v>
      </c>
      <c r="EE982" s="18">
        <f t="shared" si="242"/>
        <v>0</v>
      </c>
      <c r="EF982" s="11">
        <f t="shared" si="243"/>
        <v>0</v>
      </c>
      <c r="EG982" s="16">
        <f>+PMKAFAAPAYER[[#This Row],[CHF]]-PMKAFAAPAYER[[#This Row],[T2025]]</f>
        <v>0</v>
      </c>
    </row>
    <row r="983" spans="1:137" x14ac:dyDescent="0.3">
      <c r="A983" s="9">
        <f t="shared" si="244"/>
        <v>978</v>
      </c>
      <c r="B983" s="250"/>
      <c r="C983" s="251"/>
      <c r="D983" s="252"/>
      <c r="E983" s="253"/>
      <c r="F983" s="265">
        <f t="shared" si="230"/>
        <v>0</v>
      </c>
      <c r="G983" s="254"/>
      <c r="H983" s="257"/>
      <c r="I983" s="256"/>
      <c r="J983" s="14"/>
      <c r="K983" s="14"/>
      <c r="L983" s="14"/>
      <c r="N983" s="15"/>
      <c r="P983" s="258"/>
      <c r="Q983" s="259"/>
      <c r="R983" s="260"/>
      <c r="S983" s="166">
        <f>IF(PMKAFAAPAYER[[#This Row],[ ]]="Payé",PMKAFAAPAYER[[#This Row],[02.01.2025]],0)</f>
        <v>0</v>
      </c>
      <c r="T983" s="234"/>
      <c r="U983" s="166">
        <f>IF(PMKAFAAPAYER[[#This Row],[ ]]="Payé",PMKAFAAPAYER[[#This Row],[09.01.2025]],0)</f>
        <v>0</v>
      </c>
      <c r="V983" s="234"/>
      <c r="W983" s="166">
        <f>IF(PMKAFAAPAYER[[#This Row],[ ]]="Payé",PMKAFAAPAYER[[#This Row],[16.01.2025]],0)</f>
        <v>0</v>
      </c>
      <c r="X983" s="234"/>
      <c r="Y983" s="166">
        <f>IF(PMKAFAAPAYER[[#This Row],[ ]]="Payé",PMKAFAAPAYER[[#This Row],[23.01.2025]],0)</f>
        <v>0</v>
      </c>
      <c r="Z983" s="234"/>
      <c r="AA983" s="176">
        <f>IF(PMKAFAAPAYER[[#This Row],[ ]]="Payé",PMKAFAAPAYER[[#This Row],[30.01.2025]],0)</f>
        <v>0</v>
      </c>
      <c r="AB983" s="32">
        <f t="shared" si="231"/>
        <v>0</v>
      </c>
      <c r="AC983" s="234"/>
      <c r="AD983" s="166">
        <f>IF(PMKAFAAPAYER[[#This Row],[ ]]="Payé",PMKAFAAPAYER[[#This Row],[06.02.2025]],0)</f>
        <v>0</v>
      </c>
      <c r="AE983" s="234"/>
      <c r="AF983" s="166">
        <f>IF(PMKAFAAPAYER[[#This Row],[ ]]="Payé",PMKAFAAPAYER[[#This Row],[13.02.2025]],0)</f>
        <v>0</v>
      </c>
      <c r="AG983" s="234"/>
      <c r="AH983" s="166">
        <f>IF(PMKAFAAPAYER[[#This Row],[ ]]="Payé",PMKAFAAPAYER[[#This Row],[20.02.2025]],0)</f>
        <v>0</v>
      </c>
      <c r="AI983" s="234"/>
      <c r="AJ983" s="176">
        <f>IF(PMKAFAAPAYER[[#This Row],[ ]]="Payé",PMKAFAAPAYER[[#This Row],[27.02.2025]],0)</f>
        <v>0</v>
      </c>
      <c r="AK983" s="47">
        <f t="shared" si="232"/>
        <v>0</v>
      </c>
      <c r="AL983" s="162"/>
      <c r="AM983" s="166">
        <f>IF(PMKAFAAPAYER[[#This Row],[ ]]="Payé",PMKAFAAPAYER[[#This Row],[05.03.2025]],0)</f>
        <v>0</v>
      </c>
      <c r="AN983" s="161"/>
      <c r="AO983" s="166">
        <f>IF(PMKAFAAPAYER[[#This Row],[ ]]="Payé",PMKAFAAPAYER[[#This Row],[12.03.2025]],0)</f>
        <v>0</v>
      </c>
      <c r="AP983" s="161"/>
      <c r="AQ983" s="166">
        <f>IF(PMKAFAAPAYER[[#This Row],[ ]]="Payé",PMKAFAAPAYER[[#This Row],[19.03.2025]],0)</f>
        <v>0</v>
      </c>
      <c r="AR983" s="161"/>
      <c r="AS983" s="176">
        <f>IF(PMKAFAAPAYER[[#This Row],[ ]]="Payé",PMKAFAAPAYER[[#This Row],[26.03.2025]],0)</f>
        <v>0</v>
      </c>
      <c r="AT983" s="17">
        <f t="shared" si="233"/>
        <v>0</v>
      </c>
      <c r="AU983" s="162"/>
      <c r="AV983" s="166">
        <f>IF(PMKAFAAPAYER[[#This Row],[ ]]="Payé",PMKAFAAPAYER[[#This Row],[02.04.2025]],0)</f>
        <v>0</v>
      </c>
      <c r="AW983" s="161"/>
      <c r="AX983" s="166">
        <f>IF(PMKAFAAPAYER[[#This Row],[ ]]="Payé",PMKAFAAPAYER[[#This Row],[09.04.2025]],0)</f>
        <v>0</v>
      </c>
      <c r="AY983" s="161"/>
      <c r="AZ983" s="166">
        <f>IF(PMKAFAAPAYER[[#This Row],[ ]]="Payé",PMKAFAAPAYER[[#This Row],[16.04.2025]],0)</f>
        <v>0</v>
      </c>
      <c r="BA983" s="161"/>
      <c r="BB983" s="166">
        <f>IF(PMKAFAAPAYER[[#This Row],[ ]]="Payé",PMKAFAAPAYER[[#This Row],[23.04.2025]],0)</f>
        <v>0</v>
      </c>
      <c r="BC983" s="161"/>
      <c r="BD983" s="176">
        <f>IF(PMKAFAAPAYER[[#This Row],[ ]]="Payé",PMKAFAAPAYER[[#This Row],[30.04.2025]],0)</f>
        <v>0</v>
      </c>
      <c r="BE983" s="18">
        <f t="shared" si="234"/>
        <v>0</v>
      </c>
      <c r="BF983" s="162"/>
      <c r="BG983" s="166">
        <f>IF(PMKAFAAPAYER[[#This Row],[ ]]="Payé",PMKAFAAPAYER[[#This Row],[07.05.2025]],0)</f>
        <v>0</v>
      </c>
      <c r="BH983" s="161"/>
      <c r="BI983" s="166">
        <f>IF(PMKAFAAPAYER[[#This Row],[ ]]="Payé",PMKAFAAPAYER[[#This Row],[14.05.2025]],0)</f>
        <v>0</v>
      </c>
      <c r="BJ983" s="161"/>
      <c r="BK983" s="166">
        <f>IF(PMKAFAAPAYER[[#This Row],[ ]]="Payé",PMKAFAAPAYER[[#This Row],[21.05.2025]],0)</f>
        <v>0</v>
      </c>
      <c r="BL983" s="161"/>
      <c r="BM983" s="176">
        <f>IF(PMKAFAAPAYER[[#This Row],[ ]]="Payé",PMKAFAAPAYER[[#This Row],[28.05.2025]],0)</f>
        <v>0</v>
      </c>
      <c r="BN983" s="17">
        <f t="shared" si="235"/>
        <v>0</v>
      </c>
      <c r="BO983" s="162"/>
      <c r="BP983" s="166">
        <f>IF(PMKAFAAPAYER[[#This Row],[ ]]="Payé",PMKAFAAPAYER[[#This Row],[04.06.2025]],0)</f>
        <v>0</v>
      </c>
      <c r="BQ983" s="161"/>
      <c r="BR983" s="166">
        <f>IF(PMKAFAAPAYER[[#This Row],[ ]]="Payé",PMKAFAAPAYER[[#This Row],[11.06.2025]],0)</f>
        <v>0</v>
      </c>
      <c r="BS983" s="161"/>
      <c r="BT983" s="166">
        <f>IF(PMKAFAAPAYER[[#This Row],[ ]]="Payé",PMKAFAAPAYER[[#This Row],[18.06.2025]],0)</f>
        <v>0</v>
      </c>
      <c r="BU983" s="161"/>
      <c r="BV983" s="176">
        <f>IF(PMKAFAAPAYER[[#This Row],[ ]]="Payé",PMKAFAAPAYER[[#This Row],[25.06.2025]],0)</f>
        <v>0</v>
      </c>
      <c r="BW983" s="18">
        <f t="shared" si="236"/>
        <v>0</v>
      </c>
      <c r="BX983" s="162"/>
      <c r="BY983" s="166">
        <f>IF(PMKAFAAPAYER[[#This Row],[ ]]="Payé",PMKAFAAPAYER[[#This Row],[02.07.2025]],0)</f>
        <v>0</v>
      </c>
      <c r="BZ983" s="161"/>
      <c r="CA983" s="166">
        <f>IF(PMKAFAAPAYER[[#This Row],[ ]]="Payé",PMKAFAAPAYER[[#This Row],[09.07.2025]],0)</f>
        <v>0</v>
      </c>
      <c r="CB983" s="161"/>
      <c r="CC983" s="166">
        <f>IF(PMKAFAAPAYER[[#This Row],[ ]]="Payé",PMKAFAAPAYER[[#This Row],[16.07.2025]],0)</f>
        <v>0</v>
      </c>
      <c r="CD983" s="161"/>
      <c r="CE983" s="166">
        <f>IF(PMKAFAAPAYER[[#This Row],[ ]]="Payé",PMKAFAAPAYER[[#This Row],[23.07.2025]],0)</f>
        <v>0</v>
      </c>
      <c r="CF983" s="161"/>
      <c r="CG983" s="176">
        <f>IF(PMKAFAAPAYER[[#This Row],[ ]]="Payé",PMKAFAAPAYER[[#This Row],[30.07.2025]],0)</f>
        <v>0</v>
      </c>
      <c r="CH983" s="17">
        <f t="shared" si="237"/>
        <v>0</v>
      </c>
      <c r="CI983" s="162"/>
      <c r="CJ983" s="166">
        <f>IF(PMKAFAAPAYER[[#This Row],[ ]]="Payé",PMKAFAAPAYER[[#This Row],[06.08.2025]],0)</f>
        <v>0</v>
      </c>
      <c r="CK983" s="161"/>
      <c r="CL983" s="166">
        <f>IF(PMKAFAAPAYER[[#This Row],[ ]]="Payé",PMKAFAAPAYER[[#This Row],[13.08.2025]],0)</f>
        <v>0</v>
      </c>
      <c r="CM983" s="161"/>
      <c r="CN983" s="166">
        <f>IF(PMKAFAAPAYER[[#This Row],[ ]]="Payé",PMKAFAAPAYER[[#This Row],[20.08.2025]],0)</f>
        <v>0</v>
      </c>
      <c r="CO983" s="161"/>
      <c r="CP983" s="176">
        <f>IF(PMKAFAAPAYER[[#This Row],[ ]]="Payé",PMKAFAAPAYER[[#This Row],[27.08.2025]],0)</f>
        <v>0</v>
      </c>
      <c r="CQ983" s="18">
        <f t="shared" si="238"/>
        <v>0</v>
      </c>
      <c r="CR983" s="162"/>
      <c r="CS983" s="166">
        <f>IF(PMKAFAAPAYER[[#This Row],[ ]]="Payé",PMKAFAAPAYER[[#This Row],[03.09.2025]],0)</f>
        <v>0</v>
      </c>
      <c r="CT983" s="161"/>
      <c r="CU983" s="166">
        <f>IF(PMKAFAAPAYER[[#This Row],[ ]]="Payé",PMKAFAAPAYER[[#This Row],[10.09.2025]],0)</f>
        <v>0</v>
      </c>
      <c r="CV983" s="161"/>
      <c r="CW983" s="166">
        <f>IF(PMKAFAAPAYER[[#This Row],[ ]]="Payé",PMKAFAAPAYER[[#This Row],[17.09.2025]],0)</f>
        <v>0</v>
      </c>
      <c r="CX983" s="161"/>
      <c r="CY983" s="176">
        <f>IF(PMKAFAAPAYER[[#This Row],[ ]]="Payé",PMKAFAAPAYER[[#This Row],[24.09.2025]],0)</f>
        <v>0</v>
      </c>
      <c r="CZ983" s="17">
        <f t="shared" si="239"/>
        <v>0</v>
      </c>
      <c r="DA983" s="162"/>
      <c r="DB983" s="166">
        <f>IF(PMKAFAAPAYER[[#This Row],[ ]]="Payé",PMKAFAAPAYER[[#This Row],[01.10.2025]],0)</f>
        <v>0</v>
      </c>
      <c r="DC983" s="161"/>
      <c r="DD983" s="166">
        <f>IF(PMKAFAAPAYER[[#This Row],[ ]]="Payé",PMKAFAAPAYER[[#This Row],[08.10.2025]],0)</f>
        <v>0</v>
      </c>
      <c r="DE983" s="161"/>
      <c r="DF983" s="166">
        <f>IF(PMKAFAAPAYER[[#This Row],[ ]]="Payé",PMKAFAAPAYER[[#This Row],[15.10.2025]],0)</f>
        <v>0</v>
      </c>
      <c r="DG983" s="161"/>
      <c r="DH983" s="166">
        <f>IF(PMKAFAAPAYER[[#This Row],[ ]]="Payé",PMKAFAAPAYER[[#This Row],[22.10.2025]],0)</f>
        <v>0</v>
      </c>
      <c r="DI983" s="161"/>
      <c r="DJ983" s="176">
        <f>IF(PMKAFAAPAYER[[#This Row],[ ]]="Payé",PMKAFAAPAYER[[#This Row],[29.10.2025]],0)</f>
        <v>0</v>
      </c>
      <c r="DK983" s="18">
        <f t="shared" si="240"/>
        <v>0</v>
      </c>
      <c r="DL983" s="162"/>
      <c r="DM983" s="166">
        <f>IF(PMKAFAAPAYER[[#This Row],[ ]]="Payé",PMKAFAAPAYER[[#This Row],[05.11.2025]],0)</f>
        <v>0</v>
      </c>
      <c r="DN983" s="161"/>
      <c r="DO983" s="166">
        <f>IF(PMKAFAAPAYER[[#This Row],[ ]]="Payé",PMKAFAAPAYER[[#This Row],[12.11.2025]],0)</f>
        <v>0</v>
      </c>
      <c r="DP983" s="161"/>
      <c r="DQ983" s="166">
        <f>IF(PMKAFAAPAYER[[#This Row],[ ]]="Payé",PMKAFAAPAYER[[#This Row],[19.11.2025]],0)</f>
        <v>0</v>
      </c>
      <c r="DR983" s="161"/>
      <c r="DS983" s="176">
        <f>IF(PMKAFAAPAYER[[#This Row],[ ]]="Payé",PMKAFAAPAYER[[#This Row],[26.11.2025]],0)</f>
        <v>0</v>
      </c>
      <c r="DT983" s="17">
        <f t="shared" si="241"/>
        <v>0</v>
      </c>
      <c r="DU983" s="162"/>
      <c r="DV983" s="166">
        <f>IF(PMKAFAAPAYER[[#This Row],[ ]]="Payé",PMKAFAAPAYER[[#This Row],[03.12.2025]],0)</f>
        <v>0</v>
      </c>
      <c r="DW983" s="161"/>
      <c r="DX983" s="166">
        <f>IF(PMKAFAAPAYER[[#This Row],[ ]]="Payé",PMKAFAAPAYER[[#This Row],[10.12.2025]],0)</f>
        <v>0</v>
      </c>
      <c r="DY983" s="161"/>
      <c r="DZ983" s="166">
        <f>IF(PMKAFAAPAYER[[#This Row],[ ]]="Payé",PMKAFAAPAYER[[#This Row],[17.12.2025]],0)</f>
        <v>0</v>
      </c>
      <c r="EA983" s="161"/>
      <c r="EB983" s="166">
        <f>IF(PMKAFAAPAYER[[#This Row],[ ]]="Payé",PMKAFAAPAYER[[#This Row],[24.12.2025]],0)</f>
        <v>0</v>
      </c>
      <c r="EC983" s="161"/>
      <c r="ED983" s="176">
        <f>IF(PMKAFAAPAYER[[#This Row],[ ]]="Payé",PMKAFAAPAYER[[#This Row],[31.12.2025]],0)</f>
        <v>0</v>
      </c>
      <c r="EE983" s="18">
        <f t="shared" si="242"/>
        <v>0</v>
      </c>
      <c r="EF983" s="11">
        <f t="shared" si="243"/>
        <v>0</v>
      </c>
      <c r="EG983" s="16">
        <f>+PMKAFAAPAYER[[#This Row],[CHF]]-PMKAFAAPAYER[[#This Row],[T2025]]</f>
        <v>0</v>
      </c>
    </row>
    <row r="984" spans="1:137" x14ac:dyDescent="0.3">
      <c r="A984" s="9">
        <f t="shared" si="244"/>
        <v>979</v>
      </c>
      <c r="B984" s="250"/>
      <c r="C984" s="251"/>
      <c r="D984" s="252"/>
      <c r="E984" s="253"/>
      <c r="F984" s="265">
        <f t="shared" si="230"/>
        <v>0</v>
      </c>
      <c r="G984" s="254"/>
      <c r="H984" s="257"/>
      <c r="I984" s="256"/>
      <c r="J984" s="14"/>
      <c r="K984" s="14"/>
      <c r="L984" s="14"/>
      <c r="N984" s="15"/>
      <c r="P984" s="258"/>
      <c r="Q984" s="259"/>
      <c r="R984" s="260"/>
      <c r="S984" s="166">
        <f>IF(PMKAFAAPAYER[[#This Row],[ ]]="Payé",PMKAFAAPAYER[[#This Row],[02.01.2025]],0)</f>
        <v>0</v>
      </c>
      <c r="T984" s="234"/>
      <c r="U984" s="166">
        <f>IF(PMKAFAAPAYER[[#This Row],[ ]]="Payé",PMKAFAAPAYER[[#This Row],[09.01.2025]],0)</f>
        <v>0</v>
      </c>
      <c r="V984" s="234"/>
      <c r="W984" s="166">
        <f>IF(PMKAFAAPAYER[[#This Row],[ ]]="Payé",PMKAFAAPAYER[[#This Row],[16.01.2025]],0)</f>
        <v>0</v>
      </c>
      <c r="X984" s="234"/>
      <c r="Y984" s="166">
        <f>IF(PMKAFAAPAYER[[#This Row],[ ]]="Payé",PMKAFAAPAYER[[#This Row],[23.01.2025]],0)</f>
        <v>0</v>
      </c>
      <c r="Z984" s="234"/>
      <c r="AA984" s="176">
        <f>IF(PMKAFAAPAYER[[#This Row],[ ]]="Payé",PMKAFAAPAYER[[#This Row],[30.01.2025]],0)</f>
        <v>0</v>
      </c>
      <c r="AB984" s="32">
        <f t="shared" si="231"/>
        <v>0</v>
      </c>
      <c r="AC984" s="234"/>
      <c r="AD984" s="166">
        <f>IF(PMKAFAAPAYER[[#This Row],[ ]]="Payé",PMKAFAAPAYER[[#This Row],[06.02.2025]],0)</f>
        <v>0</v>
      </c>
      <c r="AE984" s="234"/>
      <c r="AF984" s="166">
        <f>IF(PMKAFAAPAYER[[#This Row],[ ]]="Payé",PMKAFAAPAYER[[#This Row],[13.02.2025]],0)</f>
        <v>0</v>
      </c>
      <c r="AG984" s="234"/>
      <c r="AH984" s="166">
        <f>IF(PMKAFAAPAYER[[#This Row],[ ]]="Payé",PMKAFAAPAYER[[#This Row],[20.02.2025]],0)</f>
        <v>0</v>
      </c>
      <c r="AI984" s="234"/>
      <c r="AJ984" s="176">
        <f>IF(PMKAFAAPAYER[[#This Row],[ ]]="Payé",PMKAFAAPAYER[[#This Row],[27.02.2025]],0)</f>
        <v>0</v>
      </c>
      <c r="AK984" s="47">
        <f t="shared" si="232"/>
        <v>0</v>
      </c>
      <c r="AL984" s="162"/>
      <c r="AM984" s="166">
        <f>IF(PMKAFAAPAYER[[#This Row],[ ]]="Payé",PMKAFAAPAYER[[#This Row],[05.03.2025]],0)</f>
        <v>0</v>
      </c>
      <c r="AN984" s="161"/>
      <c r="AO984" s="166">
        <f>IF(PMKAFAAPAYER[[#This Row],[ ]]="Payé",PMKAFAAPAYER[[#This Row],[12.03.2025]],0)</f>
        <v>0</v>
      </c>
      <c r="AP984" s="161"/>
      <c r="AQ984" s="166">
        <f>IF(PMKAFAAPAYER[[#This Row],[ ]]="Payé",PMKAFAAPAYER[[#This Row],[19.03.2025]],0)</f>
        <v>0</v>
      </c>
      <c r="AR984" s="161"/>
      <c r="AS984" s="176">
        <f>IF(PMKAFAAPAYER[[#This Row],[ ]]="Payé",PMKAFAAPAYER[[#This Row],[26.03.2025]],0)</f>
        <v>0</v>
      </c>
      <c r="AT984" s="17">
        <f t="shared" si="233"/>
        <v>0</v>
      </c>
      <c r="AU984" s="162"/>
      <c r="AV984" s="166">
        <f>IF(PMKAFAAPAYER[[#This Row],[ ]]="Payé",PMKAFAAPAYER[[#This Row],[02.04.2025]],0)</f>
        <v>0</v>
      </c>
      <c r="AW984" s="161"/>
      <c r="AX984" s="166">
        <f>IF(PMKAFAAPAYER[[#This Row],[ ]]="Payé",PMKAFAAPAYER[[#This Row],[09.04.2025]],0)</f>
        <v>0</v>
      </c>
      <c r="AY984" s="161"/>
      <c r="AZ984" s="166">
        <f>IF(PMKAFAAPAYER[[#This Row],[ ]]="Payé",PMKAFAAPAYER[[#This Row],[16.04.2025]],0)</f>
        <v>0</v>
      </c>
      <c r="BA984" s="161"/>
      <c r="BB984" s="166">
        <f>IF(PMKAFAAPAYER[[#This Row],[ ]]="Payé",PMKAFAAPAYER[[#This Row],[23.04.2025]],0)</f>
        <v>0</v>
      </c>
      <c r="BC984" s="161"/>
      <c r="BD984" s="176">
        <f>IF(PMKAFAAPAYER[[#This Row],[ ]]="Payé",PMKAFAAPAYER[[#This Row],[30.04.2025]],0)</f>
        <v>0</v>
      </c>
      <c r="BE984" s="18">
        <f t="shared" si="234"/>
        <v>0</v>
      </c>
      <c r="BF984" s="162"/>
      <c r="BG984" s="166">
        <f>IF(PMKAFAAPAYER[[#This Row],[ ]]="Payé",PMKAFAAPAYER[[#This Row],[07.05.2025]],0)</f>
        <v>0</v>
      </c>
      <c r="BH984" s="161"/>
      <c r="BI984" s="166">
        <f>IF(PMKAFAAPAYER[[#This Row],[ ]]="Payé",PMKAFAAPAYER[[#This Row],[14.05.2025]],0)</f>
        <v>0</v>
      </c>
      <c r="BJ984" s="161"/>
      <c r="BK984" s="166">
        <f>IF(PMKAFAAPAYER[[#This Row],[ ]]="Payé",PMKAFAAPAYER[[#This Row],[21.05.2025]],0)</f>
        <v>0</v>
      </c>
      <c r="BL984" s="161"/>
      <c r="BM984" s="176">
        <f>IF(PMKAFAAPAYER[[#This Row],[ ]]="Payé",PMKAFAAPAYER[[#This Row],[28.05.2025]],0)</f>
        <v>0</v>
      </c>
      <c r="BN984" s="17">
        <f t="shared" si="235"/>
        <v>0</v>
      </c>
      <c r="BO984" s="162"/>
      <c r="BP984" s="166">
        <f>IF(PMKAFAAPAYER[[#This Row],[ ]]="Payé",PMKAFAAPAYER[[#This Row],[04.06.2025]],0)</f>
        <v>0</v>
      </c>
      <c r="BQ984" s="161"/>
      <c r="BR984" s="166">
        <f>IF(PMKAFAAPAYER[[#This Row],[ ]]="Payé",PMKAFAAPAYER[[#This Row],[11.06.2025]],0)</f>
        <v>0</v>
      </c>
      <c r="BS984" s="161"/>
      <c r="BT984" s="166">
        <f>IF(PMKAFAAPAYER[[#This Row],[ ]]="Payé",PMKAFAAPAYER[[#This Row],[18.06.2025]],0)</f>
        <v>0</v>
      </c>
      <c r="BU984" s="161"/>
      <c r="BV984" s="176">
        <f>IF(PMKAFAAPAYER[[#This Row],[ ]]="Payé",PMKAFAAPAYER[[#This Row],[25.06.2025]],0)</f>
        <v>0</v>
      </c>
      <c r="BW984" s="18">
        <f t="shared" si="236"/>
        <v>0</v>
      </c>
      <c r="BX984" s="162"/>
      <c r="BY984" s="166">
        <f>IF(PMKAFAAPAYER[[#This Row],[ ]]="Payé",PMKAFAAPAYER[[#This Row],[02.07.2025]],0)</f>
        <v>0</v>
      </c>
      <c r="BZ984" s="161"/>
      <c r="CA984" s="166">
        <f>IF(PMKAFAAPAYER[[#This Row],[ ]]="Payé",PMKAFAAPAYER[[#This Row],[09.07.2025]],0)</f>
        <v>0</v>
      </c>
      <c r="CB984" s="161"/>
      <c r="CC984" s="166">
        <f>IF(PMKAFAAPAYER[[#This Row],[ ]]="Payé",PMKAFAAPAYER[[#This Row],[16.07.2025]],0)</f>
        <v>0</v>
      </c>
      <c r="CD984" s="161"/>
      <c r="CE984" s="166">
        <f>IF(PMKAFAAPAYER[[#This Row],[ ]]="Payé",PMKAFAAPAYER[[#This Row],[23.07.2025]],0)</f>
        <v>0</v>
      </c>
      <c r="CF984" s="161"/>
      <c r="CG984" s="176">
        <f>IF(PMKAFAAPAYER[[#This Row],[ ]]="Payé",PMKAFAAPAYER[[#This Row],[30.07.2025]],0)</f>
        <v>0</v>
      </c>
      <c r="CH984" s="17">
        <f t="shared" si="237"/>
        <v>0</v>
      </c>
      <c r="CI984" s="162"/>
      <c r="CJ984" s="166">
        <f>IF(PMKAFAAPAYER[[#This Row],[ ]]="Payé",PMKAFAAPAYER[[#This Row],[06.08.2025]],0)</f>
        <v>0</v>
      </c>
      <c r="CK984" s="161"/>
      <c r="CL984" s="166">
        <f>IF(PMKAFAAPAYER[[#This Row],[ ]]="Payé",PMKAFAAPAYER[[#This Row],[13.08.2025]],0)</f>
        <v>0</v>
      </c>
      <c r="CM984" s="161"/>
      <c r="CN984" s="166">
        <f>IF(PMKAFAAPAYER[[#This Row],[ ]]="Payé",PMKAFAAPAYER[[#This Row],[20.08.2025]],0)</f>
        <v>0</v>
      </c>
      <c r="CO984" s="161"/>
      <c r="CP984" s="176">
        <f>IF(PMKAFAAPAYER[[#This Row],[ ]]="Payé",PMKAFAAPAYER[[#This Row],[27.08.2025]],0)</f>
        <v>0</v>
      </c>
      <c r="CQ984" s="18">
        <f t="shared" si="238"/>
        <v>0</v>
      </c>
      <c r="CR984" s="162"/>
      <c r="CS984" s="166">
        <f>IF(PMKAFAAPAYER[[#This Row],[ ]]="Payé",PMKAFAAPAYER[[#This Row],[03.09.2025]],0)</f>
        <v>0</v>
      </c>
      <c r="CT984" s="161"/>
      <c r="CU984" s="166">
        <f>IF(PMKAFAAPAYER[[#This Row],[ ]]="Payé",PMKAFAAPAYER[[#This Row],[10.09.2025]],0)</f>
        <v>0</v>
      </c>
      <c r="CV984" s="161"/>
      <c r="CW984" s="166">
        <f>IF(PMKAFAAPAYER[[#This Row],[ ]]="Payé",PMKAFAAPAYER[[#This Row],[17.09.2025]],0)</f>
        <v>0</v>
      </c>
      <c r="CX984" s="161"/>
      <c r="CY984" s="176">
        <f>IF(PMKAFAAPAYER[[#This Row],[ ]]="Payé",PMKAFAAPAYER[[#This Row],[24.09.2025]],0)</f>
        <v>0</v>
      </c>
      <c r="CZ984" s="17">
        <f t="shared" si="239"/>
        <v>0</v>
      </c>
      <c r="DA984" s="162"/>
      <c r="DB984" s="166">
        <f>IF(PMKAFAAPAYER[[#This Row],[ ]]="Payé",PMKAFAAPAYER[[#This Row],[01.10.2025]],0)</f>
        <v>0</v>
      </c>
      <c r="DC984" s="161"/>
      <c r="DD984" s="166">
        <f>IF(PMKAFAAPAYER[[#This Row],[ ]]="Payé",PMKAFAAPAYER[[#This Row],[08.10.2025]],0)</f>
        <v>0</v>
      </c>
      <c r="DE984" s="161"/>
      <c r="DF984" s="166">
        <f>IF(PMKAFAAPAYER[[#This Row],[ ]]="Payé",PMKAFAAPAYER[[#This Row],[15.10.2025]],0)</f>
        <v>0</v>
      </c>
      <c r="DG984" s="161"/>
      <c r="DH984" s="166">
        <f>IF(PMKAFAAPAYER[[#This Row],[ ]]="Payé",PMKAFAAPAYER[[#This Row],[22.10.2025]],0)</f>
        <v>0</v>
      </c>
      <c r="DI984" s="161"/>
      <c r="DJ984" s="176">
        <f>IF(PMKAFAAPAYER[[#This Row],[ ]]="Payé",PMKAFAAPAYER[[#This Row],[29.10.2025]],0)</f>
        <v>0</v>
      </c>
      <c r="DK984" s="18">
        <f t="shared" si="240"/>
        <v>0</v>
      </c>
      <c r="DL984" s="162"/>
      <c r="DM984" s="166">
        <f>IF(PMKAFAAPAYER[[#This Row],[ ]]="Payé",PMKAFAAPAYER[[#This Row],[05.11.2025]],0)</f>
        <v>0</v>
      </c>
      <c r="DN984" s="161"/>
      <c r="DO984" s="166">
        <f>IF(PMKAFAAPAYER[[#This Row],[ ]]="Payé",PMKAFAAPAYER[[#This Row],[12.11.2025]],0)</f>
        <v>0</v>
      </c>
      <c r="DP984" s="161"/>
      <c r="DQ984" s="166">
        <f>IF(PMKAFAAPAYER[[#This Row],[ ]]="Payé",PMKAFAAPAYER[[#This Row],[19.11.2025]],0)</f>
        <v>0</v>
      </c>
      <c r="DR984" s="161"/>
      <c r="DS984" s="176">
        <f>IF(PMKAFAAPAYER[[#This Row],[ ]]="Payé",PMKAFAAPAYER[[#This Row],[26.11.2025]],0)</f>
        <v>0</v>
      </c>
      <c r="DT984" s="17">
        <f t="shared" si="241"/>
        <v>0</v>
      </c>
      <c r="DU984" s="162"/>
      <c r="DV984" s="166">
        <f>IF(PMKAFAAPAYER[[#This Row],[ ]]="Payé",PMKAFAAPAYER[[#This Row],[03.12.2025]],0)</f>
        <v>0</v>
      </c>
      <c r="DW984" s="161"/>
      <c r="DX984" s="166">
        <f>IF(PMKAFAAPAYER[[#This Row],[ ]]="Payé",PMKAFAAPAYER[[#This Row],[10.12.2025]],0)</f>
        <v>0</v>
      </c>
      <c r="DY984" s="161"/>
      <c r="DZ984" s="166">
        <f>IF(PMKAFAAPAYER[[#This Row],[ ]]="Payé",PMKAFAAPAYER[[#This Row],[17.12.2025]],0)</f>
        <v>0</v>
      </c>
      <c r="EA984" s="161"/>
      <c r="EB984" s="166">
        <f>IF(PMKAFAAPAYER[[#This Row],[ ]]="Payé",PMKAFAAPAYER[[#This Row],[24.12.2025]],0)</f>
        <v>0</v>
      </c>
      <c r="EC984" s="161"/>
      <c r="ED984" s="176">
        <f>IF(PMKAFAAPAYER[[#This Row],[ ]]="Payé",PMKAFAAPAYER[[#This Row],[31.12.2025]],0)</f>
        <v>0</v>
      </c>
      <c r="EE984" s="18">
        <f t="shared" si="242"/>
        <v>0</v>
      </c>
      <c r="EF984" s="11">
        <f t="shared" si="243"/>
        <v>0</v>
      </c>
      <c r="EG984" s="16">
        <f>+PMKAFAAPAYER[[#This Row],[CHF]]-PMKAFAAPAYER[[#This Row],[T2025]]</f>
        <v>0</v>
      </c>
    </row>
    <row r="985" spans="1:137" x14ac:dyDescent="0.3">
      <c r="A985" s="9">
        <f t="shared" si="244"/>
        <v>980</v>
      </c>
      <c r="B985" s="250"/>
      <c r="C985" s="251"/>
      <c r="D985" s="252"/>
      <c r="E985" s="253"/>
      <c r="F985" s="265">
        <f t="shared" si="230"/>
        <v>0</v>
      </c>
      <c r="G985" s="254"/>
      <c r="H985" s="257"/>
      <c r="I985" s="256"/>
      <c r="J985" s="14"/>
      <c r="K985" s="14"/>
      <c r="L985" s="14"/>
      <c r="N985" s="15"/>
      <c r="P985" s="258"/>
      <c r="Q985" s="259"/>
      <c r="R985" s="260"/>
      <c r="S985" s="166">
        <f>IF(PMKAFAAPAYER[[#This Row],[ ]]="Payé",PMKAFAAPAYER[[#This Row],[02.01.2025]],0)</f>
        <v>0</v>
      </c>
      <c r="T985" s="234"/>
      <c r="U985" s="166">
        <f>IF(PMKAFAAPAYER[[#This Row],[ ]]="Payé",PMKAFAAPAYER[[#This Row],[09.01.2025]],0)</f>
        <v>0</v>
      </c>
      <c r="V985" s="234"/>
      <c r="W985" s="166">
        <f>IF(PMKAFAAPAYER[[#This Row],[ ]]="Payé",PMKAFAAPAYER[[#This Row],[16.01.2025]],0)</f>
        <v>0</v>
      </c>
      <c r="X985" s="234"/>
      <c r="Y985" s="166">
        <f>IF(PMKAFAAPAYER[[#This Row],[ ]]="Payé",PMKAFAAPAYER[[#This Row],[23.01.2025]],0)</f>
        <v>0</v>
      </c>
      <c r="Z985" s="234"/>
      <c r="AA985" s="176">
        <f>IF(PMKAFAAPAYER[[#This Row],[ ]]="Payé",PMKAFAAPAYER[[#This Row],[30.01.2025]],0)</f>
        <v>0</v>
      </c>
      <c r="AB985" s="32">
        <f t="shared" si="231"/>
        <v>0</v>
      </c>
      <c r="AC985" s="234"/>
      <c r="AD985" s="166">
        <f>IF(PMKAFAAPAYER[[#This Row],[ ]]="Payé",PMKAFAAPAYER[[#This Row],[06.02.2025]],0)</f>
        <v>0</v>
      </c>
      <c r="AE985" s="234"/>
      <c r="AF985" s="166">
        <f>IF(PMKAFAAPAYER[[#This Row],[ ]]="Payé",PMKAFAAPAYER[[#This Row],[13.02.2025]],0)</f>
        <v>0</v>
      </c>
      <c r="AG985" s="234"/>
      <c r="AH985" s="166">
        <f>IF(PMKAFAAPAYER[[#This Row],[ ]]="Payé",PMKAFAAPAYER[[#This Row],[20.02.2025]],0)</f>
        <v>0</v>
      </c>
      <c r="AI985" s="234"/>
      <c r="AJ985" s="176">
        <f>IF(PMKAFAAPAYER[[#This Row],[ ]]="Payé",PMKAFAAPAYER[[#This Row],[27.02.2025]],0)</f>
        <v>0</v>
      </c>
      <c r="AK985" s="47">
        <f t="shared" si="232"/>
        <v>0</v>
      </c>
      <c r="AL985" s="162"/>
      <c r="AM985" s="166">
        <f>IF(PMKAFAAPAYER[[#This Row],[ ]]="Payé",PMKAFAAPAYER[[#This Row],[05.03.2025]],0)</f>
        <v>0</v>
      </c>
      <c r="AN985" s="161"/>
      <c r="AO985" s="166">
        <f>IF(PMKAFAAPAYER[[#This Row],[ ]]="Payé",PMKAFAAPAYER[[#This Row],[12.03.2025]],0)</f>
        <v>0</v>
      </c>
      <c r="AP985" s="161"/>
      <c r="AQ985" s="166">
        <f>IF(PMKAFAAPAYER[[#This Row],[ ]]="Payé",PMKAFAAPAYER[[#This Row],[19.03.2025]],0)</f>
        <v>0</v>
      </c>
      <c r="AR985" s="161"/>
      <c r="AS985" s="176">
        <f>IF(PMKAFAAPAYER[[#This Row],[ ]]="Payé",PMKAFAAPAYER[[#This Row],[26.03.2025]],0)</f>
        <v>0</v>
      </c>
      <c r="AT985" s="17">
        <f t="shared" si="233"/>
        <v>0</v>
      </c>
      <c r="AU985" s="162"/>
      <c r="AV985" s="166">
        <f>IF(PMKAFAAPAYER[[#This Row],[ ]]="Payé",PMKAFAAPAYER[[#This Row],[02.04.2025]],0)</f>
        <v>0</v>
      </c>
      <c r="AW985" s="161"/>
      <c r="AX985" s="166">
        <f>IF(PMKAFAAPAYER[[#This Row],[ ]]="Payé",PMKAFAAPAYER[[#This Row],[09.04.2025]],0)</f>
        <v>0</v>
      </c>
      <c r="AY985" s="161"/>
      <c r="AZ985" s="166">
        <f>IF(PMKAFAAPAYER[[#This Row],[ ]]="Payé",PMKAFAAPAYER[[#This Row],[16.04.2025]],0)</f>
        <v>0</v>
      </c>
      <c r="BA985" s="161"/>
      <c r="BB985" s="166">
        <f>IF(PMKAFAAPAYER[[#This Row],[ ]]="Payé",PMKAFAAPAYER[[#This Row],[23.04.2025]],0)</f>
        <v>0</v>
      </c>
      <c r="BC985" s="161"/>
      <c r="BD985" s="176">
        <f>IF(PMKAFAAPAYER[[#This Row],[ ]]="Payé",PMKAFAAPAYER[[#This Row],[30.04.2025]],0)</f>
        <v>0</v>
      </c>
      <c r="BE985" s="18">
        <f t="shared" si="234"/>
        <v>0</v>
      </c>
      <c r="BF985" s="162"/>
      <c r="BG985" s="166">
        <f>IF(PMKAFAAPAYER[[#This Row],[ ]]="Payé",PMKAFAAPAYER[[#This Row],[07.05.2025]],0)</f>
        <v>0</v>
      </c>
      <c r="BH985" s="161"/>
      <c r="BI985" s="166">
        <f>IF(PMKAFAAPAYER[[#This Row],[ ]]="Payé",PMKAFAAPAYER[[#This Row],[14.05.2025]],0)</f>
        <v>0</v>
      </c>
      <c r="BJ985" s="161"/>
      <c r="BK985" s="166">
        <f>IF(PMKAFAAPAYER[[#This Row],[ ]]="Payé",PMKAFAAPAYER[[#This Row],[21.05.2025]],0)</f>
        <v>0</v>
      </c>
      <c r="BL985" s="161"/>
      <c r="BM985" s="176">
        <f>IF(PMKAFAAPAYER[[#This Row],[ ]]="Payé",PMKAFAAPAYER[[#This Row],[28.05.2025]],0)</f>
        <v>0</v>
      </c>
      <c r="BN985" s="17">
        <f t="shared" si="235"/>
        <v>0</v>
      </c>
      <c r="BO985" s="162"/>
      <c r="BP985" s="166">
        <f>IF(PMKAFAAPAYER[[#This Row],[ ]]="Payé",PMKAFAAPAYER[[#This Row],[04.06.2025]],0)</f>
        <v>0</v>
      </c>
      <c r="BQ985" s="161"/>
      <c r="BR985" s="166">
        <f>IF(PMKAFAAPAYER[[#This Row],[ ]]="Payé",PMKAFAAPAYER[[#This Row],[11.06.2025]],0)</f>
        <v>0</v>
      </c>
      <c r="BS985" s="161"/>
      <c r="BT985" s="166">
        <f>IF(PMKAFAAPAYER[[#This Row],[ ]]="Payé",PMKAFAAPAYER[[#This Row],[18.06.2025]],0)</f>
        <v>0</v>
      </c>
      <c r="BU985" s="161"/>
      <c r="BV985" s="176">
        <f>IF(PMKAFAAPAYER[[#This Row],[ ]]="Payé",PMKAFAAPAYER[[#This Row],[25.06.2025]],0)</f>
        <v>0</v>
      </c>
      <c r="BW985" s="18">
        <f t="shared" si="236"/>
        <v>0</v>
      </c>
      <c r="BX985" s="162"/>
      <c r="BY985" s="166">
        <f>IF(PMKAFAAPAYER[[#This Row],[ ]]="Payé",PMKAFAAPAYER[[#This Row],[02.07.2025]],0)</f>
        <v>0</v>
      </c>
      <c r="BZ985" s="161"/>
      <c r="CA985" s="166">
        <f>IF(PMKAFAAPAYER[[#This Row],[ ]]="Payé",PMKAFAAPAYER[[#This Row],[09.07.2025]],0)</f>
        <v>0</v>
      </c>
      <c r="CB985" s="161"/>
      <c r="CC985" s="166">
        <f>IF(PMKAFAAPAYER[[#This Row],[ ]]="Payé",PMKAFAAPAYER[[#This Row],[16.07.2025]],0)</f>
        <v>0</v>
      </c>
      <c r="CD985" s="161"/>
      <c r="CE985" s="166">
        <f>IF(PMKAFAAPAYER[[#This Row],[ ]]="Payé",PMKAFAAPAYER[[#This Row],[23.07.2025]],0)</f>
        <v>0</v>
      </c>
      <c r="CF985" s="161"/>
      <c r="CG985" s="176">
        <f>IF(PMKAFAAPAYER[[#This Row],[ ]]="Payé",PMKAFAAPAYER[[#This Row],[30.07.2025]],0)</f>
        <v>0</v>
      </c>
      <c r="CH985" s="17">
        <f t="shared" si="237"/>
        <v>0</v>
      </c>
      <c r="CI985" s="162"/>
      <c r="CJ985" s="166">
        <f>IF(PMKAFAAPAYER[[#This Row],[ ]]="Payé",PMKAFAAPAYER[[#This Row],[06.08.2025]],0)</f>
        <v>0</v>
      </c>
      <c r="CK985" s="161"/>
      <c r="CL985" s="166">
        <f>IF(PMKAFAAPAYER[[#This Row],[ ]]="Payé",PMKAFAAPAYER[[#This Row],[13.08.2025]],0)</f>
        <v>0</v>
      </c>
      <c r="CM985" s="161"/>
      <c r="CN985" s="166">
        <f>IF(PMKAFAAPAYER[[#This Row],[ ]]="Payé",PMKAFAAPAYER[[#This Row],[20.08.2025]],0)</f>
        <v>0</v>
      </c>
      <c r="CO985" s="161"/>
      <c r="CP985" s="176">
        <f>IF(PMKAFAAPAYER[[#This Row],[ ]]="Payé",PMKAFAAPAYER[[#This Row],[27.08.2025]],0)</f>
        <v>0</v>
      </c>
      <c r="CQ985" s="18">
        <f t="shared" si="238"/>
        <v>0</v>
      </c>
      <c r="CR985" s="162"/>
      <c r="CS985" s="166">
        <f>IF(PMKAFAAPAYER[[#This Row],[ ]]="Payé",PMKAFAAPAYER[[#This Row],[03.09.2025]],0)</f>
        <v>0</v>
      </c>
      <c r="CT985" s="161"/>
      <c r="CU985" s="166">
        <f>IF(PMKAFAAPAYER[[#This Row],[ ]]="Payé",PMKAFAAPAYER[[#This Row],[10.09.2025]],0)</f>
        <v>0</v>
      </c>
      <c r="CV985" s="161"/>
      <c r="CW985" s="166">
        <f>IF(PMKAFAAPAYER[[#This Row],[ ]]="Payé",PMKAFAAPAYER[[#This Row],[17.09.2025]],0)</f>
        <v>0</v>
      </c>
      <c r="CX985" s="161"/>
      <c r="CY985" s="176">
        <f>IF(PMKAFAAPAYER[[#This Row],[ ]]="Payé",PMKAFAAPAYER[[#This Row],[24.09.2025]],0)</f>
        <v>0</v>
      </c>
      <c r="CZ985" s="17">
        <f t="shared" si="239"/>
        <v>0</v>
      </c>
      <c r="DA985" s="162"/>
      <c r="DB985" s="166">
        <f>IF(PMKAFAAPAYER[[#This Row],[ ]]="Payé",PMKAFAAPAYER[[#This Row],[01.10.2025]],0)</f>
        <v>0</v>
      </c>
      <c r="DC985" s="161"/>
      <c r="DD985" s="166">
        <f>IF(PMKAFAAPAYER[[#This Row],[ ]]="Payé",PMKAFAAPAYER[[#This Row],[08.10.2025]],0)</f>
        <v>0</v>
      </c>
      <c r="DE985" s="161"/>
      <c r="DF985" s="166">
        <f>IF(PMKAFAAPAYER[[#This Row],[ ]]="Payé",PMKAFAAPAYER[[#This Row],[15.10.2025]],0)</f>
        <v>0</v>
      </c>
      <c r="DG985" s="161"/>
      <c r="DH985" s="166">
        <f>IF(PMKAFAAPAYER[[#This Row],[ ]]="Payé",PMKAFAAPAYER[[#This Row],[22.10.2025]],0)</f>
        <v>0</v>
      </c>
      <c r="DI985" s="161"/>
      <c r="DJ985" s="176">
        <f>IF(PMKAFAAPAYER[[#This Row],[ ]]="Payé",PMKAFAAPAYER[[#This Row],[29.10.2025]],0)</f>
        <v>0</v>
      </c>
      <c r="DK985" s="18">
        <f t="shared" si="240"/>
        <v>0</v>
      </c>
      <c r="DL985" s="162"/>
      <c r="DM985" s="166">
        <f>IF(PMKAFAAPAYER[[#This Row],[ ]]="Payé",PMKAFAAPAYER[[#This Row],[05.11.2025]],0)</f>
        <v>0</v>
      </c>
      <c r="DN985" s="161"/>
      <c r="DO985" s="166">
        <f>IF(PMKAFAAPAYER[[#This Row],[ ]]="Payé",PMKAFAAPAYER[[#This Row],[12.11.2025]],0)</f>
        <v>0</v>
      </c>
      <c r="DP985" s="161"/>
      <c r="DQ985" s="166">
        <f>IF(PMKAFAAPAYER[[#This Row],[ ]]="Payé",PMKAFAAPAYER[[#This Row],[19.11.2025]],0)</f>
        <v>0</v>
      </c>
      <c r="DR985" s="161"/>
      <c r="DS985" s="176">
        <f>IF(PMKAFAAPAYER[[#This Row],[ ]]="Payé",PMKAFAAPAYER[[#This Row],[26.11.2025]],0)</f>
        <v>0</v>
      </c>
      <c r="DT985" s="17">
        <f t="shared" si="241"/>
        <v>0</v>
      </c>
      <c r="DU985" s="162"/>
      <c r="DV985" s="166">
        <f>IF(PMKAFAAPAYER[[#This Row],[ ]]="Payé",PMKAFAAPAYER[[#This Row],[03.12.2025]],0)</f>
        <v>0</v>
      </c>
      <c r="DW985" s="161"/>
      <c r="DX985" s="166">
        <f>IF(PMKAFAAPAYER[[#This Row],[ ]]="Payé",PMKAFAAPAYER[[#This Row],[10.12.2025]],0)</f>
        <v>0</v>
      </c>
      <c r="DY985" s="161"/>
      <c r="DZ985" s="166">
        <f>IF(PMKAFAAPAYER[[#This Row],[ ]]="Payé",PMKAFAAPAYER[[#This Row],[17.12.2025]],0)</f>
        <v>0</v>
      </c>
      <c r="EA985" s="161"/>
      <c r="EB985" s="166">
        <f>IF(PMKAFAAPAYER[[#This Row],[ ]]="Payé",PMKAFAAPAYER[[#This Row],[24.12.2025]],0)</f>
        <v>0</v>
      </c>
      <c r="EC985" s="161"/>
      <c r="ED985" s="176">
        <f>IF(PMKAFAAPAYER[[#This Row],[ ]]="Payé",PMKAFAAPAYER[[#This Row],[31.12.2025]],0)</f>
        <v>0</v>
      </c>
      <c r="EE985" s="18">
        <f t="shared" si="242"/>
        <v>0</v>
      </c>
      <c r="EF985" s="11">
        <f t="shared" si="243"/>
        <v>0</v>
      </c>
      <c r="EG985" s="16">
        <f>+PMKAFAAPAYER[[#This Row],[CHF]]-PMKAFAAPAYER[[#This Row],[T2025]]</f>
        <v>0</v>
      </c>
    </row>
    <row r="986" spans="1:137" x14ac:dyDescent="0.3">
      <c r="A986" s="9">
        <f t="shared" si="244"/>
        <v>981</v>
      </c>
      <c r="B986" s="250"/>
      <c r="C986" s="251"/>
      <c r="D986" s="252"/>
      <c r="E986" s="253"/>
      <c r="F986" s="265">
        <f t="shared" si="230"/>
        <v>0</v>
      </c>
      <c r="G986" s="254"/>
      <c r="H986" s="257"/>
      <c r="I986" s="256"/>
      <c r="J986" s="14"/>
      <c r="K986" s="14"/>
      <c r="L986" s="14"/>
      <c r="N986" s="15"/>
      <c r="P986" s="258"/>
      <c r="Q986" s="259"/>
      <c r="R986" s="260"/>
      <c r="S986" s="166">
        <f>IF(PMKAFAAPAYER[[#This Row],[ ]]="Payé",PMKAFAAPAYER[[#This Row],[02.01.2025]],0)</f>
        <v>0</v>
      </c>
      <c r="T986" s="234"/>
      <c r="U986" s="166">
        <f>IF(PMKAFAAPAYER[[#This Row],[ ]]="Payé",PMKAFAAPAYER[[#This Row],[09.01.2025]],0)</f>
        <v>0</v>
      </c>
      <c r="V986" s="234"/>
      <c r="W986" s="166">
        <f>IF(PMKAFAAPAYER[[#This Row],[ ]]="Payé",PMKAFAAPAYER[[#This Row],[16.01.2025]],0)</f>
        <v>0</v>
      </c>
      <c r="X986" s="234"/>
      <c r="Y986" s="166">
        <f>IF(PMKAFAAPAYER[[#This Row],[ ]]="Payé",PMKAFAAPAYER[[#This Row],[23.01.2025]],0)</f>
        <v>0</v>
      </c>
      <c r="Z986" s="234"/>
      <c r="AA986" s="176">
        <f>IF(PMKAFAAPAYER[[#This Row],[ ]]="Payé",PMKAFAAPAYER[[#This Row],[30.01.2025]],0)</f>
        <v>0</v>
      </c>
      <c r="AB986" s="32">
        <f t="shared" si="231"/>
        <v>0</v>
      </c>
      <c r="AC986" s="234"/>
      <c r="AD986" s="166">
        <f>IF(PMKAFAAPAYER[[#This Row],[ ]]="Payé",PMKAFAAPAYER[[#This Row],[06.02.2025]],0)</f>
        <v>0</v>
      </c>
      <c r="AE986" s="234"/>
      <c r="AF986" s="166">
        <f>IF(PMKAFAAPAYER[[#This Row],[ ]]="Payé",PMKAFAAPAYER[[#This Row],[13.02.2025]],0)</f>
        <v>0</v>
      </c>
      <c r="AG986" s="234"/>
      <c r="AH986" s="166">
        <f>IF(PMKAFAAPAYER[[#This Row],[ ]]="Payé",PMKAFAAPAYER[[#This Row],[20.02.2025]],0)</f>
        <v>0</v>
      </c>
      <c r="AI986" s="234"/>
      <c r="AJ986" s="176">
        <f>IF(PMKAFAAPAYER[[#This Row],[ ]]="Payé",PMKAFAAPAYER[[#This Row],[27.02.2025]],0)</f>
        <v>0</v>
      </c>
      <c r="AK986" s="47">
        <f t="shared" si="232"/>
        <v>0</v>
      </c>
      <c r="AL986" s="162"/>
      <c r="AM986" s="166">
        <f>IF(PMKAFAAPAYER[[#This Row],[ ]]="Payé",PMKAFAAPAYER[[#This Row],[05.03.2025]],0)</f>
        <v>0</v>
      </c>
      <c r="AN986" s="161"/>
      <c r="AO986" s="166">
        <f>IF(PMKAFAAPAYER[[#This Row],[ ]]="Payé",PMKAFAAPAYER[[#This Row],[12.03.2025]],0)</f>
        <v>0</v>
      </c>
      <c r="AP986" s="161"/>
      <c r="AQ986" s="166">
        <f>IF(PMKAFAAPAYER[[#This Row],[ ]]="Payé",PMKAFAAPAYER[[#This Row],[19.03.2025]],0)</f>
        <v>0</v>
      </c>
      <c r="AR986" s="161"/>
      <c r="AS986" s="176">
        <f>IF(PMKAFAAPAYER[[#This Row],[ ]]="Payé",PMKAFAAPAYER[[#This Row],[26.03.2025]],0)</f>
        <v>0</v>
      </c>
      <c r="AT986" s="17">
        <f t="shared" si="233"/>
        <v>0</v>
      </c>
      <c r="AU986" s="162"/>
      <c r="AV986" s="166">
        <f>IF(PMKAFAAPAYER[[#This Row],[ ]]="Payé",PMKAFAAPAYER[[#This Row],[02.04.2025]],0)</f>
        <v>0</v>
      </c>
      <c r="AW986" s="161"/>
      <c r="AX986" s="166">
        <f>IF(PMKAFAAPAYER[[#This Row],[ ]]="Payé",PMKAFAAPAYER[[#This Row],[09.04.2025]],0)</f>
        <v>0</v>
      </c>
      <c r="AY986" s="161"/>
      <c r="AZ986" s="166">
        <f>IF(PMKAFAAPAYER[[#This Row],[ ]]="Payé",PMKAFAAPAYER[[#This Row],[16.04.2025]],0)</f>
        <v>0</v>
      </c>
      <c r="BA986" s="161"/>
      <c r="BB986" s="166">
        <f>IF(PMKAFAAPAYER[[#This Row],[ ]]="Payé",PMKAFAAPAYER[[#This Row],[23.04.2025]],0)</f>
        <v>0</v>
      </c>
      <c r="BC986" s="161"/>
      <c r="BD986" s="176">
        <f>IF(PMKAFAAPAYER[[#This Row],[ ]]="Payé",PMKAFAAPAYER[[#This Row],[30.04.2025]],0)</f>
        <v>0</v>
      </c>
      <c r="BE986" s="18">
        <f t="shared" si="234"/>
        <v>0</v>
      </c>
      <c r="BF986" s="162"/>
      <c r="BG986" s="166">
        <f>IF(PMKAFAAPAYER[[#This Row],[ ]]="Payé",PMKAFAAPAYER[[#This Row],[07.05.2025]],0)</f>
        <v>0</v>
      </c>
      <c r="BH986" s="161"/>
      <c r="BI986" s="166">
        <f>IF(PMKAFAAPAYER[[#This Row],[ ]]="Payé",PMKAFAAPAYER[[#This Row],[14.05.2025]],0)</f>
        <v>0</v>
      </c>
      <c r="BJ986" s="161"/>
      <c r="BK986" s="166">
        <f>IF(PMKAFAAPAYER[[#This Row],[ ]]="Payé",PMKAFAAPAYER[[#This Row],[21.05.2025]],0)</f>
        <v>0</v>
      </c>
      <c r="BL986" s="161"/>
      <c r="BM986" s="176">
        <f>IF(PMKAFAAPAYER[[#This Row],[ ]]="Payé",PMKAFAAPAYER[[#This Row],[28.05.2025]],0)</f>
        <v>0</v>
      </c>
      <c r="BN986" s="17">
        <f t="shared" si="235"/>
        <v>0</v>
      </c>
      <c r="BO986" s="162"/>
      <c r="BP986" s="166">
        <f>IF(PMKAFAAPAYER[[#This Row],[ ]]="Payé",PMKAFAAPAYER[[#This Row],[04.06.2025]],0)</f>
        <v>0</v>
      </c>
      <c r="BQ986" s="161"/>
      <c r="BR986" s="166">
        <f>IF(PMKAFAAPAYER[[#This Row],[ ]]="Payé",PMKAFAAPAYER[[#This Row],[11.06.2025]],0)</f>
        <v>0</v>
      </c>
      <c r="BS986" s="161"/>
      <c r="BT986" s="166">
        <f>IF(PMKAFAAPAYER[[#This Row],[ ]]="Payé",PMKAFAAPAYER[[#This Row],[18.06.2025]],0)</f>
        <v>0</v>
      </c>
      <c r="BU986" s="161"/>
      <c r="BV986" s="176">
        <f>IF(PMKAFAAPAYER[[#This Row],[ ]]="Payé",PMKAFAAPAYER[[#This Row],[25.06.2025]],0)</f>
        <v>0</v>
      </c>
      <c r="BW986" s="18">
        <f t="shared" si="236"/>
        <v>0</v>
      </c>
      <c r="BX986" s="162"/>
      <c r="BY986" s="166">
        <f>IF(PMKAFAAPAYER[[#This Row],[ ]]="Payé",PMKAFAAPAYER[[#This Row],[02.07.2025]],0)</f>
        <v>0</v>
      </c>
      <c r="BZ986" s="161"/>
      <c r="CA986" s="166">
        <f>IF(PMKAFAAPAYER[[#This Row],[ ]]="Payé",PMKAFAAPAYER[[#This Row],[09.07.2025]],0)</f>
        <v>0</v>
      </c>
      <c r="CB986" s="161"/>
      <c r="CC986" s="166">
        <f>IF(PMKAFAAPAYER[[#This Row],[ ]]="Payé",PMKAFAAPAYER[[#This Row],[16.07.2025]],0)</f>
        <v>0</v>
      </c>
      <c r="CD986" s="161"/>
      <c r="CE986" s="166">
        <f>IF(PMKAFAAPAYER[[#This Row],[ ]]="Payé",PMKAFAAPAYER[[#This Row],[23.07.2025]],0)</f>
        <v>0</v>
      </c>
      <c r="CF986" s="161"/>
      <c r="CG986" s="176">
        <f>IF(PMKAFAAPAYER[[#This Row],[ ]]="Payé",PMKAFAAPAYER[[#This Row],[30.07.2025]],0)</f>
        <v>0</v>
      </c>
      <c r="CH986" s="17">
        <f t="shared" si="237"/>
        <v>0</v>
      </c>
      <c r="CI986" s="162"/>
      <c r="CJ986" s="166">
        <f>IF(PMKAFAAPAYER[[#This Row],[ ]]="Payé",PMKAFAAPAYER[[#This Row],[06.08.2025]],0)</f>
        <v>0</v>
      </c>
      <c r="CK986" s="161"/>
      <c r="CL986" s="166">
        <f>IF(PMKAFAAPAYER[[#This Row],[ ]]="Payé",PMKAFAAPAYER[[#This Row],[13.08.2025]],0)</f>
        <v>0</v>
      </c>
      <c r="CM986" s="161"/>
      <c r="CN986" s="166">
        <f>IF(PMKAFAAPAYER[[#This Row],[ ]]="Payé",PMKAFAAPAYER[[#This Row],[20.08.2025]],0)</f>
        <v>0</v>
      </c>
      <c r="CO986" s="161"/>
      <c r="CP986" s="176">
        <f>IF(PMKAFAAPAYER[[#This Row],[ ]]="Payé",PMKAFAAPAYER[[#This Row],[27.08.2025]],0)</f>
        <v>0</v>
      </c>
      <c r="CQ986" s="18">
        <f t="shared" si="238"/>
        <v>0</v>
      </c>
      <c r="CR986" s="162"/>
      <c r="CS986" s="166">
        <f>IF(PMKAFAAPAYER[[#This Row],[ ]]="Payé",PMKAFAAPAYER[[#This Row],[03.09.2025]],0)</f>
        <v>0</v>
      </c>
      <c r="CT986" s="161"/>
      <c r="CU986" s="166">
        <f>IF(PMKAFAAPAYER[[#This Row],[ ]]="Payé",PMKAFAAPAYER[[#This Row],[10.09.2025]],0)</f>
        <v>0</v>
      </c>
      <c r="CV986" s="161"/>
      <c r="CW986" s="166">
        <f>IF(PMKAFAAPAYER[[#This Row],[ ]]="Payé",PMKAFAAPAYER[[#This Row],[17.09.2025]],0)</f>
        <v>0</v>
      </c>
      <c r="CX986" s="161"/>
      <c r="CY986" s="176">
        <f>IF(PMKAFAAPAYER[[#This Row],[ ]]="Payé",PMKAFAAPAYER[[#This Row],[24.09.2025]],0)</f>
        <v>0</v>
      </c>
      <c r="CZ986" s="17">
        <f t="shared" si="239"/>
        <v>0</v>
      </c>
      <c r="DA986" s="162"/>
      <c r="DB986" s="166">
        <f>IF(PMKAFAAPAYER[[#This Row],[ ]]="Payé",PMKAFAAPAYER[[#This Row],[01.10.2025]],0)</f>
        <v>0</v>
      </c>
      <c r="DC986" s="161"/>
      <c r="DD986" s="166">
        <f>IF(PMKAFAAPAYER[[#This Row],[ ]]="Payé",PMKAFAAPAYER[[#This Row],[08.10.2025]],0)</f>
        <v>0</v>
      </c>
      <c r="DE986" s="161"/>
      <c r="DF986" s="166">
        <f>IF(PMKAFAAPAYER[[#This Row],[ ]]="Payé",PMKAFAAPAYER[[#This Row],[15.10.2025]],0)</f>
        <v>0</v>
      </c>
      <c r="DG986" s="161"/>
      <c r="DH986" s="166">
        <f>IF(PMKAFAAPAYER[[#This Row],[ ]]="Payé",PMKAFAAPAYER[[#This Row],[22.10.2025]],0)</f>
        <v>0</v>
      </c>
      <c r="DI986" s="161"/>
      <c r="DJ986" s="176">
        <f>IF(PMKAFAAPAYER[[#This Row],[ ]]="Payé",PMKAFAAPAYER[[#This Row],[29.10.2025]],0)</f>
        <v>0</v>
      </c>
      <c r="DK986" s="18">
        <f t="shared" si="240"/>
        <v>0</v>
      </c>
      <c r="DL986" s="162"/>
      <c r="DM986" s="166">
        <f>IF(PMKAFAAPAYER[[#This Row],[ ]]="Payé",PMKAFAAPAYER[[#This Row],[05.11.2025]],0)</f>
        <v>0</v>
      </c>
      <c r="DN986" s="161"/>
      <c r="DO986" s="166">
        <f>IF(PMKAFAAPAYER[[#This Row],[ ]]="Payé",PMKAFAAPAYER[[#This Row],[12.11.2025]],0)</f>
        <v>0</v>
      </c>
      <c r="DP986" s="161"/>
      <c r="DQ986" s="166">
        <f>IF(PMKAFAAPAYER[[#This Row],[ ]]="Payé",PMKAFAAPAYER[[#This Row],[19.11.2025]],0)</f>
        <v>0</v>
      </c>
      <c r="DR986" s="161"/>
      <c r="DS986" s="176">
        <f>IF(PMKAFAAPAYER[[#This Row],[ ]]="Payé",PMKAFAAPAYER[[#This Row],[26.11.2025]],0)</f>
        <v>0</v>
      </c>
      <c r="DT986" s="17">
        <f t="shared" si="241"/>
        <v>0</v>
      </c>
      <c r="DU986" s="162"/>
      <c r="DV986" s="166">
        <f>IF(PMKAFAAPAYER[[#This Row],[ ]]="Payé",PMKAFAAPAYER[[#This Row],[03.12.2025]],0)</f>
        <v>0</v>
      </c>
      <c r="DW986" s="161"/>
      <c r="DX986" s="166">
        <f>IF(PMKAFAAPAYER[[#This Row],[ ]]="Payé",PMKAFAAPAYER[[#This Row],[10.12.2025]],0)</f>
        <v>0</v>
      </c>
      <c r="DY986" s="161"/>
      <c r="DZ986" s="166">
        <f>IF(PMKAFAAPAYER[[#This Row],[ ]]="Payé",PMKAFAAPAYER[[#This Row],[17.12.2025]],0)</f>
        <v>0</v>
      </c>
      <c r="EA986" s="161"/>
      <c r="EB986" s="166">
        <f>IF(PMKAFAAPAYER[[#This Row],[ ]]="Payé",PMKAFAAPAYER[[#This Row],[24.12.2025]],0)</f>
        <v>0</v>
      </c>
      <c r="EC986" s="161"/>
      <c r="ED986" s="176">
        <f>IF(PMKAFAAPAYER[[#This Row],[ ]]="Payé",PMKAFAAPAYER[[#This Row],[31.12.2025]],0)</f>
        <v>0</v>
      </c>
      <c r="EE986" s="18">
        <f t="shared" si="242"/>
        <v>0</v>
      </c>
      <c r="EF986" s="11">
        <f t="shared" si="243"/>
        <v>0</v>
      </c>
      <c r="EG986" s="16">
        <f>+PMKAFAAPAYER[[#This Row],[CHF]]-PMKAFAAPAYER[[#This Row],[T2025]]</f>
        <v>0</v>
      </c>
    </row>
    <row r="987" spans="1:137" x14ac:dyDescent="0.3">
      <c r="A987" s="9">
        <f t="shared" si="244"/>
        <v>982</v>
      </c>
      <c r="B987" s="250"/>
      <c r="C987" s="251"/>
      <c r="D987" s="252"/>
      <c r="E987" s="253"/>
      <c r="F987" s="265">
        <f t="shared" si="230"/>
        <v>0</v>
      </c>
      <c r="G987" s="254"/>
      <c r="H987" s="257"/>
      <c r="I987" s="256"/>
      <c r="J987" s="14"/>
      <c r="K987" s="14"/>
      <c r="L987" s="14"/>
      <c r="N987" s="15"/>
      <c r="P987" s="258"/>
      <c r="Q987" s="259"/>
      <c r="R987" s="260"/>
      <c r="S987" s="166">
        <f>IF(PMKAFAAPAYER[[#This Row],[ ]]="Payé",PMKAFAAPAYER[[#This Row],[02.01.2025]],0)</f>
        <v>0</v>
      </c>
      <c r="T987" s="234"/>
      <c r="U987" s="166">
        <f>IF(PMKAFAAPAYER[[#This Row],[ ]]="Payé",PMKAFAAPAYER[[#This Row],[09.01.2025]],0)</f>
        <v>0</v>
      </c>
      <c r="V987" s="234"/>
      <c r="W987" s="166">
        <f>IF(PMKAFAAPAYER[[#This Row],[ ]]="Payé",PMKAFAAPAYER[[#This Row],[16.01.2025]],0)</f>
        <v>0</v>
      </c>
      <c r="X987" s="234"/>
      <c r="Y987" s="166">
        <f>IF(PMKAFAAPAYER[[#This Row],[ ]]="Payé",PMKAFAAPAYER[[#This Row],[23.01.2025]],0)</f>
        <v>0</v>
      </c>
      <c r="Z987" s="234"/>
      <c r="AA987" s="176">
        <f>IF(PMKAFAAPAYER[[#This Row],[ ]]="Payé",PMKAFAAPAYER[[#This Row],[30.01.2025]],0)</f>
        <v>0</v>
      </c>
      <c r="AB987" s="32">
        <f t="shared" si="231"/>
        <v>0</v>
      </c>
      <c r="AC987" s="234"/>
      <c r="AD987" s="166">
        <f>IF(PMKAFAAPAYER[[#This Row],[ ]]="Payé",PMKAFAAPAYER[[#This Row],[06.02.2025]],0)</f>
        <v>0</v>
      </c>
      <c r="AE987" s="234"/>
      <c r="AF987" s="166">
        <f>IF(PMKAFAAPAYER[[#This Row],[ ]]="Payé",PMKAFAAPAYER[[#This Row],[13.02.2025]],0)</f>
        <v>0</v>
      </c>
      <c r="AG987" s="234"/>
      <c r="AH987" s="166">
        <f>IF(PMKAFAAPAYER[[#This Row],[ ]]="Payé",PMKAFAAPAYER[[#This Row],[20.02.2025]],0)</f>
        <v>0</v>
      </c>
      <c r="AI987" s="234"/>
      <c r="AJ987" s="176">
        <f>IF(PMKAFAAPAYER[[#This Row],[ ]]="Payé",PMKAFAAPAYER[[#This Row],[27.02.2025]],0)</f>
        <v>0</v>
      </c>
      <c r="AK987" s="47">
        <f t="shared" si="232"/>
        <v>0</v>
      </c>
      <c r="AL987" s="162"/>
      <c r="AM987" s="166">
        <f>IF(PMKAFAAPAYER[[#This Row],[ ]]="Payé",PMKAFAAPAYER[[#This Row],[05.03.2025]],0)</f>
        <v>0</v>
      </c>
      <c r="AN987" s="161"/>
      <c r="AO987" s="166">
        <f>IF(PMKAFAAPAYER[[#This Row],[ ]]="Payé",PMKAFAAPAYER[[#This Row],[12.03.2025]],0)</f>
        <v>0</v>
      </c>
      <c r="AP987" s="161"/>
      <c r="AQ987" s="166">
        <f>IF(PMKAFAAPAYER[[#This Row],[ ]]="Payé",PMKAFAAPAYER[[#This Row],[19.03.2025]],0)</f>
        <v>0</v>
      </c>
      <c r="AR987" s="161"/>
      <c r="AS987" s="176">
        <f>IF(PMKAFAAPAYER[[#This Row],[ ]]="Payé",PMKAFAAPAYER[[#This Row],[26.03.2025]],0)</f>
        <v>0</v>
      </c>
      <c r="AT987" s="17">
        <f t="shared" si="233"/>
        <v>0</v>
      </c>
      <c r="AU987" s="162"/>
      <c r="AV987" s="166">
        <f>IF(PMKAFAAPAYER[[#This Row],[ ]]="Payé",PMKAFAAPAYER[[#This Row],[02.04.2025]],0)</f>
        <v>0</v>
      </c>
      <c r="AW987" s="161"/>
      <c r="AX987" s="166">
        <f>IF(PMKAFAAPAYER[[#This Row],[ ]]="Payé",PMKAFAAPAYER[[#This Row],[09.04.2025]],0)</f>
        <v>0</v>
      </c>
      <c r="AY987" s="161"/>
      <c r="AZ987" s="166">
        <f>IF(PMKAFAAPAYER[[#This Row],[ ]]="Payé",PMKAFAAPAYER[[#This Row],[16.04.2025]],0)</f>
        <v>0</v>
      </c>
      <c r="BA987" s="161"/>
      <c r="BB987" s="166">
        <f>IF(PMKAFAAPAYER[[#This Row],[ ]]="Payé",PMKAFAAPAYER[[#This Row],[23.04.2025]],0)</f>
        <v>0</v>
      </c>
      <c r="BC987" s="161"/>
      <c r="BD987" s="176">
        <f>IF(PMKAFAAPAYER[[#This Row],[ ]]="Payé",PMKAFAAPAYER[[#This Row],[30.04.2025]],0)</f>
        <v>0</v>
      </c>
      <c r="BE987" s="18">
        <f t="shared" si="234"/>
        <v>0</v>
      </c>
      <c r="BF987" s="162"/>
      <c r="BG987" s="166">
        <f>IF(PMKAFAAPAYER[[#This Row],[ ]]="Payé",PMKAFAAPAYER[[#This Row],[07.05.2025]],0)</f>
        <v>0</v>
      </c>
      <c r="BH987" s="161"/>
      <c r="BI987" s="166">
        <f>IF(PMKAFAAPAYER[[#This Row],[ ]]="Payé",PMKAFAAPAYER[[#This Row],[14.05.2025]],0)</f>
        <v>0</v>
      </c>
      <c r="BJ987" s="161"/>
      <c r="BK987" s="166">
        <f>IF(PMKAFAAPAYER[[#This Row],[ ]]="Payé",PMKAFAAPAYER[[#This Row],[21.05.2025]],0)</f>
        <v>0</v>
      </c>
      <c r="BL987" s="161"/>
      <c r="BM987" s="176">
        <f>IF(PMKAFAAPAYER[[#This Row],[ ]]="Payé",PMKAFAAPAYER[[#This Row],[28.05.2025]],0)</f>
        <v>0</v>
      </c>
      <c r="BN987" s="17">
        <f t="shared" si="235"/>
        <v>0</v>
      </c>
      <c r="BO987" s="162"/>
      <c r="BP987" s="166">
        <f>IF(PMKAFAAPAYER[[#This Row],[ ]]="Payé",PMKAFAAPAYER[[#This Row],[04.06.2025]],0)</f>
        <v>0</v>
      </c>
      <c r="BQ987" s="161"/>
      <c r="BR987" s="166">
        <f>IF(PMKAFAAPAYER[[#This Row],[ ]]="Payé",PMKAFAAPAYER[[#This Row],[11.06.2025]],0)</f>
        <v>0</v>
      </c>
      <c r="BS987" s="161"/>
      <c r="BT987" s="166">
        <f>IF(PMKAFAAPAYER[[#This Row],[ ]]="Payé",PMKAFAAPAYER[[#This Row],[18.06.2025]],0)</f>
        <v>0</v>
      </c>
      <c r="BU987" s="161"/>
      <c r="BV987" s="176">
        <f>IF(PMKAFAAPAYER[[#This Row],[ ]]="Payé",PMKAFAAPAYER[[#This Row],[25.06.2025]],0)</f>
        <v>0</v>
      </c>
      <c r="BW987" s="18">
        <f t="shared" si="236"/>
        <v>0</v>
      </c>
      <c r="BX987" s="162"/>
      <c r="BY987" s="166">
        <f>IF(PMKAFAAPAYER[[#This Row],[ ]]="Payé",PMKAFAAPAYER[[#This Row],[02.07.2025]],0)</f>
        <v>0</v>
      </c>
      <c r="BZ987" s="161"/>
      <c r="CA987" s="166">
        <f>IF(PMKAFAAPAYER[[#This Row],[ ]]="Payé",PMKAFAAPAYER[[#This Row],[09.07.2025]],0)</f>
        <v>0</v>
      </c>
      <c r="CB987" s="161"/>
      <c r="CC987" s="166">
        <f>IF(PMKAFAAPAYER[[#This Row],[ ]]="Payé",PMKAFAAPAYER[[#This Row],[16.07.2025]],0)</f>
        <v>0</v>
      </c>
      <c r="CD987" s="161"/>
      <c r="CE987" s="166">
        <f>IF(PMKAFAAPAYER[[#This Row],[ ]]="Payé",PMKAFAAPAYER[[#This Row],[23.07.2025]],0)</f>
        <v>0</v>
      </c>
      <c r="CF987" s="161"/>
      <c r="CG987" s="176">
        <f>IF(PMKAFAAPAYER[[#This Row],[ ]]="Payé",PMKAFAAPAYER[[#This Row],[30.07.2025]],0)</f>
        <v>0</v>
      </c>
      <c r="CH987" s="17">
        <f t="shared" si="237"/>
        <v>0</v>
      </c>
      <c r="CI987" s="162"/>
      <c r="CJ987" s="166">
        <f>IF(PMKAFAAPAYER[[#This Row],[ ]]="Payé",PMKAFAAPAYER[[#This Row],[06.08.2025]],0)</f>
        <v>0</v>
      </c>
      <c r="CK987" s="161"/>
      <c r="CL987" s="166">
        <f>IF(PMKAFAAPAYER[[#This Row],[ ]]="Payé",PMKAFAAPAYER[[#This Row],[13.08.2025]],0)</f>
        <v>0</v>
      </c>
      <c r="CM987" s="161"/>
      <c r="CN987" s="166">
        <f>IF(PMKAFAAPAYER[[#This Row],[ ]]="Payé",PMKAFAAPAYER[[#This Row],[20.08.2025]],0)</f>
        <v>0</v>
      </c>
      <c r="CO987" s="161"/>
      <c r="CP987" s="176">
        <f>IF(PMKAFAAPAYER[[#This Row],[ ]]="Payé",PMKAFAAPAYER[[#This Row],[27.08.2025]],0)</f>
        <v>0</v>
      </c>
      <c r="CQ987" s="18">
        <f t="shared" si="238"/>
        <v>0</v>
      </c>
      <c r="CR987" s="162"/>
      <c r="CS987" s="166">
        <f>IF(PMKAFAAPAYER[[#This Row],[ ]]="Payé",PMKAFAAPAYER[[#This Row],[03.09.2025]],0)</f>
        <v>0</v>
      </c>
      <c r="CT987" s="161"/>
      <c r="CU987" s="166">
        <f>IF(PMKAFAAPAYER[[#This Row],[ ]]="Payé",PMKAFAAPAYER[[#This Row],[10.09.2025]],0)</f>
        <v>0</v>
      </c>
      <c r="CV987" s="161"/>
      <c r="CW987" s="166">
        <f>IF(PMKAFAAPAYER[[#This Row],[ ]]="Payé",PMKAFAAPAYER[[#This Row],[17.09.2025]],0)</f>
        <v>0</v>
      </c>
      <c r="CX987" s="161"/>
      <c r="CY987" s="176">
        <f>IF(PMKAFAAPAYER[[#This Row],[ ]]="Payé",PMKAFAAPAYER[[#This Row],[24.09.2025]],0)</f>
        <v>0</v>
      </c>
      <c r="CZ987" s="17">
        <f t="shared" si="239"/>
        <v>0</v>
      </c>
      <c r="DA987" s="162"/>
      <c r="DB987" s="166">
        <f>IF(PMKAFAAPAYER[[#This Row],[ ]]="Payé",PMKAFAAPAYER[[#This Row],[01.10.2025]],0)</f>
        <v>0</v>
      </c>
      <c r="DC987" s="161"/>
      <c r="DD987" s="166">
        <f>IF(PMKAFAAPAYER[[#This Row],[ ]]="Payé",PMKAFAAPAYER[[#This Row],[08.10.2025]],0)</f>
        <v>0</v>
      </c>
      <c r="DE987" s="161"/>
      <c r="DF987" s="166">
        <f>IF(PMKAFAAPAYER[[#This Row],[ ]]="Payé",PMKAFAAPAYER[[#This Row],[15.10.2025]],0)</f>
        <v>0</v>
      </c>
      <c r="DG987" s="161"/>
      <c r="DH987" s="166">
        <f>IF(PMKAFAAPAYER[[#This Row],[ ]]="Payé",PMKAFAAPAYER[[#This Row],[22.10.2025]],0)</f>
        <v>0</v>
      </c>
      <c r="DI987" s="161"/>
      <c r="DJ987" s="176">
        <f>IF(PMKAFAAPAYER[[#This Row],[ ]]="Payé",PMKAFAAPAYER[[#This Row],[29.10.2025]],0)</f>
        <v>0</v>
      </c>
      <c r="DK987" s="18">
        <f t="shared" si="240"/>
        <v>0</v>
      </c>
      <c r="DL987" s="162"/>
      <c r="DM987" s="166">
        <f>IF(PMKAFAAPAYER[[#This Row],[ ]]="Payé",PMKAFAAPAYER[[#This Row],[05.11.2025]],0)</f>
        <v>0</v>
      </c>
      <c r="DN987" s="161"/>
      <c r="DO987" s="166">
        <f>IF(PMKAFAAPAYER[[#This Row],[ ]]="Payé",PMKAFAAPAYER[[#This Row],[12.11.2025]],0)</f>
        <v>0</v>
      </c>
      <c r="DP987" s="161"/>
      <c r="DQ987" s="166">
        <f>IF(PMKAFAAPAYER[[#This Row],[ ]]="Payé",PMKAFAAPAYER[[#This Row],[19.11.2025]],0)</f>
        <v>0</v>
      </c>
      <c r="DR987" s="161"/>
      <c r="DS987" s="176">
        <f>IF(PMKAFAAPAYER[[#This Row],[ ]]="Payé",PMKAFAAPAYER[[#This Row],[26.11.2025]],0)</f>
        <v>0</v>
      </c>
      <c r="DT987" s="17">
        <f t="shared" si="241"/>
        <v>0</v>
      </c>
      <c r="DU987" s="162"/>
      <c r="DV987" s="166">
        <f>IF(PMKAFAAPAYER[[#This Row],[ ]]="Payé",PMKAFAAPAYER[[#This Row],[03.12.2025]],0)</f>
        <v>0</v>
      </c>
      <c r="DW987" s="161"/>
      <c r="DX987" s="166">
        <f>IF(PMKAFAAPAYER[[#This Row],[ ]]="Payé",PMKAFAAPAYER[[#This Row],[10.12.2025]],0)</f>
        <v>0</v>
      </c>
      <c r="DY987" s="161"/>
      <c r="DZ987" s="166">
        <f>IF(PMKAFAAPAYER[[#This Row],[ ]]="Payé",PMKAFAAPAYER[[#This Row],[17.12.2025]],0)</f>
        <v>0</v>
      </c>
      <c r="EA987" s="161"/>
      <c r="EB987" s="166">
        <f>IF(PMKAFAAPAYER[[#This Row],[ ]]="Payé",PMKAFAAPAYER[[#This Row],[24.12.2025]],0)</f>
        <v>0</v>
      </c>
      <c r="EC987" s="161"/>
      <c r="ED987" s="176">
        <f>IF(PMKAFAAPAYER[[#This Row],[ ]]="Payé",PMKAFAAPAYER[[#This Row],[31.12.2025]],0)</f>
        <v>0</v>
      </c>
      <c r="EE987" s="18">
        <f t="shared" si="242"/>
        <v>0</v>
      </c>
      <c r="EF987" s="11">
        <f t="shared" si="243"/>
        <v>0</v>
      </c>
      <c r="EG987" s="16">
        <f>+PMKAFAAPAYER[[#This Row],[CHF]]-PMKAFAAPAYER[[#This Row],[T2025]]</f>
        <v>0</v>
      </c>
    </row>
    <row r="988" spans="1:137" x14ac:dyDescent="0.3">
      <c r="A988" s="9">
        <f t="shared" si="244"/>
        <v>983</v>
      </c>
      <c r="B988" s="250"/>
      <c r="C988" s="251"/>
      <c r="D988" s="252"/>
      <c r="E988" s="253"/>
      <c r="F988" s="265">
        <f t="shared" si="230"/>
        <v>0</v>
      </c>
      <c r="G988" s="254"/>
      <c r="H988" s="257"/>
      <c r="I988" s="256"/>
      <c r="J988" s="14"/>
      <c r="K988" s="14"/>
      <c r="L988" s="14"/>
      <c r="N988" s="15"/>
      <c r="P988" s="258"/>
      <c r="Q988" s="259"/>
      <c r="R988" s="260"/>
      <c r="S988" s="166">
        <f>IF(PMKAFAAPAYER[[#This Row],[ ]]="Payé",PMKAFAAPAYER[[#This Row],[02.01.2025]],0)</f>
        <v>0</v>
      </c>
      <c r="T988" s="234"/>
      <c r="U988" s="166">
        <f>IF(PMKAFAAPAYER[[#This Row],[ ]]="Payé",PMKAFAAPAYER[[#This Row],[09.01.2025]],0)</f>
        <v>0</v>
      </c>
      <c r="V988" s="234"/>
      <c r="W988" s="166">
        <f>IF(PMKAFAAPAYER[[#This Row],[ ]]="Payé",PMKAFAAPAYER[[#This Row],[16.01.2025]],0)</f>
        <v>0</v>
      </c>
      <c r="X988" s="234"/>
      <c r="Y988" s="166">
        <f>IF(PMKAFAAPAYER[[#This Row],[ ]]="Payé",PMKAFAAPAYER[[#This Row],[23.01.2025]],0)</f>
        <v>0</v>
      </c>
      <c r="Z988" s="234"/>
      <c r="AA988" s="176">
        <f>IF(PMKAFAAPAYER[[#This Row],[ ]]="Payé",PMKAFAAPAYER[[#This Row],[30.01.2025]],0)</f>
        <v>0</v>
      </c>
      <c r="AB988" s="32">
        <f t="shared" si="231"/>
        <v>0</v>
      </c>
      <c r="AC988" s="234"/>
      <c r="AD988" s="166">
        <f>IF(PMKAFAAPAYER[[#This Row],[ ]]="Payé",PMKAFAAPAYER[[#This Row],[06.02.2025]],0)</f>
        <v>0</v>
      </c>
      <c r="AE988" s="234"/>
      <c r="AF988" s="166">
        <f>IF(PMKAFAAPAYER[[#This Row],[ ]]="Payé",PMKAFAAPAYER[[#This Row],[13.02.2025]],0)</f>
        <v>0</v>
      </c>
      <c r="AG988" s="234"/>
      <c r="AH988" s="166">
        <f>IF(PMKAFAAPAYER[[#This Row],[ ]]="Payé",PMKAFAAPAYER[[#This Row],[20.02.2025]],0)</f>
        <v>0</v>
      </c>
      <c r="AI988" s="234"/>
      <c r="AJ988" s="176">
        <f>IF(PMKAFAAPAYER[[#This Row],[ ]]="Payé",PMKAFAAPAYER[[#This Row],[27.02.2025]],0)</f>
        <v>0</v>
      </c>
      <c r="AK988" s="47">
        <f t="shared" si="232"/>
        <v>0</v>
      </c>
      <c r="AL988" s="162"/>
      <c r="AM988" s="166">
        <f>IF(PMKAFAAPAYER[[#This Row],[ ]]="Payé",PMKAFAAPAYER[[#This Row],[05.03.2025]],0)</f>
        <v>0</v>
      </c>
      <c r="AN988" s="161"/>
      <c r="AO988" s="166">
        <f>IF(PMKAFAAPAYER[[#This Row],[ ]]="Payé",PMKAFAAPAYER[[#This Row],[12.03.2025]],0)</f>
        <v>0</v>
      </c>
      <c r="AP988" s="161"/>
      <c r="AQ988" s="166">
        <f>IF(PMKAFAAPAYER[[#This Row],[ ]]="Payé",PMKAFAAPAYER[[#This Row],[19.03.2025]],0)</f>
        <v>0</v>
      </c>
      <c r="AR988" s="161"/>
      <c r="AS988" s="176">
        <f>IF(PMKAFAAPAYER[[#This Row],[ ]]="Payé",PMKAFAAPAYER[[#This Row],[26.03.2025]],0)</f>
        <v>0</v>
      </c>
      <c r="AT988" s="17">
        <f t="shared" si="233"/>
        <v>0</v>
      </c>
      <c r="AU988" s="162"/>
      <c r="AV988" s="166">
        <f>IF(PMKAFAAPAYER[[#This Row],[ ]]="Payé",PMKAFAAPAYER[[#This Row],[02.04.2025]],0)</f>
        <v>0</v>
      </c>
      <c r="AW988" s="161"/>
      <c r="AX988" s="166">
        <f>IF(PMKAFAAPAYER[[#This Row],[ ]]="Payé",PMKAFAAPAYER[[#This Row],[09.04.2025]],0)</f>
        <v>0</v>
      </c>
      <c r="AY988" s="161"/>
      <c r="AZ988" s="166">
        <f>IF(PMKAFAAPAYER[[#This Row],[ ]]="Payé",PMKAFAAPAYER[[#This Row],[16.04.2025]],0)</f>
        <v>0</v>
      </c>
      <c r="BA988" s="161"/>
      <c r="BB988" s="166">
        <f>IF(PMKAFAAPAYER[[#This Row],[ ]]="Payé",PMKAFAAPAYER[[#This Row],[23.04.2025]],0)</f>
        <v>0</v>
      </c>
      <c r="BC988" s="161"/>
      <c r="BD988" s="176">
        <f>IF(PMKAFAAPAYER[[#This Row],[ ]]="Payé",PMKAFAAPAYER[[#This Row],[30.04.2025]],0)</f>
        <v>0</v>
      </c>
      <c r="BE988" s="18">
        <f t="shared" si="234"/>
        <v>0</v>
      </c>
      <c r="BF988" s="162"/>
      <c r="BG988" s="166">
        <f>IF(PMKAFAAPAYER[[#This Row],[ ]]="Payé",PMKAFAAPAYER[[#This Row],[07.05.2025]],0)</f>
        <v>0</v>
      </c>
      <c r="BH988" s="161"/>
      <c r="BI988" s="166">
        <f>IF(PMKAFAAPAYER[[#This Row],[ ]]="Payé",PMKAFAAPAYER[[#This Row],[14.05.2025]],0)</f>
        <v>0</v>
      </c>
      <c r="BJ988" s="161"/>
      <c r="BK988" s="166">
        <f>IF(PMKAFAAPAYER[[#This Row],[ ]]="Payé",PMKAFAAPAYER[[#This Row],[21.05.2025]],0)</f>
        <v>0</v>
      </c>
      <c r="BL988" s="161"/>
      <c r="BM988" s="176">
        <f>IF(PMKAFAAPAYER[[#This Row],[ ]]="Payé",PMKAFAAPAYER[[#This Row],[28.05.2025]],0)</f>
        <v>0</v>
      </c>
      <c r="BN988" s="17">
        <f t="shared" si="235"/>
        <v>0</v>
      </c>
      <c r="BO988" s="162"/>
      <c r="BP988" s="166">
        <f>IF(PMKAFAAPAYER[[#This Row],[ ]]="Payé",PMKAFAAPAYER[[#This Row],[04.06.2025]],0)</f>
        <v>0</v>
      </c>
      <c r="BQ988" s="161"/>
      <c r="BR988" s="166">
        <f>IF(PMKAFAAPAYER[[#This Row],[ ]]="Payé",PMKAFAAPAYER[[#This Row],[11.06.2025]],0)</f>
        <v>0</v>
      </c>
      <c r="BS988" s="161"/>
      <c r="BT988" s="166">
        <f>IF(PMKAFAAPAYER[[#This Row],[ ]]="Payé",PMKAFAAPAYER[[#This Row],[18.06.2025]],0)</f>
        <v>0</v>
      </c>
      <c r="BU988" s="161"/>
      <c r="BV988" s="176">
        <f>IF(PMKAFAAPAYER[[#This Row],[ ]]="Payé",PMKAFAAPAYER[[#This Row],[25.06.2025]],0)</f>
        <v>0</v>
      </c>
      <c r="BW988" s="18">
        <f t="shared" si="236"/>
        <v>0</v>
      </c>
      <c r="BX988" s="162"/>
      <c r="BY988" s="166">
        <f>IF(PMKAFAAPAYER[[#This Row],[ ]]="Payé",PMKAFAAPAYER[[#This Row],[02.07.2025]],0)</f>
        <v>0</v>
      </c>
      <c r="BZ988" s="161"/>
      <c r="CA988" s="166">
        <f>IF(PMKAFAAPAYER[[#This Row],[ ]]="Payé",PMKAFAAPAYER[[#This Row],[09.07.2025]],0)</f>
        <v>0</v>
      </c>
      <c r="CB988" s="161"/>
      <c r="CC988" s="166">
        <f>IF(PMKAFAAPAYER[[#This Row],[ ]]="Payé",PMKAFAAPAYER[[#This Row],[16.07.2025]],0)</f>
        <v>0</v>
      </c>
      <c r="CD988" s="161"/>
      <c r="CE988" s="166">
        <f>IF(PMKAFAAPAYER[[#This Row],[ ]]="Payé",PMKAFAAPAYER[[#This Row],[23.07.2025]],0)</f>
        <v>0</v>
      </c>
      <c r="CF988" s="161"/>
      <c r="CG988" s="176">
        <f>IF(PMKAFAAPAYER[[#This Row],[ ]]="Payé",PMKAFAAPAYER[[#This Row],[30.07.2025]],0)</f>
        <v>0</v>
      </c>
      <c r="CH988" s="17">
        <f t="shared" si="237"/>
        <v>0</v>
      </c>
      <c r="CI988" s="162"/>
      <c r="CJ988" s="166">
        <f>IF(PMKAFAAPAYER[[#This Row],[ ]]="Payé",PMKAFAAPAYER[[#This Row],[06.08.2025]],0)</f>
        <v>0</v>
      </c>
      <c r="CK988" s="161"/>
      <c r="CL988" s="166">
        <f>IF(PMKAFAAPAYER[[#This Row],[ ]]="Payé",PMKAFAAPAYER[[#This Row],[13.08.2025]],0)</f>
        <v>0</v>
      </c>
      <c r="CM988" s="161"/>
      <c r="CN988" s="166">
        <f>IF(PMKAFAAPAYER[[#This Row],[ ]]="Payé",PMKAFAAPAYER[[#This Row],[20.08.2025]],0)</f>
        <v>0</v>
      </c>
      <c r="CO988" s="161"/>
      <c r="CP988" s="176">
        <f>IF(PMKAFAAPAYER[[#This Row],[ ]]="Payé",PMKAFAAPAYER[[#This Row],[27.08.2025]],0)</f>
        <v>0</v>
      </c>
      <c r="CQ988" s="18">
        <f t="shared" si="238"/>
        <v>0</v>
      </c>
      <c r="CR988" s="162"/>
      <c r="CS988" s="166">
        <f>IF(PMKAFAAPAYER[[#This Row],[ ]]="Payé",PMKAFAAPAYER[[#This Row],[03.09.2025]],0)</f>
        <v>0</v>
      </c>
      <c r="CT988" s="161"/>
      <c r="CU988" s="166">
        <f>IF(PMKAFAAPAYER[[#This Row],[ ]]="Payé",PMKAFAAPAYER[[#This Row],[10.09.2025]],0)</f>
        <v>0</v>
      </c>
      <c r="CV988" s="161"/>
      <c r="CW988" s="166">
        <f>IF(PMKAFAAPAYER[[#This Row],[ ]]="Payé",PMKAFAAPAYER[[#This Row],[17.09.2025]],0)</f>
        <v>0</v>
      </c>
      <c r="CX988" s="161"/>
      <c r="CY988" s="176">
        <f>IF(PMKAFAAPAYER[[#This Row],[ ]]="Payé",PMKAFAAPAYER[[#This Row],[24.09.2025]],0)</f>
        <v>0</v>
      </c>
      <c r="CZ988" s="17">
        <f t="shared" si="239"/>
        <v>0</v>
      </c>
      <c r="DA988" s="162"/>
      <c r="DB988" s="166">
        <f>IF(PMKAFAAPAYER[[#This Row],[ ]]="Payé",PMKAFAAPAYER[[#This Row],[01.10.2025]],0)</f>
        <v>0</v>
      </c>
      <c r="DC988" s="161"/>
      <c r="DD988" s="166">
        <f>IF(PMKAFAAPAYER[[#This Row],[ ]]="Payé",PMKAFAAPAYER[[#This Row],[08.10.2025]],0)</f>
        <v>0</v>
      </c>
      <c r="DE988" s="161"/>
      <c r="DF988" s="166">
        <f>IF(PMKAFAAPAYER[[#This Row],[ ]]="Payé",PMKAFAAPAYER[[#This Row],[15.10.2025]],0)</f>
        <v>0</v>
      </c>
      <c r="DG988" s="161"/>
      <c r="DH988" s="166">
        <f>IF(PMKAFAAPAYER[[#This Row],[ ]]="Payé",PMKAFAAPAYER[[#This Row],[22.10.2025]],0)</f>
        <v>0</v>
      </c>
      <c r="DI988" s="161"/>
      <c r="DJ988" s="176">
        <f>IF(PMKAFAAPAYER[[#This Row],[ ]]="Payé",PMKAFAAPAYER[[#This Row],[29.10.2025]],0)</f>
        <v>0</v>
      </c>
      <c r="DK988" s="18">
        <f t="shared" si="240"/>
        <v>0</v>
      </c>
      <c r="DL988" s="162"/>
      <c r="DM988" s="166">
        <f>IF(PMKAFAAPAYER[[#This Row],[ ]]="Payé",PMKAFAAPAYER[[#This Row],[05.11.2025]],0)</f>
        <v>0</v>
      </c>
      <c r="DN988" s="161"/>
      <c r="DO988" s="166">
        <f>IF(PMKAFAAPAYER[[#This Row],[ ]]="Payé",PMKAFAAPAYER[[#This Row],[12.11.2025]],0)</f>
        <v>0</v>
      </c>
      <c r="DP988" s="161"/>
      <c r="DQ988" s="166">
        <f>IF(PMKAFAAPAYER[[#This Row],[ ]]="Payé",PMKAFAAPAYER[[#This Row],[19.11.2025]],0)</f>
        <v>0</v>
      </c>
      <c r="DR988" s="161"/>
      <c r="DS988" s="176">
        <f>IF(PMKAFAAPAYER[[#This Row],[ ]]="Payé",PMKAFAAPAYER[[#This Row],[26.11.2025]],0)</f>
        <v>0</v>
      </c>
      <c r="DT988" s="17">
        <f t="shared" si="241"/>
        <v>0</v>
      </c>
      <c r="DU988" s="162"/>
      <c r="DV988" s="166">
        <f>IF(PMKAFAAPAYER[[#This Row],[ ]]="Payé",PMKAFAAPAYER[[#This Row],[03.12.2025]],0)</f>
        <v>0</v>
      </c>
      <c r="DW988" s="161"/>
      <c r="DX988" s="166">
        <f>IF(PMKAFAAPAYER[[#This Row],[ ]]="Payé",PMKAFAAPAYER[[#This Row],[10.12.2025]],0)</f>
        <v>0</v>
      </c>
      <c r="DY988" s="161"/>
      <c r="DZ988" s="166">
        <f>IF(PMKAFAAPAYER[[#This Row],[ ]]="Payé",PMKAFAAPAYER[[#This Row],[17.12.2025]],0)</f>
        <v>0</v>
      </c>
      <c r="EA988" s="161"/>
      <c r="EB988" s="166">
        <f>IF(PMKAFAAPAYER[[#This Row],[ ]]="Payé",PMKAFAAPAYER[[#This Row],[24.12.2025]],0)</f>
        <v>0</v>
      </c>
      <c r="EC988" s="161"/>
      <c r="ED988" s="176">
        <f>IF(PMKAFAAPAYER[[#This Row],[ ]]="Payé",PMKAFAAPAYER[[#This Row],[31.12.2025]],0)</f>
        <v>0</v>
      </c>
      <c r="EE988" s="18">
        <f t="shared" si="242"/>
        <v>0</v>
      </c>
      <c r="EF988" s="11">
        <f t="shared" si="243"/>
        <v>0</v>
      </c>
      <c r="EG988" s="16">
        <f>+PMKAFAAPAYER[[#This Row],[CHF]]-PMKAFAAPAYER[[#This Row],[T2025]]</f>
        <v>0</v>
      </c>
    </row>
    <row r="989" spans="1:137" x14ac:dyDescent="0.3">
      <c r="A989" s="9">
        <f t="shared" si="244"/>
        <v>984</v>
      </c>
      <c r="B989" s="250"/>
      <c r="C989" s="251"/>
      <c r="D989" s="252"/>
      <c r="E989" s="253"/>
      <c r="F989" s="265">
        <f t="shared" si="230"/>
        <v>0</v>
      </c>
      <c r="G989" s="254"/>
      <c r="H989" s="257"/>
      <c r="I989" s="256"/>
      <c r="J989" s="14"/>
      <c r="K989" s="14"/>
      <c r="L989" s="14"/>
      <c r="N989" s="15"/>
      <c r="P989" s="258"/>
      <c r="Q989" s="259"/>
      <c r="R989" s="260"/>
      <c r="S989" s="166">
        <f>IF(PMKAFAAPAYER[[#This Row],[ ]]="Payé",PMKAFAAPAYER[[#This Row],[02.01.2025]],0)</f>
        <v>0</v>
      </c>
      <c r="T989" s="234"/>
      <c r="U989" s="166">
        <f>IF(PMKAFAAPAYER[[#This Row],[ ]]="Payé",PMKAFAAPAYER[[#This Row],[09.01.2025]],0)</f>
        <v>0</v>
      </c>
      <c r="V989" s="234"/>
      <c r="W989" s="166">
        <f>IF(PMKAFAAPAYER[[#This Row],[ ]]="Payé",PMKAFAAPAYER[[#This Row],[16.01.2025]],0)</f>
        <v>0</v>
      </c>
      <c r="X989" s="234"/>
      <c r="Y989" s="166">
        <f>IF(PMKAFAAPAYER[[#This Row],[ ]]="Payé",PMKAFAAPAYER[[#This Row],[23.01.2025]],0)</f>
        <v>0</v>
      </c>
      <c r="Z989" s="234"/>
      <c r="AA989" s="176">
        <f>IF(PMKAFAAPAYER[[#This Row],[ ]]="Payé",PMKAFAAPAYER[[#This Row],[30.01.2025]],0)</f>
        <v>0</v>
      </c>
      <c r="AB989" s="32">
        <f t="shared" si="231"/>
        <v>0</v>
      </c>
      <c r="AC989" s="234"/>
      <c r="AD989" s="166">
        <f>IF(PMKAFAAPAYER[[#This Row],[ ]]="Payé",PMKAFAAPAYER[[#This Row],[06.02.2025]],0)</f>
        <v>0</v>
      </c>
      <c r="AE989" s="234"/>
      <c r="AF989" s="166">
        <f>IF(PMKAFAAPAYER[[#This Row],[ ]]="Payé",PMKAFAAPAYER[[#This Row],[13.02.2025]],0)</f>
        <v>0</v>
      </c>
      <c r="AG989" s="234"/>
      <c r="AH989" s="166">
        <f>IF(PMKAFAAPAYER[[#This Row],[ ]]="Payé",PMKAFAAPAYER[[#This Row],[20.02.2025]],0)</f>
        <v>0</v>
      </c>
      <c r="AI989" s="234"/>
      <c r="AJ989" s="176">
        <f>IF(PMKAFAAPAYER[[#This Row],[ ]]="Payé",PMKAFAAPAYER[[#This Row],[27.02.2025]],0)</f>
        <v>0</v>
      </c>
      <c r="AK989" s="47">
        <f t="shared" si="232"/>
        <v>0</v>
      </c>
      <c r="AL989" s="162"/>
      <c r="AM989" s="166">
        <f>IF(PMKAFAAPAYER[[#This Row],[ ]]="Payé",PMKAFAAPAYER[[#This Row],[05.03.2025]],0)</f>
        <v>0</v>
      </c>
      <c r="AN989" s="161"/>
      <c r="AO989" s="166">
        <f>IF(PMKAFAAPAYER[[#This Row],[ ]]="Payé",PMKAFAAPAYER[[#This Row],[12.03.2025]],0)</f>
        <v>0</v>
      </c>
      <c r="AP989" s="161"/>
      <c r="AQ989" s="166">
        <f>IF(PMKAFAAPAYER[[#This Row],[ ]]="Payé",PMKAFAAPAYER[[#This Row],[19.03.2025]],0)</f>
        <v>0</v>
      </c>
      <c r="AR989" s="161"/>
      <c r="AS989" s="176">
        <f>IF(PMKAFAAPAYER[[#This Row],[ ]]="Payé",PMKAFAAPAYER[[#This Row],[26.03.2025]],0)</f>
        <v>0</v>
      </c>
      <c r="AT989" s="17">
        <f t="shared" si="233"/>
        <v>0</v>
      </c>
      <c r="AU989" s="162"/>
      <c r="AV989" s="166">
        <f>IF(PMKAFAAPAYER[[#This Row],[ ]]="Payé",PMKAFAAPAYER[[#This Row],[02.04.2025]],0)</f>
        <v>0</v>
      </c>
      <c r="AW989" s="161"/>
      <c r="AX989" s="166">
        <f>IF(PMKAFAAPAYER[[#This Row],[ ]]="Payé",PMKAFAAPAYER[[#This Row],[09.04.2025]],0)</f>
        <v>0</v>
      </c>
      <c r="AY989" s="161"/>
      <c r="AZ989" s="166">
        <f>IF(PMKAFAAPAYER[[#This Row],[ ]]="Payé",PMKAFAAPAYER[[#This Row],[16.04.2025]],0)</f>
        <v>0</v>
      </c>
      <c r="BA989" s="161"/>
      <c r="BB989" s="166">
        <f>IF(PMKAFAAPAYER[[#This Row],[ ]]="Payé",PMKAFAAPAYER[[#This Row],[23.04.2025]],0)</f>
        <v>0</v>
      </c>
      <c r="BC989" s="161"/>
      <c r="BD989" s="176">
        <f>IF(PMKAFAAPAYER[[#This Row],[ ]]="Payé",PMKAFAAPAYER[[#This Row],[30.04.2025]],0)</f>
        <v>0</v>
      </c>
      <c r="BE989" s="18">
        <f t="shared" si="234"/>
        <v>0</v>
      </c>
      <c r="BF989" s="162"/>
      <c r="BG989" s="166">
        <f>IF(PMKAFAAPAYER[[#This Row],[ ]]="Payé",PMKAFAAPAYER[[#This Row],[07.05.2025]],0)</f>
        <v>0</v>
      </c>
      <c r="BH989" s="161"/>
      <c r="BI989" s="166">
        <f>IF(PMKAFAAPAYER[[#This Row],[ ]]="Payé",PMKAFAAPAYER[[#This Row],[14.05.2025]],0)</f>
        <v>0</v>
      </c>
      <c r="BJ989" s="161"/>
      <c r="BK989" s="166">
        <f>IF(PMKAFAAPAYER[[#This Row],[ ]]="Payé",PMKAFAAPAYER[[#This Row],[21.05.2025]],0)</f>
        <v>0</v>
      </c>
      <c r="BL989" s="161"/>
      <c r="BM989" s="176">
        <f>IF(PMKAFAAPAYER[[#This Row],[ ]]="Payé",PMKAFAAPAYER[[#This Row],[28.05.2025]],0)</f>
        <v>0</v>
      </c>
      <c r="BN989" s="17">
        <f t="shared" si="235"/>
        <v>0</v>
      </c>
      <c r="BO989" s="162"/>
      <c r="BP989" s="166">
        <f>IF(PMKAFAAPAYER[[#This Row],[ ]]="Payé",PMKAFAAPAYER[[#This Row],[04.06.2025]],0)</f>
        <v>0</v>
      </c>
      <c r="BQ989" s="161"/>
      <c r="BR989" s="166">
        <f>IF(PMKAFAAPAYER[[#This Row],[ ]]="Payé",PMKAFAAPAYER[[#This Row],[11.06.2025]],0)</f>
        <v>0</v>
      </c>
      <c r="BS989" s="161"/>
      <c r="BT989" s="166">
        <f>IF(PMKAFAAPAYER[[#This Row],[ ]]="Payé",PMKAFAAPAYER[[#This Row],[18.06.2025]],0)</f>
        <v>0</v>
      </c>
      <c r="BU989" s="161"/>
      <c r="BV989" s="176">
        <f>IF(PMKAFAAPAYER[[#This Row],[ ]]="Payé",PMKAFAAPAYER[[#This Row],[25.06.2025]],0)</f>
        <v>0</v>
      </c>
      <c r="BW989" s="18">
        <f t="shared" si="236"/>
        <v>0</v>
      </c>
      <c r="BX989" s="162"/>
      <c r="BY989" s="166">
        <f>IF(PMKAFAAPAYER[[#This Row],[ ]]="Payé",PMKAFAAPAYER[[#This Row],[02.07.2025]],0)</f>
        <v>0</v>
      </c>
      <c r="BZ989" s="161"/>
      <c r="CA989" s="166">
        <f>IF(PMKAFAAPAYER[[#This Row],[ ]]="Payé",PMKAFAAPAYER[[#This Row],[09.07.2025]],0)</f>
        <v>0</v>
      </c>
      <c r="CB989" s="161"/>
      <c r="CC989" s="166">
        <f>IF(PMKAFAAPAYER[[#This Row],[ ]]="Payé",PMKAFAAPAYER[[#This Row],[16.07.2025]],0)</f>
        <v>0</v>
      </c>
      <c r="CD989" s="161"/>
      <c r="CE989" s="166">
        <f>IF(PMKAFAAPAYER[[#This Row],[ ]]="Payé",PMKAFAAPAYER[[#This Row],[23.07.2025]],0)</f>
        <v>0</v>
      </c>
      <c r="CF989" s="161"/>
      <c r="CG989" s="176">
        <f>IF(PMKAFAAPAYER[[#This Row],[ ]]="Payé",PMKAFAAPAYER[[#This Row],[30.07.2025]],0)</f>
        <v>0</v>
      </c>
      <c r="CH989" s="17">
        <f t="shared" si="237"/>
        <v>0</v>
      </c>
      <c r="CI989" s="162"/>
      <c r="CJ989" s="166">
        <f>IF(PMKAFAAPAYER[[#This Row],[ ]]="Payé",PMKAFAAPAYER[[#This Row],[06.08.2025]],0)</f>
        <v>0</v>
      </c>
      <c r="CK989" s="161"/>
      <c r="CL989" s="166">
        <f>IF(PMKAFAAPAYER[[#This Row],[ ]]="Payé",PMKAFAAPAYER[[#This Row],[13.08.2025]],0)</f>
        <v>0</v>
      </c>
      <c r="CM989" s="161"/>
      <c r="CN989" s="166">
        <f>IF(PMKAFAAPAYER[[#This Row],[ ]]="Payé",PMKAFAAPAYER[[#This Row],[20.08.2025]],0)</f>
        <v>0</v>
      </c>
      <c r="CO989" s="161"/>
      <c r="CP989" s="176">
        <f>IF(PMKAFAAPAYER[[#This Row],[ ]]="Payé",PMKAFAAPAYER[[#This Row],[27.08.2025]],0)</f>
        <v>0</v>
      </c>
      <c r="CQ989" s="18">
        <f t="shared" si="238"/>
        <v>0</v>
      </c>
      <c r="CR989" s="162"/>
      <c r="CS989" s="166">
        <f>IF(PMKAFAAPAYER[[#This Row],[ ]]="Payé",PMKAFAAPAYER[[#This Row],[03.09.2025]],0)</f>
        <v>0</v>
      </c>
      <c r="CT989" s="161"/>
      <c r="CU989" s="166">
        <f>IF(PMKAFAAPAYER[[#This Row],[ ]]="Payé",PMKAFAAPAYER[[#This Row],[10.09.2025]],0)</f>
        <v>0</v>
      </c>
      <c r="CV989" s="161"/>
      <c r="CW989" s="166">
        <f>IF(PMKAFAAPAYER[[#This Row],[ ]]="Payé",PMKAFAAPAYER[[#This Row],[17.09.2025]],0)</f>
        <v>0</v>
      </c>
      <c r="CX989" s="161"/>
      <c r="CY989" s="176">
        <f>IF(PMKAFAAPAYER[[#This Row],[ ]]="Payé",PMKAFAAPAYER[[#This Row],[24.09.2025]],0)</f>
        <v>0</v>
      </c>
      <c r="CZ989" s="17">
        <f t="shared" si="239"/>
        <v>0</v>
      </c>
      <c r="DA989" s="162"/>
      <c r="DB989" s="166">
        <f>IF(PMKAFAAPAYER[[#This Row],[ ]]="Payé",PMKAFAAPAYER[[#This Row],[01.10.2025]],0)</f>
        <v>0</v>
      </c>
      <c r="DC989" s="161"/>
      <c r="DD989" s="166">
        <f>IF(PMKAFAAPAYER[[#This Row],[ ]]="Payé",PMKAFAAPAYER[[#This Row],[08.10.2025]],0)</f>
        <v>0</v>
      </c>
      <c r="DE989" s="161"/>
      <c r="DF989" s="166">
        <f>IF(PMKAFAAPAYER[[#This Row],[ ]]="Payé",PMKAFAAPAYER[[#This Row],[15.10.2025]],0)</f>
        <v>0</v>
      </c>
      <c r="DG989" s="161"/>
      <c r="DH989" s="166">
        <f>IF(PMKAFAAPAYER[[#This Row],[ ]]="Payé",PMKAFAAPAYER[[#This Row],[22.10.2025]],0)</f>
        <v>0</v>
      </c>
      <c r="DI989" s="161"/>
      <c r="DJ989" s="176">
        <f>IF(PMKAFAAPAYER[[#This Row],[ ]]="Payé",PMKAFAAPAYER[[#This Row],[29.10.2025]],0)</f>
        <v>0</v>
      </c>
      <c r="DK989" s="18">
        <f t="shared" si="240"/>
        <v>0</v>
      </c>
      <c r="DL989" s="162"/>
      <c r="DM989" s="166">
        <f>IF(PMKAFAAPAYER[[#This Row],[ ]]="Payé",PMKAFAAPAYER[[#This Row],[05.11.2025]],0)</f>
        <v>0</v>
      </c>
      <c r="DN989" s="161"/>
      <c r="DO989" s="166">
        <f>IF(PMKAFAAPAYER[[#This Row],[ ]]="Payé",PMKAFAAPAYER[[#This Row],[12.11.2025]],0)</f>
        <v>0</v>
      </c>
      <c r="DP989" s="161"/>
      <c r="DQ989" s="166">
        <f>IF(PMKAFAAPAYER[[#This Row],[ ]]="Payé",PMKAFAAPAYER[[#This Row],[19.11.2025]],0)</f>
        <v>0</v>
      </c>
      <c r="DR989" s="161"/>
      <c r="DS989" s="176">
        <f>IF(PMKAFAAPAYER[[#This Row],[ ]]="Payé",PMKAFAAPAYER[[#This Row],[26.11.2025]],0)</f>
        <v>0</v>
      </c>
      <c r="DT989" s="17">
        <f t="shared" si="241"/>
        <v>0</v>
      </c>
      <c r="DU989" s="162"/>
      <c r="DV989" s="166">
        <f>IF(PMKAFAAPAYER[[#This Row],[ ]]="Payé",PMKAFAAPAYER[[#This Row],[03.12.2025]],0)</f>
        <v>0</v>
      </c>
      <c r="DW989" s="161"/>
      <c r="DX989" s="166">
        <f>IF(PMKAFAAPAYER[[#This Row],[ ]]="Payé",PMKAFAAPAYER[[#This Row],[10.12.2025]],0)</f>
        <v>0</v>
      </c>
      <c r="DY989" s="161"/>
      <c r="DZ989" s="166">
        <f>IF(PMKAFAAPAYER[[#This Row],[ ]]="Payé",PMKAFAAPAYER[[#This Row],[17.12.2025]],0)</f>
        <v>0</v>
      </c>
      <c r="EA989" s="161"/>
      <c r="EB989" s="166">
        <f>IF(PMKAFAAPAYER[[#This Row],[ ]]="Payé",PMKAFAAPAYER[[#This Row],[24.12.2025]],0)</f>
        <v>0</v>
      </c>
      <c r="EC989" s="161"/>
      <c r="ED989" s="176">
        <f>IF(PMKAFAAPAYER[[#This Row],[ ]]="Payé",PMKAFAAPAYER[[#This Row],[31.12.2025]],0)</f>
        <v>0</v>
      </c>
      <c r="EE989" s="18">
        <f t="shared" si="242"/>
        <v>0</v>
      </c>
      <c r="EF989" s="11">
        <f t="shared" si="243"/>
        <v>0</v>
      </c>
      <c r="EG989" s="16">
        <f>+PMKAFAAPAYER[[#This Row],[CHF]]-PMKAFAAPAYER[[#This Row],[T2025]]</f>
        <v>0</v>
      </c>
    </row>
    <row r="990" spans="1:137" x14ac:dyDescent="0.3">
      <c r="A990" s="9">
        <f t="shared" si="244"/>
        <v>985</v>
      </c>
      <c r="B990" s="250"/>
      <c r="C990" s="251"/>
      <c r="D990" s="252"/>
      <c r="E990" s="253"/>
      <c r="F990" s="265">
        <f t="shared" si="230"/>
        <v>0</v>
      </c>
      <c r="G990" s="254"/>
      <c r="H990" s="257"/>
      <c r="I990" s="256"/>
      <c r="J990" s="14"/>
      <c r="K990" s="14"/>
      <c r="L990" s="14"/>
      <c r="N990" s="15"/>
      <c r="P990" s="258"/>
      <c r="Q990" s="259"/>
      <c r="R990" s="260"/>
      <c r="S990" s="166">
        <f>IF(PMKAFAAPAYER[[#This Row],[ ]]="Payé",PMKAFAAPAYER[[#This Row],[02.01.2025]],0)</f>
        <v>0</v>
      </c>
      <c r="T990" s="234"/>
      <c r="U990" s="166">
        <f>IF(PMKAFAAPAYER[[#This Row],[ ]]="Payé",PMKAFAAPAYER[[#This Row],[09.01.2025]],0)</f>
        <v>0</v>
      </c>
      <c r="V990" s="234"/>
      <c r="W990" s="166">
        <f>IF(PMKAFAAPAYER[[#This Row],[ ]]="Payé",PMKAFAAPAYER[[#This Row],[16.01.2025]],0)</f>
        <v>0</v>
      </c>
      <c r="X990" s="234"/>
      <c r="Y990" s="166">
        <f>IF(PMKAFAAPAYER[[#This Row],[ ]]="Payé",PMKAFAAPAYER[[#This Row],[23.01.2025]],0)</f>
        <v>0</v>
      </c>
      <c r="Z990" s="234"/>
      <c r="AA990" s="176">
        <f>IF(PMKAFAAPAYER[[#This Row],[ ]]="Payé",PMKAFAAPAYER[[#This Row],[30.01.2025]],0)</f>
        <v>0</v>
      </c>
      <c r="AB990" s="32">
        <f t="shared" si="231"/>
        <v>0</v>
      </c>
      <c r="AC990" s="234"/>
      <c r="AD990" s="166">
        <f>IF(PMKAFAAPAYER[[#This Row],[ ]]="Payé",PMKAFAAPAYER[[#This Row],[06.02.2025]],0)</f>
        <v>0</v>
      </c>
      <c r="AE990" s="234"/>
      <c r="AF990" s="166">
        <f>IF(PMKAFAAPAYER[[#This Row],[ ]]="Payé",PMKAFAAPAYER[[#This Row],[13.02.2025]],0)</f>
        <v>0</v>
      </c>
      <c r="AG990" s="234"/>
      <c r="AH990" s="166">
        <f>IF(PMKAFAAPAYER[[#This Row],[ ]]="Payé",PMKAFAAPAYER[[#This Row],[20.02.2025]],0)</f>
        <v>0</v>
      </c>
      <c r="AI990" s="234"/>
      <c r="AJ990" s="176">
        <f>IF(PMKAFAAPAYER[[#This Row],[ ]]="Payé",PMKAFAAPAYER[[#This Row],[27.02.2025]],0)</f>
        <v>0</v>
      </c>
      <c r="AK990" s="47">
        <f t="shared" si="232"/>
        <v>0</v>
      </c>
      <c r="AL990" s="162"/>
      <c r="AM990" s="166">
        <f>IF(PMKAFAAPAYER[[#This Row],[ ]]="Payé",PMKAFAAPAYER[[#This Row],[05.03.2025]],0)</f>
        <v>0</v>
      </c>
      <c r="AN990" s="161"/>
      <c r="AO990" s="166">
        <f>IF(PMKAFAAPAYER[[#This Row],[ ]]="Payé",PMKAFAAPAYER[[#This Row],[12.03.2025]],0)</f>
        <v>0</v>
      </c>
      <c r="AP990" s="161"/>
      <c r="AQ990" s="166">
        <f>IF(PMKAFAAPAYER[[#This Row],[ ]]="Payé",PMKAFAAPAYER[[#This Row],[19.03.2025]],0)</f>
        <v>0</v>
      </c>
      <c r="AR990" s="161"/>
      <c r="AS990" s="176">
        <f>IF(PMKAFAAPAYER[[#This Row],[ ]]="Payé",PMKAFAAPAYER[[#This Row],[26.03.2025]],0)</f>
        <v>0</v>
      </c>
      <c r="AT990" s="17">
        <f t="shared" si="233"/>
        <v>0</v>
      </c>
      <c r="AU990" s="162"/>
      <c r="AV990" s="166">
        <f>IF(PMKAFAAPAYER[[#This Row],[ ]]="Payé",PMKAFAAPAYER[[#This Row],[02.04.2025]],0)</f>
        <v>0</v>
      </c>
      <c r="AW990" s="161"/>
      <c r="AX990" s="166">
        <f>IF(PMKAFAAPAYER[[#This Row],[ ]]="Payé",PMKAFAAPAYER[[#This Row],[09.04.2025]],0)</f>
        <v>0</v>
      </c>
      <c r="AY990" s="161"/>
      <c r="AZ990" s="166">
        <f>IF(PMKAFAAPAYER[[#This Row],[ ]]="Payé",PMKAFAAPAYER[[#This Row],[16.04.2025]],0)</f>
        <v>0</v>
      </c>
      <c r="BA990" s="161"/>
      <c r="BB990" s="166">
        <f>IF(PMKAFAAPAYER[[#This Row],[ ]]="Payé",PMKAFAAPAYER[[#This Row],[23.04.2025]],0)</f>
        <v>0</v>
      </c>
      <c r="BC990" s="161"/>
      <c r="BD990" s="176">
        <f>IF(PMKAFAAPAYER[[#This Row],[ ]]="Payé",PMKAFAAPAYER[[#This Row],[30.04.2025]],0)</f>
        <v>0</v>
      </c>
      <c r="BE990" s="18">
        <f t="shared" si="234"/>
        <v>0</v>
      </c>
      <c r="BF990" s="162"/>
      <c r="BG990" s="166">
        <f>IF(PMKAFAAPAYER[[#This Row],[ ]]="Payé",PMKAFAAPAYER[[#This Row],[07.05.2025]],0)</f>
        <v>0</v>
      </c>
      <c r="BH990" s="161"/>
      <c r="BI990" s="166">
        <f>IF(PMKAFAAPAYER[[#This Row],[ ]]="Payé",PMKAFAAPAYER[[#This Row],[14.05.2025]],0)</f>
        <v>0</v>
      </c>
      <c r="BJ990" s="161"/>
      <c r="BK990" s="166">
        <f>IF(PMKAFAAPAYER[[#This Row],[ ]]="Payé",PMKAFAAPAYER[[#This Row],[21.05.2025]],0)</f>
        <v>0</v>
      </c>
      <c r="BL990" s="161"/>
      <c r="BM990" s="176">
        <f>IF(PMKAFAAPAYER[[#This Row],[ ]]="Payé",PMKAFAAPAYER[[#This Row],[28.05.2025]],0)</f>
        <v>0</v>
      </c>
      <c r="BN990" s="17">
        <f t="shared" si="235"/>
        <v>0</v>
      </c>
      <c r="BO990" s="162"/>
      <c r="BP990" s="166">
        <f>IF(PMKAFAAPAYER[[#This Row],[ ]]="Payé",PMKAFAAPAYER[[#This Row],[04.06.2025]],0)</f>
        <v>0</v>
      </c>
      <c r="BQ990" s="161"/>
      <c r="BR990" s="166">
        <f>IF(PMKAFAAPAYER[[#This Row],[ ]]="Payé",PMKAFAAPAYER[[#This Row],[11.06.2025]],0)</f>
        <v>0</v>
      </c>
      <c r="BS990" s="161"/>
      <c r="BT990" s="166">
        <f>IF(PMKAFAAPAYER[[#This Row],[ ]]="Payé",PMKAFAAPAYER[[#This Row],[18.06.2025]],0)</f>
        <v>0</v>
      </c>
      <c r="BU990" s="161"/>
      <c r="BV990" s="176">
        <f>IF(PMKAFAAPAYER[[#This Row],[ ]]="Payé",PMKAFAAPAYER[[#This Row],[25.06.2025]],0)</f>
        <v>0</v>
      </c>
      <c r="BW990" s="18">
        <f t="shared" si="236"/>
        <v>0</v>
      </c>
      <c r="BX990" s="162"/>
      <c r="BY990" s="166">
        <f>IF(PMKAFAAPAYER[[#This Row],[ ]]="Payé",PMKAFAAPAYER[[#This Row],[02.07.2025]],0)</f>
        <v>0</v>
      </c>
      <c r="BZ990" s="161"/>
      <c r="CA990" s="166">
        <f>IF(PMKAFAAPAYER[[#This Row],[ ]]="Payé",PMKAFAAPAYER[[#This Row],[09.07.2025]],0)</f>
        <v>0</v>
      </c>
      <c r="CB990" s="161"/>
      <c r="CC990" s="166">
        <f>IF(PMKAFAAPAYER[[#This Row],[ ]]="Payé",PMKAFAAPAYER[[#This Row],[16.07.2025]],0)</f>
        <v>0</v>
      </c>
      <c r="CD990" s="161"/>
      <c r="CE990" s="166">
        <f>IF(PMKAFAAPAYER[[#This Row],[ ]]="Payé",PMKAFAAPAYER[[#This Row],[23.07.2025]],0)</f>
        <v>0</v>
      </c>
      <c r="CF990" s="161"/>
      <c r="CG990" s="176">
        <f>IF(PMKAFAAPAYER[[#This Row],[ ]]="Payé",PMKAFAAPAYER[[#This Row],[30.07.2025]],0)</f>
        <v>0</v>
      </c>
      <c r="CH990" s="17">
        <f t="shared" si="237"/>
        <v>0</v>
      </c>
      <c r="CI990" s="162"/>
      <c r="CJ990" s="166">
        <f>IF(PMKAFAAPAYER[[#This Row],[ ]]="Payé",PMKAFAAPAYER[[#This Row],[06.08.2025]],0)</f>
        <v>0</v>
      </c>
      <c r="CK990" s="161"/>
      <c r="CL990" s="166">
        <f>IF(PMKAFAAPAYER[[#This Row],[ ]]="Payé",PMKAFAAPAYER[[#This Row],[13.08.2025]],0)</f>
        <v>0</v>
      </c>
      <c r="CM990" s="161"/>
      <c r="CN990" s="166">
        <f>IF(PMKAFAAPAYER[[#This Row],[ ]]="Payé",PMKAFAAPAYER[[#This Row],[20.08.2025]],0)</f>
        <v>0</v>
      </c>
      <c r="CO990" s="161"/>
      <c r="CP990" s="176">
        <f>IF(PMKAFAAPAYER[[#This Row],[ ]]="Payé",PMKAFAAPAYER[[#This Row],[27.08.2025]],0)</f>
        <v>0</v>
      </c>
      <c r="CQ990" s="18">
        <f t="shared" si="238"/>
        <v>0</v>
      </c>
      <c r="CR990" s="162"/>
      <c r="CS990" s="166">
        <f>IF(PMKAFAAPAYER[[#This Row],[ ]]="Payé",PMKAFAAPAYER[[#This Row],[03.09.2025]],0)</f>
        <v>0</v>
      </c>
      <c r="CT990" s="161"/>
      <c r="CU990" s="166">
        <f>IF(PMKAFAAPAYER[[#This Row],[ ]]="Payé",PMKAFAAPAYER[[#This Row],[10.09.2025]],0)</f>
        <v>0</v>
      </c>
      <c r="CV990" s="161"/>
      <c r="CW990" s="166">
        <f>IF(PMKAFAAPAYER[[#This Row],[ ]]="Payé",PMKAFAAPAYER[[#This Row],[17.09.2025]],0)</f>
        <v>0</v>
      </c>
      <c r="CX990" s="161"/>
      <c r="CY990" s="176">
        <f>IF(PMKAFAAPAYER[[#This Row],[ ]]="Payé",PMKAFAAPAYER[[#This Row],[24.09.2025]],0)</f>
        <v>0</v>
      </c>
      <c r="CZ990" s="17">
        <f t="shared" si="239"/>
        <v>0</v>
      </c>
      <c r="DA990" s="162"/>
      <c r="DB990" s="166">
        <f>IF(PMKAFAAPAYER[[#This Row],[ ]]="Payé",PMKAFAAPAYER[[#This Row],[01.10.2025]],0)</f>
        <v>0</v>
      </c>
      <c r="DC990" s="161"/>
      <c r="DD990" s="166">
        <f>IF(PMKAFAAPAYER[[#This Row],[ ]]="Payé",PMKAFAAPAYER[[#This Row],[08.10.2025]],0)</f>
        <v>0</v>
      </c>
      <c r="DE990" s="161"/>
      <c r="DF990" s="166">
        <f>IF(PMKAFAAPAYER[[#This Row],[ ]]="Payé",PMKAFAAPAYER[[#This Row],[15.10.2025]],0)</f>
        <v>0</v>
      </c>
      <c r="DG990" s="161"/>
      <c r="DH990" s="166">
        <f>IF(PMKAFAAPAYER[[#This Row],[ ]]="Payé",PMKAFAAPAYER[[#This Row],[22.10.2025]],0)</f>
        <v>0</v>
      </c>
      <c r="DI990" s="161"/>
      <c r="DJ990" s="176">
        <f>IF(PMKAFAAPAYER[[#This Row],[ ]]="Payé",PMKAFAAPAYER[[#This Row],[29.10.2025]],0)</f>
        <v>0</v>
      </c>
      <c r="DK990" s="18">
        <f t="shared" si="240"/>
        <v>0</v>
      </c>
      <c r="DL990" s="162"/>
      <c r="DM990" s="166">
        <f>IF(PMKAFAAPAYER[[#This Row],[ ]]="Payé",PMKAFAAPAYER[[#This Row],[05.11.2025]],0)</f>
        <v>0</v>
      </c>
      <c r="DN990" s="161"/>
      <c r="DO990" s="166">
        <f>IF(PMKAFAAPAYER[[#This Row],[ ]]="Payé",PMKAFAAPAYER[[#This Row],[12.11.2025]],0)</f>
        <v>0</v>
      </c>
      <c r="DP990" s="161"/>
      <c r="DQ990" s="166">
        <f>IF(PMKAFAAPAYER[[#This Row],[ ]]="Payé",PMKAFAAPAYER[[#This Row],[19.11.2025]],0)</f>
        <v>0</v>
      </c>
      <c r="DR990" s="161"/>
      <c r="DS990" s="176">
        <f>IF(PMKAFAAPAYER[[#This Row],[ ]]="Payé",PMKAFAAPAYER[[#This Row],[26.11.2025]],0)</f>
        <v>0</v>
      </c>
      <c r="DT990" s="17">
        <f t="shared" si="241"/>
        <v>0</v>
      </c>
      <c r="DU990" s="162"/>
      <c r="DV990" s="166">
        <f>IF(PMKAFAAPAYER[[#This Row],[ ]]="Payé",PMKAFAAPAYER[[#This Row],[03.12.2025]],0)</f>
        <v>0</v>
      </c>
      <c r="DW990" s="161"/>
      <c r="DX990" s="166">
        <f>IF(PMKAFAAPAYER[[#This Row],[ ]]="Payé",PMKAFAAPAYER[[#This Row],[10.12.2025]],0)</f>
        <v>0</v>
      </c>
      <c r="DY990" s="161"/>
      <c r="DZ990" s="166">
        <f>IF(PMKAFAAPAYER[[#This Row],[ ]]="Payé",PMKAFAAPAYER[[#This Row],[17.12.2025]],0)</f>
        <v>0</v>
      </c>
      <c r="EA990" s="161"/>
      <c r="EB990" s="166">
        <f>IF(PMKAFAAPAYER[[#This Row],[ ]]="Payé",PMKAFAAPAYER[[#This Row],[24.12.2025]],0)</f>
        <v>0</v>
      </c>
      <c r="EC990" s="161"/>
      <c r="ED990" s="176">
        <f>IF(PMKAFAAPAYER[[#This Row],[ ]]="Payé",PMKAFAAPAYER[[#This Row],[31.12.2025]],0)</f>
        <v>0</v>
      </c>
      <c r="EE990" s="18">
        <f t="shared" si="242"/>
        <v>0</v>
      </c>
      <c r="EF990" s="11">
        <f t="shared" si="243"/>
        <v>0</v>
      </c>
      <c r="EG990" s="16">
        <f>+PMKAFAAPAYER[[#This Row],[CHF]]-PMKAFAAPAYER[[#This Row],[T2025]]</f>
        <v>0</v>
      </c>
    </row>
    <row r="991" spans="1:137" x14ac:dyDescent="0.3">
      <c r="A991" s="9">
        <f t="shared" si="244"/>
        <v>986</v>
      </c>
      <c r="B991" s="250"/>
      <c r="C991" s="251"/>
      <c r="D991" s="252"/>
      <c r="E991" s="253"/>
      <c r="F991" s="265">
        <f t="shared" si="230"/>
        <v>0</v>
      </c>
      <c r="G991" s="254"/>
      <c r="H991" s="257"/>
      <c r="I991" s="256"/>
      <c r="J991" s="14"/>
      <c r="K991" s="14"/>
      <c r="L991" s="14"/>
      <c r="N991" s="15"/>
      <c r="P991" s="258"/>
      <c r="Q991" s="259"/>
      <c r="R991" s="260"/>
      <c r="S991" s="166">
        <f>IF(PMKAFAAPAYER[[#This Row],[ ]]="Payé",PMKAFAAPAYER[[#This Row],[02.01.2025]],0)</f>
        <v>0</v>
      </c>
      <c r="T991" s="234"/>
      <c r="U991" s="166">
        <f>IF(PMKAFAAPAYER[[#This Row],[ ]]="Payé",PMKAFAAPAYER[[#This Row],[09.01.2025]],0)</f>
        <v>0</v>
      </c>
      <c r="V991" s="234"/>
      <c r="W991" s="166">
        <f>IF(PMKAFAAPAYER[[#This Row],[ ]]="Payé",PMKAFAAPAYER[[#This Row],[16.01.2025]],0)</f>
        <v>0</v>
      </c>
      <c r="X991" s="234"/>
      <c r="Y991" s="166">
        <f>IF(PMKAFAAPAYER[[#This Row],[ ]]="Payé",PMKAFAAPAYER[[#This Row],[23.01.2025]],0)</f>
        <v>0</v>
      </c>
      <c r="Z991" s="234"/>
      <c r="AA991" s="176">
        <f>IF(PMKAFAAPAYER[[#This Row],[ ]]="Payé",PMKAFAAPAYER[[#This Row],[30.01.2025]],0)</f>
        <v>0</v>
      </c>
      <c r="AB991" s="32">
        <f t="shared" si="231"/>
        <v>0</v>
      </c>
      <c r="AC991" s="234"/>
      <c r="AD991" s="166">
        <f>IF(PMKAFAAPAYER[[#This Row],[ ]]="Payé",PMKAFAAPAYER[[#This Row],[06.02.2025]],0)</f>
        <v>0</v>
      </c>
      <c r="AE991" s="234"/>
      <c r="AF991" s="166">
        <f>IF(PMKAFAAPAYER[[#This Row],[ ]]="Payé",PMKAFAAPAYER[[#This Row],[13.02.2025]],0)</f>
        <v>0</v>
      </c>
      <c r="AG991" s="234"/>
      <c r="AH991" s="166">
        <f>IF(PMKAFAAPAYER[[#This Row],[ ]]="Payé",PMKAFAAPAYER[[#This Row],[20.02.2025]],0)</f>
        <v>0</v>
      </c>
      <c r="AI991" s="234"/>
      <c r="AJ991" s="176">
        <f>IF(PMKAFAAPAYER[[#This Row],[ ]]="Payé",PMKAFAAPAYER[[#This Row],[27.02.2025]],0)</f>
        <v>0</v>
      </c>
      <c r="AK991" s="47">
        <f t="shared" si="232"/>
        <v>0</v>
      </c>
      <c r="AL991" s="162"/>
      <c r="AM991" s="166">
        <f>IF(PMKAFAAPAYER[[#This Row],[ ]]="Payé",PMKAFAAPAYER[[#This Row],[05.03.2025]],0)</f>
        <v>0</v>
      </c>
      <c r="AN991" s="161"/>
      <c r="AO991" s="166">
        <f>IF(PMKAFAAPAYER[[#This Row],[ ]]="Payé",PMKAFAAPAYER[[#This Row],[12.03.2025]],0)</f>
        <v>0</v>
      </c>
      <c r="AP991" s="161"/>
      <c r="AQ991" s="166">
        <f>IF(PMKAFAAPAYER[[#This Row],[ ]]="Payé",PMKAFAAPAYER[[#This Row],[19.03.2025]],0)</f>
        <v>0</v>
      </c>
      <c r="AR991" s="161"/>
      <c r="AS991" s="176">
        <f>IF(PMKAFAAPAYER[[#This Row],[ ]]="Payé",PMKAFAAPAYER[[#This Row],[26.03.2025]],0)</f>
        <v>0</v>
      </c>
      <c r="AT991" s="17">
        <f t="shared" si="233"/>
        <v>0</v>
      </c>
      <c r="AU991" s="162"/>
      <c r="AV991" s="166">
        <f>IF(PMKAFAAPAYER[[#This Row],[ ]]="Payé",PMKAFAAPAYER[[#This Row],[02.04.2025]],0)</f>
        <v>0</v>
      </c>
      <c r="AW991" s="161"/>
      <c r="AX991" s="166">
        <f>IF(PMKAFAAPAYER[[#This Row],[ ]]="Payé",PMKAFAAPAYER[[#This Row],[09.04.2025]],0)</f>
        <v>0</v>
      </c>
      <c r="AY991" s="161"/>
      <c r="AZ991" s="166">
        <f>IF(PMKAFAAPAYER[[#This Row],[ ]]="Payé",PMKAFAAPAYER[[#This Row],[16.04.2025]],0)</f>
        <v>0</v>
      </c>
      <c r="BA991" s="161"/>
      <c r="BB991" s="166">
        <f>IF(PMKAFAAPAYER[[#This Row],[ ]]="Payé",PMKAFAAPAYER[[#This Row],[23.04.2025]],0)</f>
        <v>0</v>
      </c>
      <c r="BC991" s="161"/>
      <c r="BD991" s="176">
        <f>IF(PMKAFAAPAYER[[#This Row],[ ]]="Payé",PMKAFAAPAYER[[#This Row],[30.04.2025]],0)</f>
        <v>0</v>
      </c>
      <c r="BE991" s="18">
        <f t="shared" si="234"/>
        <v>0</v>
      </c>
      <c r="BF991" s="162"/>
      <c r="BG991" s="166">
        <f>IF(PMKAFAAPAYER[[#This Row],[ ]]="Payé",PMKAFAAPAYER[[#This Row],[07.05.2025]],0)</f>
        <v>0</v>
      </c>
      <c r="BH991" s="161"/>
      <c r="BI991" s="166">
        <f>IF(PMKAFAAPAYER[[#This Row],[ ]]="Payé",PMKAFAAPAYER[[#This Row],[14.05.2025]],0)</f>
        <v>0</v>
      </c>
      <c r="BJ991" s="161"/>
      <c r="BK991" s="166">
        <f>IF(PMKAFAAPAYER[[#This Row],[ ]]="Payé",PMKAFAAPAYER[[#This Row],[21.05.2025]],0)</f>
        <v>0</v>
      </c>
      <c r="BL991" s="161"/>
      <c r="BM991" s="176">
        <f>IF(PMKAFAAPAYER[[#This Row],[ ]]="Payé",PMKAFAAPAYER[[#This Row],[28.05.2025]],0)</f>
        <v>0</v>
      </c>
      <c r="BN991" s="17">
        <f t="shared" si="235"/>
        <v>0</v>
      </c>
      <c r="BO991" s="162"/>
      <c r="BP991" s="166">
        <f>IF(PMKAFAAPAYER[[#This Row],[ ]]="Payé",PMKAFAAPAYER[[#This Row],[04.06.2025]],0)</f>
        <v>0</v>
      </c>
      <c r="BQ991" s="161"/>
      <c r="BR991" s="166">
        <f>IF(PMKAFAAPAYER[[#This Row],[ ]]="Payé",PMKAFAAPAYER[[#This Row],[11.06.2025]],0)</f>
        <v>0</v>
      </c>
      <c r="BS991" s="161"/>
      <c r="BT991" s="166">
        <f>IF(PMKAFAAPAYER[[#This Row],[ ]]="Payé",PMKAFAAPAYER[[#This Row],[18.06.2025]],0)</f>
        <v>0</v>
      </c>
      <c r="BU991" s="161"/>
      <c r="BV991" s="176">
        <f>IF(PMKAFAAPAYER[[#This Row],[ ]]="Payé",PMKAFAAPAYER[[#This Row],[25.06.2025]],0)</f>
        <v>0</v>
      </c>
      <c r="BW991" s="18">
        <f t="shared" si="236"/>
        <v>0</v>
      </c>
      <c r="BX991" s="162"/>
      <c r="BY991" s="166">
        <f>IF(PMKAFAAPAYER[[#This Row],[ ]]="Payé",PMKAFAAPAYER[[#This Row],[02.07.2025]],0)</f>
        <v>0</v>
      </c>
      <c r="BZ991" s="161"/>
      <c r="CA991" s="166">
        <f>IF(PMKAFAAPAYER[[#This Row],[ ]]="Payé",PMKAFAAPAYER[[#This Row],[09.07.2025]],0)</f>
        <v>0</v>
      </c>
      <c r="CB991" s="161"/>
      <c r="CC991" s="166">
        <f>IF(PMKAFAAPAYER[[#This Row],[ ]]="Payé",PMKAFAAPAYER[[#This Row],[16.07.2025]],0)</f>
        <v>0</v>
      </c>
      <c r="CD991" s="161"/>
      <c r="CE991" s="166">
        <f>IF(PMKAFAAPAYER[[#This Row],[ ]]="Payé",PMKAFAAPAYER[[#This Row],[23.07.2025]],0)</f>
        <v>0</v>
      </c>
      <c r="CF991" s="161"/>
      <c r="CG991" s="176">
        <f>IF(PMKAFAAPAYER[[#This Row],[ ]]="Payé",PMKAFAAPAYER[[#This Row],[30.07.2025]],0)</f>
        <v>0</v>
      </c>
      <c r="CH991" s="17">
        <f t="shared" si="237"/>
        <v>0</v>
      </c>
      <c r="CI991" s="162"/>
      <c r="CJ991" s="166">
        <f>IF(PMKAFAAPAYER[[#This Row],[ ]]="Payé",PMKAFAAPAYER[[#This Row],[06.08.2025]],0)</f>
        <v>0</v>
      </c>
      <c r="CK991" s="161"/>
      <c r="CL991" s="166">
        <f>IF(PMKAFAAPAYER[[#This Row],[ ]]="Payé",PMKAFAAPAYER[[#This Row],[13.08.2025]],0)</f>
        <v>0</v>
      </c>
      <c r="CM991" s="161"/>
      <c r="CN991" s="166">
        <f>IF(PMKAFAAPAYER[[#This Row],[ ]]="Payé",PMKAFAAPAYER[[#This Row],[20.08.2025]],0)</f>
        <v>0</v>
      </c>
      <c r="CO991" s="161"/>
      <c r="CP991" s="176">
        <f>IF(PMKAFAAPAYER[[#This Row],[ ]]="Payé",PMKAFAAPAYER[[#This Row],[27.08.2025]],0)</f>
        <v>0</v>
      </c>
      <c r="CQ991" s="18">
        <f t="shared" si="238"/>
        <v>0</v>
      </c>
      <c r="CR991" s="162"/>
      <c r="CS991" s="166">
        <f>IF(PMKAFAAPAYER[[#This Row],[ ]]="Payé",PMKAFAAPAYER[[#This Row],[03.09.2025]],0)</f>
        <v>0</v>
      </c>
      <c r="CT991" s="161"/>
      <c r="CU991" s="166">
        <f>IF(PMKAFAAPAYER[[#This Row],[ ]]="Payé",PMKAFAAPAYER[[#This Row],[10.09.2025]],0)</f>
        <v>0</v>
      </c>
      <c r="CV991" s="161"/>
      <c r="CW991" s="166">
        <f>IF(PMKAFAAPAYER[[#This Row],[ ]]="Payé",PMKAFAAPAYER[[#This Row],[17.09.2025]],0)</f>
        <v>0</v>
      </c>
      <c r="CX991" s="161"/>
      <c r="CY991" s="176">
        <f>IF(PMKAFAAPAYER[[#This Row],[ ]]="Payé",PMKAFAAPAYER[[#This Row],[24.09.2025]],0)</f>
        <v>0</v>
      </c>
      <c r="CZ991" s="17">
        <f t="shared" si="239"/>
        <v>0</v>
      </c>
      <c r="DA991" s="162"/>
      <c r="DB991" s="166">
        <f>IF(PMKAFAAPAYER[[#This Row],[ ]]="Payé",PMKAFAAPAYER[[#This Row],[01.10.2025]],0)</f>
        <v>0</v>
      </c>
      <c r="DC991" s="161"/>
      <c r="DD991" s="166">
        <f>IF(PMKAFAAPAYER[[#This Row],[ ]]="Payé",PMKAFAAPAYER[[#This Row],[08.10.2025]],0)</f>
        <v>0</v>
      </c>
      <c r="DE991" s="161"/>
      <c r="DF991" s="166">
        <f>IF(PMKAFAAPAYER[[#This Row],[ ]]="Payé",PMKAFAAPAYER[[#This Row],[15.10.2025]],0)</f>
        <v>0</v>
      </c>
      <c r="DG991" s="161"/>
      <c r="DH991" s="166">
        <f>IF(PMKAFAAPAYER[[#This Row],[ ]]="Payé",PMKAFAAPAYER[[#This Row],[22.10.2025]],0)</f>
        <v>0</v>
      </c>
      <c r="DI991" s="161"/>
      <c r="DJ991" s="176">
        <f>IF(PMKAFAAPAYER[[#This Row],[ ]]="Payé",PMKAFAAPAYER[[#This Row],[29.10.2025]],0)</f>
        <v>0</v>
      </c>
      <c r="DK991" s="18">
        <f t="shared" si="240"/>
        <v>0</v>
      </c>
      <c r="DL991" s="162"/>
      <c r="DM991" s="166">
        <f>IF(PMKAFAAPAYER[[#This Row],[ ]]="Payé",PMKAFAAPAYER[[#This Row],[05.11.2025]],0)</f>
        <v>0</v>
      </c>
      <c r="DN991" s="161"/>
      <c r="DO991" s="166">
        <f>IF(PMKAFAAPAYER[[#This Row],[ ]]="Payé",PMKAFAAPAYER[[#This Row],[12.11.2025]],0)</f>
        <v>0</v>
      </c>
      <c r="DP991" s="161"/>
      <c r="DQ991" s="166">
        <f>IF(PMKAFAAPAYER[[#This Row],[ ]]="Payé",PMKAFAAPAYER[[#This Row],[19.11.2025]],0)</f>
        <v>0</v>
      </c>
      <c r="DR991" s="161"/>
      <c r="DS991" s="176">
        <f>IF(PMKAFAAPAYER[[#This Row],[ ]]="Payé",PMKAFAAPAYER[[#This Row],[26.11.2025]],0)</f>
        <v>0</v>
      </c>
      <c r="DT991" s="17">
        <f t="shared" si="241"/>
        <v>0</v>
      </c>
      <c r="DU991" s="162"/>
      <c r="DV991" s="166">
        <f>IF(PMKAFAAPAYER[[#This Row],[ ]]="Payé",PMKAFAAPAYER[[#This Row],[03.12.2025]],0)</f>
        <v>0</v>
      </c>
      <c r="DW991" s="161"/>
      <c r="DX991" s="166">
        <f>IF(PMKAFAAPAYER[[#This Row],[ ]]="Payé",PMKAFAAPAYER[[#This Row],[10.12.2025]],0)</f>
        <v>0</v>
      </c>
      <c r="DY991" s="161"/>
      <c r="DZ991" s="166">
        <f>IF(PMKAFAAPAYER[[#This Row],[ ]]="Payé",PMKAFAAPAYER[[#This Row],[17.12.2025]],0)</f>
        <v>0</v>
      </c>
      <c r="EA991" s="161"/>
      <c r="EB991" s="166">
        <f>IF(PMKAFAAPAYER[[#This Row],[ ]]="Payé",PMKAFAAPAYER[[#This Row],[24.12.2025]],0)</f>
        <v>0</v>
      </c>
      <c r="EC991" s="161"/>
      <c r="ED991" s="176">
        <f>IF(PMKAFAAPAYER[[#This Row],[ ]]="Payé",PMKAFAAPAYER[[#This Row],[31.12.2025]],0)</f>
        <v>0</v>
      </c>
      <c r="EE991" s="18">
        <f t="shared" si="242"/>
        <v>0</v>
      </c>
      <c r="EF991" s="11">
        <f t="shared" si="243"/>
        <v>0</v>
      </c>
      <c r="EG991" s="16">
        <f>+PMKAFAAPAYER[[#This Row],[CHF]]-PMKAFAAPAYER[[#This Row],[T2025]]</f>
        <v>0</v>
      </c>
    </row>
    <row r="992" spans="1:137" x14ac:dyDescent="0.3">
      <c r="A992" s="9">
        <f t="shared" si="244"/>
        <v>987</v>
      </c>
      <c r="B992" s="250"/>
      <c r="C992" s="251"/>
      <c r="D992" s="252"/>
      <c r="E992" s="253"/>
      <c r="F992" s="265">
        <f t="shared" si="230"/>
        <v>0</v>
      </c>
      <c r="G992" s="254"/>
      <c r="H992" s="257"/>
      <c r="I992" s="256"/>
      <c r="J992" s="14"/>
      <c r="K992" s="14"/>
      <c r="L992" s="14"/>
      <c r="N992" s="15"/>
      <c r="P992" s="258"/>
      <c r="Q992" s="259"/>
      <c r="R992" s="260"/>
      <c r="S992" s="166">
        <f>IF(PMKAFAAPAYER[[#This Row],[ ]]="Payé",PMKAFAAPAYER[[#This Row],[02.01.2025]],0)</f>
        <v>0</v>
      </c>
      <c r="T992" s="234"/>
      <c r="U992" s="166">
        <f>IF(PMKAFAAPAYER[[#This Row],[ ]]="Payé",PMKAFAAPAYER[[#This Row],[09.01.2025]],0)</f>
        <v>0</v>
      </c>
      <c r="V992" s="234"/>
      <c r="W992" s="166">
        <f>IF(PMKAFAAPAYER[[#This Row],[ ]]="Payé",PMKAFAAPAYER[[#This Row],[16.01.2025]],0)</f>
        <v>0</v>
      </c>
      <c r="X992" s="234"/>
      <c r="Y992" s="166">
        <f>IF(PMKAFAAPAYER[[#This Row],[ ]]="Payé",PMKAFAAPAYER[[#This Row],[23.01.2025]],0)</f>
        <v>0</v>
      </c>
      <c r="Z992" s="234"/>
      <c r="AA992" s="176">
        <f>IF(PMKAFAAPAYER[[#This Row],[ ]]="Payé",PMKAFAAPAYER[[#This Row],[30.01.2025]],0)</f>
        <v>0</v>
      </c>
      <c r="AB992" s="32">
        <f t="shared" si="231"/>
        <v>0</v>
      </c>
      <c r="AC992" s="234"/>
      <c r="AD992" s="166">
        <f>IF(PMKAFAAPAYER[[#This Row],[ ]]="Payé",PMKAFAAPAYER[[#This Row],[06.02.2025]],0)</f>
        <v>0</v>
      </c>
      <c r="AE992" s="234"/>
      <c r="AF992" s="166">
        <f>IF(PMKAFAAPAYER[[#This Row],[ ]]="Payé",PMKAFAAPAYER[[#This Row],[13.02.2025]],0)</f>
        <v>0</v>
      </c>
      <c r="AG992" s="234"/>
      <c r="AH992" s="166">
        <f>IF(PMKAFAAPAYER[[#This Row],[ ]]="Payé",PMKAFAAPAYER[[#This Row],[20.02.2025]],0)</f>
        <v>0</v>
      </c>
      <c r="AI992" s="234"/>
      <c r="AJ992" s="176">
        <f>IF(PMKAFAAPAYER[[#This Row],[ ]]="Payé",PMKAFAAPAYER[[#This Row],[27.02.2025]],0)</f>
        <v>0</v>
      </c>
      <c r="AK992" s="47">
        <f t="shared" si="232"/>
        <v>0</v>
      </c>
      <c r="AL992" s="162"/>
      <c r="AM992" s="166">
        <f>IF(PMKAFAAPAYER[[#This Row],[ ]]="Payé",PMKAFAAPAYER[[#This Row],[05.03.2025]],0)</f>
        <v>0</v>
      </c>
      <c r="AN992" s="161"/>
      <c r="AO992" s="166">
        <f>IF(PMKAFAAPAYER[[#This Row],[ ]]="Payé",PMKAFAAPAYER[[#This Row],[12.03.2025]],0)</f>
        <v>0</v>
      </c>
      <c r="AP992" s="161"/>
      <c r="AQ992" s="166">
        <f>IF(PMKAFAAPAYER[[#This Row],[ ]]="Payé",PMKAFAAPAYER[[#This Row],[19.03.2025]],0)</f>
        <v>0</v>
      </c>
      <c r="AR992" s="161"/>
      <c r="AS992" s="176">
        <f>IF(PMKAFAAPAYER[[#This Row],[ ]]="Payé",PMKAFAAPAYER[[#This Row],[26.03.2025]],0)</f>
        <v>0</v>
      </c>
      <c r="AT992" s="17">
        <f t="shared" si="233"/>
        <v>0</v>
      </c>
      <c r="AU992" s="162"/>
      <c r="AV992" s="166">
        <f>IF(PMKAFAAPAYER[[#This Row],[ ]]="Payé",PMKAFAAPAYER[[#This Row],[02.04.2025]],0)</f>
        <v>0</v>
      </c>
      <c r="AW992" s="161"/>
      <c r="AX992" s="166">
        <f>IF(PMKAFAAPAYER[[#This Row],[ ]]="Payé",PMKAFAAPAYER[[#This Row],[09.04.2025]],0)</f>
        <v>0</v>
      </c>
      <c r="AY992" s="161"/>
      <c r="AZ992" s="166">
        <f>IF(PMKAFAAPAYER[[#This Row],[ ]]="Payé",PMKAFAAPAYER[[#This Row],[16.04.2025]],0)</f>
        <v>0</v>
      </c>
      <c r="BA992" s="161"/>
      <c r="BB992" s="166">
        <f>IF(PMKAFAAPAYER[[#This Row],[ ]]="Payé",PMKAFAAPAYER[[#This Row],[23.04.2025]],0)</f>
        <v>0</v>
      </c>
      <c r="BC992" s="161"/>
      <c r="BD992" s="176">
        <f>IF(PMKAFAAPAYER[[#This Row],[ ]]="Payé",PMKAFAAPAYER[[#This Row],[30.04.2025]],0)</f>
        <v>0</v>
      </c>
      <c r="BE992" s="18">
        <f t="shared" si="234"/>
        <v>0</v>
      </c>
      <c r="BF992" s="162"/>
      <c r="BG992" s="166">
        <f>IF(PMKAFAAPAYER[[#This Row],[ ]]="Payé",PMKAFAAPAYER[[#This Row],[07.05.2025]],0)</f>
        <v>0</v>
      </c>
      <c r="BH992" s="161"/>
      <c r="BI992" s="166">
        <f>IF(PMKAFAAPAYER[[#This Row],[ ]]="Payé",PMKAFAAPAYER[[#This Row],[14.05.2025]],0)</f>
        <v>0</v>
      </c>
      <c r="BJ992" s="161"/>
      <c r="BK992" s="166">
        <f>IF(PMKAFAAPAYER[[#This Row],[ ]]="Payé",PMKAFAAPAYER[[#This Row],[21.05.2025]],0)</f>
        <v>0</v>
      </c>
      <c r="BL992" s="161"/>
      <c r="BM992" s="176">
        <f>IF(PMKAFAAPAYER[[#This Row],[ ]]="Payé",PMKAFAAPAYER[[#This Row],[28.05.2025]],0)</f>
        <v>0</v>
      </c>
      <c r="BN992" s="17">
        <f t="shared" si="235"/>
        <v>0</v>
      </c>
      <c r="BO992" s="162"/>
      <c r="BP992" s="166">
        <f>IF(PMKAFAAPAYER[[#This Row],[ ]]="Payé",PMKAFAAPAYER[[#This Row],[04.06.2025]],0)</f>
        <v>0</v>
      </c>
      <c r="BQ992" s="161"/>
      <c r="BR992" s="166">
        <f>IF(PMKAFAAPAYER[[#This Row],[ ]]="Payé",PMKAFAAPAYER[[#This Row],[11.06.2025]],0)</f>
        <v>0</v>
      </c>
      <c r="BS992" s="161"/>
      <c r="BT992" s="166">
        <f>IF(PMKAFAAPAYER[[#This Row],[ ]]="Payé",PMKAFAAPAYER[[#This Row],[18.06.2025]],0)</f>
        <v>0</v>
      </c>
      <c r="BU992" s="161"/>
      <c r="BV992" s="176">
        <f>IF(PMKAFAAPAYER[[#This Row],[ ]]="Payé",PMKAFAAPAYER[[#This Row],[25.06.2025]],0)</f>
        <v>0</v>
      </c>
      <c r="BW992" s="18">
        <f t="shared" si="236"/>
        <v>0</v>
      </c>
      <c r="BX992" s="162"/>
      <c r="BY992" s="166">
        <f>IF(PMKAFAAPAYER[[#This Row],[ ]]="Payé",PMKAFAAPAYER[[#This Row],[02.07.2025]],0)</f>
        <v>0</v>
      </c>
      <c r="BZ992" s="161"/>
      <c r="CA992" s="166">
        <f>IF(PMKAFAAPAYER[[#This Row],[ ]]="Payé",PMKAFAAPAYER[[#This Row],[09.07.2025]],0)</f>
        <v>0</v>
      </c>
      <c r="CB992" s="161"/>
      <c r="CC992" s="166">
        <f>IF(PMKAFAAPAYER[[#This Row],[ ]]="Payé",PMKAFAAPAYER[[#This Row],[16.07.2025]],0)</f>
        <v>0</v>
      </c>
      <c r="CD992" s="161"/>
      <c r="CE992" s="166">
        <f>IF(PMKAFAAPAYER[[#This Row],[ ]]="Payé",PMKAFAAPAYER[[#This Row],[23.07.2025]],0)</f>
        <v>0</v>
      </c>
      <c r="CF992" s="161"/>
      <c r="CG992" s="176">
        <f>IF(PMKAFAAPAYER[[#This Row],[ ]]="Payé",PMKAFAAPAYER[[#This Row],[30.07.2025]],0)</f>
        <v>0</v>
      </c>
      <c r="CH992" s="17">
        <f t="shared" si="237"/>
        <v>0</v>
      </c>
      <c r="CI992" s="162"/>
      <c r="CJ992" s="166">
        <f>IF(PMKAFAAPAYER[[#This Row],[ ]]="Payé",PMKAFAAPAYER[[#This Row],[06.08.2025]],0)</f>
        <v>0</v>
      </c>
      <c r="CK992" s="161"/>
      <c r="CL992" s="166">
        <f>IF(PMKAFAAPAYER[[#This Row],[ ]]="Payé",PMKAFAAPAYER[[#This Row],[13.08.2025]],0)</f>
        <v>0</v>
      </c>
      <c r="CM992" s="161"/>
      <c r="CN992" s="166">
        <f>IF(PMKAFAAPAYER[[#This Row],[ ]]="Payé",PMKAFAAPAYER[[#This Row],[20.08.2025]],0)</f>
        <v>0</v>
      </c>
      <c r="CO992" s="161"/>
      <c r="CP992" s="176">
        <f>IF(PMKAFAAPAYER[[#This Row],[ ]]="Payé",PMKAFAAPAYER[[#This Row],[27.08.2025]],0)</f>
        <v>0</v>
      </c>
      <c r="CQ992" s="18">
        <f t="shared" si="238"/>
        <v>0</v>
      </c>
      <c r="CR992" s="162"/>
      <c r="CS992" s="166">
        <f>IF(PMKAFAAPAYER[[#This Row],[ ]]="Payé",PMKAFAAPAYER[[#This Row],[03.09.2025]],0)</f>
        <v>0</v>
      </c>
      <c r="CT992" s="161"/>
      <c r="CU992" s="166">
        <f>IF(PMKAFAAPAYER[[#This Row],[ ]]="Payé",PMKAFAAPAYER[[#This Row],[10.09.2025]],0)</f>
        <v>0</v>
      </c>
      <c r="CV992" s="161"/>
      <c r="CW992" s="166">
        <f>IF(PMKAFAAPAYER[[#This Row],[ ]]="Payé",PMKAFAAPAYER[[#This Row],[17.09.2025]],0)</f>
        <v>0</v>
      </c>
      <c r="CX992" s="161"/>
      <c r="CY992" s="176">
        <f>IF(PMKAFAAPAYER[[#This Row],[ ]]="Payé",PMKAFAAPAYER[[#This Row],[24.09.2025]],0)</f>
        <v>0</v>
      </c>
      <c r="CZ992" s="17">
        <f t="shared" si="239"/>
        <v>0</v>
      </c>
      <c r="DA992" s="162"/>
      <c r="DB992" s="166">
        <f>IF(PMKAFAAPAYER[[#This Row],[ ]]="Payé",PMKAFAAPAYER[[#This Row],[01.10.2025]],0)</f>
        <v>0</v>
      </c>
      <c r="DC992" s="161"/>
      <c r="DD992" s="166">
        <f>IF(PMKAFAAPAYER[[#This Row],[ ]]="Payé",PMKAFAAPAYER[[#This Row],[08.10.2025]],0)</f>
        <v>0</v>
      </c>
      <c r="DE992" s="161"/>
      <c r="DF992" s="166">
        <f>IF(PMKAFAAPAYER[[#This Row],[ ]]="Payé",PMKAFAAPAYER[[#This Row],[15.10.2025]],0)</f>
        <v>0</v>
      </c>
      <c r="DG992" s="161"/>
      <c r="DH992" s="166">
        <f>IF(PMKAFAAPAYER[[#This Row],[ ]]="Payé",PMKAFAAPAYER[[#This Row],[22.10.2025]],0)</f>
        <v>0</v>
      </c>
      <c r="DI992" s="161"/>
      <c r="DJ992" s="176">
        <f>IF(PMKAFAAPAYER[[#This Row],[ ]]="Payé",PMKAFAAPAYER[[#This Row],[29.10.2025]],0)</f>
        <v>0</v>
      </c>
      <c r="DK992" s="18">
        <f t="shared" si="240"/>
        <v>0</v>
      </c>
      <c r="DL992" s="162"/>
      <c r="DM992" s="166">
        <f>IF(PMKAFAAPAYER[[#This Row],[ ]]="Payé",PMKAFAAPAYER[[#This Row],[05.11.2025]],0)</f>
        <v>0</v>
      </c>
      <c r="DN992" s="161"/>
      <c r="DO992" s="166">
        <f>IF(PMKAFAAPAYER[[#This Row],[ ]]="Payé",PMKAFAAPAYER[[#This Row],[12.11.2025]],0)</f>
        <v>0</v>
      </c>
      <c r="DP992" s="161"/>
      <c r="DQ992" s="166">
        <f>IF(PMKAFAAPAYER[[#This Row],[ ]]="Payé",PMKAFAAPAYER[[#This Row],[19.11.2025]],0)</f>
        <v>0</v>
      </c>
      <c r="DR992" s="161"/>
      <c r="DS992" s="176">
        <f>IF(PMKAFAAPAYER[[#This Row],[ ]]="Payé",PMKAFAAPAYER[[#This Row],[26.11.2025]],0)</f>
        <v>0</v>
      </c>
      <c r="DT992" s="17">
        <f t="shared" si="241"/>
        <v>0</v>
      </c>
      <c r="DU992" s="162"/>
      <c r="DV992" s="166">
        <f>IF(PMKAFAAPAYER[[#This Row],[ ]]="Payé",PMKAFAAPAYER[[#This Row],[03.12.2025]],0)</f>
        <v>0</v>
      </c>
      <c r="DW992" s="161"/>
      <c r="DX992" s="166">
        <f>IF(PMKAFAAPAYER[[#This Row],[ ]]="Payé",PMKAFAAPAYER[[#This Row],[10.12.2025]],0)</f>
        <v>0</v>
      </c>
      <c r="DY992" s="161"/>
      <c r="DZ992" s="166">
        <f>IF(PMKAFAAPAYER[[#This Row],[ ]]="Payé",PMKAFAAPAYER[[#This Row],[17.12.2025]],0)</f>
        <v>0</v>
      </c>
      <c r="EA992" s="161"/>
      <c r="EB992" s="166">
        <f>IF(PMKAFAAPAYER[[#This Row],[ ]]="Payé",PMKAFAAPAYER[[#This Row],[24.12.2025]],0)</f>
        <v>0</v>
      </c>
      <c r="EC992" s="161"/>
      <c r="ED992" s="176">
        <f>IF(PMKAFAAPAYER[[#This Row],[ ]]="Payé",PMKAFAAPAYER[[#This Row],[31.12.2025]],0)</f>
        <v>0</v>
      </c>
      <c r="EE992" s="18">
        <f t="shared" si="242"/>
        <v>0</v>
      </c>
      <c r="EF992" s="11">
        <f t="shared" si="243"/>
        <v>0</v>
      </c>
      <c r="EG992" s="16">
        <f>+PMKAFAAPAYER[[#This Row],[CHF]]-PMKAFAAPAYER[[#This Row],[T2025]]</f>
        <v>0</v>
      </c>
    </row>
    <row r="993" spans="1:137" x14ac:dyDescent="0.3">
      <c r="A993" s="9">
        <f t="shared" si="244"/>
        <v>988</v>
      </c>
      <c r="B993" s="250"/>
      <c r="C993" s="251"/>
      <c r="D993" s="252"/>
      <c r="E993" s="253"/>
      <c r="F993" s="265">
        <f t="shared" si="230"/>
        <v>0</v>
      </c>
      <c r="G993" s="254"/>
      <c r="H993" s="257"/>
      <c r="I993" s="256"/>
      <c r="J993" s="14"/>
      <c r="K993" s="14"/>
      <c r="L993" s="14"/>
      <c r="N993" s="15"/>
      <c r="P993" s="258"/>
      <c r="Q993" s="259"/>
      <c r="R993" s="260"/>
      <c r="S993" s="166">
        <f>IF(PMKAFAAPAYER[[#This Row],[ ]]="Payé",PMKAFAAPAYER[[#This Row],[02.01.2025]],0)</f>
        <v>0</v>
      </c>
      <c r="T993" s="234"/>
      <c r="U993" s="166">
        <f>IF(PMKAFAAPAYER[[#This Row],[ ]]="Payé",PMKAFAAPAYER[[#This Row],[09.01.2025]],0)</f>
        <v>0</v>
      </c>
      <c r="V993" s="234"/>
      <c r="W993" s="166">
        <f>IF(PMKAFAAPAYER[[#This Row],[ ]]="Payé",PMKAFAAPAYER[[#This Row],[16.01.2025]],0)</f>
        <v>0</v>
      </c>
      <c r="X993" s="234"/>
      <c r="Y993" s="166">
        <f>IF(PMKAFAAPAYER[[#This Row],[ ]]="Payé",PMKAFAAPAYER[[#This Row],[23.01.2025]],0)</f>
        <v>0</v>
      </c>
      <c r="Z993" s="234"/>
      <c r="AA993" s="176">
        <f>IF(PMKAFAAPAYER[[#This Row],[ ]]="Payé",PMKAFAAPAYER[[#This Row],[30.01.2025]],0)</f>
        <v>0</v>
      </c>
      <c r="AB993" s="32">
        <f t="shared" si="231"/>
        <v>0</v>
      </c>
      <c r="AC993" s="234"/>
      <c r="AD993" s="166">
        <f>IF(PMKAFAAPAYER[[#This Row],[ ]]="Payé",PMKAFAAPAYER[[#This Row],[06.02.2025]],0)</f>
        <v>0</v>
      </c>
      <c r="AE993" s="234"/>
      <c r="AF993" s="166">
        <f>IF(PMKAFAAPAYER[[#This Row],[ ]]="Payé",PMKAFAAPAYER[[#This Row],[13.02.2025]],0)</f>
        <v>0</v>
      </c>
      <c r="AG993" s="234"/>
      <c r="AH993" s="166">
        <f>IF(PMKAFAAPAYER[[#This Row],[ ]]="Payé",PMKAFAAPAYER[[#This Row],[20.02.2025]],0)</f>
        <v>0</v>
      </c>
      <c r="AI993" s="234"/>
      <c r="AJ993" s="176">
        <f>IF(PMKAFAAPAYER[[#This Row],[ ]]="Payé",PMKAFAAPAYER[[#This Row],[27.02.2025]],0)</f>
        <v>0</v>
      </c>
      <c r="AK993" s="47">
        <f t="shared" si="232"/>
        <v>0</v>
      </c>
      <c r="AL993" s="162"/>
      <c r="AM993" s="166">
        <f>IF(PMKAFAAPAYER[[#This Row],[ ]]="Payé",PMKAFAAPAYER[[#This Row],[05.03.2025]],0)</f>
        <v>0</v>
      </c>
      <c r="AN993" s="161"/>
      <c r="AO993" s="166">
        <f>IF(PMKAFAAPAYER[[#This Row],[ ]]="Payé",PMKAFAAPAYER[[#This Row],[12.03.2025]],0)</f>
        <v>0</v>
      </c>
      <c r="AP993" s="161"/>
      <c r="AQ993" s="166">
        <f>IF(PMKAFAAPAYER[[#This Row],[ ]]="Payé",PMKAFAAPAYER[[#This Row],[19.03.2025]],0)</f>
        <v>0</v>
      </c>
      <c r="AR993" s="161"/>
      <c r="AS993" s="176">
        <f>IF(PMKAFAAPAYER[[#This Row],[ ]]="Payé",PMKAFAAPAYER[[#This Row],[26.03.2025]],0)</f>
        <v>0</v>
      </c>
      <c r="AT993" s="17">
        <f t="shared" si="233"/>
        <v>0</v>
      </c>
      <c r="AU993" s="162"/>
      <c r="AV993" s="166">
        <f>IF(PMKAFAAPAYER[[#This Row],[ ]]="Payé",PMKAFAAPAYER[[#This Row],[02.04.2025]],0)</f>
        <v>0</v>
      </c>
      <c r="AW993" s="161"/>
      <c r="AX993" s="166">
        <f>IF(PMKAFAAPAYER[[#This Row],[ ]]="Payé",PMKAFAAPAYER[[#This Row],[09.04.2025]],0)</f>
        <v>0</v>
      </c>
      <c r="AY993" s="161"/>
      <c r="AZ993" s="166">
        <f>IF(PMKAFAAPAYER[[#This Row],[ ]]="Payé",PMKAFAAPAYER[[#This Row],[16.04.2025]],0)</f>
        <v>0</v>
      </c>
      <c r="BA993" s="161"/>
      <c r="BB993" s="166">
        <f>IF(PMKAFAAPAYER[[#This Row],[ ]]="Payé",PMKAFAAPAYER[[#This Row],[23.04.2025]],0)</f>
        <v>0</v>
      </c>
      <c r="BC993" s="161"/>
      <c r="BD993" s="176">
        <f>IF(PMKAFAAPAYER[[#This Row],[ ]]="Payé",PMKAFAAPAYER[[#This Row],[30.04.2025]],0)</f>
        <v>0</v>
      </c>
      <c r="BE993" s="18">
        <f t="shared" si="234"/>
        <v>0</v>
      </c>
      <c r="BF993" s="162"/>
      <c r="BG993" s="166">
        <f>IF(PMKAFAAPAYER[[#This Row],[ ]]="Payé",PMKAFAAPAYER[[#This Row],[07.05.2025]],0)</f>
        <v>0</v>
      </c>
      <c r="BH993" s="161"/>
      <c r="BI993" s="166">
        <f>IF(PMKAFAAPAYER[[#This Row],[ ]]="Payé",PMKAFAAPAYER[[#This Row],[14.05.2025]],0)</f>
        <v>0</v>
      </c>
      <c r="BJ993" s="161"/>
      <c r="BK993" s="166">
        <f>IF(PMKAFAAPAYER[[#This Row],[ ]]="Payé",PMKAFAAPAYER[[#This Row],[21.05.2025]],0)</f>
        <v>0</v>
      </c>
      <c r="BL993" s="161"/>
      <c r="BM993" s="176">
        <f>IF(PMKAFAAPAYER[[#This Row],[ ]]="Payé",PMKAFAAPAYER[[#This Row],[28.05.2025]],0)</f>
        <v>0</v>
      </c>
      <c r="BN993" s="17">
        <f t="shared" si="235"/>
        <v>0</v>
      </c>
      <c r="BO993" s="162"/>
      <c r="BP993" s="166">
        <f>IF(PMKAFAAPAYER[[#This Row],[ ]]="Payé",PMKAFAAPAYER[[#This Row],[04.06.2025]],0)</f>
        <v>0</v>
      </c>
      <c r="BQ993" s="161"/>
      <c r="BR993" s="166">
        <f>IF(PMKAFAAPAYER[[#This Row],[ ]]="Payé",PMKAFAAPAYER[[#This Row],[11.06.2025]],0)</f>
        <v>0</v>
      </c>
      <c r="BS993" s="161"/>
      <c r="BT993" s="166">
        <f>IF(PMKAFAAPAYER[[#This Row],[ ]]="Payé",PMKAFAAPAYER[[#This Row],[18.06.2025]],0)</f>
        <v>0</v>
      </c>
      <c r="BU993" s="161"/>
      <c r="BV993" s="176">
        <f>IF(PMKAFAAPAYER[[#This Row],[ ]]="Payé",PMKAFAAPAYER[[#This Row],[25.06.2025]],0)</f>
        <v>0</v>
      </c>
      <c r="BW993" s="18">
        <f t="shared" si="236"/>
        <v>0</v>
      </c>
      <c r="BX993" s="162"/>
      <c r="BY993" s="166">
        <f>IF(PMKAFAAPAYER[[#This Row],[ ]]="Payé",PMKAFAAPAYER[[#This Row],[02.07.2025]],0)</f>
        <v>0</v>
      </c>
      <c r="BZ993" s="161"/>
      <c r="CA993" s="166">
        <f>IF(PMKAFAAPAYER[[#This Row],[ ]]="Payé",PMKAFAAPAYER[[#This Row],[09.07.2025]],0)</f>
        <v>0</v>
      </c>
      <c r="CB993" s="161"/>
      <c r="CC993" s="166">
        <f>IF(PMKAFAAPAYER[[#This Row],[ ]]="Payé",PMKAFAAPAYER[[#This Row],[16.07.2025]],0)</f>
        <v>0</v>
      </c>
      <c r="CD993" s="161"/>
      <c r="CE993" s="166">
        <f>IF(PMKAFAAPAYER[[#This Row],[ ]]="Payé",PMKAFAAPAYER[[#This Row],[23.07.2025]],0)</f>
        <v>0</v>
      </c>
      <c r="CF993" s="161"/>
      <c r="CG993" s="176">
        <f>IF(PMKAFAAPAYER[[#This Row],[ ]]="Payé",PMKAFAAPAYER[[#This Row],[30.07.2025]],0)</f>
        <v>0</v>
      </c>
      <c r="CH993" s="17">
        <f t="shared" si="237"/>
        <v>0</v>
      </c>
      <c r="CI993" s="162"/>
      <c r="CJ993" s="166">
        <f>IF(PMKAFAAPAYER[[#This Row],[ ]]="Payé",PMKAFAAPAYER[[#This Row],[06.08.2025]],0)</f>
        <v>0</v>
      </c>
      <c r="CK993" s="161"/>
      <c r="CL993" s="166">
        <f>IF(PMKAFAAPAYER[[#This Row],[ ]]="Payé",PMKAFAAPAYER[[#This Row],[13.08.2025]],0)</f>
        <v>0</v>
      </c>
      <c r="CM993" s="161"/>
      <c r="CN993" s="166">
        <f>IF(PMKAFAAPAYER[[#This Row],[ ]]="Payé",PMKAFAAPAYER[[#This Row],[20.08.2025]],0)</f>
        <v>0</v>
      </c>
      <c r="CO993" s="161"/>
      <c r="CP993" s="176">
        <f>IF(PMKAFAAPAYER[[#This Row],[ ]]="Payé",PMKAFAAPAYER[[#This Row],[27.08.2025]],0)</f>
        <v>0</v>
      </c>
      <c r="CQ993" s="18">
        <f t="shared" si="238"/>
        <v>0</v>
      </c>
      <c r="CR993" s="162"/>
      <c r="CS993" s="166">
        <f>IF(PMKAFAAPAYER[[#This Row],[ ]]="Payé",PMKAFAAPAYER[[#This Row],[03.09.2025]],0)</f>
        <v>0</v>
      </c>
      <c r="CT993" s="161"/>
      <c r="CU993" s="166">
        <f>IF(PMKAFAAPAYER[[#This Row],[ ]]="Payé",PMKAFAAPAYER[[#This Row],[10.09.2025]],0)</f>
        <v>0</v>
      </c>
      <c r="CV993" s="161"/>
      <c r="CW993" s="166">
        <f>IF(PMKAFAAPAYER[[#This Row],[ ]]="Payé",PMKAFAAPAYER[[#This Row],[17.09.2025]],0)</f>
        <v>0</v>
      </c>
      <c r="CX993" s="161"/>
      <c r="CY993" s="176">
        <f>IF(PMKAFAAPAYER[[#This Row],[ ]]="Payé",PMKAFAAPAYER[[#This Row],[24.09.2025]],0)</f>
        <v>0</v>
      </c>
      <c r="CZ993" s="17">
        <f t="shared" si="239"/>
        <v>0</v>
      </c>
      <c r="DA993" s="162"/>
      <c r="DB993" s="166">
        <f>IF(PMKAFAAPAYER[[#This Row],[ ]]="Payé",PMKAFAAPAYER[[#This Row],[01.10.2025]],0)</f>
        <v>0</v>
      </c>
      <c r="DC993" s="161"/>
      <c r="DD993" s="166">
        <f>IF(PMKAFAAPAYER[[#This Row],[ ]]="Payé",PMKAFAAPAYER[[#This Row],[08.10.2025]],0)</f>
        <v>0</v>
      </c>
      <c r="DE993" s="161"/>
      <c r="DF993" s="166">
        <f>IF(PMKAFAAPAYER[[#This Row],[ ]]="Payé",PMKAFAAPAYER[[#This Row],[15.10.2025]],0)</f>
        <v>0</v>
      </c>
      <c r="DG993" s="161"/>
      <c r="DH993" s="166">
        <f>IF(PMKAFAAPAYER[[#This Row],[ ]]="Payé",PMKAFAAPAYER[[#This Row],[22.10.2025]],0)</f>
        <v>0</v>
      </c>
      <c r="DI993" s="161"/>
      <c r="DJ993" s="176">
        <f>IF(PMKAFAAPAYER[[#This Row],[ ]]="Payé",PMKAFAAPAYER[[#This Row],[29.10.2025]],0)</f>
        <v>0</v>
      </c>
      <c r="DK993" s="18">
        <f t="shared" si="240"/>
        <v>0</v>
      </c>
      <c r="DL993" s="162"/>
      <c r="DM993" s="166">
        <f>IF(PMKAFAAPAYER[[#This Row],[ ]]="Payé",PMKAFAAPAYER[[#This Row],[05.11.2025]],0)</f>
        <v>0</v>
      </c>
      <c r="DN993" s="161"/>
      <c r="DO993" s="166">
        <f>IF(PMKAFAAPAYER[[#This Row],[ ]]="Payé",PMKAFAAPAYER[[#This Row],[12.11.2025]],0)</f>
        <v>0</v>
      </c>
      <c r="DP993" s="161"/>
      <c r="DQ993" s="166">
        <f>IF(PMKAFAAPAYER[[#This Row],[ ]]="Payé",PMKAFAAPAYER[[#This Row],[19.11.2025]],0)</f>
        <v>0</v>
      </c>
      <c r="DR993" s="161"/>
      <c r="DS993" s="176">
        <f>IF(PMKAFAAPAYER[[#This Row],[ ]]="Payé",PMKAFAAPAYER[[#This Row],[26.11.2025]],0)</f>
        <v>0</v>
      </c>
      <c r="DT993" s="17">
        <f t="shared" si="241"/>
        <v>0</v>
      </c>
      <c r="DU993" s="162"/>
      <c r="DV993" s="166">
        <f>IF(PMKAFAAPAYER[[#This Row],[ ]]="Payé",PMKAFAAPAYER[[#This Row],[03.12.2025]],0)</f>
        <v>0</v>
      </c>
      <c r="DW993" s="161"/>
      <c r="DX993" s="166">
        <f>IF(PMKAFAAPAYER[[#This Row],[ ]]="Payé",PMKAFAAPAYER[[#This Row],[10.12.2025]],0)</f>
        <v>0</v>
      </c>
      <c r="DY993" s="161"/>
      <c r="DZ993" s="166">
        <f>IF(PMKAFAAPAYER[[#This Row],[ ]]="Payé",PMKAFAAPAYER[[#This Row],[17.12.2025]],0)</f>
        <v>0</v>
      </c>
      <c r="EA993" s="161"/>
      <c r="EB993" s="166">
        <f>IF(PMKAFAAPAYER[[#This Row],[ ]]="Payé",PMKAFAAPAYER[[#This Row],[24.12.2025]],0)</f>
        <v>0</v>
      </c>
      <c r="EC993" s="161"/>
      <c r="ED993" s="176">
        <f>IF(PMKAFAAPAYER[[#This Row],[ ]]="Payé",PMKAFAAPAYER[[#This Row],[31.12.2025]],0)</f>
        <v>0</v>
      </c>
      <c r="EE993" s="18">
        <f t="shared" si="242"/>
        <v>0</v>
      </c>
      <c r="EF993" s="11">
        <f t="shared" si="243"/>
        <v>0</v>
      </c>
      <c r="EG993" s="16">
        <f>+PMKAFAAPAYER[[#This Row],[CHF]]-PMKAFAAPAYER[[#This Row],[T2025]]</f>
        <v>0</v>
      </c>
    </row>
    <row r="994" spans="1:137" x14ac:dyDescent="0.3">
      <c r="A994" s="9">
        <f t="shared" si="244"/>
        <v>989</v>
      </c>
      <c r="B994" s="250"/>
      <c r="C994" s="251"/>
      <c r="D994" s="252"/>
      <c r="E994" s="253"/>
      <c r="F994" s="265">
        <f t="shared" si="230"/>
        <v>0</v>
      </c>
      <c r="G994" s="254"/>
      <c r="H994" s="257"/>
      <c r="I994" s="256"/>
      <c r="J994" s="14"/>
      <c r="K994" s="14"/>
      <c r="L994" s="14"/>
      <c r="N994" s="15"/>
      <c r="P994" s="258"/>
      <c r="Q994" s="259"/>
      <c r="R994" s="260"/>
      <c r="S994" s="166">
        <f>IF(PMKAFAAPAYER[[#This Row],[ ]]="Payé",PMKAFAAPAYER[[#This Row],[02.01.2025]],0)</f>
        <v>0</v>
      </c>
      <c r="T994" s="234"/>
      <c r="U994" s="166">
        <f>IF(PMKAFAAPAYER[[#This Row],[ ]]="Payé",PMKAFAAPAYER[[#This Row],[09.01.2025]],0)</f>
        <v>0</v>
      </c>
      <c r="V994" s="234"/>
      <c r="W994" s="166">
        <f>IF(PMKAFAAPAYER[[#This Row],[ ]]="Payé",PMKAFAAPAYER[[#This Row],[16.01.2025]],0)</f>
        <v>0</v>
      </c>
      <c r="X994" s="234"/>
      <c r="Y994" s="166">
        <f>IF(PMKAFAAPAYER[[#This Row],[ ]]="Payé",PMKAFAAPAYER[[#This Row],[23.01.2025]],0)</f>
        <v>0</v>
      </c>
      <c r="Z994" s="234"/>
      <c r="AA994" s="176">
        <f>IF(PMKAFAAPAYER[[#This Row],[ ]]="Payé",PMKAFAAPAYER[[#This Row],[30.01.2025]],0)</f>
        <v>0</v>
      </c>
      <c r="AB994" s="32">
        <f t="shared" si="231"/>
        <v>0</v>
      </c>
      <c r="AC994" s="234"/>
      <c r="AD994" s="166">
        <f>IF(PMKAFAAPAYER[[#This Row],[ ]]="Payé",PMKAFAAPAYER[[#This Row],[06.02.2025]],0)</f>
        <v>0</v>
      </c>
      <c r="AE994" s="234"/>
      <c r="AF994" s="166">
        <f>IF(PMKAFAAPAYER[[#This Row],[ ]]="Payé",PMKAFAAPAYER[[#This Row],[13.02.2025]],0)</f>
        <v>0</v>
      </c>
      <c r="AG994" s="234"/>
      <c r="AH994" s="166">
        <f>IF(PMKAFAAPAYER[[#This Row],[ ]]="Payé",PMKAFAAPAYER[[#This Row],[20.02.2025]],0)</f>
        <v>0</v>
      </c>
      <c r="AI994" s="234"/>
      <c r="AJ994" s="176">
        <f>IF(PMKAFAAPAYER[[#This Row],[ ]]="Payé",PMKAFAAPAYER[[#This Row],[27.02.2025]],0)</f>
        <v>0</v>
      </c>
      <c r="AK994" s="47">
        <f t="shared" si="232"/>
        <v>0</v>
      </c>
      <c r="AL994" s="162"/>
      <c r="AM994" s="166">
        <f>IF(PMKAFAAPAYER[[#This Row],[ ]]="Payé",PMKAFAAPAYER[[#This Row],[05.03.2025]],0)</f>
        <v>0</v>
      </c>
      <c r="AN994" s="161"/>
      <c r="AO994" s="166">
        <f>IF(PMKAFAAPAYER[[#This Row],[ ]]="Payé",PMKAFAAPAYER[[#This Row],[12.03.2025]],0)</f>
        <v>0</v>
      </c>
      <c r="AP994" s="161"/>
      <c r="AQ994" s="166">
        <f>IF(PMKAFAAPAYER[[#This Row],[ ]]="Payé",PMKAFAAPAYER[[#This Row],[19.03.2025]],0)</f>
        <v>0</v>
      </c>
      <c r="AR994" s="161"/>
      <c r="AS994" s="176">
        <f>IF(PMKAFAAPAYER[[#This Row],[ ]]="Payé",PMKAFAAPAYER[[#This Row],[26.03.2025]],0)</f>
        <v>0</v>
      </c>
      <c r="AT994" s="17">
        <f t="shared" si="233"/>
        <v>0</v>
      </c>
      <c r="AU994" s="162"/>
      <c r="AV994" s="166">
        <f>IF(PMKAFAAPAYER[[#This Row],[ ]]="Payé",PMKAFAAPAYER[[#This Row],[02.04.2025]],0)</f>
        <v>0</v>
      </c>
      <c r="AW994" s="161"/>
      <c r="AX994" s="166">
        <f>IF(PMKAFAAPAYER[[#This Row],[ ]]="Payé",PMKAFAAPAYER[[#This Row],[09.04.2025]],0)</f>
        <v>0</v>
      </c>
      <c r="AY994" s="161"/>
      <c r="AZ994" s="166">
        <f>IF(PMKAFAAPAYER[[#This Row],[ ]]="Payé",PMKAFAAPAYER[[#This Row],[16.04.2025]],0)</f>
        <v>0</v>
      </c>
      <c r="BA994" s="161"/>
      <c r="BB994" s="166">
        <f>IF(PMKAFAAPAYER[[#This Row],[ ]]="Payé",PMKAFAAPAYER[[#This Row],[23.04.2025]],0)</f>
        <v>0</v>
      </c>
      <c r="BC994" s="161"/>
      <c r="BD994" s="176">
        <f>IF(PMKAFAAPAYER[[#This Row],[ ]]="Payé",PMKAFAAPAYER[[#This Row],[30.04.2025]],0)</f>
        <v>0</v>
      </c>
      <c r="BE994" s="18">
        <f t="shared" si="234"/>
        <v>0</v>
      </c>
      <c r="BF994" s="162"/>
      <c r="BG994" s="166">
        <f>IF(PMKAFAAPAYER[[#This Row],[ ]]="Payé",PMKAFAAPAYER[[#This Row],[07.05.2025]],0)</f>
        <v>0</v>
      </c>
      <c r="BH994" s="161"/>
      <c r="BI994" s="166">
        <f>IF(PMKAFAAPAYER[[#This Row],[ ]]="Payé",PMKAFAAPAYER[[#This Row],[14.05.2025]],0)</f>
        <v>0</v>
      </c>
      <c r="BJ994" s="161"/>
      <c r="BK994" s="166">
        <f>IF(PMKAFAAPAYER[[#This Row],[ ]]="Payé",PMKAFAAPAYER[[#This Row],[21.05.2025]],0)</f>
        <v>0</v>
      </c>
      <c r="BL994" s="161"/>
      <c r="BM994" s="176">
        <f>IF(PMKAFAAPAYER[[#This Row],[ ]]="Payé",PMKAFAAPAYER[[#This Row],[28.05.2025]],0)</f>
        <v>0</v>
      </c>
      <c r="BN994" s="17">
        <f t="shared" si="235"/>
        <v>0</v>
      </c>
      <c r="BO994" s="162"/>
      <c r="BP994" s="166">
        <f>IF(PMKAFAAPAYER[[#This Row],[ ]]="Payé",PMKAFAAPAYER[[#This Row],[04.06.2025]],0)</f>
        <v>0</v>
      </c>
      <c r="BQ994" s="161"/>
      <c r="BR994" s="166">
        <f>IF(PMKAFAAPAYER[[#This Row],[ ]]="Payé",PMKAFAAPAYER[[#This Row],[11.06.2025]],0)</f>
        <v>0</v>
      </c>
      <c r="BS994" s="161"/>
      <c r="BT994" s="166">
        <f>IF(PMKAFAAPAYER[[#This Row],[ ]]="Payé",PMKAFAAPAYER[[#This Row],[18.06.2025]],0)</f>
        <v>0</v>
      </c>
      <c r="BU994" s="161"/>
      <c r="BV994" s="176">
        <f>IF(PMKAFAAPAYER[[#This Row],[ ]]="Payé",PMKAFAAPAYER[[#This Row],[25.06.2025]],0)</f>
        <v>0</v>
      </c>
      <c r="BW994" s="18">
        <f t="shared" si="236"/>
        <v>0</v>
      </c>
      <c r="BX994" s="162"/>
      <c r="BY994" s="166">
        <f>IF(PMKAFAAPAYER[[#This Row],[ ]]="Payé",PMKAFAAPAYER[[#This Row],[02.07.2025]],0)</f>
        <v>0</v>
      </c>
      <c r="BZ994" s="161"/>
      <c r="CA994" s="166">
        <f>IF(PMKAFAAPAYER[[#This Row],[ ]]="Payé",PMKAFAAPAYER[[#This Row],[09.07.2025]],0)</f>
        <v>0</v>
      </c>
      <c r="CB994" s="161"/>
      <c r="CC994" s="166">
        <f>IF(PMKAFAAPAYER[[#This Row],[ ]]="Payé",PMKAFAAPAYER[[#This Row],[16.07.2025]],0)</f>
        <v>0</v>
      </c>
      <c r="CD994" s="161"/>
      <c r="CE994" s="166">
        <f>IF(PMKAFAAPAYER[[#This Row],[ ]]="Payé",PMKAFAAPAYER[[#This Row],[23.07.2025]],0)</f>
        <v>0</v>
      </c>
      <c r="CF994" s="161"/>
      <c r="CG994" s="176">
        <f>IF(PMKAFAAPAYER[[#This Row],[ ]]="Payé",PMKAFAAPAYER[[#This Row],[30.07.2025]],0)</f>
        <v>0</v>
      </c>
      <c r="CH994" s="17">
        <f t="shared" si="237"/>
        <v>0</v>
      </c>
      <c r="CI994" s="162"/>
      <c r="CJ994" s="166">
        <f>IF(PMKAFAAPAYER[[#This Row],[ ]]="Payé",PMKAFAAPAYER[[#This Row],[06.08.2025]],0)</f>
        <v>0</v>
      </c>
      <c r="CK994" s="161"/>
      <c r="CL994" s="166">
        <f>IF(PMKAFAAPAYER[[#This Row],[ ]]="Payé",PMKAFAAPAYER[[#This Row],[13.08.2025]],0)</f>
        <v>0</v>
      </c>
      <c r="CM994" s="161"/>
      <c r="CN994" s="166">
        <f>IF(PMKAFAAPAYER[[#This Row],[ ]]="Payé",PMKAFAAPAYER[[#This Row],[20.08.2025]],0)</f>
        <v>0</v>
      </c>
      <c r="CO994" s="161"/>
      <c r="CP994" s="176">
        <f>IF(PMKAFAAPAYER[[#This Row],[ ]]="Payé",PMKAFAAPAYER[[#This Row],[27.08.2025]],0)</f>
        <v>0</v>
      </c>
      <c r="CQ994" s="18">
        <f t="shared" si="238"/>
        <v>0</v>
      </c>
      <c r="CR994" s="162"/>
      <c r="CS994" s="166">
        <f>IF(PMKAFAAPAYER[[#This Row],[ ]]="Payé",PMKAFAAPAYER[[#This Row],[03.09.2025]],0)</f>
        <v>0</v>
      </c>
      <c r="CT994" s="161"/>
      <c r="CU994" s="166">
        <f>IF(PMKAFAAPAYER[[#This Row],[ ]]="Payé",PMKAFAAPAYER[[#This Row],[10.09.2025]],0)</f>
        <v>0</v>
      </c>
      <c r="CV994" s="161"/>
      <c r="CW994" s="166">
        <f>IF(PMKAFAAPAYER[[#This Row],[ ]]="Payé",PMKAFAAPAYER[[#This Row],[17.09.2025]],0)</f>
        <v>0</v>
      </c>
      <c r="CX994" s="161"/>
      <c r="CY994" s="176">
        <f>IF(PMKAFAAPAYER[[#This Row],[ ]]="Payé",PMKAFAAPAYER[[#This Row],[24.09.2025]],0)</f>
        <v>0</v>
      </c>
      <c r="CZ994" s="17">
        <f t="shared" si="239"/>
        <v>0</v>
      </c>
      <c r="DA994" s="162"/>
      <c r="DB994" s="166">
        <f>IF(PMKAFAAPAYER[[#This Row],[ ]]="Payé",PMKAFAAPAYER[[#This Row],[01.10.2025]],0)</f>
        <v>0</v>
      </c>
      <c r="DC994" s="161"/>
      <c r="DD994" s="166">
        <f>IF(PMKAFAAPAYER[[#This Row],[ ]]="Payé",PMKAFAAPAYER[[#This Row],[08.10.2025]],0)</f>
        <v>0</v>
      </c>
      <c r="DE994" s="161"/>
      <c r="DF994" s="166">
        <f>IF(PMKAFAAPAYER[[#This Row],[ ]]="Payé",PMKAFAAPAYER[[#This Row],[15.10.2025]],0)</f>
        <v>0</v>
      </c>
      <c r="DG994" s="161"/>
      <c r="DH994" s="166">
        <f>IF(PMKAFAAPAYER[[#This Row],[ ]]="Payé",PMKAFAAPAYER[[#This Row],[22.10.2025]],0)</f>
        <v>0</v>
      </c>
      <c r="DI994" s="161"/>
      <c r="DJ994" s="176">
        <f>IF(PMKAFAAPAYER[[#This Row],[ ]]="Payé",PMKAFAAPAYER[[#This Row],[29.10.2025]],0)</f>
        <v>0</v>
      </c>
      <c r="DK994" s="18">
        <f t="shared" si="240"/>
        <v>0</v>
      </c>
      <c r="DL994" s="162"/>
      <c r="DM994" s="166">
        <f>IF(PMKAFAAPAYER[[#This Row],[ ]]="Payé",PMKAFAAPAYER[[#This Row],[05.11.2025]],0)</f>
        <v>0</v>
      </c>
      <c r="DN994" s="161"/>
      <c r="DO994" s="166">
        <f>IF(PMKAFAAPAYER[[#This Row],[ ]]="Payé",PMKAFAAPAYER[[#This Row],[12.11.2025]],0)</f>
        <v>0</v>
      </c>
      <c r="DP994" s="161"/>
      <c r="DQ994" s="166">
        <f>IF(PMKAFAAPAYER[[#This Row],[ ]]="Payé",PMKAFAAPAYER[[#This Row],[19.11.2025]],0)</f>
        <v>0</v>
      </c>
      <c r="DR994" s="161"/>
      <c r="DS994" s="176">
        <f>IF(PMKAFAAPAYER[[#This Row],[ ]]="Payé",PMKAFAAPAYER[[#This Row],[26.11.2025]],0)</f>
        <v>0</v>
      </c>
      <c r="DT994" s="17">
        <f t="shared" si="241"/>
        <v>0</v>
      </c>
      <c r="DU994" s="162"/>
      <c r="DV994" s="166">
        <f>IF(PMKAFAAPAYER[[#This Row],[ ]]="Payé",PMKAFAAPAYER[[#This Row],[03.12.2025]],0)</f>
        <v>0</v>
      </c>
      <c r="DW994" s="161"/>
      <c r="DX994" s="166">
        <f>IF(PMKAFAAPAYER[[#This Row],[ ]]="Payé",PMKAFAAPAYER[[#This Row],[10.12.2025]],0)</f>
        <v>0</v>
      </c>
      <c r="DY994" s="161"/>
      <c r="DZ994" s="166">
        <f>IF(PMKAFAAPAYER[[#This Row],[ ]]="Payé",PMKAFAAPAYER[[#This Row],[17.12.2025]],0)</f>
        <v>0</v>
      </c>
      <c r="EA994" s="161"/>
      <c r="EB994" s="166">
        <f>IF(PMKAFAAPAYER[[#This Row],[ ]]="Payé",PMKAFAAPAYER[[#This Row],[24.12.2025]],0)</f>
        <v>0</v>
      </c>
      <c r="EC994" s="161"/>
      <c r="ED994" s="176">
        <f>IF(PMKAFAAPAYER[[#This Row],[ ]]="Payé",PMKAFAAPAYER[[#This Row],[31.12.2025]],0)</f>
        <v>0</v>
      </c>
      <c r="EE994" s="18">
        <f t="shared" si="242"/>
        <v>0</v>
      </c>
      <c r="EF994" s="11">
        <f t="shared" si="243"/>
        <v>0</v>
      </c>
      <c r="EG994" s="16">
        <f>+PMKAFAAPAYER[[#This Row],[CHF]]-PMKAFAAPAYER[[#This Row],[T2025]]</f>
        <v>0</v>
      </c>
    </row>
    <row r="995" spans="1:137" x14ac:dyDescent="0.3">
      <c r="A995" s="9">
        <f t="shared" si="244"/>
        <v>990</v>
      </c>
      <c r="B995" s="250"/>
      <c r="C995" s="251"/>
      <c r="D995" s="252"/>
      <c r="E995" s="253"/>
      <c r="F995" s="265">
        <f t="shared" si="230"/>
        <v>0</v>
      </c>
      <c r="G995" s="254"/>
      <c r="H995" s="257"/>
      <c r="I995" s="256"/>
      <c r="J995" s="14"/>
      <c r="K995" s="14"/>
      <c r="L995" s="14"/>
      <c r="N995" s="15"/>
      <c r="P995" s="258"/>
      <c r="Q995" s="259"/>
      <c r="R995" s="260"/>
      <c r="S995" s="166">
        <f>IF(PMKAFAAPAYER[[#This Row],[ ]]="Payé",PMKAFAAPAYER[[#This Row],[02.01.2025]],0)</f>
        <v>0</v>
      </c>
      <c r="T995" s="234"/>
      <c r="U995" s="166">
        <f>IF(PMKAFAAPAYER[[#This Row],[ ]]="Payé",PMKAFAAPAYER[[#This Row],[09.01.2025]],0)</f>
        <v>0</v>
      </c>
      <c r="V995" s="234"/>
      <c r="W995" s="166">
        <f>IF(PMKAFAAPAYER[[#This Row],[ ]]="Payé",PMKAFAAPAYER[[#This Row],[16.01.2025]],0)</f>
        <v>0</v>
      </c>
      <c r="X995" s="234"/>
      <c r="Y995" s="166">
        <f>IF(PMKAFAAPAYER[[#This Row],[ ]]="Payé",PMKAFAAPAYER[[#This Row],[23.01.2025]],0)</f>
        <v>0</v>
      </c>
      <c r="Z995" s="234"/>
      <c r="AA995" s="176">
        <f>IF(PMKAFAAPAYER[[#This Row],[ ]]="Payé",PMKAFAAPAYER[[#This Row],[30.01.2025]],0)</f>
        <v>0</v>
      </c>
      <c r="AB995" s="32">
        <f t="shared" si="231"/>
        <v>0</v>
      </c>
      <c r="AC995" s="234"/>
      <c r="AD995" s="166">
        <f>IF(PMKAFAAPAYER[[#This Row],[ ]]="Payé",PMKAFAAPAYER[[#This Row],[06.02.2025]],0)</f>
        <v>0</v>
      </c>
      <c r="AE995" s="234"/>
      <c r="AF995" s="166">
        <f>IF(PMKAFAAPAYER[[#This Row],[ ]]="Payé",PMKAFAAPAYER[[#This Row],[13.02.2025]],0)</f>
        <v>0</v>
      </c>
      <c r="AG995" s="234"/>
      <c r="AH995" s="166">
        <f>IF(PMKAFAAPAYER[[#This Row],[ ]]="Payé",PMKAFAAPAYER[[#This Row],[20.02.2025]],0)</f>
        <v>0</v>
      </c>
      <c r="AI995" s="234"/>
      <c r="AJ995" s="176">
        <f>IF(PMKAFAAPAYER[[#This Row],[ ]]="Payé",PMKAFAAPAYER[[#This Row],[27.02.2025]],0)</f>
        <v>0</v>
      </c>
      <c r="AK995" s="47">
        <f t="shared" si="232"/>
        <v>0</v>
      </c>
      <c r="AL995" s="162"/>
      <c r="AM995" s="166">
        <f>IF(PMKAFAAPAYER[[#This Row],[ ]]="Payé",PMKAFAAPAYER[[#This Row],[05.03.2025]],0)</f>
        <v>0</v>
      </c>
      <c r="AN995" s="161"/>
      <c r="AO995" s="166">
        <f>IF(PMKAFAAPAYER[[#This Row],[ ]]="Payé",PMKAFAAPAYER[[#This Row],[12.03.2025]],0)</f>
        <v>0</v>
      </c>
      <c r="AP995" s="161"/>
      <c r="AQ995" s="166">
        <f>IF(PMKAFAAPAYER[[#This Row],[ ]]="Payé",PMKAFAAPAYER[[#This Row],[19.03.2025]],0)</f>
        <v>0</v>
      </c>
      <c r="AR995" s="161"/>
      <c r="AS995" s="176">
        <f>IF(PMKAFAAPAYER[[#This Row],[ ]]="Payé",PMKAFAAPAYER[[#This Row],[26.03.2025]],0)</f>
        <v>0</v>
      </c>
      <c r="AT995" s="17">
        <f t="shared" si="233"/>
        <v>0</v>
      </c>
      <c r="AU995" s="162"/>
      <c r="AV995" s="166">
        <f>IF(PMKAFAAPAYER[[#This Row],[ ]]="Payé",PMKAFAAPAYER[[#This Row],[02.04.2025]],0)</f>
        <v>0</v>
      </c>
      <c r="AW995" s="161"/>
      <c r="AX995" s="166">
        <f>IF(PMKAFAAPAYER[[#This Row],[ ]]="Payé",PMKAFAAPAYER[[#This Row],[09.04.2025]],0)</f>
        <v>0</v>
      </c>
      <c r="AY995" s="161"/>
      <c r="AZ995" s="166">
        <f>IF(PMKAFAAPAYER[[#This Row],[ ]]="Payé",PMKAFAAPAYER[[#This Row],[16.04.2025]],0)</f>
        <v>0</v>
      </c>
      <c r="BA995" s="161"/>
      <c r="BB995" s="166">
        <f>IF(PMKAFAAPAYER[[#This Row],[ ]]="Payé",PMKAFAAPAYER[[#This Row],[23.04.2025]],0)</f>
        <v>0</v>
      </c>
      <c r="BC995" s="161"/>
      <c r="BD995" s="176">
        <f>IF(PMKAFAAPAYER[[#This Row],[ ]]="Payé",PMKAFAAPAYER[[#This Row],[30.04.2025]],0)</f>
        <v>0</v>
      </c>
      <c r="BE995" s="18">
        <f t="shared" si="234"/>
        <v>0</v>
      </c>
      <c r="BF995" s="162"/>
      <c r="BG995" s="166">
        <f>IF(PMKAFAAPAYER[[#This Row],[ ]]="Payé",PMKAFAAPAYER[[#This Row],[07.05.2025]],0)</f>
        <v>0</v>
      </c>
      <c r="BH995" s="161"/>
      <c r="BI995" s="166">
        <f>IF(PMKAFAAPAYER[[#This Row],[ ]]="Payé",PMKAFAAPAYER[[#This Row],[14.05.2025]],0)</f>
        <v>0</v>
      </c>
      <c r="BJ995" s="161"/>
      <c r="BK995" s="166">
        <f>IF(PMKAFAAPAYER[[#This Row],[ ]]="Payé",PMKAFAAPAYER[[#This Row],[21.05.2025]],0)</f>
        <v>0</v>
      </c>
      <c r="BL995" s="161"/>
      <c r="BM995" s="176">
        <f>IF(PMKAFAAPAYER[[#This Row],[ ]]="Payé",PMKAFAAPAYER[[#This Row],[28.05.2025]],0)</f>
        <v>0</v>
      </c>
      <c r="BN995" s="17">
        <f t="shared" si="235"/>
        <v>0</v>
      </c>
      <c r="BO995" s="162"/>
      <c r="BP995" s="166">
        <f>IF(PMKAFAAPAYER[[#This Row],[ ]]="Payé",PMKAFAAPAYER[[#This Row],[04.06.2025]],0)</f>
        <v>0</v>
      </c>
      <c r="BQ995" s="161"/>
      <c r="BR995" s="166">
        <f>IF(PMKAFAAPAYER[[#This Row],[ ]]="Payé",PMKAFAAPAYER[[#This Row],[11.06.2025]],0)</f>
        <v>0</v>
      </c>
      <c r="BS995" s="161"/>
      <c r="BT995" s="166">
        <f>IF(PMKAFAAPAYER[[#This Row],[ ]]="Payé",PMKAFAAPAYER[[#This Row],[18.06.2025]],0)</f>
        <v>0</v>
      </c>
      <c r="BU995" s="161"/>
      <c r="BV995" s="176">
        <f>IF(PMKAFAAPAYER[[#This Row],[ ]]="Payé",PMKAFAAPAYER[[#This Row],[25.06.2025]],0)</f>
        <v>0</v>
      </c>
      <c r="BW995" s="18">
        <f t="shared" si="236"/>
        <v>0</v>
      </c>
      <c r="BX995" s="162"/>
      <c r="BY995" s="166">
        <f>IF(PMKAFAAPAYER[[#This Row],[ ]]="Payé",PMKAFAAPAYER[[#This Row],[02.07.2025]],0)</f>
        <v>0</v>
      </c>
      <c r="BZ995" s="161"/>
      <c r="CA995" s="166">
        <f>IF(PMKAFAAPAYER[[#This Row],[ ]]="Payé",PMKAFAAPAYER[[#This Row],[09.07.2025]],0)</f>
        <v>0</v>
      </c>
      <c r="CB995" s="161"/>
      <c r="CC995" s="166">
        <f>IF(PMKAFAAPAYER[[#This Row],[ ]]="Payé",PMKAFAAPAYER[[#This Row],[16.07.2025]],0)</f>
        <v>0</v>
      </c>
      <c r="CD995" s="161"/>
      <c r="CE995" s="166">
        <f>IF(PMKAFAAPAYER[[#This Row],[ ]]="Payé",PMKAFAAPAYER[[#This Row],[23.07.2025]],0)</f>
        <v>0</v>
      </c>
      <c r="CF995" s="161"/>
      <c r="CG995" s="176">
        <f>IF(PMKAFAAPAYER[[#This Row],[ ]]="Payé",PMKAFAAPAYER[[#This Row],[30.07.2025]],0)</f>
        <v>0</v>
      </c>
      <c r="CH995" s="17">
        <f t="shared" si="237"/>
        <v>0</v>
      </c>
      <c r="CI995" s="162"/>
      <c r="CJ995" s="166">
        <f>IF(PMKAFAAPAYER[[#This Row],[ ]]="Payé",PMKAFAAPAYER[[#This Row],[06.08.2025]],0)</f>
        <v>0</v>
      </c>
      <c r="CK995" s="161"/>
      <c r="CL995" s="166">
        <f>IF(PMKAFAAPAYER[[#This Row],[ ]]="Payé",PMKAFAAPAYER[[#This Row],[13.08.2025]],0)</f>
        <v>0</v>
      </c>
      <c r="CM995" s="161"/>
      <c r="CN995" s="166">
        <f>IF(PMKAFAAPAYER[[#This Row],[ ]]="Payé",PMKAFAAPAYER[[#This Row],[20.08.2025]],0)</f>
        <v>0</v>
      </c>
      <c r="CO995" s="161"/>
      <c r="CP995" s="176">
        <f>IF(PMKAFAAPAYER[[#This Row],[ ]]="Payé",PMKAFAAPAYER[[#This Row],[27.08.2025]],0)</f>
        <v>0</v>
      </c>
      <c r="CQ995" s="18">
        <f t="shared" si="238"/>
        <v>0</v>
      </c>
      <c r="CR995" s="162"/>
      <c r="CS995" s="166">
        <f>IF(PMKAFAAPAYER[[#This Row],[ ]]="Payé",PMKAFAAPAYER[[#This Row],[03.09.2025]],0)</f>
        <v>0</v>
      </c>
      <c r="CT995" s="161"/>
      <c r="CU995" s="166">
        <f>IF(PMKAFAAPAYER[[#This Row],[ ]]="Payé",PMKAFAAPAYER[[#This Row],[10.09.2025]],0)</f>
        <v>0</v>
      </c>
      <c r="CV995" s="161"/>
      <c r="CW995" s="166">
        <f>IF(PMKAFAAPAYER[[#This Row],[ ]]="Payé",PMKAFAAPAYER[[#This Row],[17.09.2025]],0)</f>
        <v>0</v>
      </c>
      <c r="CX995" s="161"/>
      <c r="CY995" s="176">
        <f>IF(PMKAFAAPAYER[[#This Row],[ ]]="Payé",PMKAFAAPAYER[[#This Row],[24.09.2025]],0)</f>
        <v>0</v>
      </c>
      <c r="CZ995" s="17">
        <f t="shared" si="239"/>
        <v>0</v>
      </c>
      <c r="DA995" s="162"/>
      <c r="DB995" s="166">
        <f>IF(PMKAFAAPAYER[[#This Row],[ ]]="Payé",PMKAFAAPAYER[[#This Row],[01.10.2025]],0)</f>
        <v>0</v>
      </c>
      <c r="DC995" s="161"/>
      <c r="DD995" s="166">
        <f>IF(PMKAFAAPAYER[[#This Row],[ ]]="Payé",PMKAFAAPAYER[[#This Row],[08.10.2025]],0)</f>
        <v>0</v>
      </c>
      <c r="DE995" s="161"/>
      <c r="DF995" s="166">
        <f>IF(PMKAFAAPAYER[[#This Row],[ ]]="Payé",PMKAFAAPAYER[[#This Row],[15.10.2025]],0)</f>
        <v>0</v>
      </c>
      <c r="DG995" s="161"/>
      <c r="DH995" s="166">
        <f>IF(PMKAFAAPAYER[[#This Row],[ ]]="Payé",PMKAFAAPAYER[[#This Row],[22.10.2025]],0)</f>
        <v>0</v>
      </c>
      <c r="DI995" s="161"/>
      <c r="DJ995" s="176">
        <f>IF(PMKAFAAPAYER[[#This Row],[ ]]="Payé",PMKAFAAPAYER[[#This Row],[29.10.2025]],0)</f>
        <v>0</v>
      </c>
      <c r="DK995" s="18">
        <f t="shared" si="240"/>
        <v>0</v>
      </c>
      <c r="DL995" s="162"/>
      <c r="DM995" s="166">
        <f>IF(PMKAFAAPAYER[[#This Row],[ ]]="Payé",PMKAFAAPAYER[[#This Row],[05.11.2025]],0)</f>
        <v>0</v>
      </c>
      <c r="DN995" s="161"/>
      <c r="DO995" s="166">
        <f>IF(PMKAFAAPAYER[[#This Row],[ ]]="Payé",PMKAFAAPAYER[[#This Row],[12.11.2025]],0)</f>
        <v>0</v>
      </c>
      <c r="DP995" s="161"/>
      <c r="DQ995" s="166">
        <f>IF(PMKAFAAPAYER[[#This Row],[ ]]="Payé",PMKAFAAPAYER[[#This Row],[19.11.2025]],0)</f>
        <v>0</v>
      </c>
      <c r="DR995" s="161"/>
      <c r="DS995" s="176">
        <f>IF(PMKAFAAPAYER[[#This Row],[ ]]="Payé",PMKAFAAPAYER[[#This Row],[26.11.2025]],0)</f>
        <v>0</v>
      </c>
      <c r="DT995" s="17">
        <f t="shared" si="241"/>
        <v>0</v>
      </c>
      <c r="DU995" s="162"/>
      <c r="DV995" s="166">
        <f>IF(PMKAFAAPAYER[[#This Row],[ ]]="Payé",PMKAFAAPAYER[[#This Row],[03.12.2025]],0)</f>
        <v>0</v>
      </c>
      <c r="DW995" s="161"/>
      <c r="DX995" s="166">
        <f>IF(PMKAFAAPAYER[[#This Row],[ ]]="Payé",PMKAFAAPAYER[[#This Row],[10.12.2025]],0)</f>
        <v>0</v>
      </c>
      <c r="DY995" s="161"/>
      <c r="DZ995" s="166">
        <f>IF(PMKAFAAPAYER[[#This Row],[ ]]="Payé",PMKAFAAPAYER[[#This Row],[17.12.2025]],0)</f>
        <v>0</v>
      </c>
      <c r="EA995" s="161"/>
      <c r="EB995" s="166">
        <f>IF(PMKAFAAPAYER[[#This Row],[ ]]="Payé",PMKAFAAPAYER[[#This Row],[24.12.2025]],0)</f>
        <v>0</v>
      </c>
      <c r="EC995" s="161"/>
      <c r="ED995" s="176">
        <f>IF(PMKAFAAPAYER[[#This Row],[ ]]="Payé",PMKAFAAPAYER[[#This Row],[31.12.2025]],0)</f>
        <v>0</v>
      </c>
      <c r="EE995" s="18">
        <f t="shared" si="242"/>
        <v>0</v>
      </c>
      <c r="EF995" s="11">
        <f t="shared" si="243"/>
        <v>0</v>
      </c>
      <c r="EG995" s="16">
        <f>+PMKAFAAPAYER[[#This Row],[CHF]]-PMKAFAAPAYER[[#This Row],[T2025]]</f>
        <v>0</v>
      </c>
    </row>
    <row r="996" spans="1:137" x14ac:dyDescent="0.3">
      <c r="A996" s="9">
        <f t="shared" si="244"/>
        <v>991</v>
      </c>
      <c r="B996" s="250"/>
      <c r="C996" s="251"/>
      <c r="D996" s="252"/>
      <c r="E996" s="253"/>
      <c r="F996" s="265">
        <f t="shared" si="230"/>
        <v>0</v>
      </c>
      <c r="G996" s="254"/>
      <c r="H996" s="257"/>
      <c r="I996" s="256"/>
      <c r="J996" s="14"/>
      <c r="K996" s="14"/>
      <c r="L996" s="14"/>
      <c r="N996" s="15"/>
      <c r="P996" s="258"/>
      <c r="Q996" s="259"/>
      <c r="R996" s="260"/>
      <c r="S996" s="166">
        <f>IF(PMKAFAAPAYER[[#This Row],[ ]]="Payé",PMKAFAAPAYER[[#This Row],[02.01.2025]],0)</f>
        <v>0</v>
      </c>
      <c r="T996" s="234"/>
      <c r="U996" s="166">
        <f>IF(PMKAFAAPAYER[[#This Row],[ ]]="Payé",PMKAFAAPAYER[[#This Row],[09.01.2025]],0)</f>
        <v>0</v>
      </c>
      <c r="V996" s="234"/>
      <c r="W996" s="166">
        <f>IF(PMKAFAAPAYER[[#This Row],[ ]]="Payé",PMKAFAAPAYER[[#This Row],[16.01.2025]],0)</f>
        <v>0</v>
      </c>
      <c r="X996" s="234"/>
      <c r="Y996" s="166">
        <f>IF(PMKAFAAPAYER[[#This Row],[ ]]="Payé",PMKAFAAPAYER[[#This Row],[23.01.2025]],0)</f>
        <v>0</v>
      </c>
      <c r="Z996" s="234"/>
      <c r="AA996" s="176">
        <f>IF(PMKAFAAPAYER[[#This Row],[ ]]="Payé",PMKAFAAPAYER[[#This Row],[30.01.2025]],0)</f>
        <v>0</v>
      </c>
      <c r="AB996" s="32">
        <f t="shared" si="231"/>
        <v>0</v>
      </c>
      <c r="AC996" s="234"/>
      <c r="AD996" s="166">
        <f>IF(PMKAFAAPAYER[[#This Row],[ ]]="Payé",PMKAFAAPAYER[[#This Row],[06.02.2025]],0)</f>
        <v>0</v>
      </c>
      <c r="AE996" s="234"/>
      <c r="AF996" s="166">
        <f>IF(PMKAFAAPAYER[[#This Row],[ ]]="Payé",PMKAFAAPAYER[[#This Row],[13.02.2025]],0)</f>
        <v>0</v>
      </c>
      <c r="AG996" s="234"/>
      <c r="AH996" s="166">
        <f>IF(PMKAFAAPAYER[[#This Row],[ ]]="Payé",PMKAFAAPAYER[[#This Row],[20.02.2025]],0)</f>
        <v>0</v>
      </c>
      <c r="AI996" s="234"/>
      <c r="AJ996" s="176">
        <f>IF(PMKAFAAPAYER[[#This Row],[ ]]="Payé",PMKAFAAPAYER[[#This Row],[27.02.2025]],0)</f>
        <v>0</v>
      </c>
      <c r="AK996" s="47">
        <f t="shared" si="232"/>
        <v>0</v>
      </c>
      <c r="AL996" s="162"/>
      <c r="AM996" s="166">
        <f>IF(PMKAFAAPAYER[[#This Row],[ ]]="Payé",PMKAFAAPAYER[[#This Row],[05.03.2025]],0)</f>
        <v>0</v>
      </c>
      <c r="AN996" s="161"/>
      <c r="AO996" s="166">
        <f>IF(PMKAFAAPAYER[[#This Row],[ ]]="Payé",PMKAFAAPAYER[[#This Row],[12.03.2025]],0)</f>
        <v>0</v>
      </c>
      <c r="AP996" s="161"/>
      <c r="AQ996" s="166">
        <f>IF(PMKAFAAPAYER[[#This Row],[ ]]="Payé",PMKAFAAPAYER[[#This Row],[19.03.2025]],0)</f>
        <v>0</v>
      </c>
      <c r="AR996" s="161"/>
      <c r="AS996" s="176">
        <f>IF(PMKAFAAPAYER[[#This Row],[ ]]="Payé",PMKAFAAPAYER[[#This Row],[26.03.2025]],0)</f>
        <v>0</v>
      </c>
      <c r="AT996" s="17">
        <f t="shared" si="233"/>
        <v>0</v>
      </c>
      <c r="AU996" s="162"/>
      <c r="AV996" s="166">
        <f>IF(PMKAFAAPAYER[[#This Row],[ ]]="Payé",PMKAFAAPAYER[[#This Row],[02.04.2025]],0)</f>
        <v>0</v>
      </c>
      <c r="AW996" s="161"/>
      <c r="AX996" s="166">
        <f>IF(PMKAFAAPAYER[[#This Row],[ ]]="Payé",PMKAFAAPAYER[[#This Row],[09.04.2025]],0)</f>
        <v>0</v>
      </c>
      <c r="AY996" s="161"/>
      <c r="AZ996" s="166">
        <f>IF(PMKAFAAPAYER[[#This Row],[ ]]="Payé",PMKAFAAPAYER[[#This Row],[16.04.2025]],0)</f>
        <v>0</v>
      </c>
      <c r="BA996" s="161"/>
      <c r="BB996" s="166">
        <f>IF(PMKAFAAPAYER[[#This Row],[ ]]="Payé",PMKAFAAPAYER[[#This Row],[23.04.2025]],0)</f>
        <v>0</v>
      </c>
      <c r="BC996" s="161"/>
      <c r="BD996" s="176">
        <f>IF(PMKAFAAPAYER[[#This Row],[ ]]="Payé",PMKAFAAPAYER[[#This Row],[30.04.2025]],0)</f>
        <v>0</v>
      </c>
      <c r="BE996" s="18">
        <f t="shared" si="234"/>
        <v>0</v>
      </c>
      <c r="BF996" s="162"/>
      <c r="BG996" s="166">
        <f>IF(PMKAFAAPAYER[[#This Row],[ ]]="Payé",PMKAFAAPAYER[[#This Row],[07.05.2025]],0)</f>
        <v>0</v>
      </c>
      <c r="BH996" s="161"/>
      <c r="BI996" s="166">
        <f>IF(PMKAFAAPAYER[[#This Row],[ ]]="Payé",PMKAFAAPAYER[[#This Row],[14.05.2025]],0)</f>
        <v>0</v>
      </c>
      <c r="BJ996" s="161"/>
      <c r="BK996" s="166">
        <f>IF(PMKAFAAPAYER[[#This Row],[ ]]="Payé",PMKAFAAPAYER[[#This Row],[21.05.2025]],0)</f>
        <v>0</v>
      </c>
      <c r="BL996" s="161"/>
      <c r="BM996" s="176">
        <f>IF(PMKAFAAPAYER[[#This Row],[ ]]="Payé",PMKAFAAPAYER[[#This Row],[28.05.2025]],0)</f>
        <v>0</v>
      </c>
      <c r="BN996" s="17">
        <f t="shared" si="235"/>
        <v>0</v>
      </c>
      <c r="BO996" s="162"/>
      <c r="BP996" s="166">
        <f>IF(PMKAFAAPAYER[[#This Row],[ ]]="Payé",PMKAFAAPAYER[[#This Row],[04.06.2025]],0)</f>
        <v>0</v>
      </c>
      <c r="BQ996" s="161"/>
      <c r="BR996" s="166">
        <f>IF(PMKAFAAPAYER[[#This Row],[ ]]="Payé",PMKAFAAPAYER[[#This Row],[11.06.2025]],0)</f>
        <v>0</v>
      </c>
      <c r="BS996" s="161"/>
      <c r="BT996" s="166">
        <f>IF(PMKAFAAPAYER[[#This Row],[ ]]="Payé",PMKAFAAPAYER[[#This Row],[18.06.2025]],0)</f>
        <v>0</v>
      </c>
      <c r="BU996" s="161"/>
      <c r="BV996" s="176">
        <f>IF(PMKAFAAPAYER[[#This Row],[ ]]="Payé",PMKAFAAPAYER[[#This Row],[25.06.2025]],0)</f>
        <v>0</v>
      </c>
      <c r="BW996" s="18">
        <f t="shared" si="236"/>
        <v>0</v>
      </c>
      <c r="BX996" s="162"/>
      <c r="BY996" s="166">
        <f>IF(PMKAFAAPAYER[[#This Row],[ ]]="Payé",PMKAFAAPAYER[[#This Row],[02.07.2025]],0)</f>
        <v>0</v>
      </c>
      <c r="BZ996" s="161"/>
      <c r="CA996" s="166">
        <f>IF(PMKAFAAPAYER[[#This Row],[ ]]="Payé",PMKAFAAPAYER[[#This Row],[09.07.2025]],0)</f>
        <v>0</v>
      </c>
      <c r="CB996" s="161"/>
      <c r="CC996" s="166">
        <f>IF(PMKAFAAPAYER[[#This Row],[ ]]="Payé",PMKAFAAPAYER[[#This Row],[16.07.2025]],0)</f>
        <v>0</v>
      </c>
      <c r="CD996" s="161"/>
      <c r="CE996" s="166">
        <f>IF(PMKAFAAPAYER[[#This Row],[ ]]="Payé",PMKAFAAPAYER[[#This Row],[23.07.2025]],0)</f>
        <v>0</v>
      </c>
      <c r="CF996" s="161"/>
      <c r="CG996" s="176">
        <f>IF(PMKAFAAPAYER[[#This Row],[ ]]="Payé",PMKAFAAPAYER[[#This Row],[30.07.2025]],0)</f>
        <v>0</v>
      </c>
      <c r="CH996" s="17">
        <f t="shared" si="237"/>
        <v>0</v>
      </c>
      <c r="CI996" s="162"/>
      <c r="CJ996" s="166">
        <f>IF(PMKAFAAPAYER[[#This Row],[ ]]="Payé",PMKAFAAPAYER[[#This Row],[06.08.2025]],0)</f>
        <v>0</v>
      </c>
      <c r="CK996" s="161"/>
      <c r="CL996" s="166">
        <f>IF(PMKAFAAPAYER[[#This Row],[ ]]="Payé",PMKAFAAPAYER[[#This Row],[13.08.2025]],0)</f>
        <v>0</v>
      </c>
      <c r="CM996" s="161"/>
      <c r="CN996" s="166">
        <f>IF(PMKAFAAPAYER[[#This Row],[ ]]="Payé",PMKAFAAPAYER[[#This Row],[20.08.2025]],0)</f>
        <v>0</v>
      </c>
      <c r="CO996" s="161"/>
      <c r="CP996" s="176">
        <f>IF(PMKAFAAPAYER[[#This Row],[ ]]="Payé",PMKAFAAPAYER[[#This Row],[27.08.2025]],0)</f>
        <v>0</v>
      </c>
      <c r="CQ996" s="18">
        <f t="shared" si="238"/>
        <v>0</v>
      </c>
      <c r="CR996" s="162"/>
      <c r="CS996" s="166">
        <f>IF(PMKAFAAPAYER[[#This Row],[ ]]="Payé",PMKAFAAPAYER[[#This Row],[03.09.2025]],0)</f>
        <v>0</v>
      </c>
      <c r="CT996" s="161"/>
      <c r="CU996" s="166">
        <f>IF(PMKAFAAPAYER[[#This Row],[ ]]="Payé",PMKAFAAPAYER[[#This Row],[10.09.2025]],0)</f>
        <v>0</v>
      </c>
      <c r="CV996" s="161"/>
      <c r="CW996" s="166">
        <f>IF(PMKAFAAPAYER[[#This Row],[ ]]="Payé",PMKAFAAPAYER[[#This Row],[17.09.2025]],0)</f>
        <v>0</v>
      </c>
      <c r="CX996" s="161"/>
      <c r="CY996" s="176">
        <f>IF(PMKAFAAPAYER[[#This Row],[ ]]="Payé",PMKAFAAPAYER[[#This Row],[24.09.2025]],0)</f>
        <v>0</v>
      </c>
      <c r="CZ996" s="17">
        <f t="shared" si="239"/>
        <v>0</v>
      </c>
      <c r="DA996" s="162"/>
      <c r="DB996" s="166">
        <f>IF(PMKAFAAPAYER[[#This Row],[ ]]="Payé",PMKAFAAPAYER[[#This Row],[01.10.2025]],0)</f>
        <v>0</v>
      </c>
      <c r="DC996" s="161"/>
      <c r="DD996" s="166">
        <f>IF(PMKAFAAPAYER[[#This Row],[ ]]="Payé",PMKAFAAPAYER[[#This Row],[08.10.2025]],0)</f>
        <v>0</v>
      </c>
      <c r="DE996" s="161"/>
      <c r="DF996" s="166">
        <f>IF(PMKAFAAPAYER[[#This Row],[ ]]="Payé",PMKAFAAPAYER[[#This Row],[15.10.2025]],0)</f>
        <v>0</v>
      </c>
      <c r="DG996" s="161"/>
      <c r="DH996" s="166">
        <f>IF(PMKAFAAPAYER[[#This Row],[ ]]="Payé",PMKAFAAPAYER[[#This Row],[22.10.2025]],0)</f>
        <v>0</v>
      </c>
      <c r="DI996" s="161"/>
      <c r="DJ996" s="176">
        <f>IF(PMKAFAAPAYER[[#This Row],[ ]]="Payé",PMKAFAAPAYER[[#This Row],[29.10.2025]],0)</f>
        <v>0</v>
      </c>
      <c r="DK996" s="18">
        <f t="shared" si="240"/>
        <v>0</v>
      </c>
      <c r="DL996" s="162"/>
      <c r="DM996" s="166">
        <f>IF(PMKAFAAPAYER[[#This Row],[ ]]="Payé",PMKAFAAPAYER[[#This Row],[05.11.2025]],0)</f>
        <v>0</v>
      </c>
      <c r="DN996" s="161"/>
      <c r="DO996" s="166">
        <f>IF(PMKAFAAPAYER[[#This Row],[ ]]="Payé",PMKAFAAPAYER[[#This Row],[12.11.2025]],0)</f>
        <v>0</v>
      </c>
      <c r="DP996" s="161"/>
      <c r="DQ996" s="166">
        <f>IF(PMKAFAAPAYER[[#This Row],[ ]]="Payé",PMKAFAAPAYER[[#This Row],[19.11.2025]],0)</f>
        <v>0</v>
      </c>
      <c r="DR996" s="161"/>
      <c r="DS996" s="176">
        <f>IF(PMKAFAAPAYER[[#This Row],[ ]]="Payé",PMKAFAAPAYER[[#This Row],[26.11.2025]],0)</f>
        <v>0</v>
      </c>
      <c r="DT996" s="17">
        <f t="shared" si="241"/>
        <v>0</v>
      </c>
      <c r="DU996" s="162"/>
      <c r="DV996" s="166">
        <f>IF(PMKAFAAPAYER[[#This Row],[ ]]="Payé",PMKAFAAPAYER[[#This Row],[03.12.2025]],0)</f>
        <v>0</v>
      </c>
      <c r="DW996" s="161"/>
      <c r="DX996" s="166">
        <f>IF(PMKAFAAPAYER[[#This Row],[ ]]="Payé",PMKAFAAPAYER[[#This Row],[10.12.2025]],0)</f>
        <v>0</v>
      </c>
      <c r="DY996" s="161"/>
      <c r="DZ996" s="166">
        <f>IF(PMKAFAAPAYER[[#This Row],[ ]]="Payé",PMKAFAAPAYER[[#This Row],[17.12.2025]],0)</f>
        <v>0</v>
      </c>
      <c r="EA996" s="161"/>
      <c r="EB996" s="166">
        <f>IF(PMKAFAAPAYER[[#This Row],[ ]]="Payé",PMKAFAAPAYER[[#This Row],[24.12.2025]],0)</f>
        <v>0</v>
      </c>
      <c r="EC996" s="161"/>
      <c r="ED996" s="176">
        <f>IF(PMKAFAAPAYER[[#This Row],[ ]]="Payé",PMKAFAAPAYER[[#This Row],[31.12.2025]],0)</f>
        <v>0</v>
      </c>
      <c r="EE996" s="18">
        <f t="shared" si="242"/>
        <v>0</v>
      </c>
      <c r="EF996" s="11">
        <f t="shared" si="243"/>
        <v>0</v>
      </c>
      <c r="EG996" s="16">
        <f>+PMKAFAAPAYER[[#This Row],[CHF]]-PMKAFAAPAYER[[#This Row],[T2025]]</f>
        <v>0</v>
      </c>
    </row>
    <row r="997" spans="1:137" x14ac:dyDescent="0.3">
      <c r="A997" s="9">
        <f t="shared" si="244"/>
        <v>992</v>
      </c>
      <c r="B997" s="250"/>
      <c r="C997" s="251"/>
      <c r="D997" s="252"/>
      <c r="E997" s="253"/>
      <c r="F997" s="265">
        <f t="shared" si="230"/>
        <v>0</v>
      </c>
      <c r="G997" s="254"/>
      <c r="H997" s="257"/>
      <c r="I997" s="256"/>
      <c r="J997" s="14"/>
      <c r="K997" s="14"/>
      <c r="L997" s="14"/>
      <c r="N997" s="15"/>
      <c r="P997" s="258"/>
      <c r="Q997" s="259"/>
      <c r="R997" s="260"/>
      <c r="S997" s="166">
        <f>IF(PMKAFAAPAYER[[#This Row],[ ]]="Payé",PMKAFAAPAYER[[#This Row],[02.01.2025]],0)</f>
        <v>0</v>
      </c>
      <c r="T997" s="234"/>
      <c r="U997" s="166">
        <f>IF(PMKAFAAPAYER[[#This Row],[ ]]="Payé",PMKAFAAPAYER[[#This Row],[09.01.2025]],0)</f>
        <v>0</v>
      </c>
      <c r="V997" s="234"/>
      <c r="W997" s="166">
        <f>IF(PMKAFAAPAYER[[#This Row],[ ]]="Payé",PMKAFAAPAYER[[#This Row],[16.01.2025]],0)</f>
        <v>0</v>
      </c>
      <c r="X997" s="234"/>
      <c r="Y997" s="166">
        <f>IF(PMKAFAAPAYER[[#This Row],[ ]]="Payé",PMKAFAAPAYER[[#This Row],[23.01.2025]],0)</f>
        <v>0</v>
      </c>
      <c r="Z997" s="234"/>
      <c r="AA997" s="176">
        <f>IF(PMKAFAAPAYER[[#This Row],[ ]]="Payé",PMKAFAAPAYER[[#This Row],[30.01.2025]],0)</f>
        <v>0</v>
      </c>
      <c r="AB997" s="32">
        <f t="shared" si="231"/>
        <v>0</v>
      </c>
      <c r="AC997" s="234"/>
      <c r="AD997" s="166">
        <f>IF(PMKAFAAPAYER[[#This Row],[ ]]="Payé",PMKAFAAPAYER[[#This Row],[06.02.2025]],0)</f>
        <v>0</v>
      </c>
      <c r="AE997" s="234"/>
      <c r="AF997" s="166">
        <f>IF(PMKAFAAPAYER[[#This Row],[ ]]="Payé",PMKAFAAPAYER[[#This Row],[13.02.2025]],0)</f>
        <v>0</v>
      </c>
      <c r="AG997" s="234"/>
      <c r="AH997" s="166">
        <f>IF(PMKAFAAPAYER[[#This Row],[ ]]="Payé",PMKAFAAPAYER[[#This Row],[20.02.2025]],0)</f>
        <v>0</v>
      </c>
      <c r="AI997" s="234"/>
      <c r="AJ997" s="176">
        <f>IF(PMKAFAAPAYER[[#This Row],[ ]]="Payé",PMKAFAAPAYER[[#This Row],[27.02.2025]],0)</f>
        <v>0</v>
      </c>
      <c r="AK997" s="47">
        <f t="shared" si="232"/>
        <v>0</v>
      </c>
      <c r="AL997" s="162"/>
      <c r="AM997" s="166">
        <f>IF(PMKAFAAPAYER[[#This Row],[ ]]="Payé",PMKAFAAPAYER[[#This Row],[05.03.2025]],0)</f>
        <v>0</v>
      </c>
      <c r="AN997" s="161"/>
      <c r="AO997" s="166">
        <f>IF(PMKAFAAPAYER[[#This Row],[ ]]="Payé",PMKAFAAPAYER[[#This Row],[12.03.2025]],0)</f>
        <v>0</v>
      </c>
      <c r="AP997" s="161"/>
      <c r="AQ997" s="166">
        <f>IF(PMKAFAAPAYER[[#This Row],[ ]]="Payé",PMKAFAAPAYER[[#This Row],[19.03.2025]],0)</f>
        <v>0</v>
      </c>
      <c r="AR997" s="161"/>
      <c r="AS997" s="176">
        <f>IF(PMKAFAAPAYER[[#This Row],[ ]]="Payé",PMKAFAAPAYER[[#This Row],[26.03.2025]],0)</f>
        <v>0</v>
      </c>
      <c r="AT997" s="17">
        <f t="shared" si="233"/>
        <v>0</v>
      </c>
      <c r="AU997" s="162"/>
      <c r="AV997" s="166">
        <f>IF(PMKAFAAPAYER[[#This Row],[ ]]="Payé",PMKAFAAPAYER[[#This Row],[02.04.2025]],0)</f>
        <v>0</v>
      </c>
      <c r="AW997" s="161"/>
      <c r="AX997" s="166">
        <f>IF(PMKAFAAPAYER[[#This Row],[ ]]="Payé",PMKAFAAPAYER[[#This Row],[09.04.2025]],0)</f>
        <v>0</v>
      </c>
      <c r="AY997" s="161"/>
      <c r="AZ997" s="166">
        <f>IF(PMKAFAAPAYER[[#This Row],[ ]]="Payé",PMKAFAAPAYER[[#This Row],[16.04.2025]],0)</f>
        <v>0</v>
      </c>
      <c r="BA997" s="161"/>
      <c r="BB997" s="166">
        <f>IF(PMKAFAAPAYER[[#This Row],[ ]]="Payé",PMKAFAAPAYER[[#This Row],[23.04.2025]],0)</f>
        <v>0</v>
      </c>
      <c r="BC997" s="161"/>
      <c r="BD997" s="176">
        <f>IF(PMKAFAAPAYER[[#This Row],[ ]]="Payé",PMKAFAAPAYER[[#This Row],[30.04.2025]],0)</f>
        <v>0</v>
      </c>
      <c r="BE997" s="18">
        <f t="shared" si="234"/>
        <v>0</v>
      </c>
      <c r="BF997" s="162"/>
      <c r="BG997" s="166">
        <f>IF(PMKAFAAPAYER[[#This Row],[ ]]="Payé",PMKAFAAPAYER[[#This Row],[07.05.2025]],0)</f>
        <v>0</v>
      </c>
      <c r="BH997" s="161"/>
      <c r="BI997" s="166">
        <f>IF(PMKAFAAPAYER[[#This Row],[ ]]="Payé",PMKAFAAPAYER[[#This Row],[14.05.2025]],0)</f>
        <v>0</v>
      </c>
      <c r="BJ997" s="161"/>
      <c r="BK997" s="166">
        <f>IF(PMKAFAAPAYER[[#This Row],[ ]]="Payé",PMKAFAAPAYER[[#This Row],[21.05.2025]],0)</f>
        <v>0</v>
      </c>
      <c r="BL997" s="161"/>
      <c r="BM997" s="176">
        <f>IF(PMKAFAAPAYER[[#This Row],[ ]]="Payé",PMKAFAAPAYER[[#This Row],[28.05.2025]],0)</f>
        <v>0</v>
      </c>
      <c r="BN997" s="17">
        <f t="shared" si="235"/>
        <v>0</v>
      </c>
      <c r="BO997" s="162"/>
      <c r="BP997" s="166">
        <f>IF(PMKAFAAPAYER[[#This Row],[ ]]="Payé",PMKAFAAPAYER[[#This Row],[04.06.2025]],0)</f>
        <v>0</v>
      </c>
      <c r="BQ997" s="161"/>
      <c r="BR997" s="166">
        <f>IF(PMKAFAAPAYER[[#This Row],[ ]]="Payé",PMKAFAAPAYER[[#This Row],[11.06.2025]],0)</f>
        <v>0</v>
      </c>
      <c r="BS997" s="161"/>
      <c r="BT997" s="166">
        <f>IF(PMKAFAAPAYER[[#This Row],[ ]]="Payé",PMKAFAAPAYER[[#This Row],[18.06.2025]],0)</f>
        <v>0</v>
      </c>
      <c r="BU997" s="161"/>
      <c r="BV997" s="176">
        <f>IF(PMKAFAAPAYER[[#This Row],[ ]]="Payé",PMKAFAAPAYER[[#This Row],[25.06.2025]],0)</f>
        <v>0</v>
      </c>
      <c r="BW997" s="18">
        <f t="shared" si="236"/>
        <v>0</v>
      </c>
      <c r="BX997" s="162"/>
      <c r="BY997" s="166">
        <f>IF(PMKAFAAPAYER[[#This Row],[ ]]="Payé",PMKAFAAPAYER[[#This Row],[02.07.2025]],0)</f>
        <v>0</v>
      </c>
      <c r="BZ997" s="161"/>
      <c r="CA997" s="166">
        <f>IF(PMKAFAAPAYER[[#This Row],[ ]]="Payé",PMKAFAAPAYER[[#This Row],[09.07.2025]],0)</f>
        <v>0</v>
      </c>
      <c r="CB997" s="161"/>
      <c r="CC997" s="166">
        <f>IF(PMKAFAAPAYER[[#This Row],[ ]]="Payé",PMKAFAAPAYER[[#This Row],[16.07.2025]],0)</f>
        <v>0</v>
      </c>
      <c r="CD997" s="161"/>
      <c r="CE997" s="166">
        <f>IF(PMKAFAAPAYER[[#This Row],[ ]]="Payé",PMKAFAAPAYER[[#This Row],[23.07.2025]],0)</f>
        <v>0</v>
      </c>
      <c r="CF997" s="161"/>
      <c r="CG997" s="176">
        <f>IF(PMKAFAAPAYER[[#This Row],[ ]]="Payé",PMKAFAAPAYER[[#This Row],[30.07.2025]],0)</f>
        <v>0</v>
      </c>
      <c r="CH997" s="17">
        <f t="shared" si="237"/>
        <v>0</v>
      </c>
      <c r="CI997" s="162"/>
      <c r="CJ997" s="166">
        <f>IF(PMKAFAAPAYER[[#This Row],[ ]]="Payé",PMKAFAAPAYER[[#This Row],[06.08.2025]],0)</f>
        <v>0</v>
      </c>
      <c r="CK997" s="161"/>
      <c r="CL997" s="166">
        <f>IF(PMKAFAAPAYER[[#This Row],[ ]]="Payé",PMKAFAAPAYER[[#This Row],[13.08.2025]],0)</f>
        <v>0</v>
      </c>
      <c r="CM997" s="161"/>
      <c r="CN997" s="166">
        <f>IF(PMKAFAAPAYER[[#This Row],[ ]]="Payé",PMKAFAAPAYER[[#This Row],[20.08.2025]],0)</f>
        <v>0</v>
      </c>
      <c r="CO997" s="161"/>
      <c r="CP997" s="176">
        <f>IF(PMKAFAAPAYER[[#This Row],[ ]]="Payé",PMKAFAAPAYER[[#This Row],[27.08.2025]],0)</f>
        <v>0</v>
      </c>
      <c r="CQ997" s="18">
        <f t="shared" si="238"/>
        <v>0</v>
      </c>
      <c r="CR997" s="162"/>
      <c r="CS997" s="166">
        <f>IF(PMKAFAAPAYER[[#This Row],[ ]]="Payé",PMKAFAAPAYER[[#This Row],[03.09.2025]],0)</f>
        <v>0</v>
      </c>
      <c r="CT997" s="161"/>
      <c r="CU997" s="166">
        <f>IF(PMKAFAAPAYER[[#This Row],[ ]]="Payé",PMKAFAAPAYER[[#This Row],[10.09.2025]],0)</f>
        <v>0</v>
      </c>
      <c r="CV997" s="161"/>
      <c r="CW997" s="166">
        <f>IF(PMKAFAAPAYER[[#This Row],[ ]]="Payé",PMKAFAAPAYER[[#This Row],[17.09.2025]],0)</f>
        <v>0</v>
      </c>
      <c r="CX997" s="161"/>
      <c r="CY997" s="176">
        <f>IF(PMKAFAAPAYER[[#This Row],[ ]]="Payé",PMKAFAAPAYER[[#This Row],[24.09.2025]],0)</f>
        <v>0</v>
      </c>
      <c r="CZ997" s="17">
        <f t="shared" si="239"/>
        <v>0</v>
      </c>
      <c r="DA997" s="162"/>
      <c r="DB997" s="166">
        <f>IF(PMKAFAAPAYER[[#This Row],[ ]]="Payé",PMKAFAAPAYER[[#This Row],[01.10.2025]],0)</f>
        <v>0</v>
      </c>
      <c r="DC997" s="161"/>
      <c r="DD997" s="166">
        <f>IF(PMKAFAAPAYER[[#This Row],[ ]]="Payé",PMKAFAAPAYER[[#This Row],[08.10.2025]],0)</f>
        <v>0</v>
      </c>
      <c r="DE997" s="161"/>
      <c r="DF997" s="166">
        <f>IF(PMKAFAAPAYER[[#This Row],[ ]]="Payé",PMKAFAAPAYER[[#This Row],[15.10.2025]],0)</f>
        <v>0</v>
      </c>
      <c r="DG997" s="161"/>
      <c r="DH997" s="166">
        <f>IF(PMKAFAAPAYER[[#This Row],[ ]]="Payé",PMKAFAAPAYER[[#This Row],[22.10.2025]],0)</f>
        <v>0</v>
      </c>
      <c r="DI997" s="161"/>
      <c r="DJ997" s="176">
        <f>IF(PMKAFAAPAYER[[#This Row],[ ]]="Payé",PMKAFAAPAYER[[#This Row],[29.10.2025]],0)</f>
        <v>0</v>
      </c>
      <c r="DK997" s="18">
        <f t="shared" si="240"/>
        <v>0</v>
      </c>
      <c r="DL997" s="162"/>
      <c r="DM997" s="166">
        <f>IF(PMKAFAAPAYER[[#This Row],[ ]]="Payé",PMKAFAAPAYER[[#This Row],[05.11.2025]],0)</f>
        <v>0</v>
      </c>
      <c r="DN997" s="161"/>
      <c r="DO997" s="166">
        <f>IF(PMKAFAAPAYER[[#This Row],[ ]]="Payé",PMKAFAAPAYER[[#This Row],[12.11.2025]],0)</f>
        <v>0</v>
      </c>
      <c r="DP997" s="161"/>
      <c r="DQ997" s="166">
        <f>IF(PMKAFAAPAYER[[#This Row],[ ]]="Payé",PMKAFAAPAYER[[#This Row],[19.11.2025]],0)</f>
        <v>0</v>
      </c>
      <c r="DR997" s="161"/>
      <c r="DS997" s="176">
        <f>IF(PMKAFAAPAYER[[#This Row],[ ]]="Payé",PMKAFAAPAYER[[#This Row],[26.11.2025]],0)</f>
        <v>0</v>
      </c>
      <c r="DT997" s="17">
        <f t="shared" si="241"/>
        <v>0</v>
      </c>
      <c r="DU997" s="162"/>
      <c r="DV997" s="166">
        <f>IF(PMKAFAAPAYER[[#This Row],[ ]]="Payé",PMKAFAAPAYER[[#This Row],[03.12.2025]],0)</f>
        <v>0</v>
      </c>
      <c r="DW997" s="161"/>
      <c r="DX997" s="166">
        <f>IF(PMKAFAAPAYER[[#This Row],[ ]]="Payé",PMKAFAAPAYER[[#This Row],[10.12.2025]],0)</f>
        <v>0</v>
      </c>
      <c r="DY997" s="161"/>
      <c r="DZ997" s="166">
        <f>IF(PMKAFAAPAYER[[#This Row],[ ]]="Payé",PMKAFAAPAYER[[#This Row],[17.12.2025]],0)</f>
        <v>0</v>
      </c>
      <c r="EA997" s="161"/>
      <c r="EB997" s="166">
        <f>IF(PMKAFAAPAYER[[#This Row],[ ]]="Payé",PMKAFAAPAYER[[#This Row],[24.12.2025]],0)</f>
        <v>0</v>
      </c>
      <c r="EC997" s="161"/>
      <c r="ED997" s="176">
        <f>IF(PMKAFAAPAYER[[#This Row],[ ]]="Payé",PMKAFAAPAYER[[#This Row],[31.12.2025]],0)</f>
        <v>0</v>
      </c>
      <c r="EE997" s="18">
        <f t="shared" si="242"/>
        <v>0</v>
      </c>
      <c r="EF997" s="11">
        <f t="shared" si="243"/>
        <v>0</v>
      </c>
      <c r="EG997" s="16">
        <f>+PMKAFAAPAYER[[#This Row],[CHF]]-PMKAFAAPAYER[[#This Row],[T2025]]</f>
        <v>0</v>
      </c>
    </row>
    <row r="998" spans="1:137" x14ac:dyDescent="0.3">
      <c r="A998" s="9">
        <f t="shared" si="244"/>
        <v>993</v>
      </c>
      <c r="B998" s="250"/>
      <c r="C998" s="251"/>
      <c r="D998" s="252"/>
      <c r="E998" s="253"/>
      <c r="F998" s="265">
        <f t="shared" si="230"/>
        <v>0</v>
      </c>
      <c r="G998" s="254"/>
      <c r="H998" s="257"/>
      <c r="I998" s="256"/>
      <c r="J998" s="14"/>
      <c r="K998" s="14"/>
      <c r="L998" s="14"/>
      <c r="N998" s="15"/>
      <c r="P998" s="258"/>
      <c r="Q998" s="259"/>
      <c r="R998" s="260"/>
      <c r="S998" s="166">
        <f>IF(PMKAFAAPAYER[[#This Row],[ ]]="Payé",PMKAFAAPAYER[[#This Row],[02.01.2025]],0)</f>
        <v>0</v>
      </c>
      <c r="T998" s="234"/>
      <c r="U998" s="166">
        <f>IF(PMKAFAAPAYER[[#This Row],[ ]]="Payé",PMKAFAAPAYER[[#This Row],[09.01.2025]],0)</f>
        <v>0</v>
      </c>
      <c r="V998" s="234"/>
      <c r="W998" s="166">
        <f>IF(PMKAFAAPAYER[[#This Row],[ ]]="Payé",PMKAFAAPAYER[[#This Row],[16.01.2025]],0)</f>
        <v>0</v>
      </c>
      <c r="X998" s="234"/>
      <c r="Y998" s="166">
        <f>IF(PMKAFAAPAYER[[#This Row],[ ]]="Payé",PMKAFAAPAYER[[#This Row],[23.01.2025]],0)</f>
        <v>0</v>
      </c>
      <c r="Z998" s="234"/>
      <c r="AA998" s="176">
        <f>IF(PMKAFAAPAYER[[#This Row],[ ]]="Payé",PMKAFAAPAYER[[#This Row],[30.01.2025]],0)</f>
        <v>0</v>
      </c>
      <c r="AB998" s="32">
        <f t="shared" si="231"/>
        <v>0</v>
      </c>
      <c r="AC998" s="234"/>
      <c r="AD998" s="166">
        <f>IF(PMKAFAAPAYER[[#This Row],[ ]]="Payé",PMKAFAAPAYER[[#This Row],[06.02.2025]],0)</f>
        <v>0</v>
      </c>
      <c r="AE998" s="234"/>
      <c r="AF998" s="166">
        <f>IF(PMKAFAAPAYER[[#This Row],[ ]]="Payé",PMKAFAAPAYER[[#This Row],[13.02.2025]],0)</f>
        <v>0</v>
      </c>
      <c r="AG998" s="234"/>
      <c r="AH998" s="166">
        <f>IF(PMKAFAAPAYER[[#This Row],[ ]]="Payé",PMKAFAAPAYER[[#This Row],[20.02.2025]],0)</f>
        <v>0</v>
      </c>
      <c r="AI998" s="234"/>
      <c r="AJ998" s="176">
        <f>IF(PMKAFAAPAYER[[#This Row],[ ]]="Payé",PMKAFAAPAYER[[#This Row],[27.02.2025]],0)</f>
        <v>0</v>
      </c>
      <c r="AK998" s="47">
        <f t="shared" si="232"/>
        <v>0</v>
      </c>
      <c r="AL998" s="162"/>
      <c r="AM998" s="166">
        <f>IF(PMKAFAAPAYER[[#This Row],[ ]]="Payé",PMKAFAAPAYER[[#This Row],[05.03.2025]],0)</f>
        <v>0</v>
      </c>
      <c r="AN998" s="161"/>
      <c r="AO998" s="166">
        <f>IF(PMKAFAAPAYER[[#This Row],[ ]]="Payé",PMKAFAAPAYER[[#This Row],[12.03.2025]],0)</f>
        <v>0</v>
      </c>
      <c r="AP998" s="161"/>
      <c r="AQ998" s="166">
        <f>IF(PMKAFAAPAYER[[#This Row],[ ]]="Payé",PMKAFAAPAYER[[#This Row],[19.03.2025]],0)</f>
        <v>0</v>
      </c>
      <c r="AR998" s="161"/>
      <c r="AS998" s="176">
        <f>IF(PMKAFAAPAYER[[#This Row],[ ]]="Payé",PMKAFAAPAYER[[#This Row],[26.03.2025]],0)</f>
        <v>0</v>
      </c>
      <c r="AT998" s="17">
        <f t="shared" si="233"/>
        <v>0</v>
      </c>
      <c r="AU998" s="162"/>
      <c r="AV998" s="166">
        <f>IF(PMKAFAAPAYER[[#This Row],[ ]]="Payé",PMKAFAAPAYER[[#This Row],[02.04.2025]],0)</f>
        <v>0</v>
      </c>
      <c r="AW998" s="161"/>
      <c r="AX998" s="166">
        <f>IF(PMKAFAAPAYER[[#This Row],[ ]]="Payé",PMKAFAAPAYER[[#This Row],[09.04.2025]],0)</f>
        <v>0</v>
      </c>
      <c r="AY998" s="161"/>
      <c r="AZ998" s="166">
        <f>IF(PMKAFAAPAYER[[#This Row],[ ]]="Payé",PMKAFAAPAYER[[#This Row],[16.04.2025]],0)</f>
        <v>0</v>
      </c>
      <c r="BA998" s="161"/>
      <c r="BB998" s="166">
        <f>IF(PMKAFAAPAYER[[#This Row],[ ]]="Payé",PMKAFAAPAYER[[#This Row],[23.04.2025]],0)</f>
        <v>0</v>
      </c>
      <c r="BC998" s="161"/>
      <c r="BD998" s="176">
        <f>IF(PMKAFAAPAYER[[#This Row],[ ]]="Payé",PMKAFAAPAYER[[#This Row],[30.04.2025]],0)</f>
        <v>0</v>
      </c>
      <c r="BE998" s="18">
        <f t="shared" si="234"/>
        <v>0</v>
      </c>
      <c r="BF998" s="162"/>
      <c r="BG998" s="166">
        <f>IF(PMKAFAAPAYER[[#This Row],[ ]]="Payé",PMKAFAAPAYER[[#This Row],[07.05.2025]],0)</f>
        <v>0</v>
      </c>
      <c r="BH998" s="161"/>
      <c r="BI998" s="166">
        <f>IF(PMKAFAAPAYER[[#This Row],[ ]]="Payé",PMKAFAAPAYER[[#This Row],[14.05.2025]],0)</f>
        <v>0</v>
      </c>
      <c r="BJ998" s="161"/>
      <c r="BK998" s="166">
        <f>IF(PMKAFAAPAYER[[#This Row],[ ]]="Payé",PMKAFAAPAYER[[#This Row],[21.05.2025]],0)</f>
        <v>0</v>
      </c>
      <c r="BL998" s="161"/>
      <c r="BM998" s="176">
        <f>IF(PMKAFAAPAYER[[#This Row],[ ]]="Payé",PMKAFAAPAYER[[#This Row],[28.05.2025]],0)</f>
        <v>0</v>
      </c>
      <c r="BN998" s="17">
        <f t="shared" si="235"/>
        <v>0</v>
      </c>
      <c r="BO998" s="162"/>
      <c r="BP998" s="166">
        <f>IF(PMKAFAAPAYER[[#This Row],[ ]]="Payé",PMKAFAAPAYER[[#This Row],[04.06.2025]],0)</f>
        <v>0</v>
      </c>
      <c r="BQ998" s="161"/>
      <c r="BR998" s="166">
        <f>IF(PMKAFAAPAYER[[#This Row],[ ]]="Payé",PMKAFAAPAYER[[#This Row],[11.06.2025]],0)</f>
        <v>0</v>
      </c>
      <c r="BS998" s="161"/>
      <c r="BT998" s="166">
        <f>IF(PMKAFAAPAYER[[#This Row],[ ]]="Payé",PMKAFAAPAYER[[#This Row],[18.06.2025]],0)</f>
        <v>0</v>
      </c>
      <c r="BU998" s="161"/>
      <c r="BV998" s="176">
        <f>IF(PMKAFAAPAYER[[#This Row],[ ]]="Payé",PMKAFAAPAYER[[#This Row],[25.06.2025]],0)</f>
        <v>0</v>
      </c>
      <c r="BW998" s="18">
        <f t="shared" si="236"/>
        <v>0</v>
      </c>
      <c r="BX998" s="162"/>
      <c r="BY998" s="166">
        <f>IF(PMKAFAAPAYER[[#This Row],[ ]]="Payé",PMKAFAAPAYER[[#This Row],[02.07.2025]],0)</f>
        <v>0</v>
      </c>
      <c r="BZ998" s="161"/>
      <c r="CA998" s="166">
        <f>IF(PMKAFAAPAYER[[#This Row],[ ]]="Payé",PMKAFAAPAYER[[#This Row],[09.07.2025]],0)</f>
        <v>0</v>
      </c>
      <c r="CB998" s="161"/>
      <c r="CC998" s="166">
        <f>IF(PMKAFAAPAYER[[#This Row],[ ]]="Payé",PMKAFAAPAYER[[#This Row],[16.07.2025]],0)</f>
        <v>0</v>
      </c>
      <c r="CD998" s="161"/>
      <c r="CE998" s="166">
        <f>IF(PMKAFAAPAYER[[#This Row],[ ]]="Payé",PMKAFAAPAYER[[#This Row],[23.07.2025]],0)</f>
        <v>0</v>
      </c>
      <c r="CF998" s="161"/>
      <c r="CG998" s="176">
        <f>IF(PMKAFAAPAYER[[#This Row],[ ]]="Payé",PMKAFAAPAYER[[#This Row],[30.07.2025]],0)</f>
        <v>0</v>
      </c>
      <c r="CH998" s="17">
        <f t="shared" si="237"/>
        <v>0</v>
      </c>
      <c r="CI998" s="162"/>
      <c r="CJ998" s="166">
        <f>IF(PMKAFAAPAYER[[#This Row],[ ]]="Payé",PMKAFAAPAYER[[#This Row],[06.08.2025]],0)</f>
        <v>0</v>
      </c>
      <c r="CK998" s="161"/>
      <c r="CL998" s="166">
        <f>IF(PMKAFAAPAYER[[#This Row],[ ]]="Payé",PMKAFAAPAYER[[#This Row],[13.08.2025]],0)</f>
        <v>0</v>
      </c>
      <c r="CM998" s="161"/>
      <c r="CN998" s="166">
        <f>IF(PMKAFAAPAYER[[#This Row],[ ]]="Payé",PMKAFAAPAYER[[#This Row],[20.08.2025]],0)</f>
        <v>0</v>
      </c>
      <c r="CO998" s="161"/>
      <c r="CP998" s="176">
        <f>IF(PMKAFAAPAYER[[#This Row],[ ]]="Payé",PMKAFAAPAYER[[#This Row],[27.08.2025]],0)</f>
        <v>0</v>
      </c>
      <c r="CQ998" s="18">
        <f t="shared" si="238"/>
        <v>0</v>
      </c>
      <c r="CR998" s="162"/>
      <c r="CS998" s="166">
        <f>IF(PMKAFAAPAYER[[#This Row],[ ]]="Payé",PMKAFAAPAYER[[#This Row],[03.09.2025]],0)</f>
        <v>0</v>
      </c>
      <c r="CT998" s="161"/>
      <c r="CU998" s="166">
        <f>IF(PMKAFAAPAYER[[#This Row],[ ]]="Payé",PMKAFAAPAYER[[#This Row],[10.09.2025]],0)</f>
        <v>0</v>
      </c>
      <c r="CV998" s="161"/>
      <c r="CW998" s="166">
        <f>IF(PMKAFAAPAYER[[#This Row],[ ]]="Payé",PMKAFAAPAYER[[#This Row],[17.09.2025]],0)</f>
        <v>0</v>
      </c>
      <c r="CX998" s="161"/>
      <c r="CY998" s="176">
        <f>IF(PMKAFAAPAYER[[#This Row],[ ]]="Payé",PMKAFAAPAYER[[#This Row],[24.09.2025]],0)</f>
        <v>0</v>
      </c>
      <c r="CZ998" s="17">
        <f t="shared" si="239"/>
        <v>0</v>
      </c>
      <c r="DA998" s="162"/>
      <c r="DB998" s="166">
        <f>IF(PMKAFAAPAYER[[#This Row],[ ]]="Payé",PMKAFAAPAYER[[#This Row],[01.10.2025]],0)</f>
        <v>0</v>
      </c>
      <c r="DC998" s="161"/>
      <c r="DD998" s="166">
        <f>IF(PMKAFAAPAYER[[#This Row],[ ]]="Payé",PMKAFAAPAYER[[#This Row],[08.10.2025]],0)</f>
        <v>0</v>
      </c>
      <c r="DE998" s="161"/>
      <c r="DF998" s="166">
        <f>IF(PMKAFAAPAYER[[#This Row],[ ]]="Payé",PMKAFAAPAYER[[#This Row],[15.10.2025]],0)</f>
        <v>0</v>
      </c>
      <c r="DG998" s="161"/>
      <c r="DH998" s="166">
        <f>IF(PMKAFAAPAYER[[#This Row],[ ]]="Payé",PMKAFAAPAYER[[#This Row],[22.10.2025]],0)</f>
        <v>0</v>
      </c>
      <c r="DI998" s="161"/>
      <c r="DJ998" s="176">
        <f>IF(PMKAFAAPAYER[[#This Row],[ ]]="Payé",PMKAFAAPAYER[[#This Row],[29.10.2025]],0)</f>
        <v>0</v>
      </c>
      <c r="DK998" s="18">
        <f t="shared" si="240"/>
        <v>0</v>
      </c>
      <c r="DL998" s="162"/>
      <c r="DM998" s="166">
        <f>IF(PMKAFAAPAYER[[#This Row],[ ]]="Payé",PMKAFAAPAYER[[#This Row],[05.11.2025]],0)</f>
        <v>0</v>
      </c>
      <c r="DN998" s="161"/>
      <c r="DO998" s="166">
        <f>IF(PMKAFAAPAYER[[#This Row],[ ]]="Payé",PMKAFAAPAYER[[#This Row],[12.11.2025]],0)</f>
        <v>0</v>
      </c>
      <c r="DP998" s="161"/>
      <c r="DQ998" s="166">
        <f>IF(PMKAFAAPAYER[[#This Row],[ ]]="Payé",PMKAFAAPAYER[[#This Row],[19.11.2025]],0)</f>
        <v>0</v>
      </c>
      <c r="DR998" s="161"/>
      <c r="DS998" s="176">
        <f>IF(PMKAFAAPAYER[[#This Row],[ ]]="Payé",PMKAFAAPAYER[[#This Row],[26.11.2025]],0)</f>
        <v>0</v>
      </c>
      <c r="DT998" s="17">
        <f t="shared" si="241"/>
        <v>0</v>
      </c>
      <c r="DU998" s="162"/>
      <c r="DV998" s="166">
        <f>IF(PMKAFAAPAYER[[#This Row],[ ]]="Payé",PMKAFAAPAYER[[#This Row],[03.12.2025]],0)</f>
        <v>0</v>
      </c>
      <c r="DW998" s="161"/>
      <c r="DX998" s="166">
        <f>IF(PMKAFAAPAYER[[#This Row],[ ]]="Payé",PMKAFAAPAYER[[#This Row],[10.12.2025]],0)</f>
        <v>0</v>
      </c>
      <c r="DY998" s="161"/>
      <c r="DZ998" s="166">
        <f>IF(PMKAFAAPAYER[[#This Row],[ ]]="Payé",PMKAFAAPAYER[[#This Row],[17.12.2025]],0)</f>
        <v>0</v>
      </c>
      <c r="EA998" s="161"/>
      <c r="EB998" s="166">
        <f>IF(PMKAFAAPAYER[[#This Row],[ ]]="Payé",PMKAFAAPAYER[[#This Row],[24.12.2025]],0)</f>
        <v>0</v>
      </c>
      <c r="EC998" s="161"/>
      <c r="ED998" s="176">
        <f>IF(PMKAFAAPAYER[[#This Row],[ ]]="Payé",PMKAFAAPAYER[[#This Row],[31.12.2025]],0)</f>
        <v>0</v>
      </c>
      <c r="EE998" s="18">
        <f t="shared" si="242"/>
        <v>0</v>
      </c>
      <c r="EF998" s="11">
        <f t="shared" si="243"/>
        <v>0</v>
      </c>
      <c r="EG998" s="16">
        <f>+PMKAFAAPAYER[[#This Row],[CHF]]-PMKAFAAPAYER[[#This Row],[T2025]]</f>
        <v>0</v>
      </c>
    </row>
    <row r="999" spans="1:137" x14ac:dyDescent="0.3">
      <c r="A999" s="9">
        <f t="shared" si="244"/>
        <v>994</v>
      </c>
      <c r="B999" s="250"/>
      <c r="C999" s="251"/>
      <c r="D999" s="252"/>
      <c r="E999" s="253"/>
      <c r="F999" s="265">
        <f t="shared" si="230"/>
        <v>0</v>
      </c>
      <c r="G999" s="254"/>
      <c r="H999" s="257"/>
      <c r="I999" s="256"/>
      <c r="J999" s="14"/>
      <c r="K999" s="14"/>
      <c r="L999" s="14"/>
      <c r="N999" s="15"/>
      <c r="P999" s="258"/>
      <c r="Q999" s="259"/>
      <c r="R999" s="260"/>
      <c r="S999" s="166">
        <f>IF(PMKAFAAPAYER[[#This Row],[ ]]="Payé",PMKAFAAPAYER[[#This Row],[02.01.2025]],0)</f>
        <v>0</v>
      </c>
      <c r="T999" s="234"/>
      <c r="U999" s="166">
        <f>IF(PMKAFAAPAYER[[#This Row],[ ]]="Payé",PMKAFAAPAYER[[#This Row],[09.01.2025]],0)</f>
        <v>0</v>
      </c>
      <c r="V999" s="234"/>
      <c r="W999" s="166">
        <f>IF(PMKAFAAPAYER[[#This Row],[ ]]="Payé",PMKAFAAPAYER[[#This Row],[16.01.2025]],0)</f>
        <v>0</v>
      </c>
      <c r="X999" s="234"/>
      <c r="Y999" s="166">
        <f>IF(PMKAFAAPAYER[[#This Row],[ ]]="Payé",PMKAFAAPAYER[[#This Row],[23.01.2025]],0)</f>
        <v>0</v>
      </c>
      <c r="Z999" s="234"/>
      <c r="AA999" s="176">
        <f>IF(PMKAFAAPAYER[[#This Row],[ ]]="Payé",PMKAFAAPAYER[[#This Row],[30.01.2025]],0)</f>
        <v>0</v>
      </c>
      <c r="AB999" s="32">
        <f t="shared" si="231"/>
        <v>0</v>
      </c>
      <c r="AC999" s="234"/>
      <c r="AD999" s="166">
        <f>IF(PMKAFAAPAYER[[#This Row],[ ]]="Payé",PMKAFAAPAYER[[#This Row],[06.02.2025]],0)</f>
        <v>0</v>
      </c>
      <c r="AE999" s="234"/>
      <c r="AF999" s="166">
        <f>IF(PMKAFAAPAYER[[#This Row],[ ]]="Payé",PMKAFAAPAYER[[#This Row],[13.02.2025]],0)</f>
        <v>0</v>
      </c>
      <c r="AG999" s="234"/>
      <c r="AH999" s="166">
        <f>IF(PMKAFAAPAYER[[#This Row],[ ]]="Payé",PMKAFAAPAYER[[#This Row],[20.02.2025]],0)</f>
        <v>0</v>
      </c>
      <c r="AI999" s="234"/>
      <c r="AJ999" s="176">
        <f>IF(PMKAFAAPAYER[[#This Row],[ ]]="Payé",PMKAFAAPAYER[[#This Row],[27.02.2025]],0)</f>
        <v>0</v>
      </c>
      <c r="AK999" s="47">
        <f t="shared" si="232"/>
        <v>0</v>
      </c>
      <c r="AL999" s="162"/>
      <c r="AM999" s="166">
        <f>IF(PMKAFAAPAYER[[#This Row],[ ]]="Payé",PMKAFAAPAYER[[#This Row],[05.03.2025]],0)</f>
        <v>0</v>
      </c>
      <c r="AN999" s="161"/>
      <c r="AO999" s="166">
        <f>IF(PMKAFAAPAYER[[#This Row],[ ]]="Payé",PMKAFAAPAYER[[#This Row],[12.03.2025]],0)</f>
        <v>0</v>
      </c>
      <c r="AP999" s="161"/>
      <c r="AQ999" s="166">
        <f>IF(PMKAFAAPAYER[[#This Row],[ ]]="Payé",PMKAFAAPAYER[[#This Row],[19.03.2025]],0)</f>
        <v>0</v>
      </c>
      <c r="AR999" s="161"/>
      <c r="AS999" s="176">
        <f>IF(PMKAFAAPAYER[[#This Row],[ ]]="Payé",PMKAFAAPAYER[[#This Row],[26.03.2025]],0)</f>
        <v>0</v>
      </c>
      <c r="AT999" s="17">
        <f t="shared" si="233"/>
        <v>0</v>
      </c>
      <c r="AU999" s="162"/>
      <c r="AV999" s="166">
        <f>IF(PMKAFAAPAYER[[#This Row],[ ]]="Payé",PMKAFAAPAYER[[#This Row],[02.04.2025]],0)</f>
        <v>0</v>
      </c>
      <c r="AW999" s="161"/>
      <c r="AX999" s="166">
        <f>IF(PMKAFAAPAYER[[#This Row],[ ]]="Payé",PMKAFAAPAYER[[#This Row],[09.04.2025]],0)</f>
        <v>0</v>
      </c>
      <c r="AY999" s="161"/>
      <c r="AZ999" s="166">
        <f>IF(PMKAFAAPAYER[[#This Row],[ ]]="Payé",PMKAFAAPAYER[[#This Row],[16.04.2025]],0)</f>
        <v>0</v>
      </c>
      <c r="BA999" s="161"/>
      <c r="BB999" s="166">
        <f>IF(PMKAFAAPAYER[[#This Row],[ ]]="Payé",PMKAFAAPAYER[[#This Row],[23.04.2025]],0)</f>
        <v>0</v>
      </c>
      <c r="BC999" s="161"/>
      <c r="BD999" s="176">
        <f>IF(PMKAFAAPAYER[[#This Row],[ ]]="Payé",PMKAFAAPAYER[[#This Row],[30.04.2025]],0)</f>
        <v>0</v>
      </c>
      <c r="BE999" s="18">
        <f t="shared" si="234"/>
        <v>0</v>
      </c>
      <c r="BF999" s="162"/>
      <c r="BG999" s="166">
        <f>IF(PMKAFAAPAYER[[#This Row],[ ]]="Payé",PMKAFAAPAYER[[#This Row],[07.05.2025]],0)</f>
        <v>0</v>
      </c>
      <c r="BH999" s="161"/>
      <c r="BI999" s="166">
        <f>IF(PMKAFAAPAYER[[#This Row],[ ]]="Payé",PMKAFAAPAYER[[#This Row],[14.05.2025]],0)</f>
        <v>0</v>
      </c>
      <c r="BJ999" s="161"/>
      <c r="BK999" s="166">
        <f>IF(PMKAFAAPAYER[[#This Row],[ ]]="Payé",PMKAFAAPAYER[[#This Row],[21.05.2025]],0)</f>
        <v>0</v>
      </c>
      <c r="BL999" s="161"/>
      <c r="BM999" s="176">
        <f>IF(PMKAFAAPAYER[[#This Row],[ ]]="Payé",PMKAFAAPAYER[[#This Row],[28.05.2025]],0)</f>
        <v>0</v>
      </c>
      <c r="BN999" s="17">
        <f t="shared" si="235"/>
        <v>0</v>
      </c>
      <c r="BO999" s="162"/>
      <c r="BP999" s="166">
        <f>IF(PMKAFAAPAYER[[#This Row],[ ]]="Payé",PMKAFAAPAYER[[#This Row],[04.06.2025]],0)</f>
        <v>0</v>
      </c>
      <c r="BQ999" s="161"/>
      <c r="BR999" s="166">
        <f>IF(PMKAFAAPAYER[[#This Row],[ ]]="Payé",PMKAFAAPAYER[[#This Row],[11.06.2025]],0)</f>
        <v>0</v>
      </c>
      <c r="BS999" s="161"/>
      <c r="BT999" s="166">
        <f>IF(PMKAFAAPAYER[[#This Row],[ ]]="Payé",PMKAFAAPAYER[[#This Row],[18.06.2025]],0)</f>
        <v>0</v>
      </c>
      <c r="BU999" s="161"/>
      <c r="BV999" s="176">
        <f>IF(PMKAFAAPAYER[[#This Row],[ ]]="Payé",PMKAFAAPAYER[[#This Row],[25.06.2025]],0)</f>
        <v>0</v>
      </c>
      <c r="BW999" s="18">
        <f t="shared" si="236"/>
        <v>0</v>
      </c>
      <c r="BX999" s="162"/>
      <c r="BY999" s="166">
        <f>IF(PMKAFAAPAYER[[#This Row],[ ]]="Payé",PMKAFAAPAYER[[#This Row],[02.07.2025]],0)</f>
        <v>0</v>
      </c>
      <c r="BZ999" s="161"/>
      <c r="CA999" s="166">
        <f>IF(PMKAFAAPAYER[[#This Row],[ ]]="Payé",PMKAFAAPAYER[[#This Row],[09.07.2025]],0)</f>
        <v>0</v>
      </c>
      <c r="CB999" s="161"/>
      <c r="CC999" s="166">
        <f>IF(PMKAFAAPAYER[[#This Row],[ ]]="Payé",PMKAFAAPAYER[[#This Row],[16.07.2025]],0)</f>
        <v>0</v>
      </c>
      <c r="CD999" s="161"/>
      <c r="CE999" s="166">
        <f>IF(PMKAFAAPAYER[[#This Row],[ ]]="Payé",PMKAFAAPAYER[[#This Row],[23.07.2025]],0)</f>
        <v>0</v>
      </c>
      <c r="CF999" s="161"/>
      <c r="CG999" s="176">
        <f>IF(PMKAFAAPAYER[[#This Row],[ ]]="Payé",PMKAFAAPAYER[[#This Row],[30.07.2025]],0)</f>
        <v>0</v>
      </c>
      <c r="CH999" s="17">
        <f t="shared" si="237"/>
        <v>0</v>
      </c>
      <c r="CI999" s="162"/>
      <c r="CJ999" s="166">
        <f>IF(PMKAFAAPAYER[[#This Row],[ ]]="Payé",PMKAFAAPAYER[[#This Row],[06.08.2025]],0)</f>
        <v>0</v>
      </c>
      <c r="CK999" s="161"/>
      <c r="CL999" s="166">
        <f>IF(PMKAFAAPAYER[[#This Row],[ ]]="Payé",PMKAFAAPAYER[[#This Row],[13.08.2025]],0)</f>
        <v>0</v>
      </c>
      <c r="CM999" s="161"/>
      <c r="CN999" s="166">
        <f>IF(PMKAFAAPAYER[[#This Row],[ ]]="Payé",PMKAFAAPAYER[[#This Row],[20.08.2025]],0)</f>
        <v>0</v>
      </c>
      <c r="CO999" s="161"/>
      <c r="CP999" s="176">
        <f>IF(PMKAFAAPAYER[[#This Row],[ ]]="Payé",PMKAFAAPAYER[[#This Row],[27.08.2025]],0)</f>
        <v>0</v>
      </c>
      <c r="CQ999" s="18">
        <f t="shared" si="238"/>
        <v>0</v>
      </c>
      <c r="CR999" s="162"/>
      <c r="CS999" s="166">
        <f>IF(PMKAFAAPAYER[[#This Row],[ ]]="Payé",PMKAFAAPAYER[[#This Row],[03.09.2025]],0)</f>
        <v>0</v>
      </c>
      <c r="CT999" s="161"/>
      <c r="CU999" s="166">
        <f>IF(PMKAFAAPAYER[[#This Row],[ ]]="Payé",PMKAFAAPAYER[[#This Row],[10.09.2025]],0)</f>
        <v>0</v>
      </c>
      <c r="CV999" s="161"/>
      <c r="CW999" s="166">
        <f>IF(PMKAFAAPAYER[[#This Row],[ ]]="Payé",PMKAFAAPAYER[[#This Row],[17.09.2025]],0)</f>
        <v>0</v>
      </c>
      <c r="CX999" s="161"/>
      <c r="CY999" s="176">
        <f>IF(PMKAFAAPAYER[[#This Row],[ ]]="Payé",PMKAFAAPAYER[[#This Row],[24.09.2025]],0)</f>
        <v>0</v>
      </c>
      <c r="CZ999" s="17">
        <f t="shared" si="239"/>
        <v>0</v>
      </c>
      <c r="DA999" s="162"/>
      <c r="DB999" s="166">
        <f>IF(PMKAFAAPAYER[[#This Row],[ ]]="Payé",PMKAFAAPAYER[[#This Row],[01.10.2025]],0)</f>
        <v>0</v>
      </c>
      <c r="DC999" s="161"/>
      <c r="DD999" s="166">
        <f>IF(PMKAFAAPAYER[[#This Row],[ ]]="Payé",PMKAFAAPAYER[[#This Row],[08.10.2025]],0)</f>
        <v>0</v>
      </c>
      <c r="DE999" s="161"/>
      <c r="DF999" s="166">
        <f>IF(PMKAFAAPAYER[[#This Row],[ ]]="Payé",PMKAFAAPAYER[[#This Row],[15.10.2025]],0)</f>
        <v>0</v>
      </c>
      <c r="DG999" s="161"/>
      <c r="DH999" s="166">
        <f>IF(PMKAFAAPAYER[[#This Row],[ ]]="Payé",PMKAFAAPAYER[[#This Row],[22.10.2025]],0)</f>
        <v>0</v>
      </c>
      <c r="DI999" s="161"/>
      <c r="DJ999" s="176">
        <f>IF(PMKAFAAPAYER[[#This Row],[ ]]="Payé",PMKAFAAPAYER[[#This Row],[29.10.2025]],0)</f>
        <v>0</v>
      </c>
      <c r="DK999" s="18">
        <f t="shared" si="240"/>
        <v>0</v>
      </c>
      <c r="DL999" s="162"/>
      <c r="DM999" s="166">
        <f>IF(PMKAFAAPAYER[[#This Row],[ ]]="Payé",PMKAFAAPAYER[[#This Row],[05.11.2025]],0)</f>
        <v>0</v>
      </c>
      <c r="DN999" s="161"/>
      <c r="DO999" s="166">
        <f>IF(PMKAFAAPAYER[[#This Row],[ ]]="Payé",PMKAFAAPAYER[[#This Row],[12.11.2025]],0)</f>
        <v>0</v>
      </c>
      <c r="DP999" s="161"/>
      <c r="DQ999" s="166">
        <f>IF(PMKAFAAPAYER[[#This Row],[ ]]="Payé",PMKAFAAPAYER[[#This Row],[19.11.2025]],0)</f>
        <v>0</v>
      </c>
      <c r="DR999" s="161"/>
      <c r="DS999" s="176">
        <f>IF(PMKAFAAPAYER[[#This Row],[ ]]="Payé",PMKAFAAPAYER[[#This Row],[26.11.2025]],0)</f>
        <v>0</v>
      </c>
      <c r="DT999" s="17">
        <f t="shared" si="241"/>
        <v>0</v>
      </c>
      <c r="DU999" s="162"/>
      <c r="DV999" s="166">
        <f>IF(PMKAFAAPAYER[[#This Row],[ ]]="Payé",PMKAFAAPAYER[[#This Row],[03.12.2025]],0)</f>
        <v>0</v>
      </c>
      <c r="DW999" s="161"/>
      <c r="DX999" s="166">
        <f>IF(PMKAFAAPAYER[[#This Row],[ ]]="Payé",PMKAFAAPAYER[[#This Row],[10.12.2025]],0)</f>
        <v>0</v>
      </c>
      <c r="DY999" s="161"/>
      <c r="DZ999" s="166">
        <f>IF(PMKAFAAPAYER[[#This Row],[ ]]="Payé",PMKAFAAPAYER[[#This Row],[17.12.2025]],0)</f>
        <v>0</v>
      </c>
      <c r="EA999" s="161"/>
      <c r="EB999" s="166">
        <f>IF(PMKAFAAPAYER[[#This Row],[ ]]="Payé",PMKAFAAPAYER[[#This Row],[24.12.2025]],0)</f>
        <v>0</v>
      </c>
      <c r="EC999" s="161"/>
      <c r="ED999" s="176">
        <f>IF(PMKAFAAPAYER[[#This Row],[ ]]="Payé",PMKAFAAPAYER[[#This Row],[31.12.2025]],0)</f>
        <v>0</v>
      </c>
      <c r="EE999" s="18">
        <f t="shared" si="242"/>
        <v>0</v>
      </c>
      <c r="EF999" s="11">
        <f t="shared" si="243"/>
        <v>0</v>
      </c>
      <c r="EG999" s="16">
        <f>+PMKAFAAPAYER[[#This Row],[CHF]]-PMKAFAAPAYER[[#This Row],[T2025]]</f>
        <v>0</v>
      </c>
    </row>
    <row r="1000" spans="1:137" x14ac:dyDescent="0.3">
      <c r="A1000" s="9">
        <f t="shared" si="244"/>
        <v>995</v>
      </c>
      <c r="B1000" s="250"/>
      <c r="C1000" s="251"/>
      <c r="D1000" s="252"/>
      <c r="E1000" s="253"/>
      <c r="F1000" s="265">
        <f t="shared" si="230"/>
        <v>0</v>
      </c>
      <c r="G1000" s="254"/>
      <c r="H1000" s="257"/>
      <c r="I1000" s="256"/>
      <c r="J1000" s="14"/>
      <c r="K1000" s="14"/>
      <c r="L1000" s="14"/>
      <c r="N1000" s="15"/>
      <c r="P1000" s="258"/>
      <c r="Q1000" s="259"/>
      <c r="R1000" s="260"/>
      <c r="S1000" s="166">
        <f>IF(PMKAFAAPAYER[[#This Row],[ ]]="Payé",PMKAFAAPAYER[[#This Row],[02.01.2025]],0)</f>
        <v>0</v>
      </c>
      <c r="T1000" s="234"/>
      <c r="U1000" s="166">
        <f>IF(PMKAFAAPAYER[[#This Row],[ ]]="Payé",PMKAFAAPAYER[[#This Row],[09.01.2025]],0)</f>
        <v>0</v>
      </c>
      <c r="V1000" s="234"/>
      <c r="W1000" s="166">
        <f>IF(PMKAFAAPAYER[[#This Row],[ ]]="Payé",PMKAFAAPAYER[[#This Row],[16.01.2025]],0)</f>
        <v>0</v>
      </c>
      <c r="X1000" s="234"/>
      <c r="Y1000" s="166">
        <f>IF(PMKAFAAPAYER[[#This Row],[ ]]="Payé",PMKAFAAPAYER[[#This Row],[23.01.2025]],0)</f>
        <v>0</v>
      </c>
      <c r="Z1000" s="234"/>
      <c r="AA1000" s="176">
        <f>IF(PMKAFAAPAYER[[#This Row],[ ]]="Payé",PMKAFAAPAYER[[#This Row],[30.01.2025]],0)</f>
        <v>0</v>
      </c>
      <c r="AB1000" s="32">
        <f t="shared" si="231"/>
        <v>0</v>
      </c>
      <c r="AC1000" s="234"/>
      <c r="AD1000" s="166">
        <f>IF(PMKAFAAPAYER[[#This Row],[ ]]="Payé",PMKAFAAPAYER[[#This Row],[06.02.2025]],0)</f>
        <v>0</v>
      </c>
      <c r="AE1000" s="234"/>
      <c r="AF1000" s="166">
        <f>IF(PMKAFAAPAYER[[#This Row],[ ]]="Payé",PMKAFAAPAYER[[#This Row],[13.02.2025]],0)</f>
        <v>0</v>
      </c>
      <c r="AG1000" s="234"/>
      <c r="AH1000" s="166">
        <f>IF(PMKAFAAPAYER[[#This Row],[ ]]="Payé",PMKAFAAPAYER[[#This Row],[20.02.2025]],0)</f>
        <v>0</v>
      </c>
      <c r="AI1000" s="234"/>
      <c r="AJ1000" s="176">
        <f>IF(PMKAFAAPAYER[[#This Row],[ ]]="Payé",PMKAFAAPAYER[[#This Row],[27.02.2025]],0)</f>
        <v>0</v>
      </c>
      <c r="AK1000" s="47">
        <f t="shared" si="232"/>
        <v>0</v>
      </c>
      <c r="AL1000" s="162"/>
      <c r="AM1000" s="166">
        <f>IF(PMKAFAAPAYER[[#This Row],[ ]]="Payé",PMKAFAAPAYER[[#This Row],[05.03.2025]],0)</f>
        <v>0</v>
      </c>
      <c r="AN1000" s="161"/>
      <c r="AO1000" s="166">
        <f>IF(PMKAFAAPAYER[[#This Row],[ ]]="Payé",PMKAFAAPAYER[[#This Row],[12.03.2025]],0)</f>
        <v>0</v>
      </c>
      <c r="AP1000" s="161"/>
      <c r="AQ1000" s="166">
        <f>IF(PMKAFAAPAYER[[#This Row],[ ]]="Payé",PMKAFAAPAYER[[#This Row],[19.03.2025]],0)</f>
        <v>0</v>
      </c>
      <c r="AR1000" s="161"/>
      <c r="AS1000" s="176">
        <f>IF(PMKAFAAPAYER[[#This Row],[ ]]="Payé",PMKAFAAPAYER[[#This Row],[26.03.2025]],0)</f>
        <v>0</v>
      </c>
      <c r="AT1000" s="17">
        <f t="shared" si="233"/>
        <v>0</v>
      </c>
      <c r="AU1000" s="162"/>
      <c r="AV1000" s="166">
        <f>IF(PMKAFAAPAYER[[#This Row],[ ]]="Payé",PMKAFAAPAYER[[#This Row],[02.04.2025]],0)</f>
        <v>0</v>
      </c>
      <c r="AW1000" s="161"/>
      <c r="AX1000" s="166">
        <f>IF(PMKAFAAPAYER[[#This Row],[ ]]="Payé",PMKAFAAPAYER[[#This Row],[09.04.2025]],0)</f>
        <v>0</v>
      </c>
      <c r="AY1000" s="161"/>
      <c r="AZ1000" s="166">
        <f>IF(PMKAFAAPAYER[[#This Row],[ ]]="Payé",PMKAFAAPAYER[[#This Row],[16.04.2025]],0)</f>
        <v>0</v>
      </c>
      <c r="BA1000" s="161"/>
      <c r="BB1000" s="166">
        <f>IF(PMKAFAAPAYER[[#This Row],[ ]]="Payé",PMKAFAAPAYER[[#This Row],[23.04.2025]],0)</f>
        <v>0</v>
      </c>
      <c r="BC1000" s="161"/>
      <c r="BD1000" s="176">
        <f>IF(PMKAFAAPAYER[[#This Row],[ ]]="Payé",PMKAFAAPAYER[[#This Row],[30.04.2025]],0)</f>
        <v>0</v>
      </c>
      <c r="BE1000" s="18">
        <f t="shared" si="234"/>
        <v>0</v>
      </c>
      <c r="BF1000" s="162"/>
      <c r="BG1000" s="166">
        <f>IF(PMKAFAAPAYER[[#This Row],[ ]]="Payé",PMKAFAAPAYER[[#This Row],[07.05.2025]],0)</f>
        <v>0</v>
      </c>
      <c r="BH1000" s="161"/>
      <c r="BI1000" s="166">
        <f>IF(PMKAFAAPAYER[[#This Row],[ ]]="Payé",PMKAFAAPAYER[[#This Row],[14.05.2025]],0)</f>
        <v>0</v>
      </c>
      <c r="BJ1000" s="161"/>
      <c r="BK1000" s="166">
        <f>IF(PMKAFAAPAYER[[#This Row],[ ]]="Payé",PMKAFAAPAYER[[#This Row],[21.05.2025]],0)</f>
        <v>0</v>
      </c>
      <c r="BL1000" s="161"/>
      <c r="BM1000" s="176">
        <f>IF(PMKAFAAPAYER[[#This Row],[ ]]="Payé",PMKAFAAPAYER[[#This Row],[28.05.2025]],0)</f>
        <v>0</v>
      </c>
      <c r="BN1000" s="17">
        <f t="shared" si="235"/>
        <v>0</v>
      </c>
      <c r="BO1000" s="162"/>
      <c r="BP1000" s="166">
        <f>IF(PMKAFAAPAYER[[#This Row],[ ]]="Payé",PMKAFAAPAYER[[#This Row],[04.06.2025]],0)</f>
        <v>0</v>
      </c>
      <c r="BQ1000" s="161"/>
      <c r="BR1000" s="166">
        <f>IF(PMKAFAAPAYER[[#This Row],[ ]]="Payé",PMKAFAAPAYER[[#This Row],[11.06.2025]],0)</f>
        <v>0</v>
      </c>
      <c r="BS1000" s="161"/>
      <c r="BT1000" s="166">
        <f>IF(PMKAFAAPAYER[[#This Row],[ ]]="Payé",PMKAFAAPAYER[[#This Row],[18.06.2025]],0)</f>
        <v>0</v>
      </c>
      <c r="BU1000" s="161"/>
      <c r="BV1000" s="176">
        <f>IF(PMKAFAAPAYER[[#This Row],[ ]]="Payé",PMKAFAAPAYER[[#This Row],[25.06.2025]],0)</f>
        <v>0</v>
      </c>
      <c r="BW1000" s="18">
        <f t="shared" si="236"/>
        <v>0</v>
      </c>
      <c r="BX1000" s="162"/>
      <c r="BY1000" s="166">
        <f>IF(PMKAFAAPAYER[[#This Row],[ ]]="Payé",PMKAFAAPAYER[[#This Row],[02.07.2025]],0)</f>
        <v>0</v>
      </c>
      <c r="BZ1000" s="161"/>
      <c r="CA1000" s="166">
        <f>IF(PMKAFAAPAYER[[#This Row],[ ]]="Payé",PMKAFAAPAYER[[#This Row],[09.07.2025]],0)</f>
        <v>0</v>
      </c>
      <c r="CB1000" s="161"/>
      <c r="CC1000" s="166">
        <f>IF(PMKAFAAPAYER[[#This Row],[ ]]="Payé",PMKAFAAPAYER[[#This Row],[16.07.2025]],0)</f>
        <v>0</v>
      </c>
      <c r="CD1000" s="161"/>
      <c r="CE1000" s="166">
        <f>IF(PMKAFAAPAYER[[#This Row],[ ]]="Payé",PMKAFAAPAYER[[#This Row],[23.07.2025]],0)</f>
        <v>0</v>
      </c>
      <c r="CF1000" s="161"/>
      <c r="CG1000" s="176">
        <f>IF(PMKAFAAPAYER[[#This Row],[ ]]="Payé",PMKAFAAPAYER[[#This Row],[30.07.2025]],0)</f>
        <v>0</v>
      </c>
      <c r="CH1000" s="17">
        <f t="shared" si="237"/>
        <v>0</v>
      </c>
      <c r="CI1000" s="162"/>
      <c r="CJ1000" s="166">
        <f>IF(PMKAFAAPAYER[[#This Row],[ ]]="Payé",PMKAFAAPAYER[[#This Row],[06.08.2025]],0)</f>
        <v>0</v>
      </c>
      <c r="CK1000" s="161"/>
      <c r="CL1000" s="166">
        <f>IF(PMKAFAAPAYER[[#This Row],[ ]]="Payé",PMKAFAAPAYER[[#This Row],[13.08.2025]],0)</f>
        <v>0</v>
      </c>
      <c r="CM1000" s="161"/>
      <c r="CN1000" s="166">
        <f>IF(PMKAFAAPAYER[[#This Row],[ ]]="Payé",PMKAFAAPAYER[[#This Row],[20.08.2025]],0)</f>
        <v>0</v>
      </c>
      <c r="CO1000" s="161"/>
      <c r="CP1000" s="176">
        <f>IF(PMKAFAAPAYER[[#This Row],[ ]]="Payé",PMKAFAAPAYER[[#This Row],[27.08.2025]],0)</f>
        <v>0</v>
      </c>
      <c r="CQ1000" s="18">
        <f t="shared" si="238"/>
        <v>0</v>
      </c>
      <c r="CR1000" s="162"/>
      <c r="CS1000" s="166">
        <f>IF(PMKAFAAPAYER[[#This Row],[ ]]="Payé",PMKAFAAPAYER[[#This Row],[03.09.2025]],0)</f>
        <v>0</v>
      </c>
      <c r="CT1000" s="161"/>
      <c r="CU1000" s="166">
        <f>IF(PMKAFAAPAYER[[#This Row],[ ]]="Payé",PMKAFAAPAYER[[#This Row],[10.09.2025]],0)</f>
        <v>0</v>
      </c>
      <c r="CV1000" s="161"/>
      <c r="CW1000" s="166">
        <f>IF(PMKAFAAPAYER[[#This Row],[ ]]="Payé",PMKAFAAPAYER[[#This Row],[17.09.2025]],0)</f>
        <v>0</v>
      </c>
      <c r="CX1000" s="161"/>
      <c r="CY1000" s="176">
        <f>IF(PMKAFAAPAYER[[#This Row],[ ]]="Payé",PMKAFAAPAYER[[#This Row],[24.09.2025]],0)</f>
        <v>0</v>
      </c>
      <c r="CZ1000" s="17">
        <f t="shared" si="239"/>
        <v>0</v>
      </c>
      <c r="DA1000" s="162"/>
      <c r="DB1000" s="166">
        <f>IF(PMKAFAAPAYER[[#This Row],[ ]]="Payé",PMKAFAAPAYER[[#This Row],[01.10.2025]],0)</f>
        <v>0</v>
      </c>
      <c r="DC1000" s="161"/>
      <c r="DD1000" s="166">
        <f>IF(PMKAFAAPAYER[[#This Row],[ ]]="Payé",PMKAFAAPAYER[[#This Row],[08.10.2025]],0)</f>
        <v>0</v>
      </c>
      <c r="DE1000" s="161"/>
      <c r="DF1000" s="166">
        <f>IF(PMKAFAAPAYER[[#This Row],[ ]]="Payé",PMKAFAAPAYER[[#This Row],[15.10.2025]],0)</f>
        <v>0</v>
      </c>
      <c r="DG1000" s="161"/>
      <c r="DH1000" s="166">
        <f>IF(PMKAFAAPAYER[[#This Row],[ ]]="Payé",PMKAFAAPAYER[[#This Row],[22.10.2025]],0)</f>
        <v>0</v>
      </c>
      <c r="DI1000" s="161"/>
      <c r="DJ1000" s="176">
        <f>IF(PMKAFAAPAYER[[#This Row],[ ]]="Payé",PMKAFAAPAYER[[#This Row],[29.10.2025]],0)</f>
        <v>0</v>
      </c>
      <c r="DK1000" s="18">
        <f t="shared" si="240"/>
        <v>0</v>
      </c>
      <c r="DL1000" s="162"/>
      <c r="DM1000" s="166">
        <f>IF(PMKAFAAPAYER[[#This Row],[ ]]="Payé",PMKAFAAPAYER[[#This Row],[05.11.2025]],0)</f>
        <v>0</v>
      </c>
      <c r="DN1000" s="161"/>
      <c r="DO1000" s="166">
        <f>IF(PMKAFAAPAYER[[#This Row],[ ]]="Payé",PMKAFAAPAYER[[#This Row],[12.11.2025]],0)</f>
        <v>0</v>
      </c>
      <c r="DP1000" s="161"/>
      <c r="DQ1000" s="166">
        <f>IF(PMKAFAAPAYER[[#This Row],[ ]]="Payé",PMKAFAAPAYER[[#This Row],[19.11.2025]],0)</f>
        <v>0</v>
      </c>
      <c r="DR1000" s="161"/>
      <c r="DS1000" s="176">
        <f>IF(PMKAFAAPAYER[[#This Row],[ ]]="Payé",PMKAFAAPAYER[[#This Row],[26.11.2025]],0)</f>
        <v>0</v>
      </c>
      <c r="DT1000" s="17">
        <f t="shared" si="241"/>
        <v>0</v>
      </c>
      <c r="DU1000" s="162"/>
      <c r="DV1000" s="166">
        <f>IF(PMKAFAAPAYER[[#This Row],[ ]]="Payé",PMKAFAAPAYER[[#This Row],[03.12.2025]],0)</f>
        <v>0</v>
      </c>
      <c r="DW1000" s="161"/>
      <c r="DX1000" s="166">
        <f>IF(PMKAFAAPAYER[[#This Row],[ ]]="Payé",PMKAFAAPAYER[[#This Row],[10.12.2025]],0)</f>
        <v>0</v>
      </c>
      <c r="DY1000" s="161"/>
      <c r="DZ1000" s="166">
        <f>IF(PMKAFAAPAYER[[#This Row],[ ]]="Payé",PMKAFAAPAYER[[#This Row],[17.12.2025]],0)</f>
        <v>0</v>
      </c>
      <c r="EA1000" s="161"/>
      <c r="EB1000" s="166">
        <f>IF(PMKAFAAPAYER[[#This Row],[ ]]="Payé",PMKAFAAPAYER[[#This Row],[24.12.2025]],0)</f>
        <v>0</v>
      </c>
      <c r="EC1000" s="161"/>
      <c r="ED1000" s="176">
        <f>IF(PMKAFAAPAYER[[#This Row],[ ]]="Payé",PMKAFAAPAYER[[#This Row],[31.12.2025]],0)</f>
        <v>0</v>
      </c>
      <c r="EE1000" s="18">
        <f t="shared" si="242"/>
        <v>0</v>
      </c>
      <c r="EF1000" s="11">
        <f t="shared" si="243"/>
        <v>0</v>
      </c>
      <c r="EG1000" s="16">
        <f>+PMKAFAAPAYER[[#This Row],[CHF]]-PMKAFAAPAYER[[#This Row],[T2025]]</f>
        <v>0</v>
      </c>
    </row>
    <row r="1001" spans="1:137" x14ac:dyDescent="0.3">
      <c r="A1001" s="9">
        <f t="shared" si="244"/>
        <v>996</v>
      </c>
      <c r="B1001" s="250"/>
      <c r="C1001" s="251"/>
      <c r="D1001" s="252"/>
      <c r="E1001" s="253"/>
      <c r="F1001" s="265">
        <f t="shared" si="230"/>
        <v>0</v>
      </c>
      <c r="G1001" s="254"/>
      <c r="H1001" s="257"/>
      <c r="I1001" s="256"/>
      <c r="J1001" s="14"/>
      <c r="K1001" s="14"/>
      <c r="L1001" s="14"/>
      <c r="N1001" s="15"/>
      <c r="P1001" s="258"/>
      <c r="Q1001" s="259"/>
      <c r="R1001" s="260"/>
      <c r="S1001" s="166">
        <f>IF(PMKAFAAPAYER[[#This Row],[ ]]="Payé",PMKAFAAPAYER[[#This Row],[02.01.2025]],0)</f>
        <v>0</v>
      </c>
      <c r="T1001" s="234"/>
      <c r="U1001" s="166">
        <f>IF(PMKAFAAPAYER[[#This Row],[ ]]="Payé",PMKAFAAPAYER[[#This Row],[09.01.2025]],0)</f>
        <v>0</v>
      </c>
      <c r="V1001" s="234"/>
      <c r="W1001" s="166">
        <f>IF(PMKAFAAPAYER[[#This Row],[ ]]="Payé",PMKAFAAPAYER[[#This Row],[16.01.2025]],0)</f>
        <v>0</v>
      </c>
      <c r="X1001" s="234"/>
      <c r="Y1001" s="166">
        <f>IF(PMKAFAAPAYER[[#This Row],[ ]]="Payé",PMKAFAAPAYER[[#This Row],[23.01.2025]],0)</f>
        <v>0</v>
      </c>
      <c r="Z1001" s="234"/>
      <c r="AA1001" s="176">
        <f>IF(PMKAFAAPAYER[[#This Row],[ ]]="Payé",PMKAFAAPAYER[[#This Row],[30.01.2025]],0)</f>
        <v>0</v>
      </c>
      <c r="AB1001" s="32">
        <f t="shared" si="231"/>
        <v>0</v>
      </c>
      <c r="AC1001" s="234"/>
      <c r="AD1001" s="166">
        <f>IF(PMKAFAAPAYER[[#This Row],[ ]]="Payé",PMKAFAAPAYER[[#This Row],[06.02.2025]],0)</f>
        <v>0</v>
      </c>
      <c r="AE1001" s="234"/>
      <c r="AF1001" s="166">
        <f>IF(PMKAFAAPAYER[[#This Row],[ ]]="Payé",PMKAFAAPAYER[[#This Row],[13.02.2025]],0)</f>
        <v>0</v>
      </c>
      <c r="AG1001" s="234"/>
      <c r="AH1001" s="166">
        <f>IF(PMKAFAAPAYER[[#This Row],[ ]]="Payé",PMKAFAAPAYER[[#This Row],[20.02.2025]],0)</f>
        <v>0</v>
      </c>
      <c r="AI1001" s="234"/>
      <c r="AJ1001" s="176">
        <f>IF(PMKAFAAPAYER[[#This Row],[ ]]="Payé",PMKAFAAPAYER[[#This Row],[27.02.2025]],0)</f>
        <v>0</v>
      </c>
      <c r="AK1001" s="47">
        <f t="shared" si="232"/>
        <v>0</v>
      </c>
      <c r="AL1001" s="162"/>
      <c r="AM1001" s="166">
        <f>IF(PMKAFAAPAYER[[#This Row],[ ]]="Payé",PMKAFAAPAYER[[#This Row],[05.03.2025]],0)</f>
        <v>0</v>
      </c>
      <c r="AN1001" s="161"/>
      <c r="AO1001" s="166">
        <f>IF(PMKAFAAPAYER[[#This Row],[ ]]="Payé",PMKAFAAPAYER[[#This Row],[12.03.2025]],0)</f>
        <v>0</v>
      </c>
      <c r="AP1001" s="161"/>
      <c r="AQ1001" s="166">
        <f>IF(PMKAFAAPAYER[[#This Row],[ ]]="Payé",PMKAFAAPAYER[[#This Row],[19.03.2025]],0)</f>
        <v>0</v>
      </c>
      <c r="AR1001" s="161"/>
      <c r="AS1001" s="176">
        <f>IF(PMKAFAAPAYER[[#This Row],[ ]]="Payé",PMKAFAAPAYER[[#This Row],[26.03.2025]],0)</f>
        <v>0</v>
      </c>
      <c r="AT1001" s="17">
        <f t="shared" si="233"/>
        <v>0</v>
      </c>
      <c r="AU1001" s="162"/>
      <c r="AV1001" s="166">
        <f>IF(PMKAFAAPAYER[[#This Row],[ ]]="Payé",PMKAFAAPAYER[[#This Row],[02.04.2025]],0)</f>
        <v>0</v>
      </c>
      <c r="AW1001" s="161"/>
      <c r="AX1001" s="166">
        <f>IF(PMKAFAAPAYER[[#This Row],[ ]]="Payé",PMKAFAAPAYER[[#This Row],[09.04.2025]],0)</f>
        <v>0</v>
      </c>
      <c r="AY1001" s="161"/>
      <c r="AZ1001" s="166">
        <f>IF(PMKAFAAPAYER[[#This Row],[ ]]="Payé",PMKAFAAPAYER[[#This Row],[16.04.2025]],0)</f>
        <v>0</v>
      </c>
      <c r="BA1001" s="161"/>
      <c r="BB1001" s="166">
        <f>IF(PMKAFAAPAYER[[#This Row],[ ]]="Payé",PMKAFAAPAYER[[#This Row],[23.04.2025]],0)</f>
        <v>0</v>
      </c>
      <c r="BC1001" s="161"/>
      <c r="BD1001" s="176">
        <f>IF(PMKAFAAPAYER[[#This Row],[ ]]="Payé",PMKAFAAPAYER[[#This Row],[30.04.2025]],0)</f>
        <v>0</v>
      </c>
      <c r="BE1001" s="18">
        <f t="shared" si="234"/>
        <v>0</v>
      </c>
      <c r="BF1001" s="162"/>
      <c r="BG1001" s="166">
        <f>IF(PMKAFAAPAYER[[#This Row],[ ]]="Payé",PMKAFAAPAYER[[#This Row],[07.05.2025]],0)</f>
        <v>0</v>
      </c>
      <c r="BH1001" s="161"/>
      <c r="BI1001" s="166">
        <f>IF(PMKAFAAPAYER[[#This Row],[ ]]="Payé",PMKAFAAPAYER[[#This Row],[14.05.2025]],0)</f>
        <v>0</v>
      </c>
      <c r="BJ1001" s="161"/>
      <c r="BK1001" s="166">
        <f>IF(PMKAFAAPAYER[[#This Row],[ ]]="Payé",PMKAFAAPAYER[[#This Row],[21.05.2025]],0)</f>
        <v>0</v>
      </c>
      <c r="BL1001" s="161"/>
      <c r="BM1001" s="176">
        <f>IF(PMKAFAAPAYER[[#This Row],[ ]]="Payé",PMKAFAAPAYER[[#This Row],[28.05.2025]],0)</f>
        <v>0</v>
      </c>
      <c r="BN1001" s="17">
        <f t="shared" si="235"/>
        <v>0</v>
      </c>
      <c r="BO1001" s="162"/>
      <c r="BP1001" s="166">
        <f>IF(PMKAFAAPAYER[[#This Row],[ ]]="Payé",PMKAFAAPAYER[[#This Row],[04.06.2025]],0)</f>
        <v>0</v>
      </c>
      <c r="BQ1001" s="161"/>
      <c r="BR1001" s="166">
        <f>IF(PMKAFAAPAYER[[#This Row],[ ]]="Payé",PMKAFAAPAYER[[#This Row],[11.06.2025]],0)</f>
        <v>0</v>
      </c>
      <c r="BS1001" s="161"/>
      <c r="BT1001" s="166">
        <f>IF(PMKAFAAPAYER[[#This Row],[ ]]="Payé",PMKAFAAPAYER[[#This Row],[18.06.2025]],0)</f>
        <v>0</v>
      </c>
      <c r="BU1001" s="161"/>
      <c r="BV1001" s="176">
        <f>IF(PMKAFAAPAYER[[#This Row],[ ]]="Payé",PMKAFAAPAYER[[#This Row],[25.06.2025]],0)</f>
        <v>0</v>
      </c>
      <c r="BW1001" s="18">
        <f t="shared" si="236"/>
        <v>0</v>
      </c>
      <c r="BX1001" s="162"/>
      <c r="BY1001" s="166">
        <f>IF(PMKAFAAPAYER[[#This Row],[ ]]="Payé",PMKAFAAPAYER[[#This Row],[02.07.2025]],0)</f>
        <v>0</v>
      </c>
      <c r="BZ1001" s="161"/>
      <c r="CA1001" s="166">
        <f>IF(PMKAFAAPAYER[[#This Row],[ ]]="Payé",PMKAFAAPAYER[[#This Row],[09.07.2025]],0)</f>
        <v>0</v>
      </c>
      <c r="CB1001" s="161"/>
      <c r="CC1001" s="166">
        <f>IF(PMKAFAAPAYER[[#This Row],[ ]]="Payé",PMKAFAAPAYER[[#This Row],[16.07.2025]],0)</f>
        <v>0</v>
      </c>
      <c r="CD1001" s="161"/>
      <c r="CE1001" s="166">
        <f>IF(PMKAFAAPAYER[[#This Row],[ ]]="Payé",PMKAFAAPAYER[[#This Row],[23.07.2025]],0)</f>
        <v>0</v>
      </c>
      <c r="CF1001" s="161"/>
      <c r="CG1001" s="176">
        <f>IF(PMKAFAAPAYER[[#This Row],[ ]]="Payé",PMKAFAAPAYER[[#This Row],[30.07.2025]],0)</f>
        <v>0</v>
      </c>
      <c r="CH1001" s="17">
        <f t="shared" si="237"/>
        <v>0</v>
      </c>
      <c r="CI1001" s="162"/>
      <c r="CJ1001" s="166">
        <f>IF(PMKAFAAPAYER[[#This Row],[ ]]="Payé",PMKAFAAPAYER[[#This Row],[06.08.2025]],0)</f>
        <v>0</v>
      </c>
      <c r="CK1001" s="161"/>
      <c r="CL1001" s="166">
        <f>IF(PMKAFAAPAYER[[#This Row],[ ]]="Payé",PMKAFAAPAYER[[#This Row],[13.08.2025]],0)</f>
        <v>0</v>
      </c>
      <c r="CM1001" s="161"/>
      <c r="CN1001" s="166">
        <f>IF(PMKAFAAPAYER[[#This Row],[ ]]="Payé",PMKAFAAPAYER[[#This Row],[20.08.2025]],0)</f>
        <v>0</v>
      </c>
      <c r="CO1001" s="161"/>
      <c r="CP1001" s="176">
        <f>IF(PMKAFAAPAYER[[#This Row],[ ]]="Payé",PMKAFAAPAYER[[#This Row],[27.08.2025]],0)</f>
        <v>0</v>
      </c>
      <c r="CQ1001" s="18">
        <f t="shared" si="238"/>
        <v>0</v>
      </c>
      <c r="CR1001" s="162"/>
      <c r="CS1001" s="166">
        <f>IF(PMKAFAAPAYER[[#This Row],[ ]]="Payé",PMKAFAAPAYER[[#This Row],[03.09.2025]],0)</f>
        <v>0</v>
      </c>
      <c r="CT1001" s="161"/>
      <c r="CU1001" s="166">
        <f>IF(PMKAFAAPAYER[[#This Row],[ ]]="Payé",PMKAFAAPAYER[[#This Row],[10.09.2025]],0)</f>
        <v>0</v>
      </c>
      <c r="CV1001" s="161"/>
      <c r="CW1001" s="166">
        <f>IF(PMKAFAAPAYER[[#This Row],[ ]]="Payé",PMKAFAAPAYER[[#This Row],[17.09.2025]],0)</f>
        <v>0</v>
      </c>
      <c r="CX1001" s="161"/>
      <c r="CY1001" s="176">
        <f>IF(PMKAFAAPAYER[[#This Row],[ ]]="Payé",PMKAFAAPAYER[[#This Row],[24.09.2025]],0)</f>
        <v>0</v>
      </c>
      <c r="CZ1001" s="17">
        <f t="shared" si="239"/>
        <v>0</v>
      </c>
      <c r="DA1001" s="162"/>
      <c r="DB1001" s="166">
        <f>IF(PMKAFAAPAYER[[#This Row],[ ]]="Payé",PMKAFAAPAYER[[#This Row],[01.10.2025]],0)</f>
        <v>0</v>
      </c>
      <c r="DC1001" s="161"/>
      <c r="DD1001" s="166">
        <f>IF(PMKAFAAPAYER[[#This Row],[ ]]="Payé",PMKAFAAPAYER[[#This Row],[08.10.2025]],0)</f>
        <v>0</v>
      </c>
      <c r="DE1001" s="161"/>
      <c r="DF1001" s="166">
        <f>IF(PMKAFAAPAYER[[#This Row],[ ]]="Payé",PMKAFAAPAYER[[#This Row],[15.10.2025]],0)</f>
        <v>0</v>
      </c>
      <c r="DG1001" s="161"/>
      <c r="DH1001" s="166">
        <f>IF(PMKAFAAPAYER[[#This Row],[ ]]="Payé",PMKAFAAPAYER[[#This Row],[22.10.2025]],0)</f>
        <v>0</v>
      </c>
      <c r="DI1001" s="161"/>
      <c r="DJ1001" s="176">
        <f>IF(PMKAFAAPAYER[[#This Row],[ ]]="Payé",PMKAFAAPAYER[[#This Row],[29.10.2025]],0)</f>
        <v>0</v>
      </c>
      <c r="DK1001" s="18">
        <f t="shared" si="240"/>
        <v>0</v>
      </c>
      <c r="DL1001" s="162"/>
      <c r="DM1001" s="166">
        <f>IF(PMKAFAAPAYER[[#This Row],[ ]]="Payé",PMKAFAAPAYER[[#This Row],[05.11.2025]],0)</f>
        <v>0</v>
      </c>
      <c r="DN1001" s="161"/>
      <c r="DO1001" s="166">
        <f>IF(PMKAFAAPAYER[[#This Row],[ ]]="Payé",PMKAFAAPAYER[[#This Row],[12.11.2025]],0)</f>
        <v>0</v>
      </c>
      <c r="DP1001" s="161"/>
      <c r="DQ1001" s="166">
        <f>IF(PMKAFAAPAYER[[#This Row],[ ]]="Payé",PMKAFAAPAYER[[#This Row],[19.11.2025]],0)</f>
        <v>0</v>
      </c>
      <c r="DR1001" s="161"/>
      <c r="DS1001" s="176">
        <f>IF(PMKAFAAPAYER[[#This Row],[ ]]="Payé",PMKAFAAPAYER[[#This Row],[26.11.2025]],0)</f>
        <v>0</v>
      </c>
      <c r="DT1001" s="17">
        <f t="shared" si="241"/>
        <v>0</v>
      </c>
      <c r="DU1001" s="162"/>
      <c r="DV1001" s="166">
        <f>IF(PMKAFAAPAYER[[#This Row],[ ]]="Payé",PMKAFAAPAYER[[#This Row],[03.12.2025]],0)</f>
        <v>0</v>
      </c>
      <c r="DW1001" s="161"/>
      <c r="DX1001" s="166">
        <f>IF(PMKAFAAPAYER[[#This Row],[ ]]="Payé",PMKAFAAPAYER[[#This Row],[10.12.2025]],0)</f>
        <v>0</v>
      </c>
      <c r="DY1001" s="161"/>
      <c r="DZ1001" s="166">
        <f>IF(PMKAFAAPAYER[[#This Row],[ ]]="Payé",PMKAFAAPAYER[[#This Row],[17.12.2025]],0)</f>
        <v>0</v>
      </c>
      <c r="EA1001" s="161"/>
      <c r="EB1001" s="166">
        <f>IF(PMKAFAAPAYER[[#This Row],[ ]]="Payé",PMKAFAAPAYER[[#This Row],[24.12.2025]],0)</f>
        <v>0</v>
      </c>
      <c r="EC1001" s="161"/>
      <c r="ED1001" s="176">
        <f>IF(PMKAFAAPAYER[[#This Row],[ ]]="Payé",PMKAFAAPAYER[[#This Row],[31.12.2025]],0)</f>
        <v>0</v>
      </c>
      <c r="EE1001" s="18">
        <f t="shared" si="242"/>
        <v>0</v>
      </c>
      <c r="EF1001" s="11">
        <f t="shared" si="243"/>
        <v>0</v>
      </c>
      <c r="EG1001" s="16">
        <f>+PMKAFAAPAYER[[#This Row],[CHF]]-PMKAFAAPAYER[[#This Row],[T2025]]</f>
        <v>0</v>
      </c>
    </row>
    <row r="1002" spans="1:137" x14ac:dyDescent="0.3">
      <c r="A1002" s="9">
        <f t="shared" si="244"/>
        <v>997</v>
      </c>
      <c r="B1002" s="250"/>
      <c r="C1002" s="251"/>
      <c r="D1002" s="252"/>
      <c r="E1002" s="253"/>
      <c r="F1002" s="265">
        <f t="shared" si="230"/>
        <v>0</v>
      </c>
      <c r="G1002" s="254"/>
      <c r="H1002" s="257"/>
      <c r="I1002" s="256"/>
      <c r="J1002" s="14"/>
      <c r="K1002" s="14"/>
      <c r="L1002" s="14"/>
      <c r="N1002" s="15"/>
      <c r="P1002" s="258"/>
      <c r="Q1002" s="259"/>
      <c r="R1002" s="260"/>
      <c r="S1002" s="166">
        <f>IF(PMKAFAAPAYER[[#This Row],[ ]]="Payé",PMKAFAAPAYER[[#This Row],[02.01.2025]],0)</f>
        <v>0</v>
      </c>
      <c r="T1002" s="234"/>
      <c r="U1002" s="166">
        <f>IF(PMKAFAAPAYER[[#This Row],[ ]]="Payé",PMKAFAAPAYER[[#This Row],[09.01.2025]],0)</f>
        <v>0</v>
      </c>
      <c r="V1002" s="234"/>
      <c r="W1002" s="166">
        <f>IF(PMKAFAAPAYER[[#This Row],[ ]]="Payé",PMKAFAAPAYER[[#This Row],[16.01.2025]],0)</f>
        <v>0</v>
      </c>
      <c r="X1002" s="234"/>
      <c r="Y1002" s="166">
        <f>IF(PMKAFAAPAYER[[#This Row],[ ]]="Payé",PMKAFAAPAYER[[#This Row],[23.01.2025]],0)</f>
        <v>0</v>
      </c>
      <c r="Z1002" s="234"/>
      <c r="AA1002" s="176">
        <f>IF(PMKAFAAPAYER[[#This Row],[ ]]="Payé",PMKAFAAPAYER[[#This Row],[30.01.2025]],0)</f>
        <v>0</v>
      </c>
      <c r="AB1002" s="32">
        <f t="shared" si="231"/>
        <v>0</v>
      </c>
      <c r="AC1002" s="234"/>
      <c r="AD1002" s="166">
        <f>IF(PMKAFAAPAYER[[#This Row],[ ]]="Payé",PMKAFAAPAYER[[#This Row],[06.02.2025]],0)</f>
        <v>0</v>
      </c>
      <c r="AE1002" s="234"/>
      <c r="AF1002" s="166">
        <f>IF(PMKAFAAPAYER[[#This Row],[ ]]="Payé",PMKAFAAPAYER[[#This Row],[13.02.2025]],0)</f>
        <v>0</v>
      </c>
      <c r="AG1002" s="234"/>
      <c r="AH1002" s="166">
        <f>IF(PMKAFAAPAYER[[#This Row],[ ]]="Payé",PMKAFAAPAYER[[#This Row],[20.02.2025]],0)</f>
        <v>0</v>
      </c>
      <c r="AI1002" s="234"/>
      <c r="AJ1002" s="176">
        <f>IF(PMKAFAAPAYER[[#This Row],[ ]]="Payé",PMKAFAAPAYER[[#This Row],[27.02.2025]],0)</f>
        <v>0</v>
      </c>
      <c r="AK1002" s="47">
        <f t="shared" si="232"/>
        <v>0</v>
      </c>
      <c r="AL1002" s="162"/>
      <c r="AM1002" s="166">
        <f>IF(PMKAFAAPAYER[[#This Row],[ ]]="Payé",PMKAFAAPAYER[[#This Row],[05.03.2025]],0)</f>
        <v>0</v>
      </c>
      <c r="AN1002" s="161"/>
      <c r="AO1002" s="166">
        <f>IF(PMKAFAAPAYER[[#This Row],[ ]]="Payé",PMKAFAAPAYER[[#This Row],[12.03.2025]],0)</f>
        <v>0</v>
      </c>
      <c r="AP1002" s="161"/>
      <c r="AQ1002" s="166">
        <f>IF(PMKAFAAPAYER[[#This Row],[ ]]="Payé",PMKAFAAPAYER[[#This Row],[19.03.2025]],0)</f>
        <v>0</v>
      </c>
      <c r="AR1002" s="161"/>
      <c r="AS1002" s="176">
        <f>IF(PMKAFAAPAYER[[#This Row],[ ]]="Payé",PMKAFAAPAYER[[#This Row],[26.03.2025]],0)</f>
        <v>0</v>
      </c>
      <c r="AT1002" s="17">
        <f t="shared" si="233"/>
        <v>0</v>
      </c>
      <c r="AU1002" s="162"/>
      <c r="AV1002" s="166">
        <f>IF(PMKAFAAPAYER[[#This Row],[ ]]="Payé",PMKAFAAPAYER[[#This Row],[02.04.2025]],0)</f>
        <v>0</v>
      </c>
      <c r="AW1002" s="161"/>
      <c r="AX1002" s="166">
        <f>IF(PMKAFAAPAYER[[#This Row],[ ]]="Payé",PMKAFAAPAYER[[#This Row],[09.04.2025]],0)</f>
        <v>0</v>
      </c>
      <c r="AY1002" s="161"/>
      <c r="AZ1002" s="166">
        <f>IF(PMKAFAAPAYER[[#This Row],[ ]]="Payé",PMKAFAAPAYER[[#This Row],[16.04.2025]],0)</f>
        <v>0</v>
      </c>
      <c r="BA1002" s="161"/>
      <c r="BB1002" s="166">
        <f>IF(PMKAFAAPAYER[[#This Row],[ ]]="Payé",PMKAFAAPAYER[[#This Row],[23.04.2025]],0)</f>
        <v>0</v>
      </c>
      <c r="BC1002" s="161"/>
      <c r="BD1002" s="176">
        <f>IF(PMKAFAAPAYER[[#This Row],[ ]]="Payé",PMKAFAAPAYER[[#This Row],[30.04.2025]],0)</f>
        <v>0</v>
      </c>
      <c r="BE1002" s="18">
        <f t="shared" si="234"/>
        <v>0</v>
      </c>
      <c r="BF1002" s="162"/>
      <c r="BG1002" s="166">
        <f>IF(PMKAFAAPAYER[[#This Row],[ ]]="Payé",PMKAFAAPAYER[[#This Row],[07.05.2025]],0)</f>
        <v>0</v>
      </c>
      <c r="BH1002" s="161"/>
      <c r="BI1002" s="166">
        <f>IF(PMKAFAAPAYER[[#This Row],[ ]]="Payé",PMKAFAAPAYER[[#This Row],[14.05.2025]],0)</f>
        <v>0</v>
      </c>
      <c r="BJ1002" s="161"/>
      <c r="BK1002" s="166">
        <f>IF(PMKAFAAPAYER[[#This Row],[ ]]="Payé",PMKAFAAPAYER[[#This Row],[21.05.2025]],0)</f>
        <v>0</v>
      </c>
      <c r="BL1002" s="161"/>
      <c r="BM1002" s="176">
        <f>IF(PMKAFAAPAYER[[#This Row],[ ]]="Payé",PMKAFAAPAYER[[#This Row],[28.05.2025]],0)</f>
        <v>0</v>
      </c>
      <c r="BN1002" s="17">
        <f t="shared" si="235"/>
        <v>0</v>
      </c>
      <c r="BO1002" s="162"/>
      <c r="BP1002" s="166">
        <f>IF(PMKAFAAPAYER[[#This Row],[ ]]="Payé",PMKAFAAPAYER[[#This Row],[04.06.2025]],0)</f>
        <v>0</v>
      </c>
      <c r="BQ1002" s="161"/>
      <c r="BR1002" s="166">
        <f>IF(PMKAFAAPAYER[[#This Row],[ ]]="Payé",PMKAFAAPAYER[[#This Row],[11.06.2025]],0)</f>
        <v>0</v>
      </c>
      <c r="BS1002" s="161"/>
      <c r="BT1002" s="166">
        <f>IF(PMKAFAAPAYER[[#This Row],[ ]]="Payé",PMKAFAAPAYER[[#This Row],[18.06.2025]],0)</f>
        <v>0</v>
      </c>
      <c r="BU1002" s="161"/>
      <c r="BV1002" s="176">
        <f>IF(PMKAFAAPAYER[[#This Row],[ ]]="Payé",PMKAFAAPAYER[[#This Row],[25.06.2025]],0)</f>
        <v>0</v>
      </c>
      <c r="BW1002" s="18">
        <f t="shared" si="236"/>
        <v>0</v>
      </c>
      <c r="BX1002" s="162"/>
      <c r="BY1002" s="166">
        <f>IF(PMKAFAAPAYER[[#This Row],[ ]]="Payé",PMKAFAAPAYER[[#This Row],[02.07.2025]],0)</f>
        <v>0</v>
      </c>
      <c r="BZ1002" s="161"/>
      <c r="CA1002" s="166">
        <f>IF(PMKAFAAPAYER[[#This Row],[ ]]="Payé",PMKAFAAPAYER[[#This Row],[09.07.2025]],0)</f>
        <v>0</v>
      </c>
      <c r="CB1002" s="161"/>
      <c r="CC1002" s="166">
        <f>IF(PMKAFAAPAYER[[#This Row],[ ]]="Payé",PMKAFAAPAYER[[#This Row],[16.07.2025]],0)</f>
        <v>0</v>
      </c>
      <c r="CD1002" s="161"/>
      <c r="CE1002" s="166">
        <f>IF(PMKAFAAPAYER[[#This Row],[ ]]="Payé",PMKAFAAPAYER[[#This Row],[23.07.2025]],0)</f>
        <v>0</v>
      </c>
      <c r="CF1002" s="161"/>
      <c r="CG1002" s="176">
        <f>IF(PMKAFAAPAYER[[#This Row],[ ]]="Payé",PMKAFAAPAYER[[#This Row],[30.07.2025]],0)</f>
        <v>0</v>
      </c>
      <c r="CH1002" s="17">
        <f t="shared" si="237"/>
        <v>0</v>
      </c>
      <c r="CI1002" s="162"/>
      <c r="CJ1002" s="166">
        <f>IF(PMKAFAAPAYER[[#This Row],[ ]]="Payé",PMKAFAAPAYER[[#This Row],[06.08.2025]],0)</f>
        <v>0</v>
      </c>
      <c r="CK1002" s="161"/>
      <c r="CL1002" s="166">
        <f>IF(PMKAFAAPAYER[[#This Row],[ ]]="Payé",PMKAFAAPAYER[[#This Row],[13.08.2025]],0)</f>
        <v>0</v>
      </c>
      <c r="CM1002" s="161"/>
      <c r="CN1002" s="166">
        <f>IF(PMKAFAAPAYER[[#This Row],[ ]]="Payé",PMKAFAAPAYER[[#This Row],[20.08.2025]],0)</f>
        <v>0</v>
      </c>
      <c r="CO1002" s="161"/>
      <c r="CP1002" s="176">
        <f>IF(PMKAFAAPAYER[[#This Row],[ ]]="Payé",PMKAFAAPAYER[[#This Row],[27.08.2025]],0)</f>
        <v>0</v>
      </c>
      <c r="CQ1002" s="18">
        <f t="shared" si="238"/>
        <v>0</v>
      </c>
      <c r="CR1002" s="162"/>
      <c r="CS1002" s="166">
        <f>IF(PMKAFAAPAYER[[#This Row],[ ]]="Payé",PMKAFAAPAYER[[#This Row],[03.09.2025]],0)</f>
        <v>0</v>
      </c>
      <c r="CT1002" s="161"/>
      <c r="CU1002" s="166">
        <f>IF(PMKAFAAPAYER[[#This Row],[ ]]="Payé",PMKAFAAPAYER[[#This Row],[10.09.2025]],0)</f>
        <v>0</v>
      </c>
      <c r="CV1002" s="161"/>
      <c r="CW1002" s="166">
        <f>IF(PMKAFAAPAYER[[#This Row],[ ]]="Payé",PMKAFAAPAYER[[#This Row],[17.09.2025]],0)</f>
        <v>0</v>
      </c>
      <c r="CX1002" s="161"/>
      <c r="CY1002" s="176">
        <f>IF(PMKAFAAPAYER[[#This Row],[ ]]="Payé",PMKAFAAPAYER[[#This Row],[24.09.2025]],0)</f>
        <v>0</v>
      </c>
      <c r="CZ1002" s="17">
        <f t="shared" si="239"/>
        <v>0</v>
      </c>
      <c r="DA1002" s="162"/>
      <c r="DB1002" s="166">
        <f>IF(PMKAFAAPAYER[[#This Row],[ ]]="Payé",PMKAFAAPAYER[[#This Row],[01.10.2025]],0)</f>
        <v>0</v>
      </c>
      <c r="DC1002" s="161"/>
      <c r="DD1002" s="166">
        <f>IF(PMKAFAAPAYER[[#This Row],[ ]]="Payé",PMKAFAAPAYER[[#This Row],[08.10.2025]],0)</f>
        <v>0</v>
      </c>
      <c r="DE1002" s="161"/>
      <c r="DF1002" s="166">
        <f>IF(PMKAFAAPAYER[[#This Row],[ ]]="Payé",PMKAFAAPAYER[[#This Row],[15.10.2025]],0)</f>
        <v>0</v>
      </c>
      <c r="DG1002" s="161"/>
      <c r="DH1002" s="166">
        <f>IF(PMKAFAAPAYER[[#This Row],[ ]]="Payé",PMKAFAAPAYER[[#This Row],[22.10.2025]],0)</f>
        <v>0</v>
      </c>
      <c r="DI1002" s="161"/>
      <c r="DJ1002" s="176">
        <f>IF(PMKAFAAPAYER[[#This Row],[ ]]="Payé",PMKAFAAPAYER[[#This Row],[29.10.2025]],0)</f>
        <v>0</v>
      </c>
      <c r="DK1002" s="18">
        <f t="shared" si="240"/>
        <v>0</v>
      </c>
      <c r="DL1002" s="162"/>
      <c r="DM1002" s="166">
        <f>IF(PMKAFAAPAYER[[#This Row],[ ]]="Payé",PMKAFAAPAYER[[#This Row],[05.11.2025]],0)</f>
        <v>0</v>
      </c>
      <c r="DN1002" s="161"/>
      <c r="DO1002" s="166">
        <f>IF(PMKAFAAPAYER[[#This Row],[ ]]="Payé",PMKAFAAPAYER[[#This Row],[12.11.2025]],0)</f>
        <v>0</v>
      </c>
      <c r="DP1002" s="161"/>
      <c r="DQ1002" s="166">
        <f>IF(PMKAFAAPAYER[[#This Row],[ ]]="Payé",PMKAFAAPAYER[[#This Row],[19.11.2025]],0)</f>
        <v>0</v>
      </c>
      <c r="DR1002" s="161"/>
      <c r="DS1002" s="176">
        <f>IF(PMKAFAAPAYER[[#This Row],[ ]]="Payé",PMKAFAAPAYER[[#This Row],[26.11.2025]],0)</f>
        <v>0</v>
      </c>
      <c r="DT1002" s="17">
        <f t="shared" si="241"/>
        <v>0</v>
      </c>
      <c r="DU1002" s="162"/>
      <c r="DV1002" s="166">
        <f>IF(PMKAFAAPAYER[[#This Row],[ ]]="Payé",PMKAFAAPAYER[[#This Row],[03.12.2025]],0)</f>
        <v>0</v>
      </c>
      <c r="DW1002" s="161"/>
      <c r="DX1002" s="166">
        <f>IF(PMKAFAAPAYER[[#This Row],[ ]]="Payé",PMKAFAAPAYER[[#This Row],[10.12.2025]],0)</f>
        <v>0</v>
      </c>
      <c r="DY1002" s="161"/>
      <c r="DZ1002" s="166">
        <f>IF(PMKAFAAPAYER[[#This Row],[ ]]="Payé",PMKAFAAPAYER[[#This Row],[17.12.2025]],0)</f>
        <v>0</v>
      </c>
      <c r="EA1002" s="161"/>
      <c r="EB1002" s="166">
        <f>IF(PMKAFAAPAYER[[#This Row],[ ]]="Payé",PMKAFAAPAYER[[#This Row],[24.12.2025]],0)</f>
        <v>0</v>
      </c>
      <c r="EC1002" s="161"/>
      <c r="ED1002" s="176">
        <f>IF(PMKAFAAPAYER[[#This Row],[ ]]="Payé",PMKAFAAPAYER[[#This Row],[31.12.2025]],0)</f>
        <v>0</v>
      </c>
      <c r="EE1002" s="18">
        <f t="shared" si="242"/>
        <v>0</v>
      </c>
      <c r="EF1002" s="11">
        <f t="shared" si="243"/>
        <v>0</v>
      </c>
      <c r="EG1002" s="16">
        <f>+PMKAFAAPAYER[[#This Row],[CHF]]-PMKAFAAPAYER[[#This Row],[T2025]]</f>
        <v>0</v>
      </c>
    </row>
    <row r="1003" spans="1:137" x14ac:dyDescent="0.3">
      <c r="A1003" s="9">
        <f t="shared" si="244"/>
        <v>998</v>
      </c>
      <c r="B1003" s="250"/>
      <c r="C1003" s="251"/>
      <c r="D1003" s="252"/>
      <c r="E1003" s="253"/>
      <c r="F1003" s="265">
        <f t="shared" si="230"/>
        <v>0</v>
      </c>
      <c r="G1003" s="254"/>
      <c r="H1003" s="257"/>
      <c r="I1003" s="256"/>
      <c r="J1003" s="14"/>
      <c r="K1003" s="14"/>
      <c r="L1003" s="14"/>
      <c r="N1003" s="15"/>
      <c r="P1003" s="258"/>
      <c r="Q1003" s="259"/>
      <c r="R1003" s="260"/>
      <c r="S1003" s="166">
        <f>IF(PMKAFAAPAYER[[#This Row],[ ]]="Payé",PMKAFAAPAYER[[#This Row],[02.01.2025]],0)</f>
        <v>0</v>
      </c>
      <c r="T1003" s="234"/>
      <c r="U1003" s="166">
        <f>IF(PMKAFAAPAYER[[#This Row],[ ]]="Payé",PMKAFAAPAYER[[#This Row],[09.01.2025]],0)</f>
        <v>0</v>
      </c>
      <c r="V1003" s="234"/>
      <c r="W1003" s="166">
        <f>IF(PMKAFAAPAYER[[#This Row],[ ]]="Payé",PMKAFAAPAYER[[#This Row],[16.01.2025]],0)</f>
        <v>0</v>
      </c>
      <c r="X1003" s="234"/>
      <c r="Y1003" s="166">
        <f>IF(PMKAFAAPAYER[[#This Row],[ ]]="Payé",PMKAFAAPAYER[[#This Row],[23.01.2025]],0)</f>
        <v>0</v>
      </c>
      <c r="Z1003" s="234"/>
      <c r="AA1003" s="176">
        <f>IF(PMKAFAAPAYER[[#This Row],[ ]]="Payé",PMKAFAAPAYER[[#This Row],[30.01.2025]],0)</f>
        <v>0</v>
      </c>
      <c r="AB1003" s="32">
        <f t="shared" si="231"/>
        <v>0</v>
      </c>
      <c r="AC1003" s="234"/>
      <c r="AD1003" s="166">
        <f>IF(PMKAFAAPAYER[[#This Row],[ ]]="Payé",PMKAFAAPAYER[[#This Row],[06.02.2025]],0)</f>
        <v>0</v>
      </c>
      <c r="AE1003" s="234"/>
      <c r="AF1003" s="166">
        <f>IF(PMKAFAAPAYER[[#This Row],[ ]]="Payé",PMKAFAAPAYER[[#This Row],[13.02.2025]],0)</f>
        <v>0</v>
      </c>
      <c r="AG1003" s="234"/>
      <c r="AH1003" s="166">
        <f>IF(PMKAFAAPAYER[[#This Row],[ ]]="Payé",PMKAFAAPAYER[[#This Row],[20.02.2025]],0)</f>
        <v>0</v>
      </c>
      <c r="AI1003" s="234"/>
      <c r="AJ1003" s="176">
        <f>IF(PMKAFAAPAYER[[#This Row],[ ]]="Payé",PMKAFAAPAYER[[#This Row],[27.02.2025]],0)</f>
        <v>0</v>
      </c>
      <c r="AK1003" s="47">
        <f t="shared" si="232"/>
        <v>0</v>
      </c>
      <c r="AL1003" s="162"/>
      <c r="AM1003" s="166">
        <f>IF(PMKAFAAPAYER[[#This Row],[ ]]="Payé",PMKAFAAPAYER[[#This Row],[05.03.2025]],0)</f>
        <v>0</v>
      </c>
      <c r="AN1003" s="161"/>
      <c r="AO1003" s="166">
        <f>IF(PMKAFAAPAYER[[#This Row],[ ]]="Payé",PMKAFAAPAYER[[#This Row],[12.03.2025]],0)</f>
        <v>0</v>
      </c>
      <c r="AP1003" s="161"/>
      <c r="AQ1003" s="166">
        <f>IF(PMKAFAAPAYER[[#This Row],[ ]]="Payé",PMKAFAAPAYER[[#This Row],[19.03.2025]],0)</f>
        <v>0</v>
      </c>
      <c r="AR1003" s="161"/>
      <c r="AS1003" s="176">
        <f>IF(PMKAFAAPAYER[[#This Row],[ ]]="Payé",PMKAFAAPAYER[[#This Row],[26.03.2025]],0)</f>
        <v>0</v>
      </c>
      <c r="AT1003" s="17">
        <f t="shared" si="233"/>
        <v>0</v>
      </c>
      <c r="AU1003" s="162"/>
      <c r="AV1003" s="166">
        <f>IF(PMKAFAAPAYER[[#This Row],[ ]]="Payé",PMKAFAAPAYER[[#This Row],[02.04.2025]],0)</f>
        <v>0</v>
      </c>
      <c r="AW1003" s="161"/>
      <c r="AX1003" s="166">
        <f>IF(PMKAFAAPAYER[[#This Row],[ ]]="Payé",PMKAFAAPAYER[[#This Row],[09.04.2025]],0)</f>
        <v>0</v>
      </c>
      <c r="AY1003" s="161"/>
      <c r="AZ1003" s="166">
        <f>IF(PMKAFAAPAYER[[#This Row],[ ]]="Payé",PMKAFAAPAYER[[#This Row],[16.04.2025]],0)</f>
        <v>0</v>
      </c>
      <c r="BA1003" s="161"/>
      <c r="BB1003" s="166">
        <f>IF(PMKAFAAPAYER[[#This Row],[ ]]="Payé",PMKAFAAPAYER[[#This Row],[23.04.2025]],0)</f>
        <v>0</v>
      </c>
      <c r="BC1003" s="161"/>
      <c r="BD1003" s="176">
        <f>IF(PMKAFAAPAYER[[#This Row],[ ]]="Payé",PMKAFAAPAYER[[#This Row],[30.04.2025]],0)</f>
        <v>0</v>
      </c>
      <c r="BE1003" s="18">
        <f t="shared" si="234"/>
        <v>0</v>
      </c>
      <c r="BF1003" s="162"/>
      <c r="BG1003" s="166">
        <f>IF(PMKAFAAPAYER[[#This Row],[ ]]="Payé",PMKAFAAPAYER[[#This Row],[07.05.2025]],0)</f>
        <v>0</v>
      </c>
      <c r="BH1003" s="161"/>
      <c r="BI1003" s="166">
        <f>IF(PMKAFAAPAYER[[#This Row],[ ]]="Payé",PMKAFAAPAYER[[#This Row],[14.05.2025]],0)</f>
        <v>0</v>
      </c>
      <c r="BJ1003" s="161"/>
      <c r="BK1003" s="166">
        <f>IF(PMKAFAAPAYER[[#This Row],[ ]]="Payé",PMKAFAAPAYER[[#This Row],[21.05.2025]],0)</f>
        <v>0</v>
      </c>
      <c r="BL1003" s="161"/>
      <c r="BM1003" s="176">
        <f>IF(PMKAFAAPAYER[[#This Row],[ ]]="Payé",PMKAFAAPAYER[[#This Row],[28.05.2025]],0)</f>
        <v>0</v>
      </c>
      <c r="BN1003" s="17">
        <f t="shared" si="235"/>
        <v>0</v>
      </c>
      <c r="BO1003" s="162"/>
      <c r="BP1003" s="166">
        <f>IF(PMKAFAAPAYER[[#This Row],[ ]]="Payé",PMKAFAAPAYER[[#This Row],[04.06.2025]],0)</f>
        <v>0</v>
      </c>
      <c r="BQ1003" s="161"/>
      <c r="BR1003" s="166">
        <f>IF(PMKAFAAPAYER[[#This Row],[ ]]="Payé",PMKAFAAPAYER[[#This Row],[11.06.2025]],0)</f>
        <v>0</v>
      </c>
      <c r="BS1003" s="161"/>
      <c r="BT1003" s="166">
        <f>IF(PMKAFAAPAYER[[#This Row],[ ]]="Payé",PMKAFAAPAYER[[#This Row],[18.06.2025]],0)</f>
        <v>0</v>
      </c>
      <c r="BU1003" s="161"/>
      <c r="BV1003" s="176">
        <f>IF(PMKAFAAPAYER[[#This Row],[ ]]="Payé",PMKAFAAPAYER[[#This Row],[25.06.2025]],0)</f>
        <v>0</v>
      </c>
      <c r="BW1003" s="18">
        <f t="shared" si="236"/>
        <v>0</v>
      </c>
      <c r="BX1003" s="162"/>
      <c r="BY1003" s="166">
        <f>IF(PMKAFAAPAYER[[#This Row],[ ]]="Payé",PMKAFAAPAYER[[#This Row],[02.07.2025]],0)</f>
        <v>0</v>
      </c>
      <c r="BZ1003" s="161"/>
      <c r="CA1003" s="166">
        <f>IF(PMKAFAAPAYER[[#This Row],[ ]]="Payé",PMKAFAAPAYER[[#This Row],[09.07.2025]],0)</f>
        <v>0</v>
      </c>
      <c r="CB1003" s="161"/>
      <c r="CC1003" s="166">
        <f>IF(PMKAFAAPAYER[[#This Row],[ ]]="Payé",PMKAFAAPAYER[[#This Row],[16.07.2025]],0)</f>
        <v>0</v>
      </c>
      <c r="CD1003" s="161"/>
      <c r="CE1003" s="166">
        <f>IF(PMKAFAAPAYER[[#This Row],[ ]]="Payé",PMKAFAAPAYER[[#This Row],[23.07.2025]],0)</f>
        <v>0</v>
      </c>
      <c r="CF1003" s="161"/>
      <c r="CG1003" s="176">
        <f>IF(PMKAFAAPAYER[[#This Row],[ ]]="Payé",PMKAFAAPAYER[[#This Row],[30.07.2025]],0)</f>
        <v>0</v>
      </c>
      <c r="CH1003" s="17">
        <f t="shared" si="237"/>
        <v>0</v>
      </c>
      <c r="CI1003" s="162"/>
      <c r="CJ1003" s="166">
        <f>IF(PMKAFAAPAYER[[#This Row],[ ]]="Payé",PMKAFAAPAYER[[#This Row],[06.08.2025]],0)</f>
        <v>0</v>
      </c>
      <c r="CK1003" s="161"/>
      <c r="CL1003" s="166">
        <f>IF(PMKAFAAPAYER[[#This Row],[ ]]="Payé",PMKAFAAPAYER[[#This Row],[13.08.2025]],0)</f>
        <v>0</v>
      </c>
      <c r="CM1003" s="161"/>
      <c r="CN1003" s="166">
        <f>IF(PMKAFAAPAYER[[#This Row],[ ]]="Payé",PMKAFAAPAYER[[#This Row],[20.08.2025]],0)</f>
        <v>0</v>
      </c>
      <c r="CO1003" s="161"/>
      <c r="CP1003" s="176">
        <f>IF(PMKAFAAPAYER[[#This Row],[ ]]="Payé",PMKAFAAPAYER[[#This Row],[27.08.2025]],0)</f>
        <v>0</v>
      </c>
      <c r="CQ1003" s="18">
        <f t="shared" si="238"/>
        <v>0</v>
      </c>
      <c r="CR1003" s="162"/>
      <c r="CS1003" s="166">
        <f>IF(PMKAFAAPAYER[[#This Row],[ ]]="Payé",PMKAFAAPAYER[[#This Row],[03.09.2025]],0)</f>
        <v>0</v>
      </c>
      <c r="CT1003" s="161"/>
      <c r="CU1003" s="166">
        <f>IF(PMKAFAAPAYER[[#This Row],[ ]]="Payé",PMKAFAAPAYER[[#This Row],[10.09.2025]],0)</f>
        <v>0</v>
      </c>
      <c r="CV1003" s="161"/>
      <c r="CW1003" s="166">
        <f>IF(PMKAFAAPAYER[[#This Row],[ ]]="Payé",PMKAFAAPAYER[[#This Row],[17.09.2025]],0)</f>
        <v>0</v>
      </c>
      <c r="CX1003" s="161"/>
      <c r="CY1003" s="176">
        <f>IF(PMKAFAAPAYER[[#This Row],[ ]]="Payé",PMKAFAAPAYER[[#This Row],[24.09.2025]],0)</f>
        <v>0</v>
      </c>
      <c r="CZ1003" s="17">
        <f t="shared" si="239"/>
        <v>0</v>
      </c>
      <c r="DA1003" s="162"/>
      <c r="DB1003" s="166">
        <f>IF(PMKAFAAPAYER[[#This Row],[ ]]="Payé",PMKAFAAPAYER[[#This Row],[01.10.2025]],0)</f>
        <v>0</v>
      </c>
      <c r="DC1003" s="161"/>
      <c r="DD1003" s="166">
        <f>IF(PMKAFAAPAYER[[#This Row],[ ]]="Payé",PMKAFAAPAYER[[#This Row],[08.10.2025]],0)</f>
        <v>0</v>
      </c>
      <c r="DE1003" s="161"/>
      <c r="DF1003" s="166">
        <f>IF(PMKAFAAPAYER[[#This Row],[ ]]="Payé",PMKAFAAPAYER[[#This Row],[15.10.2025]],0)</f>
        <v>0</v>
      </c>
      <c r="DG1003" s="161"/>
      <c r="DH1003" s="166">
        <f>IF(PMKAFAAPAYER[[#This Row],[ ]]="Payé",PMKAFAAPAYER[[#This Row],[22.10.2025]],0)</f>
        <v>0</v>
      </c>
      <c r="DI1003" s="161"/>
      <c r="DJ1003" s="176">
        <f>IF(PMKAFAAPAYER[[#This Row],[ ]]="Payé",PMKAFAAPAYER[[#This Row],[29.10.2025]],0)</f>
        <v>0</v>
      </c>
      <c r="DK1003" s="18">
        <f t="shared" si="240"/>
        <v>0</v>
      </c>
      <c r="DL1003" s="162"/>
      <c r="DM1003" s="166">
        <f>IF(PMKAFAAPAYER[[#This Row],[ ]]="Payé",PMKAFAAPAYER[[#This Row],[05.11.2025]],0)</f>
        <v>0</v>
      </c>
      <c r="DN1003" s="161"/>
      <c r="DO1003" s="166">
        <f>IF(PMKAFAAPAYER[[#This Row],[ ]]="Payé",PMKAFAAPAYER[[#This Row],[12.11.2025]],0)</f>
        <v>0</v>
      </c>
      <c r="DP1003" s="161"/>
      <c r="DQ1003" s="166">
        <f>IF(PMKAFAAPAYER[[#This Row],[ ]]="Payé",PMKAFAAPAYER[[#This Row],[19.11.2025]],0)</f>
        <v>0</v>
      </c>
      <c r="DR1003" s="161"/>
      <c r="DS1003" s="176">
        <f>IF(PMKAFAAPAYER[[#This Row],[ ]]="Payé",PMKAFAAPAYER[[#This Row],[26.11.2025]],0)</f>
        <v>0</v>
      </c>
      <c r="DT1003" s="17">
        <f t="shared" si="241"/>
        <v>0</v>
      </c>
      <c r="DU1003" s="162"/>
      <c r="DV1003" s="166">
        <f>IF(PMKAFAAPAYER[[#This Row],[ ]]="Payé",PMKAFAAPAYER[[#This Row],[03.12.2025]],0)</f>
        <v>0</v>
      </c>
      <c r="DW1003" s="161"/>
      <c r="DX1003" s="166">
        <f>IF(PMKAFAAPAYER[[#This Row],[ ]]="Payé",PMKAFAAPAYER[[#This Row],[10.12.2025]],0)</f>
        <v>0</v>
      </c>
      <c r="DY1003" s="161"/>
      <c r="DZ1003" s="166">
        <f>IF(PMKAFAAPAYER[[#This Row],[ ]]="Payé",PMKAFAAPAYER[[#This Row],[17.12.2025]],0)</f>
        <v>0</v>
      </c>
      <c r="EA1003" s="161"/>
      <c r="EB1003" s="166">
        <f>IF(PMKAFAAPAYER[[#This Row],[ ]]="Payé",PMKAFAAPAYER[[#This Row],[24.12.2025]],0)</f>
        <v>0</v>
      </c>
      <c r="EC1003" s="161"/>
      <c r="ED1003" s="176">
        <f>IF(PMKAFAAPAYER[[#This Row],[ ]]="Payé",PMKAFAAPAYER[[#This Row],[31.12.2025]],0)</f>
        <v>0</v>
      </c>
      <c r="EE1003" s="18">
        <f t="shared" si="242"/>
        <v>0</v>
      </c>
      <c r="EF1003" s="11">
        <f t="shared" si="243"/>
        <v>0</v>
      </c>
      <c r="EG1003" s="16">
        <f>+PMKAFAAPAYER[[#This Row],[CHF]]-PMKAFAAPAYER[[#This Row],[T2025]]</f>
        <v>0</v>
      </c>
    </row>
    <row r="1004" spans="1:137" x14ac:dyDescent="0.3">
      <c r="A1004" s="9">
        <f t="shared" si="244"/>
        <v>999</v>
      </c>
      <c r="B1004" s="250"/>
      <c r="C1004" s="251"/>
      <c r="D1004" s="252"/>
      <c r="E1004" s="253"/>
      <c r="F1004" s="265">
        <f t="shared" si="230"/>
        <v>0</v>
      </c>
      <c r="G1004" s="254"/>
      <c r="H1004" s="257"/>
      <c r="I1004" s="256"/>
      <c r="J1004" s="14"/>
      <c r="K1004" s="14"/>
      <c r="L1004" s="14"/>
      <c r="N1004" s="15"/>
      <c r="P1004" s="258"/>
      <c r="Q1004" s="259"/>
      <c r="R1004" s="260"/>
      <c r="S1004" s="166">
        <f>IF(PMKAFAAPAYER[[#This Row],[ ]]="Payé",PMKAFAAPAYER[[#This Row],[02.01.2025]],0)</f>
        <v>0</v>
      </c>
      <c r="T1004" s="234"/>
      <c r="U1004" s="166">
        <f>IF(PMKAFAAPAYER[[#This Row],[ ]]="Payé",PMKAFAAPAYER[[#This Row],[09.01.2025]],0)</f>
        <v>0</v>
      </c>
      <c r="V1004" s="234"/>
      <c r="W1004" s="166">
        <f>IF(PMKAFAAPAYER[[#This Row],[ ]]="Payé",PMKAFAAPAYER[[#This Row],[16.01.2025]],0)</f>
        <v>0</v>
      </c>
      <c r="X1004" s="234"/>
      <c r="Y1004" s="166">
        <f>IF(PMKAFAAPAYER[[#This Row],[ ]]="Payé",PMKAFAAPAYER[[#This Row],[23.01.2025]],0)</f>
        <v>0</v>
      </c>
      <c r="Z1004" s="234"/>
      <c r="AA1004" s="176">
        <f>IF(PMKAFAAPAYER[[#This Row],[ ]]="Payé",PMKAFAAPAYER[[#This Row],[30.01.2025]],0)</f>
        <v>0</v>
      </c>
      <c r="AB1004" s="32">
        <f t="shared" si="231"/>
        <v>0</v>
      </c>
      <c r="AC1004" s="234"/>
      <c r="AD1004" s="166">
        <f>IF(PMKAFAAPAYER[[#This Row],[ ]]="Payé",PMKAFAAPAYER[[#This Row],[06.02.2025]],0)</f>
        <v>0</v>
      </c>
      <c r="AE1004" s="234"/>
      <c r="AF1004" s="166">
        <f>IF(PMKAFAAPAYER[[#This Row],[ ]]="Payé",PMKAFAAPAYER[[#This Row],[13.02.2025]],0)</f>
        <v>0</v>
      </c>
      <c r="AG1004" s="234"/>
      <c r="AH1004" s="166">
        <f>IF(PMKAFAAPAYER[[#This Row],[ ]]="Payé",PMKAFAAPAYER[[#This Row],[20.02.2025]],0)</f>
        <v>0</v>
      </c>
      <c r="AI1004" s="234"/>
      <c r="AJ1004" s="176">
        <f>IF(PMKAFAAPAYER[[#This Row],[ ]]="Payé",PMKAFAAPAYER[[#This Row],[27.02.2025]],0)</f>
        <v>0</v>
      </c>
      <c r="AK1004" s="47">
        <f t="shared" si="232"/>
        <v>0</v>
      </c>
      <c r="AL1004" s="162"/>
      <c r="AM1004" s="166">
        <f>IF(PMKAFAAPAYER[[#This Row],[ ]]="Payé",PMKAFAAPAYER[[#This Row],[05.03.2025]],0)</f>
        <v>0</v>
      </c>
      <c r="AN1004" s="161"/>
      <c r="AO1004" s="166">
        <f>IF(PMKAFAAPAYER[[#This Row],[ ]]="Payé",PMKAFAAPAYER[[#This Row],[12.03.2025]],0)</f>
        <v>0</v>
      </c>
      <c r="AP1004" s="161"/>
      <c r="AQ1004" s="166">
        <f>IF(PMKAFAAPAYER[[#This Row],[ ]]="Payé",PMKAFAAPAYER[[#This Row],[19.03.2025]],0)</f>
        <v>0</v>
      </c>
      <c r="AR1004" s="161"/>
      <c r="AS1004" s="176">
        <f>IF(PMKAFAAPAYER[[#This Row],[ ]]="Payé",PMKAFAAPAYER[[#This Row],[26.03.2025]],0)</f>
        <v>0</v>
      </c>
      <c r="AT1004" s="17">
        <f t="shared" si="233"/>
        <v>0</v>
      </c>
      <c r="AU1004" s="162"/>
      <c r="AV1004" s="166">
        <f>IF(PMKAFAAPAYER[[#This Row],[ ]]="Payé",PMKAFAAPAYER[[#This Row],[02.04.2025]],0)</f>
        <v>0</v>
      </c>
      <c r="AW1004" s="161"/>
      <c r="AX1004" s="166">
        <f>IF(PMKAFAAPAYER[[#This Row],[ ]]="Payé",PMKAFAAPAYER[[#This Row],[09.04.2025]],0)</f>
        <v>0</v>
      </c>
      <c r="AY1004" s="161"/>
      <c r="AZ1004" s="166">
        <f>IF(PMKAFAAPAYER[[#This Row],[ ]]="Payé",PMKAFAAPAYER[[#This Row],[16.04.2025]],0)</f>
        <v>0</v>
      </c>
      <c r="BA1004" s="161"/>
      <c r="BB1004" s="166">
        <f>IF(PMKAFAAPAYER[[#This Row],[ ]]="Payé",PMKAFAAPAYER[[#This Row],[23.04.2025]],0)</f>
        <v>0</v>
      </c>
      <c r="BC1004" s="161"/>
      <c r="BD1004" s="176">
        <f>IF(PMKAFAAPAYER[[#This Row],[ ]]="Payé",PMKAFAAPAYER[[#This Row],[30.04.2025]],0)</f>
        <v>0</v>
      </c>
      <c r="BE1004" s="18">
        <f t="shared" si="234"/>
        <v>0</v>
      </c>
      <c r="BF1004" s="162"/>
      <c r="BG1004" s="166">
        <f>IF(PMKAFAAPAYER[[#This Row],[ ]]="Payé",PMKAFAAPAYER[[#This Row],[07.05.2025]],0)</f>
        <v>0</v>
      </c>
      <c r="BH1004" s="161"/>
      <c r="BI1004" s="166">
        <f>IF(PMKAFAAPAYER[[#This Row],[ ]]="Payé",PMKAFAAPAYER[[#This Row],[14.05.2025]],0)</f>
        <v>0</v>
      </c>
      <c r="BJ1004" s="161"/>
      <c r="BK1004" s="166">
        <f>IF(PMKAFAAPAYER[[#This Row],[ ]]="Payé",PMKAFAAPAYER[[#This Row],[21.05.2025]],0)</f>
        <v>0</v>
      </c>
      <c r="BL1004" s="161"/>
      <c r="BM1004" s="176">
        <f>IF(PMKAFAAPAYER[[#This Row],[ ]]="Payé",PMKAFAAPAYER[[#This Row],[28.05.2025]],0)</f>
        <v>0</v>
      </c>
      <c r="BN1004" s="17">
        <f t="shared" si="235"/>
        <v>0</v>
      </c>
      <c r="BO1004" s="162"/>
      <c r="BP1004" s="166">
        <f>IF(PMKAFAAPAYER[[#This Row],[ ]]="Payé",PMKAFAAPAYER[[#This Row],[04.06.2025]],0)</f>
        <v>0</v>
      </c>
      <c r="BQ1004" s="161"/>
      <c r="BR1004" s="166">
        <f>IF(PMKAFAAPAYER[[#This Row],[ ]]="Payé",PMKAFAAPAYER[[#This Row],[11.06.2025]],0)</f>
        <v>0</v>
      </c>
      <c r="BS1004" s="161"/>
      <c r="BT1004" s="166">
        <f>IF(PMKAFAAPAYER[[#This Row],[ ]]="Payé",PMKAFAAPAYER[[#This Row],[18.06.2025]],0)</f>
        <v>0</v>
      </c>
      <c r="BU1004" s="161"/>
      <c r="BV1004" s="176">
        <f>IF(PMKAFAAPAYER[[#This Row],[ ]]="Payé",PMKAFAAPAYER[[#This Row],[25.06.2025]],0)</f>
        <v>0</v>
      </c>
      <c r="BW1004" s="18">
        <f t="shared" si="236"/>
        <v>0</v>
      </c>
      <c r="BX1004" s="162"/>
      <c r="BY1004" s="166">
        <f>IF(PMKAFAAPAYER[[#This Row],[ ]]="Payé",PMKAFAAPAYER[[#This Row],[02.07.2025]],0)</f>
        <v>0</v>
      </c>
      <c r="BZ1004" s="161"/>
      <c r="CA1004" s="166">
        <f>IF(PMKAFAAPAYER[[#This Row],[ ]]="Payé",PMKAFAAPAYER[[#This Row],[09.07.2025]],0)</f>
        <v>0</v>
      </c>
      <c r="CB1004" s="161"/>
      <c r="CC1004" s="166">
        <f>IF(PMKAFAAPAYER[[#This Row],[ ]]="Payé",PMKAFAAPAYER[[#This Row],[16.07.2025]],0)</f>
        <v>0</v>
      </c>
      <c r="CD1004" s="161"/>
      <c r="CE1004" s="166">
        <f>IF(PMKAFAAPAYER[[#This Row],[ ]]="Payé",PMKAFAAPAYER[[#This Row],[23.07.2025]],0)</f>
        <v>0</v>
      </c>
      <c r="CF1004" s="161"/>
      <c r="CG1004" s="176">
        <f>IF(PMKAFAAPAYER[[#This Row],[ ]]="Payé",PMKAFAAPAYER[[#This Row],[30.07.2025]],0)</f>
        <v>0</v>
      </c>
      <c r="CH1004" s="17">
        <f t="shared" si="237"/>
        <v>0</v>
      </c>
      <c r="CI1004" s="162"/>
      <c r="CJ1004" s="166">
        <f>IF(PMKAFAAPAYER[[#This Row],[ ]]="Payé",PMKAFAAPAYER[[#This Row],[06.08.2025]],0)</f>
        <v>0</v>
      </c>
      <c r="CK1004" s="161"/>
      <c r="CL1004" s="166">
        <f>IF(PMKAFAAPAYER[[#This Row],[ ]]="Payé",PMKAFAAPAYER[[#This Row],[13.08.2025]],0)</f>
        <v>0</v>
      </c>
      <c r="CM1004" s="161"/>
      <c r="CN1004" s="166">
        <f>IF(PMKAFAAPAYER[[#This Row],[ ]]="Payé",PMKAFAAPAYER[[#This Row],[20.08.2025]],0)</f>
        <v>0</v>
      </c>
      <c r="CO1004" s="161"/>
      <c r="CP1004" s="176">
        <f>IF(PMKAFAAPAYER[[#This Row],[ ]]="Payé",PMKAFAAPAYER[[#This Row],[27.08.2025]],0)</f>
        <v>0</v>
      </c>
      <c r="CQ1004" s="18">
        <f t="shared" si="238"/>
        <v>0</v>
      </c>
      <c r="CR1004" s="162"/>
      <c r="CS1004" s="166">
        <f>IF(PMKAFAAPAYER[[#This Row],[ ]]="Payé",PMKAFAAPAYER[[#This Row],[03.09.2025]],0)</f>
        <v>0</v>
      </c>
      <c r="CT1004" s="161"/>
      <c r="CU1004" s="166">
        <f>IF(PMKAFAAPAYER[[#This Row],[ ]]="Payé",PMKAFAAPAYER[[#This Row],[10.09.2025]],0)</f>
        <v>0</v>
      </c>
      <c r="CV1004" s="161"/>
      <c r="CW1004" s="166">
        <f>IF(PMKAFAAPAYER[[#This Row],[ ]]="Payé",PMKAFAAPAYER[[#This Row],[17.09.2025]],0)</f>
        <v>0</v>
      </c>
      <c r="CX1004" s="161"/>
      <c r="CY1004" s="176">
        <f>IF(PMKAFAAPAYER[[#This Row],[ ]]="Payé",PMKAFAAPAYER[[#This Row],[24.09.2025]],0)</f>
        <v>0</v>
      </c>
      <c r="CZ1004" s="17">
        <f t="shared" si="239"/>
        <v>0</v>
      </c>
      <c r="DA1004" s="162"/>
      <c r="DB1004" s="166">
        <f>IF(PMKAFAAPAYER[[#This Row],[ ]]="Payé",PMKAFAAPAYER[[#This Row],[01.10.2025]],0)</f>
        <v>0</v>
      </c>
      <c r="DC1004" s="161"/>
      <c r="DD1004" s="166">
        <f>IF(PMKAFAAPAYER[[#This Row],[ ]]="Payé",PMKAFAAPAYER[[#This Row],[08.10.2025]],0)</f>
        <v>0</v>
      </c>
      <c r="DE1004" s="161"/>
      <c r="DF1004" s="166">
        <f>IF(PMKAFAAPAYER[[#This Row],[ ]]="Payé",PMKAFAAPAYER[[#This Row],[15.10.2025]],0)</f>
        <v>0</v>
      </c>
      <c r="DG1004" s="161"/>
      <c r="DH1004" s="166">
        <f>IF(PMKAFAAPAYER[[#This Row],[ ]]="Payé",PMKAFAAPAYER[[#This Row],[22.10.2025]],0)</f>
        <v>0</v>
      </c>
      <c r="DI1004" s="161"/>
      <c r="DJ1004" s="176">
        <f>IF(PMKAFAAPAYER[[#This Row],[ ]]="Payé",PMKAFAAPAYER[[#This Row],[29.10.2025]],0)</f>
        <v>0</v>
      </c>
      <c r="DK1004" s="18">
        <f t="shared" si="240"/>
        <v>0</v>
      </c>
      <c r="DL1004" s="162"/>
      <c r="DM1004" s="166">
        <f>IF(PMKAFAAPAYER[[#This Row],[ ]]="Payé",PMKAFAAPAYER[[#This Row],[05.11.2025]],0)</f>
        <v>0</v>
      </c>
      <c r="DN1004" s="161"/>
      <c r="DO1004" s="166">
        <f>IF(PMKAFAAPAYER[[#This Row],[ ]]="Payé",PMKAFAAPAYER[[#This Row],[12.11.2025]],0)</f>
        <v>0</v>
      </c>
      <c r="DP1004" s="161"/>
      <c r="DQ1004" s="166">
        <f>IF(PMKAFAAPAYER[[#This Row],[ ]]="Payé",PMKAFAAPAYER[[#This Row],[19.11.2025]],0)</f>
        <v>0</v>
      </c>
      <c r="DR1004" s="161"/>
      <c r="DS1004" s="176">
        <f>IF(PMKAFAAPAYER[[#This Row],[ ]]="Payé",PMKAFAAPAYER[[#This Row],[26.11.2025]],0)</f>
        <v>0</v>
      </c>
      <c r="DT1004" s="17">
        <f t="shared" si="241"/>
        <v>0</v>
      </c>
      <c r="DU1004" s="162"/>
      <c r="DV1004" s="166">
        <f>IF(PMKAFAAPAYER[[#This Row],[ ]]="Payé",PMKAFAAPAYER[[#This Row],[03.12.2025]],0)</f>
        <v>0</v>
      </c>
      <c r="DW1004" s="161"/>
      <c r="DX1004" s="166">
        <f>IF(PMKAFAAPAYER[[#This Row],[ ]]="Payé",PMKAFAAPAYER[[#This Row],[10.12.2025]],0)</f>
        <v>0</v>
      </c>
      <c r="DY1004" s="161"/>
      <c r="DZ1004" s="166">
        <f>IF(PMKAFAAPAYER[[#This Row],[ ]]="Payé",PMKAFAAPAYER[[#This Row],[17.12.2025]],0)</f>
        <v>0</v>
      </c>
      <c r="EA1004" s="161"/>
      <c r="EB1004" s="166">
        <f>IF(PMKAFAAPAYER[[#This Row],[ ]]="Payé",PMKAFAAPAYER[[#This Row],[24.12.2025]],0)</f>
        <v>0</v>
      </c>
      <c r="EC1004" s="161"/>
      <c r="ED1004" s="176">
        <f>IF(PMKAFAAPAYER[[#This Row],[ ]]="Payé",PMKAFAAPAYER[[#This Row],[31.12.2025]],0)</f>
        <v>0</v>
      </c>
      <c r="EE1004" s="18">
        <f t="shared" si="242"/>
        <v>0</v>
      </c>
      <c r="EF1004" s="11">
        <f t="shared" si="243"/>
        <v>0</v>
      </c>
      <c r="EG1004" s="16">
        <f>+PMKAFAAPAYER[[#This Row],[CHF]]-PMKAFAAPAYER[[#This Row],[T2025]]</f>
        <v>0</v>
      </c>
    </row>
    <row r="1005" spans="1:137" x14ac:dyDescent="0.3">
      <c r="A1005" s="9">
        <f t="shared" si="244"/>
        <v>1000</v>
      </c>
      <c r="B1005" s="250"/>
      <c r="C1005" s="251"/>
      <c r="D1005" s="252"/>
      <c r="E1005" s="253"/>
      <c r="F1005" s="265">
        <f t="shared" ref="F1005:F1068" si="245">+D1005+E1005</f>
        <v>0</v>
      </c>
      <c r="G1005" s="254"/>
      <c r="H1005" s="257"/>
      <c r="I1005" s="256"/>
      <c r="J1005" s="14"/>
      <c r="K1005" s="14"/>
      <c r="L1005" s="14"/>
      <c r="N1005" s="15"/>
      <c r="P1005" s="258"/>
      <c r="Q1005" s="259"/>
      <c r="R1005" s="260"/>
      <c r="S1005" s="166">
        <f>IF(PMKAFAAPAYER[[#This Row],[ ]]="Payé",PMKAFAAPAYER[[#This Row],[02.01.2025]],0)</f>
        <v>0</v>
      </c>
      <c r="T1005" s="234"/>
      <c r="U1005" s="166">
        <f>IF(PMKAFAAPAYER[[#This Row],[ ]]="Payé",PMKAFAAPAYER[[#This Row],[09.01.2025]],0)</f>
        <v>0</v>
      </c>
      <c r="V1005" s="234"/>
      <c r="W1005" s="166">
        <f>IF(PMKAFAAPAYER[[#This Row],[ ]]="Payé",PMKAFAAPAYER[[#This Row],[16.01.2025]],0)</f>
        <v>0</v>
      </c>
      <c r="X1005" s="234"/>
      <c r="Y1005" s="166">
        <f>IF(PMKAFAAPAYER[[#This Row],[ ]]="Payé",PMKAFAAPAYER[[#This Row],[23.01.2025]],0)</f>
        <v>0</v>
      </c>
      <c r="Z1005" s="234"/>
      <c r="AA1005" s="176">
        <f>IF(PMKAFAAPAYER[[#This Row],[ ]]="Payé",PMKAFAAPAYER[[#This Row],[30.01.2025]],0)</f>
        <v>0</v>
      </c>
      <c r="AB1005" s="32">
        <f t="shared" si="231"/>
        <v>0</v>
      </c>
      <c r="AC1005" s="234"/>
      <c r="AD1005" s="166">
        <f>IF(PMKAFAAPAYER[[#This Row],[ ]]="Payé",PMKAFAAPAYER[[#This Row],[06.02.2025]],0)</f>
        <v>0</v>
      </c>
      <c r="AE1005" s="234"/>
      <c r="AF1005" s="166">
        <f>IF(PMKAFAAPAYER[[#This Row],[ ]]="Payé",PMKAFAAPAYER[[#This Row],[13.02.2025]],0)</f>
        <v>0</v>
      </c>
      <c r="AG1005" s="234"/>
      <c r="AH1005" s="166">
        <f>IF(PMKAFAAPAYER[[#This Row],[ ]]="Payé",PMKAFAAPAYER[[#This Row],[20.02.2025]],0)</f>
        <v>0</v>
      </c>
      <c r="AI1005" s="234"/>
      <c r="AJ1005" s="176">
        <f>IF(PMKAFAAPAYER[[#This Row],[ ]]="Payé",PMKAFAAPAYER[[#This Row],[27.02.2025]],0)</f>
        <v>0</v>
      </c>
      <c r="AK1005" s="47">
        <f t="shared" si="232"/>
        <v>0</v>
      </c>
      <c r="AL1005" s="162"/>
      <c r="AM1005" s="166">
        <f>IF(PMKAFAAPAYER[[#This Row],[ ]]="Payé",PMKAFAAPAYER[[#This Row],[05.03.2025]],0)</f>
        <v>0</v>
      </c>
      <c r="AN1005" s="161"/>
      <c r="AO1005" s="166">
        <f>IF(PMKAFAAPAYER[[#This Row],[ ]]="Payé",PMKAFAAPAYER[[#This Row],[12.03.2025]],0)</f>
        <v>0</v>
      </c>
      <c r="AP1005" s="161"/>
      <c r="AQ1005" s="166">
        <f>IF(PMKAFAAPAYER[[#This Row],[ ]]="Payé",PMKAFAAPAYER[[#This Row],[19.03.2025]],0)</f>
        <v>0</v>
      </c>
      <c r="AR1005" s="161"/>
      <c r="AS1005" s="176">
        <f>IF(PMKAFAAPAYER[[#This Row],[ ]]="Payé",PMKAFAAPAYER[[#This Row],[26.03.2025]],0)</f>
        <v>0</v>
      </c>
      <c r="AT1005" s="17">
        <f t="shared" si="233"/>
        <v>0</v>
      </c>
      <c r="AU1005" s="162"/>
      <c r="AV1005" s="166">
        <f>IF(PMKAFAAPAYER[[#This Row],[ ]]="Payé",PMKAFAAPAYER[[#This Row],[02.04.2025]],0)</f>
        <v>0</v>
      </c>
      <c r="AW1005" s="161"/>
      <c r="AX1005" s="166">
        <f>IF(PMKAFAAPAYER[[#This Row],[ ]]="Payé",PMKAFAAPAYER[[#This Row],[09.04.2025]],0)</f>
        <v>0</v>
      </c>
      <c r="AY1005" s="161"/>
      <c r="AZ1005" s="166">
        <f>IF(PMKAFAAPAYER[[#This Row],[ ]]="Payé",PMKAFAAPAYER[[#This Row],[16.04.2025]],0)</f>
        <v>0</v>
      </c>
      <c r="BA1005" s="161"/>
      <c r="BB1005" s="166">
        <f>IF(PMKAFAAPAYER[[#This Row],[ ]]="Payé",PMKAFAAPAYER[[#This Row],[23.04.2025]],0)</f>
        <v>0</v>
      </c>
      <c r="BC1005" s="161"/>
      <c r="BD1005" s="176">
        <f>IF(PMKAFAAPAYER[[#This Row],[ ]]="Payé",PMKAFAAPAYER[[#This Row],[30.04.2025]],0)</f>
        <v>0</v>
      </c>
      <c r="BE1005" s="18">
        <f t="shared" si="234"/>
        <v>0</v>
      </c>
      <c r="BF1005" s="162"/>
      <c r="BG1005" s="166">
        <f>IF(PMKAFAAPAYER[[#This Row],[ ]]="Payé",PMKAFAAPAYER[[#This Row],[07.05.2025]],0)</f>
        <v>0</v>
      </c>
      <c r="BH1005" s="161"/>
      <c r="BI1005" s="166">
        <f>IF(PMKAFAAPAYER[[#This Row],[ ]]="Payé",PMKAFAAPAYER[[#This Row],[14.05.2025]],0)</f>
        <v>0</v>
      </c>
      <c r="BJ1005" s="161"/>
      <c r="BK1005" s="166">
        <f>IF(PMKAFAAPAYER[[#This Row],[ ]]="Payé",PMKAFAAPAYER[[#This Row],[21.05.2025]],0)</f>
        <v>0</v>
      </c>
      <c r="BL1005" s="161"/>
      <c r="BM1005" s="176">
        <f>IF(PMKAFAAPAYER[[#This Row],[ ]]="Payé",PMKAFAAPAYER[[#This Row],[28.05.2025]],0)</f>
        <v>0</v>
      </c>
      <c r="BN1005" s="17">
        <f t="shared" si="235"/>
        <v>0</v>
      </c>
      <c r="BO1005" s="162"/>
      <c r="BP1005" s="166">
        <f>IF(PMKAFAAPAYER[[#This Row],[ ]]="Payé",PMKAFAAPAYER[[#This Row],[04.06.2025]],0)</f>
        <v>0</v>
      </c>
      <c r="BQ1005" s="161"/>
      <c r="BR1005" s="166">
        <f>IF(PMKAFAAPAYER[[#This Row],[ ]]="Payé",PMKAFAAPAYER[[#This Row],[11.06.2025]],0)</f>
        <v>0</v>
      </c>
      <c r="BS1005" s="161"/>
      <c r="BT1005" s="166">
        <f>IF(PMKAFAAPAYER[[#This Row],[ ]]="Payé",PMKAFAAPAYER[[#This Row],[18.06.2025]],0)</f>
        <v>0</v>
      </c>
      <c r="BU1005" s="161"/>
      <c r="BV1005" s="176">
        <f>IF(PMKAFAAPAYER[[#This Row],[ ]]="Payé",PMKAFAAPAYER[[#This Row],[25.06.2025]],0)</f>
        <v>0</v>
      </c>
      <c r="BW1005" s="18">
        <f t="shared" si="236"/>
        <v>0</v>
      </c>
      <c r="BX1005" s="162"/>
      <c r="BY1005" s="166">
        <f>IF(PMKAFAAPAYER[[#This Row],[ ]]="Payé",PMKAFAAPAYER[[#This Row],[02.07.2025]],0)</f>
        <v>0</v>
      </c>
      <c r="BZ1005" s="161"/>
      <c r="CA1005" s="166">
        <f>IF(PMKAFAAPAYER[[#This Row],[ ]]="Payé",PMKAFAAPAYER[[#This Row],[09.07.2025]],0)</f>
        <v>0</v>
      </c>
      <c r="CB1005" s="161"/>
      <c r="CC1005" s="166">
        <f>IF(PMKAFAAPAYER[[#This Row],[ ]]="Payé",PMKAFAAPAYER[[#This Row],[16.07.2025]],0)</f>
        <v>0</v>
      </c>
      <c r="CD1005" s="161"/>
      <c r="CE1005" s="166">
        <f>IF(PMKAFAAPAYER[[#This Row],[ ]]="Payé",PMKAFAAPAYER[[#This Row],[23.07.2025]],0)</f>
        <v>0</v>
      </c>
      <c r="CF1005" s="161"/>
      <c r="CG1005" s="176">
        <f>IF(PMKAFAAPAYER[[#This Row],[ ]]="Payé",PMKAFAAPAYER[[#This Row],[30.07.2025]],0)</f>
        <v>0</v>
      </c>
      <c r="CH1005" s="17">
        <f t="shared" si="237"/>
        <v>0</v>
      </c>
      <c r="CI1005" s="162"/>
      <c r="CJ1005" s="166">
        <f>IF(PMKAFAAPAYER[[#This Row],[ ]]="Payé",PMKAFAAPAYER[[#This Row],[06.08.2025]],0)</f>
        <v>0</v>
      </c>
      <c r="CK1005" s="161"/>
      <c r="CL1005" s="166">
        <f>IF(PMKAFAAPAYER[[#This Row],[ ]]="Payé",PMKAFAAPAYER[[#This Row],[13.08.2025]],0)</f>
        <v>0</v>
      </c>
      <c r="CM1005" s="161"/>
      <c r="CN1005" s="166">
        <f>IF(PMKAFAAPAYER[[#This Row],[ ]]="Payé",PMKAFAAPAYER[[#This Row],[20.08.2025]],0)</f>
        <v>0</v>
      </c>
      <c r="CO1005" s="161"/>
      <c r="CP1005" s="176">
        <f>IF(PMKAFAAPAYER[[#This Row],[ ]]="Payé",PMKAFAAPAYER[[#This Row],[27.08.2025]],0)</f>
        <v>0</v>
      </c>
      <c r="CQ1005" s="18">
        <f t="shared" si="238"/>
        <v>0</v>
      </c>
      <c r="CR1005" s="162"/>
      <c r="CS1005" s="166">
        <f>IF(PMKAFAAPAYER[[#This Row],[ ]]="Payé",PMKAFAAPAYER[[#This Row],[03.09.2025]],0)</f>
        <v>0</v>
      </c>
      <c r="CT1005" s="161"/>
      <c r="CU1005" s="166">
        <f>IF(PMKAFAAPAYER[[#This Row],[ ]]="Payé",PMKAFAAPAYER[[#This Row],[10.09.2025]],0)</f>
        <v>0</v>
      </c>
      <c r="CV1005" s="161"/>
      <c r="CW1005" s="166">
        <f>IF(PMKAFAAPAYER[[#This Row],[ ]]="Payé",PMKAFAAPAYER[[#This Row],[17.09.2025]],0)</f>
        <v>0</v>
      </c>
      <c r="CX1005" s="161"/>
      <c r="CY1005" s="176">
        <f>IF(PMKAFAAPAYER[[#This Row],[ ]]="Payé",PMKAFAAPAYER[[#This Row],[24.09.2025]],0)</f>
        <v>0</v>
      </c>
      <c r="CZ1005" s="17">
        <f t="shared" si="239"/>
        <v>0</v>
      </c>
      <c r="DA1005" s="162"/>
      <c r="DB1005" s="166">
        <f>IF(PMKAFAAPAYER[[#This Row],[ ]]="Payé",PMKAFAAPAYER[[#This Row],[01.10.2025]],0)</f>
        <v>0</v>
      </c>
      <c r="DC1005" s="161"/>
      <c r="DD1005" s="166">
        <f>IF(PMKAFAAPAYER[[#This Row],[ ]]="Payé",PMKAFAAPAYER[[#This Row],[08.10.2025]],0)</f>
        <v>0</v>
      </c>
      <c r="DE1005" s="161"/>
      <c r="DF1005" s="166">
        <f>IF(PMKAFAAPAYER[[#This Row],[ ]]="Payé",PMKAFAAPAYER[[#This Row],[15.10.2025]],0)</f>
        <v>0</v>
      </c>
      <c r="DG1005" s="161"/>
      <c r="DH1005" s="166">
        <f>IF(PMKAFAAPAYER[[#This Row],[ ]]="Payé",PMKAFAAPAYER[[#This Row],[22.10.2025]],0)</f>
        <v>0</v>
      </c>
      <c r="DI1005" s="161"/>
      <c r="DJ1005" s="176">
        <f>IF(PMKAFAAPAYER[[#This Row],[ ]]="Payé",PMKAFAAPAYER[[#This Row],[29.10.2025]],0)</f>
        <v>0</v>
      </c>
      <c r="DK1005" s="18">
        <f t="shared" si="240"/>
        <v>0</v>
      </c>
      <c r="DL1005" s="162"/>
      <c r="DM1005" s="166">
        <f>IF(PMKAFAAPAYER[[#This Row],[ ]]="Payé",PMKAFAAPAYER[[#This Row],[05.11.2025]],0)</f>
        <v>0</v>
      </c>
      <c r="DN1005" s="161"/>
      <c r="DO1005" s="166">
        <f>IF(PMKAFAAPAYER[[#This Row],[ ]]="Payé",PMKAFAAPAYER[[#This Row],[12.11.2025]],0)</f>
        <v>0</v>
      </c>
      <c r="DP1005" s="161"/>
      <c r="DQ1005" s="166">
        <f>IF(PMKAFAAPAYER[[#This Row],[ ]]="Payé",PMKAFAAPAYER[[#This Row],[19.11.2025]],0)</f>
        <v>0</v>
      </c>
      <c r="DR1005" s="161"/>
      <c r="DS1005" s="176">
        <f>IF(PMKAFAAPAYER[[#This Row],[ ]]="Payé",PMKAFAAPAYER[[#This Row],[26.11.2025]],0)</f>
        <v>0</v>
      </c>
      <c r="DT1005" s="17">
        <f t="shared" si="241"/>
        <v>0</v>
      </c>
      <c r="DU1005" s="162"/>
      <c r="DV1005" s="166">
        <f>IF(PMKAFAAPAYER[[#This Row],[ ]]="Payé",PMKAFAAPAYER[[#This Row],[03.12.2025]],0)</f>
        <v>0</v>
      </c>
      <c r="DW1005" s="161"/>
      <c r="DX1005" s="166">
        <f>IF(PMKAFAAPAYER[[#This Row],[ ]]="Payé",PMKAFAAPAYER[[#This Row],[10.12.2025]],0)</f>
        <v>0</v>
      </c>
      <c r="DY1005" s="161"/>
      <c r="DZ1005" s="166">
        <f>IF(PMKAFAAPAYER[[#This Row],[ ]]="Payé",PMKAFAAPAYER[[#This Row],[17.12.2025]],0)</f>
        <v>0</v>
      </c>
      <c r="EA1005" s="161"/>
      <c r="EB1005" s="166">
        <f>IF(PMKAFAAPAYER[[#This Row],[ ]]="Payé",PMKAFAAPAYER[[#This Row],[24.12.2025]],0)</f>
        <v>0</v>
      </c>
      <c r="EC1005" s="161"/>
      <c r="ED1005" s="176">
        <f>IF(PMKAFAAPAYER[[#This Row],[ ]]="Payé",PMKAFAAPAYER[[#This Row],[31.12.2025]],0)</f>
        <v>0</v>
      </c>
      <c r="EE1005" s="18">
        <f t="shared" si="242"/>
        <v>0</v>
      </c>
      <c r="EF1005" s="11">
        <f t="shared" si="243"/>
        <v>0</v>
      </c>
      <c r="EG1005" s="16">
        <f>+PMKAFAAPAYER[[#This Row],[CHF]]-PMKAFAAPAYER[[#This Row],[T2025]]</f>
        <v>0</v>
      </c>
    </row>
    <row r="1006" spans="1:137" x14ac:dyDescent="0.3">
      <c r="A1006" s="9">
        <f t="shared" si="244"/>
        <v>1001</v>
      </c>
      <c r="B1006" s="250"/>
      <c r="C1006" s="251"/>
      <c r="D1006" s="252"/>
      <c r="E1006" s="253"/>
      <c r="F1006" s="265">
        <f t="shared" si="245"/>
        <v>0</v>
      </c>
      <c r="G1006" s="254"/>
      <c r="H1006" s="257"/>
      <c r="I1006" s="256"/>
      <c r="J1006" s="14"/>
      <c r="K1006" s="14"/>
      <c r="L1006" s="14"/>
      <c r="N1006" s="15"/>
      <c r="P1006" s="258"/>
      <c r="Q1006" s="259"/>
      <c r="R1006" s="260"/>
      <c r="S1006" s="166">
        <f>IF(PMKAFAAPAYER[[#This Row],[ ]]="Payé",PMKAFAAPAYER[[#This Row],[02.01.2025]],0)</f>
        <v>0</v>
      </c>
      <c r="T1006" s="234"/>
      <c r="U1006" s="166">
        <f>IF(PMKAFAAPAYER[[#This Row],[ ]]="Payé",PMKAFAAPAYER[[#This Row],[09.01.2025]],0)</f>
        <v>0</v>
      </c>
      <c r="V1006" s="234"/>
      <c r="W1006" s="166">
        <f>IF(PMKAFAAPAYER[[#This Row],[ ]]="Payé",PMKAFAAPAYER[[#This Row],[16.01.2025]],0)</f>
        <v>0</v>
      </c>
      <c r="X1006" s="234"/>
      <c r="Y1006" s="166">
        <f>IF(PMKAFAAPAYER[[#This Row],[ ]]="Payé",PMKAFAAPAYER[[#This Row],[23.01.2025]],0)</f>
        <v>0</v>
      </c>
      <c r="Z1006" s="234"/>
      <c r="AA1006" s="176">
        <f>IF(PMKAFAAPAYER[[#This Row],[ ]]="Payé",PMKAFAAPAYER[[#This Row],[30.01.2025]],0)</f>
        <v>0</v>
      </c>
      <c r="AB1006" s="32">
        <f t="shared" si="231"/>
        <v>0</v>
      </c>
      <c r="AC1006" s="234"/>
      <c r="AD1006" s="166">
        <f>IF(PMKAFAAPAYER[[#This Row],[ ]]="Payé",PMKAFAAPAYER[[#This Row],[06.02.2025]],0)</f>
        <v>0</v>
      </c>
      <c r="AE1006" s="234"/>
      <c r="AF1006" s="166">
        <f>IF(PMKAFAAPAYER[[#This Row],[ ]]="Payé",PMKAFAAPAYER[[#This Row],[13.02.2025]],0)</f>
        <v>0</v>
      </c>
      <c r="AG1006" s="234"/>
      <c r="AH1006" s="166">
        <f>IF(PMKAFAAPAYER[[#This Row],[ ]]="Payé",PMKAFAAPAYER[[#This Row],[20.02.2025]],0)</f>
        <v>0</v>
      </c>
      <c r="AI1006" s="234"/>
      <c r="AJ1006" s="176">
        <f>IF(PMKAFAAPAYER[[#This Row],[ ]]="Payé",PMKAFAAPAYER[[#This Row],[27.02.2025]],0)</f>
        <v>0</v>
      </c>
      <c r="AK1006" s="47">
        <f t="shared" si="232"/>
        <v>0</v>
      </c>
      <c r="AL1006" s="162"/>
      <c r="AM1006" s="166">
        <f>IF(PMKAFAAPAYER[[#This Row],[ ]]="Payé",PMKAFAAPAYER[[#This Row],[05.03.2025]],0)</f>
        <v>0</v>
      </c>
      <c r="AN1006" s="161"/>
      <c r="AO1006" s="166">
        <f>IF(PMKAFAAPAYER[[#This Row],[ ]]="Payé",PMKAFAAPAYER[[#This Row],[12.03.2025]],0)</f>
        <v>0</v>
      </c>
      <c r="AP1006" s="161"/>
      <c r="AQ1006" s="166">
        <f>IF(PMKAFAAPAYER[[#This Row],[ ]]="Payé",PMKAFAAPAYER[[#This Row],[19.03.2025]],0)</f>
        <v>0</v>
      </c>
      <c r="AR1006" s="161"/>
      <c r="AS1006" s="176">
        <f>IF(PMKAFAAPAYER[[#This Row],[ ]]="Payé",PMKAFAAPAYER[[#This Row],[26.03.2025]],0)</f>
        <v>0</v>
      </c>
      <c r="AT1006" s="17">
        <f t="shared" si="233"/>
        <v>0</v>
      </c>
      <c r="AU1006" s="162"/>
      <c r="AV1006" s="166">
        <f>IF(PMKAFAAPAYER[[#This Row],[ ]]="Payé",PMKAFAAPAYER[[#This Row],[02.04.2025]],0)</f>
        <v>0</v>
      </c>
      <c r="AW1006" s="161"/>
      <c r="AX1006" s="166">
        <f>IF(PMKAFAAPAYER[[#This Row],[ ]]="Payé",PMKAFAAPAYER[[#This Row],[09.04.2025]],0)</f>
        <v>0</v>
      </c>
      <c r="AY1006" s="161"/>
      <c r="AZ1006" s="166">
        <f>IF(PMKAFAAPAYER[[#This Row],[ ]]="Payé",PMKAFAAPAYER[[#This Row],[16.04.2025]],0)</f>
        <v>0</v>
      </c>
      <c r="BA1006" s="161"/>
      <c r="BB1006" s="166">
        <f>IF(PMKAFAAPAYER[[#This Row],[ ]]="Payé",PMKAFAAPAYER[[#This Row],[23.04.2025]],0)</f>
        <v>0</v>
      </c>
      <c r="BC1006" s="161"/>
      <c r="BD1006" s="176">
        <f>IF(PMKAFAAPAYER[[#This Row],[ ]]="Payé",PMKAFAAPAYER[[#This Row],[30.04.2025]],0)</f>
        <v>0</v>
      </c>
      <c r="BE1006" s="18">
        <f t="shared" si="234"/>
        <v>0</v>
      </c>
      <c r="BF1006" s="162"/>
      <c r="BG1006" s="166">
        <f>IF(PMKAFAAPAYER[[#This Row],[ ]]="Payé",PMKAFAAPAYER[[#This Row],[07.05.2025]],0)</f>
        <v>0</v>
      </c>
      <c r="BH1006" s="161"/>
      <c r="BI1006" s="166">
        <f>IF(PMKAFAAPAYER[[#This Row],[ ]]="Payé",PMKAFAAPAYER[[#This Row],[14.05.2025]],0)</f>
        <v>0</v>
      </c>
      <c r="BJ1006" s="161"/>
      <c r="BK1006" s="166">
        <f>IF(PMKAFAAPAYER[[#This Row],[ ]]="Payé",PMKAFAAPAYER[[#This Row],[21.05.2025]],0)</f>
        <v>0</v>
      </c>
      <c r="BL1006" s="161"/>
      <c r="BM1006" s="176">
        <f>IF(PMKAFAAPAYER[[#This Row],[ ]]="Payé",PMKAFAAPAYER[[#This Row],[28.05.2025]],0)</f>
        <v>0</v>
      </c>
      <c r="BN1006" s="17">
        <f t="shared" si="235"/>
        <v>0</v>
      </c>
      <c r="BO1006" s="162"/>
      <c r="BP1006" s="166">
        <f>IF(PMKAFAAPAYER[[#This Row],[ ]]="Payé",PMKAFAAPAYER[[#This Row],[04.06.2025]],0)</f>
        <v>0</v>
      </c>
      <c r="BQ1006" s="161"/>
      <c r="BR1006" s="166">
        <f>IF(PMKAFAAPAYER[[#This Row],[ ]]="Payé",PMKAFAAPAYER[[#This Row],[11.06.2025]],0)</f>
        <v>0</v>
      </c>
      <c r="BS1006" s="161"/>
      <c r="BT1006" s="166">
        <f>IF(PMKAFAAPAYER[[#This Row],[ ]]="Payé",PMKAFAAPAYER[[#This Row],[18.06.2025]],0)</f>
        <v>0</v>
      </c>
      <c r="BU1006" s="161"/>
      <c r="BV1006" s="176">
        <f>IF(PMKAFAAPAYER[[#This Row],[ ]]="Payé",PMKAFAAPAYER[[#This Row],[25.06.2025]],0)</f>
        <v>0</v>
      </c>
      <c r="BW1006" s="18">
        <f t="shared" si="236"/>
        <v>0</v>
      </c>
      <c r="BX1006" s="162"/>
      <c r="BY1006" s="166">
        <f>IF(PMKAFAAPAYER[[#This Row],[ ]]="Payé",PMKAFAAPAYER[[#This Row],[02.07.2025]],0)</f>
        <v>0</v>
      </c>
      <c r="BZ1006" s="161"/>
      <c r="CA1006" s="166">
        <f>IF(PMKAFAAPAYER[[#This Row],[ ]]="Payé",PMKAFAAPAYER[[#This Row],[09.07.2025]],0)</f>
        <v>0</v>
      </c>
      <c r="CB1006" s="161"/>
      <c r="CC1006" s="166">
        <f>IF(PMKAFAAPAYER[[#This Row],[ ]]="Payé",PMKAFAAPAYER[[#This Row],[16.07.2025]],0)</f>
        <v>0</v>
      </c>
      <c r="CD1006" s="161"/>
      <c r="CE1006" s="166">
        <f>IF(PMKAFAAPAYER[[#This Row],[ ]]="Payé",PMKAFAAPAYER[[#This Row],[23.07.2025]],0)</f>
        <v>0</v>
      </c>
      <c r="CF1006" s="161"/>
      <c r="CG1006" s="176">
        <f>IF(PMKAFAAPAYER[[#This Row],[ ]]="Payé",PMKAFAAPAYER[[#This Row],[30.07.2025]],0)</f>
        <v>0</v>
      </c>
      <c r="CH1006" s="17">
        <f t="shared" si="237"/>
        <v>0</v>
      </c>
      <c r="CI1006" s="162"/>
      <c r="CJ1006" s="166">
        <f>IF(PMKAFAAPAYER[[#This Row],[ ]]="Payé",PMKAFAAPAYER[[#This Row],[06.08.2025]],0)</f>
        <v>0</v>
      </c>
      <c r="CK1006" s="161"/>
      <c r="CL1006" s="166">
        <f>IF(PMKAFAAPAYER[[#This Row],[ ]]="Payé",PMKAFAAPAYER[[#This Row],[13.08.2025]],0)</f>
        <v>0</v>
      </c>
      <c r="CM1006" s="161"/>
      <c r="CN1006" s="166">
        <f>IF(PMKAFAAPAYER[[#This Row],[ ]]="Payé",PMKAFAAPAYER[[#This Row],[20.08.2025]],0)</f>
        <v>0</v>
      </c>
      <c r="CO1006" s="161"/>
      <c r="CP1006" s="176">
        <f>IF(PMKAFAAPAYER[[#This Row],[ ]]="Payé",PMKAFAAPAYER[[#This Row],[27.08.2025]],0)</f>
        <v>0</v>
      </c>
      <c r="CQ1006" s="18">
        <f t="shared" si="238"/>
        <v>0</v>
      </c>
      <c r="CR1006" s="162"/>
      <c r="CS1006" s="166">
        <f>IF(PMKAFAAPAYER[[#This Row],[ ]]="Payé",PMKAFAAPAYER[[#This Row],[03.09.2025]],0)</f>
        <v>0</v>
      </c>
      <c r="CT1006" s="161"/>
      <c r="CU1006" s="166">
        <f>IF(PMKAFAAPAYER[[#This Row],[ ]]="Payé",PMKAFAAPAYER[[#This Row],[10.09.2025]],0)</f>
        <v>0</v>
      </c>
      <c r="CV1006" s="161"/>
      <c r="CW1006" s="166">
        <f>IF(PMKAFAAPAYER[[#This Row],[ ]]="Payé",PMKAFAAPAYER[[#This Row],[17.09.2025]],0)</f>
        <v>0</v>
      </c>
      <c r="CX1006" s="161"/>
      <c r="CY1006" s="176">
        <f>IF(PMKAFAAPAYER[[#This Row],[ ]]="Payé",PMKAFAAPAYER[[#This Row],[24.09.2025]],0)</f>
        <v>0</v>
      </c>
      <c r="CZ1006" s="17">
        <f t="shared" si="239"/>
        <v>0</v>
      </c>
      <c r="DA1006" s="162"/>
      <c r="DB1006" s="166">
        <f>IF(PMKAFAAPAYER[[#This Row],[ ]]="Payé",PMKAFAAPAYER[[#This Row],[01.10.2025]],0)</f>
        <v>0</v>
      </c>
      <c r="DC1006" s="161"/>
      <c r="DD1006" s="166">
        <f>IF(PMKAFAAPAYER[[#This Row],[ ]]="Payé",PMKAFAAPAYER[[#This Row],[08.10.2025]],0)</f>
        <v>0</v>
      </c>
      <c r="DE1006" s="161"/>
      <c r="DF1006" s="166">
        <f>IF(PMKAFAAPAYER[[#This Row],[ ]]="Payé",PMKAFAAPAYER[[#This Row],[15.10.2025]],0)</f>
        <v>0</v>
      </c>
      <c r="DG1006" s="161"/>
      <c r="DH1006" s="166">
        <f>IF(PMKAFAAPAYER[[#This Row],[ ]]="Payé",PMKAFAAPAYER[[#This Row],[22.10.2025]],0)</f>
        <v>0</v>
      </c>
      <c r="DI1006" s="161"/>
      <c r="DJ1006" s="176">
        <f>IF(PMKAFAAPAYER[[#This Row],[ ]]="Payé",PMKAFAAPAYER[[#This Row],[29.10.2025]],0)</f>
        <v>0</v>
      </c>
      <c r="DK1006" s="18">
        <f t="shared" si="240"/>
        <v>0</v>
      </c>
      <c r="DL1006" s="162"/>
      <c r="DM1006" s="166">
        <f>IF(PMKAFAAPAYER[[#This Row],[ ]]="Payé",PMKAFAAPAYER[[#This Row],[05.11.2025]],0)</f>
        <v>0</v>
      </c>
      <c r="DN1006" s="161"/>
      <c r="DO1006" s="166">
        <f>IF(PMKAFAAPAYER[[#This Row],[ ]]="Payé",PMKAFAAPAYER[[#This Row],[12.11.2025]],0)</f>
        <v>0</v>
      </c>
      <c r="DP1006" s="161"/>
      <c r="DQ1006" s="166">
        <f>IF(PMKAFAAPAYER[[#This Row],[ ]]="Payé",PMKAFAAPAYER[[#This Row],[19.11.2025]],0)</f>
        <v>0</v>
      </c>
      <c r="DR1006" s="161"/>
      <c r="DS1006" s="176">
        <f>IF(PMKAFAAPAYER[[#This Row],[ ]]="Payé",PMKAFAAPAYER[[#This Row],[26.11.2025]],0)</f>
        <v>0</v>
      </c>
      <c r="DT1006" s="17">
        <f t="shared" si="241"/>
        <v>0</v>
      </c>
      <c r="DU1006" s="162"/>
      <c r="DV1006" s="166">
        <f>IF(PMKAFAAPAYER[[#This Row],[ ]]="Payé",PMKAFAAPAYER[[#This Row],[03.12.2025]],0)</f>
        <v>0</v>
      </c>
      <c r="DW1006" s="161"/>
      <c r="DX1006" s="166">
        <f>IF(PMKAFAAPAYER[[#This Row],[ ]]="Payé",PMKAFAAPAYER[[#This Row],[10.12.2025]],0)</f>
        <v>0</v>
      </c>
      <c r="DY1006" s="161"/>
      <c r="DZ1006" s="166">
        <f>IF(PMKAFAAPAYER[[#This Row],[ ]]="Payé",PMKAFAAPAYER[[#This Row],[17.12.2025]],0)</f>
        <v>0</v>
      </c>
      <c r="EA1006" s="161"/>
      <c r="EB1006" s="166">
        <f>IF(PMKAFAAPAYER[[#This Row],[ ]]="Payé",PMKAFAAPAYER[[#This Row],[24.12.2025]],0)</f>
        <v>0</v>
      </c>
      <c r="EC1006" s="161"/>
      <c r="ED1006" s="176">
        <f>IF(PMKAFAAPAYER[[#This Row],[ ]]="Payé",PMKAFAAPAYER[[#This Row],[31.12.2025]],0)</f>
        <v>0</v>
      </c>
      <c r="EE1006" s="18">
        <f t="shared" si="242"/>
        <v>0</v>
      </c>
      <c r="EF1006" s="11">
        <f t="shared" si="243"/>
        <v>0</v>
      </c>
      <c r="EG1006" s="16">
        <f>+PMKAFAAPAYER[[#This Row],[CHF]]-PMKAFAAPAYER[[#This Row],[T2025]]</f>
        <v>0</v>
      </c>
    </row>
    <row r="1007" spans="1:137" x14ac:dyDescent="0.3">
      <c r="A1007" s="9">
        <f t="shared" si="244"/>
        <v>1002</v>
      </c>
      <c r="B1007" s="250"/>
      <c r="C1007" s="251"/>
      <c r="D1007" s="252"/>
      <c r="E1007" s="253"/>
      <c r="F1007" s="265">
        <f t="shared" si="245"/>
        <v>0</v>
      </c>
      <c r="G1007" s="254"/>
      <c r="H1007" s="257"/>
      <c r="I1007" s="256"/>
      <c r="J1007" s="14"/>
      <c r="K1007" s="14"/>
      <c r="L1007" s="14"/>
      <c r="N1007" s="15"/>
      <c r="P1007" s="258"/>
      <c r="Q1007" s="259"/>
      <c r="R1007" s="260"/>
      <c r="S1007" s="166">
        <f>IF(PMKAFAAPAYER[[#This Row],[ ]]="Payé",PMKAFAAPAYER[[#This Row],[02.01.2025]],0)</f>
        <v>0</v>
      </c>
      <c r="T1007" s="234"/>
      <c r="U1007" s="166">
        <f>IF(PMKAFAAPAYER[[#This Row],[ ]]="Payé",PMKAFAAPAYER[[#This Row],[09.01.2025]],0)</f>
        <v>0</v>
      </c>
      <c r="V1007" s="234"/>
      <c r="W1007" s="166">
        <f>IF(PMKAFAAPAYER[[#This Row],[ ]]="Payé",PMKAFAAPAYER[[#This Row],[16.01.2025]],0)</f>
        <v>0</v>
      </c>
      <c r="X1007" s="234"/>
      <c r="Y1007" s="166">
        <f>IF(PMKAFAAPAYER[[#This Row],[ ]]="Payé",PMKAFAAPAYER[[#This Row],[23.01.2025]],0)</f>
        <v>0</v>
      </c>
      <c r="Z1007" s="234"/>
      <c r="AA1007" s="176">
        <f>IF(PMKAFAAPAYER[[#This Row],[ ]]="Payé",PMKAFAAPAYER[[#This Row],[30.01.2025]],0)</f>
        <v>0</v>
      </c>
      <c r="AB1007" s="32">
        <f t="shared" si="231"/>
        <v>0</v>
      </c>
      <c r="AC1007" s="234"/>
      <c r="AD1007" s="166">
        <f>IF(PMKAFAAPAYER[[#This Row],[ ]]="Payé",PMKAFAAPAYER[[#This Row],[06.02.2025]],0)</f>
        <v>0</v>
      </c>
      <c r="AE1007" s="234"/>
      <c r="AF1007" s="166">
        <f>IF(PMKAFAAPAYER[[#This Row],[ ]]="Payé",PMKAFAAPAYER[[#This Row],[13.02.2025]],0)</f>
        <v>0</v>
      </c>
      <c r="AG1007" s="234"/>
      <c r="AH1007" s="166">
        <f>IF(PMKAFAAPAYER[[#This Row],[ ]]="Payé",PMKAFAAPAYER[[#This Row],[20.02.2025]],0)</f>
        <v>0</v>
      </c>
      <c r="AI1007" s="234"/>
      <c r="AJ1007" s="176">
        <f>IF(PMKAFAAPAYER[[#This Row],[ ]]="Payé",PMKAFAAPAYER[[#This Row],[27.02.2025]],0)</f>
        <v>0</v>
      </c>
      <c r="AK1007" s="47">
        <f t="shared" si="232"/>
        <v>0</v>
      </c>
      <c r="AL1007" s="162"/>
      <c r="AM1007" s="166">
        <f>IF(PMKAFAAPAYER[[#This Row],[ ]]="Payé",PMKAFAAPAYER[[#This Row],[05.03.2025]],0)</f>
        <v>0</v>
      </c>
      <c r="AN1007" s="161"/>
      <c r="AO1007" s="166">
        <f>IF(PMKAFAAPAYER[[#This Row],[ ]]="Payé",PMKAFAAPAYER[[#This Row],[12.03.2025]],0)</f>
        <v>0</v>
      </c>
      <c r="AP1007" s="161"/>
      <c r="AQ1007" s="166">
        <f>IF(PMKAFAAPAYER[[#This Row],[ ]]="Payé",PMKAFAAPAYER[[#This Row],[19.03.2025]],0)</f>
        <v>0</v>
      </c>
      <c r="AR1007" s="161"/>
      <c r="AS1007" s="176">
        <f>IF(PMKAFAAPAYER[[#This Row],[ ]]="Payé",PMKAFAAPAYER[[#This Row],[26.03.2025]],0)</f>
        <v>0</v>
      </c>
      <c r="AT1007" s="17">
        <f t="shared" si="233"/>
        <v>0</v>
      </c>
      <c r="AU1007" s="162"/>
      <c r="AV1007" s="166">
        <f>IF(PMKAFAAPAYER[[#This Row],[ ]]="Payé",PMKAFAAPAYER[[#This Row],[02.04.2025]],0)</f>
        <v>0</v>
      </c>
      <c r="AW1007" s="161"/>
      <c r="AX1007" s="166">
        <f>IF(PMKAFAAPAYER[[#This Row],[ ]]="Payé",PMKAFAAPAYER[[#This Row],[09.04.2025]],0)</f>
        <v>0</v>
      </c>
      <c r="AY1007" s="161"/>
      <c r="AZ1007" s="166">
        <f>IF(PMKAFAAPAYER[[#This Row],[ ]]="Payé",PMKAFAAPAYER[[#This Row],[16.04.2025]],0)</f>
        <v>0</v>
      </c>
      <c r="BA1007" s="161"/>
      <c r="BB1007" s="166">
        <f>IF(PMKAFAAPAYER[[#This Row],[ ]]="Payé",PMKAFAAPAYER[[#This Row],[23.04.2025]],0)</f>
        <v>0</v>
      </c>
      <c r="BC1007" s="161"/>
      <c r="BD1007" s="176">
        <f>IF(PMKAFAAPAYER[[#This Row],[ ]]="Payé",PMKAFAAPAYER[[#This Row],[30.04.2025]],0)</f>
        <v>0</v>
      </c>
      <c r="BE1007" s="18">
        <f t="shared" si="234"/>
        <v>0</v>
      </c>
      <c r="BF1007" s="162"/>
      <c r="BG1007" s="166">
        <f>IF(PMKAFAAPAYER[[#This Row],[ ]]="Payé",PMKAFAAPAYER[[#This Row],[07.05.2025]],0)</f>
        <v>0</v>
      </c>
      <c r="BH1007" s="161"/>
      <c r="BI1007" s="166">
        <f>IF(PMKAFAAPAYER[[#This Row],[ ]]="Payé",PMKAFAAPAYER[[#This Row],[14.05.2025]],0)</f>
        <v>0</v>
      </c>
      <c r="BJ1007" s="161"/>
      <c r="BK1007" s="166">
        <f>IF(PMKAFAAPAYER[[#This Row],[ ]]="Payé",PMKAFAAPAYER[[#This Row],[21.05.2025]],0)</f>
        <v>0</v>
      </c>
      <c r="BL1007" s="161"/>
      <c r="BM1007" s="176">
        <f>IF(PMKAFAAPAYER[[#This Row],[ ]]="Payé",PMKAFAAPAYER[[#This Row],[28.05.2025]],0)</f>
        <v>0</v>
      </c>
      <c r="BN1007" s="17">
        <f t="shared" si="235"/>
        <v>0</v>
      </c>
      <c r="BO1007" s="162"/>
      <c r="BP1007" s="166">
        <f>IF(PMKAFAAPAYER[[#This Row],[ ]]="Payé",PMKAFAAPAYER[[#This Row],[04.06.2025]],0)</f>
        <v>0</v>
      </c>
      <c r="BQ1007" s="161"/>
      <c r="BR1007" s="166">
        <f>IF(PMKAFAAPAYER[[#This Row],[ ]]="Payé",PMKAFAAPAYER[[#This Row],[11.06.2025]],0)</f>
        <v>0</v>
      </c>
      <c r="BS1007" s="161"/>
      <c r="BT1007" s="166">
        <f>IF(PMKAFAAPAYER[[#This Row],[ ]]="Payé",PMKAFAAPAYER[[#This Row],[18.06.2025]],0)</f>
        <v>0</v>
      </c>
      <c r="BU1007" s="161"/>
      <c r="BV1007" s="176">
        <f>IF(PMKAFAAPAYER[[#This Row],[ ]]="Payé",PMKAFAAPAYER[[#This Row],[25.06.2025]],0)</f>
        <v>0</v>
      </c>
      <c r="BW1007" s="18">
        <f t="shared" si="236"/>
        <v>0</v>
      </c>
      <c r="BX1007" s="162"/>
      <c r="BY1007" s="166">
        <f>IF(PMKAFAAPAYER[[#This Row],[ ]]="Payé",PMKAFAAPAYER[[#This Row],[02.07.2025]],0)</f>
        <v>0</v>
      </c>
      <c r="BZ1007" s="161"/>
      <c r="CA1007" s="166">
        <f>IF(PMKAFAAPAYER[[#This Row],[ ]]="Payé",PMKAFAAPAYER[[#This Row],[09.07.2025]],0)</f>
        <v>0</v>
      </c>
      <c r="CB1007" s="161"/>
      <c r="CC1007" s="166">
        <f>IF(PMKAFAAPAYER[[#This Row],[ ]]="Payé",PMKAFAAPAYER[[#This Row],[16.07.2025]],0)</f>
        <v>0</v>
      </c>
      <c r="CD1007" s="161"/>
      <c r="CE1007" s="166">
        <f>IF(PMKAFAAPAYER[[#This Row],[ ]]="Payé",PMKAFAAPAYER[[#This Row],[23.07.2025]],0)</f>
        <v>0</v>
      </c>
      <c r="CF1007" s="161"/>
      <c r="CG1007" s="176">
        <f>IF(PMKAFAAPAYER[[#This Row],[ ]]="Payé",PMKAFAAPAYER[[#This Row],[30.07.2025]],0)</f>
        <v>0</v>
      </c>
      <c r="CH1007" s="17">
        <f t="shared" si="237"/>
        <v>0</v>
      </c>
      <c r="CI1007" s="162"/>
      <c r="CJ1007" s="166">
        <f>IF(PMKAFAAPAYER[[#This Row],[ ]]="Payé",PMKAFAAPAYER[[#This Row],[06.08.2025]],0)</f>
        <v>0</v>
      </c>
      <c r="CK1007" s="161"/>
      <c r="CL1007" s="166">
        <f>IF(PMKAFAAPAYER[[#This Row],[ ]]="Payé",PMKAFAAPAYER[[#This Row],[13.08.2025]],0)</f>
        <v>0</v>
      </c>
      <c r="CM1007" s="161"/>
      <c r="CN1007" s="166">
        <f>IF(PMKAFAAPAYER[[#This Row],[ ]]="Payé",PMKAFAAPAYER[[#This Row],[20.08.2025]],0)</f>
        <v>0</v>
      </c>
      <c r="CO1007" s="161"/>
      <c r="CP1007" s="176">
        <f>IF(PMKAFAAPAYER[[#This Row],[ ]]="Payé",PMKAFAAPAYER[[#This Row],[27.08.2025]],0)</f>
        <v>0</v>
      </c>
      <c r="CQ1007" s="18">
        <f t="shared" si="238"/>
        <v>0</v>
      </c>
      <c r="CR1007" s="162"/>
      <c r="CS1007" s="166">
        <f>IF(PMKAFAAPAYER[[#This Row],[ ]]="Payé",PMKAFAAPAYER[[#This Row],[03.09.2025]],0)</f>
        <v>0</v>
      </c>
      <c r="CT1007" s="161"/>
      <c r="CU1007" s="166">
        <f>IF(PMKAFAAPAYER[[#This Row],[ ]]="Payé",PMKAFAAPAYER[[#This Row],[10.09.2025]],0)</f>
        <v>0</v>
      </c>
      <c r="CV1007" s="161"/>
      <c r="CW1007" s="166">
        <f>IF(PMKAFAAPAYER[[#This Row],[ ]]="Payé",PMKAFAAPAYER[[#This Row],[17.09.2025]],0)</f>
        <v>0</v>
      </c>
      <c r="CX1007" s="161"/>
      <c r="CY1007" s="176">
        <f>IF(PMKAFAAPAYER[[#This Row],[ ]]="Payé",PMKAFAAPAYER[[#This Row],[24.09.2025]],0)</f>
        <v>0</v>
      </c>
      <c r="CZ1007" s="17">
        <f t="shared" si="239"/>
        <v>0</v>
      </c>
      <c r="DA1007" s="162"/>
      <c r="DB1007" s="166">
        <f>IF(PMKAFAAPAYER[[#This Row],[ ]]="Payé",PMKAFAAPAYER[[#This Row],[01.10.2025]],0)</f>
        <v>0</v>
      </c>
      <c r="DC1007" s="161"/>
      <c r="DD1007" s="166">
        <f>IF(PMKAFAAPAYER[[#This Row],[ ]]="Payé",PMKAFAAPAYER[[#This Row],[08.10.2025]],0)</f>
        <v>0</v>
      </c>
      <c r="DE1007" s="161"/>
      <c r="DF1007" s="166">
        <f>IF(PMKAFAAPAYER[[#This Row],[ ]]="Payé",PMKAFAAPAYER[[#This Row],[15.10.2025]],0)</f>
        <v>0</v>
      </c>
      <c r="DG1007" s="161"/>
      <c r="DH1007" s="166">
        <f>IF(PMKAFAAPAYER[[#This Row],[ ]]="Payé",PMKAFAAPAYER[[#This Row],[22.10.2025]],0)</f>
        <v>0</v>
      </c>
      <c r="DI1007" s="161"/>
      <c r="DJ1007" s="176">
        <f>IF(PMKAFAAPAYER[[#This Row],[ ]]="Payé",PMKAFAAPAYER[[#This Row],[29.10.2025]],0)</f>
        <v>0</v>
      </c>
      <c r="DK1007" s="18">
        <f t="shared" si="240"/>
        <v>0</v>
      </c>
      <c r="DL1007" s="162"/>
      <c r="DM1007" s="166">
        <f>IF(PMKAFAAPAYER[[#This Row],[ ]]="Payé",PMKAFAAPAYER[[#This Row],[05.11.2025]],0)</f>
        <v>0</v>
      </c>
      <c r="DN1007" s="161"/>
      <c r="DO1007" s="166">
        <f>IF(PMKAFAAPAYER[[#This Row],[ ]]="Payé",PMKAFAAPAYER[[#This Row],[12.11.2025]],0)</f>
        <v>0</v>
      </c>
      <c r="DP1007" s="161"/>
      <c r="DQ1007" s="166">
        <f>IF(PMKAFAAPAYER[[#This Row],[ ]]="Payé",PMKAFAAPAYER[[#This Row],[19.11.2025]],0)</f>
        <v>0</v>
      </c>
      <c r="DR1007" s="161"/>
      <c r="DS1007" s="176">
        <f>IF(PMKAFAAPAYER[[#This Row],[ ]]="Payé",PMKAFAAPAYER[[#This Row],[26.11.2025]],0)</f>
        <v>0</v>
      </c>
      <c r="DT1007" s="17">
        <f t="shared" si="241"/>
        <v>0</v>
      </c>
      <c r="DU1007" s="162"/>
      <c r="DV1007" s="166">
        <f>IF(PMKAFAAPAYER[[#This Row],[ ]]="Payé",PMKAFAAPAYER[[#This Row],[03.12.2025]],0)</f>
        <v>0</v>
      </c>
      <c r="DW1007" s="161"/>
      <c r="DX1007" s="166">
        <f>IF(PMKAFAAPAYER[[#This Row],[ ]]="Payé",PMKAFAAPAYER[[#This Row],[10.12.2025]],0)</f>
        <v>0</v>
      </c>
      <c r="DY1007" s="161"/>
      <c r="DZ1007" s="166">
        <f>IF(PMKAFAAPAYER[[#This Row],[ ]]="Payé",PMKAFAAPAYER[[#This Row],[17.12.2025]],0)</f>
        <v>0</v>
      </c>
      <c r="EA1007" s="161"/>
      <c r="EB1007" s="166">
        <f>IF(PMKAFAAPAYER[[#This Row],[ ]]="Payé",PMKAFAAPAYER[[#This Row],[24.12.2025]],0)</f>
        <v>0</v>
      </c>
      <c r="EC1007" s="161"/>
      <c r="ED1007" s="176">
        <f>IF(PMKAFAAPAYER[[#This Row],[ ]]="Payé",PMKAFAAPAYER[[#This Row],[31.12.2025]],0)</f>
        <v>0</v>
      </c>
      <c r="EE1007" s="18">
        <f t="shared" si="242"/>
        <v>0</v>
      </c>
      <c r="EF1007" s="11">
        <f t="shared" si="243"/>
        <v>0</v>
      </c>
      <c r="EG1007" s="16">
        <f>+PMKAFAAPAYER[[#This Row],[CHF]]-PMKAFAAPAYER[[#This Row],[T2025]]</f>
        <v>0</v>
      </c>
    </row>
    <row r="1008" spans="1:137" x14ac:dyDescent="0.3">
      <c r="A1008" s="9">
        <f t="shared" si="244"/>
        <v>1003</v>
      </c>
      <c r="B1008" s="250"/>
      <c r="C1008" s="251"/>
      <c r="D1008" s="252"/>
      <c r="E1008" s="253"/>
      <c r="F1008" s="265">
        <f t="shared" si="245"/>
        <v>0</v>
      </c>
      <c r="G1008" s="254"/>
      <c r="H1008" s="257"/>
      <c r="I1008" s="256"/>
      <c r="J1008" s="14"/>
      <c r="K1008" s="14"/>
      <c r="L1008" s="14"/>
      <c r="N1008" s="15"/>
      <c r="P1008" s="258"/>
      <c r="Q1008" s="259"/>
      <c r="R1008" s="260"/>
      <c r="S1008" s="166">
        <f>IF(PMKAFAAPAYER[[#This Row],[ ]]="Payé",PMKAFAAPAYER[[#This Row],[02.01.2025]],0)</f>
        <v>0</v>
      </c>
      <c r="T1008" s="234"/>
      <c r="U1008" s="166">
        <f>IF(PMKAFAAPAYER[[#This Row],[ ]]="Payé",PMKAFAAPAYER[[#This Row],[09.01.2025]],0)</f>
        <v>0</v>
      </c>
      <c r="V1008" s="234"/>
      <c r="W1008" s="166">
        <f>IF(PMKAFAAPAYER[[#This Row],[ ]]="Payé",PMKAFAAPAYER[[#This Row],[16.01.2025]],0)</f>
        <v>0</v>
      </c>
      <c r="X1008" s="234"/>
      <c r="Y1008" s="166">
        <f>IF(PMKAFAAPAYER[[#This Row],[ ]]="Payé",PMKAFAAPAYER[[#This Row],[23.01.2025]],0)</f>
        <v>0</v>
      </c>
      <c r="Z1008" s="234"/>
      <c r="AA1008" s="176">
        <f>IF(PMKAFAAPAYER[[#This Row],[ ]]="Payé",PMKAFAAPAYER[[#This Row],[30.01.2025]],0)</f>
        <v>0</v>
      </c>
      <c r="AB1008" s="32">
        <f t="shared" si="231"/>
        <v>0</v>
      </c>
      <c r="AC1008" s="234"/>
      <c r="AD1008" s="166">
        <f>IF(PMKAFAAPAYER[[#This Row],[ ]]="Payé",PMKAFAAPAYER[[#This Row],[06.02.2025]],0)</f>
        <v>0</v>
      </c>
      <c r="AE1008" s="234"/>
      <c r="AF1008" s="166">
        <f>IF(PMKAFAAPAYER[[#This Row],[ ]]="Payé",PMKAFAAPAYER[[#This Row],[13.02.2025]],0)</f>
        <v>0</v>
      </c>
      <c r="AG1008" s="234"/>
      <c r="AH1008" s="166">
        <f>IF(PMKAFAAPAYER[[#This Row],[ ]]="Payé",PMKAFAAPAYER[[#This Row],[20.02.2025]],0)</f>
        <v>0</v>
      </c>
      <c r="AI1008" s="234"/>
      <c r="AJ1008" s="176">
        <f>IF(PMKAFAAPAYER[[#This Row],[ ]]="Payé",PMKAFAAPAYER[[#This Row],[27.02.2025]],0)</f>
        <v>0</v>
      </c>
      <c r="AK1008" s="47">
        <f t="shared" si="232"/>
        <v>0</v>
      </c>
      <c r="AL1008" s="162"/>
      <c r="AM1008" s="166">
        <f>IF(PMKAFAAPAYER[[#This Row],[ ]]="Payé",PMKAFAAPAYER[[#This Row],[05.03.2025]],0)</f>
        <v>0</v>
      </c>
      <c r="AN1008" s="161"/>
      <c r="AO1008" s="166">
        <f>IF(PMKAFAAPAYER[[#This Row],[ ]]="Payé",PMKAFAAPAYER[[#This Row],[12.03.2025]],0)</f>
        <v>0</v>
      </c>
      <c r="AP1008" s="161"/>
      <c r="AQ1008" s="166">
        <f>IF(PMKAFAAPAYER[[#This Row],[ ]]="Payé",PMKAFAAPAYER[[#This Row],[19.03.2025]],0)</f>
        <v>0</v>
      </c>
      <c r="AR1008" s="161"/>
      <c r="AS1008" s="176">
        <f>IF(PMKAFAAPAYER[[#This Row],[ ]]="Payé",PMKAFAAPAYER[[#This Row],[26.03.2025]],0)</f>
        <v>0</v>
      </c>
      <c r="AT1008" s="17">
        <f t="shared" si="233"/>
        <v>0</v>
      </c>
      <c r="AU1008" s="162"/>
      <c r="AV1008" s="166">
        <f>IF(PMKAFAAPAYER[[#This Row],[ ]]="Payé",PMKAFAAPAYER[[#This Row],[02.04.2025]],0)</f>
        <v>0</v>
      </c>
      <c r="AW1008" s="161"/>
      <c r="AX1008" s="166">
        <f>IF(PMKAFAAPAYER[[#This Row],[ ]]="Payé",PMKAFAAPAYER[[#This Row],[09.04.2025]],0)</f>
        <v>0</v>
      </c>
      <c r="AY1008" s="161"/>
      <c r="AZ1008" s="166">
        <f>IF(PMKAFAAPAYER[[#This Row],[ ]]="Payé",PMKAFAAPAYER[[#This Row],[16.04.2025]],0)</f>
        <v>0</v>
      </c>
      <c r="BA1008" s="161"/>
      <c r="BB1008" s="166">
        <f>IF(PMKAFAAPAYER[[#This Row],[ ]]="Payé",PMKAFAAPAYER[[#This Row],[23.04.2025]],0)</f>
        <v>0</v>
      </c>
      <c r="BC1008" s="161"/>
      <c r="BD1008" s="176">
        <f>IF(PMKAFAAPAYER[[#This Row],[ ]]="Payé",PMKAFAAPAYER[[#This Row],[30.04.2025]],0)</f>
        <v>0</v>
      </c>
      <c r="BE1008" s="18">
        <f t="shared" si="234"/>
        <v>0</v>
      </c>
      <c r="BF1008" s="162"/>
      <c r="BG1008" s="166">
        <f>IF(PMKAFAAPAYER[[#This Row],[ ]]="Payé",PMKAFAAPAYER[[#This Row],[07.05.2025]],0)</f>
        <v>0</v>
      </c>
      <c r="BH1008" s="161"/>
      <c r="BI1008" s="166">
        <f>IF(PMKAFAAPAYER[[#This Row],[ ]]="Payé",PMKAFAAPAYER[[#This Row],[14.05.2025]],0)</f>
        <v>0</v>
      </c>
      <c r="BJ1008" s="161"/>
      <c r="BK1008" s="166">
        <f>IF(PMKAFAAPAYER[[#This Row],[ ]]="Payé",PMKAFAAPAYER[[#This Row],[21.05.2025]],0)</f>
        <v>0</v>
      </c>
      <c r="BL1008" s="161"/>
      <c r="BM1008" s="176">
        <f>IF(PMKAFAAPAYER[[#This Row],[ ]]="Payé",PMKAFAAPAYER[[#This Row],[28.05.2025]],0)</f>
        <v>0</v>
      </c>
      <c r="BN1008" s="17">
        <f t="shared" si="235"/>
        <v>0</v>
      </c>
      <c r="BO1008" s="162"/>
      <c r="BP1008" s="166">
        <f>IF(PMKAFAAPAYER[[#This Row],[ ]]="Payé",PMKAFAAPAYER[[#This Row],[04.06.2025]],0)</f>
        <v>0</v>
      </c>
      <c r="BQ1008" s="161"/>
      <c r="BR1008" s="166">
        <f>IF(PMKAFAAPAYER[[#This Row],[ ]]="Payé",PMKAFAAPAYER[[#This Row],[11.06.2025]],0)</f>
        <v>0</v>
      </c>
      <c r="BS1008" s="161"/>
      <c r="BT1008" s="166">
        <f>IF(PMKAFAAPAYER[[#This Row],[ ]]="Payé",PMKAFAAPAYER[[#This Row],[18.06.2025]],0)</f>
        <v>0</v>
      </c>
      <c r="BU1008" s="161"/>
      <c r="BV1008" s="176">
        <f>IF(PMKAFAAPAYER[[#This Row],[ ]]="Payé",PMKAFAAPAYER[[#This Row],[25.06.2025]],0)</f>
        <v>0</v>
      </c>
      <c r="BW1008" s="18">
        <f t="shared" si="236"/>
        <v>0</v>
      </c>
      <c r="BX1008" s="162"/>
      <c r="BY1008" s="166">
        <f>IF(PMKAFAAPAYER[[#This Row],[ ]]="Payé",PMKAFAAPAYER[[#This Row],[02.07.2025]],0)</f>
        <v>0</v>
      </c>
      <c r="BZ1008" s="161"/>
      <c r="CA1008" s="166">
        <f>IF(PMKAFAAPAYER[[#This Row],[ ]]="Payé",PMKAFAAPAYER[[#This Row],[09.07.2025]],0)</f>
        <v>0</v>
      </c>
      <c r="CB1008" s="161"/>
      <c r="CC1008" s="166">
        <f>IF(PMKAFAAPAYER[[#This Row],[ ]]="Payé",PMKAFAAPAYER[[#This Row],[16.07.2025]],0)</f>
        <v>0</v>
      </c>
      <c r="CD1008" s="161"/>
      <c r="CE1008" s="166">
        <f>IF(PMKAFAAPAYER[[#This Row],[ ]]="Payé",PMKAFAAPAYER[[#This Row],[23.07.2025]],0)</f>
        <v>0</v>
      </c>
      <c r="CF1008" s="161"/>
      <c r="CG1008" s="176">
        <f>IF(PMKAFAAPAYER[[#This Row],[ ]]="Payé",PMKAFAAPAYER[[#This Row],[30.07.2025]],0)</f>
        <v>0</v>
      </c>
      <c r="CH1008" s="17">
        <f t="shared" si="237"/>
        <v>0</v>
      </c>
      <c r="CI1008" s="162"/>
      <c r="CJ1008" s="166">
        <f>IF(PMKAFAAPAYER[[#This Row],[ ]]="Payé",PMKAFAAPAYER[[#This Row],[06.08.2025]],0)</f>
        <v>0</v>
      </c>
      <c r="CK1008" s="161"/>
      <c r="CL1008" s="166">
        <f>IF(PMKAFAAPAYER[[#This Row],[ ]]="Payé",PMKAFAAPAYER[[#This Row],[13.08.2025]],0)</f>
        <v>0</v>
      </c>
      <c r="CM1008" s="161"/>
      <c r="CN1008" s="166">
        <f>IF(PMKAFAAPAYER[[#This Row],[ ]]="Payé",PMKAFAAPAYER[[#This Row],[20.08.2025]],0)</f>
        <v>0</v>
      </c>
      <c r="CO1008" s="161"/>
      <c r="CP1008" s="176">
        <f>IF(PMKAFAAPAYER[[#This Row],[ ]]="Payé",PMKAFAAPAYER[[#This Row],[27.08.2025]],0)</f>
        <v>0</v>
      </c>
      <c r="CQ1008" s="18">
        <f t="shared" si="238"/>
        <v>0</v>
      </c>
      <c r="CR1008" s="162"/>
      <c r="CS1008" s="166">
        <f>IF(PMKAFAAPAYER[[#This Row],[ ]]="Payé",PMKAFAAPAYER[[#This Row],[03.09.2025]],0)</f>
        <v>0</v>
      </c>
      <c r="CT1008" s="161"/>
      <c r="CU1008" s="166">
        <f>IF(PMKAFAAPAYER[[#This Row],[ ]]="Payé",PMKAFAAPAYER[[#This Row],[10.09.2025]],0)</f>
        <v>0</v>
      </c>
      <c r="CV1008" s="161"/>
      <c r="CW1008" s="166">
        <f>IF(PMKAFAAPAYER[[#This Row],[ ]]="Payé",PMKAFAAPAYER[[#This Row],[17.09.2025]],0)</f>
        <v>0</v>
      </c>
      <c r="CX1008" s="161"/>
      <c r="CY1008" s="176">
        <f>IF(PMKAFAAPAYER[[#This Row],[ ]]="Payé",PMKAFAAPAYER[[#This Row],[24.09.2025]],0)</f>
        <v>0</v>
      </c>
      <c r="CZ1008" s="17">
        <f t="shared" si="239"/>
        <v>0</v>
      </c>
      <c r="DA1008" s="162"/>
      <c r="DB1008" s="166">
        <f>IF(PMKAFAAPAYER[[#This Row],[ ]]="Payé",PMKAFAAPAYER[[#This Row],[01.10.2025]],0)</f>
        <v>0</v>
      </c>
      <c r="DC1008" s="161"/>
      <c r="DD1008" s="166">
        <f>IF(PMKAFAAPAYER[[#This Row],[ ]]="Payé",PMKAFAAPAYER[[#This Row],[08.10.2025]],0)</f>
        <v>0</v>
      </c>
      <c r="DE1008" s="161"/>
      <c r="DF1008" s="166">
        <f>IF(PMKAFAAPAYER[[#This Row],[ ]]="Payé",PMKAFAAPAYER[[#This Row],[15.10.2025]],0)</f>
        <v>0</v>
      </c>
      <c r="DG1008" s="161"/>
      <c r="DH1008" s="166">
        <f>IF(PMKAFAAPAYER[[#This Row],[ ]]="Payé",PMKAFAAPAYER[[#This Row],[22.10.2025]],0)</f>
        <v>0</v>
      </c>
      <c r="DI1008" s="161"/>
      <c r="DJ1008" s="176">
        <f>IF(PMKAFAAPAYER[[#This Row],[ ]]="Payé",PMKAFAAPAYER[[#This Row],[29.10.2025]],0)</f>
        <v>0</v>
      </c>
      <c r="DK1008" s="18">
        <f t="shared" si="240"/>
        <v>0</v>
      </c>
      <c r="DL1008" s="162"/>
      <c r="DM1008" s="166">
        <f>IF(PMKAFAAPAYER[[#This Row],[ ]]="Payé",PMKAFAAPAYER[[#This Row],[05.11.2025]],0)</f>
        <v>0</v>
      </c>
      <c r="DN1008" s="161"/>
      <c r="DO1008" s="166">
        <f>IF(PMKAFAAPAYER[[#This Row],[ ]]="Payé",PMKAFAAPAYER[[#This Row],[12.11.2025]],0)</f>
        <v>0</v>
      </c>
      <c r="DP1008" s="161"/>
      <c r="DQ1008" s="166">
        <f>IF(PMKAFAAPAYER[[#This Row],[ ]]="Payé",PMKAFAAPAYER[[#This Row],[19.11.2025]],0)</f>
        <v>0</v>
      </c>
      <c r="DR1008" s="161"/>
      <c r="DS1008" s="176">
        <f>IF(PMKAFAAPAYER[[#This Row],[ ]]="Payé",PMKAFAAPAYER[[#This Row],[26.11.2025]],0)</f>
        <v>0</v>
      </c>
      <c r="DT1008" s="17">
        <f t="shared" si="241"/>
        <v>0</v>
      </c>
      <c r="DU1008" s="162"/>
      <c r="DV1008" s="166">
        <f>IF(PMKAFAAPAYER[[#This Row],[ ]]="Payé",PMKAFAAPAYER[[#This Row],[03.12.2025]],0)</f>
        <v>0</v>
      </c>
      <c r="DW1008" s="161"/>
      <c r="DX1008" s="166">
        <f>IF(PMKAFAAPAYER[[#This Row],[ ]]="Payé",PMKAFAAPAYER[[#This Row],[10.12.2025]],0)</f>
        <v>0</v>
      </c>
      <c r="DY1008" s="161"/>
      <c r="DZ1008" s="166">
        <f>IF(PMKAFAAPAYER[[#This Row],[ ]]="Payé",PMKAFAAPAYER[[#This Row],[17.12.2025]],0)</f>
        <v>0</v>
      </c>
      <c r="EA1008" s="161"/>
      <c r="EB1008" s="166">
        <f>IF(PMKAFAAPAYER[[#This Row],[ ]]="Payé",PMKAFAAPAYER[[#This Row],[24.12.2025]],0)</f>
        <v>0</v>
      </c>
      <c r="EC1008" s="161"/>
      <c r="ED1008" s="176">
        <f>IF(PMKAFAAPAYER[[#This Row],[ ]]="Payé",PMKAFAAPAYER[[#This Row],[31.12.2025]],0)</f>
        <v>0</v>
      </c>
      <c r="EE1008" s="18">
        <f t="shared" si="242"/>
        <v>0</v>
      </c>
      <c r="EF1008" s="11">
        <f t="shared" si="243"/>
        <v>0</v>
      </c>
      <c r="EG1008" s="16">
        <f>+PMKAFAAPAYER[[#This Row],[CHF]]-PMKAFAAPAYER[[#This Row],[T2025]]</f>
        <v>0</v>
      </c>
    </row>
    <row r="1009" spans="1:137" x14ac:dyDescent="0.3">
      <c r="A1009" s="9">
        <f t="shared" si="244"/>
        <v>1004</v>
      </c>
      <c r="B1009" s="250"/>
      <c r="C1009" s="251"/>
      <c r="D1009" s="252"/>
      <c r="E1009" s="253"/>
      <c r="F1009" s="265">
        <f t="shared" si="245"/>
        <v>0</v>
      </c>
      <c r="G1009" s="254"/>
      <c r="H1009" s="257"/>
      <c r="I1009" s="256"/>
      <c r="J1009" s="14"/>
      <c r="K1009" s="14"/>
      <c r="L1009" s="14"/>
      <c r="N1009" s="15"/>
      <c r="P1009" s="258"/>
      <c r="Q1009" s="259"/>
      <c r="R1009" s="260"/>
      <c r="S1009" s="166">
        <f>IF(PMKAFAAPAYER[[#This Row],[ ]]="Payé",PMKAFAAPAYER[[#This Row],[02.01.2025]],0)</f>
        <v>0</v>
      </c>
      <c r="T1009" s="234"/>
      <c r="U1009" s="166">
        <f>IF(PMKAFAAPAYER[[#This Row],[ ]]="Payé",PMKAFAAPAYER[[#This Row],[09.01.2025]],0)</f>
        <v>0</v>
      </c>
      <c r="V1009" s="234"/>
      <c r="W1009" s="166">
        <f>IF(PMKAFAAPAYER[[#This Row],[ ]]="Payé",PMKAFAAPAYER[[#This Row],[16.01.2025]],0)</f>
        <v>0</v>
      </c>
      <c r="X1009" s="234"/>
      <c r="Y1009" s="166">
        <f>IF(PMKAFAAPAYER[[#This Row],[ ]]="Payé",PMKAFAAPAYER[[#This Row],[23.01.2025]],0)</f>
        <v>0</v>
      </c>
      <c r="Z1009" s="234"/>
      <c r="AA1009" s="176">
        <f>IF(PMKAFAAPAYER[[#This Row],[ ]]="Payé",PMKAFAAPAYER[[#This Row],[30.01.2025]],0)</f>
        <v>0</v>
      </c>
      <c r="AB1009" s="32">
        <f t="shared" si="231"/>
        <v>0</v>
      </c>
      <c r="AC1009" s="234"/>
      <c r="AD1009" s="166">
        <f>IF(PMKAFAAPAYER[[#This Row],[ ]]="Payé",PMKAFAAPAYER[[#This Row],[06.02.2025]],0)</f>
        <v>0</v>
      </c>
      <c r="AE1009" s="234"/>
      <c r="AF1009" s="166">
        <f>IF(PMKAFAAPAYER[[#This Row],[ ]]="Payé",PMKAFAAPAYER[[#This Row],[13.02.2025]],0)</f>
        <v>0</v>
      </c>
      <c r="AG1009" s="234"/>
      <c r="AH1009" s="166">
        <f>IF(PMKAFAAPAYER[[#This Row],[ ]]="Payé",PMKAFAAPAYER[[#This Row],[20.02.2025]],0)</f>
        <v>0</v>
      </c>
      <c r="AI1009" s="234"/>
      <c r="AJ1009" s="176">
        <f>IF(PMKAFAAPAYER[[#This Row],[ ]]="Payé",PMKAFAAPAYER[[#This Row],[27.02.2025]],0)</f>
        <v>0</v>
      </c>
      <c r="AK1009" s="47">
        <f t="shared" si="232"/>
        <v>0</v>
      </c>
      <c r="AL1009" s="162"/>
      <c r="AM1009" s="166">
        <f>IF(PMKAFAAPAYER[[#This Row],[ ]]="Payé",PMKAFAAPAYER[[#This Row],[05.03.2025]],0)</f>
        <v>0</v>
      </c>
      <c r="AN1009" s="161"/>
      <c r="AO1009" s="166">
        <f>IF(PMKAFAAPAYER[[#This Row],[ ]]="Payé",PMKAFAAPAYER[[#This Row],[12.03.2025]],0)</f>
        <v>0</v>
      </c>
      <c r="AP1009" s="161"/>
      <c r="AQ1009" s="166">
        <f>IF(PMKAFAAPAYER[[#This Row],[ ]]="Payé",PMKAFAAPAYER[[#This Row],[19.03.2025]],0)</f>
        <v>0</v>
      </c>
      <c r="AR1009" s="161"/>
      <c r="AS1009" s="176">
        <f>IF(PMKAFAAPAYER[[#This Row],[ ]]="Payé",PMKAFAAPAYER[[#This Row],[26.03.2025]],0)</f>
        <v>0</v>
      </c>
      <c r="AT1009" s="17">
        <f t="shared" si="233"/>
        <v>0</v>
      </c>
      <c r="AU1009" s="162"/>
      <c r="AV1009" s="166">
        <f>IF(PMKAFAAPAYER[[#This Row],[ ]]="Payé",PMKAFAAPAYER[[#This Row],[02.04.2025]],0)</f>
        <v>0</v>
      </c>
      <c r="AW1009" s="161"/>
      <c r="AX1009" s="166">
        <f>IF(PMKAFAAPAYER[[#This Row],[ ]]="Payé",PMKAFAAPAYER[[#This Row],[09.04.2025]],0)</f>
        <v>0</v>
      </c>
      <c r="AY1009" s="161"/>
      <c r="AZ1009" s="166">
        <f>IF(PMKAFAAPAYER[[#This Row],[ ]]="Payé",PMKAFAAPAYER[[#This Row],[16.04.2025]],0)</f>
        <v>0</v>
      </c>
      <c r="BA1009" s="161"/>
      <c r="BB1009" s="166">
        <f>IF(PMKAFAAPAYER[[#This Row],[ ]]="Payé",PMKAFAAPAYER[[#This Row],[23.04.2025]],0)</f>
        <v>0</v>
      </c>
      <c r="BC1009" s="161"/>
      <c r="BD1009" s="176">
        <f>IF(PMKAFAAPAYER[[#This Row],[ ]]="Payé",PMKAFAAPAYER[[#This Row],[30.04.2025]],0)</f>
        <v>0</v>
      </c>
      <c r="BE1009" s="18">
        <f t="shared" si="234"/>
        <v>0</v>
      </c>
      <c r="BF1009" s="162"/>
      <c r="BG1009" s="166">
        <f>IF(PMKAFAAPAYER[[#This Row],[ ]]="Payé",PMKAFAAPAYER[[#This Row],[07.05.2025]],0)</f>
        <v>0</v>
      </c>
      <c r="BH1009" s="161"/>
      <c r="BI1009" s="166">
        <f>IF(PMKAFAAPAYER[[#This Row],[ ]]="Payé",PMKAFAAPAYER[[#This Row],[14.05.2025]],0)</f>
        <v>0</v>
      </c>
      <c r="BJ1009" s="161"/>
      <c r="BK1009" s="166">
        <f>IF(PMKAFAAPAYER[[#This Row],[ ]]="Payé",PMKAFAAPAYER[[#This Row],[21.05.2025]],0)</f>
        <v>0</v>
      </c>
      <c r="BL1009" s="161"/>
      <c r="BM1009" s="176">
        <f>IF(PMKAFAAPAYER[[#This Row],[ ]]="Payé",PMKAFAAPAYER[[#This Row],[28.05.2025]],0)</f>
        <v>0</v>
      </c>
      <c r="BN1009" s="17">
        <f t="shared" si="235"/>
        <v>0</v>
      </c>
      <c r="BO1009" s="162"/>
      <c r="BP1009" s="166">
        <f>IF(PMKAFAAPAYER[[#This Row],[ ]]="Payé",PMKAFAAPAYER[[#This Row],[04.06.2025]],0)</f>
        <v>0</v>
      </c>
      <c r="BQ1009" s="161"/>
      <c r="BR1009" s="166">
        <f>IF(PMKAFAAPAYER[[#This Row],[ ]]="Payé",PMKAFAAPAYER[[#This Row],[11.06.2025]],0)</f>
        <v>0</v>
      </c>
      <c r="BS1009" s="161"/>
      <c r="BT1009" s="166">
        <f>IF(PMKAFAAPAYER[[#This Row],[ ]]="Payé",PMKAFAAPAYER[[#This Row],[18.06.2025]],0)</f>
        <v>0</v>
      </c>
      <c r="BU1009" s="161"/>
      <c r="BV1009" s="176">
        <f>IF(PMKAFAAPAYER[[#This Row],[ ]]="Payé",PMKAFAAPAYER[[#This Row],[25.06.2025]],0)</f>
        <v>0</v>
      </c>
      <c r="BW1009" s="18">
        <f t="shared" si="236"/>
        <v>0</v>
      </c>
      <c r="BX1009" s="162"/>
      <c r="BY1009" s="166">
        <f>IF(PMKAFAAPAYER[[#This Row],[ ]]="Payé",PMKAFAAPAYER[[#This Row],[02.07.2025]],0)</f>
        <v>0</v>
      </c>
      <c r="BZ1009" s="161"/>
      <c r="CA1009" s="166">
        <f>IF(PMKAFAAPAYER[[#This Row],[ ]]="Payé",PMKAFAAPAYER[[#This Row],[09.07.2025]],0)</f>
        <v>0</v>
      </c>
      <c r="CB1009" s="161"/>
      <c r="CC1009" s="166">
        <f>IF(PMKAFAAPAYER[[#This Row],[ ]]="Payé",PMKAFAAPAYER[[#This Row],[16.07.2025]],0)</f>
        <v>0</v>
      </c>
      <c r="CD1009" s="161"/>
      <c r="CE1009" s="166">
        <f>IF(PMKAFAAPAYER[[#This Row],[ ]]="Payé",PMKAFAAPAYER[[#This Row],[23.07.2025]],0)</f>
        <v>0</v>
      </c>
      <c r="CF1009" s="161"/>
      <c r="CG1009" s="176">
        <f>IF(PMKAFAAPAYER[[#This Row],[ ]]="Payé",PMKAFAAPAYER[[#This Row],[30.07.2025]],0)</f>
        <v>0</v>
      </c>
      <c r="CH1009" s="17">
        <f t="shared" si="237"/>
        <v>0</v>
      </c>
      <c r="CI1009" s="162"/>
      <c r="CJ1009" s="166">
        <f>IF(PMKAFAAPAYER[[#This Row],[ ]]="Payé",PMKAFAAPAYER[[#This Row],[06.08.2025]],0)</f>
        <v>0</v>
      </c>
      <c r="CK1009" s="161"/>
      <c r="CL1009" s="166">
        <f>IF(PMKAFAAPAYER[[#This Row],[ ]]="Payé",PMKAFAAPAYER[[#This Row],[13.08.2025]],0)</f>
        <v>0</v>
      </c>
      <c r="CM1009" s="161"/>
      <c r="CN1009" s="166">
        <f>IF(PMKAFAAPAYER[[#This Row],[ ]]="Payé",PMKAFAAPAYER[[#This Row],[20.08.2025]],0)</f>
        <v>0</v>
      </c>
      <c r="CO1009" s="161"/>
      <c r="CP1009" s="176">
        <f>IF(PMKAFAAPAYER[[#This Row],[ ]]="Payé",PMKAFAAPAYER[[#This Row],[27.08.2025]],0)</f>
        <v>0</v>
      </c>
      <c r="CQ1009" s="18">
        <f t="shared" si="238"/>
        <v>0</v>
      </c>
      <c r="CR1009" s="162"/>
      <c r="CS1009" s="166">
        <f>IF(PMKAFAAPAYER[[#This Row],[ ]]="Payé",PMKAFAAPAYER[[#This Row],[03.09.2025]],0)</f>
        <v>0</v>
      </c>
      <c r="CT1009" s="161"/>
      <c r="CU1009" s="166">
        <f>IF(PMKAFAAPAYER[[#This Row],[ ]]="Payé",PMKAFAAPAYER[[#This Row],[10.09.2025]],0)</f>
        <v>0</v>
      </c>
      <c r="CV1009" s="161"/>
      <c r="CW1009" s="166">
        <f>IF(PMKAFAAPAYER[[#This Row],[ ]]="Payé",PMKAFAAPAYER[[#This Row],[17.09.2025]],0)</f>
        <v>0</v>
      </c>
      <c r="CX1009" s="161"/>
      <c r="CY1009" s="176">
        <f>IF(PMKAFAAPAYER[[#This Row],[ ]]="Payé",PMKAFAAPAYER[[#This Row],[24.09.2025]],0)</f>
        <v>0</v>
      </c>
      <c r="CZ1009" s="17">
        <f t="shared" si="239"/>
        <v>0</v>
      </c>
      <c r="DA1009" s="162"/>
      <c r="DB1009" s="166">
        <f>IF(PMKAFAAPAYER[[#This Row],[ ]]="Payé",PMKAFAAPAYER[[#This Row],[01.10.2025]],0)</f>
        <v>0</v>
      </c>
      <c r="DC1009" s="161"/>
      <c r="DD1009" s="166">
        <f>IF(PMKAFAAPAYER[[#This Row],[ ]]="Payé",PMKAFAAPAYER[[#This Row],[08.10.2025]],0)</f>
        <v>0</v>
      </c>
      <c r="DE1009" s="161"/>
      <c r="DF1009" s="166">
        <f>IF(PMKAFAAPAYER[[#This Row],[ ]]="Payé",PMKAFAAPAYER[[#This Row],[15.10.2025]],0)</f>
        <v>0</v>
      </c>
      <c r="DG1009" s="161"/>
      <c r="DH1009" s="166">
        <f>IF(PMKAFAAPAYER[[#This Row],[ ]]="Payé",PMKAFAAPAYER[[#This Row],[22.10.2025]],0)</f>
        <v>0</v>
      </c>
      <c r="DI1009" s="161"/>
      <c r="DJ1009" s="176">
        <f>IF(PMKAFAAPAYER[[#This Row],[ ]]="Payé",PMKAFAAPAYER[[#This Row],[29.10.2025]],0)</f>
        <v>0</v>
      </c>
      <c r="DK1009" s="18">
        <f t="shared" si="240"/>
        <v>0</v>
      </c>
      <c r="DL1009" s="162"/>
      <c r="DM1009" s="166">
        <f>IF(PMKAFAAPAYER[[#This Row],[ ]]="Payé",PMKAFAAPAYER[[#This Row],[05.11.2025]],0)</f>
        <v>0</v>
      </c>
      <c r="DN1009" s="161"/>
      <c r="DO1009" s="166">
        <f>IF(PMKAFAAPAYER[[#This Row],[ ]]="Payé",PMKAFAAPAYER[[#This Row],[12.11.2025]],0)</f>
        <v>0</v>
      </c>
      <c r="DP1009" s="161"/>
      <c r="DQ1009" s="166">
        <f>IF(PMKAFAAPAYER[[#This Row],[ ]]="Payé",PMKAFAAPAYER[[#This Row],[19.11.2025]],0)</f>
        <v>0</v>
      </c>
      <c r="DR1009" s="161"/>
      <c r="DS1009" s="176">
        <f>IF(PMKAFAAPAYER[[#This Row],[ ]]="Payé",PMKAFAAPAYER[[#This Row],[26.11.2025]],0)</f>
        <v>0</v>
      </c>
      <c r="DT1009" s="17">
        <f t="shared" si="241"/>
        <v>0</v>
      </c>
      <c r="DU1009" s="162"/>
      <c r="DV1009" s="166">
        <f>IF(PMKAFAAPAYER[[#This Row],[ ]]="Payé",PMKAFAAPAYER[[#This Row],[03.12.2025]],0)</f>
        <v>0</v>
      </c>
      <c r="DW1009" s="161"/>
      <c r="DX1009" s="166">
        <f>IF(PMKAFAAPAYER[[#This Row],[ ]]="Payé",PMKAFAAPAYER[[#This Row],[10.12.2025]],0)</f>
        <v>0</v>
      </c>
      <c r="DY1009" s="161"/>
      <c r="DZ1009" s="166">
        <f>IF(PMKAFAAPAYER[[#This Row],[ ]]="Payé",PMKAFAAPAYER[[#This Row],[17.12.2025]],0)</f>
        <v>0</v>
      </c>
      <c r="EA1009" s="161"/>
      <c r="EB1009" s="166">
        <f>IF(PMKAFAAPAYER[[#This Row],[ ]]="Payé",PMKAFAAPAYER[[#This Row],[24.12.2025]],0)</f>
        <v>0</v>
      </c>
      <c r="EC1009" s="161"/>
      <c r="ED1009" s="176">
        <f>IF(PMKAFAAPAYER[[#This Row],[ ]]="Payé",PMKAFAAPAYER[[#This Row],[31.12.2025]],0)</f>
        <v>0</v>
      </c>
      <c r="EE1009" s="18">
        <f t="shared" si="242"/>
        <v>0</v>
      </c>
      <c r="EF1009" s="11">
        <f t="shared" si="243"/>
        <v>0</v>
      </c>
      <c r="EG1009" s="16">
        <f>+PMKAFAAPAYER[[#This Row],[CHF]]-PMKAFAAPAYER[[#This Row],[T2025]]</f>
        <v>0</v>
      </c>
    </row>
    <row r="1010" spans="1:137" x14ac:dyDescent="0.3">
      <c r="A1010" s="9">
        <f t="shared" si="244"/>
        <v>1005</v>
      </c>
      <c r="B1010" s="250"/>
      <c r="C1010" s="251"/>
      <c r="D1010" s="252"/>
      <c r="E1010" s="253"/>
      <c r="F1010" s="265">
        <f t="shared" si="245"/>
        <v>0</v>
      </c>
      <c r="G1010" s="254"/>
      <c r="H1010" s="257"/>
      <c r="I1010" s="256"/>
      <c r="J1010" s="14"/>
      <c r="K1010" s="14"/>
      <c r="L1010" s="14"/>
      <c r="N1010" s="15"/>
      <c r="P1010" s="258"/>
      <c r="Q1010" s="259"/>
      <c r="R1010" s="260"/>
      <c r="S1010" s="166">
        <f>IF(PMKAFAAPAYER[[#This Row],[ ]]="Payé",PMKAFAAPAYER[[#This Row],[02.01.2025]],0)</f>
        <v>0</v>
      </c>
      <c r="T1010" s="234"/>
      <c r="U1010" s="166">
        <f>IF(PMKAFAAPAYER[[#This Row],[ ]]="Payé",PMKAFAAPAYER[[#This Row],[09.01.2025]],0)</f>
        <v>0</v>
      </c>
      <c r="V1010" s="234"/>
      <c r="W1010" s="166">
        <f>IF(PMKAFAAPAYER[[#This Row],[ ]]="Payé",PMKAFAAPAYER[[#This Row],[16.01.2025]],0)</f>
        <v>0</v>
      </c>
      <c r="X1010" s="234"/>
      <c r="Y1010" s="166">
        <f>IF(PMKAFAAPAYER[[#This Row],[ ]]="Payé",PMKAFAAPAYER[[#This Row],[23.01.2025]],0)</f>
        <v>0</v>
      </c>
      <c r="Z1010" s="234"/>
      <c r="AA1010" s="176">
        <f>IF(PMKAFAAPAYER[[#This Row],[ ]]="Payé",PMKAFAAPAYER[[#This Row],[30.01.2025]],0)</f>
        <v>0</v>
      </c>
      <c r="AB1010" s="32">
        <f t="shared" si="231"/>
        <v>0</v>
      </c>
      <c r="AC1010" s="234"/>
      <c r="AD1010" s="166">
        <f>IF(PMKAFAAPAYER[[#This Row],[ ]]="Payé",PMKAFAAPAYER[[#This Row],[06.02.2025]],0)</f>
        <v>0</v>
      </c>
      <c r="AE1010" s="234"/>
      <c r="AF1010" s="166">
        <f>IF(PMKAFAAPAYER[[#This Row],[ ]]="Payé",PMKAFAAPAYER[[#This Row],[13.02.2025]],0)</f>
        <v>0</v>
      </c>
      <c r="AG1010" s="234"/>
      <c r="AH1010" s="166">
        <f>IF(PMKAFAAPAYER[[#This Row],[ ]]="Payé",PMKAFAAPAYER[[#This Row],[20.02.2025]],0)</f>
        <v>0</v>
      </c>
      <c r="AI1010" s="234"/>
      <c r="AJ1010" s="176">
        <f>IF(PMKAFAAPAYER[[#This Row],[ ]]="Payé",PMKAFAAPAYER[[#This Row],[27.02.2025]],0)</f>
        <v>0</v>
      </c>
      <c r="AK1010" s="47">
        <f t="shared" si="232"/>
        <v>0</v>
      </c>
      <c r="AL1010" s="162"/>
      <c r="AM1010" s="166">
        <f>IF(PMKAFAAPAYER[[#This Row],[ ]]="Payé",PMKAFAAPAYER[[#This Row],[05.03.2025]],0)</f>
        <v>0</v>
      </c>
      <c r="AN1010" s="161"/>
      <c r="AO1010" s="166">
        <f>IF(PMKAFAAPAYER[[#This Row],[ ]]="Payé",PMKAFAAPAYER[[#This Row],[12.03.2025]],0)</f>
        <v>0</v>
      </c>
      <c r="AP1010" s="161"/>
      <c r="AQ1010" s="166">
        <f>IF(PMKAFAAPAYER[[#This Row],[ ]]="Payé",PMKAFAAPAYER[[#This Row],[19.03.2025]],0)</f>
        <v>0</v>
      </c>
      <c r="AR1010" s="161"/>
      <c r="AS1010" s="176">
        <f>IF(PMKAFAAPAYER[[#This Row],[ ]]="Payé",PMKAFAAPAYER[[#This Row],[26.03.2025]],0)</f>
        <v>0</v>
      </c>
      <c r="AT1010" s="17">
        <f t="shared" si="233"/>
        <v>0</v>
      </c>
      <c r="AU1010" s="162"/>
      <c r="AV1010" s="166">
        <f>IF(PMKAFAAPAYER[[#This Row],[ ]]="Payé",PMKAFAAPAYER[[#This Row],[02.04.2025]],0)</f>
        <v>0</v>
      </c>
      <c r="AW1010" s="161"/>
      <c r="AX1010" s="166">
        <f>IF(PMKAFAAPAYER[[#This Row],[ ]]="Payé",PMKAFAAPAYER[[#This Row],[09.04.2025]],0)</f>
        <v>0</v>
      </c>
      <c r="AY1010" s="161"/>
      <c r="AZ1010" s="166">
        <f>IF(PMKAFAAPAYER[[#This Row],[ ]]="Payé",PMKAFAAPAYER[[#This Row],[16.04.2025]],0)</f>
        <v>0</v>
      </c>
      <c r="BA1010" s="161"/>
      <c r="BB1010" s="166">
        <f>IF(PMKAFAAPAYER[[#This Row],[ ]]="Payé",PMKAFAAPAYER[[#This Row],[23.04.2025]],0)</f>
        <v>0</v>
      </c>
      <c r="BC1010" s="161"/>
      <c r="BD1010" s="176">
        <f>IF(PMKAFAAPAYER[[#This Row],[ ]]="Payé",PMKAFAAPAYER[[#This Row],[30.04.2025]],0)</f>
        <v>0</v>
      </c>
      <c r="BE1010" s="18">
        <f t="shared" si="234"/>
        <v>0</v>
      </c>
      <c r="BF1010" s="162"/>
      <c r="BG1010" s="166">
        <f>IF(PMKAFAAPAYER[[#This Row],[ ]]="Payé",PMKAFAAPAYER[[#This Row],[07.05.2025]],0)</f>
        <v>0</v>
      </c>
      <c r="BH1010" s="161"/>
      <c r="BI1010" s="166">
        <f>IF(PMKAFAAPAYER[[#This Row],[ ]]="Payé",PMKAFAAPAYER[[#This Row],[14.05.2025]],0)</f>
        <v>0</v>
      </c>
      <c r="BJ1010" s="161"/>
      <c r="BK1010" s="166">
        <f>IF(PMKAFAAPAYER[[#This Row],[ ]]="Payé",PMKAFAAPAYER[[#This Row],[21.05.2025]],0)</f>
        <v>0</v>
      </c>
      <c r="BL1010" s="161"/>
      <c r="BM1010" s="176">
        <f>IF(PMKAFAAPAYER[[#This Row],[ ]]="Payé",PMKAFAAPAYER[[#This Row],[28.05.2025]],0)</f>
        <v>0</v>
      </c>
      <c r="BN1010" s="17">
        <f t="shared" si="235"/>
        <v>0</v>
      </c>
      <c r="BO1010" s="162"/>
      <c r="BP1010" s="166">
        <f>IF(PMKAFAAPAYER[[#This Row],[ ]]="Payé",PMKAFAAPAYER[[#This Row],[04.06.2025]],0)</f>
        <v>0</v>
      </c>
      <c r="BQ1010" s="161"/>
      <c r="BR1010" s="166">
        <f>IF(PMKAFAAPAYER[[#This Row],[ ]]="Payé",PMKAFAAPAYER[[#This Row],[11.06.2025]],0)</f>
        <v>0</v>
      </c>
      <c r="BS1010" s="161"/>
      <c r="BT1010" s="166">
        <f>IF(PMKAFAAPAYER[[#This Row],[ ]]="Payé",PMKAFAAPAYER[[#This Row],[18.06.2025]],0)</f>
        <v>0</v>
      </c>
      <c r="BU1010" s="161"/>
      <c r="BV1010" s="176">
        <f>IF(PMKAFAAPAYER[[#This Row],[ ]]="Payé",PMKAFAAPAYER[[#This Row],[25.06.2025]],0)</f>
        <v>0</v>
      </c>
      <c r="BW1010" s="18">
        <f t="shared" si="236"/>
        <v>0</v>
      </c>
      <c r="BX1010" s="162"/>
      <c r="BY1010" s="166">
        <f>IF(PMKAFAAPAYER[[#This Row],[ ]]="Payé",PMKAFAAPAYER[[#This Row],[02.07.2025]],0)</f>
        <v>0</v>
      </c>
      <c r="BZ1010" s="161"/>
      <c r="CA1010" s="166">
        <f>IF(PMKAFAAPAYER[[#This Row],[ ]]="Payé",PMKAFAAPAYER[[#This Row],[09.07.2025]],0)</f>
        <v>0</v>
      </c>
      <c r="CB1010" s="161"/>
      <c r="CC1010" s="166">
        <f>IF(PMKAFAAPAYER[[#This Row],[ ]]="Payé",PMKAFAAPAYER[[#This Row],[16.07.2025]],0)</f>
        <v>0</v>
      </c>
      <c r="CD1010" s="161"/>
      <c r="CE1010" s="166">
        <f>IF(PMKAFAAPAYER[[#This Row],[ ]]="Payé",PMKAFAAPAYER[[#This Row],[23.07.2025]],0)</f>
        <v>0</v>
      </c>
      <c r="CF1010" s="161"/>
      <c r="CG1010" s="176">
        <f>IF(PMKAFAAPAYER[[#This Row],[ ]]="Payé",PMKAFAAPAYER[[#This Row],[30.07.2025]],0)</f>
        <v>0</v>
      </c>
      <c r="CH1010" s="17">
        <f t="shared" si="237"/>
        <v>0</v>
      </c>
      <c r="CI1010" s="162"/>
      <c r="CJ1010" s="166">
        <f>IF(PMKAFAAPAYER[[#This Row],[ ]]="Payé",PMKAFAAPAYER[[#This Row],[06.08.2025]],0)</f>
        <v>0</v>
      </c>
      <c r="CK1010" s="161"/>
      <c r="CL1010" s="166">
        <f>IF(PMKAFAAPAYER[[#This Row],[ ]]="Payé",PMKAFAAPAYER[[#This Row],[13.08.2025]],0)</f>
        <v>0</v>
      </c>
      <c r="CM1010" s="161"/>
      <c r="CN1010" s="166">
        <f>IF(PMKAFAAPAYER[[#This Row],[ ]]="Payé",PMKAFAAPAYER[[#This Row],[20.08.2025]],0)</f>
        <v>0</v>
      </c>
      <c r="CO1010" s="161"/>
      <c r="CP1010" s="176">
        <f>IF(PMKAFAAPAYER[[#This Row],[ ]]="Payé",PMKAFAAPAYER[[#This Row],[27.08.2025]],0)</f>
        <v>0</v>
      </c>
      <c r="CQ1010" s="18">
        <f t="shared" si="238"/>
        <v>0</v>
      </c>
      <c r="CR1010" s="162"/>
      <c r="CS1010" s="166">
        <f>IF(PMKAFAAPAYER[[#This Row],[ ]]="Payé",PMKAFAAPAYER[[#This Row],[03.09.2025]],0)</f>
        <v>0</v>
      </c>
      <c r="CT1010" s="161"/>
      <c r="CU1010" s="166">
        <f>IF(PMKAFAAPAYER[[#This Row],[ ]]="Payé",PMKAFAAPAYER[[#This Row],[10.09.2025]],0)</f>
        <v>0</v>
      </c>
      <c r="CV1010" s="161"/>
      <c r="CW1010" s="166">
        <f>IF(PMKAFAAPAYER[[#This Row],[ ]]="Payé",PMKAFAAPAYER[[#This Row],[17.09.2025]],0)</f>
        <v>0</v>
      </c>
      <c r="CX1010" s="161"/>
      <c r="CY1010" s="176">
        <f>IF(PMKAFAAPAYER[[#This Row],[ ]]="Payé",PMKAFAAPAYER[[#This Row],[24.09.2025]],0)</f>
        <v>0</v>
      </c>
      <c r="CZ1010" s="17">
        <f t="shared" si="239"/>
        <v>0</v>
      </c>
      <c r="DA1010" s="162"/>
      <c r="DB1010" s="166">
        <f>IF(PMKAFAAPAYER[[#This Row],[ ]]="Payé",PMKAFAAPAYER[[#This Row],[01.10.2025]],0)</f>
        <v>0</v>
      </c>
      <c r="DC1010" s="161"/>
      <c r="DD1010" s="166">
        <f>IF(PMKAFAAPAYER[[#This Row],[ ]]="Payé",PMKAFAAPAYER[[#This Row],[08.10.2025]],0)</f>
        <v>0</v>
      </c>
      <c r="DE1010" s="161"/>
      <c r="DF1010" s="166">
        <f>IF(PMKAFAAPAYER[[#This Row],[ ]]="Payé",PMKAFAAPAYER[[#This Row],[15.10.2025]],0)</f>
        <v>0</v>
      </c>
      <c r="DG1010" s="161"/>
      <c r="DH1010" s="166">
        <f>IF(PMKAFAAPAYER[[#This Row],[ ]]="Payé",PMKAFAAPAYER[[#This Row],[22.10.2025]],0)</f>
        <v>0</v>
      </c>
      <c r="DI1010" s="161"/>
      <c r="DJ1010" s="176">
        <f>IF(PMKAFAAPAYER[[#This Row],[ ]]="Payé",PMKAFAAPAYER[[#This Row],[29.10.2025]],0)</f>
        <v>0</v>
      </c>
      <c r="DK1010" s="18">
        <f t="shared" si="240"/>
        <v>0</v>
      </c>
      <c r="DL1010" s="162"/>
      <c r="DM1010" s="166">
        <f>IF(PMKAFAAPAYER[[#This Row],[ ]]="Payé",PMKAFAAPAYER[[#This Row],[05.11.2025]],0)</f>
        <v>0</v>
      </c>
      <c r="DN1010" s="161"/>
      <c r="DO1010" s="166">
        <f>IF(PMKAFAAPAYER[[#This Row],[ ]]="Payé",PMKAFAAPAYER[[#This Row],[12.11.2025]],0)</f>
        <v>0</v>
      </c>
      <c r="DP1010" s="161"/>
      <c r="DQ1010" s="166">
        <f>IF(PMKAFAAPAYER[[#This Row],[ ]]="Payé",PMKAFAAPAYER[[#This Row],[19.11.2025]],0)</f>
        <v>0</v>
      </c>
      <c r="DR1010" s="161"/>
      <c r="DS1010" s="176">
        <f>IF(PMKAFAAPAYER[[#This Row],[ ]]="Payé",PMKAFAAPAYER[[#This Row],[26.11.2025]],0)</f>
        <v>0</v>
      </c>
      <c r="DT1010" s="17">
        <f t="shared" si="241"/>
        <v>0</v>
      </c>
      <c r="DU1010" s="162"/>
      <c r="DV1010" s="166">
        <f>IF(PMKAFAAPAYER[[#This Row],[ ]]="Payé",PMKAFAAPAYER[[#This Row],[03.12.2025]],0)</f>
        <v>0</v>
      </c>
      <c r="DW1010" s="161"/>
      <c r="DX1010" s="166">
        <f>IF(PMKAFAAPAYER[[#This Row],[ ]]="Payé",PMKAFAAPAYER[[#This Row],[10.12.2025]],0)</f>
        <v>0</v>
      </c>
      <c r="DY1010" s="161"/>
      <c r="DZ1010" s="166">
        <f>IF(PMKAFAAPAYER[[#This Row],[ ]]="Payé",PMKAFAAPAYER[[#This Row],[17.12.2025]],0)</f>
        <v>0</v>
      </c>
      <c r="EA1010" s="161"/>
      <c r="EB1010" s="166">
        <f>IF(PMKAFAAPAYER[[#This Row],[ ]]="Payé",PMKAFAAPAYER[[#This Row],[24.12.2025]],0)</f>
        <v>0</v>
      </c>
      <c r="EC1010" s="161"/>
      <c r="ED1010" s="176">
        <f>IF(PMKAFAAPAYER[[#This Row],[ ]]="Payé",PMKAFAAPAYER[[#This Row],[31.12.2025]],0)</f>
        <v>0</v>
      </c>
      <c r="EE1010" s="18">
        <f t="shared" si="242"/>
        <v>0</v>
      </c>
      <c r="EF1010" s="11">
        <f t="shared" si="243"/>
        <v>0</v>
      </c>
      <c r="EG1010" s="16">
        <f>+PMKAFAAPAYER[[#This Row],[CHF]]-PMKAFAAPAYER[[#This Row],[T2025]]</f>
        <v>0</v>
      </c>
    </row>
    <row r="1011" spans="1:137" x14ac:dyDescent="0.3">
      <c r="A1011" s="9">
        <f t="shared" si="244"/>
        <v>1006</v>
      </c>
      <c r="B1011" s="250"/>
      <c r="C1011" s="251"/>
      <c r="D1011" s="252"/>
      <c r="E1011" s="253"/>
      <c r="F1011" s="265">
        <f t="shared" si="245"/>
        <v>0</v>
      </c>
      <c r="G1011" s="254"/>
      <c r="H1011" s="257"/>
      <c r="I1011" s="256"/>
      <c r="J1011" s="14"/>
      <c r="K1011" s="14"/>
      <c r="L1011" s="14"/>
      <c r="N1011" s="15"/>
      <c r="P1011" s="258"/>
      <c r="Q1011" s="259"/>
      <c r="R1011" s="260"/>
      <c r="S1011" s="166">
        <f>IF(PMKAFAAPAYER[[#This Row],[ ]]="Payé",PMKAFAAPAYER[[#This Row],[02.01.2025]],0)</f>
        <v>0</v>
      </c>
      <c r="T1011" s="234"/>
      <c r="U1011" s="166">
        <f>IF(PMKAFAAPAYER[[#This Row],[ ]]="Payé",PMKAFAAPAYER[[#This Row],[09.01.2025]],0)</f>
        <v>0</v>
      </c>
      <c r="V1011" s="234"/>
      <c r="W1011" s="166">
        <f>IF(PMKAFAAPAYER[[#This Row],[ ]]="Payé",PMKAFAAPAYER[[#This Row],[16.01.2025]],0)</f>
        <v>0</v>
      </c>
      <c r="X1011" s="234"/>
      <c r="Y1011" s="166">
        <f>IF(PMKAFAAPAYER[[#This Row],[ ]]="Payé",PMKAFAAPAYER[[#This Row],[23.01.2025]],0)</f>
        <v>0</v>
      </c>
      <c r="Z1011" s="234"/>
      <c r="AA1011" s="176">
        <f>IF(PMKAFAAPAYER[[#This Row],[ ]]="Payé",PMKAFAAPAYER[[#This Row],[30.01.2025]],0)</f>
        <v>0</v>
      </c>
      <c r="AB1011" s="32">
        <f t="shared" si="231"/>
        <v>0</v>
      </c>
      <c r="AC1011" s="234"/>
      <c r="AD1011" s="166">
        <f>IF(PMKAFAAPAYER[[#This Row],[ ]]="Payé",PMKAFAAPAYER[[#This Row],[06.02.2025]],0)</f>
        <v>0</v>
      </c>
      <c r="AE1011" s="234"/>
      <c r="AF1011" s="166">
        <f>IF(PMKAFAAPAYER[[#This Row],[ ]]="Payé",PMKAFAAPAYER[[#This Row],[13.02.2025]],0)</f>
        <v>0</v>
      </c>
      <c r="AG1011" s="234"/>
      <c r="AH1011" s="166">
        <f>IF(PMKAFAAPAYER[[#This Row],[ ]]="Payé",PMKAFAAPAYER[[#This Row],[20.02.2025]],0)</f>
        <v>0</v>
      </c>
      <c r="AI1011" s="234"/>
      <c r="AJ1011" s="176">
        <f>IF(PMKAFAAPAYER[[#This Row],[ ]]="Payé",PMKAFAAPAYER[[#This Row],[27.02.2025]],0)</f>
        <v>0</v>
      </c>
      <c r="AK1011" s="47">
        <f t="shared" si="232"/>
        <v>0</v>
      </c>
      <c r="AL1011" s="162"/>
      <c r="AM1011" s="166">
        <f>IF(PMKAFAAPAYER[[#This Row],[ ]]="Payé",PMKAFAAPAYER[[#This Row],[05.03.2025]],0)</f>
        <v>0</v>
      </c>
      <c r="AN1011" s="161"/>
      <c r="AO1011" s="166">
        <f>IF(PMKAFAAPAYER[[#This Row],[ ]]="Payé",PMKAFAAPAYER[[#This Row],[12.03.2025]],0)</f>
        <v>0</v>
      </c>
      <c r="AP1011" s="161"/>
      <c r="AQ1011" s="166">
        <f>IF(PMKAFAAPAYER[[#This Row],[ ]]="Payé",PMKAFAAPAYER[[#This Row],[19.03.2025]],0)</f>
        <v>0</v>
      </c>
      <c r="AR1011" s="161"/>
      <c r="AS1011" s="176">
        <f>IF(PMKAFAAPAYER[[#This Row],[ ]]="Payé",PMKAFAAPAYER[[#This Row],[26.03.2025]],0)</f>
        <v>0</v>
      </c>
      <c r="AT1011" s="17">
        <f t="shared" si="233"/>
        <v>0</v>
      </c>
      <c r="AU1011" s="162"/>
      <c r="AV1011" s="166">
        <f>IF(PMKAFAAPAYER[[#This Row],[ ]]="Payé",PMKAFAAPAYER[[#This Row],[02.04.2025]],0)</f>
        <v>0</v>
      </c>
      <c r="AW1011" s="161"/>
      <c r="AX1011" s="166">
        <f>IF(PMKAFAAPAYER[[#This Row],[ ]]="Payé",PMKAFAAPAYER[[#This Row],[09.04.2025]],0)</f>
        <v>0</v>
      </c>
      <c r="AY1011" s="161"/>
      <c r="AZ1011" s="166">
        <f>IF(PMKAFAAPAYER[[#This Row],[ ]]="Payé",PMKAFAAPAYER[[#This Row],[16.04.2025]],0)</f>
        <v>0</v>
      </c>
      <c r="BA1011" s="161"/>
      <c r="BB1011" s="166">
        <f>IF(PMKAFAAPAYER[[#This Row],[ ]]="Payé",PMKAFAAPAYER[[#This Row],[23.04.2025]],0)</f>
        <v>0</v>
      </c>
      <c r="BC1011" s="161"/>
      <c r="BD1011" s="176">
        <f>IF(PMKAFAAPAYER[[#This Row],[ ]]="Payé",PMKAFAAPAYER[[#This Row],[30.04.2025]],0)</f>
        <v>0</v>
      </c>
      <c r="BE1011" s="18">
        <f t="shared" si="234"/>
        <v>0</v>
      </c>
      <c r="BF1011" s="162"/>
      <c r="BG1011" s="166">
        <f>IF(PMKAFAAPAYER[[#This Row],[ ]]="Payé",PMKAFAAPAYER[[#This Row],[07.05.2025]],0)</f>
        <v>0</v>
      </c>
      <c r="BH1011" s="161"/>
      <c r="BI1011" s="166">
        <f>IF(PMKAFAAPAYER[[#This Row],[ ]]="Payé",PMKAFAAPAYER[[#This Row],[14.05.2025]],0)</f>
        <v>0</v>
      </c>
      <c r="BJ1011" s="161"/>
      <c r="BK1011" s="166">
        <f>IF(PMKAFAAPAYER[[#This Row],[ ]]="Payé",PMKAFAAPAYER[[#This Row],[21.05.2025]],0)</f>
        <v>0</v>
      </c>
      <c r="BL1011" s="161"/>
      <c r="BM1011" s="176">
        <f>IF(PMKAFAAPAYER[[#This Row],[ ]]="Payé",PMKAFAAPAYER[[#This Row],[28.05.2025]],0)</f>
        <v>0</v>
      </c>
      <c r="BN1011" s="17">
        <f t="shared" si="235"/>
        <v>0</v>
      </c>
      <c r="BO1011" s="162"/>
      <c r="BP1011" s="166">
        <f>IF(PMKAFAAPAYER[[#This Row],[ ]]="Payé",PMKAFAAPAYER[[#This Row],[04.06.2025]],0)</f>
        <v>0</v>
      </c>
      <c r="BQ1011" s="161"/>
      <c r="BR1011" s="166">
        <f>IF(PMKAFAAPAYER[[#This Row],[ ]]="Payé",PMKAFAAPAYER[[#This Row],[11.06.2025]],0)</f>
        <v>0</v>
      </c>
      <c r="BS1011" s="161"/>
      <c r="BT1011" s="166">
        <f>IF(PMKAFAAPAYER[[#This Row],[ ]]="Payé",PMKAFAAPAYER[[#This Row],[18.06.2025]],0)</f>
        <v>0</v>
      </c>
      <c r="BU1011" s="161"/>
      <c r="BV1011" s="176">
        <f>IF(PMKAFAAPAYER[[#This Row],[ ]]="Payé",PMKAFAAPAYER[[#This Row],[25.06.2025]],0)</f>
        <v>0</v>
      </c>
      <c r="BW1011" s="18">
        <f t="shared" si="236"/>
        <v>0</v>
      </c>
      <c r="BX1011" s="162"/>
      <c r="BY1011" s="166">
        <f>IF(PMKAFAAPAYER[[#This Row],[ ]]="Payé",PMKAFAAPAYER[[#This Row],[02.07.2025]],0)</f>
        <v>0</v>
      </c>
      <c r="BZ1011" s="161"/>
      <c r="CA1011" s="166">
        <f>IF(PMKAFAAPAYER[[#This Row],[ ]]="Payé",PMKAFAAPAYER[[#This Row],[09.07.2025]],0)</f>
        <v>0</v>
      </c>
      <c r="CB1011" s="161"/>
      <c r="CC1011" s="166">
        <f>IF(PMKAFAAPAYER[[#This Row],[ ]]="Payé",PMKAFAAPAYER[[#This Row],[16.07.2025]],0)</f>
        <v>0</v>
      </c>
      <c r="CD1011" s="161"/>
      <c r="CE1011" s="166">
        <f>IF(PMKAFAAPAYER[[#This Row],[ ]]="Payé",PMKAFAAPAYER[[#This Row],[23.07.2025]],0)</f>
        <v>0</v>
      </c>
      <c r="CF1011" s="161"/>
      <c r="CG1011" s="176">
        <f>IF(PMKAFAAPAYER[[#This Row],[ ]]="Payé",PMKAFAAPAYER[[#This Row],[30.07.2025]],0)</f>
        <v>0</v>
      </c>
      <c r="CH1011" s="17">
        <f t="shared" si="237"/>
        <v>0</v>
      </c>
      <c r="CI1011" s="162"/>
      <c r="CJ1011" s="166">
        <f>IF(PMKAFAAPAYER[[#This Row],[ ]]="Payé",PMKAFAAPAYER[[#This Row],[06.08.2025]],0)</f>
        <v>0</v>
      </c>
      <c r="CK1011" s="161"/>
      <c r="CL1011" s="166">
        <f>IF(PMKAFAAPAYER[[#This Row],[ ]]="Payé",PMKAFAAPAYER[[#This Row],[13.08.2025]],0)</f>
        <v>0</v>
      </c>
      <c r="CM1011" s="161"/>
      <c r="CN1011" s="166">
        <f>IF(PMKAFAAPAYER[[#This Row],[ ]]="Payé",PMKAFAAPAYER[[#This Row],[20.08.2025]],0)</f>
        <v>0</v>
      </c>
      <c r="CO1011" s="161"/>
      <c r="CP1011" s="176">
        <f>IF(PMKAFAAPAYER[[#This Row],[ ]]="Payé",PMKAFAAPAYER[[#This Row],[27.08.2025]],0)</f>
        <v>0</v>
      </c>
      <c r="CQ1011" s="18">
        <f t="shared" si="238"/>
        <v>0</v>
      </c>
      <c r="CR1011" s="162"/>
      <c r="CS1011" s="166">
        <f>IF(PMKAFAAPAYER[[#This Row],[ ]]="Payé",PMKAFAAPAYER[[#This Row],[03.09.2025]],0)</f>
        <v>0</v>
      </c>
      <c r="CT1011" s="161"/>
      <c r="CU1011" s="166">
        <f>IF(PMKAFAAPAYER[[#This Row],[ ]]="Payé",PMKAFAAPAYER[[#This Row],[10.09.2025]],0)</f>
        <v>0</v>
      </c>
      <c r="CV1011" s="161"/>
      <c r="CW1011" s="166">
        <f>IF(PMKAFAAPAYER[[#This Row],[ ]]="Payé",PMKAFAAPAYER[[#This Row],[17.09.2025]],0)</f>
        <v>0</v>
      </c>
      <c r="CX1011" s="161"/>
      <c r="CY1011" s="176">
        <f>IF(PMKAFAAPAYER[[#This Row],[ ]]="Payé",PMKAFAAPAYER[[#This Row],[24.09.2025]],0)</f>
        <v>0</v>
      </c>
      <c r="CZ1011" s="17">
        <f t="shared" si="239"/>
        <v>0</v>
      </c>
      <c r="DA1011" s="162"/>
      <c r="DB1011" s="166">
        <f>IF(PMKAFAAPAYER[[#This Row],[ ]]="Payé",PMKAFAAPAYER[[#This Row],[01.10.2025]],0)</f>
        <v>0</v>
      </c>
      <c r="DC1011" s="161"/>
      <c r="DD1011" s="166">
        <f>IF(PMKAFAAPAYER[[#This Row],[ ]]="Payé",PMKAFAAPAYER[[#This Row],[08.10.2025]],0)</f>
        <v>0</v>
      </c>
      <c r="DE1011" s="161"/>
      <c r="DF1011" s="166">
        <f>IF(PMKAFAAPAYER[[#This Row],[ ]]="Payé",PMKAFAAPAYER[[#This Row],[15.10.2025]],0)</f>
        <v>0</v>
      </c>
      <c r="DG1011" s="161"/>
      <c r="DH1011" s="166">
        <f>IF(PMKAFAAPAYER[[#This Row],[ ]]="Payé",PMKAFAAPAYER[[#This Row],[22.10.2025]],0)</f>
        <v>0</v>
      </c>
      <c r="DI1011" s="161"/>
      <c r="DJ1011" s="176">
        <f>IF(PMKAFAAPAYER[[#This Row],[ ]]="Payé",PMKAFAAPAYER[[#This Row],[29.10.2025]],0)</f>
        <v>0</v>
      </c>
      <c r="DK1011" s="18">
        <f t="shared" si="240"/>
        <v>0</v>
      </c>
      <c r="DL1011" s="162"/>
      <c r="DM1011" s="166">
        <f>IF(PMKAFAAPAYER[[#This Row],[ ]]="Payé",PMKAFAAPAYER[[#This Row],[05.11.2025]],0)</f>
        <v>0</v>
      </c>
      <c r="DN1011" s="161"/>
      <c r="DO1011" s="166">
        <f>IF(PMKAFAAPAYER[[#This Row],[ ]]="Payé",PMKAFAAPAYER[[#This Row],[12.11.2025]],0)</f>
        <v>0</v>
      </c>
      <c r="DP1011" s="161"/>
      <c r="DQ1011" s="166">
        <f>IF(PMKAFAAPAYER[[#This Row],[ ]]="Payé",PMKAFAAPAYER[[#This Row],[19.11.2025]],0)</f>
        <v>0</v>
      </c>
      <c r="DR1011" s="161"/>
      <c r="DS1011" s="176">
        <f>IF(PMKAFAAPAYER[[#This Row],[ ]]="Payé",PMKAFAAPAYER[[#This Row],[26.11.2025]],0)</f>
        <v>0</v>
      </c>
      <c r="DT1011" s="17">
        <f t="shared" si="241"/>
        <v>0</v>
      </c>
      <c r="DU1011" s="162"/>
      <c r="DV1011" s="166">
        <f>IF(PMKAFAAPAYER[[#This Row],[ ]]="Payé",PMKAFAAPAYER[[#This Row],[03.12.2025]],0)</f>
        <v>0</v>
      </c>
      <c r="DW1011" s="161"/>
      <c r="DX1011" s="166">
        <f>IF(PMKAFAAPAYER[[#This Row],[ ]]="Payé",PMKAFAAPAYER[[#This Row],[10.12.2025]],0)</f>
        <v>0</v>
      </c>
      <c r="DY1011" s="161"/>
      <c r="DZ1011" s="166">
        <f>IF(PMKAFAAPAYER[[#This Row],[ ]]="Payé",PMKAFAAPAYER[[#This Row],[17.12.2025]],0)</f>
        <v>0</v>
      </c>
      <c r="EA1011" s="161"/>
      <c r="EB1011" s="166">
        <f>IF(PMKAFAAPAYER[[#This Row],[ ]]="Payé",PMKAFAAPAYER[[#This Row],[24.12.2025]],0)</f>
        <v>0</v>
      </c>
      <c r="EC1011" s="161"/>
      <c r="ED1011" s="176">
        <f>IF(PMKAFAAPAYER[[#This Row],[ ]]="Payé",PMKAFAAPAYER[[#This Row],[31.12.2025]],0)</f>
        <v>0</v>
      </c>
      <c r="EE1011" s="18">
        <f t="shared" si="242"/>
        <v>0</v>
      </c>
      <c r="EF1011" s="11">
        <f t="shared" si="243"/>
        <v>0</v>
      </c>
      <c r="EG1011" s="16">
        <f>+PMKAFAAPAYER[[#This Row],[CHF]]-PMKAFAAPAYER[[#This Row],[T2025]]</f>
        <v>0</v>
      </c>
    </row>
    <row r="1012" spans="1:137" x14ac:dyDescent="0.3">
      <c r="A1012" s="9">
        <f t="shared" si="244"/>
        <v>1007</v>
      </c>
      <c r="B1012" s="250"/>
      <c r="C1012" s="251"/>
      <c r="D1012" s="252"/>
      <c r="E1012" s="253"/>
      <c r="F1012" s="265">
        <f t="shared" si="245"/>
        <v>0</v>
      </c>
      <c r="G1012" s="254"/>
      <c r="H1012" s="257"/>
      <c r="I1012" s="256"/>
      <c r="J1012" s="14"/>
      <c r="K1012" s="14"/>
      <c r="L1012" s="14"/>
      <c r="N1012" s="15"/>
      <c r="P1012" s="258"/>
      <c r="Q1012" s="259"/>
      <c r="R1012" s="260"/>
      <c r="S1012" s="166">
        <f>IF(PMKAFAAPAYER[[#This Row],[ ]]="Payé",PMKAFAAPAYER[[#This Row],[02.01.2025]],0)</f>
        <v>0</v>
      </c>
      <c r="T1012" s="234"/>
      <c r="U1012" s="166">
        <f>IF(PMKAFAAPAYER[[#This Row],[ ]]="Payé",PMKAFAAPAYER[[#This Row],[09.01.2025]],0)</f>
        <v>0</v>
      </c>
      <c r="V1012" s="234"/>
      <c r="W1012" s="166">
        <f>IF(PMKAFAAPAYER[[#This Row],[ ]]="Payé",PMKAFAAPAYER[[#This Row],[16.01.2025]],0)</f>
        <v>0</v>
      </c>
      <c r="X1012" s="234"/>
      <c r="Y1012" s="166">
        <f>IF(PMKAFAAPAYER[[#This Row],[ ]]="Payé",PMKAFAAPAYER[[#This Row],[23.01.2025]],0)</f>
        <v>0</v>
      </c>
      <c r="Z1012" s="234"/>
      <c r="AA1012" s="176">
        <f>IF(PMKAFAAPAYER[[#This Row],[ ]]="Payé",PMKAFAAPAYER[[#This Row],[30.01.2025]],0)</f>
        <v>0</v>
      </c>
      <c r="AB1012" s="32">
        <f t="shared" si="231"/>
        <v>0</v>
      </c>
      <c r="AC1012" s="234"/>
      <c r="AD1012" s="166">
        <f>IF(PMKAFAAPAYER[[#This Row],[ ]]="Payé",PMKAFAAPAYER[[#This Row],[06.02.2025]],0)</f>
        <v>0</v>
      </c>
      <c r="AE1012" s="234"/>
      <c r="AF1012" s="166">
        <f>IF(PMKAFAAPAYER[[#This Row],[ ]]="Payé",PMKAFAAPAYER[[#This Row],[13.02.2025]],0)</f>
        <v>0</v>
      </c>
      <c r="AG1012" s="234"/>
      <c r="AH1012" s="166">
        <f>IF(PMKAFAAPAYER[[#This Row],[ ]]="Payé",PMKAFAAPAYER[[#This Row],[20.02.2025]],0)</f>
        <v>0</v>
      </c>
      <c r="AI1012" s="234"/>
      <c r="AJ1012" s="176">
        <f>IF(PMKAFAAPAYER[[#This Row],[ ]]="Payé",PMKAFAAPAYER[[#This Row],[27.02.2025]],0)</f>
        <v>0</v>
      </c>
      <c r="AK1012" s="47">
        <f t="shared" si="232"/>
        <v>0</v>
      </c>
      <c r="AL1012" s="162"/>
      <c r="AM1012" s="166">
        <f>IF(PMKAFAAPAYER[[#This Row],[ ]]="Payé",PMKAFAAPAYER[[#This Row],[05.03.2025]],0)</f>
        <v>0</v>
      </c>
      <c r="AN1012" s="161"/>
      <c r="AO1012" s="166">
        <f>IF(PMKAFAAPAYER[[#This Row],[ ]]="Payé",PMKAFAAPAYER[[#This Row],[12.03.2025]],0)</f>
        <v>0</v>
      </c>
      <c r="AP1012" s="161"/>
      <c r="AQ1012" s="166">
        <f>IF(PMKAFAAPAYER[[#This Row],[ ]]="Payé",PMKAFAAPAYER[[#This Row],[19.03.2025]],0)</f>
        <v>0</v>
      </c>
      <c r="AR1012" s="161"/>
      <c r="AS1012" s="176">
        <f>IF(PMKAFAAPAYER[[#This Row],[ ]]="Payé",PMKAFAAPAYER[[#This Row],[26.03.2025]],0)</f>
        <v>0</v>
      </c>
      <c r="AT1012" s="17">
        <f t="shared" si="233"/>
        <v>0</v>
      </c>
      <c r="AU1012" s="162"/>
      <c r="AV1012" s="166">
        <f>IF(PMKAFAAPAYER[[#This Row],[ ]]="Payé",PMKAFAAPAYER[[#This Row],[02.04.2025]],0)</f>
        <v>0</v>
      </c>
      <c r="AW1012" s="161"/>
      <c r="AX1012" s="166">
        <f>IF(PMKAFAAPAYER[[#This Row],[ ]]="Payé",PMKAFAAPAYER[[#This Row],[09.04.2025]],0)</f>
        <v>0</v>
      </c>
      <c r="AY1012" s="161"/>
      <c r="AZ1012" s="166">
        <f>IF(PMKAFAAPAYER[[#This Row],[ ]]="Payé",PMKAFAAPAYER[[#This Row],[16.04.2025]],0)</f>
        <v>0</v>
      </c>
      <c r="BA1012" s="161"/>
      <c r="BB1012" s="166">
        <f>IF(PMKAFAAPAYER[[#This Row],[ ]]="Payé",PMKAFAAPAYER[[#This Row],[23.04.2025]],0)</f>
        <v>0</v>
      </c>
      <c r="BC1012" s="161"/>
      <c r="BD1012" s="176">
        <f>IF(PMKAFAAPAYER[[#This Row],[ ]]="Payé",PMKAFAAPAYER[[#This Row],[30.04.2025]],0)</f>
        <v>0</v>
      </c>
      <c r="BE1012" s="18">
        <f t="shared" si="234"/>
        <v>0</v>
      </c>
      <c r="BF1012" s="162"/>
      <c r="BG1012" s="166">
        <f>IF(PMKAFAAPAYER[[#This Row],[ ]]="Payé",PMKAFAAPAYER[[#This Row],[07.05.2025]],0)</f>
        <v>0</v>
      </c>
      <c r="BH1012" s="161"/>
      <c r="BI1012" s="166">
        <f>IF(PMKAFAAPAYER[[#This Row],[ ]]="Payé",PMKAFAAPAYER[[#This Row],[14.05.2025]],0)</f>
        <v>0</v>
      </c>
      <c r="BJ1012" s="161"/>
      <c r="BK1012" s="166">
        <f>IF(PMKAFAAPAYER[[#This Row],[ ]]="Payé",PMKAFAAPAYER[[#This Row],[21.05.2025]],0)</f>
        <v>0</v>
      </c>
      <c r="BL1012" s="161"/>
      <c r="BM1012" s="176">
        <f>IF(PMKAFAAPAYER[[#This Row],[ ]]="Payé",PMKAFAAPAYER[[#This Row],[28.05.2025]],0)</f>
        <v>0</v>
      </c>
      <c r="BN1012" s="17">
        <f t="shared" si="235"/>
        <v>0</v>
      </c>
      <c r="BO1012" s="162"/>
      <c r="BP1012" s="166">
        <f>IF(PMKAFAAPAYER[[#This Row],[ ]]="Payé",PMKAFAAPAYER[[#This Row],[04.06.2025]],0)</f>
        <v>0</v>
      </c>
      <c r="BQ1012" s="161"/>
      <c r="BR1012" s="166">
        <f>IF(PMKAFAAPAYER[[#This Row],[ ]]="Payé",PMKAFAAPAYER[[#This Row],[11.06.2025]],0)</f>
        <v>0</v>
      </c>
      <c r="BS1012" s="161"/>
      <c r="BT1012" s="166">
        <f>IF(PMKAFAAPAYER[[#This Row],[ ]]="Payé",PMKAFAAPAYER[[#This Row],[18.06.2025]],0)</f>
        <v>0</v>
      </c>
      <c r="BU1012" s="161"/>
      <c r="BV1012" s="176">
        <f>IF(PMKAFAAPAYER[[#This Row],[ ]]="Payé",PMKAFAAPAYER[[#This Row],[25.06.2025]],0)</f>
        <v>0</v>
      </c>
      <c r="BW1012" s="18">
        <f t="shared" si="236"/>
        <v>0</v>
      </c>
      <c r="BX1012" s="162"/>
      <c r="BY1012" s="166">
        <f>IF(PMKAFAAPAYER[[#This Row],[ ]]="Payé",PMKAFAAPAYER[[#This Row],[02.07.2025]],0)</f>
        <v>0</v>
      </c>
      <c r="BZ1012" s="161"/>
      <c r="CA1012" s="166">
        <f>IF(PMKAFAAPAYER[[#This Row],[ ]]="Payé",PMKAFAAPAYER[[#This Row],[09.07.2025]],0)</f>
        <v>0</v>
      </c>
      <c r="CB1012" s="161"/>
      <c r="CC1012" s="166">
        <f>IF(PMKAFAAPAYER[[#This Row],[ ]]="Payé",PMKAFAAPAYER[[#This Row],[16.07.2025]],0)</f>
        <v>0</v>
      </c>
      <c r="CD1012" s="161"/>
      <c r="CE1012" s="166">
        <f>IF(PMKAFAAPAYER[[#This Row],[ ]]="Payé",PMKAFAAPAYER[[#This Row],[23.07.2025]],0)</f>
        <v>0</v>
      </c>
      <c r="CF1012" s="161"/>
      <c r="CG1012" s="176">
        <f>IF(PMKAFAAPAYER[[#This Row],[ ]]="Payé",PMKAFAAPAYER[[#This Row],[30.07.2025]],0)</f>
        <v>0</v>
      </c>
      <c r="CH1012" s="17">
        <f t="shared" si="237"/>
        <v>0</v>
      </c>
      <c r="CI1012" s="162"/>
      <c r="CJ1012" s="166">
        <f>IF(PMKAFAAPAYER[[#This Row],[ ]]="Payé",PMKAFAAPAYER[[#This Row],[06.08.2025]],0)</f>
        <v>0</v>
      </c>
      <c r="CK1012" s="161"/>
      <c r="CL1012" s="166">
        <f>IF(PMKAFAAPAYER[[#This Row],[ ]]="Payé",PMKAFAAPAYER[[#This Row],[13.08.2025]],0)</f>
        <v>0</v>
      </c>
      <c r="CM1012" s="161"/>
      <c r="CN1012" s="166">
        <f>IF(PMKAFAAPAYER[[#This Row],[ ]]="Payé",PMKAFAAPAYER[[#This Row],[20.08.2025]],0)</f>
        <v>0</v>
      </c>
      <c r="CO1012" s="161"/>
      <c r="CP1012" s="176">
        <f>IF(PMKAFAAPAYER[[#This Row],[ ]]="Payé",PMKAFAAPAYER[[#This Row],[27.08.2025]],0)</f>
        <v>0</v>
      </c>
      <c r="CQ1012" s="18">
        <f t="shared" si="238"/>
        <v>0</v>
      </c>
      <c r="CR1012" s="162"/>
      <c r="CS1012" s="166">
        <f>IF(PMKAFAAPAYER[[#This Row],[ ]]="Payé",PMKAFAAPAYER[[#This Row],[03.09.2025]],0)</f>
        <v>0</v>
      </c>
      <c r="CT1012" s="161"/>
      <c r="CU1012" s="166">
        <f>IF(PMKAFAAPAYER[[#This Row],[ ]]="Payé",PMKAFAAPAYER[[#This Row],[10.09.2025]],0)</f>
        <v>0</v>
      </c>
      <c r="CV1012" s="161"/>
      <c r="CW1012" s="166">
        <f>IF(PMKAFAAPAYER[[#This Row],[ ]]="Payé",PMKAFAAPAYER[[#This Row],[17.09.2025]],0)</f>
        <v>0</v>
      </c>
      <c r="CX1012" s="161"/>
      <c r="CY1012" s="176">
        <f>IF(PMKAFAAPAYER[[#This Row],[ ]]="Payé",PMKAFAAPAYER[[#This Row],[24.09.2025]],0)</f>
        <v>0</v>
      </c>
      <c r="CZ1012" s="17">
        <f t="shared" si="239"/>
        <v>0</v>
      </c>
      <c r="DA1012" s="162"/>
      <c r="DB1012" s="166">
        <f>IF(PMKAFAAPAYER[[#This Row],[ ]]="Payé",PMKAFAAPAYER[[#This Row],[01.10.2025]],0)</f>
        <v>0</v>
      </c>
      <c r="DC1012" s="161"/>
      <c r="DD1012" s="166">
        <f>IF(PMKAFAAPAYER[[#This Row],[ ]]="Payé",PMKAFAAPAYER[[#This Row],[08.10.2025]],0)</f>
        <v>0</v>
      </c>
      <c r="DE1012" s="161"/>
      <c r="DF1012" s="166">
        <f>IF(PMKAFAAPAYER[[#This Row],[ ]]="Payé",PMKAFAAPAYER[[#This Row],[15.10.2025]],0)</f>
        <v>0</v>
      </c>
      <c r="DG1012" s="161"/>
      <c r="DH1012" s="166">
        <f>IF(PMKAFAAPAYER[[#This Row],[ ]]="Payé",PMKAFAAPAYER[[#This Row],[22.10.2025]],0)</f>
        <v>0</v>
      </c>
      <c r="DI1012" s="161"/>
      <c r="DJ1012" s="176">
        <f>IF(PMKAFAAPAYER[[#This Row],[ ]]="Payé",PMKAFAAPAYER[[#This Row],[29.10.2025]],0)</f>
        <v>0</v>
      </c>
      <c r="DK1012" s="18">
        <f t="shared" si="240"/>
        <v>0</v>
      </c>
      <c r="DL1012" s="162"/>
      <c r="DM1012" s="166">
        <f>IF(PMKAFAAPAYER[[#This Row],[ ]]="Payé",PMKAFAAPAYER[[#This Row],[05.11.2025]],0)</f>
        <v>0</v>
      </c>
      <c r="DN1012" s="161"/>
      <c r="DO1012" s="166">
        <f>IF(PMKAFAAPAYER[[#This Row],[ ]]="Payé",PMKAFAAPAYER[[#This Row],[12.11.2025]],0)</f>
        <v>0</v>
      </c>
      <c r="DP1012" s="161"/>
      <c r="DQ1012" s="166">
        <f>IF(PMKAFAAPAYER[[#This Row],[ ]]="Payé",PMKAFAAPAYER[[#This Row],[19.11.2025]],0)</f>
        <v>0</v>
      </c>
      <c r="DR1012" s="161"/>
      <c r="DS1012" s="176">
        <f>IF(PMKAFAAPAYER[[#This Row],[ ]]="Payé",PMKAFAAPAYER[[#This Row],[26.11.2025]],0)</f>
        <v>0</v>
      </c>
      <c r="DT1012" s="17">
        <f t="shared" si="241"/>
        <v>0</v>
      </c>
      <c r="DU1012" s="162"/>
      <c r="DV1012" s="166">
        <f>IF(PMKAFAAPAYER[[#This Row],[ ]]="Payé",PMKAFAAPAYER[[#This Row],[03.12.2025]],0)</f>
        <v>0</v>
      </c>
      <c r="DW1012" s="161"/>
      <c r="DX1012" s="166">
        <f>IF(PMKAFAAPAYER[[#This Row],[ ]]="Payé",PMKAFAAPAYER[[#This Row],[10.12.2025]],0)</f>
        <v>0</v>
      </c>
      <c r="DY1012" s="161"/>
      <c r="DZ1012" s="166">
        <f>IF(PMKAFAAPAYER[[#This Row],[ ]]="Payé",PMKAFAAPAYER[[#This Row],[17.12.2025]],0)</f>
        <v>0</v>
      </c>
      <c r="EA1012" s="161"/>
      <c r="EB1012" s="166">
        <f>IF(PMKAFAAPAYER[[#This Row],[ ]]="Payé",PMKAFAAPAYER[[#This Row],[24.12.2025]],0)</f>
        <v>0</v>
      </c>
      <c r="EC1012" s="161"/>
      <c r="ED1012" s="176">
        <f>IF(PMKAFAAPAYER[[#This Row],[ ]]="Payé",PMKAFAAPAYER[[#This Row],[31.12.2025]],0)</f>
        <v>0</v>
      </c>
      <c r="EE1012" s="18">
        <f t="shared" si="242"/>
        <v>0</v>
      </c>
      <c r="EF1012" s="11">
        <f t="shared" si="243"/>
        <v>0</v>
      </c>
      <c r="EG1012" s="16">
        <f>+PMKAFAAPAYER[[#This Row],[CHF]]-PMKAFAAPAYER[[#This Row],[T2025]]</f>
        <v>0</v>
      </c>
    </row>
    <row r="1013" spans="1:137" x14ac:dyDescent="0.3">
      <c r="A1013" s="9">
        <f t="shared" si="244"/>
        <v>1008</v>
      </c>
      <c r="B1013" s="250"/>
      <c r="C1013" s="251"/>
      <c r="D1013" s="252"/>
      <c r="E1013" s="253"/>
      <c r="F1013" s="265">
        <f t="shared" si="245"/>
        <v>0</v>
      </c>
      <c r="G1013" s="254"/>
      <c r="H1013" s="257"/>
      <c r="I1013" s="256"/>
      <c r="J1013" s="14"/>
      <c r="K1013" s="14"/>
      <c r="L1013" s="14"/>
      <c r="N1013" s="15"/>
      <c r="P1013" s="258"/>
      <c r="Q1013" s="259"/>
      <c r="R1013" s="260"/>
      <c r="S1013" s="166">
        <f>IF(PMKAFAAPAYER[[#This Row],[ ]]="Payé",PMKAFAAPAYER[[#This Row],[02.01.2025]],0)</f>
        <v>0</v>
      </c>
      <c r="T1013" s="234"/>
      <c r="U1013" s="166">
        <f>IF(PMKAFAAPAYER[[#This Row],[ ]]="Payé",PMKAFAAPAYER[[#This Row],[09.01.2025]],0)</f>
        <v>0</v>
      </c>
      <c r="V1013" s="234"/>
      <c r="W1013" s="166">
        <f>IF(PMKAFAAPAYER[[#This Row],[ ]]="Payé",PMKAFAAPAYER[[#This Row],[16.01.2025]],0)</f>
        <v>0</v>
      </c>
      <c r="X1013" s="234"/>
      <c r="Y1013" s="166">
        <f>IF(PMKAFAAPAYER[[#This Row],[ ]]="Payé",PMKAFAAPAYER[[#This Row],[23.01.2025]],0)</f>
        <v>0</v>
      </c>
      <c r="Z1013" s="234"/>
      <c r="AA1013" s="176">
        <f>IF(PMKAFAAPAYER[[#This Row],[ ]]="Payé",PMKAFAAPAYER[[#This Row],[30.01.2025]],0)</f>
        <v>0</v>
      </c>
      <c r="AB1013" s="32">
        <f t="shared" si="231"/>
        <v>0</v>
      </c>
      <c r="AC1013" s="234"/>
      <c r="AD1013" s="166">
        <f>IF(PMKAFAAPAYER[[#This Row],[ ]]="Payé",PMKAFAAPAYER[[#This Row],[06.02.2025]],0)</f>
        <v>0</v>
      </c>
      <c r="AE1013" s="234"/>
      <c r="AF1013" s="166">
        <f>IF(PMKAFAAPAYER[[#This Row],[ ]]="Payé",PMKAFAAPAYER[[#This Row],[13.02.2025]],0)</f>
        <v>0</v>
      </c>
      <c r="AG1013" s="234"/>
      <c r="AH1013" s="166">
        <f>IF(PMKAFAAPAYER[[#This Row],[ ]]="Payé",PMKAFAAPAYER[[#This Row],[20.02.2025]],0)</f>
        <v>0</v>
      </c>
      <c r="AI1013" s="234"/>
      <c r="AJ1013" s="176">
        <f>IF(PMKAFAAPAYER[[#This Row],[ ]]="Payé",PMKAFAAPAYER[[#This Row],[27.02.2025]],0)</f>
        <v>0</v>
      </c>
      <c r="AK1013" s="47">
        <f t="shared" si="232"/>
        <v>0</v>
      </c>
      <c r="AL1013" s="162"/>
      <c r="AM1013" s="166">
        <f>IF(PMKAFAAPAYER[[#This Row],[ ]]="Payé",PMKAFAAPAYER[[#This Row],[05.03.2025]],0)</f>
        <v>0</v>
      </c>
      <c r="AN1013" s="161"/>
      <c r="AO1013" s="166">
        <f>IF(PMKAFAAPAYER[[#This Row],[ ]]="Payé",PMKAFAAPAYER[[#This Row],[12.03.2025]],0)</f>
        <v>0</v>
      </c>
      <c r="AP1013" s="161"/>
      <c r="AQ1013" s="166">
        <f>IF(PMKAFAAPAYER[[#This Row],[ ]]="Payé",PMKAFAAPAYER[[#This Row],[19.03.2025]],0)</f>
        <v>0</v>
      </c>
      <c r="AR1013" s="161"/>
      <c r="AS1013" s="176">
        <f>IF(PMKAFAAPAYER[[#This Row],[ ]]="Payé",PMKAFAAPAYER[[#This Row],[26.03.2025]],0)</f>
        <v>0</v>
      </c>
      <c r="AT1013" s="17">
        <f t="shared" si="233"/>
        <v>0</v>
      </c>
      <c r="AU1013" s="162"/>
      <c r="AV1013" s="166">
        <f>IF(PMKAFAAPAYER[[#This Row],[ ]]="Payé",PMKAFAAPAYER[[#This Row],[02.04.2025]],0)</f>
        <v>0</v>
      </c>
      <c r="AW1013" s="161"/>
      <c r="AX1013" s="166">
        <f>IF(PMKAFAAPAYER[[#This Row],[ ]]="Payé",PMKAFAAPAYER[[#This Row],[09.04.2025]],0)</f>
        <v>0</v>
      </c>
      <c r="AY1013" s="161"/>
      <c r="AZ1013" s="166">
        <f>IF(PMKAFAAPAYER[[#This Row],[ ]]="Payé",PMKAFAAPAYER[[#This Row],[16.04.2025]],0)</f>
        <v>0</v>
      </c>
      <c r="BA1013" s="161"/>
      <c r="BB1013" s="166">
        <f>IF(PMKAFAAPAYER[[#This Row],[ ]]="Payé",PMKAFAAPAYER[[#This Row],[23.04.2025]],0)</f>
        <v>0</v>
      </c>
      <c r="BC1013" s="161"/>
      <c r="BD1013" s="176">
        <f>IF(PMKAFAAPAYER[[#This Row],[ ]]="Payé",PMKAFAAPAYER[[#This Row],[30.04.2025]],0)</f>
        <v>0</v>
      </c>
      <c r="BE1013" s="18">
        <f t="shared" si="234"/>
        <v>0</v>
      </c>
      <c r="BF1013" s="162"/>
      <c r="BG1013" s="166">
        <f>IF(PMKAFAAPAYER[[#This Row],[ ]]="Payé",PMKAFAAPAYER[[#This Row],[07.05.2025]],0)</f>
        <v>0</v>
      </c>
      <c r="BH1013" s="161"/>
      <c r="BI1013" s="166">
        <f>IF(PMKAFAAPAYER[[#This Row],[ ]]="Payé",PMKAFAAPAYER[[#This Row],[14.05.2025]],0)</f>
        <v>0</v>
      </c>
      <c r="BJ1013" s="161"/>
      <c r="BK1013" s="166">
        <f>IF(PMKAFAAPAYER[[#This Row],[ ]]="Payé",PMKAFAAPAYER[[#This Row],[21.05.2025]],0)</f>
        <v>0</v>
      </c>
      <c r="BL1013" s="161"/>
      <c r="BM1013" s="176">
        <f>IF(PMKAFAAPAYER[[#This Row],[ ]]="Payé",PMKAFAAPAYER[[#This Row],[28.05.2025]],0)</f>
        <v>0</v>
      </c>
      <c r="BN1013" s="17">
        <f t="shared" si="235"/>
        <v>0</v>
      </c>
      <c r="BO1013" s="162"/>
      <c r="BP1013" s="166">
        <f>IF(PMKAFAAPAYER[[#This Row],[ ]]="Payé",PMKAFAAPAYER[[#This Row],[04.06.2025]],0)</f>
        <v>0</v>
      </c>
      <c r="BQ1013" s="161"/>
      <c r="BR1013" s="166">
        <f>IF(PMKAFAAPAYER[[#This Row],[ ]]="Payé",PMKAFAAPAYER[[#This Row],[11.06.2025]],0)</f>
        <v>0</v>
      </c>
      <c r="BS1013" s="161"/>
      <c r="BT1013" s="166">
        <f>IF(PMKAFAAPAYER[[#This Row],[ ]]="Payé",PMKAFAAPAYER[[#This Row],[18.06.2025]],0)</f>
        <v>0</v>
      </c>
      <c r="BU1013" s="161"/>
      <c r="BV1013" s="176">
        <f>IF(PMKAFAAPAYER[[#This Row],[ ]]="Payé",PMKAFAAPAYER[[#This Row],[25.06.2025]],0)</f>
        <v>0</v>
      </c>
      <c r="BW1013" s="18">
        <f t="shared" si="236"/>
        <v>0</v>
      </c>
      <c r="BX1013" s="162"/>
      <c r="BY1013" s="166">
        <f>IF(PMKAFAAPAYER[[#This Row],[ ]]="Payé",PMKAFAAPAYER[[#This Row],[02.07.2025]],0)</f>
        <v>0</v>
      </c>
      <c r="BZ1013" s="161"/>
      <c r="CA1013" s="166">
        <f>IF(PMKAFAAPAYER[[#This Row],[ ]]="Payé",PMKAFAAPAYER[[#This Row],[09.07.2025]],0)</f>
        <v>0</v>
      </c>
      <c r="CB1013" s="161"/>
      <c r="CC1013" s="166">
        <f>IF(PMKAFAAPAYER[[#This Row],[ ]]="Payé",PMKAFAAPAYER[[#This Row],[16.07.2025]],0)</f>
        <v>0</v>
      </c>
      <c r="CD1013" s="161"/>
      <c r="CE1013" s="166">
        <f>IF(PMKAFAAPAYER[[#This Row],[ ]]="Payé",PMKAFAAPAYER[[#This Row],[23.07.2025]],0)</f>
        <v>0</v>
      </c>
      <c r="CF1013" s="161"/>
      <c r="CG1013" s="176">
        <f>IF(PMKAFAAPAYER[[#This Row],[ ]]="Payé",PMKAFAAPAYER[[#This Row],[30.07.2025]],0)</f>
        <v>0</v>
      </c>
      <c r="CH1013" s="17">
        <f t="shared" si="237"/>
        <v>0</v>
      </c>
      <c r="CI1013" s="162"/>
      <c r="CJ1013" s="166">
        <f>IF(PMKAFAAPAYER[[#This Row],[ ]]="Payé",PMKAFAAPAYER[[#This Row],[06.08.2025]],0)</f>
        <v>0</v>
      </c>
      <c r="CK1013" s="161"/>
      <c r="CL1013" s="166">
        <f>IF(PMKAFAAPAYER[[#This Row],[ ]]="Payé",PMKAFAAPAYER[[#This Row],[13.08.2025]],0)</f>
        <v>0</v>
      </c>
      <c r="CM1013" s="161"/>
      <c r="CN1013" s="166">
        <f>IF(PMKAFAAPAYER[[#This Row],[ ]]="Payé",PMKAFAAPAYER[[#This Row],[20.08.2025]],0)</f>
        <v>0</v>
      </c>
      <c r="CO1013" s="161"/>
      <c r="CP1013" s="176">
        <f>IF(PMKAFAAPAYER[[#This Row],[ ]]="Payé",PMKAFAAPAYER[[#This Row],[27.08.2025]],0)</f>
        <v>0</v>
      </c>
      <c r="CQ1013" s="18">
        <f t="shared" si="238"/>
        <v>0</v>
      </c>
      <c r="CR1013" s="162"/>
      <c r="CS1013" s="166">
        <f>IF(PMKAFAAPAYER[[#This Row],[ ]]="Payé",PMKAFAAPAYER[[#This Row],[03.09.2025]],0)</f>
        <v>0</v>
      </c>
      <c r="CT1013" s="161"/>
      <c r="CU1013" s="166">
        <f>IF(PMKAFAAPAYER[[#This Row],[ ]]="Payé",PMKAFAAPAYER[[#This Row],[10.09.2025]],0)</f>
        <v>0</v>
      </c>
      <c r="CV1013" s="161"/>
      <c r="CW1013" s="166">
        <f>IF(PMKAFAAPAYER[[#This Row],[ ]]="Payé",PMKAFAAPAYER[[#This Row],[17.09.2025]],0)</f>
        <v>0</v>
      </c>
      <c r="CX1013" s="161"/>
      <c r="CY1013" s="176">
        <f>IF(PMKAFAAPAYER[[#This Row],[ ]]="Payé",PMKAFAAPAYER[[#This Row],[24.09.2025]],0)</f>
        <v>0</v>
      </c>
      <c r="CZ1013" s="17">
        <f t="shared" si="239"/>
        <v>0</v>
      </c>
      <c r="DA1013" s="162"/>
      <c r="DB1013" s="166">
        <f>IF(PMKAFAAPAYER[[#This Row],[ ]]="Payé",PMKAFAAPAYER[[#This Row],[01.10.2025]],0)</f>
        <v>0</v>
      </c>
      <c r="DC1013" s="161"/>
      <c r="DD1013" s="166">
        <f>IF(PMKAFAAPAYER[[#This Row],[ ]]="Payé",PMKAFAAPAYER[[#This Row],[08.10.2025]],0)</f>
        <v>0</v>
      </c>
      <c r="DE1013" s="161"/>
      <c r="DF1013" s="166">
        <f>IF(PMKAFAAPAYER[[#This Row],[ ]]="Payé",PMKAFAAPAYER[[#This Row],[15.10.2025]],0)</f>
        <v>0</v>
      </c>
      <c r="DG1013" s="161"/>
      <c r="DH1013" s="166">
        <f>IF(PMKAFAAPAYER[[#This Row],[ ]]="Payé",PMKAFAAPAYER[[#This Row],[22.10.2025]],0)</f>
        <v>0</v>
      </c>
      <c r="DI1013" s="161"/>
      <c r="DJ1013" s="176">
        <f>IF(PMKAFAAPAYER[[#This Row],[ ]]="Payé",PMKAFAAPAYER[[#This Row],[29.10.2025]],0)</f>
        <v>0</v>
      </c>
      <c r="DK1013" s="18">
        <f t="shared" si="240"/>
        <v>0</v>
      </c>
      <c r="DL1013" s="162"/>
      <c r="DM1013" s="166">
        <f>IF(PMKAFAAPAYER[[#This Row],[ ]]="Payé",PMKAFAAPAYER[[#This Row],[05.11.2025]],0)</f>
        <v>0</v>
      </c>
      <c r="DN1013" s="161"/>
      <c r="DO1013" s="166">
        <f>IF(PMKAFAAPAYER[[#This Row],[ ]]="Payé",PMKAFAAPAYER[[#This Row],[12.11.2025]],0)</f>
        <v>0</v>
      </c>
      <c r="DP1013" s="161"/>
      <c r="DQ1013" s="166">
        <f>IF(PMKAFAAPAYER[[#This Row],[ ]]="Payé",PMKAFAAPAYER[[#This Row],[19.11.2025]],0)</f>
        <v>0</v>
      </c>
      <c r="DR1013" s="161"/>
      <c r="DS1013" s="176">
        <f>IF(PMKAFAAPAYER[[#This Row],[ ]]="Payé",PMKAFAAPAYER[[#This Row],[26.11.2025]],0)</f>
        <v>0</v>
      </c>
      <c r="DT1013" s="17">
        <f t="shared" si="241"/>
        <v>0</v>
      </c>
      <c r="DU1013" s="162"/>
      <c r="DV1013" s="166">
        <f>IF(PMKAFAAPAYER[[#This Row],[ ]]="Payé",PMKAFAAPAYER[[#This Row],[03.12.2025]],0)</f>
        <v>0</v>
      </c>
      <c r="DW1013" s="161"/>
      <c r="DX1013" s="166">
        <f>IF(PMKAFAAPAYER[[#This Row],[ ]]="Payé",PMKAFAAPAYER[[#This Row],[10.12.2025]],0)</f>
        <v>0</v>
      </c>
      <c r="DY1013" s="161"/>
      <c r="DZ1013" s="166">
        <f>IF(PMKAFAAPAYER[[#This Row],[ ]]="Payé",PMKAFAAPAYER[[#This Row],[17.12.2025]],0)</f>
        <v>0</v>
      </c>
      <c r="EA1013" s="161"/>
      <c r="EB1013" s="166">
        <f>IF(PMKAFAAPAYER[[#This Row],[ ]]="Payé",PMKAFAAPAYER[[#This Row],[24.12.2025]],0)</f>
        <v>0</v>
      </c>
      <c r="EC1013" s="161"/>
      <c r="ED1013" s="176">
        <f>IF(PMKAFAAPAYER[[#This Row],[ ]]="Payé",PMKAFAAPAYER[[#This Row],[31.12.2025]],0)</f>
        <v>0</v>
      </c>
      <c r="EE1013" s="18">
        <f t="shared" si="242"/>
        <v>0</v>
      </c>
      <c r="EF1013" s="11">
        <f t="shared" si="243"/>
        <v>0</v>
      </c>
      <c r="EG1013" s="16">
        <f>+PMKAFAAPAYER[[#This Row],[CHF]]-PMKAFAAPAYER[[#This Row],[T2025]]</f>
        <v>0</v>
      </c>
    </row>
    <row r="1014" spans="1:137" x14ac:dyDescent="0.3">
      <c r="A1014" s="9">
        <f t="shared" si="244"/>
        <v>1009</v>
      </c>
      <c r="B1014" s="250"/>
      <c r="C1014" s="251"/>
      <c r="D1014" s="252"/>
      <c r="E1014" s="253"/>
      <c r="F1014" s="265">
        <f t="shared" si="245"/>
        <v>0</v>
      </c>
      <c r="G1014" s="254"/>
      <c r="H1014" s="257"/>
      <c r="I1014" s="256"/>
      <c r="J1014" s="14"/>
      <c r="K1014" s="14"/>
      <c r="L1014" s="14"/>
      <c r="N1014" s="15"/>
      <c r="P1014" s="258"/>
      <c r="Q1014" s="259"/>
      <c r="R1014" s="260"/>
      <c r="S1014" s="166">
        <f>IF(PMKAFAAPAYER[[#This Row],[ ]]="Payé",PMKAFAAPAYER[[#This Row],[02.01.2025]],0)</f>
        <v>0</v>
      </c>
      <c r="T1014" s="234"/>
      <c r="U1014" s="166">
        <f>IF(PMKAFAAPAYER[[#This Row],[ ]]="Payé",PMKAFAAPAYER[[#This Row],[09.01.2025]],0)</f>
        <v>0</v>
      </c>
      <c r="V1014" s="234"/>
      <c r="W1014" s="166">
        <f>IF(PMKAFAAPAYER[[#This Row],[ ]]="Payé",PMKAFAAPAYER[[#This Row],[16.01.2025]],0)</f>
        <v>0</v>
      </c>
      <c r="X1014" s="234"/>
      <c r="Y1014" s="166">
        <f>IF(PMKAFAAPAYER[[#This Row],[ ]]="Payé",PMKAFAAPAYER[[#This Row],[23.01.2025]],0)</f>
        <v>0</v>
      </c>
      <c r="Z1014" s="234"/>
      <c r="AA1014" s="176">
        <f>IF(PMKAFAAPAYER[[#This Row],[ ]]="Payé",PMKAFAAPAYER[[#This Row],[30.01.2025]],0)</f>
        <v>0</v>
      </c>
      <c r="AB1014" s="32">
        <f t="shared" si="231"/>
        <v>0</v>
      </c>
      <c r="AC1014" s="234"/>
      <c r="AD1014" s="166">
        <f>IF(PMKAFAAPAYER[[#This Row],[ ]]="Payé",PMKAFAAPAYER[[#This Row],[06.02.2025]],0)</f>
        <v>0</v>
      </c>
      <c r="AE1014" s="234"/>
      <c r="AF1014" s="166">
        <f>IF(PMKAFAAPAYER[[#This Row],[ ]]="Payé",PMKAFAAPAYER[[#This Row],[13.02.2025]],0)</f>
        <v>0</v>
      </c>
      <c r="AG1014" s="234"/>
      <c r="AH1014" s="166">
        <f>IF(PMKAFAAPAYER[[#This Row],[ ]]="Payé",PMKAFAAPAYER[[#This Row],[20.02.2025]],0)</f>
        <v>0</v>
      </c>
      <c r="AI1014" s="234"/>
      <c r="AJ1014" s="176">
        <f>IF(PMKAFAAPAYER[[#This Row],[ ]]="Payé",PMKAFAAPAYER[[#This Row],[27.02.2025]],0)</f>
        <v>0</v>
      </c>
      <c r="AK1014" s="47">
        <f t="shared" si="232"/>
        <v>0</v>
      </c>
      <c r="AL1014" s="162"/>
      <c r="AM1014" s="166">
        <f>IF(PMKAFAAPAYER[[#This Row],[ ]]="Payé",PMKAFAAPAYER[[#This Row],[05.03.2025]],0)</f>
        <v>0</v>
      </c>
      <c r="AN1014" s="161"/>
      <c r="AO1014" s="166">
        <f>IF(PMKAFAAPAYER[[#This Row],[ ]]="Payé",PMKAFAAPAYER[[#This Row],[12.03.2025]],0)</f>
        <v>0</v>
      </c>
      <c r="AP1014" s="161"/>
      <c r="AQ1014" s="166">
        <f>IF(PMKAFAAPAYER[[#This Row],[ ]]="Payé",PMKAFAAPAYER[[#This Row],[19.03.2025]],0)</f>
        <v>0</v>
      </c>
      <c r="AR1014" s="161"/>
      <c r="AS1014" s="176">
        <f>IF(PMKAFAAPAYER[[#This Row],[ ]]="Payé",PMKAFAAPAYER[[#This Row],[26.03.2025]],0)</f>
        <v>0</v>
      </c>
      <c r="AT1014" s="17">
        <f t="shared" si="233"/>
        <v>0</v>
      </c>
      <c r="AU1014" s="162"/>
      <c r="AV1014" s="166">
        <f>IF(PMKAFAAPAYER[[#This Row],[ ]]="Payé",PMKAFAAPAYER[[#This Row],[02.04.2025]],0)</f>
        <v>0</v>
      </c>
      <c r="AW1014" s="161"/>
      <c r="AX1014" s="166">
        <f>IF(PMKAFAAPAYER[[#This Row],[ ]]="Payé",PMKAFAAPAYER[[#This Row],[09.04.2025]],0)</f>
        <v>0</v>
      </c>
      <c r="AY1014" s="161"/>
      <c r="AZ1014" s="166">
        <f>IF(PMKAFAAPAYER[[#This Row],[ ]]="Payé",PMKAFAAPAYER[[#This Row],[16.04.2025]],0)</f>
        <v>0</v>
      </c>
      <c r="BA1014" s="161"/>
      <c r="BB1014" s="166">
        <f>IF(PMKAFAAPAYER[[#This Row],[ ]]="Payé",PMKAFAAPAYER[[#This Row],[23.04.2025]],0)</f>
        <v>0</v>
      </c>
      <c r="BC1014" s="161"/>
      <c r="BD1014" s="176">
        <f>IF(PMKAFAAPAYER[[#This Row],[ ]]="Payé",PMKAFAAPAYER[[#This Row],[30.04.2025]],0)</f>
        <v>0</v>
      </c>
      <c r="BE1014" s="18">
        <f t="shared" si="234"/>
        <v>0</v>
      </c>
      <c r="BF1014" s="162"/>
      <c r="BG1014" s="166">
        <f>IF(PMKAFAAPAYER[[#This Row],[ ]]="Payé",PMKAFAAPAYER[[#This Row],[07.05.2025]],0)</f>
        <v>0</v>
      </c>
      <c r="BH1014" s="161"/>
      <c r="BI1014" s="166">
        <f>IF(PMKAFAAPAYER[[#This Row],[ ]]="Payé",PMKAFAAPAYER[[#This Row],[14.05.2025]],0)</f>
        <v>0</v>
      </c>
      <c r="BJ1014" s="161"/>
      <c r="BK1014" s="166">
        <f>IF(PMKAFAAPAYER[[#This Row],[ ]]="Payé",PMKAFAAPAYER[[#This Row],[21.05.2025]],0)</f>
        <v>0</v>
      </c>
      <c r="BL1014" s="161"/>
      <c r="BM1014" s="176">
        <f>IF(PMKAFAAPAYER[[#This Row],[ ]]="Payé",PMKAFAAPAYER[[#This Row],[28.05.2025]],0)</f>
        <v>0</v>
      </c>
      <c r="BN1014" s="17">
        <f t="shared" si="235"/>
        <v>0</v>
      </c>
      <c r="BO1014" s="162"/>
      <c r="BP1014" s="166">
        <f>IF(PMKAFAAPAYER[[#This Row],[ ]]="Payé",PMKAFAAPAYER[[#This Row],[04.06.2025]],0)</f>
        <v>0</v>
      </c>
      <c r="BQ1014" s="161"/>
      <c r="BR1014" s="166">
        <f>IF(PMKAFAAPAYER[[#This Row],[ ]]="Payé",PMKAFAAPAYER[[#This Row],[11.06.2025]],0)</f>
        <v>0</v>
      </c>
      <c r="BS1014" s="161"/>
      <c r="BT1014" s="166">
        <f>IF(PMKAFAAPAYER[[#This Row],[ ]]="Payé",PMKAFAAPAYER[[#This Row],[18.06.2025]],0)</f>
        <v>0</v>
      </c>
      <c r="BU1014" s="161"/>
      <c r="BV1014" s="176">
        <f>IF(PMKAFAAPAYER[[#This Row],[ ]]="Payé",PMKAFAAPAYER[[#This Row],[25.06.2025]],0)</f>
        <v>0</v>
      </c>
      <c r="BW1014" s="18">
        <f t="shared" si="236"/>
        <v>0</v>
      </c>
      <c r="BX1014" s="162"/>
      <c r="BY1014" s="166">
        <f>IF(PMKAFAAPAYER[[#This Row],[ ]]="Payé",PMKAFAAPAYER[[#This Row],[02.07.2025]],0)</f>
        <v>0</v>
      </c>
      <c r="BZ1014" s="161"/>
      <c r="CA1014" s="166">
        <f>IF(PMKAFAAPAYER[[#This Row],[ ]]="Payé",PMKAFAAPAYER[[#This Row],[09.07.2025]],0)</f>
        <v>0</v>
      </c>
      <c r="CB1014" s="161"/>
      <c r="CC1014" s="166">
        <f>IF(PMKAFAAPAYER[[#This Row],[ ]]="Payé",PMKAFAAPAYER[[#This Row],[16.07.2025]],0)</f>
        <v>0</v>
      </c>
      <c r="CD1014" s="161"/>
      <c r="CE1014" s="166">
        <f>IF(PMKAFAAPAYER[[#This Row],[ ]]="Payé",PMKAFAAPAYER[[#This Row],[23.07.2025]],0)</f>
        <v>0</v>
      </c>
      <c r="CF1014" s="161"/>
      <c r="CG1014" s="176">
        <f>IF(PMKAFAAPAYER[[#This Row],[ ]]="Payé",PMKAFAAPAYER[[#This Row],[30.07.2025]],0)</f>
        <v>0</v>
      </c>
      <c r="CH1014" s="17">
        <f t="shared" si="237"/>
        <v>0</v>
      </c>
      <c r="CI1014" s="162"/>
      <c r="CJ1014" s="166">
        <f>IF(PMKAFAAPAYER[[#This Row],[ ]]="Payé",PMKAFAAPAYER[[#This Row],[06.08.2025]],0)</f>
        <v>0</v>
      </c>
      <c r="CK1014" s="161"/>
      <c r="CL1014" s="166">
        <f>IF(PMKAFAAPAYER[[#This Row],[ ]]="Payé",PMKAFAAPAYER[[#This Row],[13.08.2025]],0)</f>
        <v>0</v>
      </c>
      <c r="CM1014" s="161"/>
      <c r="CN1014" s="166">
        <f>IF(PMKAFAAPAYER[[#This Row],[ ]]="Payé",PMKAFAAPAYER[[#This Row],[20.08.2025]],0)</f>
        <v>0</v>
      </c>
      <c r="CO1014" s="161"/>
      <c r="CP1014" s="176">
        <f>IF(PMKAFAAPAYER[[#This Row],[ ]]="Payé",PMKAFAAPAYER[[#This Row],[27.08.2025]],0)</f>
        <v>0</v>
      </c>
      <c r="CQ1014" s="18">
        <f t="shared" si="238"/>
        <v>0</v>
      </c>
      <c r="CR1014" s="162"/>
      <c r="CS1014" s="166">
        <f>IF(PMKAFAAPAYER[[#This Row],[ ]]="Payé",PMKAFAAPAYER[[#This Row],[03.09.2025]],0)</f>
        <v>0</v>
      </c>
      <c r="CT1014" s="161"/>
      <c r="CU1014" s="166">
        <f>IF(PMKAFAAPAYER[[#This Row],[ ]]="Payé",PMKAFAAPAYER[[#This Row],[10.09.2025]],0)</f>
        <v>0</v>
      </c>
      <c r="CV1014" s="161"/>
      <c r="CW1014" s="166">
        <f>IF(PMKAFAAPAYER[[#This Row],[ ]]="Payé",PMKAFAAPAYER[[#This Row],[17.09.2025]],0)</f>
        <v>0</v>
      </c>
      <c r="CX1014" s="161"/>
      <c r="CY1014" s="176">
        <f>IF(PMKAFAAPAYER[[#This Row],[ ]]="Payé",PMKAFAAPAYER[[#This Row],[24.09.2025]],0)</f>
        <v>0</v>
      </c>
      <c r="CZ1014" s="17">
        <f t="shared" si="239"/>
        <v>0</v>
      </c>
      <c r="DA1014" s="162"/>
      <c r="DB1014" s="166">
        <f>IF(PMKAFAAPAYER[[#This Row],[ ]]="Payé",PMKAFAAPAYER[[#This Row],[01.10.2025]],0)</f>
        <v>0</v>
      </c>
      <c r="DC1014" s="161"/>
      <c r="DD1014" s="166">
        <f>IF(PMKAFAAPAYER[[#This Row],[ ]]="Payé",PMKAFAAPAYER[[#This Row],[08.10.2025]],0)</f>
        <v>0</v>
      </c>
      <c r="DE1014" s="161"/>
      <c r="DF1014" s="166">
        <f>IF(PMKAFAAPAYER[[#This Row],[ ]]="Payé",PMKAFAAPAYER[[#This Row],[15.10.2025]],0)</f>
        <v>0</v>
      </c>
      <c r="DG1014" s="161"/>
      <c r="DH1014" s="166">
        <f>IF(PMKAFAAPAYER[[#This Row],[ ]]="Payé",PMKAFAAPAYER[[#This Row],[22.10.2025]],0)</f>
        <v>0</v>
      </c>
      <c r="DI1014" s="161"/>
      <c r="DJ1014" s="176">
        <f>IF(PMKAFAAPAYER[[#This Row],[ ]]="Payé",PMKAFAAPAYER[[#This Row],[29.10.2025]],0)</f>
        <v>0</v>
      </c>
      <c r="DK1014" s="18">
        <f t="shared" si="240"/>
        <v>0</v>
      </c>
      <c r="DL1014" s="162"/>
      <c r="DM1014" s="166">
        <f>IF(PMKAFAAPAYER[[#This Row],[ ]]="Payé",PMKAFAAPAYER[[#This Row],[05.11.2025]],0)</f>
        <v>0</v>
      </c>
      <c r="DN1014" s="161"/>
      <c r="DO1014" s="166">
        <f>IF(PMKAFAAPAYER[[#This Row],[ ]]="Payé",PMKAFAAPAYER[[#This Row],[12.11.2025]],0)</f>
        <v>0</v>
      </c>
      <c r="DP1014" s="161"/>
      <c r="DQ1014" s="166">
        <f>IF(PMKAFAAPAYER[[#This Row],[ ]]="Payé",PMKAFAAPAYER[[#This Row],[19.11.2025]],0)</f>
        <v>0</v>
      </c>
      <c r="DR1014" s="161"/>
      <c r="DS1014" s="176">
        <f>IF(PMKAFAAPAYER[[#This Row],[ ]]="Payé",PMKAFAAPAYER[[#This Row],[26.11.2025]],0)</f>
        <v>0</v>
      </c>
      <c r="DT1014" s="17">
        <f t="shared" si="241"/>
        <v>0</v>
      </c>
      <c r="DU1014" s="162"/>
      <c r="DV1014" s="166">
        <f>IF(PMKAFAAPAYER[[#This Row],[ ]]="Payé",PMKAFAAPAYER[[#This Row],[03.12.2025]],0)</f>
        <v>0</v>
      </c>
      <c r="DW1014" s="161"/>
      <c r="DX1014" s="166">
        <f>IF(PMKAFAAPAYER[[#This Row],[ ]]="Payé",PMKAFAAPAYER[[#This Row],[10.12.2025]],0)</f>
        <v>0</v>
      </c>
      <c r="DY1014" s="161"/>
      <c r="DZ1014" s="166">
        <f>IF(PMKAFAAPAYER[[#This Row],[ ]]="Payé",PMKAFAAPAYER[[#This Row],[17.12.2025]],0)</f>
        <v>0</v>
      </c>
      <c r="EA1014" s="161"/>
      <c r="EB1014" s="166">
        <f>IF(PMKAFAAPAYER[[#This Row],[ ]]="Payé",PMKAFAAPAYER[[#This Row],[24.12.2025]],0)</f>
        <v>0</v>
      </c>
      <c r="EC1014" s="161"/>
      <c r="ED1014" s="176">
        <f>IF(PMKAFAAPAYER[[#This Row],[ ]]="Payé",PMKAFAAPAYER[[#This Row],[31.12.2025]],0)</f>
        <v>0</v>
      </c>
      <c r="EE1014" s="18">
        <f t="shared" si="242"/>
        <v>0</v>
      </c>
      <c r="EF1014" s="11">
        <f t="shared" si="243"/>
        <v>0</v>
      </c>
      <c r="EG1014" s="16">
        <f>+PMKAFAAPAYER[[#This Row],[CHF]]-PMKAFAAPAYER[[#This Row],[T2025]]</f>
        <v>0</v>
      </c>
    </row>
    <row r="1015" spans="1:137" x14ac:dyDescent="0.3">
      <c r="A1015" s="9">
        <f t="shared" si="244"/>
        <v>1010</v>
      </c>
      <c r="B1015" s="250"/>
      <c r="C1015" s="251"/>
      <c r="D1015" s="252"/>
      <c r="E1015" s="253"/>
      <c r="F1015" s="265">
        <f t="shared" si="245"/>
        <v>0</v>
      </c>
      <c r="G1015" s="254"/>
      <c r="H1015" s="257"/>
      <c r="I1015" s="256"/>
      <c r="J1015" s="14"/>
      <c r="K1015" s="14"/>
      <c r="L1015" s="14"/>
      <c r="N1015" s="15"/>
      <c r="P1015" s="258"/>
      <c r="Q1015" s="259"/>
      <c r="R1015" s="260"/>
      <c r="S1015" s="166">
        <f>IF(PMKAFAAPAYER[[#This Row],[ ]]="Payé",PMKAFAAPAYER[[#This Row],[02.01.2025]],0)</f>
        <v>0</v>
      </c>
      <c r="T1015" s="234"/>
      <c r="U1015" s="166">
        <f>IF(PMKAFAAPAYER[[#This Row],[ ]]="Payé",PMKAFAAPAYER[[#This Row],[09.01.2025]],0)</f>
        <v>0</v>
      </c>
      <c r="V1015" s="234"/>
      <c r="W1015" s="166">
        <f>IF(PMKAFAAPAYER[[#This Row],[ ]]="Payé",PMKAFAAPAYER[[#This Row],[16.01.2025]],0)</f>
        <v>0</v>
      </c>
      <c r="X1015" s="234"/>
      <c r="Y1015" s="166">
        <f>IF(PMKAFAAPAYER[[#This Row],[ ]]="Payé",PMKAFAAPAYER[[#This Row],[23.01.2025]],0)</f>
        <v>0</v>
      </c>
      <c r="Z1015" s="234"/>
      <c r="AA1015" s="176">
        <f>IF(PMKAFAAPAYER[[#This Row],[ ]]="Payé",PMKAFAAPAYER[[#This Row],[30.01.2025]],0)</f>
        <v>0</v>
      </c>
      <c r="AB1015" s="32">
        <f t="shared" si="231"/>
        <v>0</v>
      </c>
      <c r="AC1015" s="234"/>
      <c r="AD1015" s="166">
        <f>IF(PMKAFAAPAYER[[#This Row],[ ]]="Payé",PMKAFAAPAYER[[#This Row],[06.02.2025]],0)</f>
        <v>0</v>
      </c>
      <c r="AE1015" s="234"/>
      <c r="AF1015" s="166">
        <f>IF(PMKAFAAPAYER[[#This Row],[ ]]="Payé",PMKAFAAPAYER[[#This Row],[13.02.2025]],0)</f>
        <v>0</v>
      </c>
      <c r="AG1015" s="234"/>
      <c r="AH1015" s="166">
        <f>IF(PMKAFAAPAYER[[#This Row],[ ]]="Payé",PMKAFAAPAYER[[#This Row],[20.02.2025]],0)</f>
        <v>0</v>
      </c>
      <c r="AI1015" s="234"/>
      <c r="AJ1015" s="176">
        <f>IF(PMKAFAAPAYER[[#This Row],[ ]]="Payé",PMKAFAAPAYER[[#This Row],[27.02.2025]],0)</f>
        <v>0</v>
      </c>
      <c r="AK1015" s="47">
        <f t="shared" si="232"/>
        <v>0</v>
      </c>
      <c r="AL1015" s="162"/>
      <c r="AM1015" s="166">
        <f>IF(PMKAFAAPAYER[[#This Row],[ ]]="Payé",PMKAFAAPAYER[[#This Row],[05.03.2025]],0)</f>
        <v>0</v>
      </c>
      <c r="AN1015" s="161"/>
      <c r="AO1015" s="166">
        <f>IF(PMKAFAAPAYER[[#This Row],[ ]]="Payé",PMKAFAAPAYER[[#This Row],[12.03.2025]],0)</f>
        <v>0</v>
      </c>
      <c r="AP1015" s="161"/>
      <c r="AQ1015" s="166">
        <f>IF(PMKAFAAPAYER[[#This Row],[ ]]="Payé",PMKAFAAPAYER[[#This Row],[19.03.2025]],0)</f>
        <v>0</v>
      </c>
      <c r="AR1015" s="161"/>
      <c r="AS1015" s="176">
        <f>IF(PMKAFAAPAYER[[#This Row],[ ]]="Payé",PMKAFAAPAYER[[#This Row],[26.03.2025]],0)</f>
        <v>0</v>
      </c>
      <c r="AT1015" s="17">
        <f t="shared" si="233"/>
        <v>0</v>
      </c>
      <c r="AU1015" s="162"/>
      <c r="AV1015" s="166">
        <f>IF(PMKAFAAPAYER[[#This Row],[ ]]="Payé",PMKAFAAPAYER[[#This Row],[02.04.2025]],0)</f>
        <v>0</v>
      </c>
      <c r="AW1015" s="161"/>
      <c r="AX1015" s="166">
        <f>IF(PMKAFAAPAYER[[#This Row],[ ]]="Payé",PMKAFAAPAYER[[#This Row],[09.04.2025]],0)</f>
        <v>0</v>
      </c>
      <c r="AY1015" s="161"/>
      <c r="AZ1015" s="166">
        <f>IF(PMKAFAAPAYER[[#This Row],[ ]]="Payé",PMKAFAAPAYER[[#This Row],[16.04.2025]],0)</f>
        <v>0</v>
      </c>
      <c r="BA1015" s="161"/>
      <c r="BB1015" s="166">
        <f>IF(PMKAFAAPAYER[[#This Row],[ ]]="Payé",PMKAFAAPAYER[[#This Row],[23.04.2025]],0)</f>
        <v>0</v>
      </c>
      <c r="BC1015" s="161"/>
      <c r="BD1015" s="176">
        <f>IF(PMKAFAAPAYER[[#This Row],[ ]]="Payé",PMKAFAAPAYER[[#This Row],[30.04.2025]],0)</f>
        <v>0</v>
      </c>
      <c r="BE1015" s="18">
        <f t="shared" si="234"/>
        <v>0</v>
      </c>
      <c r="BF1015" s="162"/>
      <c r="BG1015" s="166">
        <f>IF(PMKAFAAPAYER[[#This Row],[ ]]="Payé",PMKAFAAPAYER[[#This Row],[07.05.2025]],0)</f>
        <v>0</v>
      </c>
      <c r="BH1015" s="161"/>
      <c r="BI1015" s="166">
        <f>IF(PMKAFAAPAYER[[#This Row],[ ]]="Payé",PMKAFAAPAYER[[#This Row],[14.05.2025]],0)</f>
        <v>0</v>
      </c>
      <c r="BJ1015" s="161"/>
      <c r="BK1015" s="166">
        <f>IF(PMKAFAAPAYER[[#This Row],[ ]]="Payé",PMKAFAAPAYER[[#This Row],[21.05.2025]],0)</f>
        <v>0</v>
      </c>
      <c r="BL1015" s="161"/>
      <c r="BM1015" s="176">
        <f>IF(PMKAFAAPAYER[[#This Row],[ ]]="Payé",PMKAFAAPAYER[[#This Row],[28.05.2025]],0)</f>
        <v>0</v>
      </c>
      <c r="BN1015" s="17">
        <f t="shared" si="235"/>
        <v>0</v>
      </c>
      <c r="BO1015" s="162"/>
      <c r="BP1015" s="166">
        <f>IF(PMKAFAAPAYER[[#This Row],[ ]]="Payé",PMKAFAAPAYER[[#This Row],[04.06.2025]],0)</f>
        <v>0</v>
      </c>
      <c r="BQ1015" s="161"/>
      <c r="BR1015" s="166">
        <f>IF(PMKAFAAPAYER[[#This Row],[ ]]="Payé",PMKAFAAPAYER[[#This Row],[11.06.2025]],0)</f>
        <v>0</v>
      </c>
      <c r="BS1015" s="161"/>
      <c r="BT1015" s="166">
        <f>IF(PMKAFAAPAYER[[#This Row],[ ]]="Payé",PMKAFAAPAYER[[#This Row],[18.06.2025]],0)</f>
        <v>0</v>
      </c>
      <c r="BU1015" s="161"/>
      <c r="BV1015" s="176">
        <f>IF(PMKAFAAPAYER[[#This Row],[ ]]="Payé",PMKAFAAPAYER[[#This Row],[25.06.2025]],0)</f>
        <v>0</v>
      </c>
      <c r="BW1015" s="18">
        <f t="shared" si="236"/>
        <v>0</v>
      </c>
      <c r="BX1015" s="162"/>
      <c r="BY1015" s="166">
        <f>IF(PMKAFAAPAYER[[#This Row],[ ]]="Payé",PMKAFAAPAYER[[#This Row],[02.07.2025]],0)</f>
        <v>0</v>
      </c>
      <c r="BZ1015" s="161"/>
      <c r="CA1015" s="166">
        <f>IF(PMKAFAAPAYER[[#This Row],[ ]]="Payé",PMKAFAAPAYER[[#This Row],[09.07.2025]],0)</f>
        <v>0</v>
      </c>
      <c r="CB1015" s="161"/>
      <c r="CC1015" s="166">
        <f>IF(PMKAFAAPAYER[[#This Row],[ ]]="Payé",PMKAFAAPAYER[[#This Row],[16.07.2025]],0)</f>
        <v>0</v>
      </c>
      <c r="CD1015" s="161"/>
      <c r="CE1015" s="166">
        <f>IF(PMKAFAAPAYER[[#This Row],[ ]]="Payé",PMKAFAAPAYER[[#This Row],[23.07.2025]],0)</f>
        <v>0</v>
      </c>
      <c r="CF1015" s="161"/>
      <c r="CG1015" s="176">
        <f>IF(PMKAFAAPAYER[[#This Row],[ ]]="Payé",PMKAFAAPAYER[[#This Row],[30.07.2025]],0)</f>
        <v>0</v>
      </c>
      <c r="CH1015" s="17">
        <f t="shared" si="237"/>
        <v>0</v>
      </c>
      <c r="CI1015" s="162"/>
      <c r="CJ1015" s="166">
        <f>IF(PMKAFAAPAYER[[#This Row],[ ]]="Payé",PMKAFAAPAYER[[#This Row],[06.08.2025]],0)</f>
        <v>0</v>
      </c>
      <c r="CK1015" s="161"/>
      <c r="CL1015" s="166">
        <f>IF(PMKAFAAPAYER[[#This Row],[ ]]="Payé",PMKAFAAPAYER[[#This Row],[13.08.2025]],0)</f>
        <v>0</v>
      </c>
      <c r="CM1015" s="161"/>
      <c r="CN1015" s="166">
        <f>IF(PMKAFAAPAYER[[#This Row],[ ]]="Payé",PMKAFAAPAYER[[#This Row],[20.08.2025]],0)</f>
        <v>0</v>
      </c>
      <c r="CO1015" s="161"/>
      <c r="CP1015" s="176">
        <f>IF(PMKAFAAPAYER[[#This Row],[ ]]="Payé",PMKAFAAPAYER[[#This Row],[27.08.2025]],0)</f>
        <v>0</v>
      </c>
      <c r="CQ1015" s="18">
        <f t="shared" si="238"/>
        <v>0</v>
      </c>
      <c r="CR1015" s="162"/>
      <c r="CS1015" s="166">
        <f>IF(PMKAFAAPAYER[[#This Row],[ ]]="Payé",PMKAFAAPAYER[[#This Row],[03.09.2025]],0)</f>
        <v>0</v>
      </c>
      <c r="CT1015" s="161"/>
      <c r="CU1015" s="166">
        <f>IF(PMKAFAAPAYER[[#This Row],[ ]]="Payé",PMKAFAAPAYER[[#This Row],[10.09.2025]],0)</f>
        <v>0</v>
      </c>
      <c r="CV1015" s="161"/>
      <c r="CW1015" s="166">
        <f>IF(PMKAFAAPAYER[[#This Row],[ ]]="Payé",PMKAFAAPAYER[[#This Row],[17.09.2025]],0)</f>
        <v>0</v>
      </c>
      <c r="CX1015" s="161"/>
      <c r="CY1015" s="176">
        <f>IF(PMKAFAAPAYER[[#This Row],[ ]]="Payé",PMKAFAAPAYER[[#This Row],[24.09.2025]],0)</f>
        <v>0</v>
      </c>
      <c r="CZ1015" s="17">
        <f t="shared" si="239"/>
        <v>0</v>
      </c>
      <c r="DA1015" s="162"/>
      <c r="DB1015" s="166">
        <f>IF(PMKAFAAPAYER[[#This Row],[ ]]="Payé",PMKAFAAPAYER[[#This Row],[01.10.2025]],0)</f>
        <v>0</v>
      </c>
      <c r="DC1015" s="161"/>
      <c r="DD1015" s="166">
        <f>IF(PMKAFAAPAYER[[#This Row],[ ]]="Payé",PMKAFAAPAYER[[#This Row],[08.10.2025]],0)</f>
        <v>0</v>
      </c>
      <c r="DE1015" s="161"/>
      <c r="DF1015" s="166">
        <f>IF(PMKAFAAPAYER[[#This Row],[ ]]="Payé",PMKAFAAPAYER[[#This Row],[15.10.2025]],0)</f>
        <v>0</v>
      </c>
      <c r="DG1015" s="161"/>
      <c r="DH1015" s="166">
        <f>IF(PMKAFAAPAYER[[#This Row],[ ]]="Payé",PMKAFAAPAYER[[#This Row],[22.10.2025]],0)</f>
        <v>0</v>
      </c>
      <c r="DI1015" s="161"/>
      <c r="DJ1015" s="176">
        <f>IF(PMKAFAAPAYER[[#This Row],[ ]]="Payé",PMKAFAAPAYER[[#This Row],[29.10.2025]],0)</f>
        <v>0</v>
      </c>
      <c r="DK1015" s="18">
        <f t="shared" si="240"/>
        <v>0</v>
      </c>
      <c r="DL1015" s="162"/>
      <c r="DM1015" s="166">
        <f>IF(PMKAFAAPAYER[[#This Row],[ ]]="Payé",PMKAFAAPAYER[[#This Row],[05.11.2025]],0)</f>
        <v>0</v>
      </c>
      <c r="DN1015" s="161"/>
      <c r="DO1015" s="166">
        <f>IF(PMKAFAAPAYER[[#This Row],[ ]]="Payé",PMKAFAAPAYER[[#This Row],[12.11.2025]],0)</f>
        <v>0</v>
      </c>
      <c r="DP1015" s="161"/>
      <c r="DQ1015" s="166">
        <f>IF(PMKAFAAPAYER[[#This Row],[ ]]="Payé",PMKAFAAPAYER[[#This Row],[19.11.2025]],0)</f>
        <v>0</v>
      </c>
      <c r="DR1015" s="161"/>
      <c r="DS1015" s="176">
        <f>IF(PMKAFAAPAYER[[#This Row],[ ]]="Payé",PMKAFAAPAYER[[#This Row],[26.11.2025]],0)</f>
        <v>0</v>
      </c>
      <c r="DT1015" s="17">
        <f t="shared" si="241"/>
        <v>0</v>
      </c>
      <c r="DU1015" s="162"/>
      <c r="DV1015" s="166">
        <f>IF(PMKAFAAPAYER[[#This Row],[ ]]="Payé",PMKAFAAPAYER[[#This Row],[03.12.2025]],0)</f>
        <v>0</v>
      </c>
      <c r="DW1015" s="161"/>
      <c r="DX1015" s="166">
        <f>IF(PMKAFAAPAYER[[#This Row],[ ]]="Payé",PMKAFAAPAYER[[#This Row],[10.12.2025]],0)</f>
        <v>0</v>
      </c>
      <c r="DY1015" s="161"/>
      <c r="DZ1015" s="166">
        <f>IF(PMKAFAAPAYER[[#This Row],[ ]]="Payé",PMKAFAAPAYER[[#This Row],[17.12.2025]],0)</f>
        <v>0</v>
      </c>
      <c r="EA1015" s="161"/>
      <c r="EB1015" s="166">
        <f>IF(PMKAFAAPAYER[[#This Row],[ ]]="Payé",PMKAFAAPAYER[[#This Row],[24.12.2025]],0)</f>
        <v>0</v>
      </c>
      <c r="EC1015" s="161"/>
      <c r="ED1015" s="176">
        <f>IF(PMKAFAAPAYER[[#This Row],[ ]]="Payé",PMKAFAAPAYER[[#This Row],[31.12.2025]],0)</f>
        <v>0</v>
      </c>
      <c r="EE1015" s="18">
        <f t="shared" si="242"/>
        <v>0</v>
      </c>
      <c r="EF1015" s="11">
        <f t="shared" si="243"/>
        <v>0</v>
      </c>
      <c r="EG1015" s="16">
        <f>+PMKAFAAPAYER[[#This Row],[CHF]]-PMKAFAAPAYER[[#This Row],[T2025]]</f>
        <v>0</v>
      </c>
    </row>
    <row r="1016" spans="1:137" x14ac:dyDescent="0.3">
      <c r="A1016" s="9">
        <f t="shared" si="244"/>
        <v>1011</v>
      </c>
      <c r="B1016" s="250"/>
      <c r="C1016" s="251"/>
      <c r="D1016" s="252"/>
      <c r="E1016" s="253"/>
      <c r="F1016" s="265">
        <f t="shared" si="245"/>
        <v>0</v>
      </c>
      <c r="G1016" s="254"/>
      <c r="H1016" s="257"/>
      <c r="I1016" s="256"/>
      <c r="J1016" s="14"/>
      <c r="K1016" s="14"/>
      <c r="L1016" s="14"/>
      <c r="N1016" s="15"/>
      <c r="P1016" s="258"/>
      <c r="Q1016" s="259"/>
      <c r="R1016" s="260"/>
      <c r="S1016" s="166">
        <f>IF(PMKAFAAPAYER[[#This Row],[ ]]="Payé",PMKAFAAPAYER[[#This Row],[02.01.2025]],0)</f>
        <v>0</v>
      </c>
      <c r="T1016" s="234"/>
      <c r="U1016" s="166">
        <f>IF(PMKAFAAPAYER[[#This Row],[ ]]="Payé",PMKAFAAPAYER[[#This Row],[09.01.2025]],0)</f>
        <v>0</v>
      </c>
      <c r="V1016" s="234"/>
      <c r="W1016" s="166">
        <f>IF(PMKAFAAPAYER[[#This Row],[ ]]="Payé",PMKAFAAPAYER[[#This Row],[16.01.2025]],0)</f>
        <v>0</v>
      </c>
      <c r="X1016" s="234"/>
      <c r="Y1016" s="166">
        <f>IF(PMKAFAAPAYER[[#This Row],[ ]]="Payé",PMKAFAAPAYER[[#This Row],[23.01.2025]],0)</f>
        <v>0</v>
      </c>
      <c r="Z1016" s="234"/>
      <c r="AA1016" s="176">
        <f>IF(PMKAFAAPAYER[[#This Row],[ ]]="Payé",PMKAFAAPAYER[[#This Row],[30.01.2025]],0)</f>
        <v>0</v>
      </c>
      <c r="AB1016" s="32">
        <f t="shared" si="231"/>
        <v>0</v>
      </c>
      <c r="AC1016" s="234"/>
      <c r="AD1016" s="166">
        <f>IF(PMKAFAAPAYER[[#This Row],[ ]]="Payé",PMKAFAAPAYER[[#This Row],[06.02.2025]],0)</f>
        <v>0</v>
      </c>
      <c r="AE1016" s="234"/>
      <c r="AF1016" s="166">
        <f>IF(PMKAFAAPAYER[[#This Row],[ ]]="Payé",PMKAFAAPAYER[[#This Row],[13.02.2025]],0)</f>
        <v>0</v>
      </c>
      <c r="AG1016" s="234"/>
      <c r="AH1016" s="166">
        <f>IF(PMKAFAAPAYER[[#This Row],[ ]]="Payé",PMKAFAAPAYER[[#This Row],[20.02.2025]],0)</f>
        <v>0</v>
      </c>
      <c r="AI1016" s="234"/>
      <c r="AJ1016" s="176">
        <f>IF(PMKAFAAPAYER[[#This Row],[ ]]="Payé",PMKAFAAPAYER[[#This Row],[27.02.2025]],0)</f>
        <v>0</v>
      </c>
      <c r="AK1016" s="47">
        <f t="shared" si="232"/>
        <v>0</v>
      </c>
      <c r="AL1016" s="162"/>
      <c r="AM1016" s="166">
        <f>IF(PMKAFAAPAYER[[#This Row],[ ]]="Payé",PMKAFAAPAYER[[#This Row],[05.03.2025]],0)</f>
        <v>0</v>
      </c>
      <c r="AN1016" s="161"/>
      <c r="AO1016" s="166">
        <f>IF(PMKAFAAPAYER[[#This Row],[ ]]="Payé",PMKAFAAPAYER[[#This Row],[12.03.2025]],0)</f>
        <v>0</v>
      </c>
      <c r="AP1016" s="161"/>
      <c r="AQ1016" s="166">
        <f>IF(PMKAFAAPAYER[[#This Row],[ ]]="Payé",PMKAFAAPAYER[[#This Row],[19.03.2025]],0)</f>
        <v>0</v>
      </c>
      <c r="AR1016" s="161"/>
      <c r="AS1016" s="176">
        <f>IF(PMKAFAAPAYER[[#This Row],[ ]]="Payé",PMKAFAAPAYER[[#This Row],[26.03.2025]],0)</f>
        <v>0</v>
      </c>
      <c r="AT1016" s="17">
        <f t="shared" si="233"/>
        <v>0</v>
      </c>
      <c r="AU1016" s="162"/>
      <c r="AV1016" s="166">
        <f>IF(PMKAFAAPAYER[[#This Row],[ ]]="Payé",PMKAFAAPAYER[[#This Row],[02.04.2025]],0)</f>
        <v>0</v>
      </c>
      <c r="AW1016" s="161"/>
      <c r="AX1016" s="166">
        <f>IF(PMKAFAAPAYER[[#This Row],[ ]]="Payé",PMKAFAAPAYER[[#This Row],[09.04.2025]],0)</f>
        <v>0</v>
      </c>
      <c r="AY1016" s="161"/>
      <c r="AZ1016" s="166">
        <f>IF(PMKAFAAPAYER[[#This Row],[ ]]="Payé",PMKAFAAPAYER[[#This Row],[16.04.2025]],0)</f>
        <v>0</v>
      </c>
      <c r="BA1016" s="161"/>
      <c r="BB1016" s="166">
        <f>IF(PMKAFAAPAYER[[#This Row],[ ]]="Payé",PMKAFAAPAYER[[#This Row],[23.04.2025]],0)</f>
        <v>0</v>
      </c>
      <c r="BC1016" s="161"/>
      <c r="BD1016" s="176">
        <f>IF(PMKAFAAPAYER[[#This Row],[ ]]="Payé",PMKAFAAPAYER[[#This Row],[30.04.2025]],0)</f>
        <v>0</v>
      </c>
      <c r="BE1016" s="18">
        <f t="shared" si="234"/>
        <v>0</v>
      </c>
      <c r="BF1016" s="162"/>
      <c r="BG1016" s="166">
        <f>IF(PMKAFAAPAYER[[#This Row],[ ]]="Payé",PMKAFAAPAYER[[#This Row],[07.05.2025]],0)</f>
        <v>0</v>
      </c>
      <c r="BH1016" s="161"/>
      <c r="BI1016" s="166">
        <f>IF(PMKAFAAPAYER[[#This Row],[ ]]="Payé",PMKAFAAPAYER[[#This Row],[14.05.2025]],0)</f>
        <v>0</v>
      </c>
      <c r="BJ1016" s="161"/>
      <c r="BK1016" s="166">
        <f>IF(PMKAFAAPAYER[[#This Row],[ ]]="Payé",PMKAFAAPAYER[[#This Row],[21.05.2025]],0)</f>
        <v>0</v>
      </c>
      <c r="BL1016" s="161"/>
      <c r="BM1016" s="176">
        <f>IF(PMKAFAAPAYER[[#This Row],[ ]]="Payé",PMKAFAAPAYER[[#This Row],[28.05.2025]],0)</f>
        <v>0</v>
      </c>
      <c r="BN1016" s="17">
        <f t="shared" si="235"/>
        <v>0</v>
      </c>
      <c r="BO1016" s="162"/>
      <c r="BP1016" s="166">
        <f>IF(PMKAFAAPAYER[[#This Row],[ ]]="Payé",PMKAFAAPAYER[[#This Row],[04.06.2025]],0)</f>
        <v>0</v>
      </c>
      <c r="BQ1016" s="161"/>
      <c r="BR1016" s="166">
        <f>IF(PMKAFAAPAYER[[#This Row],[ ]]="Payé",PMKAFAAPAYER[[#This Row],[11.06.2025]],0)</f>
        <v>0</v>
      </c>
      <c r="BS1016" s="161"/>
      <c r="BT1016" s="166">
        <f>IF(PMKAFAAPAYER[[#This Row],[ ]]="Payé",PMKAFAAPAYER[[#This Row],[18.06.2025]],0)</f>
        <v>0</v>
      </c>
      <c r="BU1016" s="161"/>
      <c r="BV1016" s="176">
        <f>IF(PMKAFAAPAYER[[#This Row],[ ]]="Payé",PMKAFAAPAYER[[#This Row],[25.06.2025]],0)</f>
        <v>0</v>
      </c>
      <c r="BW1016" s="18">
        <f t="shared" si="236"/>
        <v>0</v>
      </c>
      <c r="BX1016" s="162"/>
      <c r="BY1016" s="166">
        <f>IF(PMKAFAAPAYER[[#This Row],[ ]]="Payé",PMKAFAAPAYER[[#This Row],[02.07.2025]],0)</f>
        <v>0</v>
      </c>
      <c r="BZ1016" s="161"/>
      <c r="CA1016" s="166">
        <f>IF(PMKAFAAPAYER[[#This Row],[ ]]="Payé",PMKAFAAPAYER[[#This Row],[09.07.2025]],0)</f>
        <v>0</v>
      </c>
      <c r="CB1016" s="161"/>
      <c r="CC1016" s="166">
        <f>IF(PMKAFAAPAYER[[#This Row],[ ]]="Payé",PMKAFAAPAYER[[#This Row],[16.07.2025]],0)</f>
        <v>0</v>
      </c>
      <c r="CD1016" s="161"/>
      <c r="CE1016" s="166">
        <f>IF(PMKAFAAPAYER[[#This Row],[ ]]="Payé",PMKAFAAPAYER[[#This Row],[23.07.2025]],0)</f>
        <v>0</v>
      </c>
      <c r="CF1016" s="161"/>
      <c r="CG1016" s="176">
        <f>IF(PMKAFAAPAYER[[#This Row],[ ]]="Payé",PMKAFAAPAYER[[#This Row],[30.07.2025]],0)</f>
        <v>0</v>
      </c>
      <c r="CH1016" s="17">
        <f t="shared" si="237"/>
        <v>0</v>
      </c>
      <c r="CI1016" s="162"/>
      <c r="CJ1016" s="166">
        <f>IF(PMKAFAAPAYER[[#This Row],[ ]]="Payé",PMKAFAAPAYER[[#This Row],[06.08.2025]],0)</f>
        <v>0</v>
      </c>
      <c r="CK1016" s="161"/>
      <c r="CL1016" s="166">
        <f>IF(PMKAFAAPAYER[[#This Row],[ ]]="Payé",PMKAFAAPAYER[[#This Row],[13.08.2025]],0)</f>
        <v>0</v>
      </c>
      <c r="CM1016" s="161"/>
      <c r="CN1016" s="166">
        <f>IF(PMKAFAAPAYER[[#This Row],[ ]]="Payé",PMKAFAAPAYER[[#This Row],[20.08.2025]],0)</f>
        <v>0</v>
      </c>
      <c r="CO1016" s="161"/>
      <c r="CP1016" s="176">
        <f>IF(PMKAFAAPAYER[[#This Row],[ ]]="Payé",PMKAFAAPAYER[[#This Row],[27.08.2025]],0)</f>
        <v>0</v>
      </c>
      <c r="CQ1016" s="18">
        <f t="shared" si="238"/>
        <v>0</v>
      </c>
      <c r="CR1016" s="162"/>
      <c r="CS1016" s="166">
        <f>IF(PMKAFAAPAYER[[#This Row],[ ]]="Payé",PMKAFAAPAYER[[#This Row],[03.09.2025]],0)</f>
        <v>0</v>
      </c>
      <c r="CT1016" s="161"/>
      <c r="CU1016" s="166">
        <f>IF(PMKAFAAPAYER[[#This Row],[ ]]="Payé",PMKAFAAPAYER[[#This Row],[10.09.2025]],0)</f>
        <v>0</v>
      </c>
      <c r="CV1016" s="161"/>
      <c r="CW1016" s="166">
        <f>IF(PMKAFAAPAYER[[#This Row],[ ]]="Payé",PMKAFAAPAYER[[#This Row],[17.09.2025]],0)</f>
        <v>0</v>
      </c>
      <c r="CX1016" s="161"/>
      <c r="CY1016" s="176">
        <f>IF(PMKAFAAPAYER[[#This Row],[ ]]="Payé",PMKAFAAPAYER[[#This Row],[24.09.2025]],0)</f>
        <v>0</v>
      </c>
      <c r="CZ1016" s="17">
        <f t="shared" si="239"/>
        <v>0</v>
      </c>
      <c r="DA1016" s="162"/>
      <c r="DB1016" s="166">
        <f>IF(PMKAFAAPAYER[[#This Row],[ ]]="Payé",PMKAFAAPAYER[[#This Row],[01.10.2025]],0)</f>
        <v>0</v>
      </c>
      <c r="DC1016" s="161"/>
      <c r="DD1016" s="166">
        <f>IF(PMKAFAAPAYER[[#This Row],[ ]]="Payé",PMKAFAAPAYER[[#This Row],[08.10.2025]],0)</f>
        <v>0</v>
      </c>
      <c r="DE1016" s="161"/>
      <c r="DF1016" s="166">
        <f>IF(PMKAFAAPAYER[[#This Row],[ ]]="Payé",PMKAFAAPAYER[[#This Row],[15.10.2025]],0)</f>
        <v>0</v>
      </c>
      <c r="DG1016" s="161"/>
      <c r="DH1016" s="166">
        <f>IF(PMKAFAAPAYER[[#This Row],[ ]]="Payé",PMKAFAAPAYER[[#This Row],[22.10.2025]],0)</f>
        <v>0</v>
      </c>
      <c r="DI1016" s="161"/>
      <c r="DJ1016" s="176">
        <f>IF(PMKAFAAPAYER[[#This Row],[ ]]="Payé",PMKAFAAPAYER[[#This Row],[29.10.2025]],0)</f>
        <v>0</v>
      </c>
      <c r="DK1016" s="18">
        <f t="shared" si="240"/>
        <v>0</v>
      </c>
      <c r="DL1016" s="162"/>
      <c r="DM1016" s="166">
        <f>IF(PMKAFAAPAYER[[#This Row],[ ]]="Payé",PMKAFAAPAYER[[#This Row],[05.11.2025]],0)</f>
        <v>0</v>
      </c>
      <c r="DN1016" s="161"/>
      <c r="DO1016" s="166">
        <f>IF(PMKAFAAPAYER[[#This Row],[ ]]="Payé",PMKAFAAPAYER[[#This Row],[12.11.2025]],0)</f>
        <v>0</v>
      </c>
      <c r="DP1016" s="161"/>
      <c r="DQ1016" s="166">
        <f>IF(PMKAFAAPAYER[[#This Row],[ ]]="Payé",PMKAFAAPAYER[[#This Row],[19.11.2025]],0)</f>
        <v>0</v>
      </c>
      <c r="DR1016" s="161"/>
      <c r="DS1016" s="176">
        <f>IF(PMKAFAAPAYER[[#This Row],[ ]]="Payé",PMKAFAAPAYER[[#This Row],[26.11.2025]],0)</f>
        <v>0</v>
      </c>
      <c r="DT1016" s="17">
        <f t="shared" si="241"/>
        <v>0</v>
      </c>
      <c r="DU1016" s="162"/>
      <c r="DV1016" s="166">
        <f>IF(PMKAFAAPAYER[[#This Row],[ ]]="Payé",PMKAFAAPAYER[[#This Row],[03.12.2025]],0)</f>
        <v>0</v>
      </c>
      <c r="DW1016" s="161"/>
      <c r="DX1016" s="166">
        <f>IF(PMKAFAAPAYER[[#This Row],[ ]]="Payé",PMKAFAAPAYER[[#This Row],[10.12.2025]],0)</f>
        <v>0</v>
      </c>
      <c r="DY1016" s="161"/>
      <c r="DZ1016" s="166">
        <f>IF(PMKAFAAPAYER[[#This Row],[ ]]="Payé",PMKAFAAPAYER[[#This Row],[17.12.2025]],0)</f>
        <v>0</v>
      </c>
      <c r="EA1016" s="161"/>
      <c r="EB1016" s="166">
        <f>IF(PMKAFAAPAYER[[#This Row],[ ]]="Payé",PMKAFAAPAYER[[#This Row],[24.12.2025]],0)</f>
        <v>0</v>
      </c>
      <c r="EC1016" s="161"/>
      <c r="ED1016" s="176">
        <f>IF(PMKAFAAPAYER[[#This Row],[ ]]="Payé",PMKAFAAPAYER[[#This Row],[31.12.2025]],0)</f>
        <v>0</v>
      </c>
      <c r="EE1016" s="18">
        <f t="shared" si="242"/>
        <v>0</v>
      </c>
      <c r="EF1016" s="11">
        <f t="shared" si="243"/>
        <v>0</v>
      </c>
      <c r="EG1016" s="16">
        <f>+PMKAFAAPAYER[[#This Row],[CHF]]-PMKAFAAPAYER[[#This Row],[T2025]]</f>
        <v>0</v>
      </c>
    </row>
    <row r="1017" spans="1:137" x14ac:dyDescent="0.3">
      <c r="A1017" s="9">
        <f t="shared" si="244"/>
        <v>1012</v>
      </c>
      <c r="B1017" s="250"/>
      <c r="C1017" s="251"/>
      <c r="D1017" s="252"/>
      <c r="E1017" s="253"/>
      <c r="F1017" s="265">
        <f t="shared" si="245"/>
        <v>0</v>
      </c>
      <c r="G1017" s="254"/>
      <c r="H1017" s="257"/>
      <c r="I1017" s="256"/>
      <c r="J1017" s="14"/>
      <c r="K1017" s="14"/>
      <c r="L1017" s="14"/>
      <c r="N1017" s="15"/>
      <c r="P1017" s="258"/>
      <c r="Q1017" s="259"/>
      <c r="R1017" s="260"/>
      <c r="S1017" s="166">
        <f>IF(PMKAFAAPAYER[[#This Row],[ ]]="Payé",PMKAFAAPAYER[[#This Row],[02.01.2025]],0)</f>
        <v>0</v>
      </c>
      <c r="T1017" s="234"/>
      <c r="U1017" s="166">
        <f>IF(PMKAFAAPAYER[[#This Row],[ ]]="Payé",PMKAFAAPAYER[[#This Row],[09.01.2025]],0)</f>
        <v>0</v>
      </c>
      <c r="V1017" s="234"/>
      <c r="W1017" s="166">
        <f>IF(PMKAFAAPAYER[[#This Row],[ ]]="Payé",PMKAFAAPAYER[[#This Row],[16.01.2025]],0)</f>
        <v>0</v>
      </c>
      <c r="X1017" s="234"/>
      <c r="Y1017" s="166">
        <f>IF(PMKAFAAPAYER[[#This Row],[ ]]="Payé",PMKAFAAPAYER[[#This Row],[23.01.2025]],0)</f>
        <v>0</v>
      </c>
      <c r="Z1017" s="234"/>
      <c r="AA1017" s="176">
        <f>IF(PMKAFAAPAYER[[#This Row],[ ]]="Payé",PMKAFAAPAYER[[#This Row],[30.01.2025]],0)</f>
        <v>0</v>
      </c>
      <c r="AB1017" s="32">
        <f t="shared" si="231"/>
        <v>0</v>
      </c>
      <c r="AC1017" s="234"/>
      <c r="AD1017" s="166">
        <f>IF(PMKAFAAPAYER[[#This Row],[ ]]="Payé",PMKAFAAPAYER[[#This Row],[06.02.2025]],0)</f>
        <v>0</v>
      </c>
      <c r="AE1017" s="234"/>
      <c r="AF1017" s="166">
        <f>IF(PMKAFAAPAYER[[#This Row],[ ]]="Payé",PMKAFAAPAYER[[#This Row],[13.02.2025]],0)</f>
        <v>0</v>
      </c>
      <c r="AG1017" s="234"/>
      <c r="AH1017" s="166">
        <f>IF(PMKAFAAPAYER[[#This Row],[ ]]="Payé",PMKAFAAPAYER[[#This Row],[20.02.2025]],0)</f>
        <v>0</v>
      </c>
      <c r="AI1017" s="234"/>
      <c r="AJ1017" s="176">
        <f>IF(PMKAFAAPAYER[[#This Row],[ ]]="Payé",PMKAFAAPAYER[[#This Row],[27.02.2025]],0)</f>
        <v>0</v>
      </c>
      <c r="AK1017" s="47">
        <f t="shared" si="232"/>
        <v>0</v>
      </c>
      <c r="AL1017" s="162"/>
      <c r="AM1017" s="166">
        <f>IF(PMKAFAAPAYER[[#This Row],[ ]]="Payé",PMKAFAAPAYER[[#This Row],[05.03.2025]],0)</f>
        <v>0</v>
      </c>
      <c r="AN1017" s="161"/>
      <c r="AO1017" s="166">
        <f>IF(PMKAFAAPAYER[[#This Row],[ ]]="Payé",PMKAFAAPAYER[[#This Row],[12.03.2025]],0)</f>
        <v>0</v>
      </c>
      <c r="AP1017" s="161"/>
      <c r="AQ1017" s="166">
        <f>IF(PMKAFAAPAYER[[#This Row],[ ]]="Payé",PMKAFAAPAYER[[#This Row],[19.03.2025]],0)</f>
        <v>0</v>
      </c>
      <c r="AR1017" s="161"/>
      <c r="AS1017" s="176">
        <f>IF(PMKAFAAPAYER[[#This Row],[ ]]="Payé",PMKAFAAPAYER[[#This Row],[26.03.2025]],0)</f>
        <v>0</v>
      </c>
      <c r="AT1017" s="17">
        <f t="shared" si="233"/>
        <v>0</v>
      </c>
      <c r="AU1017" s="162"/>
      <c r="AV1017" s="166">
        <f>IF(PMKAFAAPAYER[[#This Row],[ ]]="Payé",PMKAFAAPAYER[[#This Row],[02.04.2025]],0)</f>
        <v>0</v>
      </c>
      <c r="AW1017" s="161"/>
      <c r="AX1017" s="166">
        <f>IF(PMKAFAAPAYER[[#This Row],[ ]]="Payé",PMKAFAAPAYER[[#This Row],[09.04.2025]],0)</f>
        <v>0</v>
      </c>
      <c r="AY1017" s="161"/>
      <c r="AZ1017" s="166">
        <f>IF(PMKAFAAPAYER[[#This Row],[ ]]="Payé",PMKAFAAPAYER[[#This Row],[16.04.2025]],0)</f>
        <v>0</v>
      </c>
      <c r="BA1017" s="161"/>
      <c r="BB1017" s="166">
        <f>IF(PMKAFAAPAYER[[#This Row],[ ]]="Payé",PMKAFAAPAYER[[#This Row],[23.04.2025]],0)</f>
        <v>0</v>
      </c>
      <c r="BC1017" s="161"/>
      <c r="BD1017" s="176">
        <f>IF(PMKAFAAPAYER[[#This Row],[ ]]="Payé",PMKAFAAPAYER[[#This Row],[30.04.2025]],0)</f>
        <v>0</v>
      </c>
      <c r="BE1017" s="18">
        <f t="shared" si="234"/>
        <v>0</v>
      </c>
      <c r="BF1017" s="162"/>
      <c r="BG1017" s="166">
        <f>IF(PMKAFAAPAYER[[#This Row],[ ]]="Payé",PMKAFAAPAYER[[#This Row],[07.05.2025]],0)</f>
        <v>0</v>
      </c>
      <c r="BH1017" s="161"/>
      <c r="BI1017" s="166">
        <f>IF(PMKAFAAPAYER[[#This Row],[ ]]="Payé",PMKAFAAPAYER[[#This Row],[14.05.2025]],0)</f>
        <v>0</v>
      </c>
      <c r="BJ1017" s="161"/>
      <c r="BK1017" s="166">
        <f>IF(PMKAFAAPAYER[[#This Row],[ ]]="Payé",PMKAFAAPAYER[[#This Row],[21.05.2025]],0)</f>
        <v>0</v>
      </c>
      <c r="BL1017" s="161"/>
      <c r="BM1017" s="176">
        <f>IF(PMKAFAAPAYER[[#This Row],[ ]]="Payé",PMKAFAAPAYER[[#This Row],[28.05.2025]],0)</f>
        <v>0</v>
      </c>
      <c r="BN1017" s="17">
        <f t="shared" si="235"/>
        <v>0</v>
      </c>
      <c r="BO1017" s="162"/>
      <c r="BP1017" s="166">
        <f>IF(PMKAFAAPAYER[[#This Row],[ ]]="Payé",PMKAFAAPAYER[[#This Row],[04.06.2025]],0)</f>
        <v>0</v>
      </c>
      <c r="BQ1017" s="161"/>
      <c r="BR1017" s="166">
        <f>IF(PMKAFAAPAYER[[#This Row],[ ]]="Payé",PMKAFAAPAYER[[#This Row],[11.06.2025]],0)</f>
        <v>0</v>
      </c>
      <c r="BS1017" s="161"/>
      <c r="BT1017" s="166">
        <f>IF(PMKAFAAPAYER[[#This Row],[ ]]="Payé",PMKAFAAPAYER[[#This Row],[18.06.2025]],0)</f>
        <v>0</v>
      </c>
      <c r="BU1017" s="161"/>
      <c r="BV1017" s="176">
        <f>IF(PMKAFAAPAYER[[#This Row],[ ]]="Payé",PMKAFAAPAYER[[#This Row],[25.06.2025]],0)</f>
        <v>0</v>
      </c>
      <c r="BW1017" s="18">
        <f t="shared" si="236"/>
        <v>0</v>
      </c>
      <c r="BX1017" s="162"/>
      <c r="BY1017" s="166">
        <f>IF(PMKAFAAPAYER[[#This Row],[ ]]="Payé",PMKAFAAPAYER[[#This Row],[02.07.2025]],0)</f>
        <v>0</v>
      </c>
      <c r="BZ1017" s="161"/>
      <c r="CA1017" s="166">
        <f>IF(PMKAFAAPAYER[[#This Row],[ ]]="Payé",PMKAFAAPAYER[[#This Row],[09.07.2025]],0)</f>
        <v>0</v>
      </c>
      <c r="CB1017" s="161"/>
      <c r="CC1017" s="166">
        <f>IF(PMKAFAAPAYER[[#This Row],[ ]]="Payé",PMKAFAAPAYER[[#This Row],[16.07.2025]],0)</f>
        <v>0</v>
      </c>
      <c r="CD1017" s="161"/>
      <c r="CE1017" s="166">
        <f>IF(PMKAFAAPAYER[[#This Row],[ ]]="Payé",PMKAFAAPAYER[[#This Row],[23.07.2025]],0)</f>
        <v>0</v>
      </c>
      <c r="CF1017" s="161"/>
      <c r="CG1017" s="176">
        <f>IF(PMKAFAAPAYER[[#This Row],[ ]]="Payé",PMKAFAAPAYER[[#This Row],[30.07.2025]],0)</f>
        <v>0</v>
      </c>
      <c r="CH1017" s="17">
        <f t="shared" si="237"/>
        <v>0</v>
      </c>
      <c r="CI1017" s="162"/>
      <c r="CJ1017" s="166">
        <f>IF(PMKAFAAPAYER[[#This Row],[ ]]="Payé",PMKAFAAPAYER[[#This Row],[06.08.2025]],0)</f>
        <v>0</v>
      </c>
      <c r="CK1017" s="161"/>
      <c r="CL1017" s="166">
        <f>IF(PMKAFAAPAYER[[#This Row],[ ]]="Payé",PMKAFAAPAYER[[#This Row],[13.08.2025]],0)</f>
        <v>0</v>
      </c>
      <c r="CM1017" s="161"/>
      <c r="CN1017" s="166">
        <f>IF(PMKAFAAPAYER[[#This Row],[ ]]="Payé",PMKAFAAPAYER[[#This Row],[20.08.2025]],0)</f>
        <v>0</v>
      </c>
      <c r="CO1017" s="161"/>
      <c r="CP1017" s="176">
        <f>IF(PMKAFAAPAYER[[#This Row],[ ]]="Payé",PMKAFAAPAYER[[#This Row],[27.08.2025]],0)</f>
        <v>0</v>
      </c>
      <c r="CQ1017" s="18">
        <f t="shared" si="238"/>
        <v>0</v>
      </c>
      <c r="CR1017" s="162"/>
      <c r="CS1017" s="166">
        <f>IF(PMKAFAAPAYER[[#This Row],[ ]]="Payé",PMKAFAAPAYER[[#This Row],[03.09.2025]],0)</f>
        <v>0</v>
      </c>
      <c r="CT1017" s="161"/>
      <c r="CU1017" s="166">
        <f>IF(PMKAFAAPAYER[[#This Row],[ ]]="Payé",PMKAFAAPAYER[[#This Row],[10.09.2025]],0)</f>
        <v>0</v>
      </c>
      <c r="CV1017" s="161"/>
      <c r="CW1017" s="166">
        <f>IF(PMKAFAAPAYER[[#This Row],[ ]]="Payé",PMKAFAAPAYER[[#This Row],[17.09.2025]],0)</f>
        <v>0</v>
      </c>
      <c r="CX1017" s="161"/>
      <c r="CY1017" s="176">
        <f>IF(PMKAFAAPAYER[[#This Row],[ ]]="Payé",PMKAFAAPAYER[[#This Row],[24.09.2025]],0)</f>
        <v>0</v>
      </c>
      <c r="CZ1017" s="17">
        <f t="shared" si="239"/>
        <v>0</v>
      </c>
      <c r="DA1017" s="162"/>
      <c r="DB1017" s="166">
        <f>IF(PMKAFAAPAYER[[#This Row],[ ]]="Payé",PMKAFAAPAYER[[#This Row],[01.10.2025]],0)</f>
        <v>0</v>
      </c>
      <c r="DC1017" s="161"/>
      <c r="DD1017" s="166">
        <f>IF(PMKAFAAPAYER[[#This Row],[ ]]="Payé",PMKAFAAPAYER[[#This Row],[08.10.2025]],0)</f>
        <v>0</v>
      </c>
      <c r="DE1017" s="161"/>
      <c r="DF1017" s="166">
        <f>IF(PMKAFAAPAYER[[#This Row],[ ]]="Payé",PMKAFAAPAYER[[#This Row],[15.10.2025]],0)</f>
        <v>0</v>
      </c>
      <c r="DG1017" s="161"/>
      <c r="DH1017" s="166">
        <f>IF(PMKAFAAPAYER[[#This Row],[ ]]="Payé",PMKAFAAPAYER[[#This Row],[22.10.2025]],0)</f>
        <v>0</v>
      </c>
      <c r="DI1017" s="161"/>
      <c r="DJ1017" s="176">
        <f>IF(PMKAFAAPAYER[[#This Row],[ ]]="Payé",PMKAFAAPAYER[[#This Row],[29.10.2025]],0)</f>
        <v>0</v>
      </c>
      <c r="DK1017" s="18">
        <f t="shared" si="240"/>
        <v>0</v>
      </c>
      <c r="DL1017" s="162"/>
      <c r="DM1017" s="166">
        <f>IF(PMKAFAAPAYER[[#This Row],[ ]]="Payé",PMKAFAAPAYER[[#This Row],[05.11.2025]],0)</f>
        <v>0</v>
      </c>
      <c r="DN1017" s="161"/>
      <c r="DO1017" s="166">
        <f>IF(PMKAFAAPAYER[[#This Row],[ ]]="Payé",PMKAFAAPAYER[[#This Row],[12.11.2025]],0)</f>
        <v>0</v>
      </c>
      <c r="DP1017" s="161"/>
      <c r="DQ1017" s="166">
        <f>IF(PMKAFAAPAYER[[#This Row],[ ]]="Payé",PMKAFAAPAYER[[#This Row],[19.11.2025]],0)</f>
        <v>0</v>
      </c>
      <c r="DR1017" s="161"/>
      <c r="DS1017" s="176">
        <f>IF(PMKAFAAPAYER[[#This Row],[ ]]="Payé",PMKAFAAPAYER[[#This Row],[26.11.2025]],0)</f>
        <v>0</v>
      </c>
      <c r="DT1017" s="17">
        <f t="shared" si="241"/>
        <v>0</v>
      </c>
      <c r="DU1017" s="162"/>
      <c r="DV1017" s="166">
        <f>IF(PMKAFAAPAYER[[#This Row],[ ]]="Payé",PMKAFAAPAYER[[#This Row],[03.12.2025]],0)</f>
        <v>0</v>
      </c>
      <c r="DW1017" s="161"/>
      <c r="DX1017" s="166">
        <f>IF(PMKAFAAPAYER[[#This Row],[ ]]="Payé",PMKAFAAPAYER[[#This Row],[10.12.2025]],0)</f>
        <v>0</v>
      </c>
      <c r="DY1017" s="161"/>
      <c r="DZ1017" s="166">
        <f>IF(PMKAFAAPAYER[[#This Row],[ ]]="Payé",PMKAFAAPAYER[[#This Row],[17.12.2025]],0)</f>
        <v>0</v>
      </c>
      <c r="EA1017" s="161"/>
      <c r="EB1017" s="166">
        <f>IF(PMKAFAAPAYER[[#This Row],[ ]]="Payé",PMKAFAAPAYER[[#This Row],[24.12.2025]],0)</f>
        <v>0</v>
      </c>
      <c r="EC1017" s="161"/>
      <c r="ED1017" s="176">
        <f>IF(PMKAFAAPAYER[[#This Row],[ ]]="Payé",PMKAFAAPAYER[[#This Row],[31.12.2025]],0)</f>
        <v>0</v>
      </c>
      <c r="EE1017" s="18">
        <f t="shared" si="242"/>
        <v>0</v>
      </c>
      <c r="EF1017" s="11">
        <f t="shared" si="243"/>
        <v>0</v>
      </c>
      <c r="EG1017" s="16">
        <f>+PMKAFAAPAYER[[#This Row],[CHF]]-PMKAFAAPAYER[[#This Row],[T2025]]</f>
        <v>0</v>
      </c>
    </row>
    <row r="1018" spans="1:137" x14ac:dyDescent="0.3">
      <c r="A1018" s="9">
        <f t="shared" si="244"/>
        <v>1013</v>
      </c>
      <c r="B1018" s="250"/>
      <c r="C1018" s="251"/>
      <c r="D1018" s="252"/>
      <c r="E1018" s="253"/>
      <c r="F1018" s="265">
        <f t="shared" si="245"/>
        <v>0</v>
      </c>
      <c r="G1018" s="254"/>
      <c r="H1018" s="257"/>
      <c r="I1018" s="256"/>
      <c r="J1018" s="14"/>
      <c r="K1018" s="14"/>
      <c r="L1018" s="14"/>
      <c r="N1018" s="15"/>
      <c r="P1018" s="258"/>
      <c r="Q1018" s="259"/>
      <c r="R1018" s="260"/>
      <c r="S1018" s="166">
        <f>IF(PMKAFAAPAYER[[#This Row],[ ]]="Payé",PMKAFAAPAYER[[#This Row],[02.01.2025]],0)</f>
        <v>0</v>
      </c>
      <c r="T1018" s="234"/>
      <c r="U1018" s="166">
        <f>IF(PMKAFAAPAYER[[#This Row],[ ]]="Payé",PMKAFAAPAYER[[#This Row],[09.01.2025]],0)</f>
        <v>0</v>
      </c>
      <c r="V1018" s="234"/>
      <c r="W1018" s="166">
        <f>IF(PMKAFAAPAYER[[#This Row],[ ]]="Payé",PMKAFAAPAYER[[#This Row],[16.01.2025]],0)</f>
        <v>0</v>
      </c>
      <c r="X1018" s="234"/>
      <c r="Y1018" s="166">
        <f>IF(PMKAFAAPAYER[[#This Row],[ ]]="Payé",PMKAFAAPAYER[[#This Row],[23.01.2025]],0)</f>
        <v>0</v>
      </c>
      <c r="Z1018" s="234"/>
      <c r="AA1018" s="176">
        <f>IF(PMKAFAAPAYER[[#This Row],[ ]]="Payé",PMKAFAAPAYER[[#This Row],[30.01.2025]],0)</f>
        <v>0</v>
      </c>
      <c r="AB1018" s="32">
        <f t="shared" si="231"/>
        <v>0</v>
      </c>
      <c r="AC1018" s="234"/>
      <c r="AD1018" s="166">
        <f>IF(PMKAFAAPAYER[[#This Row],[ ]]="Payé",PMKAFAAPAYER[[#This Row],[06.02.2025]],0)</f>
        <v>0</v>
      </c>
      <c r="AE1018" s="234"/>
      <c r="AF1018" s="166">
        <f>IF(PMKAFAAPAYER[[#This Row],[ ]]="Payé",PMKAFAAPAYER[[#This Row],[13.02.2025]],0)</f>
        <v>0</v>
      </c>
      <c r="AG1018" s="234"/>
      <c r="AH1018" s="166">
        <f>IF(PMKAFAAPAYER[[#This Row],[ ]]="Payé",PMKAFAAPAYER[[#This Row],[20.02.2025]],0)</f>
        <v>0</v>
      </c>
      <c r="AI1018" s="234"/>
      <c r="AJ1018" s="176">
        <f>IF(PMKAFAAPAYER[[#This Row],[ ]]="Payé",PMKAFAAPAYER[[#This Row],[27.02.2025]],0)</f>
        <v>0</v>
      </c>
      <c r="AK1018" s="47">
        <f t="shared" si="232"/>
        <v>0</v>
      </c>
      <c r="AL1018" s="162"/>
      <c r="AM1018" s="166">
        <f>IF(PMKAFAAPAYER[[#This Row],[ ]]="Payé",PMKAFAAPAYER[[#This Row],[05.03.2025]],0)</f>
        <v>0</v>
      </c>
      <c r="AN1018" s="161"/>
      <c r="AO1018" s="166">
        <f>IF(PMKAFAAPAYER[[#This Row],[ ]]="Payé",PMKAFAAPAYER[[#This Row],[12.03.2025]],0)</f>
        <v>0</v>
      </c>
      <c r="AP1018" s="161"/>
      <c r="AQ1018" s="166">
        <f>IF(PMKAFAAPAYER[[#This Row],[ ]]="Payé",PMKAFAAPAYER[[#This Row],[19.03.2025]],0)</f>
        <v>0</v>
      </c>
      <c r="AR1018" s="161"/>
      <c r="AS1018" s="176">
        <f>IF(PMKAFAAPAYER[[#This Row],[ ]]="Payé",PMKAFAAPAYER[[#This Row],[26.03.2025]],0)</f>
        <v>0</v>
      </c>
      <c r="AT1018" s="17">
        <f t="shared" si="233"/>
        <v>0</v>
      </c>
      <c r="AU1018" s="162"/>
      <c r="AV1018" s="166">
        <f>IF(PMKAFAAPAYER[[#This Row],[ ]]="Payé",PMKAFAAPAYER[[#This Row],[02.04.2025]],0)</f>
        <v>0</v>
      </c>
      <c r="AW1018" s="161"/>
      <c r="AX1018" s="166">
        <f>IF(PMKAFAAPAYER[[#This Row],[ ]]="Payé",PMKAFAAPAYER[[#This Row],[09.04.2025]],0)</f>
        <v>0</v>
      </c>
      <c r="AY1018" s="161"/>
      <c r="AZ1018" s="166">
        <f>IF(PMKAFAAPAYER[[#This Row],[ ]]="Payé",PMKAFAAPAYER[[#This Row],[16.04.2025]],0)</f>
        <v>0</v>
      </c>
      <c r="BA1018" s="161"/>
      <c r="BB1018" s="166">
        <f>IF(PMKAFAAPAYER[[#This Row],[ ]]="Payé",PMKAFAAPAYER[[#This Row],[23.04.2025]],0)</f>
        <v>0</v>
      </c>
      <c r="BC1018" s="161"/>
      <c r="BD1018" s="176">
        <f>IF(PMKAFAAPAYER[[#This Row],[ ]]="Payé",PMKAFAAPAYER[[#This Row],[30.04.2025]],0)</f>
        <v>0</v>
      </c>
      <c r="BE1018" s="18">
        <f t="shared" si="234"/>
        <v>0</v>
      </c>
      <c r="BF1018" s="162"/>
      <c r="BG1018" s="166">
        <f>IF(PMKAFAAPAYER[[#This Row],[ ]]="Payé",PMKAFAAPAYER[[#This Row],[07.05.2025]],0)</f>
        <v>0</v>
      </c>
      <c r="BH1018" s="161"/>
      <c r="BI1018" s="166">
        <f>IF(PMKAFAAPAYER[[#This Row],[ ]]="Payé",PMKAFAAPAYER[[#This Row],[14.05.2025]],0)</f>
        <v>0</v>
      </c>
      <c r="BJ1018" s="161"/>
      <c r="BK1018" s="166">
        <f>IF(PMKAFAAPAYER[[#This Row],[ ]]="Payé",PMKAFAAPAYER[[#This Row],[21.05.2025]],0)</f>
        <v>0</v>
      </c>
      <c r="BL1018" s="161"/>
      <c r="BM1018" s="176">
        <f>IF(PMKAFAAPAYER[[#This Row],[ ]]="Payé",PMKAFAAPAYER[[#This Row],[28.05.2025]],0)</f>
        <v>0</v>
      </c>
      <c r="BN1018" s="17">
        <f t="shared" si="235"/>
        <v>0</v>
      </c>
      <c r="BO1018" s="162"/>
      <c r="BP1018" s="166">
        <f>IF(PMKAFAAPAYER[[#This Row],[ ]]="Payé",PMKAFAAPAYER[[#This Row],[04.06.2025]],0)</f>
        <v>0</v>
      </c>
      <c r="BQ1018" s="161"/>
      <c r="BR1018" s="166">
        <f>IF(PMKAFAAPAYER[[#This Row],[ ]]="Payé",PMKAFAAPAYER[[#This Row],[11.06.2025]],0)</f>
        <v>0</v>
      </c>
      <c r="BS1018" s="161"/>
      <c r="BT1018" s="166">
        <f>IF(PMKAFAAPAYER[[#This Row],[ ]]="Payé",PMKAFAAPAYER[[#This Row],[18.06.2025]],0)</f>
        <v>0</v>
      </c>
      <c r="BU1018" s="161"/>
      <c r="BV1018" s="176">
        <f>IF(PMKAFAAPAYER[[#This Row],[ ]]="Payé",PMKAFAAPAYER[[#This Row],[25.06.2025]],0)</f>
        <v>0</v>
      </c>
      <c r="BW1018" s="18">
        <f t="shared" si="236"/>
        <v>0</v>
      </c>
      <c r="BX1018" s="162"/>
      <c r="BY1018" s="166">
        <f>IF(PMKAFAAPAYER[[#This Row],[ ]]="Payé",PMKAFAAPAYER[[#This Row],[02.07.2025]],0)</f>
        <v>0</v>
      </c>
      <c r="BZ1018" s="161"/>
      <c r="CA1018" s="166">
        <f>IF(PMKAFAAPAYER[[#This Row],[ ]]="Payé",PMKAFAAPAYER[[#This Row],[09.07.2025]],0)</f>
        <v>0</v>
      </c>
      <c r="CB1018" s="161"/>
      <c r="CC1018" s="166">
        <f>IF(PMKAFAAPAYER[[#This Row],[ ]]="Payé",PMKAFAAPAYER[[#This Row],[16.07.2025]],0)</f>
        <v>0</v>
      </c>
      <c r="CD1018" s="161"/>
      <c r="CE1018" s="166">
        <f>IF(PMKAFAAPAYER[[#This Row],[ ]]="Payé",PMKAFAAPAYER[[#This Row],[23.07.2025]],0)</f>
        <v>0</v>
      </c>
      <c r="CF1018" s="161"/>
      <c r="CG1018" s="176">
        <f>IF(PMKAFAAPAYER[[#This Row],[ ]]="Payé",PMKAFAAPAYER[[#This Row],[30.07.2025]],0)</f>
        <v>0</v>
      </c>
      <c r="CH1018" s="17">
        <f t="shared" si="237"/>
        <v>0</v>
      </c>
      <c r="CI1018" s="162"/>
      <c r="CJ1018" s="166">
        <f>IF(PMKAFAAPAYER[[#This Row],[ ]]="Payé",PMKAFAAPAYER[[#This Row],[06.08.2025]],0)</f>
        <v>0</v>
      </c>
      <c r="CK1018" s="161"/>
      <c r="CL1018" s="166">
        <f>IF(PMKAFAAPAYER[[#This Row],[ ]]="Payé",PMKAFAAPAYER[[#This Row],[13.08.2025]],0)</f>
        <v>0</v>
      </c>
      <c r="CM1018" s="161"/>
      <c r="CN1018" s="166">
        <f>IF(PMKAFAAPAYER[[#This Row],[ ]]="Payé",PMKAFAAPAYER[[#This Row],[20.08.2025]],0)</f>
        <v>0</v>
      </c>
      <c r="CO1018" s="161"/>
      <c r="CP1018" s="176">
        <f>IF(PMKAFAAPAYER[[#This Row],[ ]]="Payé",PMKAFAAPAYER[[#This Row],[27.08.2025]],0)</f>
        <v>0</v>
      </c>
      <c r="CQ1018" s="18">
        <f t="shared" si="238"/>
        <v>0</v>
      </c>
      <c r="CR1018" s="162"/>
      <c r="CS1018" s="166">
        <f>IF(PMKAFAAPAYER[[#This Row],[ ]]="Payé",PMKAFAAPAYER[[#This Row],[03.09.2025]],0)</f>
        <v>0</v>
      </c>
      <c r="CT1018" s="161"/>
      <c r="CU1018" s="166">
        <f>IF(PMKAFAAPAYER[[#This Row],[ ]]="Payé",PMKAFAAPAYER[[#This Row],[10.09.2025]],0)</f>
        <v>0</v>
      </c>
      <c r="CV1018" s="161"/>
      <c r="CW1018" s="166">
        <f>IF(PMKAFAAPAYER[[#This Row],[ ]]="Payé",PMKAFAAPAYER[[#This Row],[17.09.2025]],0)</f>
        <v>0</v>
      </c>
      <c r="CX1018" s="161"/>
      <c r="CY1018" s="176">
        <f>IF(PMKAFAAPAYER[[#This Row],[ ]]="Payé",PMKAFAAPAYER[[#This Row],[24.09.2025]],0)</f>
        <v>0</v>
      </c>
      <c r="CZ1018" s="17">
        <f t="shared" si="239"/>
        <v>0</v>
      </c>
      <c r="DA1018" s="162"/>
      <c r="DB1018" s="166">
        <f>IF(PMKAFAAPAYER[[#This Row],[ ]]="Payé",PMKAFAAPAYER[[#This Row],[01.10.2025]],0)</f>
        <v>0</v>
      </c>
      <c r="DC1018" s="161"/>
      <c r="DD1018" s="166">
        <f>IF(PMKAFAAPAYER[[#This Row],[ ]]="Payé",PMKAFAAPAYER[[#This Row],[08.10.2025]],0)</f>
        <v>0</v>
      </c>
      <c r="DE1018" s="161"/>
      <c r="DF1018" s="166">
        <f>IF(PMKAFAAPAYER[[#This Row],[ ]]="Payé",PMKAFAAPAYER[[#This Row],[15.10.2025]],0)</f>
        <v>0</v>
      </c>
      <c r="DG1018" s="161"/>
      <c r="DH1018" s="166">
        <f>IF(PMKAFAAPAYER[[#This Row],[ ]]="Payé",PMKAFAAPAYER[[#This Row],[22.10.2025]],0)</f>
        <v>0</v>
      </c>
      <c r="DI1018" s="161"/>
      <c r="DJ1018" s="176">
        <f>IF(PMKAFAAPAYER[[#This Row],[ ]]="Payé",PMKAFAAPAYER[[#This Row],[29.10.2025]],0)</f>
        <v>0</v>
      </c>
      <c r="DK1018" s="18">
        <f t="shared" si="240"/>
        <v>0</v>
      </c>
      <c r="DL1018" s="162"/>
      <c r="DM1018" s="166">
        <f>IF(PMKAFAAPAYER[[#This Row],[ ]]="Payé",PMKAFAAPAYER[[#This Row],[05.11.2025]],0)</f>
        <v>0</v>
      </c>
      <c r="DN1018" s="161"/>
      <c r="DO1018" s="166">
        <f>IF(PMKAFAAPAYER[[#This Row],[ ]]="Payé",PMKAFAAPAYER[[#This Row],[12.11.2025]],0)</f>
        <v>0</v>
      </c>
      <c r="DP1018" s="161"/>
      <c r="DQ1018" s="166">
        <f>IF(PMKAFAAPAYER[[#This Row],[ ]]="Payé",PMKAFAAPAYER[[#This Row],[19.11.2025]],0)</f>
        <v>0</v>
      </c>
      <c r="DR1018" s="161"/>
      <c r="DS1018" s="176">
        <f>IF(PMKAFAAPAYER[[#This Row],[ ]]="Payé",PMKAFAAPAYER[[#This Row],[26.11.2025]],0)</f>
        <v>0</v>
      </c>
      <c r="DT1018" s="17">
        <f t="shared" si="241"/>
        <v>0</v>
      </c>
      <c r="DU1018" s="162"/>
      <c r="DV1018" s="166">
        <f>IF(PMKAFAAPAYER[[#This Row],[ ]]="Payé",PMKAFAAPAYER[[#This Row],[03.12.2025]],0)</f>
        <v>0</v>
      </c>
      <c r="DW1018" s="161"/>
      <c r="DX1018" s="166">
        <f>IF(PMKAFAAPAYER[[#This Row],[ ]]="Payé",PMKAFAAPAYER[[#This Row],[10.12.2025]],0)</f>
        <v>0</v>
      </c>
      <c r="DY1018" s="161"/>
      <c r="DZ1018" s="166">
        <f>IF(PMKAFAAPAYER[[#This Row],[ ]]="Payé",PMKAFAAPAYER[[#This Row],[17.12.2025]],0)</f>
        <v>0</v>
      </c>
      <c r="EA1018" s="161"/>
      <c r="EB1018" s="166">
        <f>IF(PMKAFAAPAYER[[#This Row],[ ]]="Payé",PMKAFAAPAYER[[#This Row],[24.12.2025]],0)</f>
        <v>0</v>
      </c>
      <c r="EC1018" s="161"/>
      <c r="ED1018" s="176">
        <f>IF(PMKAFAAPAYER[[#This Row],[ ]]="Payé",PMKAFAAPAYER[[#This Row],[31.12.2025]],0)</f>
        <v>0</v>
      </c>
      <c r="EE1018" s="18">
        <f t="shared" si="242"/>
        <v>0</v>
      </c>
      <c r="EF1018" s="11">
        <f t="shared" si="243"/>
        <v>0</v>
      </c>
      <c r="EG1018" s="16">
        <f>+PMKAFAAPAYER[[#This Row],[CHF]]-PMKAFAAPAYER[[#This Row],[T2025]]</f>
        <v>0</v>
      </c>
    </row>
    <row r="1019" spans="1:137" x14ac:dyDescent="0.3">
      <c r="A1019" s="9">
        <f t="shared" si="244"/>
        <v>1014</v>
      </c>
      <c r="B1019" s="250"/>
      <c r="C1019" s="251"/>
      <c r="D1019" s="252"/>
      <c r="E1019" s="253"/>
      <c r="F1019" s="265">
        <f t="shared" si="245"/>
        <v>0</v>
      </c>
      <c r="G1019" s="254"/>
      <c r="H1019" s="257"/>
      <c r="I1019" s="256"/>
      <c r="J1019" s="14"/>
      <c r="K1019" s="14"/>
      <c r="L1019" s="14"/>
      <c r="N1019" s="15"/>
      <c r="P1019" s="258"/>
      <c r="Q1019" s="259"/>
      <c r="R1019" s="260"/>
      <c r="S1019" s="166">
        <f>IF(PMKAFAAPAYER[[#This Row],[ ]]="Payé",PMKAFAAPAYER[[#This Row],[02.01.2025]],0)</f>
        <v>0</v>
      </c>
      <c r="T1019" s="234"/>
      <c r="U1019" s="166">
        <f>IF(PMKAFAAPAYER[[#This Row],[ ]]="Payé",PMKAFAAPAYER[[#This Row],[09.01.2025]],0)</f>
        <v>0</v>
      </c>
      <c r="V1019" s="234"/>
      <c r="W1019" s="166">
        <f>IF(PMKAFAAPAYER[[#This Row],[ ]]="Payé",PMKAFAAPAYER[[#This Row],[16.01.2025]],0)</f>
        <v>0</v>
      </c>
      <c r="X1019" s="234"/>
      <c r="Y1019" s="166">
        <f>IF(PMKAFAAPAYER[[#This Row],[ ]]="Payé",PMKAFAAPAYER[[#This Row],[23.01.2025]],0)</f>
        <v>0</v>
      </c>
      <c r="Z1019" s="234"/>
      <c r="AA1019" s="176">
        <f>IF(PMKAFAAPAYER[[#This Row],[ ]]="Payé",PMKAFAAPAYER[[#This Row],[30.01.2025]],0)</f>
        <v>0</v>
      </c>
      <c r="AB1019" s="32">
        <f t="shared" si="231"/>
        <v>0</v>
      </c>
      <c r="AC1019" s="234"/>
      <c r="AD1019" s="166">
        <f>IF(PMKAFAAPAYER[[#This Row],[ ]]="Payé",PMKAFAAPAYER[[#This Row],[06.02.2025]],0)</f>
        <v>0</v>
      </c>
      <c r="AE1019" s="234"/>
      <c r="AF1019" s="166">
        <f>IF(PMKAFAAPAYER[[#This Row],[ ]]="Payé",PMKAFAAPAYER[[#This Row],[13.02.2025]],0)</f>
        <v>0</v>
      </c>
      <c r="AG1019" s="234"/>
      <c r="AH1019" s="166">
        <f>IF(PMKAFAAPAYER[[#This Row],[ ]]="Payé",PMKAFAAPAYER[[#This Row],[20.02.2025]],0)</f>
        <v>0</v>
      </c>
      <c r="AI1019" s="234"/>
      <c r="AJ1019" s="176">
        <f>IF(PMKAFAAPAYER[[#This Row],[ ]]="Payé",PMKAFAAPAYER[[#This Row],[27.02.2025]],0)</f>
        <v>0</v>
      </c>
      <c r="AK1019" s="47">
        <f t="shared" si="232"/>
        <v>0</v>
      </c>
      <c r="AL1019" s="162"/>
      <c r="AM1019" s="166">
        <f>IF(PMKAFAAPAYER[[#This Row],[ ]]="Payé",PMKAFAAPAYER[[#This Row],[05.03.2025]],0)</f>
        <v>0</v>
      </c>
      <c r="AN1019" s="161"/>
      <c r="AO1019" s="166">
        <f>IF(PMKAFAAPAYER[[#This Row],[ ]]="Payé",PMKAFAAPAYER[[#This Row],[12.03.2025]],0)</f>
        <v>0</v>
      </c>
      <c r="AP1019" s="161"/>
      <c r="AQ1019" s="166">
        <f>IF(PMKAFAAPAYER[[#This Row],[ ]]="Payé",PMKAFAAPAYER[[#This Row],[19.03.2025]],0)</f>
        <v>0</v>
      </c>
      <c r="AR1019" s="161"/>
      <c r="AS1019" s="176">
        <f>IF(PMKAFAAPAYER[[#This Row],[ ]]="Payé",PMKAFAAPAYER[[#This Row],[26.03.2025]],0)</f>
        <v>0</v>
      </c>
      <c r="AT1019" s="17">
        <f t="shared" si="233"/>
        <v>0</v>
      </c>
      <c r="AU1019" s="162"/>
      <c r="AV1019" s="166">
        <f>IF(PMKAFAAPAYER[[#This Row],[ ]]="Payé",PMKAFAAPAYER[[#This Row],[02.04.2025]],0)</f>
        <v>0</v>
      </c>
      <c r="AW1019" s="161"/>
      <c r="AX1019" s="166">
        <f>IF(PMKAFAAPAYER[[#This Row],[ ]]="Payé",PMKAFAAPAYER[[#This Row],[09.04.2025]],0)</f>
        <v>0</v>
      </c>
      <c r="AY1019" s="161"/>
      <c r="AZ1019" s="166">
        <f>IF(PMKAFAAPAYER[[#This Row],[ ]]="Payé",PMKAFAAPAYER[[#This Row],[16.04.2025]],0)</f>
        <v>0</v>
      </c>
      <c r="BA1019" s="161"/>
      <c r="BB1019" s="166">
        <f>IF(PMKAFAAPAYER[[#This Row],[ ]]="Payé",PMKAFAAPAYER[[#This Row],[23.04.2025]],0)</f>
        <v>0</v>
      </c>
      <c r="BC1019" s="161"/>
      <c r="BD1019" s="176">
        <f>IF(PMKAFAAPAYER[[#This Row],[ ]]="Payé",PMKAFAAPAYER[[#This Row],[30.04.2025]],0)</f>
        <v>0</v>
      </c>
      <c r="BE1019" s="18">
        <f t="shared" si="234"/>
        <v>0</v>
      </c>
      <c r="BF1019" s="162"/>
      <c r="BG1019" s="166">
        <f>IF(PMKAFAAPAYER[[#This Row],[ ]]="Payé",PMKAFAAPAYER[[#This Row],[07.05.2025]],0)</f>
        <v>0</v>
      </c>
      <c r="BH1019" s="161"/>
      <c r="BI1019" s="166">
        <f>IF(PMKAFAAPAYER[[#This Row],[ ]]="Payé",PMKAFAAPAYER[[#This Row],[14.05.2025]],0)</f>
        <v>0</v>
      </c>
      <c r="BJ1019" s="161"/>
      <c r="BK1019" s="166">
        <f>IF(PMKAFAAPAYER[[#This Row],[ ]]="Payé",PMKAFAAPAYER[[#This Row],[21.05.2025]],0)</f>
        <v>0</v>
      </c>
      <c r="BL1019" s="161"/>
      <c r="BM1019" s="176">
        <f>IF(PMKAFAAPAYER[[#This Row],[ ]]="Payé",PMKAFAAPAYER[[#This Row],[28.05.2025]],0)</f>
        <v>0</v>
      </c>
      <c r="BN1019" s="17">
        <f t="shared" si="235"/>
        <v>0</v>
      </c>
      <c r="BO1019" s="162"/>
      <c r="BP1019" s="166">
        <f>IF(PMKAFAAPAYER[[#This Row],[ ]]="Payé",PMKAFAAPAYER[[#This Row],[04.06.2025]],0)</f>
        <v>0</v>
      </c>
      <c r="BQ1019" s="161"/>
      <c r="BR1019" s="166">
        <f>IF(PMKAFAAPAYER[[#This Row],[ ]]="Payé",PMKAFAAPAYER[[#This Row],[11.06.2025]],0)</f>
        <v>0</v>
      </c>
      <c r="BS1019" s="161"/>
      <c r="BT1019" s="166">
        <f>IF(PMKAFAAPAYER[[#This Row],[ ]]="Payé",PMKAFAAPAYER[[#This Row],[18.06.2025]],0)</f>
        <v>0</v>
      </c>
      <c r="BU1019" s="161"/>
      <c r="BV1019" s="176">
        <f>IF(PMKAFAAPAYER[[#This Row],[ ]]="Payé",PMKAFAAPAYER[[#This Row],[25.06.2025]],0)</f>
        <v>0</v>
      </c>
      <c r="BW1019" s="18">
        <f t="shared" si="236"/>
        <v>0</v>
      </c>
      <c r="BX1019" s="162"/>
      <c r="BY1019" s="166">
        <f>IF(PMKAFAAPAYER[[#This Row],[ ]]="Payé",PMKAFAAPAYER[[#This Row],[02.07.2025]],0)</f>
        <v>0</v>
      </c>
      <c r="BZ1019" s="161"/>
      <c r="CA1019" s="166">
        <f>IF(PMKAFAAPAYER[[#This Row],[ ]]="Payé",PMKAFAAPAYER[[#This Row],[09.07.2025]],0)</f>
        <v>0</v>
      </c>
      <c r="CB1019" s="161"/>
      <c r="CC1019" s="166">
        <f>IF(PMKAFAAPAYER[[#This Row],[ ]]="Payé",PMKAFAAPAYER[[#This Row],[16.07.2025]],0)</f>
        <v>0</v>
      </c>
      <c r="CD1019" s="161"/>
      <c r="CE1019" s="166">
        <f>IF(PMKAFAAPAYER[[#This Row],[ ]]="Payé",PMKAFAAPAYER[[#This Row],[23.07.2025]],0)</f>
        <v>0</v>
      </c>
      <c r="CF1019" s="161"/>
      <c r="CG1019" s="176">
        <f>IF(PMKAFAAPAYER[[#This Row],[ ]]="Payé",PMKAFAAPAYER[[#This Row],[30.07.2025]],0)</f>
        <v>0</v>
      </c>
      <c r="CH1019" s="17">
        <f t="shared" si="237"/>
        <v>0</v>
      </c>
      <c r="CI1019" s="162"/>
      <c r="CJ1019" s="166">
        <f>IF(PMKAFAAPAYER[[#This Row],[ ]]="Payé",PMKAFAAPAYER[[#This Row],[06.08.2025]],0)</f>
        <v>0</v>
      </c>
      <c r="CK1019" s="161"/>
      <c r="CL1019" s="166">
        <f>IF(PMKAFAAPAYER[[#This Row],[ ]]="Payé",PMKAFAAPAYER[[#This Row],[13.08.2025]],0)</f>
        <v>0</v>
      </c>
      <c r="CM1019" s="161"/>
      <c r="CN1019" s="166">
        <f>IF(PMKAFAAPAYER[[#This Row],[ ]]="Payé",PMKAFAAPAYER[[#This Row],[20.08.2025]],0)</f>
        <v>0</v>
      </c>
      <c r="CO1019" s="161"/>
      <c r="CP1019" s="176">
        <f>IF(PMKAFAAPAYER[[#This Row],[ ]]="Payé",PMKAFAAPAYER[[#This Row],[27.08.2025]],0)</f>
        <v>0</v>
      </c>
      <c r="CQ1019" s="18">
        <f t="shared" si="238"/>
        <v>0</v>
      </c>
      <c r="CR1019" s="162"/>
      <c r="CS1019" s="166">
        <f>IF(PMKAFAAPAYER[[#This Row],[ ]]="Payé",PMKAFAAPAYER[[#This Row],[03.09.2025]],0)</f>
        <v>0</v>
      </c>
      <c r="CT1019" s="161"/>
      <c r="CU1019" s="166">
        <f>IF(PMKAFAAPAYER[[#This Row],[ ]]="Payé",PMKAFAAPAYER[[#This Row],[10.09.2025]],0)</f>
        <v>0</v>
      </c>
      <c r="CV1019" s="161"/>
      <c r="CW1019" s="166">
        <f>IF(PMKAFAAPAYER[[#This Row],[ ]]="Payé",PMKAFAAPAYER[[#This Row],[17.09.2025]],0)</f>
        <v>0</v>
      </c>
      <c r="CX1019" s="161"/>
      <c r="CY1019" s="176">
        <f>IF(PMKAFAAPAYER[[#This Row],[ ]]="Payé",PMKAFAAPAYER[[#This Row],[24.09.2025]],0)</f>
        <v>0</v>
      </c>
      <c r="CZ1019" s="17">
        <f t="shared" si="239"/>
        <v>0</v>
      </c>
      <c r="DA1019" s="162"/>
      <c r="DB1019" s="166">
        <f>IF(PMKAFAAPAYER[[#This Row],[ ]]="Payé",PMKAFAAPAYER[[#This Row],[01.10.2025]],0)</f>
        <v>0</v>
      </c>
      <c r="DC1019" s="161"/>
      <c r="DD1019" s="166">
        <f>IF(PMKAFAAPAYER[[#This Row],[ ]]="Payé",PMKAFAAPAYER[[#This Row],[08.10.2025]],0)</f>
        <v>0</v>
      </c>
      <c r="DE1019" s="161"/>
      <c r="DF1019" s="166">
        <f>IF(PMKAFAAPAYER[[#This Row],[ ]]="Payé",PMKAFAAPAYER[[#This Row],[15.10.2025]],0)</f>
        <v>0</v>
      </c>
      <c r="DG1019" s="161"/>
      <c r="DH1019" s="166">
        <f>IF(PMKAFAAPAYER[[#This Row],[ ]]="Payé",PMKAFAAPAYER[[#This Row],[22.10.2025]],0)</f>
        <v>0</v>
      </c>
      <c r="DI1019" s="161"/>
      <c r="DJ1019" s="176">
        <f>IF(PMKAFAAPAYER[[#This Row],[ ]]="Payé",PMKAFAAPAYER[[#This Row],[29.10.2025]],0)</f>
        <v>0</v>
      </c>
      <c r="DK1019" s="18">
        <f t="shared" si="240"/>
        <v>0</v>
      </c>
      <c r="DL1019" s="162"/>
      <c r="DM1019" s="166">
        <f>IF(PMKAFAAPAYER[[#This Row],[ ]]="Payé",PMKAFAAPAYER[[#This Row],[05.11.2025]],0)</f>
        <v>0</v>
      </c>
      <c r="DN1019" s="161"/>
      <c r="DO1019" s="166">
        <f>IF(PMKAFAAPAYER[[#This Row],[ ]]="Payé",PMKAFAAPAYER[[#This Row],[12.11.2025]],0)</f>
        <v>0</v>
      </c>
      <c r="DP1019" s="161"/>
      <c r="DQ1019" s="166">
        <f>IF(PMKAFAAPAYER[[#This Row],[ ]]="Payé",PMKAFAAPAYER[[#This Row],[19.11.2025]],0)</f>
        <v>0</v>
      </c>
      <c r="DR1019" s="161"/>
      <c r="DS1019" s="176">
        <f>IF(PMKAFAAPAYER[[#This Row],[ ]]="Payé",PMKAFAAPAYER[[#This Row],[26.11.2025]],0)</f>
        <v>0</v>
      </c>
      <c r="DT1019" s="17">
        <f t="shared" si="241"/>
        <v>0</v>
      </c>
      <c r="DU1019" s="162"/>
      <c r="DV1019" s="166">
        <f>IF(PMKAFAAPAYER[[#This Row],[ ]]="Payé",PMKAFAAPAYER[[#This Row],[03.12.2025]],0)</f>
        <v>0</v>
      </c>
      <c r="DW1019" s="161"/>
      <c r="DX1019" s="166">
        <f>IF(PMKAFAAPAYER[[#This Row],[ ]]="Payé",PMKAFAAPAYER[[#This Row],[10.12.2025]],0)</f>
        <v>0</v>
      </c>
      <c r="DY1019" s="161"/>
      <c r="DZ1019" s="166">
        <f>IF(PMKAFAAPAYER[[#This Row],[ ]]="Payé",PMKAFAAPAYER[[#This Row],[17.12.2025]],0)</f>
        <v>0</v>
      </c>
      <c r="EA1019" s="161"/>
      <c r="EB1019" s="166">
        <f>IF(PMKAFAAPAYER[[#This Row],[ ]]="Payé",PMKAFAAPAYER[[#This Row],[24.12.2025]],0)</f>
        <v>0</v>
      </c>
      <c r="EC1019" s="161"/>
      <c r="ED1019" s="176">
        <f>IF(PMKAFAAPAYER[[#This Row],[ ]]="Payé",PMKAFAAPAYER[[#This Row],[31.12.2025]],0)</f>
        <v>0</v>
      </c>
      <c r="EE1019" s="18">
        <f t="shared" si="242"/>
        <v>0</v>
      </c>
      <c r="EF1019" s="11">
        <f t="shared" si="243"/>
        <v>0</v>
      </c>
      <c r="EG1019" s="16">
        <f>+PMKAFAAPAYER[[#This Row],[CHF]]-PMKAFAAPAYER[[#This Row],[T2025]]</f>
        <v>0</v>
      </c>
    </row>
    <row r="1020" spans="1:137" x14ac:dyDescent="0.3">
      <c r="A1020" s="9">
        <f t="shared" si="244"/>
        <v>1015</v>
      </c>
      <c r="B1020" s="250"/>
      <c r="C1020" s="251"/>
      <c r="D1020" s="252"/>
      <c r="E1020" s="253"/>
      <c r="F1020" s="265">
        <f t="shared" si="245"/>
        <v>0</v>
      </c>
      <c r="G1020" s="254"/>
      <c r="H1020" s="257"/>
      <c r="I1020" s="256"/>
      <c r="J1020" s="14"/>
      <c r="K1020" s="14"/>
      <c r="L1020" s="14"/>
      <c r="N1020" s="15"/>
      <c r="P1020" s="258"/>
      <c r="Q1020" s="259"/>
      <c r="R1020" s="260"/>
      <c r="S1020" s="166">
        <f>IF(PMKAFAAPAYER[[#This Row],[ ]]="Payé",PMKAFAAPAYER[[#This Row],[02.01.2025]],0)</f>
        <v>0</v>
      </c>
      <c r="T1020" s="234"/>
      <c r="U1020" s="166">
        <f>IF(PMKAFAAPAYER[[#This Row],[ ]]="Payé",PMKAFAAPAYER[[#This Row],[09.01.2025]],0)</f>
        <v>0</v>
      </c>
      <c r="V1020" s="234"/>
      <c r="W1020" s="166">
        <f>IF(PMKAFAAPAYER[[#This Row],[ ]]="Payé",PMKAFAAPAYER[[#This Row],[16.01.2025]],0)</f>
        <v>0</v>
      </c>
      <c r="X1020" s="234"/>
      <c r="Y1020" s="166">
        <f>IF(PMKAFAAPAYER[[#This Row],[ ]]="Payé",PMKAFAAPAYER[[#This Row],[23.01.2025]],0)</f>
        <v>0</v>
      </c>
      <c r="Z1020" s="234"/>
      <c r="AA1020" s="176">
        <f>IF(PMKAFAAPAYER[[#This Row],[ ]]="Payé",PMKAFAAPAYER[[#This Row],[30.01.2025]],0)</f>
        <v>0</v>
      </c>
      <c r="AB1020" s="32">
        <f t="shared" si="231"/>
        <v>0</v>
      </c>
      <c r="AC1020" s="234"/>
      <c r="AD1020" s="166">
        <f>IF(PMKAFAAPAYER[[#This Row],[ ]]="Payé",PMKAFAAPAYER[[#This Row],[06.02.2025]],0)</f>
        <v>0</v>
      </c>
      <c r="AE1020" s="234"/>
      <c r="AF1020" s="166">
        <f>IF(PMKAFAAPAYER[[#This Row],[ ]]="Payé",PMKAFAAPAYER[[#This Row],[13.02.2025]],0)</f>
        <v>0</v>
      </c>
      <c r="AG1020" s="234"/>
      <c r="AH1020" s="166">
        <f>IF(PMKAFAAPAYER[[#This Row],[ ]]="Payé",PMKAFAAPAYER[[#This Row],[20.02.2025]],0)</f>
        <v>0</v>
      </c>
      <c r="AI1020" s="234"/>
      <c r="AJ1020" s="176">
        <f>IF(PMKAFAAPAYER[[#This Row],[ ]]="Payé",PMKAFAAPAYER[[#This Row],[27.02.2025]],0)</f>
        <v>0</v>
      </c>
      <c r="AK1020" s="47">
        <f t="shared" si="232"/>
        <v>0</v>
      </c>
      <c r="AL1020" s="162"/>
      <c r="AM1020" s="166">
        <f>IF(PMKAFAAPAYER[[#This Row],[ ]]="Payé",PMKAFAAPAYER[[#This Row],[05.03.2025]],0)</f>
        <v>0</v>
      </c>
      <c r="AN1020" s="161"/>
      <c r="AO1020" s="166">
        <f>IF(PMKAFAAPAYER[[#This Row],[ ]]="Payé",PMKAFAAPAYER[[#This Row],[12.03.2025]],0)</f>
        <v>0</v>
      </c>
      <c r="AP1020" s="161"/>
      <c r="AQ1020" s="166">
        <f>IF(PMKAFAAPAYER[[#This Row],[ ]]="Payé",PMKAFAAPAYER[[#This Row],[19.03.2025]],0)</f>
        <v>0</v>
      </c>
      <c r="AR1020" s="161"/>
      <c r="AS1020" s="176">
        <f>IF(PMKAFAAPAYER[[#This Row],[ ]]="Payé",PMKAFAAPAYER[[#This Row],[26.03.2025]],0)</f>
        <v>0</v>
      </c>
      <c r="AT1020" s="17">
        <f t="shared" si="233"/>
        <v>0</v>
      </c>
      <c r="AU1020" s="162"/>
      <c r="AV1020" s="166">
        <f>IF(PMKAFAAPAYER[[#This Row],[ ]]="Payé",PMKAFAAPAYER[[#This Row],[02.04.2025]],0)</f>
        <v>0</v>
      </c>
      <c r="AW1020" s="161"/>
      <c r="AX1020" s="166">
        <f>IF(PMKAFAAPAYER[[#This Row],[ ]]="Payé",PMKAFAAPAYER[[#This Row],[09.04.2025]],0)</f>
        <v>0</v>
      </c>
      <c r="AY1020" s="161"/>
      <c r="AZ1020" s="166">
        <f>IF(PMKAFAAPAYER[[#This Row],[ ]]="Payé",PMKAFAAPAYER[[#This Row],[16.04.2025]],0)</f>
        <v>0</v>
      </c>
      <c r="BA1020" s="161"/>
      <c r="BB1020" s="166">
        <f>IF(PMKAFAAPAYER[[#This Row],[ ]]="Payé",PMKAFAAPAYER[[#This Row],[23.04.2025]],0)</f>
        <v>0</v>
      </c>
      <c r="BC1020" s="161"/>
      <c r="BD1020" s="176">
        <f>IF(PMKAFAAPAYER[[#This Row],[ ]]="Payé",PMKAFAAPAYER[[#This Row],[30.04.2025]],0)</f>
        <v>0</v>
      </c>
      <c r="BE1020" s="18">
        <f t="shared" si="234"/>
        <v>0</v>
      </c>
      <c r="BF1020" s="162"/>
      <c r="BG1020" s="166">
        <f>IF(PMKAFAAPAYER[[#This Row],[ ]]="Payé",PMKAFAAPAYER[[#This Row],[07.05.2025]],0)</f>
        <v>0</v>
      </c>
      <c r="BH1020" s="161"/>
      <c r="BI1020" s="166">
        <f>IF(PMKAFAAPAYER[[#This Row],[ ]]="Payé",PMKAFAAPAYER[[#This Row],[14.05.2025]],0)</f>
        <v>0</v>
      </c>
      <c r="BJ1020" s="161"/>
      <c r="BK1020" s="166">
        <f>IF(PMKAFAAPAYER[[#This Row],[ ]]="Payé",PMKAFAAPAYER[[#This Row],[21.05.2025]],0)</f>
        <v>0</v>
      </c>
      <c r="BL1020" s="161"/>
      <c r="BM1020" s="176">
        <f>IF(PMKAFAAPAYER[[#This Row],[ ]]="Payé",PMKAFAAPAYER[[#This Row],[28.05.2025]],0)</f>
        <v>0</v>
      </c>
      <c r="BN1020" s="17">
        <f t="shared" si="235"/>
        <v>0</v>
      </c>
      <c r="BO1020" s="162"/>
      <c r="BP1020" s="166">
        <f>IF(PMKAFAAPAYER[[#This Row],[ ]]="Payé",PMKAFAAPAYER[[#This Row],[04.06.2025]],0)</f>
        <v>0</v>
      </c>
      <c r="BQ1020" s="161"/>
      <c r="BR1020" s="166">
        <f>IF(PMKAFAAPAYER[[#This Row],[ ]]="Payé",PMKAFAAPAYER[[#This Row],[11.06.2025]],0)</f>
        <v>0</v>
      </c>
      <c r="BS1020" s="161"/>
      <c r="BT1020" s="166">
        <f>IF(PMKAFAAPAYER[[#This Row],[ ]]="Payé",PMKAFAAPAYER[[#This Row],[18.06.2025]],0)</f>
        <v>0</v>
      </c>
      <c r="BU1020" s="161"/>
      <c r="BV1020" s="176">
        <f>IF(PMKAFAAPAYER[[#This Row],[ ]]="Payé",PMKAFAAPAYER[[#This Row],[25.06.2025]],0)</f>
        <v>0</v>
      </c>
      <c r="BW1020" s="18">
        <f t="shared" si="236"/>
        <v>0</v>
      </c>
      <c r="BX1020" s="162"/>
      <c r="BY1020" s="166">
        <f>IF(PMKAFAAPAYER[[#This Row],[ ]]="Payé",PMKAFAAPAYER[[#This Row],[02.07.2025]],0)</f>
        <v>0</v>
      </c>
      <c r="BZ1020" s="161"/>
      <c r="CA1020" s="166">
        <f>IF(PMKAFAAPAYER[[#This Row],[ ]]="Payé",PMKAFAAPAYER[[#This Row],[09.07.2025]],0)</f>
        <v>0</v>
      </c>
      <c r="CB1020" s="161"/>
      <c r="CC1020" s="166">
        <f>IF(PMKAFAAPAYER[[#This Row],[ ]]="Payé",PMKAFAAPAYER[[#This Row],[16.07.2025]],0)</f>
        <v>0</v>
      </c>
      <c r="CD1020" s="161"/>
      <c r="CE1020" s="166">
        <f>IF(PMKAFAAPAYER[[#This Row],[ ]]="Payé",PMKAFAAPAYER[[#This Row],[23.07.2025]],0)</f>
        <v>0</v>
      </c>
      <c r="CF1020" s="161"/>
      <c r="CG1020" s="176">
        <f>IF(PMKAFAAPAYER[[#This Row],[ ]]="Payé",PMKAFAAPAYER[[#This Row],[30.07.2025]],0)</f>
        <v>0</v>
      </c>
      <c r="CH1020" s="17">
        <f t="shared" si="237"/>
        <v>0</v>
      </c>
      <c r="CI1020" s="162"/>
      <c r="CJ1020" s="166">
        <f>IF(PMKAFAAPAYER[[#This Row],[ ]]="Payé",PMKAFAAPAYER[[#This Row],[06.08.2025]],0)</f>
        <v>0</v>
      </c>
      <c r="CK1020" s="161"/>
      <c r="CL1020" s="166">
        <f>IF(PMKAFAAPAYER[[#This Row],[ ]]="Payé",PMKAFAAPAYER[[#This Row],[13.08.2025]],0)</f>
        <v>0</v>
      </c>
      <c r="CM1020" s="161"/>
      <c r="CN1020" s="166">
        <f>IF(PMKAFAAPAYER[[#This Row],[ ]]="Payé",PMKAFAAPAYER[[#This Row],[20.08.2025]],0)</f>
        <v>0</v>
      </c>
      <c r="CO1020" s="161"/>
      <c r="CP1020" s="176">
        <f>IF(PMKAFAAPAYER[[#This Row],[ ]]="Payé",PMKAFAAPAYER[[#This Row],[27.08.2025]],0)</f>
        <v>0</v>
      </c>
      <c r="CQ1020" s="18">
        <f t="shared" si="238"/>
        <v>0</v>
      </c>
      <c r="CR1020" s="162"/>
      <c r="CS1020" s="166">
        <f>IF(PMKAFAAPAYER[[#This Row],[ ]]="Payé",PMKAFAAPAYER[[#This Row],[03.09.2025]],0)</f>
        <v>0</v>
      </c>
      <c r="CT1020" s="161"/>
      <c r="CU1020" s="166">
        <f>IF(PMKAFAAPAYER[[#This Row],[ ]]="Payé",PMKAFAAPAYER[[#This Row],[10.09.2025]],0)</f>
        <v>0</v>
      </c>
      <c r="CV1020" s="161"/>
      <c r="CW1020" s="166">
        <f>IF(PMKAFAAPAYER[[#This Row],[ ]]="Payé",PMKAFAAPAYER[[#This Row],[17.09.2025]],0)</f>
        <v>0</v>
      </c>
      <c r="CX1020" s="161"/>
      <c r="CY1020" s="176">
        <f>IF(PMKAFAAPAYER[[#This Row],[ ]]="Payé",PMKAFAAPAYER[[#This Row],[24.09.2025]],0)</f>
        <v>0</v>
      </c>
      <c r="CZ1020" s="17">
        <f t="shared" si="239"/>
        <v>0</v>
      </c>
      <c r="DA1020" s="162"/>
      <c r="DB1020" s="166">
        <f>IF(PMKAFAAPAYER[[#This Row],[ ]]="Payé",PMKAFAAPAYER[[#This Row],[01.10.2025]],0)</f>
        <v>0</v>
      </c>
      <c r="DC1020" s="161"/>
      <c r="DD1020" s="166">
        <f>IF(PMKAFAAPAYER[[#This Row],[ ]]="Payé",PMKAFAAPAYER[[#This Row],[08.10.2025]],0)</f>
        <v>0</v>
      </c>
      <c r="DE1020" s="161"/>
      <c r="DF1020" s="166">
        <f>IF(PMKAFAAPAYER[[#This Row],[ ]]="Payé",PMKAFAAPAYER[[#This Row],[15.10.2025]],0)</f>
        <v>0</v>
      </c>
      <c r="DG1020" s="161"/>
      <c r="DH1020" s="166">
        <f>IF(PMKAFAAPAYER[[#This Row],[ ]]="Payé",PMKAFAAPAYER[[#This Row],[22.10.2025]],0)</f>
        <v>0</v>
      </c>
      <c r="DI1020" s="161"/>
      <c r="DJ1020" s="176">
        <f>IF(PMKAFAAPAYER[[#This Row],[ ]]="Payé",PMKAFAAPAYER[[#This Row],[29.10.2025]],0)</f>
        <v>0</v>
      </c>
      <c r="DK1020" s="18">
        <f t="shared" si="240"/>
        <v>0</v>
      </c>
      <c r="DL1020" s="162"/>
      <c r="DM1020" s="166">
        <f>IF(PMKAFAAPAYER[[#This Row],[ ]]="Payé",PMKAFAAPAYER[[#This Row],[05.11.2025]],0)</f>
        <v>0</v>
      </c>
      <c r="DN1020" s="161"/>
      <c r="DO1020" s="166">
        <f>IF(PMKAFAAPAYER[[#This Row],[ ]]="Payé",PMKAFAAPAYER[[#This Row],[12.11.2025]],0)</f>
        <v>0</v>
      </c>
      <c r="DP1020" s="161"/>
      <c r="DQ1020" s="166">
        <f>IF(PMKAFAAPAYER[[#This Row],[ ]]="Payé",PMKAFAAPAYER[[#This Row],[19.11.2025]],0)</f>
        <v>0</v>
      </c>
      <c r="DR1020" s="161"/>
      <c r="DS1020" s="176">
        <f>IF(PMKAFAAPAYER[[#This Row],[ ]]="Payé",PMKAFAAPAYER[[#This Row],[26.11.2025]],0)</f>
        <v>0</v>
      </c>
      <c r="DT1020" s="17">
        <f t="shared" si="241"/>
        <v>0</v>
      </c>
      <c r="DU1020" s="162"/>
      <c r="DV1020" s="166">
        <f>IF(PMKAFAAPAYER[[#This Row],[ ]]="Payé",PMKAFAAPAYER[[#This Row],[03.12.2025]],0)</f>
        <v>0</v>
      </c>
      <c r="DW1020" s="161"/>
      <c r="DX1020" s="166">
        <f>IF(PMKAFAAPAYER[[#This Row],[ ]]="Payé",PMKAFAAPAYER[[#This Row],[10.12.2025]],0)</f>
        <v>0</v>
      </c>
      <c r="DY1020" s="161"/>
      <c r="DZ1020" s="166">
        <f>IF(PMKAFAAPAYER[[#This Row],[ ]]="Payé",PMKAFAAPAYER[[#This Row],[17.12.2025]],0)</f>
        <v>0</v>
      </c>
      <c r="EA1020" s="161"/>
      <c r="EB1020" s="166">
        <f>IF(PMKAFAAPAYER[[#This Row],[ ]]="Payé",PMKAFAAPAYER[[#This Row],[24.12.2025]],0)</f>
        <v>0</v>
      </c>
      <c r="EC1020" s="161"/>
      <c r="ED1020" s="176">
        <f>IF(PMKAFAAPAYER[[#This Row],[ ]]="Payé",PMKAFAAPAYER[[#This Row],[31.12.2025]],0)</f>
        <v>0</v>
      </c>
      <c r="EE1020" s="18">
        <f t="shared" si="242"/>
        <v>0</v>
      </c>
      <c r="EF1020" s="11">
        <f t="shared" si="243"/>
        <v>0</v>
      </c>
      <c r="EG1020" s="16">
        <f>+PMKAFAAPAYER[[#This Row],[CHF]]-PMKAFAAPAYER[[#This Row],[T2025]]</f>
        <v>0</v>
      </c>
    </row>
    <row r="1021" spans="1:137" x14ac:dyDescent="0.3">
      <c r="A1021" s="9">
        <f t="shared" si="244"/>
        <v>1016</v>
      </c>
      <c r="B1021" s="250"/>
      <c r="C1021" s="251"/>
      <c r="D1021" s="252"/>
      <c r="E1021" s="253"/>
      <c r="F1021" s="265">
        <f t="shared" si="245"/>
        <v>0</v>
      </c>
      <c r="G1021" s="254"/>
      <c r="H1021" s="257"/>
      <c r="I1021" s="256"/>
      <c r="J1021" s="14"/>
      <c r="K1021" s="14"/>
      <c r="L1021" s="14"/>
      <c r="N1021" s="15"/>
      <c r="P1021" s="258"/>
      <c r="Q1021" s="259"/>
      <c r="R1021" s="260"/>
      <c r="S1021" s="166">
        <f>IF(PMKAFAAPAYER[[#This Row],[ ]]="Payé",PMKAFAAPAYER[[#This Row],[02.01.2025]],0)</f>
        <v>0</v>
      </c>
      <c r="T1021" s="234"/>
      <c r="U1021" s="166">
        <f>IF(PMKAFAAPAYER[[#This Row],[ ]]="Payé",PMKAFAAPAYER[[#This Row],[09.01.2025]],0)</f>
        <v>0</v>
      </c>
      <c r="V1021" s="234"/>
      <c r="W1021" s="166">
        <f>IF(PMKAFAAPAYER[[#This Row],[ ]]="Payé",PMKAFAAPAYER[[#This Row],[16.01.2025]],0)</f>
        <v>0</v>
      </c>
      <c r="X1021" s="234"/>
      <c r="Y1021" s="166">
        <f>IF(PMKAFAAPAYER[[#This Row],[ ]]="Payé",PMKAFAAPAYER[[#This Row],[23.01.2025]],0)</f>
        <v>0</v>
      </c>
      <c r="Z1021" s="234"/>
      <c r="AA1021" s="176">
        <f>IF(PMKAFAAPAYER[[#This Row],[ ]]="Payé",PMKAFAAPAYER[[#This Row],[30.01.2025]],0)</f>
        <v>0</v>
      </c>
      <c r="AB1021" s="32">
        <f t="shared" si="231"/>
        <v>0</v>
      </c>
      <c r="AC1021" s="234"/>
      <c r="AD1021" s="166">
        <f>IF(PMKAFAAPAYER[[#This Row],[ ]]="Payé",PMKAFAAPAYER[[#This Row],[06.02.2025]],0)</f>
        <v>0</v>
      </c>
      <c r="AE1021" s="234"/>
      <c r="AF1021" s="166">
        <f>IF(PMKAFAAPAYER[[#This Row],[ ]]="Payé",PMKAFAAPAYER[[#This Row],[13.02.2025]],0)</f>
        <v>0</v>
      </c>
      <c r="AG1021" s="234"/>
      <c r="AH1021" s="166">
        <f>IF(PMKAFAAPAYER[[#This Row],[ ]]="Payé",PMKAFAAPAYER[[#This Row],[20.02.2025]],0)</f>
        <v>0</v>
      </c>
      <c r="AI1021" s="234"/>
      <c r="AJ1021" s="176">
        <f>IF(PMKAFAAPAYER[[#This Row],[ ]]="Payé",PMKAFAAPAYER[[#This Row],[27.02.2025]],0)</f>
        <v>0</v>
      </c>
      <c r="AK1021" s="47">
        <f t="shared" si="232"/>
        <v>0</v>
      </c>
      <c r="AL1021" s="162"/>
      <c r="AM1021" s="166">
        <f>IF(PMKAFAAPAYER[[#This Row],[ ]]="Payé",PMKAFAAPAYER[[#This Row],[05.03.2025]],0)</f>
        <v>0</v>
      </c>
      <c r="AN1021" s="161"/>
      <c r="AO1021" s="166">
        <f>IF(PMKAFAAPAYER[[#This Row],[ ]]="Payé",PMKAFAAPAYER[[#This Row],[12.03.2025]],0)</f>
        <v>0</v>
      </c>
      <c r="AP1021" s="161"/>
      <c r="AQ1021" s="166">
        <f>IF(PMKAFAAPAYER[[#This Row],[ ]]="Payé",PMKAFAAPAYER[[#This Row],[19.03.2025]],0)</f>
        <v>0</v>
      </c>
      <c r="AR1021" s="161"/>
      <c r="AS1021" s="176">
        <f>IF(PMKAFAAPAYER[[#This Row],[ ]]="Payé",PMKAFAAPAYER[[#This Row],[26.03.2025]],0)</f>
        <v>0</v>
      </c>
      <c r="AT1021" s="17">
        <f t="shared" si="233"/>
        <v>0</v>
      </c>
      <c r="AU1021" s="162"/>
      <c r="AV1021" s="166">
        <f>IF(PMKAFAAPAYER[[#This Row],[ ]]="Payé",PMKAFAAPAYER[[#This Row],[02.04.2025]],0)</f>
        <v>0</v>
      </c>
      <c r="AW1021" s="161"/>
      <c r="AX1021" s="166">
        <f>IF(PMKAFAAPAYER[[#This Row],[ ]]="Payé",PMKAFAAPAYER[[#This Row],[09.04.2025]],0)</f>
        <v>0</v>
      </c>
      <c r="AY1021" s="161"/>
      <c r="AZ1021" s="166">
        <f>IF(PMKAFAAPAYER[[#This Row],[ ]]="Payé",PMKAFAAPAYER[[#This Row],[16.04.2025]],0)</f>
        <v>0</v>
      </c>
      <c r="BA1021" s="161"/>
      <c r="BB1021" s="166">
        <f>IF(PMKAFAAPAYER[[#This Row],[ ]]="Payé",PMKAFAAPAYER[[#This Row],[23.04.2025]],0)</f>
        <v>0</v>
      </c>
      <c r="BC1021" s="161"/>
      <c r="BD1021" s="176">
        <f>IF(PMKAFAAPAYER[[#This Row],[ ]]="Payé",PMKAFAAPAYER[[#This Row],[30.04.2025]],0)</f>
        <v>0</v>
      </c>
      <c r="BE1021" s="18">
        <f t="shared" si="234"/>
        <v>0</v>
      </c>
      <c r="BF1021" s="162"/>
      <c r="BG1021" s="166">
        <f>IF(PMKAFAAPAYER[[#This Row],[ ]]="Payé",PMKAFAAPAYER[[#This Row],[07.05.2025]],0)</f>
        <v>0</v>
      </c>
      <c r="BH1021" s="161"/>
      <c r="BI1021" s="166">
        <f>IF(PMKAFAAPAYER[[#This Row],[ ]]="Payé",PMKAFAAPAYER[[#This Row],[14.05.2025]],0)</f>
        <v>0</v>
      </c>
      <c r="BJ1021" s="161"/>
      <c r="BK1021" s="166">
        <f>IF(PMKAFAAPAYER[[#This Row],[ ]]="Payé",PMKAFAAPAYER[[#This Row],[21.05.2025]],0)</f>
        <v>0</v>
      </c>
      <c r="BL1021" s="161"/>
      <c r="BM1021" s="176">
        <f>IF(PMKAFAAPAYER[[#This Row],[ ]]="Payé",PMKAFAAPAYER[[#This Row],[28.05.2025]],0)</f>
        <v>0</v>
      </c>
      <c r="BN1021" s="17">
        <f t="shared" si="235"/>
        <v>0</v>
      </c>
      <c r="BO1021" s="162"/>
      <c r="BP1021" s="166">
        <f>IF(PMKAFAAPAYER[[#This Row],[ ]]="Payé",PMKAFAAPAYER[[#This Row],[04.06.2025]],0)</f>
        <v>0</v>
      </c>
      <c r="BQ1021" s="161"/>
      <c r="BR1021" s="166">
        <f>IF(PMKAFAAPAYER[[#This Row],[ ]]="Payé",PMKAFAAPAYER[[#This Row],[11.06.2025]],0)</f>
        <v>0</v>
      </c>
      <c r="BS1021" s="161"/>
      <c r="BT1021" s="166">
        <f>IF(PMKAFAAPAYER[[#This Row],[ ]]="Payé",PMKAFAAPAYER[[#This Row],[18.06.2025]],0)</f>
        <v>0</v>
      </c>
      <c r="BU1021" s="161"/>
      <c r="BV1021" s="176">
        <f>IF(PMKAFAAPAYER[[#This Row],[ ]]="Payé",PMKAFAAPAYER[[#This Row],[25.06.2025]],0)</f>
        <v>0</v>
      </c>
      <c r="BW1021" s="18">
        <f t="shared" si="236"/>
        <v>0</v>
      </c>
      <c r="BX1021" s="162"/>
      <c r="BY1021" s="166">
        <f>IF(PMKAFAAPAYER[[#This Row],[ ]]="Payé",PMKAFAAPAYER[[#This Row],[02.07.2025]],0)</f>
        <v>0</v>
      </c>
      <c r="BZ1021" s="161"/>
      <c r="CA1021" s="166">
        <f>IF(PMKAFAAPAYER[[#This Row],[ ]]="Payé",PMKAFAAPAYER[[#This Row],[09.07.2025]],0)</f>
        <v>0</v>
      </c>
      <c r="CB1021" s="161"/>
      <c r="CC1021" s="166">
        <f>IF(PMKAFAAPAYER[[#This Row],[ ]]="Payé",PMKAFAAPAYER[[#This Row],[16.07.2025]],0)</f>
        <v>0</v>
      </c>
      <c r="CD1021" s="161"/>
      <c r="CE1021" s="166">
        <f>IF(PMKAFAAPAYER[[#This Row],[ ]]="Payé",PMKAFAAPAYER[[#This Row],[23.07.2025]],0)</f>
        <v>0</v>
      </c>
      <c r="CF1021" s="161"/>
      <c r="CG1021" s="176">
        <f>IF(PMKAFAAPAYER[[#This Row],[ ]]="Payé",PMKAFAAPAYER[[#This Row],[30.07.2025]],0)</f>
        <v>0</v>
      </c>
      <c r="CH1021" s="17">
        <f t="shared" si="237"/>
        <v>0</v>
      </c>
      <c r="CI1021" s="162"/>
      <c r="CJ1021" s="166">
        <f>IF(PMKAFAAPAYER[[#This Row],[ ]]="Payé",PMKAFAAPAYER[[#This Row],[06.08.2025]],0)</f>
        <v>0</v>
      </c>
      <c r="CK1021" s="161"/>
      <c r="CL1021" s="166">
        <f>IF(PMKAFAAPAYER[[#This Row],[ ]]="Payé",PMKAFAAPAYER[[#This Row],[13.08.2025]],0)</f>
        <v>0</v>
      </c>
      <c r="CM1021" s="161"/>
      <c r="CN1021" s="166">
        <f>IF(PMKAFAAPAYER[[#This Row],[ ]]="Payé",PMKAFAAPAYER[[#This Row],[20.08.2025]],0)</f>
        <v>0</v>
      </c>
      <c r="CO1021" s="161"/>
      <c r="CP1021" s="176">
        <f>IF(PMKAFAAPAYER[[#This Row],[ ]]="Payé",PMKAFAAPAYER[[#This Row],[27.08.2025]],0)</f>
        <v>0</v>
      </c>
      <c r="CQ1021" s="18">
        <f t="shared" si="238"/>
        <v>0</v>
      </c>
      <c r="CR1021" s="162"/>
      <c r="CS1021" s="166">
        <f>IF(PMKAFAAPAYER[[#This Row],[ ]]="Payé",PMKAFAAPAYER[[#This Row],[03.09.2025]],0)</f>
        <v>0</v>
      </c>
      <c r="CT1021" s="161"/>
      <c r="CU1021" s="166">
        <f>IF(PMKAFAAPAYER[[#This Row],[ ]]="Payé",PMKAFAAPAYER[[#This Row],[10.09.2025]],0)</f>
        <v>0</v>
      </c>
      <c r="CV1021" s="161"/>
      <c r="CW1021" s="166">
        <f>IF(PMKAFAAPAYER[[#This Row],[ ]]="Payé",PMKAFAAPAYER[[#This Row],[17.09.2025]],0)</f>
        <v>0</v>
      </c>
      <c r="CX1021" s="161"/>
      <c r="CY1021" s="176">
        <f>IF(PMKAFAAPAYER[[#This Row],[ ]]="Payé",PMKAFAAPAYER[[#This Row],[24.09.2025]],0)</f>
        <v>0</v>
      </c>
      <c r="CZ1021" s="17">
        <f t="shared" si="239"/>
        <v>0</v>
      </c>
      <c r="DA1021" s="162"/>
      <c r="DB1021" s="166">
        <f>IF(PMKAFAAPAYER[[#This Row],[ ]]="Payé",PMKAFAAPAYER[[#This Row],[01.10.2025]],0)</f>
        <v>0</v>
      </c>
      <c r="DC1021" s="161"/>
      <c r="DD1021" s="166">
        <f>IF(PMKAFAAPAYER[[#This Row],[ ]]="Payé",PMKAFAAPAYER[[#This Row],[08.10.2025]],0)</f>
        <v>0</v>
      </c>
      <c r="DE1021" s="161"/>
      <c r="DF1021" s="166">
        <f>IF(PMKAFAAPAYER[[#This Row],[ ]]="Payé",PMKAFAAPAYER[[#This Row],[15.10.2025]],0)</f>
        <v>0</v>
      </c>
      <c r="DG1021" s="161"/>
      <c r="DH1021" s="166">
        <f>IF(PMKAFAAPAYER[[#This Row],[ ]]="Payé",PMKAFAAPAYER[[#This Row],[22.10.2025]],0)</f>
        <v>0</v>
      </c>
      <c r="DI1021" s="161"/>
      <c r="DJ1021" s="176">
        <f>IF(PMKAFAAPAYER[[#This Row],[ ]]="Payé",PMKAFAAPAYER[[#This Row],[29.10.2025]],0)</f>
        <v>0</v>
      </c>
      <c r="DK1021" s="18">
        <f t="shared" si="240"/>
        <v>0</v>
      </c>
      <c r="DL1021" s="162"/>
      <c r="DM1021" s="166">
        <f>IF(PMKAFAAPAYER[[#This Row],[ ]]="Payé",PMKAFAAPAYER[[#This Row],[05.11.2025]],0)</f>
        <v>0</v>
      </c>
      <c r="DN1021" s="161"/>
      <c r="DO1021" s="166">
        <f>IF(PMKAFAAPAYER[[#This Row],[ ]]="Payé",PMKAFAAPAYER[[#This Row],[12.11.2025]],0)</f>
        <v>0</v>
      </c>
      <c r="DP1021" s="161"/>
      <c r="DQ1021" s="166">
        <f>IF(PMKAFAAPAYER[[#This Row],[ ]]="Payé",PMKAFAAPAYER[[#This Row],[19.11.2025]],0)</f>
        <v>0</v>
      </c>
      <c r="DR1021" s="161"/>
      <c r="DS1021" s="176">
        <f>IF(PMKAFAAPAYER[[#This Row],[ ]]="Payé",PMKAFAAPAYER[[#This Row],[26.11.2025]],0)</f>
        <v>0</v>
      </c>
      <c r="DT1021" s="17">
        <f t="shared" si="241"/>
        <v>0</v>
      </c>
      <c r="DU1021" s="162"/>
      <c r="DV1021" s="166">
        <f>IF(PMKAFAAPAYER[[#This Row],[ ]]="Payé",PMKAFAAPAYER[[#This Row],[03.12.2025]],0)</f>
        <v>0</v>
      </c>
      <c r="DW1021" s="161"/>
      <c r="DX1021" s="166">
        <f>IF(PMKAFAAPAYER[[#This Row],[ ]]="Payé",PMKAFAAPAYER[[#This Row],[10.12.2025]],0)</f>
        <v>0</v>
      </c>
      <c r="DY1021" s="161"/>
      <c r="DZ1021" s="166">
        <f>IF(PMKAFAAPAYER[[#This Row],[ ]]="Payé",PMKAFAAPAYER[[#This Row],[17.12.2025]],0)</f>
        <v>0</v>
      </c>
      <c r="EA1021" s="161"/>
      <c r="EB1021" s="166">
        <f>IF(PMKAFAAPAYER[[#This Row],[ ]]="Payé",PMKAFAAPAYER[[#This Row],[24.12.2025]],0)</f>
        <v>0</v>
      </c>
      <c r="EC1021" s="161"/>
      <c r="ED1021" s="176">
        <f>IF(PMKAFAAPAYER[[#This Row],[ ]]="Payé",PMKAFAAPAYER[[#This Row],[31.12.2025]],0)</f>
        <v>0</v>
      </c>
      <c r="EE1021" s="18">
        <f t="shared" si="242"/>
        <v>0</v>
      </c>
      <c r="EF1021" s="11">
        <f t="shared" si="243"/>
        <v>0</v>
      </c>
      <c r="EG1021" s="16">
        <f>+PMKAFAAPAYER[[#This Row],[CHF]]-PMKAFAAPAYER[[#This Row],[T2025]]</f>
        <v>0</v>
      </c>
    </row>
    <row r="1022" spans="1:137" x14ac:dyDescent="0.3">
      <c r="A1022" s="9">
        <f t="shared" si="244"/>
        <v>1017</v>
      </c>
      <c r="B1022" s="250"/>
      <c r="C1022" s="251"/>
      <c r="D1022" s="252"/>
      <c r="E1022" s="253"/>
      <c r="F1022" s="265">
        <f t="shared" si="245"/>
        <v>0</v>
      </c>
      <c r="G1022" s="254"/>
      <c r="H1022" s="257"/>
      <c r="I1022" s="256"/>
      <c r="J1022" s="14"/>
      <c r="K1022" s="14"/>
      <c r="L1022" s="14"/>
      <c r="N1022" s="15"/>
      <c r="P1022" s="258"/>
      <c r="Q1022" s="259"/>
      <c r="R1022" s="260"/>
      <c r="S1022" s="166">
        <f>IF(PMKAFAAPAYER[[#This Row],[ ]]="Payé",PMKAFAAPAYER[[#This Row],[02.01.2025]],0)</f>
        <v>0</v>
      </c>
      <c r="T1022" s="234"/>
      <c r="U1022" s="166">
        <f>IF(PMKAFAAPAYER[[#This Row],[ ]]="Payé",PMKAFAAPAYER[[#This Row],[09.01.2025]],0)</f>
        <v>0</v>
      </c>
      <c r="V1022" s="234"/>
      <c r="W1022" s="166">
        <f>IF(PMKAFAAPAYER[[#This Row],[ ]]="Payé",PMKAFAAPAYER[[#This Row],[16.01.2025]],0)</f>
        <v>0</v>
      </c>
      <c r="X1022" s="234"/>
      <c r="Y1022" s="166">
        <f>IF(PMKAFAAPAYER[[#This Row],[ ]]="Payé",PMKAFAAPAYER[[#This Row],[23.01.2025]],0)</f>
        <v>0</v>
      </c>
      <c r="Z1022" s="234"/>
      <c r="AA1022" s="176">
        <f>IF(PMKAFAAPAYER[[#This Row],[ ]]="Payé",PMKAFAAPAYER[[#This Row],[30.01.2025]],0)</f>
        <v>0</v>
      </c>
      <c r="AB1022" s="32">
        <f t="shared" si="231"/>
        <v>0</v>
      </c>
      <c r="AC1022" s="234"/>
      <c r="AD1022" s="166">
        <f>IF(PMKAFAAPAYER[[#This Row],[ ]]="Payé",PMKAFAAPAYER[[#This Row],[06.02.2025]],0)</f>
        <v>0</v>
      </c>
      <c r="AE1022" s="234"/>
      <c r="AF1022" s="166">
        <f>IF(PMKAFAAPAYER[[#This Row],[ ]]="Payé",PMKAFAAPAYER[[#This Row],[13.02.2025]],0)</f>
        <v>0</v>
      </c>
      <c r="AG1022" s="234"/>
      <c r="AH1022" s="166">
        <f>IF(PMKAFAAPAYER[[#This Row],[ ]]="Payé",PMKAFAAPAYER[[#This Row],[20.02.2025]],0)</f>
        <v>0</v>
      </c>
      <c r="AI1022" s="234"/>
      <c r="AJ1022" s="176">
        <f>IF(PMKAFAAPAYER[[#This Row],[ ]]="Payé",PMKAFAAPAYER[[#This Row],[27.02.2025]],0)</f>
        <v>0</v>
      </c>
      <c r="AK1022" s="47">
        <f t="shared" si="232"/>
        <v>0</v>
      </c>
      <c r="AL1022" s="162"/>
      <c r="AM1022" s="166">
        <f>IF(PMKAFAAPAYER[[#This Row],[ ]]="Payé",PMKAFAAPAYER[[#This Row],[05.03.2025]],0)</f>
        <v>0</v>
      </c>
      <c r="AN1022" s="161"/>
      <c r="AO1022" s="166">
        <f>IF(PMKAFAAPAYER[[#This Row],[ ]]="Payé",PMKAFAAPAYER[[#This Row],[12.03.2025]],0)</f>
        <v>0</v>
      </c>
      <c r="AP1022" s="161"/>
      <c r="AQ1022" s="166">
        <f>IF(PMKAFAAPAYER[[#This Row],[ ]]="Payé",PMKAFAAPAYER[[#This Row],[19.03.2025]],0)</f>
        <v>0</v>
      </c>
      <c r="AR1022" s="161"/>
      <c r="AS1022" s="176">
        <f>IF(PMKAFAAPAYER[[#This Row],[ ]]="Payé",PMKAFAAPAYER[[#This Row],[26.03.2025]],0)</f>
        <v>0</v>
      </c>
      <c r="AT1022" s="17">
        <f t="shared" si="233"/>
        <v>0</v>
      </c>
      <c r="AU1022" s="162"/>
      <c r="AV1022" s="166">
        <f>IF(PMKAFAAPAYER[[#This Row],[ ]]="Payé",PMKAFAAPAYER[[#This Row],[02.04.2025]],0)</f>
        <v>0</v>
      </c>
      <c r="AW1022" s="161"/>
      <c r="AX1022" s="166">
        <f>IF(PMKAFAAPAYER[[#This Row],[ ]]="Payé",PMKAFAAPAYER[[#This Row],[09.04.2025]],0)</f>
        <v>0</v>
      </c>
      <c r="AY1022" s="161"/>
      <c r="AZ1022" s="166">
        <f>IF(PMKAFAAPAYER[[#This Row],[ ]]="Payé",PMKAFAAPAYER[[#This Row],[16.04.2025]],0)</f>
        <v>0</v>
      </c>
      <c r="BA1022" s="161"/>
      <c r="BB1022" s="166">
        <f>IF(PMKAFAAPAYER[[#This Row],[ ]]="Payé",PMKAFAAPAYER[[#This Row],[23.04.2025]],0)</f>
        <v>0</v>
      </c>
      <c r="BC1022" s="161"/>
      <c r="BD1022" s="176">
        <f>IF(PMKAFAAPAYER[[#This Row],[ ]]="Payé",PMKAFAAPAYER[[#This Row],[30.04.2025]],0)</f>
        <v>0</v>
      </c>
      <c r="BE1022" s="18">
        <f t="shared" si="234"/>
        <v>0</v>
      </c>
      <c r="BF1022" s="162"/>
      <c r="BG1022" s="166">
        <f>IF(PMKAFAAPAYER[[#This Row],[ ]]="Payé",PMKAFAAPAYER[[#This Row],[07.05.2025]],0)</f>
        <v>0</v>
      </c>
      <c r="BH1022" s="161"/>
      <c r="BI1022" s="166">
        <f>IF(PMKAFAAPAYER[[#This Row],[ ]]="Payé",PMKAFAAPAYER[[#This Row],[14.05.2025]],0)</f>
        <v>0</v>
      </c>
      <c r="BJ1022" s="161"/>
      <c r="BK1022" s="166">
        <f>IF(PMKAFAAPAYER[[#This Row],[ ]]="Payé",PMKAFAAPAYER[[#This Row],[21.05.2025]],0)</f>
        <v>0</v>
      </c>
      <c r="BL1022" s="161"/>
      <c r="BM1022" s="176">
        <f>IF(PMKAFAAPAYER[[#This Row],[ ]]="Payé",PMKAFAAPAYER[[#This Row],[28.05.2025]],0)</f>
        <v>0</v>
      </c>
      <c r="BN1022" s="17">
        <f t="shared" si="235"/>
        <v>0</v>
      </c>
      <c r="BO1022" s="162"/>
      <c r="BP1022" s="166">
        <f>IF(PMKAFAAPAYER[[#This Row],[ ]]="Payé",PMKAFAAPAYER[[#This Row],[04.06.2025]],0)</f>
        <v>0</v>
      </c>
      <c r="BQ1022" s="161"/>
      <c r="BR1022" s="166">
        <f>IF(PMKAFAAPAYER[[#This Row],[ ]]="Payé",PMKAFAAPAYER[[#This Row],[11.06.2025]],0)</f>
        <v>0</v>
      </c>
      <c r="BS1022" s="161"/>
      <c r="BT1022" s="166">
        <f>IF(PMKAFAAPAYER[[#This Row],[ ]]="Payé",PMKAFAAPAYER[[#This Row],[18.06.2025]],0)</f>
        <v>0</v>
      </c>
      <c r="BU1022" s="161"/>
      <c r="BV1022" s="176">
        <f>IF(PMKAFAAPAYER[[#This Row],[ ]]="Payé",PMKAFAAPAYER[[#This Row],[25.06.2025]],0)</f>
        <v>0</v>
      </c>
      <c r="BW1022" s="18">
        <f t="shared" si="236"/>
        <v>0</v>
      </c>
      <c r="BX1022" s="162"/>
      <c r="BY1022" s="166">
        <f>IF(PMKAFAAPAYER[[#This Row],[ ]]="Payé",PMKAFAAPAYER[[#This Row],[02.07.2025]],0)</f>
        <v>0</v>
      </c>
      <c r="BZ1022" s="161"/>
      <c r="CA1022" s="166">
        <f>IF(PMKAFAAPAYER[[#This Row],[ ]]="Payé",PMKAFAAPAYER[[#This Row],[09.07.2025]],0)</f>
        <v>0</v>
      </c>
      <c r="CB1022" s="161"/>
      <c r="CC1022" s="166">
        <f>IF(PMKAFAAPAYER[[#This Row],[ ]]="Payé",PMKAFAAPAYER[[#This Row],[16.07.2025]],0)</f>
        <v>0</v>
      </c>
      <c r="CD1022" s="161"/>
      <c r="CE1022" s="166">
        <f>IF(PMKAFAAPAYER[[#This Row],[ ]]="Payé",PMKAFAAPAYER[[#This Row],[23.07.2025]],0)</f>
        <v>0</v>
      </c>
      <c r="CF1022" s="161"/>
      <c r="CG1022" s="176">
        <f>IF(PMKAFAAPAYER[[#This Row],[ ]]="Payé",PMKAFAAPAYER[[#This Row],[30.07.2025]],0)</f>
        <v>0</v>
      </c>
      <c r="CH1022" s="17">
        <f t="shared" si="237"/>
        <v>0</v>
      </c>
      <c r="CI1022" s="162"/>
      <c r="CJ1022" s="166">
        <f>IF(PMKAFAAPAYER[[#This Row],[ ]]="Payé",PMKAFAAPAYER[[#This Row],[06.08.2025]],0)</f>
        <v>0</v>
      </c>
      <c r="CK1022" s="161"/>
      <c r="CL1022" s="166">
        <f>IF(PMKAFAAPAYER[[#This Row],[ ]]="Payé",PMKAFAAPAYER[[#This Row],[13.08.2025]],0)</f>
        <v>0</v>
      </c>
      <c r="CM1022" s="161"/>
      <c r="CN1022" s="166">
        <f>IF(PMKAFAAPAYER[[#This Row],[ ]]="Payé",PMKAFAAPAYER[[#This Row],[20.08.2025]],0)</f>
        <v>0</v>
      </c>
      <c r="CO1022" s="161"/>
      <c r="CP1022" s="176">
        <f>IF(PMKAFAAPAYER[[#This Row],[ ]]="Payé",PMKAFAAPAYER[[#This Row],[27.08.2025]],0)</f>
        <v>0</v>
      </c>
      <c r="CQ1022" s="18">
        <f t="shared" si="238"/>
        <v>0</v>
      </c>
      <c r="CR1022" s="162"/>
      <c r="CS1022" s="166">
        <f>IF(PMKAFAAPAYER[[#This Row],[ ]]="Payé",PMKAFAAPAYER[[#This Row],[03.09.2025]],0)</f>
        <v>0</v>
      </c>
      <c r="CT1022" s="161"/>
      <c r="CU1022" s="166">
        <f>IF(PMKAFAAPAYER[[#This Row],[ ]]="Payé",PMKAFAAPAYER[[#This Row],[10.09.2025]],0)</f>
        <v>0</v>
      </c>
      <c r="CV1022" s="161"/>
      <c r="CW1022" s="166">
        <f>IF(PMKAFAAPAYER[[#This Row],[ ]]="Payé",PMKAFAAPAYER[[#This Row],[17.09.2025]],0)</f>
        <v>0</v>
      </c>
      <c r="CX1022" s="161"/>
      <c r="CY1022" s="176">
        <f>IF(PMKAFAAPAYER[[#This Row],[ ]]="Payé",PMKAFAAPAYER[[#This Row],[24.09.2025]],0)</f>
        <v>0</v>
      </c>
      <c r="CZ1022" s="17">
        <f t="shared" si="239"/>
        <v>0</v>
      </c>
      <c r="DA1022" s="162"/>
      <c r="DB1022" s="166">
        <f>IF(PMKAFAAPAYER[[#This Row],[ ]]="Payé",PMKAFAAPAYER[[#This Row],[01.10.2025]],0)</f>
        <v>0</v>
      </c>
      <c r="DC1022" s="161"/>
      <c r="DD1022" s="166">
        <f>IF(PMKAFAAPAYER[[#This Row],[ ]]="Payé",PMKAFAAPAYER[[#This Row],[08.10.2025]],0)</f>
        <v>0</v>
      </c>
      <c r="DE1022" s="161"/>
      <c r="DF1022" s="166">
        <f>IF(PMKAFAAPAYER[[#This Row],[ ]]="Payé",PMKAFAAPAYER[[#This Row],[15.10.2025]],0)</f>
        <v>0</v>
      </c>
      <c r="DG1022" s="161"/>
      <c r="DH1022" s="166">
        <f>IF(PMKAFAAPAYER[[#This Row],[ ]]="Payé",PMKAFAAPAYER[[#This Row],[22.10.2025]],0)</f>
        <v>0</v>
      </c>
      <c r="DI1022" s="161"/>
      <c r="DJ1022" s="176">
        <f>IF(PMKAFAAPAYER[[#This Row],[ ]]="Payé",PMKAFAAPAYER[[#This Row],[29.10.2025]],0)</f>
        <v>0</v>
      </c>
      <c r="DK1022" s="18">
        <f t="shared" si="240"/>
        <v>0</v>
      </c>
      <c r="DL1022" s="162"/>
      <c r="DM1022" s="166">
        <f>IF(PMKAFAAPAYER[[#This Row],[ ]]="Payé",PMKAFAAPAYER[[#This Row],[05.11.2025]],0)</f>
        <v>0</v>
      </c>
      <c r="DN1022" s="161"/>
      <c r="DO1022" s="166">
        <f>IF(PMKAFAAPAYER[[#This Row],[ ]]="Payé",PMKAFAAPAYER[[#This Row],[12.11.2025]],0)</f>
        <v>0</v>
      </c>
      <c r="DP1022" s="161"/>
      <c r="DQ1022" s="166">
        <f>IF(PMKAFAAPAYER[[#This Row],[ ]]="Payé",PMKAFAAPAYER[[#This Row],[19.11.2025]],0)</f>
        <v>0</v>
      </c>
      <c r="DR1022" s="161"/>
      <c r="DS1022" s="176">
        <f>IF(PMKAFAAPAYER[[#This Row],[ ]]="Payé",PMKAFAAPAYER[[#This Row],[26.11.2025]],0)</f>
        <v>0</v>
      </c>
      <c r="DT1022" s="17">
        <f t="shared" si="241"/>
        <v>0</v>
      </c>
      <c r="DU1022" s="162"/>
      <c r="DV1022" s="166">
        <f>IF(PMKAFAAPAYER[[#This Row],[ ]]="Payé",PMKAFAAPAYER[[#This Row],[03.12.2025]],0)</f>
        <v>0</v>
      </c>
      <c r="DW1022" s="161"/>
      <c r="DX1022" s="166">
        <f>IF(PMKAFAAPAYER[[#This Row],[ ]]="Payé",PMKAFAAPAYER[[#This Row],[10.12.2025]],0)</f>
        <v>0</v>
      </c>
      <c r="DY1022" s="161"/>
      <c r="DZ1022" s="166">
        <f>IF(PMKAFAAPAYER[[#This Row],[ ]]="Payé",PMKAFAAPAYER[[#This Row],[17.12.2025]],0)</f>
        <v>0</v>
      </c>
      <c r="EA1022" s="161"/>
      <c r="EB1022" s="166">
        <f>IF(PMKAFAAPAYER[[#This Row],[ ]]="Payé",PMKAFAAPAYER[[#This Row],[24.12.2025]],0)</f>
        <v>0</v>
      </c>
      <c r="EC1022" s="161"/>
      <c r="ED1022" s="176">
        <f>IF(PMKAFAAPAYER[[#This Row],[ ]]="Payé",PMKAFAAPAYER[[#This Row],[31.12.2025]],0)</f>
        <v>0</v>
      </c>
      <c r="EE1022" s="18">
        <f t="shared" si="242"/>
        <v>0</v>
      </c>
      <c r="EF1022" s="11">
        <f t="shared" si="243"/>
        <v>0</v>
      </c>
      <c r="EG1022" s="16">
        <f>+PMKAFAAPAYER[[#This Row],[CHF]]-PMKAFAAPAYER[[#This Row],[T2025]]</f>
        <v>0</v>
      </c>
    </row>
    <row r="1023" spans="1:137" x14ac:dyDescent="0.3">
      <c r="A1023" s="9">
        <f t="shared" si="244"/>
        <v>1018</v>
      </c>
      <c r="B1023" s="250"/>
      <c r="C1023" s="251"/>
      <c r="D1023" s="252"/>
      <c r="E1023" s="253"/>
      <c r="F1023" s="265">
        <f t="shared" si="245"/>
        <v>0</v>
      </c>
      <c r="G1023" s="254"/>
      <c r="H1023" s="257"/>
      <c r="I1023" s="256"/>
      <c r="J1023" s="14"/>
      <c r="K1023" s="14"/>
      <c r="L1023" s="14"/>
      <c r="N1023" s="15"/>
      <c r="P1023" s="258"/>
      <c r="Q1023" s="259"/>
      <c r="R1023" s="260"/>
      <c r="S1023" s="166">
        <f>IF(PMKAFAAPAYER[[#This Row],[ ]]="Payé",PMKAFAAPAYER[[#This Row],[02.01.2025]],0)</f>
        <v>0</v>
      </c>
      <c r="T1023" s="234"/>
      <c r="U1023" s="166">
        <f>IF(PMKAFAAPAYER[[#This Row],[ ]]="Payé",PMKAFAAPAYER[[#This Row],[09.01.2025]],0)</f>
        <v>0</v>
      </c>
      <c r="V1023" s="234"/>
      <c r="W1023" s="166">
        <f>IF(PMKAFAAPAYER[[#This Row],[ ]]="Payé",PMKAFAAPAYER[[#This Row],[16.01.2025]],0)</f>
        <v>0</v>
      </c>
      <c r="X1023" s="234"/>
      <c r="Y1023" s="166">
        <f>IF(PMKAFAAPAYER[[#This Row],[ ]]="Payé",PMKAFAAPAYER[[#This Row],[23.01.2025]],0)</f>
        <v>0</v>
      </c>
      <c r="Z1023" s="234"/>
      <c r="AA1023" s="176">
        <f>IF(PMKAFAAPAYER[[#This Row],[ ]]="Payé",PMKAFAAPAYER[[#This Row],[30.01.2025]],0)</f>
        <v>0</v>
      </c>
      <c r="AB1023" s="32">
        <f t="shared" si="231"/>
        <v>0</v>
      </c>
      <c r="AC1023" s="234"/>
      <c r="AD1023" s="166">
        <f>IF(PMKAFAAPAYER[[#This Row],[ ]]="Payé",PMKAFAAPAYER[[#This Row],[06.02.2025]],0)</f>
        <v>0</v>
      </c>
      <c r="AE1023" s="234"/>
      <c r="AF1023" s="166">
        <f>IF(PMKAFAAPAYER[[#This Row],[ ]]="Payé",PMKAFAAPAYER[[#This Row],[13.02.2025]],0)</f>
        <v>0</v>
      </c>
      <c r="AG1023" s="234"/>
      <c r="AH1023" s="166">
        <f>IF(PMKAFAAPAYER[[#This Row],[ ]]="Payé",PMKAFAAPAYER[[#This Row],[20.02.2025]],0)</f>
        <v>0</v>
      </c>
      <c r="AI1023" s="234"/>
      <c r="AJ1023" s="176">
        <f>IF(PMKAFAAPAYER[[#This Row],[ ]]="Payé",PMKAFAAPAYER[[#This Row],[27.02.2025]],0)</f>
        <v>0</v>
      </c>
      <c r="AK1023" s="47">
        <f t="shared" si="232"/>
        <v>0</v>
      </c>
      <c r="AL1023" s="162"/>
      <c r="AM1023" s="166">
        <f>IF(PMKAFAAPAYER[[#This Row],[ ]]="Payé",PMKAFAAPAYER[[#This Row],[05.03.2025]],0)</f>
        <v>0</v>
      </c>
      <c r="AN1023" s="161"/>
      <c r="AO1023" s="166">
        <f>IF(PMKAFAAPAYER[[#This Row],[ ]]="Payé",PMKAFAAPAYER[[#This Row],[12.03.2025]],0)</f>
        <v>0</v>
      </c>
      <c r="AP1023" s="161"/>
      <c r="AQ1023" s="166">
        <f>IF(PMKAFAAPAYER[[#This Row],[ ]]="Payé",PMKAFAAPAYER[[#This Row],[19.03.2025]],0)</f>
        <v>0</v>
      </c>
      <c r="AR1023" s="161"/>
      <c r="AS1023" s="176">
        <f>IF(PMKAFAAPAYER[[#This Row],[ ]]="Payé",PMKAFAAPAYER[[#This Row],[26.03.2025]],0)</f>
        <v>0</v>
      </c>
      <c r="AT1023" s="17">
        <f t="shared" si="233"/>
        <v>0</v>
      </c>
      <c r="AU1023" s="162"/>
      <c r="AV1023" s="166">
        <f>IF(PMKAFAAPAYER[[#This Row],[ ]]="Payé",PMKAFAAPAYER[[#This Row],[02.04.2025]],0)</f>
        <v>0</v>
      </c>
      <c r="AW1023" s="161"/>
      <c r="AX1023" s="166">
        <f>IF(PMKAFAAPAYER[[#This Row],[ ]]="Payé",PMKAFAAPAYER[[#This Row],[09.04.2025]],0)</f>
        <v>0</v>
      </c>
      <c r="AY1023" s="161"/>
      <c r="AZ1023" s="166">
        <f>IF(PMKAFAAPAYER[[#This Row],[ ]]="Payé",PMKAFAAPAYER[[#This Row],[16.04.2025]],0)</f>
        <v>0</v>
      </c>
      <c r="BA1023" s="161"/>
      <c r="BB1023" s="166">
        <f>IF(PMKAFAAPAYER[[#This Row],[ ]]="Payé",PMKAFAAPAYER[[#This Row],[23.04.2025]],0)</f>
        <v>0</v>
      </c>
      <c r="BC1023" s="161"/>
      <c r="BD1023" s="176">
        <f>IF(PMKAFAAPAYER[[#This Row],[ ]]="Payé",PMKAFAAPAYER[[#This Row],[30.04.2025]],0)</f>
        <v>0</v>
      </c>
      <c r="BE1023" s="18">
        <f t="shared" si="234"/>
        <v>0</v>
      </c>
      <c r="BF1023" s="162"/>
      <c r="BG1023" s="166">
        <f>IF(PMKAFAAPAYER[[#This Row],[ ]]="Payé",PMKAFAAPAYER[[#This Row],[07.05.2025]],0)</f>
        <v>0</v>
      </c>
      <c r="BH1023" s="161"/>
      <c r="BI1023" s="166">
        <f>IF(PMKAFAAPAYER[[#This Row],[ ]]="Payé",PMKAFAAPAYER[[#This Row],[14.05.2025]],0)</f>
        <v>0</v>
      </c>
      <c r="BJ1023" s="161"/>
      <c r="BK1023" s="166">
        <f>IF(PMKAFAAPAYER[[#This Row],[ ]]="Payé",PMKAFAAPAYER[[#This Row],[21.05.2025]],0)</f>
        <v>0</v>
      </c>
      <c r="BL1023" s="161"/>
      <c r="BM1023" s="176">
        <f>IF(PMKAFAAPAYER[[#This Row],[ ]]="Payé",PMKAFAAPAYER[[#This Row],[28.05.2025]],0)</f>
        <v>0</v>
      </c>
      <c r="BN1023" s="17">
        <f t="shared" si="235"/>
        <v>0</v>
      </c>
      <c r="BO1023" s="162"/>
      <c r="BP1023" s="166">
        <f>IF(PMKAFAAPAYER[[#This Row],[ ]]="Payé",PMKAFAAPAYER[[#This Row],[04.06.2025]],0)</f>
        <v>0</v>
      </c>
      <c r="BQ1023" s="161"/>
      <c r="BR1023" s="166">
        <f>IF(PMKAFAAPAYER[[#This Row],[ ]]="Payé",PMKAFAAPAYER[[#This Row],[11.06.2025]],0)</f>
        <v>0</v>
      </c>
      <c r="BS1023" s="161"/>
      <c r="BT1023" s="166">
        <f>IF(PMKAFAAPAYER[[#This Row],[ ]]="Payé",PMKAFAAPAYER[[#This Row],[18.06.2025]],0)</f>
        <v>0</v>
      </c>
      <c r="BU1023" s="161"/>
      <c r="BV1023" s="176">
        <f>IF(PMKAFAAPAYER[[#This Row],[ ]]="Payé",PMKAFAAPAYER[[#This Row],[25.06.2025]],0)</f>
        <v>0</v>
      </c>
      <c r="BW1023" s="18">
        <f t="shared" si="236"/>
        <v>0</v>
      </c>
      <c r="BX1023" s="162"/>
      <c r="BY1023" s="166">
        <f>IF(PMKAFAAPAYER[[#This Row],[ ]]="Payé",PMKAFAAPAYER[[#This Row],[02.07.2025]],0)</f>
        <v>0</v>
      </c>
      <c r="BZ1023" s="161"/>
      <c r="CA1023" s="166">
        <f>IF(PMKAFAAPAYER[[#This Row],[ ]]="Payé",PMKAFAAPAYER[[#This Row],[09.07.2025]],0)</f>
        <v>0</v>
      </c>
      <c r="CB1023" s="161"/>
      <c r="CC1023" s="166">
        <f>IF(PMKAFAAPAYER[[#This Row],[ ]]="Payé",PMKAFAAPAYER[[#This Row],[16.07.2025]],0)</f>
        <v>0</v>
      </c>
      <c r="CD1023" s="161"/>
      <c r="CE1023" s="166">
        <f>IF(PMKAFAAPAYER[[#This Row],[ ]]="Payé",PMKAFAAPAYER[[#This Row],[23.07.2025]],0)</f>
        <v>0</v>
      </c>
      <c r="CF1023" s="161"/>
      <c r="CG1023" s="176">
        <f>IF(PMKAFAAPAYER[[#This Row],[ ]]="Payé",PMKAFAAPAYER[[#This Row],[30.07.2025]],0)</f>
        <v>0</v>
      </c>
      <c r="CH1023" s="17">
        <f t="shared" si="237"/>
        <v>0</v>
      </c>
      <c r="CI1023" s="162"/>
      <c r="CJ1023" s="166">
        <f>IF(PMKAFAAPAYER[[#This Row],[ ]]="Payé",PMKAFAAPAYER[[#This Row],[06.08.2025]],0)</f>
        <v>0</v>
      </c>
      <c r="CK1023" s="161"/>
      <c r="CL1023" s="166">
        <f>IF(PMKAFAAPAYER[[#This Row],[ ]]="Payé",PMKAFAAPAYER[[#This Row],[13.08.2025]],0)</f>
        <v>0</v>
      </c>
      <c r="CM1023" s="161"/>
      <c r="CN1023" s="166">
        <f>IF(PMKAFAAPAYER[[#This Row],[ ]]="Payé",PMKAFAAPAYER[[#This Row],[20.08.2025]],0)</f>
        <v>0</v>
      </c>
      <c r="CO1023" s="161"/>
      <c r="CP1023" s="176">
        <f>IF(PMKAFAAPAYER[[#This Row],[ ]]="Payé",PMKAFAAPAYER[[#This Row],[27.08.2025]],0)</f>
        <v>0</v>
      </c>
      <c r="CQ1023" s="18">
        <f t="shared" si="238"/>
        <v>0</v>
      </c>
      <c r="CR1023" s="162"/>
      <c r="CS1023" s="166">
        <f>IF(PMKAFAAPAYER[[#This Row],[ ]]="Payé",PMKAFAAPAYER[[#This Row],[03.09.2025]],0)</f>
        <v>0</v>
      </c>
      <c r="CT1023" s="161"/>
      <c r="CU1023" s="166">
        <f>IF(PMKAFAAPAYER[[#This Row],[ ]]="Payé",PMKAFAAPAYER[[#This Row],[10.09.2025]],0)</f>
        <v>0</v>
      </c>
      <c r="CV1023" s="161"/>
      <c r="CW1023" s="166">
        <f>IF(PMKAFAAPAYER[[#This Row],[ ]]="Payé",PMKAFAAPAYER[[#This Row],[17.09.2025]],0)</f>
        <v>0</v>
      </c>
      <c r="CX1023" s="161"/>
      <c r="CY1023" s="176">
        <f>IF(PMKAFAAPAYER[[#This Row],[ ]]="Payé",PMKAFAAPAYER[[#This Row],[24.09.2025]],0)</f>
        <v>0</v>
      </c>
      <c r="CZ1023" s="17">
        <f t="shared" si="239"/>
        <v>0</v>
      </c>
      <c r="DA1023" s="162"/>
      <c r="DB1023" s="166">
        <f>IF(PMKAFAAPAYER[[#This Row],[ ]]="Payé",PMKAFAAPAYER[[#This Row],[01.10.2025]],0)</f>
        <v>0</v>
      </c>
      <c r="DC1023" s="161"/>
      <c r="DD1023" s="166">
        <f>IF(PMKAFAAPAYER[[#This Row],[ ]]="Payé",PMKAFAAPAYER[[#This Row],[08.10.2025]],0)</f>
        <v>0</v>
      </c>
      <c r="DE1023" s="161"/>
      <c r="DF1023" s="166">
        <f>IF(PMKAFAAPAYER[[#This Row],[ ]]="Payé",PMKAFAAPAYER[[#This Row],[15.10.2025]],0)</f>
        <v>0</v>
      </c>
      <c r="DG1023" s="161"/>
      <c r="DH1023" s="166">
        <f>IF(PMKAFAAPAYER[[#This Row],[ ]]="Payé",PMKAFAAPAYER[[#This Row],[22.10.2025]],0)</f>
        <v>0</v>
      </c>
      <c r="DI1023" s="161"/>
      <c r="DJ1023" s="176">
        <f>IF(PMKAFAAPAYER[[#This Row],[ ]]="Payé",PMKAFAAPAYER[[#This Row],[29.10.2025]],0)</f>
        <v>0</v>
      </c>
      <c r="DK1023" s="18">
        <f t="shared" si="240"/>
        <v>0</v>
      </c>
      <c r="DL1023" s="162"/>
      <c r="DM1023" s="166">
        <f>IF(PMKAFAAPAYER[[#This Row],[ ]]="Payé",PMKAFAAPAYER[[#This Row],[05.11.2025]],0)</f>
        <v>0</v>
      </c>
      <c r="DN1023" s="161"/>
      <c r="DO1023" s="166">
        <f>IF(PMKAFAAPAYER[[#This Row],[ ]]="Payé",PMKAFAAPAYER[[#This Row],[12.11.2025]],0)</f>
        <v>0</v>
      </c>
      <c r="DP1023" s="161"/>
      <c r="DQ1023" s="166">
        <f>IF(PMKAFAAPAYER[[#This Row],[ ]]="Payé",PMKAFAAPAYER[[#This Row],[19.11.2025]],0)</f>
        <v>0</v>
      </c>
      <c r="DR1023" s="161"/>
      <c r="DS1023" s="176">
        <f>IF(PMKAFAAPAYER[[#This Row],[ ]]="Payé",PMKAFAAPAYER[[#This Row],[26.11.2025]],0)</f>
        <v>0</v>
      </c>
      <c r="DT1023" s="17">
        <f t="shared" si="241"/>
        <v>0</v>
      </c>
      <c r="DU1023" s="162"/>
      <c r="DV1023" s="166">
        <f>IF(PMKAFAAPAYER[[#This Row],[ ]]="Payé",PMKAFAAPAYER[[#This Row],[03.12.2025]],0)</f>
        <v>0</v>
      </c>
      <c r="DW1023" s="161"/>
      <c r="DX1023" s="166">
        <f>IF(PMKAFAAPAYER[[#This Row],[ ]]="Payé",PMKAFAAPAYER[[#This Row],[10.12.2025]],0)</f>
        <v>0</v>
      </c>
      <c r="DY1023" s="161"/>
      <c r="DZ1023" s="166">
        <f>IF(PMKAFAAPAYER[[#This Row],[ ]]="Payé",PMKAFAAPAYER[[#This Row],[17.12.2025]],0)</f>
        <v>0</v>
      </c>
      <c r="EA1023" s="161"/>
      <c r="EB1023" s="166">
        <f>IF(PMKAFAAPAYER[[#This Row],[ ]]="Payé",PMKAFAAPAYER[[#This Row],[24.12.2025]],0)</f>
        <v>0</v>
      </c>
      <c r="EC1023" s="161"/>
      <c r="ED1023" s="176">
        <f>IF(PMKAFAAPAYER[[#This Row],[ ]]="Payé",PMKAFAAPAYER[[#This Row],[31.12.2025]],0)</f>
        <v>0</v>
      </c>
      <c r="EE1023" s="18">
        <f t="shared" si="242"/>
        <v>0</v>
      </c>
      <c r="EF1023" s="11">
        <f t="shared" si="243"/>
        <v>0</v>
      </c>
      <c r="EG1023" s="16">
        <f>+PMKAFAAPAYER[[#This Row],[CHF]]-PMKAFAAPAYER[[#This Row],[T2025]]</f>
        <v>0</v>
      </c>
    </row>
    <row r="1024" spans="1:137" x14ac:dyDescent="0.3">
      <c r="A1024" s="9">
        <f t="shared" si="244"/>
        <v>1019</v>
      </c>
      <c r="B1024" s="250"/>
      <c r="C1024" s="251"/>
      <c r="D1024" s="252"/>
      <c r="E1024" s="253"/>
      <c r="F1024" s="265">
        <f t="shared" si="245"/>
        <v>0</v>
      </c>
      <c r="G1024" s="254"/>
      <c r="H1024" s="257"/>
      <c r="I1024" s="256"/>
      <c r="J1024" s="14"/>
      <c r="K1024" s="14"/>
      <c r="L1024" s="14"/>
      <c r="N1024" s="15"/>
      <c r="P1024" s="258"/>
      <c r="Q1024" s="259"/>
      <c r="R1024" s="260"/>
      <c r="S1024" s="166">
        <f>IF(PMKAFAAPAYER[[#This Row],[ ]]="Payé",PMKAFAAPAYER[[#This Row],[02.01.2025]],0)</f>
        <v>0</v>
      </c>
      <c r="T1024" s="234"/>
      <c r="U1024" s="166">
        <f>IF(PMKAFAAPAYER[[#This Row],[ ]]="Payé",PMKAFAAPAYER[[#This Row],[09.01.2025]],0)</f>
        <v>0</v>
      </c>
      <c r="V1024" s="234"/>
      <c r="W1024" s="166">
        <f>IF(PMKAFAAPAYER[[#This Row],[ ]]="Payé",PMKAFAAPAYER[[#This Row],[16.01.2025]],0)</f>
        <v>0</v>
      </c>
      <c r="X1024" s="234"/>
      <c r="Y1024" s="166">
        <f>IF(PMKAFAAPAYER[[#This Row],[ ]]="Payé",PMKAFAAPAYER[[#This Row],[23.01.2025]],0)</f>
        <v>0</v>
      </c>
      <c r="Z1024" s="234"/>
      <c r="AA1024" s="176">
        <f>IF(PMKAFAAPAYER[[#This Row],[ ]]="Payé",PMKAFAAPAYER[[#This Row],[30.01.2025]],0)</f>
        <v>0</v>
      </c>
      <c r="AB1024" s="32">
        <f t="shared" si="231"/>
        <v>0</v>
      </c>
      <c r="AC1024" s="234"/>
      <c r="AD1024" s="166">
        <f>IF(PMKAFAAPAYER[[#This Row],[ ]]="Payé",PMKAFAAPAYER[[#This Row],[06.02.2025]],0)</f>
        <v>0</v>
      </c>
      <c r="AE1024" s="234"/>
      <c r="AF1024" s="166">
        <f>IF(PMKAFAAPAYER[[#This Row],[ ]]="Payé",PMKAFAAPAYER[[#This Row],[13.02.2025]],0)</f>
        <v>0</v>
      </c>
      <c r="AG1024" s="234"/>
      <c r="AH1024" s="166">
        <f>IF(PMKAFAAPAYER[[#This Row],[ ]]="Payé",PMKAFAAPAYER[[#This Row],[20.02.2025]],0)</f>
        <v>0</v>
      </c>
      <c r="AI1024" s="234"/>
      <c r="AJ1024" s="176">
        <f>IF(PMKAFAAPAYER[[#This Row],[ ]]="Payé",PMKAFAAPAYER[[#This Row],[27.02.2025]],0)</f>
        <v>0</v>
      </c>
      <c r="AK1024" s="47">
        <f t="shared" si="232"/>
        <v>0</v>
      </c>
      <c r="AL1024" s="162"/>
      <c r="AM1024" s="166">
        <f>IF(PMKAFAAPAYER[[#This Row],[ ]]="Payé",PMKAFAAPAYER[[#This Row],[05.03.2025]],0)</f>
        <v>0</v>
      </c>
      <c r="AN1024" s="161"/>
      <c r="AO1024" s="166">
        <f>IF(PMKAFAAPAYER[[#This Row],[ ]]="Payé",PMKAFAAPAYER[[#This Row],[12.03.2025]],0)</f>
        <v>0</v>
      </c>
      <c r="AP1024" s="161"/>
      <c r="AQ1024" s="166">
        <f>IF(PMKAFAAPAYER[[#This Row],[ ]]="Payé",PMKAFAAPAYER[[#This Row],[19.03.2025]],0)</f>
        <v>0</v>
      </c>
      <c r="AR1024" s="161"/>
      <c r="AS1024" s="176">
        <f>IF(PMKAFAAPAYER[[#This Row],[ ]]="Payé",PMKAFAAPAYER[[#This Row],[26.03.2025]],0)</f>
        <v>0</v>
      </c>
      <c r="AT1024" s="17">
        <f t="shared" si="233"/>
        <v>0</v>
      </c>
      <c r="AU1024" s="162"/>
      <c r="AV1024" s="166">
        <f>IF(PMKAFAAPAYER[[#This Row],[ ]]="Payé",PMKAFAAPAYER[[#This Row],[02.04.2025]],0)</f>
        <v>0</v>
      </c>
      <c r="AW1024" s="161"/>
      <c r="AX1024" s="166">
        <f>IF(PMKAFAAPAYER[[#This Row],[ ]]="Payé",PMKAFAAPAYER[[#This Row],[09.04.2025]],0)</f>
        <v>0</v>
      </c>
      <c r="AY1024" s="161"/>
      <c r="AZ1024" s="166">
        <f>IF(PMKAFAAPAYER[[#This Row],[ ]]="Payé",PMKAFAAPAYER[[#This Row],[16.04.2025]],0)</f>
        <v>0</v>
      </c>
      <c r="BA1024" s="161"/>
      <c r="BB1024" s="166">
        <f>IF(PMKAFAAPAYER[[#This Row],[ ]]="Payé",PMKAFAAPAYER[[#This Row],[23.04.2025]],0)</f>
        <v>0</v>
      </c>
      <c r="BC1024" s="161"/>
      <c r="BD1024" s="176">
        <f>IF(PMKAFAAPAYER[[#This Row],[ ]]="Payé",PMKAFAAPAYER[[#This Row],[30.04.2025]],0)</f>
        <v>0</v>
      </c>
      <c r="BE1024" s="18">
        <f t="shared" si="234"/>
        <v>0</v>
      </c>
      <c r="BF1024" s="162"/>
      <c r="BG1024" s="166">
        <f>IF(PMKAFAAPAYER[[#This Row],[ ]]="Payé",PMKAFAAPAYER[[#This Row],[07.05.2025]],0)</f>
        <v>0</v>
      </c>
      <c r="BH1024" s="161"/>
      <c r="BI1024" s="166">
        <f>IF(PMKAFAAPAYER[[#This Row],[ ]]="Payé",PMKAFAAPAYER[[#This Row],[14.05.2025]],0)</f>
        <v>0</v>
      </c>
      <c r="BJ1024" s="161"/>
      <c r="BK1024" s="166">
        <f>IF(PMKAFAAPAYER[[#This Row],[ ]]="Payé",PMKAFAAPAYER[[#This Row],[21.05.2025]],0)</f>
        <v>0</v>
      </c>
      <c r="BL1024" s="161"/>
      <c r="BM1024" s="176">
        <f>IF(PMKAFAAPAYER[[#This Row],[ ]]="Payé",PMKAFAAPAYER[[#This Row],[28.05.2025]],0)</f>
        <v>0</v>
      </c>
      <c r="BN1024" s="17">
        <f t="shared" si="235"/>
        <v>0</v>
      </c>
      <c r="BO1024" s="162"/>
      <c r="BP1024" s="166">
        <f>IF(PMKAFAAPAYER[[#This Row],[ ]]="Payé",PMKAFAAPAYER[[#This Row],[04.06.2025]],0)</f>
        <v>0</v>
      </c>
      <c r="BQ1024" s="161"/>
      <c r="BR1024" s="166">
        <f>IF(PMKAFAAPAYER[[#This Row],[ ]]="Payé",PMKAFAAPAYER[[#This Row],[11.06.2025]],0)</f>
        <v>0</v>
      </c>
      <c r="BS1024" s="161"/>
      <c r="BT1024" s="166">
        <f>IF(PMKAFAAPAYER[[#This Row],[ ]]="Payé",PMKAFAAPAYER[[#This Row],[18.06.2025]],0)</f>
        <v>0</v>
      </c>
      <c r="BU1024" s="161"/>
      <c r="BV1024" s="176">
        <f>IF(PMKAFAAPAYER[[#This Row],[ ]]="Payé",PMKAFAAPAYER[[#This Row],[25.06.2025]],0)</f>
        <v>0</v>
      </c>
      <c r="BW1024" s="18">
        <f t="shared" si="236"/>
        <v>0</v>
      </c>
      <c r="BX1024" s="162"/>
      <c r="BY1024" s="166">
        <f>IF(PMKAFAAPAYER[[#This Row],[ ]]="Payé",PMKAFAAPAYER[[#This Row],[02.07.2025]],0)</f>
        <v>0</v>
      </c>
      <c r="BZ1024" s="161"/>
      <c r="CA1024" s="166">
        <f>IF(PMKAFAAPAYER[[#This Row],[ ]]="Payé",PMKAFAAPAYER[[#This Row],[09.07.2025]],0)</f>
        <v>0</v>
      </c>
      <c r="CB1024" s="161"/>
      <c r="CC1024" s="166">
        <f>IF(PMKAFAAPAYER[[#This Row],[ ]]="Payé",PMKAFAAPAYER[[#This Row],[16.07.2025]],0)</f>
        <v>0</v>
      </c>
      <c r="CD1024" s="161"/>
      <c r="CE1024" s="166">
        <f>IF(PMKAFAAPAYER[[#This Row],[ ]]="Payé",PMKAFAAPAYER[[#This Row],[23.07.2025]],0)</f>
        <v>0</v>
      </c>
      <c r="CF1024" s="161"/>
      <c r="CG1024" s="176">
        <f>IF(PMKAFAAPAYER[[#This Row],[ ]]="Payé",PMKAFAAPAYER[[#This Row],[30.07.2025]],0)</f>
        <v>0</v>
      </c>
      <c r="CH1024" s="17">
        <f t="shared" si="237"/>
        <v>0</v>
      </c>
      <c r="CI1024" s="162"/>
      <c r="CJ1024" s="166">
        <f>IF(PMKAFAAPAYER[[#This Row],[ ]]="Payé",PMKAFAAPAYER[[#This Row],[06.08.2025]],0)</f>
        <v>0</v>
      </c>
      <c r="CK1024" s="161"/>
      <c r="CL1024" s="166">
        <f>IF(PMKAFAAPAYER[[#This Row],[ ]]="Payé",PMKAFAAPAYER[[#This Row],[13.08.2025]],0)</f>
        <v>0</v>
      </c>
      <c r="CM1024" s="161"/>
      <c r="CN1024" s="166">
        <f>IF(PMKAFAAPAYER[[#This Row],[ ]]="Payé",PMKAFAAPAYER[[#This Row],[20.08.2025]],0)</f>
        <v>0</v>
      </c>
      <c r="CO1024" s="161"/>
      <c r="CP1024" s="176">
        <f>IF(PMKAFAAPAYER[[#This Row],[ ]]="Payé",PMKAFAAPAYER[[#This Row],[27.08.2025]],0)</f>
        <v>0</v>
      </c>
      <c r="CQ1024" s="18">
        <f t="shared" si="238"/>
        <v>0</v>
      </c>
      <c r="CR1024" s="162"/>
      <c r="CS1024" s="166">
        <f>IF(PMKAFAAPAYER[[#This Row],[ ]]="Payé",PMKAFAAPAYER[[#This Row],[03.09.2025]],0)</f>
        <v>0</v>
      </c>
      <c r="CT1024" s="161"/>
      <c r="CU1024" s="166">
        <f>IF(PMKAFAAPAYER[[#This Row],[ ]]="Payé",PMKAFAAPAYER[[#This Row],[10.09.2025]],0)</f>
        <v>0</v>
      </c>
      <c r="CV1024" s="161"/>
      <c r="CW1024" s="166">
        <f>IF(PMKAFAAPAYER[[#This Row],[ ]]="Payé",PMKAFAAPAYER[[#This Row],[17.09.2025]],0)</f>
        <v>0</v>
      </c>
      <c r="CX1024" s="161"/>
      <c r="CY1024" s="176">
        <f>IF(PMKAFAAPAYER[[#This Row],[ ]]="Payé",PMKAFAAPAYER[[#This Row],[24.09.2025]],0)</f>
        <v>0</v>
      </c>
      <c r="CZ1024" s="17">
        <f t="shared" si="239"/>
        <v>0</v>
      </c>
      <c r="DA1024" s="162"/>
      <c r="DB1024" s="166">
        <f>IF(PMKAFAAPAYER[[#This Row],[ ]]="Payé",PMKAFAAPAYER[[#This Row],[01.10.2025]],0)</f>
        <v>0</v>
      </c>
      <c r="DC1024" s="161"/>
      <c r="DD1024" s="166">
        <f>IF(PMKAFAAPAYER[[#This Row],[ ]]="Payé",PMKAFAAPAYER[[#This Row],[08.10.2025]],0)</f>
        <v>0</v>
      </c>
      <c r="DE1024" s="161"/>
      <c r="DF1024" s="166">
        <f>IF(PMKAFAAPAYER[[#This Row],[ ]]="Payé",PMKAFAAPAYER[[#This Row],[15.10.2025]],0)</f>
        <v>0</v>
      </c>
      <c r="DG1024" s="161"/>
      <c r="DH1024" s="166">
        <f>IF(PMKAFAAPAYER[[#This Row],[ ]]="Payé",PMKAFAAPAYER[[#This Row],[22.10.2025]],0)</f>
        <v>0</v>
      </c>
      <c r="DI1024" s="161"/>
      <c r="DJ1024" s="176">
        <f>IF(PMKAFAAPAYER[[#This Row],[ ]]="Payé",PMKAFAAPAYER[[#This Row],[29.10.2025]],0)</f>
        <v>0</v>
      </c>
      <c r="DK1024" s="18">
        <f t="shared" si="240"/>
        <v>0</v>
      </c>
      <c r="DL1024" s="162"/>
      <c r="DM1024" s="166">
        <f>IF(PMKAFAAPAYER[[#This Row],[ ]]="Payé",PMKAFAAPAYER[[#This Row],[05.11.2025]],0)</f>
        <v>0</v>
      </c>
      <c r="DN1024" s="161"/>
      <c r="DO1024" s="166">
        <f>IF(PMKAFAAPAYER[[#This Row],[ ]]="Payé",PMKAFAAPAYER[[#This Row],[12.11.2025]],0)</f>
        <v>0</v>
      </c>
      <c r="DP1024" s="161"/>
      <c r="DQ1024" s="166">
        <f>IF(PMKAFAAPAYER[[#This Row],[ ]]="Payé",PMKAFAAPAYER[[#This Row],[19.11.2025]],0)</f>
        <v>0</v>
      </c>
      <c r="DR1024" s="161"/>
      <c r="DS1024" s="176">
        <f>IF(PMKAFAAPAYER[[#This Row],[ ]]="Payé",PMKAFAAPAYER[[#This Row],[26.11.2025]],0)</f>
        <v>0</v>
      </c>
      <c r="DT1024" s="17">
        <f t="shared" si="241"/>
        <v>0</v>
      </c>
      <c r="DU1024" s="162"/>
      <c r="DV1024" s="166">
        <f>IF(PMKAFAAPAYER[[#This Row],[ ]]="Payé",PMKAFAAPAYER[[#This Row],[03.12.2025]],0)</f>
        <v>0</v>
      </c>
      <c r="DW1024" s="161"/>
      <c r="DX1024" s="166">
        <f>IF(PMKAFAAPAYER[[#This Row],[ ]]="Payé",PMKAFAAPAYER[[#This Row],[10.12.2025]],0)</f>
        <v>0</v>
      </c>
      <c r="DY1024" s="161"/>
      <c r="DZ1024" s="166">
        <f>IF(PMKAFAAPAYER[[#This Row],[ ]]="Payé",PMKAFAAPAYER[[#This Row],[17.12.2025]],0)</f>
        <v>0</v>
      </c>
      <c r="EA1024" s="161"/>
      <c r="EB1024" s="166">
        <f>IF(PMKAFAAPAYER[[#This Row],[ ]]="Payé",PMKAFAAPAYER[[#This Row],[24.12.2025]],0)</f>
        <v>0</v>
      </c>
      <c r="EC1024" s="161"/>
      <c r="ED1024" s="176">
        <f>IF(PMKAFAAPAYER[[#This Row],[ ]]="Payé",PMKAFAAPAYER[[#This Row],[31.12.2025]],0)</f>
        <v>0</v>
      </c>
      <c r="EE1024" s="18">
        <f t="shared" si="242"/>
        <v>0</v>
      </c>
      <c r="EF1024" s="11">
        <f t="shared" si="243"/>
        <v>0</v>
      </c>
      <c r="EG1024" s="16">
        <f>+PMKAFAAPAYER[[#This Row],[CHF]]-PMKAFAAPAYER[[#This Row],[T2025]]</f>
        <v>0</v>
      </c>
    </row>
    <row r="1025" spans="1:137" x14ac:dyDescent="0.3">
      <c r="A1025" s="9">
        <f t="shared" si="244"/>
        <v>1020</v>
      </c>
      <c r="B1025" s="250"/>
      <c r="C1025" s="251"/>
      <c r="D1025" s="252"/>
      <c r="E1025" s="253"/>
      <c r="F1025" s="265">
        <f t="shared" si="245"/>
        <v>0</v>
      </c>
      <c r="G1025" s="254"/>
      <c r="H1025" s="257"/>
      <c r="I1025" s="256"/>
      <c r="J1025" s="14"/>
      <c r="K1025" s="14"/>
      <c r="L1025" s="14"/>
      <c r="N1025" s="15"/>
      <c r="P1025" s="258"/>
      <c r="Q1025" s="259"/>
      <c r="R1025" s="260"/>
      <c r="S1025" s="166">
        <f>IF(PMKAFAAPAYER[[#This Row],[ ]]="Payé",PMKAFAAPAYER[[#This Row],[02.01.2025]],0)</f>
        <v>0</v>
      </c>
      <c r="T1025" s="234"/>
      <c r="U1025" s="166">
        <f>IF(PMKAFAAPAYER[[#This Row],[ ]]="Payé",PMKAFAAPAYER[[#This Row],[09.01.2025]],0)</f>
        <v>0</v>
      </c>
      <c r="V1025" s="234"/>
      <c r="W1025" s="166">
        <f>IF(PMKAFAAPAYER[[#This Row],[ ]]="Payé",PMKAFAAPAYER[[#This Row],[16.01.2025]],0)</f>
        <v>0</v>
      </c>
      <c r="X1025" s="234"/>
      <c r="Y1025" s="166">
        <f>IF(PMKAFAAPAYER[[#This Row],[ ]]="Payé",PMKAFAAPAYER[[#This Row],[23.01.2025]],0)</f>
        <v>0</v>
      </c>
      <c r="Z1025" s="234"/>
      <c r="AA1025" s="176">
        <f>IF(PMKAFAAPAYER[[#This Row],[ ]]="Payé",PMKAFAAPAYER[[#This Row],[30.01.2025]],0)</f>
        <v>0</v>
      </c>
      <c r="AB1025" s="32">
        <f t="shared" si="231"/>
        <v>0</v>
      </c>
      <c r="AC1025" s="234"/>
      <c r="AD1025" s="166">
        <f>IF(PMKAFAAPAYER[[#This Row],[ ]]="Payé",PMKAFAAPAYER[[#This Row],[06.02.2025]],0)</f>
        <v>0</v>
      </c>
      <c r="AE1025" s="234"/>
      <c r="AF1025" s="166">
        <f>IF(PMKAFAAPAYER[[#This Row],[ ]]="Payé",PMKAFAAPAYER[[#This Row],[13.02.2025]],0)</f>
        <v>0</v>
      </c>
      <c r="AG1025" s="234"/>
      <c r="AH1025" s="166">
        <f>IF(PMKAFAAPAYER[[#This Row],[ ]]="Payé",PMKAFAAPAYER[[#This Row],[20.02.2025]],0)</f>
        <v>0</v>
      </c>
      <c r="AI1025" s="234"/>
      <c r="AJ1025" s="176">
        <f>IF(PMKAFAAPAYER[[#This Row],[ ]]="Payé",PMKAFAAPAYER[[#This Row],[27.02.2025]],0)</f>
        <v>0</v>
      </c>
      <c r="AK1025" s="47">
        <f t="shared" si="232"/>
        <v>0</v>
      </c>
      <c r="AL1025" s="162"/>
      <c r="AM1025" s="166">
        <f>IF(PMKAFAAPAYER[[#This Row],[ ]]="Payé",PMKAFAAPAYER[[#This Row],[05.03.2025]],0)</f>
        <v>0</v>
      </c>
      <c r="AN1025" s="161"/>
      <c r="AO1025" s="166">
        <f>IF(PMKAFAAPAYER[[#This Row],[ ]]="Payé",PMKAFAAPAYER[[#This Row],[12.03.2025]],0)</f>
        <v>0</v>
      </c>
      <c r="AP1025" s="161"/>
      <c r="AQ1025" s="166">
        <f>IF(PMKAFAAPAYER[[#This Row],[ ]]="Payé",PMKAFAAPAYER[[#This Row],[19.03.2025]],0)</f>
        <v>0</v>
      </c>
      <c r="AR1025" s="161"/>
      <c r="AS1025" s="176">
        <f>IF(PMKAFAAPAYER[[#This Row],[ ]]="Payé",PMKAFAAPAYER[[#This Row],[26.03.2025]],0)</f>
        <v>0</v>
      </c>
      <c r="AT1025" s="17">
        <f t="shared" si="233"/>
        <v>0</v>
      </c>
      <c r="AU1025" s="162"/>
      <c r="AV1025" s="166">
        <f>IF(PMKAFAAPAYER[[#This Row],[ ]]="Payé",PMKAFAAPAYER[[#This Row],[02.04.2025]],0)</f>
        <v>0</v>
      </c>
      <c r="AW1025" s="161"/>
      <c r="AX1025" s="166">
        <f>IF(PMKAFAAPAYER[[#This Row],[ ]]="Payé",PMKAFAAPAYER[[#This Row],[09.04.2025]],0)</f>
        <v>0</v>
      </c>
      <c r="AY1025" s="161"/>
      <c r="AZ1025" s="166">
        <f>IF(PMKAFAAPAYER[[#This Row],[ ]]="Payé",PMKAFAAPAYER[[#This Row],[16.04.2025]],0)</f>
        <v>0</v>
      </c>
      <c r="BA1025" s="161"/>
      <c r="BB1025" s="166">
        <f>IF(PMKAFAAPAYER[[#This Row],[ ]]="Payé",PMKAFAAPAYER[[#This Row],[23.04.2025]],0)</f>
        <v>0</v>
      </c>
      <c r="BC1025" s="161"/>
      <c r="BD1025" s="176">
        <f>IF(PMKAFAAPAYER[[#This Row],[ ]]="Payé",PMKAFAAPAYER[[#This Row],[30.04.2025]],0)</f>
        <v>0</v>
      </c>
      <c r="BE1025" s="18">
        <f t="shared" si="234"/>
        <v>0</v>
      </c>
      <c r="BF1025" s="162"/>
      <c r="BG1025" s="166">
        <f>IF(PMKAFAAPAYER[[#This Row],[ ]]="Payé",PMKAFAAPAYER[[#This Row],[07.05.2025]],0)</f>
        <v>0</v>
      </c>
      <c r="BH1025" s="161"/>
      <c r="BI1025" s="166">
        <f>IF(PMKAFAAPAYER[[#This Row],[ ]]="Payé",PMKAFAAPAYER[[#This Row],[14.05.2025]],0)</f>
        <v>0</v>
      </c>
      <c r="BJ1025" s="161"/>
      <c r="BK1025" s="166">
        <f>IF(PMKAFAAPAYER[[#This Row],[ ]]="Payé",PMKAFAAPAYER[[#This Row],[21.05.2025]],0)</f>
        <v>0</v>
      </c>
      <c r="BL1025" s="161"/>
      <c r="BM1025" s="176">
        <f>IF(PMKAFAAPAYER[[#This Row],[ ]]="Payé",PMKAFAAPAYER[[#This Row],[28.05.2025]],0)</f>
        <v>0</v>
      </c>
      <c r="BN1025" s="17">
        <f t="shared" si="235"/>
        <v>0</v>
      </c>
      <c r="BO1025" s="162"/>
      <c r="BP1025" s="166">
        <f>IF(PMKAFAAPAYER[[#This Row],[ ]]="Payé",PMKAFAAPAYER[[#This Row],[04.06.2025]],0)</f>
        <v>0</v>
      </c>
      <c r="BQ1025" s="161"/>
      <c r="BR1025" s="166">
        <f>IF(PMKAFAAPAYER[[#This Row],[ ]]="Payé",PMKAFAAPAYER[[#This Row],[11.06.2025]],0)</f>
        <v>0</v>
      </c>
      <c r="BS1025" s="161"/>
      <c r="BT1025" s="166">
        <f>IF(PMKAFAAPAYER[[#This Row],[ ]]="Payé",PMKAFAAPAYER[[#This Row],[18.06.2025]],0)</f>
        <v>0</v>
      </c>
      <c r="BU1025" s="161"/>
      <c r="BV1025" s="176">
        <f>IF(PMKAFAAPAYER[[#This Row],[ ]]="Payé",PMKAFAAPAYER[[#This Row],[25.06.2025]],0)</f>
        <v>0</v>
      </c>
      <c r="BW1025" s="18">
        <f t="shared" si="236"/>
        <v>0</v>
      </c>
      <c r="BX1025" s="162"/>
      <c r="BY1025" s="166">
        <f>IF(PMKAFAAPAYER[[#This Row],[ ]]="Payé",PMKAFAAPAYER[[#This Row],[02.07.2025]],0)</f>
        <v>0</v>
      </c>
      <c r="BZ1025" s="161"/>
      <c r="CA1025" s="166">
        <f>IF(PMKAFAAPAYER[[#This Row],[ ]]="Payé",PMKAFAAPAYER[[#This Row],[09.07.2025]],0)</f>
        <v>0</v>
      </c>
      <c r="CB1025" s="161"/>
      <c r="CC1025" s="166">
        <f>IF(PMKAFAAPAYER[[#This Row],[ ]]="Payé",PMKAFAAPAYER[[#This Row],[16.07.2025]],0)</f>
        <v>0</v>
      </c>
      <c r="CD1025" s="161"/>
      <c r="CE1025" s="166">
        <f>IF(PMKAFAAPAYER[[#This Row],[ ]]="Payé",PMKAFAAPAYER[[#This Row],[23.07.2025]],0)</f>
        <v>0</v>
      </c>
      <c r="CF1025" s="161"/>
      <c r="CG1025" s="176">
        <f>IF(PMKAFAAPAYER[[#This Row],[ ]]="Payé",PMKAFAAPAYER[[#This Row],[30.07.2025]],0)</f>
        <v>0</v>
      </c>
      <c r="CH1025" s="17">
        <f t="shared" si="237"/>
        <v>0</v>
      </c>
      <c r="CI1025" s="162"/>
      <c r="CJ1025" s="166">
        <f>IF(PMKAFAAPAYER[[#This Row],[ ]]="Payé",PMKAFAAPAYER[[#This Row],[06.08.2025]],0)</f>
        <v>0</v>
      </c>
      <c r="CK1025" s="161"/>
      <c r="CL1025" s="166">
        <f>IF(PMKAFAAPAYER[[#This Row],[ ]]="Payé",PMKAFAAPAYER[[#This Row],[13.08.2025]],0)</f>
        <v>0</v>
      </c>
      <c r="CM1025" s="161"/>
      <c r="CN1025" s="166">
        <f>IF(PMKAFAAPAYER[[#This Row],[ ]]="Payé",PMKAFAAPAYER[[#This Row],[20.08.2025]],0)</f>
        <v>0</v>
      </c>
      <c r="CO1025" s="161"/>
      <c r="CP1025" s="176">
        <f>IF(PMKAFAAPAYER[[#This Row],[ ]]="Payé",PMKAFAAPAYER[[#This Row],[27.08.2025]],0)</f>
        <v>0</v>
      </c>
      <c r="CQ1025" s="18">
        <f t="shared" si="238"/>
        <v>0</v>
      </c>
      <c r="CR1025" s="162"/>
      <c r="CS1025" s="166">
        <f>IF(PMKAFAAPAYER[[#This Row],[ ]]="Payé",PMKAFAAPAYER[[#This Row],[03.09.2025]],0)</f>
        <v>0</v>
      </c>
      <c r="CT1025" s="161"/>
      <c r="CU1025" s="166">
        <f>IF(PMKAFAAPAYER[[#This Row],[ ]]="Payé",PMKAFAAPAYER[[#This Row],[10.09.2025]],0)</f>
        <v>0</v>
      </c>
      <c r="CV1025" s="161"/>
      <c r="CW1025" s="166">
        <f>IF(PMKAFAAPAYER[[#This Row],[ ]]="Payé",PMKAFAAPAYER[[#This Row],[17.09.2025]],0)</f>
        <v>0</v>
      </c>
      <c r="CX1025" s="161"/>
      <c r="CY1025" s="176">
        <f>IF(PMKAFAAPAYER[[#This Row],[ ]]="Payé",PMKAFAAPAYER[[#This Row],[24.09.2025]],0)</f>
        <v>0</v>
      </c>
      <c r="CZ1025" s="17">
        <f t="shared" si="239"/>
        <v>0</v>
      </c>
      <c r="DA1025" s="162"/>
      <c r="DB1025" s="166">
        <f>IF(PMKAFAAPAYER[[#This Row],[ ]]="Payé",PMKAFAAPAYER[[#This Row],[01.10.2025]],0)</f>
        <v>0</v>
      </c>
      <c r="DC1025" s="161"/>
      <c r="DD1025" s="166">
        <f>IF(PMKAFAAPAYER[[#This Row],[ ]]="Payé",PMKAFAAPAYER[[#This Row],[08.10.2025]],0)</f>
        <v>0</v>
      </c>
      <c r="DE1025" s="161"/>
      <c r="DF1025" s="166">
        <f>IF(PMKAFAAPAYER[[#This Row],[ ]]="Payé",PMKAFAAPAYER[[#This Row],[15.10.2025]],0)</f>
        <v>0</v>
      </c>
      <c r="DG1025" s="161"/>
      <c r="DH1025" s="166">
        <f>IF(PMKAFAAPAYER[[#This Row],[ ]]="Payé",PMKAFAAPAYER[[#This Row],[22.10.2025]],0)</f>
        <v>0</v>
      </c>
      <c r="DI1025" s="161"/>
      <c r="DJ1025" s="176">
        <f>IF(PMKAFAAPAYER[[#This Row],[ ]]="Payé",PMKAFAAPAYER[[#This Row],[29.10.2025]],0)</f>
        <v>0</v>
      </c>
      <c r="DK1025" s="18">
        <f t="shared" si="240"/>
        <v>0</v>
      </c>
      <c r="DL1025" s="162"/>
      <c r="DM1025" s="166">
        <f>IF(PMKAFAAPAYER[[#This Row],[ ]]="Payé",PMKAFAAPAYER[[#This Row],[05.11.2025]],0)</f>
        <v>0</v>
      </c>
      <c r="DN1025" s="161"/>
      <c r="DO1025" s="166">
        <f>IF(PMKAFAAPAYER[[#This Row],[ ]]="Payé",PMKAFAAPAYER[[#This Row],[12.11.2025]],0)</f>
        <v>0</v>
      </c>
      <c r="DP1025" s="161"/>
      <c r="DQ1025" s="166">
        <f>IF(PMKAFAAPAYER[[#This Row],[ ]]="Payé",PMKAFAAPAYER[[#This Row],[19.11.2025]],0)</f>
        <v>0</v>
      </c>
      <c r="DR1025" s="161"/>
      <c r="DS1025" s="176">
        <f>IF(PMKAFAAPAYER[[#This Row],[ ]]="Payé",PMKAFAAPAYER[[#This Row],[26.11.2025]],0)</f>
        <v>0</v>
      </c>
      <c r="DT1025" s="17">
        <f t="shared" si="241"/>
        <v>0</v>
      </c>
      <c r="DU1025" s="162"/>
      <c r="DV1025" s="166">
        <f>IF(PMKAFAAPAYER[[#This Row],[ ]]="Payé",PMKAFAAPAYER[[#This Row],[03.12.2025]],0)</f>
        <v>0</v>
      </c>
      <c r="DW1025" s="161"/>
      <c r="DX1025" s="166">
        <f>IF(PMKAFAAPAYER[[#This Row],[ ]]="Payé",PMKAFAAPAYER[[#This Row],[10.12.2025]],0)</f>
        <v>0</v>
      </c>
      <c r="DY1025" s="161"/>
      <c r="DZ1025" s="166">
        <f>IF(PMKAFAAPAYER[[#This Row],[ ]]="Payé",PMKAFAAPAYER[[#This Row],[17.12.2025]],0)</f>
        <v>0</v>
      </c>
      <c r="EA1025" s="161"/>
      <c r="EB1025" s="166">
        <f>IF(PMKAFAAPAYER[[#This Row],[ ]]="Payé",PMKAFAAPAYER[[#This Row],[24.12.2025]],0)</f>
        <v>0</v>
      </c>
      <c r="EC1025" s="161"/>
      <c r="ED1025" s="176">
        <f>IF(PMKAFAAPAYER[[#This Row],[ ]]="Payé",PMKAFAAPAYER[[#This Row],[31.12.2025]],0)</f>
        <v>0</v>
      </c>
      <c r="EE1025" s="18">
        <f t="shared" si="242"/>
        <v>0</v>
      </c>
      <c r="EF1025" s="11">
        <f t="shared" si="243"/>
        <v>0</v>
      </c>
      <c r="EG1025" s="16">
        <f>+PMKAFAAPAYER[[#This Row],[CHF]]-PMKAFAAPAYER[[#This Row],[T2025]]</f>
        <v>0</v>
      </c>
    </row>
    <row r="1026" spans="1:137" x14ac:dyDescent="0.3">
      <c r="A1026" s="9">
        <f t="shared" si="244"/>
        <v>1021</v>
      </c>
      <c r="B1026" s="250"/>
      <c r="C1026" s="251"/>
      <c r="D1026" s="252"/>
      <c r="E1026" s="253"/>
      <c r="F1026" s="265">
        <f t="shared" si="245"/>
        <v>0</v>
      </c>
      <c r="G1026" s="254"/>
      <c r="H1026" s="257"/>
      <c r="I1026" s="256"/>
      <c r="J1026" s="14"/>
      <c r="K1026" s="14"/>
      <c r="L1026" s="14"/>
      <c r="N1026" s="15"/>
      <c r="P1026" s="258"/>
      <c r="Q1026" s="259"/>
      <c r="R1026" s="260"/>
      <c r="S1026" s="166">
        <f>IF(PMKAFAAPAYER[[#This Row],[ ]]="Payé",PMKAFAAPAYER[[#This Row],[02.01.2025]],0)</f>
        <v>0</v>
      </c>
      <c r="T1026" s="234"/>
      <c r="U1026" s="166">
        <f>IF(PMKAFAAPAYER[[#This Row],[ ]]="Payé",PMKAFAAPAYER[[#This Row],[09.01.2025]],0)</f>
        <v>0</v>
      </c>
      <c r="V1026" s="234"/>
      <c r="W1026" s="166">
        <f>IF(PMKAFAAPAYER[[#This Row],[ ]]="Payé",PMKAFAAPAYER[[#This Row],[16.01.2025]],0)</f>
        <v>0</v>
      </c>
      <c r="X1026" s="234"/>
      <c r="Y1026" s="166">
        <f>IF(PMKAFAAPAYER[[#This Row],[ ]]="Payé",PMKAFAAPAYER[[#This Row],[23.01.2025]],0)</f>
        <v>0</v>
      </c>
      <c r="Z1026" s="234"/>
      <c r="AA1026" s="176">
        <f>IF(PMKAFAAPAYER[[#This Row],[ ]]="Payé",PMKAFAAPAYER[[#This Row],[30.01.2025]],0)</f>
        <v>0</v>
      </c>
      <c r="AB1026" s="32">
        <f t="shared" si="231"/>
        <v>0</v>
      </c>
      <c r="AC1026" s="234"/>
      <c r="AD1026" s="166">
        <f>IF(PMKAFAAPAYER[[#This Row],[ ]]="Payé",PMKAFAAPAYER[[#This Row],[06.02.2025]],0)</f>
        <v>0</v>
      </c>
      <c r="AE1026" s="234"/>
      <c r="AF1026" s="166">
        <f>IF(PMKAFAAPAYER[[#This Row],[ ]]="Payé",PMKAFAAPAYER[[#This Row],[13.02.2025]],0)</f>
        <v>0</v>
      </c>
      <c r="AG1026" s="234"/>
      <c r="AH1026" s="166">
        <f>IF(PMKAFAAPAYER[[#This Row],[ ]]="Payé",PMKAFAAPAYER[[#This Row],[20.02.2025]],0)</f>
        <v>0</v>
      </c>
      <c r="AI1026" s="234"/>
      <c r="AJ1026" s="176">
        <f>IF(PMKAFAAPAYER[[#This Row],[ ]]="Payé",PMKAFAAPAYER[[#This Row],[27.02.2025]],0)</f>
        <v>0</v>
      </c>
      <c r="AK1026" s="47">
        <f t="shared" si="232"/>
        <v>0</v>
      </c>
      <c r="AL1026" s="162"/>
      <c r="AM1026" s="166">
        <f>IF(PMKAFAAPAYER[[#This Row],[ ]]="Payé",PMKAFAAPAYER[[#This Row],[05.03.2025]],0)</f>
        <v>0</v>
      </c>
      <c r="AN1026" s="161"/>
      <c r="AO1026" s="166">
        <f>IF(PMKAFAAPAYER[[#This Row],[ ]]="Payé",PMKAFAAPAYER[[#This Row],[12.03.2025]],0)</f>
        <v>0</v>
      </c>
      <c r="AP1026" s="161"/>
      <c r="AQ1026" s="166">
        <f>IF(PMKAFAAPAYER[[#This Row],[ ]]="Payé",PMKAFAAPAYER[[#This Row],[19.03.2025]],0)</f>
        <v>0</v>
      </c>
      <c r="AR1026" s="161"/>
      <c r="AS1026" s="176">
        <f>IF(PMKAFAAPAYER[[#This Row],[ ]]="Payé",PMKAFAAPAYER[[#This Row],[26.03.2025]],0)</f>
        <v>0</v>
      </c>
      <c r="AT1026" s="17">
        <f t="shared" si="233"/>
        <v>0</v>
      </c>
      <c r="AU1026" s="162"/>
      <c r="AV1026" s="166">
        <f>IF(PMKAFAAPAYER[[#This Row],[ ]]="Payé",PMKAFAAPAYER[[#This Row],[02.04.2025]],0)</f>
        <v>0</v>
      </c>
      <c r="AW1026" s="161"/>
      <c r="AX1026" s="166">
        <f>IF(PMKAFAAPAYER[[#This Row],[ ]]="Payé",PMKAFAAPAYER[[#This Row],[09.04.2025]],0)</f>
        <v>0</v>
      </c>
      <c r="AY1026" s="161"/>
      <c r="AZ1026" s="166">
        <f>IF(PMKAFAAPAYER[[#This Row],[ ]]="Payé",PMKAFAAPAYER[[#This Row],[16.04.2025]],0)</f>
        <v>0</v>
      </c>
      <c r="BA1026" s="161"/>
      <c r="BB1026" s="166">
        <f>IF(PMKAFAAPAYER[[#This Row],[ ]]="Payé",PMKAFAAPAYER[[#This Row],[23.04.2025]],0)</f>
        <v>0</v>
      </c>
      <c r="BC1026" s="161"/>
      <c r="BD1026" s="176">
        <f>IF(PMKAFAAPAYER[[#This Row],[ ]]="Payé",PMKAFAAPAYER[[#This Row],[30.04.2025]],0)</f>
        <v>0</v>
      </c>
      <c r="BE1026" s="18">
        <f t="shared" si="234"/>
        <v>0</v>
      </c>
      <c r="BF1026" s="162"/>
      <c r="BG1026" s="166">
        <f>IF(PMKAFAAPAYER[[#This Row],[ ]]="Payé",PMKAFAAPAYER[[#This Row],[07.05.2025]],0)</f>
        <v>0</v>
      </c>
      <c r="BH1026" s="161"/>
      <c r="BI1026" s="166">
        <f>IF(PMKAFAAPAYER[[#This Row],[ ]]="Payé",PMKAFAAPAYER[[#This Row],[14.05.2025]],0)</f>
        <v>0</v>
      </c>
      <c r="BJ1026" s="161"/>
      <c r="BK1026" s="166">
        <f>IF(PMKAFAAPAYER[[#This Row],[ ]]="Payé",PMKAFAAPAYER[[#This Row],[21.05.2025]],0)</f>
        <v>0</v>
      </c>
      <c r="BL1026" s="161"/>
      <c r="BM1026" s="176">
        <f>IF(PMKAFAAPAYER[[#This Row],[ ]]="Payé",PMKAFAAPAYER[[#This Row],[28.05.2025]],0)</f>
        <v>0</v>
      </c>
      <c r="BN1026" s="17">
        <f t="shared" si="235"/>
        <v>0</v>
      </c>
      <c r="BO1026" s="162"/>
      <c r="BP1026" s="166">
        <f>IF(PMKAFAAPAYER[[#This Row],[ ]]="Payé",PMKAFAAPAYER[[#This Row],[04.06.2025]],0)</f>
        <v>0</v>
      </c>
      <c r="BQ1026" s="161"/>
      <c r="BR1026" s="166">
        <f>IF(PMKAFAAPAYER[[#This Row],[ ]]="Payé",PMKAFAAPAYER[[#This Row],[11.06.2025]],0)</f>
        <v>0</v>
      </c>
      <c r="BS1026" s="161"/>
      <c r="BT1026" s="166">
        <f>IF(PMKAFAAPAYER[[#This Row],[ ]]="Payé",PMKAFAAPAYER[[#This Row],[18.06.2025]],0)</f>
        <v>0</v>
      </c>
      <c r="BU1026" s="161"/>
      <c r="BV1026" s="176">
        <f>IF(PMKAFAAPAYER[[#This Row],[ ]]="Payé",PMKAFAAPAYER[[#This Row],[25.06.2025]],0)</f>
        <v>0</v>
      </c>
      <c r="BW1026" s="18">
        <f t="shared" si="236"/>
        <v>0</v>
      </c>
      <c r="BX1026" s="162"/>
      <c r="BY1026" s="166">
        <f>IF(PMKAFAAPAYER[[#This Row],[ ]]="Payé",PMKAFAAPAYER[[#This Row],[02.07.2025]],0)</f>
        <v>0</v>
      </c>
      <c r="BZ1026" s="161"/>
      <c r="CA1026" s="166">
        <f>IF(PMKAFAAPAYER[[#This Row],[ ]]="Payé",PMKAFAAPAYER[[#This Row],[09.07.2025]],0)</f>
        <v>0</v>
      </c>
      <c r="CB1026" s="161"/>
      <c r="CC1026" s="166">
        <f>IF(PMKAFAAPAYER[[#This Row],[ ]]="Payé",PMKAFAAPAYER[[#This Row],[16.07.2025]],0)</f>
        <v>0</v>
      </c>
      <c r="CD1026" s="161"/>
      <c r="CE1026" s="166">
        <f>IF(PMKAFAAPAYER[[#This Row],[ ]]="Payé",PMKAFAAPAYER[[#This Row],[23.07.2025]],0)</f>
        <v>0</v>
      </c>
      <c r="CF1026" s="161"/>
      <c r="CG1026" s="176">
        <f>IF(PMKAFAAPAYER[[#This Row],[ ]]="Payé",PMKAFAAPAYER[[#This Row],[30.07.2025]],0)</f>
        <v>0</v>
      </c>
      <c r="CH1026" s="17">
        <f t="shared" si="237"/>
        <v>0</v>
      </c>
      <c r="CI1026" s="162"/>
      <c r="CJ1026" s="166">
        <f>IF(PMKAFAAPAYER[[#This Row],[ ]]="Payé",PMKAFAAPAYER[[#This Row],[06.08.2025]],0)</f>
        <v>0</v>
      </c>
      <c r="CK1026" s="161"/>
      <c r="CL1026" s="166">
        <f>IF(PMKAFAAPAYER[[#This Row],[ ]]="Payé",PMKAFAAPAYER[[#This Row],[13.08.2025]],0)</f>
        <v>0</v>
      </c>
      <c r="CM1026" s="161"/>
      <c r="CN1026" s="166">
        <f>IF(PMKAFAAPAYER[[#This Row],[ ]]="Payé",PMKAFAAPAYER[[#This Row],[20.08.2025]],0)</f>
        <v>0</v>
      </c>
      <c r="CO1026" s="161"/>
      <c r="CP1026" s="176">
        <f>IF(PMKAFAAPAYER[[#This Row],[ ]]="Payé",PMKAFAAPAYER[[#This Row],[27.08.2025]],0)</f>
        <v>0</v>
      </c>
      <c r="CQ1026" s="18">
        <f t="shared" si="238"/>
        <v>0</v>
      </c>
      <c r="CR1026" s="162"/>
      <c r="CS1026" s="166">
        <f>IF(PMKAFAAPAYER[[#This Row],[ ]]="Payé",PMKAFAAPAYER[[#This Row],[03.09.2025]],0)</f>
        <v>0</v>
      </c>
      <c r="CT1026" s="161"/>
      <c r="CU1026" s="166">
        <f>IF(PMKAFAAPAYER[[#This Row],[ ]]="Payé",PMKAFAAPAYER[[#This Row],[10.09.2025]],0)</f>
        <v>0</v>
      </c>
      <c r="CV1026" s="161"/>
      <c r="CW1026" s="166">
        <f>IF(PMKAFAAPAYER[[#This Row],[ ]]="Payé",PMKAFAAPAYER[[#This Row],[17.09.2025]],0)</f>
        <v>0</v>
      </c>
      <c r="CX1026" s="161"/>
      <c r="CY1026" s="176">
        <f>IF(PMKAFAAPAYER[[#This Row],[ ]]="Payé",PMKAFAAPAYER[[#This Row],[24.09.2025]],0)</f>
        <v>0</v>
      </c>
      <c r="CZ1026" s="17">
        <f t="shared" si="239"/>
        <v>0</v>
      </c>
      <c r="DA1026" s="162"/>
      <c r="DB1026" s="166">
        <f>IF(PMKAFAAPAYER[[#This Row],[ ]]="Payé",PMKAFAAPAYER[[#This Row],[01.10.2025]],0)</f>
        <v>0</v>
      </c>
      <c r="DC1026" s="161"/>
      <c r="DD1026" s="166">
        <f>IF(PMKAFAAPAYER[[#This Row],[ ]]="Payé",PMKAFAAPAYER[[#This Row],[08.10.2025]],0)</f>
        <v>0</v>
      </c>
      <c r="DE1026" s="161"/>
      <c r="DF1026" s="166">
        <f>IF(PMKAFAAPAYER[[#This Row],[ ]]="Payé",PMKAFAAPAYER[[#This Row],[15.10.2025]],0)</f>
        <v>0</v>
      </c>
      <c r="DG1026" s="161"/>
      <c r="DH1026" s="166">
        <f>IF(PMKAFAAPAYER[[#This Row],[ ]]="Payé",PMKAFAAPAYER[[#This Row],[22.10.2025]],0)</f>
        <v>0</v>
      </c>
      <c r="DI1026" s="161"/>
      <c r="DJ1026" s="176">
        <f>IF(PMKAFAAPAYER[[#This Row],[ ]]="Payé",PMKAFAAPAYER[[#This Row],[29.10.2025]],0)</f>
        <v>0</v>
      </c>
      <c r="DK1026" s="18">
        <f t="shared" si="240"/>
        <v>0</v>
      </c>
      <c r="DL1026" s="162"/>
      <c r="DM1026" s="166">
        <f>IF(PMKAFAAPAYER[[#This Row],[ ]]="Payé",PMKAFAAPAYER[[#This Row],[05.11.2025]],0)</f>
        <v>0</v>
      </c>
      <c r="DN1026" s="161"/>
      <c r="DO1026" s="166">
        <f>IF(PMKAFAAPAYER[[#This Row],[ ]]="Payé",PMKAFAAPAYER[[#This Row],[12.11.2025]],0)</f>
        <v>0</v>
      </c>
      <c r="DP1026" s="161"/>
      <c r="DQ1026" s="166">
        <f>IF(PMKAFAAPAYER[[#This Row],[ ]]="Payé",PMKAFAAPAYER[[#This Row],[19.11.2025]],0)</f>
        <v>0</v>
      </c>
      <c r="DR1026" s="161"/>
      <c r="DS1026" s="176">
        <f>IF(PMKAFAAPAYER[[#This Row],[ ]]="Payé",PMKAFAAPAYER[[#This Row],[26.11.2025]],0)</f>
        <v>0</v>
      </c>
      <c r="DT1026" s="17">
        <f t="shared" si="241"/>
        <v>0</v>
      </c>
      <c r="DU1026" s="162"/>
      <c r="DV1026" s="166">
        <f>IF(PMKAFAAPAYER[[#This Row],[ ]]="Payé",PMKAFAAPAYER[[#This Row],[03.12.2025]],0)</f>
        <v>0</v>
      </c>
      <c r="DW1026" s="161"/>
      <c r="DX1026" s="166">
        <f>IF(PMKAFAAPAYER[[#This Row],[ ]]="Payé",PMKAFAAPAYER[[#This Row],[10.12.2025]],0)</f>
        <v>0</v>
      </c>
      <c r="DY1026" s="161"/>
      <c r="DZ1026" s="166">
        <f>IF(PMKAFAAPAYER[[#This Row],[ ]]="Payé",PMKAFAAPAYER[[#This Row],[17.12.2025]],0)</f>
        <v>0</v>
      </c>
      <c r="EA1026" s="161"/>
      <c r="EB1026" s="166">
        <f>IF(PMKAFAAPAYER[[#This Row],[ ]]="Payé",PMKAFAAPAYER[[#This Row],[24.12.2025]],0)</f>
        <v>0</v>
      </c>
      <c r="EC1026" s="161"/>
      <c r="ED1026" s="176">
        <f>IF(PMKAFAAPAYER[[#This Row],[ ]]="Payé",PMKAFAAPAYER[[#This Row],[31.12.2025]],0)</f>
        <v>0</v>
      </c>
      <c r="EE1026" s="18">
        <f t="shared" si="242"/>
        <v>0</v>
      </c>
      <c r="EF1026" s="11">
        <f t="shared" si="243"/>
        <v>0</v>
      </c>
      <c r="EG1026" s="16">
        <f>+PMKAFAAPAYER[[#This Row],[CHF]]-PMKAFAAPAYER[[#This Row],[T2025]]</f>
        <v>0</v>
      </c>
    </row>
    <row r="1027" spans="1:137" x14ac:dyDescent="0.3">
      <c r="A1027" s="9">
        <f t="shared" si="244"/>
        <v>1022</v>
      </c>
      <c r="B1027" s="250"/>
      <c r="C1027" s="251"/>
      <c r="D1027" s="252"/>
      <c r="E1027" s="253"/>
      <c r="F1027" s="265">
        <f t="shared" si="245"/>
        <v>0</v>
      </c>
      <c r="G1027" s="254"/>
      <c r="H1027" s="257"/>
      <c r="I1027" s="256"/>
      <c r="J1027" s="14"/>
      <c r="K1027" s="14"/>
      <c r="L1027" s="14"/>
      <c r="N1027" s="15"/>
      <c r="P1027" s="258"/>
      <c r="Q1027" s="259"/>
      <c r="R1027" s="260"/>
      <c r="S1027" s="166">
        <f>IF(PMKAFAAPAYER[[#This Row],[ ]]="Payé",PMKAFAAPAYER[[#This Row],[02.01.2025]],0)</f>
        <v>0</v>
      </c>
      <c r="T1027" s="234"/>
      <c r="U1027" s="166">
        <f>IF(PMKAFAAPAYER[[#This Row],[ ]]="Payé",PMKAFAAPAYER[[#This Row],[09.01.2025]],0)</f>
        <v>0</v>
      </c>
      <c r="V1027" s="234"/>
      <c r="W1027" s="166">
        <f>IF(PMKAFAAPAYER[[#This Row],[ ]]="Payé",PMKAFAAPAYER[[#This Row],[16.01.2025]],0)</f>
        <v>0</v>
      </c>
      <c r="X1027" s="234"/>
      <c r="Y1027" s="166">
        <f>IF(PMKAFAAPAYER[[#This Row],[ ]]="Payé",PMKAFAAPAYER[[#This Row],[23.01.2025]],0)</f>
        <v>0</v>
      </c>
      <c r="Z1027" s="234"/>
      <c r="AA1027" s="176">
        <f>IF(PMKAFAAPAYER[[#This Row],[ ]]="Payé",PMKAFAAPAYER[[#This Row],[30.01.2025]],0)</f>
        <v>0</v>
      </c>
      <c r="AB1027" s="32">
        <f t="shared" si="231"/>
        <v>0</v>
      </c>
      <c r="AC1027" s="234"/>
      <c r="AD1027" s="166">
        <f>IF(PMKAFAAPAYER[[#This Row],[ ]]="Payé",PMKAFAAPAYER[[#This Row],[06.02.2025]],0)</f>
        <v>0</v>
      </c>
      <c r="AE1027" s="234"/>
      <c r="AF1027" s="166">
        <f>IF(PMKAFAAPAYER[[#This Row],[ ]]="Payé",PMKAFAAPAYER[[#This Row],[13.02.2025]],0)</f>
        <v>0</v>
      </c>
      <c r="AG1027" s="234"/>
      <c r="AH1027" s="166">
        <f>IF(PMKAFAAPAYER[[#This Row],[ ]]="Payé",PMKAFAAPAYER[[#This Row],[20.02.2025]],0)</f>
        <v>0</v>
      </c>
      <c r="AI1027" s="234"/>
      <c r="AJ1027" s="176">
        <f>IF(PMKAFAAPAYER[[#This Row],[ ]]="Payé",PMKAFAAPAYER[[#This Row],[27.02.2025]],0)</f>
        <v>0</v>
      </c>
      <c r="AK1027" s="47">
        <f t="shared" si="232"/>
        <v>0</v>
      </c>
      <c r="AL1027" s="162"/>
      <c r="AM1027" s="166">
        <f>IF(PMKAFAAPAYER[[#This Row],[ ]]="Payé",PMKAFAAPAYER[[#This Row],[05.03.2025]],0)</f>
        <v>0</v>
      </c>
      <c r="AN1027" s="161"/>
      <c r="AO1027" s="166">
        <f>IF(PMKAFAAPAYER[[#This Row],[ ]]="Payé",PMKAFAAPAYER[[#This Row],[12.03.2025]],0)</f>
        <v>0</v>
      </c>
      <c r="AP1027" s="161"/>
      <c r="AQ1027" s="166">
        <f>IF(PMKAFAAPAYER[[#This Row],[ ]]="Payé",PMKAFAAPAYER[[#This Row],[19.03.2025]],0)</f>
        <v>0</v>
      </c>
      <c r="AR1027" s="161"/>
      <c r="AS1027" s="176">
        <f>IF(PMKAFAAPAYER[[#This Row],[ ]]="Payé",PMKAFAAPAYER[[#This Row],[26.03.2025]],0)</f>
        <v>0</v>
      </c>
      <c r="AT1027" s="17">
        <f t="shared" si="233"/>
        <v>0</v>
      </c>
      <c r="AU1027" s="162"/>
      <c r="AV1027" s="166">
        <f>IF(PMKAFAAPAYER[[#This Row],[ ]]="Payé",PMKAFAAPAYER[[#This Row],[02.04.2025]],0)</f>
        <v>0</v>
      </c>
      <c r="AW1027" s="161"/>
      <c r="AX1027" s="166">
        <f>IF(PMKAFAAPAYER[[#This Row],[ ]]="Payé",PMKAFAAPAYER[[#This Row],[09.04.2025]],0)</f>
        <v>0</v>
      </c>
      <c r="AY1027" s="161"/>
      <c r="AZ1027" s="166">
        <f>IF(PMKAFAAPAYER[[#This Row],[ ]]="Payé",PMKAFAAPAYER[[#This Row],[16.04.2025]],0)</f>
        <v>0</v>
      </c>
      <c r="BA1027" s="161"/>
      <c r="BB1027" s="166">
        <f>IF(PMKAFAAPAYER[[#This Row],[ ]]="Payé",PMKAFAAPAYER[[#This Row],[23.04.2025]],0)</f>
        <v>0</v>
      </c>
      <c r="BC1027" s="161"/>
      <c r="BD1027" s="176">
        <f>IF(PMKAFAAPAYER[[#This Row],[ ]]="Payé",PMKAFAAPAYER[[#This Row],[30.04.2025]],0)</f>
        <v>0</v>
      </c>
      <c r="BE1027" s="18">
        <f t="shared" si="234"/>
        <v>0</v>
      </c>
      <c r="BF1027" s="162"/>
      <c r="BG1027" s="166">
        <f>IF(PMKAFAAPAYER[[#This Row],[ ]]="Payé",PMKAFAAPAYER[[#This Row],[07.05.2025]],0)</f>
        <v>0</v>
      </c>
      <c r="BH1027" s="161"/>
      <c r="BI1027" s="166">
        <f>IF(PMKAFAAPAYER[[#This Row],[ ]]="Payé",PMKAFAAPAYER[[#This Row],[14.05.2025]],0)</f>
        <v>0</v>
      </c>
      <c r="BJ1027" s="161"/>
      <c r="BK1027" s="166">
        <f>IF(PMKAFAAPAYER[[#This Row],[ ]]="Payé",PMKAFAAPAYER[[#This Row],[21.05.2025]],0)</f>
        <v>0</v>
      </c>
      <c r="BL1027" s="161"/>
      <c r="BM1027" s="176">
        <f>IF(PMKAFAAPAYER[[#This Row],[ ]]="Payé",PMKAFAAPAYER[[#This Row],[28.05.2025]],0)</f>
        <v>0</v>
      </c>
      <c r="BN1027" s="17">
        <f t="shared" si="235"/>
        <v>0</v>
      </c>
      <c r="BO1027" s="162"/>
      <c r="BP1027" s="166">
        <f>IF(PMKAFAAPAYER[[#This Row],[ ]]="Payé",PMKAFAAPAYER[[#This Row],[04.06.2025]],0)</f>
        <v>0</v>
      </c>
      <c r="BQ1027" s="161"/>
      <c r="BR1027" s="166">
        <f>IF(PMKAFAAPAYER[[#This Row],[ ]]="Payé",PMKAFAAPAYER[[#This Row],[11.06.2025]],0)</f>
        <v>0</v>
      </c>
      <c r="BS1027" s="161"/>
      <c r="BT1027" s="166">
        <f>IF(PMKAFAAPAYER[[#This Row],[ ]]="Payé",PMKAFAAPAYER[[#This Row],[18.06.2025]],0)</f>
        <v>0</v>
      </c>
      <c r="BU1027" s="161"/>
      <c r="BV1027" s="176">
        <f>IF(PMKAFAAPAYER[[#This Row],[ ]]="Payé",PMKAFAAPAYER[[#This Row],[25.06.2025]],0)</f>
        <v>0</v>
      </c>
      <c r="BW1027" s="18">
        <f t="shared" si="236"/>
        <v>0</v>
      </c>
      <c r="BX1027" s="162"/>
      <c r="BY1027" s="166">
        <f>IF(PMKAFAAPAYER[[#This Row],[ ]]="Payé",PMKAFAAPAYER[[#This Row],[02.07.2025]],0)</f>
        <v>0</v>
      </c>
      <c r="BZ1027" s="161"/>
      <c r="CA1027" s="166">
        <f>IF(PMKAFAAPAYER[[#This Row],[ ]]="Payé",PMKAFAAPAYER[[#This Row],[09.07.2025]],0)</f>
        <v>0</v>
      </c>
      <c r="CB1027" s="161"/>
      <c r="CC1027" s="166">
        <f>IF(PMKAFAAPAYER[[#This Row],[ ]]="Payé",PMKAFAAPAYER[[#This Row],[16.07.2025]],0)</f>
        <v>0</v>
      </c>
      <c r="CD1027" s="161"/>
      <c r="CE1027" s="166">
        <f>IF(PMKAFAAPAYER[[#This Row],[ ]]="Payé",PMKAFAAPAYER[[#This Row],[23.07.2025]],0)</f>
        <v>0</v>
      </c>
      <c r="CF1027" s="161"/>
      <c r="CG1027" s="176">
        <f>IF(PMKAFAAPAYER[[#This Row],[ ]]="Payé",PMKAFAAPAYER[[#This Row],[30.07.2025]],0)</f>
        <v>0</v>
      </c>
      <c r="CH1027" s="17">
        <f t="shared" si="237"/>
        <v>0</v>
      </c>
      <c r="CI1027" s="162"/>
      <c r="CJ1027" s="166">
        <f>IF(PMKAFAAPAYER[[#This Row],[ ]]="Payé",PMKAFAAPAYER[[#This Row],[06.08.2025]],0)</f>
        <v>0</v>
      </c>
      <c r="CK1027" s="161"/>
      <c r="CL1027" s="166">
        <f>IF(PMKAFAAPAYER[[#This Row],[ ]]="Payé",PMKAFAAPAYER[[#This Row],[13.08.2025]],0)</f>
        <v>0</v>
      </c>
      <c r="CM1027" s="161"/>
      <c r="CN1027" s="166">
        <f>IF(PMKAFAAPAYER[[#This Row],[ ]]="Payé",PMKAFAAPAYER[[#This Row],[20.08.2025]],0)</f>
        <v>0</v>
      </c>
      <c r="CO1027" s="161"/>
      <c r="CP1027" s="176">
        <f>IF(PMKAFAAPAYER[[#This Row],[ ]]="Payé",PMKAFAAPAYER[[#This Row],[27.08.2025]],0)</f>
        <v>0</v>
      </c>
      <c r="CQ1027" s="18">
        <f t="shared" si="238"/>
        <v>0</v>
      </c>
      <c r="CR1027" s="162"/>
      <c r="CS1027" s="166">
        <f>IF(PMKAFAAPAYER[[#This Row],[ ]]="Payé",PMKAFAAPAYER[[#This Row],[03.09.2025]],0)</f>
        <v>0</v>
      </c>
      <c r="CT1027" s="161"/>
      <c r="CU1027" s="166">
        <f>IF(PMKAFAAPAYER[[#This Row],[ ]]="Payé",PMKAFAAPAYER[[#This Row],[10.09.2025]],0)</f>
        <v>0</v>
      </c>
      <c r="CV1027" s="161"/>
      <c r="CW1027" s="166">
        <f>IF(PMKAFAAPAYER[[#This Row],[ ]]="Payé",PMKAFAAPAYER[[#This Row],[17.09.2025]],0)</f>
        <v>0</v>
      </c>
      <c r="CX1027" s="161"/>
      <c r="CY1027" s="176">
        <f>IF(PMKAFAAPAYER[[#This Row],[ ]]="Payé",PMKAFAAPAYER[[#This Row],[24.09.2025]],0)</f>
        <v>0</v>
      </c>
      <c r="CZ1027" s="17">
        <f t="shared" si="239"/>
        <v>0</v>
      </c>
      <c r="DA1027" s="162"/>
      <c r="DB1027" s="166">
        <f>IF(PMKAFAAPAYER[[#This Row],[ ]]="Payé",PMKAFAAPAYER[[#This Row],[01.10.2025]],0)</f>
        <v>0</v>
      </c>
      <c r="DC1027" s="161"/>
      <c r="DD1027" s="166">
        <f>IF(PMKAFAAPAYER[[#This Row],[ ]]="Payé",PMKAFAAPAYER[[#This Row],[08.10.2025]],0)</f>
        <v>0</v>
      </c>
      <c r="DE1027" s="161"/>
      <c r="DF1027" s="166">
        <f>IF(PMKAFAAPAYER[[#This Row],[ ]]="Payé",PMKAFAAPAYER[[#This Row],[15.10.2025]],0)</f>
        <v>0</v>
      </c>
      <c r="DG1027" s="161"/>
      <c r="DH1027" s="166">
        <f>IF(PMKAFAAPAYER[[#This Row],[ ]]="Payé",PMKAFAAPAYER[[#This Row],[22.10.2025]],0)</f>
        <v>0</v>
      </c>
      <c r="DI1027" s="161"/>
      <c r="DJ1027" s="176">
        <f>IF(PMKAFAAPAYER[[#This Row],[ ]]="Payé",PMKAFAAPAYER[[#This Row],[29.10.2025]],0)</f>
        <v>0</v>
      </c>
      <c r="DK1027" s="18">
        <f t="shared" si="240"/>
        <v>0</v>
      </c>
      <c r="DL1027" s="162"/>
      <c r="DM1027" s="166">
        <f>IF(PMKAFAAPAYER[[#This Row],[ ]]="Payé",PMKAFAAPAYER[[#This Row],[05.11.2025]],0)</f>
        <v>0</v>
      </c>
      <c r="DN1027" s="161"/>
      <c r="DO1027" s="166">
        <f>IF(PMKAFAAPAYER[[#This Row],[ ]]="Payé",PMKAFAAPAYER[[#This Row],[12.11.2025]],0)</f>
        <v>0</v>
      </c>
      <c r="DP1027" s="161"/>
      <c r="DQ1027" s="166">
        <f>IF(PMKAFAAPAYER[[#This Row],[ ]]="Payé",PMKAFAAPAYER[[#This Row],[19.11.2025]],0)</f>
        <v>0</v>
      </c>
      <c r="DR1027" s="161"/>
      <c r="DS1027" s="176">
        <f>IF(PMKAFAAPAYER[[#This Row],[ ]]="Payé",PMKAFAAPAYER[[#This Row],[26.11.2025]],0)</f>
        <v>0</v>
      </c>
      <c r="DT1027" s="17">
        <f t="shared" si="241"/>
        <v>0</v>
      </c>
      <c r="DU1027" s="162"/>
      <c r="DV1027" s="166">
        <f>IF(PMKAFAAPAYER[[#This Row],[ ]]="Payé",PMKAFAAPAYER[[#This Row],[03.12.2025]],0)</f>
        <v>0</v>
      </c>
      <c r="DW1027" s="161"/>
      <c r="DX1027" s="166">
        <f>IF(PMKAFAAPAYER[[#This Row],[ ]]="Payé",PMKAFAAPAYER[[#This Row],[10.12.2025]],0)</f>
        <v>0</v>
      </c>
      <c r="DY1027" s="161"/>
      <c r="DZ1027" s="166">
        <f>IF(PMKAFAAPAYER[[#This Row],[ ]]="Payé",PMKAFAAPAYER[[#This Row],[17.12.2025]],0)</f>
        <v>0</v>
      </c>
      <c r="EA1027" s="161"/>
      <c r="EB1027" s="166">
        <f>IF(PMKAFAAPAYER[[#This Row],[ ]]="Payé",PMKAFAAPAYER[[#This Row],[24.12.2025]],0)</f>
        <v>0</v>
      </c>
      <c r="EC1027" s="161"/>
      <c r="ED1027" s="176">
        <f>IF(PMKAFAAPAYER[[#This Row],[ ]]="Payé",PMKAFAAPAYER[[#This Row],[31.12.2025]],0)</f>
        <v>0</v>
      </c>
      <c r="EE1027" s="18">
        <f t="shared" si="242"/>
        <v>0</v>
      </c>
      <c r="EF1027" s="11">
        <f t="shared" si="243"/>
        <v>0</v>
      </c>
      <c r="EG1027" s="16">
        <f>+PMKAFAAPAYER[[#This Row],[CHF]]-PMKAFAAPAYER[[#This Row],[T2025]]</f>
        <v>0</v>
      </c>
    </row>
    <row r="1028" spans="1:137" x14ac:dyDescent="0.3">
      <c r="A1028" s="9">
        <f t="shared" si="244"/>
        <v>1023</v>
      </c>
      <c r="B1028" s="250"/>
      <c r="C1028" s="251"/>
      <c r="D1028" s="252"/>
      <c r="E1028" s="253"/>
      <c r="F1028" s="265">
        <f t="shared" si="245"/>
        <v>0</v>
      </c>
      <c r="G1028" s="254"/>
      <c r="H1028" s="257"/>
      <c r="I1028" s="256"/>
      <c r="J1028" s="14"/>
      <c r="K1028" s="14"/>
      <c r="L1028" s="14"/>
      <c r="N1028" s="15"/>
      <c r="P1028" s="258"/>
      <c r="Q1028" s="259"/>
      <c r="R1028" s="260"/>
      <c r="S1028" s="166">
        <f>IF(PMKAFAAPAYER[[#This Row],[ ]]="Payé",PMKAFAAPAYER[[#This Row],[02.01.2025]],0)</f>
        <v>0</v>
      </c>
      <c r="T1028" s="234"/>
      <c r="U1028" s="166">
        <f>IF(PMKAFAAPAYER[[#This Row],[ ]]="Payé",PMKAFAAPAYER[[#This Row],[09.01.2025]],0)</f>
        <v>0</v>
      </c>
      <c r="V1028" s="234"/>
      <c r="W1028" s="166">
        <f>IF(PMKAFAAPAYER[[#This Row],[ ]]="Payé",PMKAFAAPAYER[[#This Row],[16.01.2025]],0)</f>
        <v>0</v>
      </c>
      <c r="X1028" s="234"/>
      <c r="Y1028" s="166">
        <f>IF(PMKAFAAPAYER[[#This Row],[ ]]="Payé",PMKAFAAPAYER[[#This Row],[23.01.2025]],0)</f>
        <v>0</v>
      </c>
      <c r="Z1028" s="234"/>
      <c r="AA1028" s="176">
        <f>IF(PMKAFAAPAYER[[#This Row],[ ]]="Payé",PMKAFAAPAYER[[#This Row],[30.01.2025]],0)</f>
        <v>0</v>
      </c>
      <c r="AB1028" s="32">
        <f t="shared" si="231"/>
        <v>0</v>
      </c>
      <c r="AC1028" s="234"/>
      <c r="AD1028" s="166">
        <f>IF(PMKAFAAPAYER[[#This Row],[ ]]="Payé",PMKAFAAPAYER[[#This Row],[06.02.2025]],0)</f>
        <v>0</v>
      </c>
      <c r="AE1028" s="234"/>
      <c r="AF1028" s="166">
        <f>IF(PMKAFAAPAYER[[#This Row],[ ]]="Payé",PMKAFAAPAYER[[#This Row],[13.02.2025]],0)</f>
        <v>0</v>
      </c>
      <c r="AG1028" s="234"/>
      <c r="AH1028" s="166">
        <f>IF(PMKAFAAPAYER[[#This Row],[ ]]="Payé",PMKAFAAPAYER[[#This Row],[20.02.2025]],0)</f>
        <v>0</v>
      </c>
      <c r="AI1028" s="234"/>
      <c r="AJ1028" s="176">
        <f>IF(PMKAFAAPAYER[[#This Row],[ ]]="Payé",PMKAFAAPAYER[[#This Row],[27.02.2025]],0)</f>
        <v>0</v>
      </c>
      <c r="AK1028" s="47">
        <f t="shared" si="232"/>
        <v>0</v>
      </c>
      <c r="AL1028" s="162"/>
      <c r="AM1028" s="166">
        <f>IF(PMKAFAAPAYER[[#This Row],[ ]]="Payé",PMKAFAAPAYER[[#This Row],[05.03.2025]],0)</f>
        <v>0</v>
      </c>
      <c r="AN1028" s="161"/>
      <c r="AO1028" s="166">
        <f>IF(PMKAFAAPAYER[[#This Row],[ ]]="Payé",PMKAFAAPAYER[[#This Row],[12.03.2025]],0)</f>
        <v>0</v>
      </c>
      <c r="AP1028" s="161"/>
      <c r="AQ1028" s="166">
        <f>IF(PMKAFAAPAYER[[#This Row],[ ]]="Payé",PMKAFAAPAYER[[#This Row],[19.03.2025]],0)</f>
        <v>0</v>
      </c>
      <c r="AR1028" s="161"/>
      <c r="AS1028" s="176">
        <f>IF(PMKAFAAPAYER[[#This Row],[ ]]="Payé",PMKAFAAPAYER[[#This Row],[26.03.2025]],0)</f>
        <v>0</v>
      </c>
      <c r="AT1028" s="17">
        <f t="shared" si="233"/>
        <v>0</v>
      </c>
      <c r="AU1028" s="162"/>
      <c r="AV1028" s="166">
        <f>IF(PMKAFAAPAYER[[#This Row],[ ]]="Payé",PMKAFAAPAYER[[#This Row],[02.04.2025]],0)</f>
        <v>0</v>
      </c>
      <c r="AW1028" s="161"/>
      <c r="AX1028" s="166">
        <f>IF(PMKAFAAPAYER[[#This Row],[ ]]="Payé",PMKAFAAPAYER[[#This Row],[09.04.2025]],0)</f>
        <v>0</v>
      </c>
      <c r="AY1028" s="161"/>
      <c r="AZ1028" s="166">
        <f>IF(PMKAFAAPAYER[[#This Row],[ ]]="Payé",PMKAFAAPAYER[[#This Row],[16.04.2025]],0)</f>
        <v>0</v>
      </c>
      <c r="BA1028" s="161"/>
      <c r="BB1028" s="166">
        <f>IF(PMKAFAAPAYER[[#This Row],[ ]]="Payé",PMKAFAAPAYER[[#This Row],[23.04.2025]],0)</f>
        <v>0</v>
      </c>
      <c r="BC1028" s="161"/>
      <c r="BD1028" s="176">
        <f>IF(PMKAFAAPAYER[[#This Row],[ ]]="Payé",PMKAFAAPAYER[[#This Row],[30.04.2025]],0)</f>
        <v>0</v>
      </c>
      <c r="BE1028" s="18">
        <f t="shared" si="234"/>
        <v>0</v>
      </c>
      <c r="BF1028" s="162"/>
      <c r="BG1028" s="166">
        <f>IF(PMKAFAAPAYER[[#This Row],[ ]]="Payé",PMKAFAAPAYER[[#This Row],[07.05.2025]],0)</f>
        <v>0</v>
      </c>
      <c r="BH1028" s="161"/>
      <c r="BI1028" s="166">
        <f>IF(PMKAFAAPAYER[[#This Row],[ ]]="Payé",PMKAFAAPAYER[[#This Row],[14.05.2025]],0)</f>
        <v>0</v>
      </c>
      <c r="BJ1028" s="161"/>
      <c r="BK1028" s="166">
        <f>IF(PMKAFAAPAYER[[#This Row],[ ]]="Payé",PMKAFAAPAYER[[#This Row],[21.05.2025]],0)</f>
        <v>0</v>
      </c>
      <c r="BL1028" s="161"/>
      <c r="BM1028" s="176">
        <f>IF(PMKAFAAPAYER[[#This Row],[ ]]="Payé",PMKAFAAPAYER[[#This Row],[28.05.2025]],0)</f>
        <v>0</v>
      </c>
      <c r="BN1028" s="17">
        <f t="shared" si="235"/>
        <v>0</v>
      </c>
      <c r="BO1028" s="162"/>
      <c r="BP1028" s="166">
        <f>IF(PMKAFAAPAYER[[#This Row],[ ]]="Payé",PMKAFAAPAYER[[#This Row],[04.06.2025]],0)</f>
        <v>0</v>
      </c>
      <c r="BQ1028" s="161"/>
      <c r="BR1028" s="166">
        <f>IF(PMKAFAAPAYER[[#This Row],[ ]]="Payé",PMKAFAAPAYER[[#This Row],[11.06.2025]],0)</f>
        <v>0</v>
      </c>
      <c r="BS1028" s="161"/>
      <c r="BT1028" s="166">
        <f>IF(PMKAFAAPAYER[[#This Row],[ ]]="Payé",PMKAFAAPAYER[[#This Row],[18.06.2025]],0)</f>
        <v>0</v>
      </c>
      <c r="BU1028" s="161"/>
      <c r="BV1028" s="176">
        <f>IF(PMKAFAAPAYER[[#This Row],[ ]]="Payé",PMKAFAAPAYER[[#This Row],[25.06.2025]],0)</f>
        <v>0</v>
      </c>
      <c r="BW1028" s="18">
        <f t="shared" si="236"/>
        <v>0</v>
      </c>
      <c r="BX1028" s="162"/>
      <c r="BY1028" s="166">
        <f>IF(PMKAFAAPAYER[[#This Row],[ ]]="Payé",PMKAFAAPAYER[[#This Row],[02.07.2025]],0)</f>
        <v>0</v>
      </c>
      <c r="BZ1028" s="161"/>
      <c r="CA1028" s="166">
        <f>IF(PMKAFAAPAYER[[#This Row],[ ]]="Payé",PMKAFAAPAYER[[#This Row],[09.07.2025]],0)</f>
        <v>0</v>
      </c>
      <c r="CB1028" s="161"/>
      <c r="CC1028" s="166">
        <f>IF(PMKAFAAPAYER[[#This Row],[ ]]="Payé",PMKAFAAPAYER[[#This Row],[16.07.2025]],0)</f>
        <v>0</v>
      </c>
      <c r="CD1028" s="161"/>
      <c r="CE1028" s="166">
        <f>IF(PMKAFAAPAYER[[#This Row],[ ]]="Payé",PMKAFAAPAYER[[#This Row],[23.07.2025]],0)</f>
        <v>0</v>
      </c>
      <c r="CF1028" s="161"/>
      <c r="CG1028" s="176">
        <f>IF(PMKAFAAPAYER[[#This Row],[ ]]="Payé",PMKAFAAPAYER[[#This Row],[30.07.2025]],0)</f>
        <v>0</v>
      </c>
      <c r="CH1028" s="17">
        <f t="shared" si="237"/>
        <v>0</v>
      </c>
      <c r="CI1028" s="162"/>
      <c r="CJ1028" s="166">
        <f>IF(PMKAFAAPAYER[[#This Row],[ ]]="Payé",PMKAFAAPAYER[[#This Row],[06.08.2025]],0)</f>
        <v>0</v>
      </c>
      <c r="CK1028" s="161"/>
      <c r="CL1028" s="166">
        <f>IF(PMKAFAAPAYER[[#This Row],[ ]]="Payé",PMKAFAAPAYER[[#This Row],[13.08.2025]],0)</f>
        <v>0</v>
      </c>
      <c r="CM1028" s="161"/>
      <c r="CN1028" s="166">
        <f>IF(PMKAFAAPAYER[[#This Row],[ ]]="Payé",PMKAFAAPAYER[[#This Row],[20.08.2025]],0)</f>
        <v>0</v>
      </c>
      <c r="CO1028" s="161"/>
      <c r="CP1028" s="176">
        <f>IF(PMKAFAAPAYER[[#This Row],[ ]]="Payé",PMKAFAAPAYER[[#This Row],[27.08.2025]],0)</f>
        <v>0</v>
      </c>
      <c r="CQ1028" s="18">
        <f t="shared" si="238"/>
        <v>0</v>
      </c>
      <c r="CR1028" s="162"/>
      <c r="CS1028" s="166">
        <f>IF(PMKAFAAPAYER[[#This Row],[ ]]="Payé",PMKAFAAPAYER[[#This Row],[03.09.2025]],0)</f>
        <v>0</v>
      </c>
      <c r="CT1028" s="161"/>
      <c r="CU1028" s="166">
        <f>IF(PMKAFAAPAYER[[#This Row],[ ]]="Payé",PMKAFAAPAYER[[#This Row],[10.09.2025]],0)</f>
        <v>0</v>
      </c>
      <c r="CV1028" s="161"/>
      <c r="CW1028" s="166">
        <f>IF(PMKAFAAPAYER[[#This Row],[ ]]="Payé",PMKAFAAPAYER[[#This Row],[17.09.2025]],0)</f>
        <v>0</v>
      </c>
      <c r="CX1028" s="161"/>
      <c r="CY1028" s="176">
        <f>IF(PMKAFAAPAYER[[#This Row],[ ]]="Payé",PMKAFAAPAYER[[#This Row],[24.09.2025]],0)</f>
        <v>0</v>
      </c>
      <c r="CZ1028" s="17">
        <f t="shared" si="239"/>
        <v>0</v>
      </c>
      <c r="DA1028" s="162"/>
      <c r="DB1028" s="166">
        <f>IF(PMKAFAAPAYER[[#This Row],[ ]]="Payé",PMKAFAAPAYER[[#This Row],[01.10.2025]],0)</f>
        <v>0</v>
      </c>
      <c r="DC1028" s="161"/>
      <c r="DD1028" s="166">
        <f>IF(PMKAFAAPAYER[[#This Row],[ ]]="Payé",PMKAFAAPAYER[[#This Row],[08.10.2025]],0)</f>
        <v>0</v>
      </c>
      <c r="DE1028" s="161"/>
      <c r="DF1028" s="166">
        <f>IF(PMKAFAAPAYER[[#This Row],[ ]]="Payé",PMKAFAAPAYER[[#This Row],[15.10.2025]],0)</f>
        <v>0</v>
      </c>
      <c r="DG1028" s="161"/>
      <c r="DH1028" s="166">
        <f>IF(PMKAFAAPAYER[[#This Row],[ ]]="Payé",PMKAFAAPAYER[[#This Row],[22.10.2025]],0)</f>
        <v>0</v>
      </c>
      <c r="DI1028" s="161"/>
      <c r="DJ1028" s="176">
        <f>IF(PMKAFAAPAYER[[#This Row],[ ]]="Payé",PMKAFAAPAYER[[#This Row],[29.10.2025]],0)</f>
        <v>0</v>
      </c>
      <c r="DK1028" s="18">
        <f t="shared" si="240"/>
        <v>0</v>
      </c>
      <c r="DL1028" s="162"/>
      <c r="DM1028" s="166">
        <f>IF(PMKAFAAPAYER[[#This Row],[ ]]="Payé",PMKAFAAPAYER[[#This Row],[05.11.2025]],0)</f>
        <v>0</v>
      </c>
      <c r="DN1028" s="161"/>
      <c r="DO1028" s="166">
        <f>IF(PMKAFAAPAYER[[#This Row],[ ]]="Payé",PMKAFAAPAYER[[#This Row],[12.11.2025]],0)</f>
        <v>0</v>
      </c>
      <c r="DP1028" s="161"/>
      <c r="DQ1028" s="166">
        <f>IF(PMKAFAAPAYER[[#This Row],[ ]]="Payé",PMKAFAAPAYER[[#This Row],[19.11.2025]],0)</f>
        <v>0</v>
      </c>
      <c r="DR1028" s="161"/>
      <c r="DS1028" s="176">
        <f>IF(PMKAFAAPAYER[[#This Row],[ ]]="Payé",PMKAFAAPAYER[[#This Row],[26.11.2025]],0)</f>
        <v>0</v>
      </c>
      <c r="DT1028" s="17">
        <f t="shared" si="241"/>
        <v>0</v>
      </c>
      <c r="DU1028" s="162"/>
      <c r="DV1028" s="166">
        <f>IF(PMKAFAAPAYER[[#This Row],[ ]]="Payé",PMKAFAAPAYER[[#This Row],[03.12.2025]],0)</f>
        <v>0</v>
      </c>
      <c r="DW1028" s="161"/>
      <c r="DX1028" s="166">
        <f>IF(PMKAFAAPAYER[[#This Row],[ ]]="Payé",PMKAFAAPAYER[[#This Row],[10.12.2025]],0)</f>
        <v>0</v>
      </c>
      <c r="DY1028" s="161"/>
      <c r="DZ1028" s="166">
        <f>IF(PMKAFAAPAYER[[#This Row],[ ]]="Payé",PMKAFAAPAYER[[#This Row],[17.12.2025]],0)</f>
        <v>0</v>
      </c>
      <c r="EA1028" s="161"/>
      <c r="EB1028" s="166">
        <f>IF(PMKAFAAPAYER[[#This Row],[ ]]="Payé",PMKAFAAPAYER[[#This Row],[24.12.2025]],0)</f>
        <v>0</v>
      </c>
      <c r="EC1028" s="161"/>
      <c r="ED1028" s="176">
        <f>IF(PMKAFAAPAYER[[#This Row],[ ]]="Payé",PMKAFAAPAYER[[#This Row],[31.12.2025]],0)</f>
        <v>0</v>
      </c>
      <c r="EE1028" s="18">
        <f t="shared" si="242"/>
        <v>0</v>
      </c>
      <c r="EF1028" s="11">
        <f t="shared" si="243"/>
        <v>0</v>
      </c>
      <c r="EG1028" s="16">
        <f>+PMKAFAAPAYER[[#This Row],[CHF]]-PMKAFAAPAYER[[#This Row],[T2025]]</f>
        <v>0</v>
      </c>
    </row>
    <row r="1029" spans="1:137" x14ac:dyDescent="0.3">
      <c r="A1029" s="9">
        <f t="shared" si="244"/>
        <v>1024</v>
      </c>
      <c r="B1029" s="250"/>
      <c r="C1029" s="251"/>
      <c r="D1029" s="252"/>
      <c r="E1029" s="253"/>
      <c r="F1029" s="265">
        <f t="shared" si="245"/>
        <v>0</v>
      </c>
      <c r="G1029" s="254"/>
      <c r="H1029" s="257"/>
      <c r="I1029" s="256"/>
      <c r="J1029" s="14"/>
      <c r="K1029" s="14"/>
      <c r="L1029" s="14"/>
      <c r="N1029" s="15"/>
      <c r="P1029" s="258"/>
      <c r="Q1029" s="259"/>
      <c r="R1029" s="260"/>
      <c r="S1029" s="166">
        <f>IF(PMKAFAAPAYER[[#This Row],[ ]]="Payé",PMKAFAAPAYER[[#This Row],[02.01.2025]],0)</f>
        <v>0</v>
      </c>
      <c r="T1029" s="234"/>
      <c r="U1029" s="166">
        <f>IF(PMKAFAAPAYER[[#This Row],[ ]]="Payé",PMKAFAAPAYER[[#This Row],[09.01.2025]],0)</f>
        <v>0</v>
      </c>
      <c r="V1029" s="234"/>
      <c r="W1029" s="166">
        <f>IF(PMKAFAAPAYER[[#This Row],[ ]]="Payé",PMKAFAAPAYER[[#This Row],[16.01.2025]],0)</f>
        <v>0</v>
      </c>
      <c r="X1029" s="234"/>
      <c r="Y1029" s="166">
        <f>IF(PMKAFAAPAYER[[#This Row],[ ]]="Payé",PMKAFAAPAYER[[#This Row],[23.01.2025]],0)</f>
        <v>0</v>
      </c>
      <c r="Z1029" s="234"/>
      <c r="AA1029" s="176">
        <f>IF(PMKAFAAPAYER[[#This Row],[ ]]="Payé",PMKAFAAPAYER[[#This Row],[30.01.2025]],0)</f>
        <v>0</v>
      </c>
      <c r="AB1029" s="32">
        <f t="shared" si="231"/>
        <v>0</v>
      </c>
      <c r="AC1029" s="234"/>
      <c r="AD1029" s="166">
        <f>IF(PMKAFAAPAYER[[#This Row],[ ]]="Payé",PMKAFAAPAYER[[#This Row],[06.02.2025]],0)</f>
        <v>0</v>
      </c>
      <c r="AE1029" s="234"/>
      <c r="AF1029" s="166">
        <f>IF(PMKAFAAPAYER[[#This Row],[ ]]="Payé",PMKAFAAPAYER[[#This Row],[13.02.2025]],0)</f>
        <v>0</v>
      </c>
      <c r="AG1029" s="234"/>
      <c r="AH1029" s="166">
        <f>IF(PMKAFAAPAYER[[#This Row],[ ]]="Payé",PMKAFAAPAYER[[#This Row],[20.02.2025]],0)</f>
        <v>0</v>
      </c>
      <c r="AI1029" s="234"/>
      <c r="AJ1029" s="176">
        <f>IF(PMKAFAAPAYER[[#This Row],[ ]]="Payé",PMKAFAAPAYER[[#This Row],[27.02.2025]],0)</f>
        <v>0</v>
      </c>
      <c r="AK1029" s="47">
        <f t="shared" si="232"/>
        <v>0</v>
      </c>
      <c r="AL1029" s="162"/>
      <c r="AM1029" s="166">
        <f>IF(PMKAFAAPAYER[[#This Row],[ ]]="Payé",PMKAFAAPAYER[[#This Row],[05.03.2025]],0)</f>
        <v>0</v>
      </c>
      <c r="AN1029" s="161"/>
      <c r="AO1029" s="166">
        <f>IF(PMKAFAAPAYER[[#This Row],[ ]]="Payé",PMKAFAAPAYER[[#This Row],[12.03.2025]],0)</f>
        <v>0</v>
      </c>
      <c r="AP1029" s="161"/>
      <c r="AQ1029" s="166">
        <f>IF(PMKAFAAPAYER[[#This Row],[ ]]="Payé",PMKAFAAPAYER[[#This Row],[19.03.2025]],0)</f>
        <v>0</v>
      </c>
      <c r="AR1029" s="161"/>
      <c r="AS1029" s="176">
        <f>IF(PMKAFAAPAYER[[#This Row],[ ]]="Payé",PMKAFAAPAYER[[#This Row],[26.03.2025]],0)</f>
        <v>0</v>
      </c>
      <c r="AT1029" s="17">
        <f t="shared" si="233"/>
        <v>0</v>
      </c>
      <c r="AU1029" s="162"/>
      <c r="AV1029" s="166">
        <f>IF(PMKAFAAPAYER[[#This Row],[ ]]="Payé",PMKAFAAPAYER[[#This Row],[02.04.2025]],0)</f>
        <v>0</v>
      </c>
      <c r="AW1029" s="161"/>
      <c r="AX1029" s="166">
        <f>IF(PMKAFAAPAYER[[#This Row],[ ]]="Payé",PMKAFAAPAYER[[#This Row],[09.04.2025]],0)</f>
        <v>0</v>
      </c>
      <c r="AY1029" s="161"/>
      <c r="AZ1029" s="166">
        <f>IF(PMKAFAAPAYER[[#This Row],[ ]]="Payé",PMKAFAAPAYER[[#This Row],[16.04.2025]],0)</f>
        <v>0</v>
      </c>
      <c r="BA1029" s="161"/>
      <c r="BB1029" s="166">
        <f>IF(PMKAFAAPAYER[[#This Row],[ ]]="Payé",PMKAFAAPAYER[[#This Row],[23.04.2025]],0)</f>
        <v>0</v>
      </c>
      <c r="BC1029" s="161"/>
      <c r="BD1029" s="176">
        <f>IF(PMKAFAAPAYER[[#This Row],[ ]]="Payé",PMKAFAAPAYER[[#This Row],[30.04.2025]],0)</f>
        <v>0</v>
      </c>
      <c r="BE1029" s="18">
        <f t="shared" si="234"/>
        <v>0</v>
      </c>
      <c r="BF1029" s="162"/>
      <c r="BG1029" s="166">
        <f>IF(PMKAFAAPAYER[[#This Row],[ ]]="Payé",PMKAFAAPAYER[[#This Row],[07.05.2025]],0)</f>
        <v>0</v>
      </c>
      <c r="BH1029" s="161"/>
      <c r="BI1029" s="166">
        <f>IF(PMKAFAAPAYER[[#This Row],[ ]]="Payé",PMKAFAAPAYER[[#This Row],[14.05.2025]],0)</f>
        <v>0</v>
      </c>
      <c r="BJ1029" s="161"/>
      <c r="BK1029" s="166">
        <f>IF(PMKAFAAPAYER[[#This Row],[ ]]="Payé",PMKAFAAPAYER[[#This Row],[21.05.2025]],0)</f>
        <v>0</v>
      </c>
      <c r="BL1029" s="161"/>
      <c r="BM1029" s="176">
        <f>IF(PMKAFAAPAYER[[#This Row],[ ]]="Payé",PMKAFAAPAYER[[#This Row],[28.05.2025]],0)</f>
        <v>0</v>
      </c>
      <c r="BN1029" s="17">
        <f t="shared" si="235"/>
        <v>0</v>
      </c>
      <c r="BO1029" s="162"/>
      <c r="BP1029" s="166">
        <f>IF(PMKAFAAPAYER[[#This Row],[ ]]="Payé",PMKAFAAPAYER[[#This Row],[04.06.2025]],0)</f>
        <v>0</v>
      </c>
      <c r="BQ1029" s="161"/>
      <c r="BR1029" s="166">
        <f>IF(PMKAFAAPAYER[[#This Row],[ ]]="Payé",PMKAFAAPAYER[[#This Row],[11.06.2025]],0)</f>
        <v>0</v>
      </c>
      <c r="BS1029" s="161"/>
      <c r="BT1029" s="166">
        <f>IF(PMKAFAAPAYER[[#This Row],[ ]]="Payé",PMKAFAAPAYER[[#This Row],[18.06.2025]],0)</f>
        <v>0</v>
      </c>
      <c r="BU1029" s="161"/>
      <c r="BV1029" s="176">
        <f>IF(PMKAFAAPAYER[[#This Row],[ ]]="Payé",PMKAFAAPAYER[[#This Row],[25.06.2025]],0)</f>
        <v>0</v>
      </c>
      <c r="BW1029" s="18">
        <f t="shared" si="236"/>
        <v>0</v>
      </c>
      <c r="BX1029" s="162"/>
      <c r="BY1029" s="166">
        <f>IF(PMKAFAAPAYER[[#This Row],[ ]]="Payé",PMKAFAAPAYER[[#This Row],[02.07.2025]],0)</f>
        <v>0</v>
      </c>
      <c r="BZ1029" s="161"/>
      <c r="CA1029" s="166">
        <f>IF(PMKAFAAPAYER[[#This Row],[ ]]="Payé",PMKAFAAPAYER[[#This Row],[09.07.2025]],0)</f>
        <v>0</v>
      </c>
      <c r="CB1029" s="161"/>
      <c r="CC1029" s="166">
        <f>IF(PMKAFAAPAYER[[#This Row],[ ]]="Payé",PMKAFAAPAYER[[#This Row],[16.07.2025]],0)</f>
        <v>0</v>
      </c>
      <c r="CD1029" s="161"/>
      <c r="CE1029" s="166">
        <f>IF(PMKAFAAPAYER[[#This Row],[ ]]="Payé",PMKAFAAPAYER[[#This Row],[23.07.2025]],0)</f>
        <v>0</v>
      </c>
      <c r="CF1029" s="161"/>
      <c r="CG1029" s="176">
        <f>IF(PMKAFAAPAYER[[#This Row],[ ]]="Payé",PMKAFAAPAYER[[#This Row],[30.07.2025]],0)</f>
        <v>0</v>
      </c>
      <c r="CH1029" s="17">
        <f t="shared" si="237"/>
        <v>0</v>
      </c>
      <c r="CI1029" s="162"/>
      <c r="CJ1029" s="166">
        <f>IF(PMKAFAAPAYER[[#This Row],[ ]]="Payé",PMKAFAAPAYER[[#This Row],[06.08.2025]],0)</f>
        <v>0</v>
      </c>
      <c r="CK1029" s="161"/>
      <c r="CL1029" s="166">
        <f>IF(PMKAFAAPAYER[[#This Row],[ ]]="Payé",PMKAFAAPAYER[[#This Row],[13.08.2025]],0)</f>
        <v>0</v>
      </c>
      <c r="CM1029" s="161"/>
      <c r="CN1029" s="166">
        <f>IF(PMKAFAAPAYER[[#This Row],[ ]]="Payé",PMKAFAAPAYER[[#This Row],[20.08.2025]],0)</f>
        <v>0</v>
      </c>
      <c r="CO1029" s="161"/>
      <c r="CP1029" s="176">
        <f>IF(PMKAFAAPAYER[[#This Row],[ ]]="Payé",PMKAFAAPAYER[[#This Row],[27.08.2025]],0)</f>
        <v>0</v>
      </c>
      <c r="CQ1029" s="18">
        <f t="shared" si="238"/>
        <v>0</v>
      </c>
      <c r="CR1029" s="162"/>
      <c r="CS1029" s="166">
        <f>IF(PMKAFAAPAYER[[#This Row],[ ]]="Payé",PMKAFAAPAYER[[#This Row],[03.09.2025]],0)</f>
        <v>0</v>
      </c>
      <c r="CT1029" s="161"/>
      <c r="CU1029" s="166">
        <f>IF(PMKAFAAPAYER[[#This Row],[ ]]="Payé",PMKAFAAPAYER[[#This Row],[10.09.2025]],0)</f>
        <v>0</v>
      </c>
      <c r="CV1029" s="161"/>
      <c r="CW1029" s="166">
        <f>IF(PMKAFAAPAYER[[#This Row],[ ]]="Payé",PMKAFAAPAYER[[#This Row],[17.09.2025]],0)</f>
        <v>0</v>
      </c>
      <c r="CX1029" s="161"/>
      <c r="CY1029" s="176">
        <f>IF(PMKAFAAPAYER[[#This Row],[ ]]="Payé",PMKAFAAPAYER[[#This Row],[24.09.2025]],0)</f>
        <v>0</v>
      </c>
      <c r="CZ1029" s="17">
        <f t="shared" si="239"/>
        <v>0</v>
      </c>
      <c r="DA1029" s="162"/>
      <c r="DB1029" s="166">
        <f>IF(PMKAFAAPAYER[[#This Row],[ ]]="Payé",PMKAFAAPAYER[[#This Row],[01.10.2025]],0)</f>
        <v>0</v>
      </c>
      <c r="DC1029" s="161"/>
      <c r="DD1029" s="166">
        <f>IF(PMKAFAAPAYER[[#This Row],[ ]]="Payé",PMKAFAAPAYER[[#This Row],[08.10.2025]],0)</f>
        <v>0</v>
      </c>
      <c r="DE1029" s="161"/>
      <c r="DF1029" s="166">
        <f>IF(PMKAFAAPAYER[[#This Row],[ ]]="Payé",PMKAFAAPAYER[[#This Row],[15.10.2025]],0)</f>
        <v>0</v>
      </c>
      <c r="DG1029" s="161"/>
      <c r="DH1029" s="166">
        <f>IF(PMKAFAAPAYER[[#This Row],[ ]]="Payé",PMKAFAAPAYER[[#This Row],[22.10.2025]],0)</f>
        <v>0</v>
      </c>
      <c r="DI1029" s="161"/>
      <c r="DJ1029" s="176">
        <f>IF(PMKAFAAPAYER[[#This Row],[ ]]="Payé",PMKAFAAPAYER[[#This Row],[29.10.2025]],0)</f>
        <v>0</v>
      </c>
      <c r="DK1029" s="18">
        <f t="shared" si="240"/>
        <v>0</v>
      </c>
      <c r="DL1029" s="162"/>
      <c r="DM1029" s="166">
        <f>IF(PMKAFAAPAYER[[#This Row],[ ]]="Payé",PMKAFAAPAYER[[#This Row],[05.11.2025]],0)</f>
        <v>0</v>
      </c>
      <c r="DN1029" s="161"/>
      <c r="DO1029" s="166">
        <f>IF(PMKAFAAPAYER[[#This Row],[ ]]="Payé",PMKAFAAPAYER[[#This Row],[12.11.2025]],0)</f>
        <v>0</v>
      </c>
      <c r="DP1029" s="161"/>
      <c r="DQ1029" s="166">
        <f>IF(PMKAFAAPAYER[[#This Row],[ ]]="Payé",PMKAFAAPAYER[[#This Row],[19.11.2025]],0)</f>
        <v>0</v>
      </c>
      <c r="DR1029" s="161"/>
      <c r="DS1029" s="176">
        <f>IF(PMKAFAAPAYER[[#This Row],[ ]]="Payé",PMKAFAAPAYER[[#This Row],[26.11.2025]],0)</f>
        <v>0</v>
      </c>
      <c r="DT1029" s="17">
        <f t="shared" si="241"/>
        <v>0</v>
      </c>
      <c r="DU1029" s="162"/>
      <c r="DV1029" s="166">
        <f>IF(PMKAFAAPAYER[[#This Row],[ ]]="Payé",PMKAFAAPAYER[[#This Row],[03.12.2025]],0)</f>
        <v>0</v>
      </c>
      <c r="DW1029" s="161"/>
      <c r="DX1029" s="166">
        <f>IF(PMKAFAAPAYER[[#This Row],[ ]]="Payé",PMKAFAAPAYER[[#This Row],[10.12.2025]],0)</f>
        <v>0</v>
      </c>
      <c r="DY1029" s="161"/>
      <c r="DZ1029" s="166">
        <f>IF(PMKAFAAPAYER[[#This Row],[ ]]="Payé",PMKAFAAPAYER[[#This Row],[17.12.2025]],0)</f>
        <v>0</v>
      </c>
      <c r="EA1029" s="161"/>
      <c r="EB1029" s="166">
        <f>IF(PMKAFAAPAYER[[#This Row],[ ]]="Payé",PMKAFAAPAYER[[#This Row],[24.12.2025]],0)</f>
        <v>0</v>
      </c>
      <c r="EC1029" s="161"/>
      <c r="ED1029" s="176">
        <f>IF(PMKAFAAPAYER[[#This Row],[ ]]="Payé",PMKAFAAPAYER[[#This Row],[31.12.2025]],0)</f>
        <v>0</v>
      </c>
      <c r="EE1029" s="18">
        <f t="shared" si="242"/>
        <v>0</v>
      </c>
      <c r="EF1029" s="11">
        <f t="shared" si="243"/>
        <v>0</v>
      </c>
      <c r="EG1029" s="16">
        <f>+PMKAFAAPAYER[[#This Row],[CHF]]-PMKAFAAPAYER[[#This Row],[T2025]]</f>
        <v>0</v>
      </c>
    </row>
    <row r="1030" spans="1:137" x14ac:dyDescent="0.3">
      <c r="A1030" s="9">
        <f t="shared" si="244"/>
        <v>1025</v>
      </c>
      <c r="B1030" s="250"/>
      <c r="C1030" s="251"/>
      <c r="D1030" s="252"/>
      <c r="E1030" s="253"/>
      <c r="F1030" s="265">
        <f t="shared" si="245"/>
        <v>0</v>
      </c>
      <c r="G1030" s="254"/>
      <c r="H1030" s="257"/>
      <c r="I1030" s="256"/>
      <c r="J1030" s="14"/>
      <c r="K1030" s="14"/>
      <c r="L1030" s="14"/>
      <c r="N1030" s="15"/>
      <c r="P1030" s="258"/>
      <c r="Q1030" s="259"/>
      <c r="R1030" s="260"/>
      <c r="S1030" s="166">
        <f>IF(PMKAFAAPAYER[[#This Row],[ ]]="Payé",PMKAFAAPAYER[[#This Row],[02.01.2025]],0)</f>
        <v>0</v>
      </c>
      <c r="T1030" s="234"/>
      <c r="U1030" s="166">
        <f>IF(PMKAFAAPAYER[[#This Row],[ ]]="Payé",PMKAFAAPAYER[[#This Row],[09.01.2025]],0)</f>
        <v>0</v>
      </c>
      <c r="V1030" s="234"/>
      <c r="W1030" s="166">
        <f>IF(PMKAFAAPAYER[[#This Row],[ ]]="Payé",PMKAFAAPAYER[[#This Row],[16.01.2025]],0)</f>
        <v>0</v>
      </c>
      <c r="X1030" s="234"/>
      <c r="Y1030" s="166">
        <f>IF(PMKAFAAPAYER[[#This Row],[ ]]="Payé",PMKAFAAPAYER[[#This Row],[23.01.2025]],0)</f>
        <v>0</v>
      </c>
      <c r="Z1030" s="234"/>
      <c r="AA1030" s="176">
        <f>IF(PMKAFAAPAYER[[#This Row],[ ]]="Payé",PMKAFAAPAYER[[#This Row],[30.01.2025]],0)</f>
        <v>0</v>
      </c>
      <c r="AB1030" s="32">
        <f t="shared" ref="AB1030:AB1098" si="246">SUM(R1030,T1030,V1030,X1030,Z1030)</f>
        <v>0</v>
      </c>
      <c r="AC1030" s="234"/>
      <c r="AD1030" s="166">
        <f>IF(PMKAFAAPAYER[[#This Row],[ ]]="Payé",PMKAFAAPAYER[[#This Row],[06.02.2025]],0)</f>
        <v>0</v>
      </c>
      <c r="AE1030" s="234"/>
      <c r="AF1030" s="166">
        <f>IF(PMKAFAAPAYER[[#This Row],[ ]]="Payé",PMKAFAAPAYER[[#This Row],[13.02.2025]],0)</f>
        <v>0</v>
      </c>
      <c r="AG1030" s="234"/>
      <c r="AH1030" s="166">
        <f>IF(PMKAFAAPAYER[[#This Row],[ ]]="Payé",PMKAFAAPAYER[[#This Row],[20.02.2025]],0)</f>
        <v>0</v>
      </c>
      <c r="AI1030" s="234"/>
      <c r="AJ1030" s="176">
        <f>IF(PMKAFAAPAYER[[#This Row],[ ]]="Payé",PMKAFAAPAYER[[#This Row],[27.02.2025]],0)</f>
        <v>0</v>
      </c>
      <c r="AK1030" s="47">
        <f t="shared" ref="AK1030:AK1093" si="247">SUM(AC1030,AE1030,AG1030,AI1030)</f>
        <v>0</v>
      </c>
      <c r="AL1030" s="162"/>
      <c r="AM1030" s="166">
        <f>IF(PMKAFAAPAYER[[#This Row],[ ]]="Payé",PMKAFAAPAYER[[#This Row],[05.03.2025]],0)</f>
        <v>0</v>
      </c>
      <c r="AN1030" s="161"/>
      <c r="AO1030" s="166">
        <f>IF(PMKAFAAPAYER[[#This Row],[ ]]="Payé",PMKAFAAPAYER[[#This Row],[12.03.2025]],0)</f>
        <v>0</v>
      </c>
      <c r="AP1030" s="161"/>
      <c r="AQ1030" s="166">
        <f>IF(PMKAFAAPAYER[[#This Row],[ ]]="Payé",PMKAFAAPAYER[[#This Row],[19.03.2025]],0)</f>
        <v>0</v>
      </c>
      <c r="AR1030" s="161"/>
      <c r="AS1030" s="176">
        <f>IF(PMKAFAAPAYER[[#This Row],[ ]]="Payé",PMKAFAAPAYER[[#This Row],[26.03.2025]],0)</f>
        <v>0</v>
      </c>
      <c r="AT1030" s="17">
        <f t="shared" ref="AT1030:AT1093" si="248">SUM(AL1030,AN1030,AP1030,AR1030)</f>
        <v>0</v>
      </c>
      <c r="AU1030" s="162"/>
      <c r="AV1030" s="166">
        <f>IF(PMKAFAAPAYER[[#This Row],[ ]]="Payé",PMKAFAAPAYER[[#This Row],[02.04.2025]],0)</f>
        <v>0</v>
      </c>
      <c r="AW1030" s="161"/>
      <c r="AX1030" s="166">
        <f>IF(PMKAFAAPAYER[[#This Row],[ ]]="Payé",PMKAFAAPAYER[[#This Row],[09.04.2025]],0)</f>
        <v>0</v>
      </c>
      <c r="AY1030" s="161"/>
      <c r="AZ1030" s="166">
        <f>IF(PMKAFAAPAYER[[#This Row],[ ]]="Payé",PMKAFAAPAYER[[#This Row],[16.04.2025]],0)</f>
        <v>0</v>
      </c>
      <c r="BA1030" s="161"/>
      <c r="BB1030" s="166">
        <f>IF(PMKAFAAPAYER[[#This Row],[ ]]="Payé",PMKAFAAPAYER[[#This Row],[23.04.2025]],0)</f>
        <v>0</v>
      </c>
      <c r="BC1030" s="161"/>
      <c r="BD1030" s="176">
        <f>IF(PMKAFAAPAYER[[#This Row],[ ]]="Payé",PMKAFAAPAYER[[#This Row],[30.04.2025]],0)</f>
        <v>0</v>
      </c>
      <c r="BE1030" s="18">
        <f t="shared" ref="BE1030:BE1093" si="249">SUM(AU1030,AW1030,AY1030,BA1030,BC1030)</f>
        <v>0</v>
      </c>
      <c r="BF1030" s="162"/>
      <c r="BG1030" s="166">
        <f>IF(PMKAFAAPAYER[[#This Row],[ ]]="Payé",PMKAFAAPAYER[[#This Row],[07.05.2025]],0)</f>
        <v>0</v>
      </c>
      <c r="BH1030" s="161"/>
      <c r="BI1030" s="166">
        <f>IF(PMKAFAAPAYER[[#This Row],[ ]]="Payé",PMKAFAAPAYER[[#This Row],[14.05.2025]],0)</f>
        <v>0</v>
      </c>
      <c r="BJ1030" s="161"/>
      <c r="BK1030" s="166">
        <f>IF(PMKAFAAPAYER[[#This Row],[ ]]="Payé",PMKAFAAPAYER[[#This Row],[21.05.2025]],0)</f>
        <v>0</v>
      </c>
      <c r="BL1030" s="161"/>
      <c r="BM1030" s="176">
        <f>IF(PMKAFAAPAYER[[#This Row],[ ]]="Payé",PMKAFAAPAYER[[#This Row],[28.05.2025]],0)</f>
        <v>0</v>
      </c>
      <c r="BN1030" s="17">
        <f t="shared" ref="BN1030:BN1093" si="250">SUM(BF1030,BH1030,BJ1030,BL1030)</f>
        <v>0</v>
      </c>
      <c r="BO1030" s="162"/>
      <c r="BP1030" s="166">
        <f>IF(PMKAFAAPAYER[[#This Row],[ ]]="Payé",PMKAFAAPAYER[[#This Row],[04.06.2025]],0)</f>
        <v>0</v>
      </c>
      <c r="BQ1030" s="161"/>
      <c r="BR1030" s="166">
        <f>IF(PMKAFAAPAYER[[#This Row],[ ]]="Payé",PMKAFAAPAYER[[#This Row],[11.06.2025]],0)</f>
        <v>0</v>
      </c>
      <c r="BS1030" s="161"/>
      <c r="BT1030" s="166">
        <f>IF(PMKAFAAPAYER[[#This Row],[ ]]="Payé",PMKAFAAPAYER[[#This Row],[18.06.2025]],0)</f>
        <v>0</v>
      </c>
      <c r="BU1030" s="161"/>
      <c r="BV1030" s="176">
        <f>IF(PMKAFAAPAYER[[#This Row],[ ]]="Payé",PMKAFAAPAYER[[#This Row],[25.06.2025]],0)</f>
        <v>0</v>
      </c>
      <c r="BW1030" s="18">
        <f t="shared" ref="BW1030:BW1093" si="251">SUM(BO1030,BQ1030,BS1030,BU1030)</f>
        <v>0</v>
      </c>
      <c r="BX1030" s="162"/>
      <c r="BY1030" s="166">
        <f>IF(PMKAFAAPAYER[[#This Row],[ ]]="Payé",PMKAFAAPAYER[[#This Row],[02.07.2025]],0)</f>
        <v>0</v>
      </c>
      <c r="BZ1030" s="161"/>
      <c r="CA1030" s="166">
        <f>IF(PMKAFAAPAYER[[#This Row],[ ]]="Payé",PMKAFAAPAYER[[#This Row],[09.07.2025]],0)</f>
        <v>0</v>
      </c>
      <c r="CB1030" s="161"/>
      <c r="CC1030" s="166">
        <f>IF(PMKAFAAPAYER[[#This Row],[ ]]="Payé",PMKAFAAPAYER[[#This Row],[16.07.2025]],0)</f>
        <v>0</v>
      </c>
      <c r="CD1030" s="161"/>
      <c r="CE1030" s="166">
        <f>IF(PMKAFAAPAYER[[#This Row],[ ]]="Payé",PMKAFAAPAYER[[#This Row],[23.07.2025]],0)</f>
        <v>0</v>
      </c>
      <c r="CF1030" s="161"/>
      <c r="CG1030" s="176">
        <f>IF(PMKAFAAPAYER[[#This Row],[ ]]="Payé",PMKAFAAPAYER[[#This Row],[30.07.2025]],0)</f>
        <v>0</v>
      </c>
      <c r="CH1030" s="17">
        <f t="shared" ref="CH1030:CH1093" si="252">SUM(BX1030,BZ1030,CB1030,CD1030,CF1030)</f>
        <v>0</v>
      </c>
      <c r="CI1030" s="162"/>
      <c r="CJ1030" s="166">
        <f>IF(PMKAFAAPAYER[[#This Row],[ ]]="Payé",PMKAFAAPAYER[[#This Row],[06.08.2025]],0)</f>
        <v>0</v>
      </c>
      <c r="CK1030" s="161"/>
      <c r="CL1030" s="166">
        <f>IF(PMKAFAAPAYER[[#This Row],[ ]]="Payé",PMKAFAAPAYER[[#This Row],[13.08.2025]],0)</f>
        <v>0</v>
      </c>
      <c r="CM1030" s="161"/>
      <c r="CN1030" s="166">
        <f>IF(PMKAFAAPAYER[[#This Row],[ ]]="Payé",PMKAFAAPAYER[[#This Row],[20.08.2025]],0)</f>
        <v>0</v>
      </c>
      <c r="CO1030" s="161"/>
      <c r="CP1030" s="176">
        <f>IF(PMKAFAAPAYER[[#This Row],[ ]]="Payé",PMKAFAAPAYER[[#This Row],[27.08.2025]],0)</f>
        <v>0</v>
      </c>
      <c r="CQ1030" s="18">
        <f t="shared" ref="CQ1030:CQ1093" si="253">SUM(CI1030,CK1030,CM1030,CO1030)</f>
        <v>0</v>
      </c>
      <c r="CR1030" s="162"/>
      <c r="CS1030" s="166">
        <f>IF(PMKAFAAPAYER[[#This Row],[ ]]="Payé",PMKAFAAPAYER[[#This Row],[03.09.2025]],0)</f>
        <v>0</v>
      </c>
      <c r="CT1030" s="161"/>
      <c r="CU1030" s="166">
        <f>IF(PMKAFAAPAYER[[#This Row],[ ]]="Payé",PMKAFAAPAYER[[#This Row],[10.09.2025]],0)</f>
        <v>0</v>
      </c>
      <c r="CV1030" s="161"/>
      <c r="CW1030" s="166">
        <f>IF(PMKAFAAPAYER[[#This Row],[ ]]="Payé",PMKAFAAPAYER[[#This Row],[17.09.2025]],0)</f>
        <v>0</v>
      </c>
      <c r="CX1030" s="161"/>
      <c r="CY1030" s="176">
        <f>IF(PMKAFAAPAYER[[#This Row],[ ]]="Payé",PMKAFAAPAYER[[#This Row],[24.09.2025]],0)</f>
        <v>0</v>
      </c>
      <c r="CZ1030" s="17">
        <f t="shared" ref="CZ1030:CZ1093" si="254">SUM(CR1030,CT1030,CV1030,CX1030)</f>
        <v>0</v>
      </c>
      <c r="DA1030" s="162"/>
      <c r="DB1030" s="166">
        <f>IF(PMKAFAAPAYER[[#This Row],[ ]]="Payé",PMKAFAAPAYER[[#This Row],[01.10.2025]],0)</f>
        <v>0</v>
      </c>
      <c r="DC1030" s="161"/>
      <c r="DD1030" s="166">
        <f>IF(PMKAFAAPAYER[[#This Row],[ ]]="Payé",PMKAFAAPAYER[[#This Row],[08.10.2025]],0)</f>
        <v>0</v>
      </c>
      <c r="DE1030" s="161"/>
      <c r="DF1030" s="166">
        <f>IF(PMKAFAAPAYER[[#This Row],[ ]]="Payé",PMKAFAAPAYER[[#This Row],[15.10.2025]],0)</f>
        <v>0</v>
      </c>
      <c r="DG1030" s="161"/>
      <c r="DH1030" s="166">
        <f>IF(PMKAFAAPAYER[[#This Row],[ ]]="Payé",PMKAFAAPAYER[[#This Row],[22.10.2025]],0)</f>
        <v>0</v>
      </c>
      <c r="DI1030" s="161"/>
      <c r="DJ1030" s="176">
        <f>IF(PMKAFAAPAYER[[#This Row],[ ]]="Payé",PMKAFAAPAYER[[#This Row],[29.10.2025]],0)</f>
        <v>0</v>
      </c>
      <c r="DK1030" s="18">
        <f t="shared" ref="DK1030:DK1093" si="255">SUM(DA1030,DC1030,DE1030,DG1030,DI1030)</f>
        <v>0</v>
      </c>
      <c r="DL1030" s="162"/>
      <c r="DM1030" s="166">
        <f>IF(PMKAFAAPAYER[[#This Row],[ ]]="Payé",PMKAFAAPAYER[[#This Row],[05.11.2025]],0)</f>
        <v>0</v>
      </c>
      <c r="DN1030" s="161"/>
      <c r="DO1030" s="166">
        <f>IF(PMKAFAAPAYER[[#This Row],[ ]]="Payé",PMKAFAAPAYER[[#This Row],[12.11.2025]],0)</f>
        <v>0</v>
      </c>
      <c r="DP1030" s="161"/>
      <c r="DQ1030" s="166">
        <f>IF(PMKAFAAPAYER[[#This Row],[ ]]="Payé",PMKAFAAPAYER[[#This Row],[19.11.2025]],0)</f>
        <v>0</v>
      </c>
      <c r="DR1030" s="161"/>
      <c r="DS1030" s="176">
        <f>IF(PMKAFAAPAYER[[#This Row],[ ]]="Payé",PMKAFAAPAYER[[#This Row],[26.11.2025]],0)</f>
        <v>0</v>
      </c>
      <c r="DT1030" s="17">
        <f t="shared" ref="DT1030:DT1093" si="256">SUM(DL1030,DN1030,DP1030,DR1030)</f>
        <v>0</v>
      </c>
      <c r="DU1030" s="162"/>
      <c r="DV1030" s="166">
        <f>IF(PMKAFAAPAYER[[#This Row],[ ]]="Payé",PMKAFAAPAYER[[#This Row],[03.12.2025]],0)</f>
        <v>0</v>
      </c>
      <c r="DW1030" s="161"/>
      <c r="DX1030" s="166">
        <f>IF(PMKAFAAPAYER[[#This Row],[ ]]="Payé",PMKAFAAPAYER[[#This Row],[10.12.2025]],0)</f>
        <v>0</v>
      </c>
      <c r="DY1030" s="161"/>
      <c r="DZ1030" s="166">
        <f>IF(PMKAFAAPAYER[[#This Row],[ ]]="Payé",PMKAFAAPAYER[[#This Row],[17.12.2025]],0)</f>
        <v>0</v>
      </c>
      <c r="EA1030" s="161"/>
      <c r="EB1030" s="166">
        <f>IF(PMKAFAAPAYER[[#This Row],[ ]]="Payé",PMKAFAAPAYER[[#This Row],[24.12.2025]],0)</f>
        <v>0</v>
      </c>
      <c r="EC1030" s="161"/>
      <c r="ED1030" s="176">
        <f>IF(PMKAFAAPAYER[[#This Row],[ ]]="Payé",PMKAFAAPAYER[[#This Row],[31.12.2025]],0)</f>
        <v>0</v>
      </c>
      <c r="EE1030" s="18">
        <f t="shared" ref="EE1030:EE1093" si="257">SUM(DU1030,DW1030,DY1030,EA1030,EC1030)</f>
        <v>0</v>
      </c>
      <c r="EF1030" s="11">
        <f t="shared" ref="EF1030:EF1093" si="258">SUM(AB1030,AK1030,AT1030,BE1030,BN1030,BW1030,CH1030,CQ1030,CZ1030,DK1030,DT1030,EE1030)</f>
        <v>0</v>
      </c>
      <c r="EG1030" s="16">
        <f>+PMKAFAAPAYER[[#This Row],[CHF]]-PMKAFAAPAYER[[#This Row],[T2025]]</f>
        <v>0</v>
      </c>
    </row>
    <row r="1031" spans="1:137" x14ac:dyDescent="0.3">
      <c r="A1031" s="9">
        <f t="shared" ref="A1031:A1098" si="259">+A1030+1</f>
        <v>1026</v>
      </c>
      <c r="B1031" s="250"/>
      <c r="C1031" s="251"/>
      <c r="D1031" s="252"/>
      <c r="E1031" s="253"/>
      <c r="F1031" s="265">
        <f t="shared" si="245"/>
        <v>0</v>
      </c>
      <c r="G1031" s="254"/>
      <c r="H1031" s="257"/>
      <c r="I1031" s="256"/>
      <c r="J1031" s="14"/>
      <c r="K1031" s="14"/>
      <c r="L1031" s="14"/>
      <c r="N1031" s="15"/>
      <c r="P1031" s="258"/>
      <c r="Q1031" s="259"/>
      <c r="R1031" s="260"/>
      <c r="S1031" s="166">
        <f>IF(PMKAFAAPAYER[[#This Row],[ ]]="Payé",PMKAFAAPAYER[[#This Row],[02.01.2025]],0)</f>
        <v>0</v>
      </c>
      <c r="T1031" s="234"/>
      <c r="U1031" s="166">
        <f>IF(PMKAFAAPAYER[[#This Row],[ ]]="Payé",PMKAFAAPAYER[[#This Row],[09.01.2025]],0)</f>
        <v>0</v>
      </c>
      <c r="V1031" s="234"/>
      <c r="W1031" s="166">
        <f>IF(PMKAFAAPAYER[[#This Row],[ ]]="Payé",PMKAFAAPAYER[[#This Row],[16.01.2025]],0)</f>
        <v>0</v>
      </c>
      <c r="X1031" s="234"/>
      <c r="Y1031" s="166">
        <f>IF(PMKAFAAPAYER[[#This Row],[ ]]="Payé",PMKAFAAPAYER[[#This Row],[23.01.2025]],0)</f>
        <v>0</v>
      </c>
      <c r="Z1031" s="234"/>
      <c r="AA1031" s="176">
        <f>IF(PMKAFAAPAYER[[#This Row],[ ]]="Payé",PMKAFAAPAYER[[#This Row],[30.01.2025]],0)</f>
        <v>0</v>
      </c>
      <c r="AB1031" s="32">
        <f t="shared" si="246"/>
        <v>0</v>
      </c>
      <c r="AC1031" s="234"/>
      <c r="AD1031" s="166">
        <f>IF(PMKAFAAPAYER[[#This Row],[ ]]="Payé",PMKAFAAPAYER[[#This Row],[06.02.2025]],0)</f>
        <v>0</v>
      </c>
      <c r="AE1031" s="234"/>
      <c r="AF1031" s="166">
        <f>IF(PMKAFAAPAYER[[#This Row],[ ]]="Payé",PMKAFAAPAYER[[#This Row],[13.02.2025]],0)</f>
        <v>0</v>
      </c>
      <c r="AG1031" s="234"/>
      <c r="AH1031" s="166">
        <f>IF(PMKAFAAPAYER[[#This Row],[ ]]="Payé",PMKAFAAPAYER[[#This Row],[20.02.2025]],0)</f>
        <v>0</v>
      </c>
      <c r="AI1031" s="234"/>
      <c r="AJ1031" s="176">
        <f>IF(PMKAFAAPAYER[[#This Row],[ ]]="Payé",PMKAFAAPAYER[[#This Row],[27.02.2025]],0)</f>
        <v>0</v>
      </c>
      <c r="AK1031" s="47">
        <f t="shared" si="247"/>
        <v>0</v>
      </c>
      <c r="AL1031" s="162"/>
      <c r="AM1031" s="166">
        <f>IF(PMKAFAAPAYER[[#This Row],[ ]]="Payé",PMKAFAAPAYER[[#This Row],[05.03.2025]],0)</f>
        <v>0</v>
      </c>
      <c r="AN1031" s="161"/>
      <c r="AO1031" s="166">
        <f>IF(PMKAFAAPAYER[[#This Row],[ ]]="Payé",PMKAFAAPAYER[[#This Row],[12.03.2025]],0)</f>
        <v>0</v>
      </c>
      <c r="AP1031" s="161"/>
      <c r="AQ1031" s="166">
        <f>IF(PMKAFAAPAYER[[#This Row],[ ]]="Payé",PMKAFAAPAYER[[#This Row],[19.03.2025]],0)</f>
        <v>0</v>
      </c>
      <c r="AR1031" s="161"/>
      <c r="AS1031" s="176">
        <f>IF(PMKAFAAPAYER[[#This Row],[ ]]="Payé",PMKAFAAPAYER[[#This Row],[26.03.2025]],0)</f>
        <v>0</v>
      </c>
      <c r="AT1031" s="17">
        <f t="shared" si="248"/>
        <v>0</v>
      </c>
      <c r="AU1031" s="162"/>
      <c r="AV1031" s="166">
        <f>IF(PMKAFAAPAYER[[#This Row],[ ]]="Payé",PMKAFAAPAYER[[#This Row],[02.04.2025]],0)</f>
        <v>0</v>
      </c>
      <c r="AW1031" s="161"/>
      <c r="AX1031" s="166">
        <f>IF(PMKAFAAPAYER[[#This Row],[ ]]="Payé",PMKAFAAPAYER[[#This Row],[09.04.2025]],0)</f>
        <v>0</v>
      </c>
      <c r="AY1031" s="161"/>
      <c r="AZ1031" s="166">
        <f>IF(PMKAFAAPAYER[[#This Row],[ ]]="Payé",PMKAFAAPAYER[[#This Row],[16.04.2025]],0)</f>
        <v>0</v>
      </c>
      <c r="BA1031" s="161"/>
      <c r="BB1031" s="166">
        <f>IF(PMKAFAAPAYER[[#This Row],[ ]]="Payé",PMKAFAAPAYER[[#This Row],[23.04.2025]],0)</f>
        <v>0</v>
      </c>
      <c r="BC1031" s="161"/>
      <c r="BD1031" s="176">
        <f>IF(PMKAFAAPAYER[[#This Row],[ ]]="Payé",PMKAFAAPAYER[[#This Row],[30.04.2025]],0)</f>
        <v>0</v>
      </c>
      <c r="BE1031" s="18">
        <f t="shared" si="249"/>
        <v>0</v>
      </c>
      <c r="BF1031" s="162"/>
      <c r="BG1031" s="166">
        <f>IF(PMKAFAAPAYER[[#This Row],[ ]]="Payé",PMKAFAAPAYER[[#This Row],[07.05.2025]],0)</f>
        <v>0</v>
      </c>
      <c r="BH1031" s="161"/>
      <c r="BI1031" s="166">
        <f>IF(PMKAFAAPAYER[[#This Row],[ ]]="Payé",PMKAFAAPAYER[[#This Row],[14.05.2025]],0)</f>
        <v>0</v>
      </c>
      <c r="BJ1031" s="161"/>
      <c r="BK1031" s="166">
        <f>IF(PMKAFAAPAYER[[#This Row],[ ]]="Payé",PMKAFAAPAYER[[#This Row],[21.05.2025]],0)</f>
        <v>0</v>
      </c>
      <c r="BL1031" s="161"/>
      <c r="BM1031" s="176">
        <f>IF(PMKAFAAPAYER[[#This Row],[ ]]="Payé",PMKAFAAPAYER[[#This Row],[28.05.2025]],0)</f>
        <v>0</v>
      </c>
      <c r="BN1031" s="17">
        <f t="shared" si="250"/>
        <v>0</v>
      </c>
      <c r="BO1031" s="162"/>
      <c r="BP1031" s="166">
        <f>IF(PMKAFAAPAYER[[#This Row],[ ]]="Payé",PMKAFAAPAYER[[#This Row],[04.06.2025]],0)</f>
        <v>0</v>
      </c>
      <c r="BQ1031" s="161"/>
      <c r="BR1031" s="166">
        <f>IF(PMKAFAAPAYER[[#This Row],[ ]]="Payé",PMKAFAAPAYER[[#This Row],[11.06.2025]],0)</f>
        <v>0</v>
      </c>
      <c r="BS1031" s="161"/>
      <c r="BT1031" s="166">
        <f>IF(PMKAFAAPAYER[[#This Row],[ ]]="Payé",PMKAFAAPAYER[[#This Row],[18.06.2025]],0)</f>
        <v>0</v>
      </c>
      <c r="BU1031" s="161"/>
      <c r="BV1031" s="176">
        <f>IF(PMKAFAAPAYER[[#This Row],[ ]]="Payé",PMKAFAAPAYER[[#This Row],[25.06.2025]],0)</f>
        <v>0</v>
      </c>
      <c r="BW1031" s="18">
        <f t="shared" si="251"/>
        <v>0</v>
      </c>
      <c r="BX1031" s="162"/>
      <c r="BY1031" s="166">
        <f>IF(PMKAFAAPAYER[[#This Row],[ ]]="Payé",PMKAFAAPAYER[[#This Row],[02.07.2025]],0)</f>
        <v>0</v>
      </c>
      <c r="BZ1031" s="161"/>
      <c r="CA1031" s="166">
        <f>IF(PMKAFAAPAYER[[#This Row],[ ]]="Payé",PMKAFAAPAYER[[#This Row],[09.07.2025]],0)</f>
        <v>0</v>
      </c>
      <c r="CB1031" s="161"/>
      <c r="CC1031" s="166">
        <f>IF(PMKAFAAPAYER[[#This Row],[ ]]="Payé",PMKAFAAPAYER[[#This Row],[16.07.2025]],0)</f>
        <v>0</v>
      </c>
      <c r="CD1031" s="161"/>
      <c r="CE1031" s="166">
        <f>IF(PMKAFAAPAYER[[#This Row],[ ]]="Payé",PMKAFAAPAYER[[#This Row],[23.07.2025]],0)</f>
        <v>0</v>
      </c>
      <c r="CF1031" s="161"/>
      <c r="CG1031" s="176">
        <f>IF(PMKAFAAPAYER[[#This Row],[ ]]="Payé",PMKAFAAPAYER[[#This Row],[30.07.2025]],0)</f>
        <v>0</v>
      </c>
      <c r="CH1031" s="17">
        <f t="shared" si="252"/>
        <v>0</v>
      </c>
      <c r="CI1031" s="162"/>
      <c r="CJ1031" s="166">
        <f>IF(PMKAFAAPAYER[[#This Row],[ ]]="Payé",PMKAFAAPAYER[[#This Row],[06.08.2025]],0)</f>
        <v>0</v>
      </c>
      <c r="CK1031" s="161"/>
      <c r="CL1031" s="166">
        <f>IF(PMKAFAAPAYER[[#This Row],[ ]]="Payé",PMKAFAAPAYER[[#This Row],[13.08.2025]],0)</f>
        <v>0</v>
      </c>
      <c r="CM1031" s="161"/>
      <c r="CN1031" s="166">
        <f>IF(PMKAFAAPAYER[[#This Row],[ ]]="Payé",PMKAFAAPAYER[[#This Row],[20.08.2025]],0)</f>
        <v>0</v>
      </c>
      <c r="CO1031" s="161"/>
      <c r="CP1031" s="176">
        <f>IF(PMKAFAAPAYER[[#This Row],[ ]]="Payé",PMKAFAAPAYER[[#This Row],[27.08.2025]],0)</f>
        <v>0</v>
      </c>
      <c r="CQ1031" s="18">
        <f t="shared" si="253"/>
        <v>0</v>
      </c>
      <c r="CR1031" s="162"/>
      <c r="CS1031" s="166">
        <f>IF(PMKAFAAPAYER[[#This Row],[ ]]="Payé",PMKAFAAPAYER[[#This Row],[03.09.2025]],0)</f>
        <v>0</v>
      </c>
      <c r="CT1031" s="161"/>
      <c r="CU1031" s="166">
        <f>IF(PMKAFAAPAYER[[#This Row],[ ]]="Payé",PMKAFAAPAYER[[#This Row],[10.09.2025]],0)</f>
        <v>0</v>
      </c>
      <c r="CV1031" s="161"/>
      <c r="CW1031" s="166">
        <f>IF(PMKAFAAPAYER[[#This Row],[ ]]="Payé",PMKAFAAPAYER[[#This Row],[17.09.2025]],0)</f>
        <v>0</v>
      </c>
      <c r="CX1031" s="161"/>
      <c r="CY1031" s="176">
        <f>IF(PMKAFAAPAYER[[#This Row],[ ]]="Payé",PMKAFAAPAYER[[#This Row],[24.09.2025]],0)</f>
        <v>0</v>
      </c>
      <c r="CZ1031" s="17">
        <f t="shared" si="254"/>
        <v>0</v>
      </c>
      <c r="DA1031" s="162"/>
      <c r="DB1031" s="166">
        <f>IF(PMKAFAAPAYER[[#This Row],[ ]]="Payé",PMKAFAAPAYER[[#This Row],[01.10.2025]],0)</f>
        <v>0</v>
      </c>
      <c r="DC1031" s="161"/>
      <c r="DD1031" s="166">
        <f>IF(PMKAFAAPAYER[[#This Row],[ ]]="Payé",PMKAFAAPAYER[[#This Row],[08.10.2025]],0)</f>
        <v>0</v>
      </c>
      <c r="DE1031" s="161"/>
      <c r="DF1031" s="166">
        <f>IF(PMKAFAAPAYER[[#This Row],[ ]]="Payé",PMKAFAAPAYER[[#This Row],[15.10.2025]],0)</f>
        <v>0</v>
      </c>
      <c r="DG1031" s="161"/>
      <c r="DH1031" s="166">
        <f>IF(PMKAFAAPAYER[[#This Row],[ ]]="Payé",PMKAFAAPAYER[[#This Row],[22.10.2025]],0)</f>
        <v>0</v>
      </c>
      <c r="DI1031" s="161"/>
      <c r="DJ1031" s="176">
        <f>IF(PMKAFAAPAYER[[#This Row],[ ]]="Payé",PMKAFAAPAYER[[#This Row],[29.10.2025]],0)</f>
        <v>0</v>
      </c>
      <c r="DK1031" s="18">
        <f t="shared" si="255"/>
        <v>0</v>
      </c>
      <c r="DL1031" s="162"/>
      <c r="DM1031" s="166">
        <f>IF(PMKAFAAPAYER[[#This Row],[ ]]="Payé",PMKAFAAPAYER[[#This Row],[05.11.2025]],0)</f>
        <v>0</v>
      </c>
      <c r="DN1031" s="161"/>
      <c r="DO1031" s="166">
        <f>IF(PMKAFAAPAYER[[#This Row],[ ]]="Payé",PMKAFAAPAYER[[#This Row],[12.11.2025]],0)</f>
        <v>0</v>
      </c>
      <c r="DP1031" s="161"/>
      <c r="DQ1031" s="166">
        <f>IF(PMKAFAAPAYER[[#This Row],[ ]]="Payé",PMKAFAAPAYER[[#This Row],[19.11.2025]],0)</f>
        <v>0</v>
      </c>
      <c r="DR1031" s="161"/>
      <c r="DS1031" s="176">
        <f>IF(PMKAFAAPAYER[[#This Row],[ ]]="Payé",PMKAFAAPAYER[[#This Row],[26.11.2025]],0)</f>
        <v>0</v>
      </c>
      <c r="DT1031" s="17">
        <f t="shared" si="256"/>
        <v>0</v>
      </c>
      <c r="DU1031" s="162"/>
      <c r="DV1031" s="166">
        <f>IF(PMKAFAAPAYER[[#This Row],[ ]]="Payé",PMKAFAAPAYER[[#This Row],[03.12.2025]],0)</f>
        <v>0</v>
      </c>
      <c r="DW1031" s="161"/>
      <c r="DX1031" s="166">
        <f>IF(PMKAFAAPAYER[[#This Row],[ ]]="Payé",PMKAFAAPAYER[[#This Row],[10.12.2025]],0)</f>
        <v>0</v>
      </c>
      <c r="DY1031" s="161"/>
      <c r="DZ1031" s="166">
        <f>IF(PMKAFAAPAYER[[#This Row],[ ]]="Payé",PMKAFAAPAYER[[#This Row],[17.12.2025]],0)</f>
        <v>0</v>
      </c>
      <c r="EA1031" s="161"/>
      <c r="EB1031" s="166">
        <f>IF(PMKAFAAPAYER[[#This Row],[ ]]="Payé",PMKAFAAPAYER[[#This Row],[24.12.2025]],0)</f>
        <v>0</v>
      </c>
      <c r="EC1031" s="161"/>
      <c r="ED1031" s="176">
        <f>IF(PMKAFAAPAYER[[#This Row],[ ]]="Payé",PMKAFAAPAYER[[#This Row],[31.12.2025]],0)</f>
        <v>0</v>
      </c>
      <c r="EE1031" s="18">
        <f t="shared" si="257"/>
        <v>0</v>
      </c>
      <c r="EF1031" s="11">
        <f t="shared" si="258"/>
        <v>0</v>
      </c>
      <c r="EG1031" s="16">
        <f>+PMKAFAAPAYER[[#This Row],[CHF]]-PMKAFAAPAYER[[#This Row],[T2025]]</f>
        <v>0</v>
      </c>
    </row>
    <row r="1032" spans="1:137" x14ac:dyDescent="0.3">
      <c r="A1032" s="9">
        <f t="shared" si="259"/>
        <v>1027</v>
      </c>
      <c r="B1032" s="250"/>
      <c r="C1032" s="251"/>
      <c r="D1032" s="252"/>
      <c r="E1032" s="253"/>
      <c r="F1032" s="265">
        <f t="shared" si="245"/>
        <v>0</v>
      </c>
      <c r="G1032" s="254"/>
      <c r="H1032" s="257"/>
      <c r="I1032" s="256"/>
      <c r="J1032" s="14"/>
      <c r="K1032" s="14"/>
      <c r="L1032" s="14"/>
      <c r="N1032" s="15"/>
      <c r="P1032" s="258"/>
      <c r="Q1032" s="259"/>
      <c r="R1032" s="260"/>
      <c r="S1032" s="166">
        <f>IF(PMKAFAAPAYER[[#This Row],[ ]]="Payé",PMKAFAAPAYER[[#This Row],[02.01.2025]],0)</f>
        <v>0</v>
      </c>
      <c r="T1032" s="234"/>
      <c r="U1032" s="166">
        <f>IF(PMKAFAAPAYER[[#This Row],[ ]]="Payé",PMKAFAAPAYER[[#This Row],[09.01.2025]],0)</f>
        <v>0</v>
      </c>
      <c r="V1032" s="234"/>
      <c r="W1032" s="166">
        <f>IF(PMKAFAAPAYER[[#This Row],[ ]]="Payé",PMKAFAAPAYER[[#This Row],[16.01.2025]],0)</f>
        <v>0</v>
      </c>
      <c r="X1032" s="234"/>
      <c r="Y1032" s="166">
        <f>IF(PMKAFAAPAYER[[#This Row],[ ]]="Payé",PMKAFAAPAYER[[#This Row],[23.01.2025]],0)</f>
        <v>0</v>
      </c>
      <c r="Z1032" s="234"/>
      <c r="AA1032" s="176">
        <f>IF(PMKAFAAPAYER[[#This Row],[ ]]="Payé",PMKAFAAPAYER[[#This Row],[30.01.2025]],0)</f>
        <v>0</v>
      </c>
      <c r="AB1032" s="32">
        <f t="shared" si="246"/>
        <v>0</v>
      </c>
      <c r="AC1032" s="234"/>
      <c r="AD1032" s="166">
        <f>IF(PMKAFAAPAYER[[#This Row],[ ]]="Payé",PMKAFAAPAYER[[#This Row],[06.02.2025]],0)</f>
        <v>0</v>
      </c>
      <c r="AE1032" s="234"/>
      <c r="AF1032" s="166">
        <f>IF(PMKAFAAPAYER[[#This Row],[ ]]="Payé",PMKAFAAPAYER[[#This Row],[13.02.2025]],0)</f>
        <v>0</v>
      </c>
      <c r="AG1032" s="234"/>
      <c r="AH1032" s="166">
        <f>IF(PMKAFAAPAYER[[#This Row],[ ]]="Payé",PMKAFAAPAYER[[#This Row],[20.02.2025]],0)</f>
        <v>0</v>
      </c>
      <c r="AI1032" s="234"/>
      <c r="AJ1032" s="176">
        <f>IF(PMKAFAAPAYER[[#This Row],[ ]]="Payé",PMKAFAAPAYER[[#This Row],[27.02.2025]],0)</f>
        <v>0</v>
      </c>
      <c r="AK1032" s="47">
        <f t="shared" si="247"/>
        <v>0</v>
      </c>
      <c r="AL1032" s="162"/>
      <c r="AM1032" s="166">
        <f>IF(PMKAFAAPAYER[[#This Row],[ ]]="Payé",PMKAFAAPAYER[[#This Row],[05.03.2025]],0)</f>
        <v>0</v>
      </c>
      <c r="AN1032" s="161"/>
      <c r="AO1032" s="166">
        <f>IF(PMKAFAAPAYER[[#This Row],[ ]]="Payé",PMKAFAAPAYER[[#This Row],[12.03.2025]],0)</f>
        <v>0</v>
      </c>
      <c r="AP1032" s="161"/>
      <c r="AQ1032" s="166">
        <f>IF(PMKAFAAPAYER[[#This Row],[ ]]="Payé",PMKAFAAPAYER[[#This Row],[19.03.2025]],0)</f>
        <v>0</v>
      </c>
      <c r="AR1032" s="161"/>
      <c r="AS1032" s="176">
        <f>IF(PMKAFAAPAYER[[#This Row],[ ]]="Payé",PMKAFAAPAYER[[#This Row],[26.03.2025]],0)</f>
        <v>0</v>
      </c>
      <c r="AT1032" s="17">
        <f t="shared" si="248"/>
        <v>0</v>
      </c>
      <c r="AU1032" s="162"/>
      <c r="AV1032" s="166">
        <f>IF(PMKAFAAPAYER[[#This Row],[ ]]="Payé",PMKAFAAPAYER[[#This Row],[02.04.2025]],0)</f>
        <v>0</v>
      </c>
      <c r="AW1032" s="161"/>
      <c r="AX1032" s="166">
        <f>IF(PMKAFAAPAYER[[#This Row],[ ]]="Payé",PMKAFAAPAYER[[#This Row],[09.04.2025]],0)</f>
        <v>0</v>
      </c>
      <c r="AY1032" s="161"/>
      <c r="AZ1032" s="166">
        <f>IF(PMKAFAAPAYER[[#This Row],[ ]]="Payé",PMKAFAAPAYER[[#This Row],[16.04.2025]],0)</f>
        <v>0</v>
      </c>
      <c r="BA1032" s="161"/>
      <c r="BB1032" s="166">
        <f>IF(PMKAFAAPAYER[[#This Row],[ ]]="Payé",PMKAFAAPAYER[[#This Row],[23.04.2025]],0)</f>
        <v>0</v>
      </c>
      <c r="BC1032" s="161"/>
      <c r="BD1032" s="176">
        <f>IF(PMKAFAAPAYER[[#This Row],[ ]]="Payé",PMKAFAAPAYER[[#This Row],[30.04.2025]],0)</f>
        <v>0</v>
      </c>
      <c r="BE1032" s="18">
        <f t="shared" si="249"/>
        <v>0</v>
      </c>
      <c r="BF1032" s="162"/>
      <c r="BG1032" s="166">
        <f>IF(PMKAFAAPAYER[[#This Row],[ ]]="Payé",PMKAFAAPAYER[[#This Row],[07.05.2025]],0)</f>
        <v>0</v>
      </c>
      <c r="BH1032" s="161"/>
      <c r="BI1032" s="166">
        <f>IF(PMKAFAAPAYER[[#This Row],[ ]]="Payé",PMKAFAAPAYER[[#This Row],[14.05.2025]],0)</f>
        <v>0</v>
      </c>
      <c r="BJ1032" s="161"/>
      <c r="BK1032" s="166">
        <f>IF(PMKAFAAPAYER[[#This Row],[ ]]="Payé",PMKAFAAPAYER[[#This Row],[21.05.2025]],0)</f>
        <v>0</v>
      </c>
      <c r="BL1032" s="161"/>
      <c r="BM1032" s="176">
        <f>IF(PMKAFAAPAYER[[#This Row],[ ]]="Payé",PMKAFAAPAYER[[#This Row],[28.05.2025]],0)</f>
        <v>0</v>
      </c>
      <c r="BN1032" s="17">
        <f t="shared" si="250"/>
        <v>0</v>
      </c>
      <c r="BO1032" s="162"/>
      <c r="BP1032" s="166">
        <f>IF(PMKAFAAPAYER[[#This Row],[ ]]="Payé",PMKAFAAPAYER[[#This Row],[04.06.2025]],0)</f>
        <v>0</v>
      </c>
      <c r="BQ1032" s="161"/>
      <c r="BR1032" s="166">
        <f>IF(PMKAFAAPAYER[[#This Row],[ ]]="Payé",PMKAFAAPAYER[[#This Row],[11.06.2025]],0)</f>
        <v>0</v>
      </c>
      <c r="BS1032" s="161"/>
      <c r="BT1032" s="166">
        <f>IF(PMKAFAAPAYER[[#This Row],[ ]]="Payé",PMKAFAAPAYER[[#This Row],[18.06.2025]],0)</f>
        <v>0</v>
      </c>
      <c r="BU1032" s="161"/>
      <c r="BV1032" s="176">
        <f>IF(PMKAFAAPAYER[[#This Row],[ ]]="Payé",PMKAFAAPAYER[[#This Row],[25.06.2025]],0)</f>
        <v>0</v>
      </c>
      <c r="BW1032" s="18">
        <f t="shared" si="251"/>
        <v>0</v>
      </c>
      <c r="BX1032" s="162"/>
      <c r="BY1032" s="166">
        <f>IF(PMKAFAAPAYER[[#This Row],[ ]]="Payé",PMKAFAAPAYER[[#This Row],[02.07.2025]],0)</f>
        <v>0</v>
      </c>
      <c r="BZ1032" s="161"/>
      <c r="CA1032" s="166">
        <f>IF(PMKAFAAPAYER[[#This Row],[ ]]="Payé",PMKAFAAPAYER[[#This Row],[09.07.2025]],0)</f>
        <v>0</v>
      </c>
      <c r="CB1032" s="161"/>
      <c r="CC1032" s="166">
        <f>IF(PMKAFAAPAYER[[#This Row],[ ]]="Payé",PMKAFAAPAYER[[#This Row],[16.07.2025]],0)</f>
        <v>0</v>
      </c>
      <c r="CD1032" s="161"/>
      <c r="CE1032" s="166">
        <f>IF(PMKAFAAPAYER[[#This Row],[ ]]="Payé",PMKAFAAPAYER[[#This Row],[23.07.2025]],0)</f>
        <v>0</v>
      </c>
      <c r="CF1032" s="161"/>
      <c r="CG1032" s="176">
        <f>IF(PMKAFAAPAYER[[#This Row],[ ]]="Payé",PMKAFAAPAYER[[#This Row],[30.07.2025]],0)</f>
        <v>0</v>
      </c>
      <c r="CH1032" s="17">
        <f t="shared" si="252"/>
        <v>0</v>
      </c>
      <c r="CI1032" s="162"/>
      <c r="CJ1032" s="166">
        <f>IF(PMKAFAAPAYER[[#This Row],[ ]]="Payé",PMKAFAAPAYER[[#This Row],[06.08.2025]],0)</f>
        <v>0</v>
      </c>
      <c r="CK1032" s="161"/>
      <c r="CL1032" s="166">
        <f>IF(PMKAFAAPAYER[[#This Row],[ ]]="Payé",PMKAFAAPAYER[[#This Row],[13.08.2025]],0)</f>
        <v>0</v>
      </c>
      <c r="CM1032" s="161"/>
      <c r="CN1032" s="166">
        <f>IF(PMKAFAAPAYER[[#This Row],[ ]]="Payé",PMKAFAAPAYER[[#This Row],[20.08.2025]],0)</f>
        <v>0</v>
      </c>
      <c r="CO1032" s="161"/>
      <c r="CP1032" s="176">
        <f>IF(PMKAFAAPAYER[[#This Row],[ ]]="Payé",PMKAFAAPAYER[[#This Row],[27.08.2025]],0)</f>
        <v>0</v>
      </c>
      <c r="CQ1032" s="18">
        <f t="shared" si="253"/>
        <v>0</v>
      </c>
      <c r="CR1032" s="162"/>
      <c r="CS1032" s="166">
        <f>IF(PMKAFAAPAYER[[#This Row],[ ]]="Payé",PMKAFAAPAYER[[#This Row],[03.09.2025]],0)</f>
        <v>0</v>
      </c>
      <c r="CT1032" s="161"/>
      <c r="CU1032" s="166">
        <f>IF(PMKAFAAPAYER[[#This Row],[ ]]="Payé",PMKAFAAPAYER[[#This Row],[10.09.2025]],0)</f>
        <v>0</v>
      </c>
      <c r="CV1032" s="161"/>
      <c r="CW1032" s="166">
        <f>IF(PMKAFAAPAYER[[#This Row],[ ]]="Payé",PMKAFAAPAYER[[#This Row],[17.09.2025]],0)</f>
        <v>0</v>
      </c>
      <c r="CX1032" s="161"/>
      <c r="CY1032" s="176">
        <f>IF(PMKAFAAPAYER[[#This Row],[ ]]="Payé",PMKAFAAPAYER[[#This Row],[24.09.2025]],0)</f>
        <v>0</v>
      </c>
      <c r="CZ1032" s="17">
        <f t="shared" si="254"/>
        <v>0</v>
      </c>
      <c r="DA1032" s="162"/>
      <c r="DB1032" s="166">
        <f>IF(PMKAFAAPAYER[[#This Row],[ ]]="Payé",PMKAFAAPAYER[[#This Row],[01.10.2025]],0)</f>
        <v>0</v>
      </c>
      <c r="DC1032" s="161"/>
      <c r="DD1032" s="166">
        <f>IF(PMKAFAAPAYER[[#This Row],[ ]]="Payé",PMKAFAAPAYER[[#This Row],[08.10.2025]],0)</f>
        <v>0</v>
      </c>
      <c r="DE1032" s="161"/>
      <c r="DF1032" s="166">
        <f>IF(PMKAFAAPAYER[[#This Row],[ ]]="Payé",PMKAFAAPAYER[[#This Row],[15.10.2025]],0)</f>
        <v>0</v>
      </c>
      <c r="DG1032" s="161"/>
      <c r="DH1032" s="166">
        <f>IF(PMKAFAAPAYER[[#This Row],[ ]]="Payé",PMKAFAAPAYER[[#This Row],[22.10.2025]],0)</f>
        <v>0</v>
      </c>
      <c r="DI1032" s="161"/>
      <c r="DJ1032" s="176">
        <f>IF(PMKAFAAPAYER[[#This Row],[ ]]="Payé",PMKAFAAPAYER[[#This Row],[29.10.2025]],0)</f>
        <v>0</v>
      </c>
      <c r="DK1032" s="18">
        <f t="shared" si="255"/>
        <v>0</v>
      </c>
      <c r="DL1032" s="162"/>
      <c r="DM1032" s="166">
        <f>IF(PMKAFAAPAYER[[#This Row],[ ]]="Payé",PMKAFAAPAYER[[#This Row],[05.11.2025]],0)</f>
        <v>0</v>
      </c>
      <c r="DN1032" s="161"/>
      <c r="DO1032" s="166">
        <f>IF(PMKAFAAPAYER[[#This Row],[ ]]="Payé",PMKAFAAPAYER[[#This Row],[12.11.2025]],0)</f>
        <v>0</v>
      </c>
      <c r="DP1032" s="161"/>
      <c r="DQ1032" s="166">
        <f>IF(PMKAFAAPAYER[[#This Row],[ ]]="Payé",PMKAFAAPAYER[[#This Row],[19.11.2025]],0)</f>
        <v>0</v>
      </c>
      <c r="DR1032" s="161"/>
      <c r="DS1032" s="176">
        <f>IF(PMKAFAAPAYER[[#This Row],[ ]]="Payé",PMKAFAAPAYER[[#This Row],[26.11.2025]],0)</f>
        <v>0</v>
      </c>
      <c r="DT1032" s="17">
        <f t="shared" si="256"/>
        <v>0</v>
      </c>
      <c r="DU1032" s="162"/>
      <c r="DV1032" s="166">
        <f>IF(PMKAFAAPAYER[[#This Row],[ ]]="Payé",PMKAFAAPAYER[[#This Row],[03.12.2025]],0)</f>
        <v>0</v>
      </c>
      <c r="DW1032" s="161"/>
      <c r="DX1032" s="166">
        <f>IF(PMKAFAAPAYER[[#This Row],[ ]]="Payé",PMKAFAAPAYER[[#This Row],[10.12.2025]],0)</f>
        <v>0</v>
      </c>
      <c r="DY1032" s="161"/>
      <c r="DZ1032" s="166">
        <f>IF(PMKAFAAPAYER[[#This Row],[ ]]="Payé",PMKAFAAPAYER[[#This Row],[17.12.2025]],0)</f>
        <v>0</v>
      </c>
      <c r="EA1032" s="161"/>
      <c r="EB1032" s="166">
        <f>IF(PMKAFAAPAYER[[#This Row],[ ]]="Payé",PMKAFAAPAYER[[#This Row],[24.12.2025]],0)</f>
        <v>0</v>
      </c>
      <c r="EC1032" s="161"/>
      <c r="ED1032" s="176">
        <f>IF(PMKAFAAPAYER[[#This Row],[ ]]="Payé",PMKAFAAPAYER[[#This Row],[31.12.2025]],0)</f>
        <v>0</v>
      </c>
      <c r="EE1032" s="18">
        <f t="shared" si="257"/>
        <v>0</v>
      </c>
      <c r="EF1032" s="11">
        <f t="shared" si="258"/>
        <v>0</v>
      </c>
      <c r="EG1032" s="16">
        <f>+PMKAFAAPAYER[[#This Row],[CHF]]-PMKAFAAPAYER[[#This Row],[T2025]]</f>
        <v>0</v>
      </c>
    </row>
    <row r="1033" spans="1:137" x14ac:dyDescent="0.3">
      <c r="A1033" s="9">
        <f t="shared" si="259"/>
        <v>1028</v>
      </c>
      <c r="B1033" s="250"/>
      <c r="C1033" s="251"/>
      <c r="D1033" s="252"/>
      <c r="E1033" s="253"/>
      <c r="F1033" s="265">
        <f t="shared" si="245"/>
        <v>0</v>
      </c>
      <c r="G1033" s="254"/>
      <c r="H1033" s="257"/>
      <c r="I1033" s="256"/>
      <c r="J1033" s="14"/>
      <c r="K1033" s="14"/>
      <c r="L1033" s="14"/>
      <c r="N1033" s="15"/>
      <c r="P1033" s="258"/>
      <c r="Q1033" s="259"/>
      <c r="R1033" s="260"/>
      <c r="S1033" s="166">
        <f>IF(PMKAFAAPAYER[[#This Row],[ ]]="Payé",PMKAFAAPAYER[[#This Row],[02.01.2025]],0)</f>
        <v>0</v>
      </c>
      <c r="T1033" s="234"/>
      <c r="U1033" s="166">
        <f>IF(PMKAFAAPAYER[[#This Row],[ ]]="Payé",PMKAFAAPAYER[[#This Row],[09.01.2025]],0)</f>
        <v>0</v>
      </c>
      <c r="V1033" s="234"/>
      <c r="W1033" s="166">
        <f>IF(PMKAFAAPAYER[[#This Row],[ ]]="Payé",PMKAFAAPAYER[[#This Row],[16.01.2025]],0)</f>
        <v>0</v>
      </c>
      <c r="X1033" s="234"/>
      <c r="Y1033" s="166">
        <f>IF(PMKAFAAPAYER[[#This Row],[ ]]="Payé",PMKAFAAPAYER[[#This Row],[23.01.2025]],0)</f>
        <v>0</v>
      </c>
      <c r="Z1033" s="234"/>
      <c r="AA1033" s="176">
        <f>IF(PMKAFAAPAYER[[#This Row],[ ]]="Payé",PMKAFAAPAYER[[#This Row],[30.01.2025]],0)</f>
        <v>0</v>
      </c>
      <c r="AB1033" s="32">
        <f t="shared" si="246"/>
        <v>0</v>
      </c>
      <c r="AC1033" s="234"/>
      <c r="AD1033" s="166">
        <f>IF(PMKAFAAPAYER[[#This Row],[ ]]="Payé",PMKAFAAPAYER[[#This Row],[06.02.2025]],0)</f>
        <v>0</v>
      </c>
      <c r="AE1033" s="234"/>
      <c r="AF1033" s="166">
        <f>IF(PMKAFAAPAYER[[#This Row],[ ]]="Payé",PMKAFAAPAYER[[#This Row],[13.02.2025]],0)</f>
        <v>0</v>
      </c>
      <c r="AG1033" s="234"/>
      <c r="AH1033" s="166">
        <f>IF(PMKAFAAPAYER[[#This Row],[ ]]="Payé",PMKAFAAPAYER[[#This Row],[20.02.2025]],0)</f>
        <v>0</v>
      </c>
      <c r="AI1033" s="234"/>
      <c r="AJ1033" s="176">
        <f>IF(PMKAFAAPAYER[[#This Row],[ ]]="Payé",PMKAFAAPAYER[[#This Row],[27.02.2025]],0)</f>
        <v>0</v>
      </c>
      <c r="AK1033" s="47">
        <f t="shared" si="247"/>
        <v>0</v>
      </c>
      <c r="AL1033" s="162"/>
      <c r="AM1033" s="166">
        <f>IF(PMKAFAAPAYER[[#This Row],[ ]]="Payé",PMKAFAAPAYER[[#This Row],[05.03.2025]],0)</f>
        <v>0</v>
      </c>
      <c r="AN1033" s="161"/>
      <c r="AO1033" s="166">
        <f>IF(PMKAFAAPAYER[[#This Row],[ ]]="Payé",PMKAFAAPAYER[[#This Row],[12.03.2025]],0)</f>
        <v>0</v>
      </c>
      <c r="AP1033" s="161"/>
      <c r="AQ1033" s="166">
        <f>IF(PMKAFAAPAYER[[#This Row],[ ]]="Payé",PMKAFAAPAYER[[#This Row],[19.03.2025]],0)</f>
        <v>0</v>
      </c>
      <c r="AR1033" s="161"/>
      <c r="AS1033" s="176">
        <f>IF(PMKAFAAPAYER[[#This Row],[ ]]="Payé",PMKAFAAPAYER[[#This Row],[26.03.2025]],0)</f>
        <v>0</v>
      </c>
      <c r="AT1033" s="17">
        <f t="shared" si="248"/>
        <v>0</v>
      </c>
      <c r="AU1033" s="162"/>
      <c r="AV1033" s="166">
        <f>IF(PMKAFAAPAYER[[#This Row],[ ]]="Payé",PMKAFAAPAYER[[#This Row],[02.04.2025]],0)</f>
        <v>0</v>
      </c>
      <c r="AW1033" s="161"/>
      <c r="AX1033" s="166">
        <f>IF(PMKAFAAPAYER[[#This Row],[ ]]="Payé",PMKAFAAPAYER[[#This Row],[09.04.2025]],0)</f>
        <v>0</v>
      </c>
      <c r="AY1033" s="161"/>
      <c r="AZ1033" s="166">
        <f>IF(PMKAFAAPAYER[[#This Row],[ ]]="Payé",PMKAFAAPAYER[[#This Row],[16.04.2025]],0)</f>
        <v>0</v>
      </c>
      <c r="BA1033" s="161"/>
      <c r="BB1033" s="166">
        <f>IF(PMKAFAAPAYER[[#This Row],[ ]]="Payé",PMKAFAAPAYER[[#This Row],[23.04.2025]],0)</f>
        <v>0</v>
      </c>
      <c r="BC1033" s="161"/>
      <c r="BD1033" s="176">
        <f>IF(PMKAFAAPAYER[[#This Row],[ ]]="Payé",PMKAFAAPAYER[[#This Row],[30.04.2025]],0)</f>
        <v>0</v>
      </c>
      <c r="BE1033" s="18">
        <f t="shared" si="249"/>
        <v>0</v>
      </c>
      <c r="BF1033" s="162"/>
      <c r="BG1033" s="166">
        <f>IF(PMKAFAAPAYER[[#This Row],[ ]]="Payé",PMKAFAAPAYER[[#This Row],[07.05.2025]],0)</f>
        <v>0</v>
      </c>
      <c r="BH1033" s="161"/>
      <c r="BI1033" s="166">
        <f>IF(PMKAFAAPAYER[[#This Row],[ ]]="Payé",PMKAFAAPAYER[[#This Row],[14.05.2025]],0)</f>
        <v>0</v>
      </c>
      <c r="BJ1033" s="161"/>
      <c r="BK1033" s="166">
        <f>IF(PMKAFAAPAYER[[#This Row],[ ]]="Payé",PMKAFAAPAYER[[#This Row],[21.05.2025]],0)</f>
        <v>0</v>
      </c>
      <c r="BL1033" s="161"/>
      <c r="BM1033" s="176">
        <f>IF(PMKAFAAPAYER[[#This Row],[ ]]="Payé",PMKAFAAPAYER[[#This Row],[28.05.2025]],0)</f>
        <v>0</v>
      </c>
      <c r="BN1033" s="17">
        <f t="shared" si="250"/>
        <v>0</v>
      </c>
      <c r="BO1033" s="162"/>
      <c r="BP1033" s="166">
        <f>IF(PMKAFAAPAYER[[#This Row],[ ]]="Payé",PMKAFAAPAYER[[#This Row],[04.06.2025]],0)</f>
        <v>0</v>
      </c>
      <c r="BQ1033" s="161"/>
      <c r="BR1033" s="166">
        <f>IF(PMKAFAAPAYER[[#This Row],[ ]]="Payé",PMKAFAAPAYER[[#This Row],[11.06.2025]],0)</f>
        <v>0</v>
      </c>
      <c r="BS1033" s="161"/>
      <c r="BT1033" s="166">
        <f>IF(PMKAFAAPAYER[[#This Row],[ ]]="Payé",PMKAFAAPAYER[[#This Row],[18.06.2025]],0)</f>
        <v>0</v>
      </c>
      <c r="BU1033" s="161"/>
      <c r="BV1033" s="176">
        <f>IF(PMKAFAAPAYER[[#This Row],[ ]]="Payé",PMKAFAAPAYER[[#This Row],[25.06.2025]],0)</f>
        <v>0</v>
      </c>
      <c r="BW1033" s="18">
        <f t="shared" si="251"/>
        <v>0</v>
      </c>
      <c r="BX1033" s="162"/>
      <c r="BY1033" s="166">
        <f>IF(PMKAFAAPAYER[[#This Row],[ ]]="Payé",PMKAFAAPAYER[[#This Row],[02.07.2025]],0)</f>
        <v>0</v>
      </c>
      <c r="BZ1033" s="161"/>
      <c r="CA1033" s="166">
        <f>IF(PMKAFAAPAYER[[#This Row],[ ]]="Payé",PMKAFAAPAYER[[#This Row],[09.07.2025]],0)</f>
        <v>0</v>
      </c>
      <c r="CB1033" s="161"/>
      <c r="CC1033" s="166">
        <f>IF(PMKAFAAPAYER[[#This Row],[ ]]="Payé",PMKAFAAPAYER[[#This Row],[16.07.2025]],0)</f>
        <v>0</v>
      </c>
      <c r="CD1033" s="161"/>
      <c r="CE1033" s="166">
        <f>IF(PMKAFAAPAYER[[#This Row],[ ]]="Payé",PMKAFAAPAYER[[#This Row],[23.07.2025]],0)</f>
        <v>0</v>
      </c>
      <c r="CF1033" s="161"/>
      <c r="CG1033" s="176">
        <f>IF(PMKAFAAPAYER[[#This Row],[ ]]="Payé",PMKAFAAPAYER[[#This Row],[30.07.2025]],0)</f>
        <v>0</v>
      </c>
      <c r="CH1033" s="17">
        <f t="shared" si="252"/>
        <v>0</v>
      </c>
      <c r="CI1033" s="162"/>
      <c r="CJ1033" s="166">
        <f>IF(PMKAFAAPAYER[[#This Row],[ ]]="Payé",PMKAFAAPAYER[[#This Row],[06.08.2025]],0)</f>
        <v>0</v>
      </c>
      <c r="CK1033" s="161"/>
      <c r="CL1033" s="166">
        <f>IF(PMKAFAAPAYER[[#This Row],[ ]]="Payé",PMKAFAAPAYER[[#This Row],[13.08.2025]],0)</f>
        <v>0</v>
      </c>
      <c r="CM1033" s="161"/>
      <c r="CN1033" s="166">
        <f>IF(PMKAFAAPAYER[[#This Row],[ ]]="Payé",PMKAFAAPAYER[[#This Row],[20.08.2025]],0)</f>
        <v>0</v>
      </c>
      <c r="CO1033" s="161"/>
      <c r="CP1033" s="176">
        <f>IF(PMKAFAAPAYER[[#This Row],[ ]]="Payé",PMKAFAAPAYER[[#This Row],[27.08.2025]],0)</f>
        <v>0</v>
      </c>
      <c r="CQ1033" s="18">
        <f t="shared" si="253"/>
        <v>0</v>
      </c>
      <c r="CR1033" s="162"/>
      <c r="CS1033" s="166">
        <f>IF(PMKAFAAPAYER[[#This Row],[ ]]="Payé",PMKAFAAPAYER[[#This Row],[03.09.2025]],0)</f>
        <v>0</v>
      </c>
      <c r="CT1033" s="161"/>
      <c r="CU1033" s="166">
        <f>IF(PMKAFAAPAYER[[#This Row],[ ]]="Payé",PMKAFAAPAYER[[#This Row],[10.09.2025]],0)</f>
        <v>0</v>
      </c>
      <c r="CV1033" s="161"/>
      <c r="CW1033" s="166">
        <f>IF(PMKAFAAPAYER[[#This Row],[ ]]="Payé",PMKAFAAPAYER[[#This Row],[17.09.2025]],0)</f>
        <v>0</v>
      </c>
      <c r="CX1033" s="161"/>
      <c r="CY1033" s="176">
        <f>IF(PMKAFAAPAYER[[#This Row],[ ]]="Payé",PMKAFAAPAYER[[#This Row],[24.09.2025]],0)</f>
        <v>0</v>
      </c>
      <c r="CZ1033" s="17">
        <f t="shared" si="254"/>
        <v>0</v>
      </c>
      <c r="DA1033" s="162"/>
      <c r="DB1033" s="166">
        <f>IF(PMKAFAAPAYER[[#This Row],[ ]]="Payé",PMKAFAAPAYER[[#This Row],[01.10.2025]],0)</f>
        <v>0</v>
      </c>
      <c r="DC1033" s="161"/>
      <c r="DD1033" s="166">
        <f>IF(PMKAFAAPAYER[[#This Row],[ ]]="Payé",PMKAFAAPAYER[[#This Row],[08.10.2025]],0)</f>
        <v>0</v>
      </c>
      <c r="DE1033" s="161"/>
      <c r="DF1033" s="166">
        <f>IF(PMKAFAAPAYER[[#This Row],[ ]]="Payé",PMKAFAAPAYER[[#This Row],[15.10.2025]],0)</f>
        <v>0</v>
      </c>
      <c r="DG1033" s="161"/>
      <c r="DH1033" s="166">
        <f>IF(PMKAFAAPAYER[[#This Row],[ ]]="Payé",PMKAFAAPAYER[[#This Row],[22.10.2025]],0)</f>
        <v>0</v>
      </c>
      <c r="DI1033" s="161"/>
      <c r="DJ1033" s="176">
        <f>IF(PMKAFAAPAYER[[#This Row],[ ]]="Payé",PMKAFAAPAYER[[#This Row],[29.10.2025]],0)</f>
        <v>0</v>
      </c>
      <c r="DK1033" s="18">
        <f t="shared" si="255"/>
        <v>0</v>
      </c>
      <c r="DL1033" s="162"/>
      <c r="DM1033" s="166">
        <f>IF(PMKAFAAPAYER[[#This Row],[ ]]="Payé",PMKAFAAPAYER[[#This Row],[05.11.2025]],0)</f>
        <v>0</v>
      </c>
      <c r="DN1033" s="161"/>
      <c r="DO1033" s="166">
        <f>IF(PMKAFAAPAYER[[#This Row],[ ]]="Payé",PMKAFAAPAYER[[#This Row],[12.11.2025]],0)</f>
        <v>0</v>
      </c>
      <c r="DP1033" s="161"/>
      <c r="DQ1033" s="166">
        <f>IF(PMKAFAAPAYER[[#This Row],[ ]]="Payé",PMKAFAAPAYER[[#This Row],[19.11.2025]],0)</f>
        <v>0</v>
      </c>
      <c r="DR1033" s="161"/>
      <c r="DS1033" s="176">
        <f>IF(PMKAFAAPAYER[[#This Row],[ ]]="Payé",PMKAFAAPAYER[[#This Row],[26.11.2025]],0)</f>
        <v>0</v>
      </c>
      <c r="DT1033" s="17">
        <f t="shared" si="256"/>
        <v>0</v>
      </c>
      <c r="DU1033" s="162"/>
      <c r="DV1033" s="166">
        <f>IF(PMKAFAAPAYER[[#This Row],[ ]]="Payé",PMKAFAAPAYER[[#This Row],[03.12.2025]],0)</f>
        <v>0</v>
      </c>
      <c r="DW1033" s="161"/>
      <c r="DX1033" s="166">
        <f>IF(PMKAFAAPAYER[[#This Row],[ ]]="Payé",PMKAFAAPAYER[[#This Row],[10.12.2025]],0)</f>
        <v>0</v>
      </c>
      <c r="DY1033" s="161"/>
      <c r="DZ1033" s="166">
        <f>IF(PMKAFAAPAYER[[#This Row],[ ]]="Payé",PMKAFAAPAYER[[#This Row],[17.12.2025]],0)</f>
        <v>0</v>
      </c>
      <c r="EA1033" s="161"/>
      <c r="EB1033" s="166">
        <f>IF(PMKAFAAPAYER[[#This Row],[ ]]="Payé",PMKAFAAPAYER[[#This Row],[24.12.2025]],0)</f>
        <v>0</v>
      </c>
      <c r="EC1033" s="161"/>
      <c r="ED1033" s="176">
        <f>IF(PMKAFAAPAYER[[#This Row],[ ]]="Payé",PMKAFAAPAYER[[#This Row],[31.12.2025]],0)</f>
        <v>0</v>
      </c>
      <c r="EE1033" s="18">
        <f t="shared" si="257"/>
        <v>0</v>
      </c>
      <c r="EF1033" s="11">
        <f t="shared" si="258"/>
        <v>0</v>
      </c>
      <c r="EG1033" s="16">
        <f>+PMKAFAAPAYER[[#This Row],[CHF]]-PMKAFAAPAYER[[#This Row],[T2025]]</f>
        <v>0</v>
      </c>
    </row>
    <row r="1034" spans="1:137" x14ac:dyDescent="0.3">
      <c r="A1034" s="9">
        <f t="shared" si="259"/>
        <v>1029</v>
      </c>
      <c r="B1034" s="250"/>
      <c r="C1034" s="251"/>
      <c r="D1034" s="252"/>
      <c r="E1034" s="253"/>
      <c r="F1034" s="265">
        <f t="shared" si="245"/>
        <v>0</v>
      </c>
      <c r="G1034" s="254"/>
      <c r="H1034" s="257"/>
      <c r="I1034" s="256"/>
      <c r="J1034" s="14"/>
      <c r="K1034" s="14"/>
      <c r="L1034" s="14"/>
      <c r="N1034" s="15"/>
      <c r="P1034" s="258"/>
      <c r="Q1034" s="259"/>
      <c r="R1034" s="260"/>
      <c r="S1034" s="166">
        <f>IF(PMKAFAAPAYER[[#This Row],[ ]]="Payé",PMKAFAAPAYER[[#This Row],[02.01.2025]],0)</f>
        <v>0</v>
      </c>
      <c r="T1034" s="234"/>
      <c r="U1034" s="166">
        <f>IF(PMKAFAAPAYER[[#This Row],[ ]]="Payé",PMKAFAAPAYER[[#This Row],[09.01.2025]],0)</f>
        <v>0</v>
      </c>
      <c r="V1034" s="234"/>
      <c r="W1034" s="166">
        <f>IF(PMKAFAAPAYER[[#This Row],[ ]]="Payé",PMKAFAAPAYER[[#This Row],[16.01.2025]],0)</f>
        <v>0</v>
      </c>
      <c r="X1034" s="234"/>
      <c r="Y1034" s="166">
        <f>IF(PMKAFAAPAYER[[#This Row],[ ]]="Payé",PMKAFAAPAYER[[#This Row],[23.01.2025]],0)</f>
        <v>0</v>
      </c>
      <c r="Z1034" s="234"/>
      <c r="AA1034" s="176">
        <f>IF(PMKAFAAPAYER[[#This Row],[ ]]="Payé",PMKAFAAPAYER[[#This Row],[30.01.2025]],0)</f>
        <v>0</v>
      </c>
      <c r="AB1034" s="32">
        <f t="shared" si="246"/>
        <v>0</v>
      </c>
      <c r="AC1034" s="234"/>
      <c r="AD1034" s="166">
        <f>IF(PMKAFAAPAYER[[#This Row],[ ]]="Payé",PMKAFAAPAYER[[#This Row],[06.02.2025]],0)</f>
        <v>0</v>
      </c>
      <c r="AE1034" s="234"/>
      <c r="AF1034" s="166">
        <f>IF(PMKAFAAPAYER[[#This Row],[ ]]="Payé",PMKAFAAPAYER[[#This Row],[13.02.2025]],0)</f>
        <v>0</v>
      </c>
      <c r="AG1034" s="234"/>
      <c r="AH1034" s="166">
        <f>IF(PMKAFAAPAYER[[#This Row],[ ]]="Payé",PMKAFAAPAYER[[#This Row],[20.02.2025]],0)</f>
        <v>0</v>
      </c>
      <c r="AI1034" s="234"/>
      <c r="AJ1034" s="176">
        <f>IF(PMKAFAAPAYER[[#This Row],[ ]]="Payé",PMKAFAAPAYER[[#This Row],[27.02.2025]],0)</f>
        <v>0</v>
      </c>
      <c r="AK1034" s="47">
        <f t="shared" si="247"/>
        <v>0</v>
      </c>
      <c r="AL1034" s="162"/>
      <c r="AM1034" s="166">
        <f>IF(PMKAFAAPAYER[[#This Row],[ ]]="Payé",PMKAFAAPAYER[[#This Row],[05.03.2025]],0)</f>
        <v>0</v>
      </c>
      <c r="AN1034" s="161"/>
      <c r="AO1034" s="166">
        <f>IF(PMKAFAAPAYER[[#This Row],[ ]]="Payé",PMKAFAAPAYER[[#This Row],[12.03.2025]],0)</f>
        <v>0</v>
      </c>
      <c r="AP1034" s="161"/>
      <c r="AQ1034" s="166">
        <f>IF(PMKAFAAPAYER[[#This Row],[ ]]="Payé",PMKAFAAPAYER[[#This Row],[19.03.2025]],0)</f>
        <v>0</v>
      </c>
      <c r="AR1034" s="161"/>
      <c r="AS1034" s="176">
        <f>IF(PMKAFAAPAYER[[#This Row],[ ]]="Payé",PMKAFAAPAYER[[#This Row],[26.03.2025]],0)</f>
        <v>0</v>
      </c>
      <c r="AT1034" s="17">
        <f t="shared" si="248"/>
        <v>0</v>
      </c>
      <c r="AU1034" s="162"/>
      <c r="AV1034" s="166">
        <f>IF(PMKAFAAPAYER[[#This Row],[ ]]="Payé",PMKAFAAPAYER[[#This Row],[02.04.2025]],0)</f>
        <v>0</v>
      </c>
      <c r="AW1034" s="161"/>
      <c r="AX1034" s="166">
        <f>IF(PMKAFAAPAYER[[#This Row],[ ]]="Payé",PMKAFAAPAYER[[#This Row],[09.04.2025]],0)</f>
        <v>0</v>
      </c>
      <c r="AY1034" s="161"/>
      <c r="AZ1034" s="166">
        <f>IF(PMKAFAAPAYER[[#This Row],[ ]]="Payé",PMKAFAAPAYER[[#This Row],[16.04.2025]],0)</f>
        <v>0</v>
      </c>
      <c r="BA1034" s="161"/>
      <c r="BB1034" s="166">
        <f>IF(PMKAFAAPAYER[[#This Row],[ ]]="Payé",PMKAFAAPAYER[[#This Row],[23.04.2025]],0)</f>
        <v>0</v>
      </c>
      <c r="BC1034" s="161"/>
      <c r="BD1034" s="176">
        <f>IF(PMKAFAAPAYER[[#This Row],[ ]]="Payé",PMKAFAAPAYER[[#This Row],[30.04.2025]],0)</f>
        <v>0</v>
      </c>
      <c r="BE1034" s="18">
        <f t="shared" si="249"/>
        <v>0</v>
      </c>
      <c r="BF1034" s="162"/>
      <c r="BG1034" s="166">
        <f>IF(PMKAFAAPAYER[[#This Row],[ ]]="Payé",PMKAFAAPAYER[[#This Row],[07.05.2025]],0)</f>
        <v>0</v>
      </c>
      <c r="BH1034" s="161"/>
      <c r="BI1034" s="166">
        <f>IF(PMKAFAAPAYER[[#This Row],[ ]]="Payé",PMKAFAAPAYER[[#This Row],[14.05.2025]],0)</f>
        <v>0</v>
      </c>
      <c r="BJ1034" s="161"/>
      <c r="BK1034" s="166">
        <f>IF(PMKAFAAPAYER[[#This Row],[ ]]="Payé",PMKAFAAPAYER[[#This Row],[21.05.2025]],0)</f>
        <v>0</v>
      </c>
      <c r="BL1034" s="161"/>
      <c r="BM1034" s="176">
        <f>IF(PMKAFAAPAYER[[#This Row],[ ]]="Payé",PMKAFAAPAYER[[#This Row],[28.05.2025]],0)</f>
        <v>0</v>
      </c>
      <c r="BN1034" s="17">
        <f t="shared" si="250"/>
        <v>0</v>
      </c>
      <c r="BO1034" s="162"/>
      <c r="BP1034" s="166">
        <f>IF(PMKAFAAPAYER[[#This Row],[ ]]="Payé",PMKAFAAPAYER[[#This Row],[04.06.2025]],0)</f>
        <v>0</v>
      </c>
      <c r="BQ1034" s="161"/>
      <c r="BR1034" s="166">
        <f>IF(PMKAFAAPAYER[[#This Row],[ ]]="Payé",PMKAFAAPAYER[[#This Row],[11.06.2025]],0)</f>
        <v>0</v>
      </c>
      <c r="BS1034" s="161"/>
      <c r="BT1034" s="166">
        <f>IF(PMKAFAAPAYER[[#This Row],[ ]]="Payé",PMKAFAAPAYER[[#This Row],[18.06.2025]],0)</f>
        <v>0</v>
      </c>
      <c r="BU1034" s="161"/>
      <c r="BV1034" s="176">
        <f>IF(PMKAFAAPAYER[[#This Row],[ ]]="Payé",PMKAFAAPAYER[[#This Row],[25.06.2025]],0)</f>
        <v>0</v>
      </c>
      <c r="BW1034" s="18">
        <f t="shared" si="251"/>
        <v>0</v>
      </c>
      <c r="BX1034" s="162"/>
      <c r="BY1034" s="166">
        <f>IF(PMKAFAAPAYER[[#This Row],[ ]]="Payé",PMKAFAAPAYER[[#This Row],[02.07.2025]],0)</f>
        <v>0</v>
      </c>
      <c r="BZ1034" s="161"/>
      <c r="CA1034" s="166">
        <f>IF(PMKAFAAPAYER[[#This Row],[ ]]="Payé",PMKAFAAPAYER[[#This Row],[09.07.2025]],0)</f>
        <v>0</v>
      </c>
      <c r="CB1034" s="161"/>
      <c r="CC1034" s="166">
        <f>IF(PMKAFAAPAYER[[#This Row],[ ]]="Payé",PMKAFAAPAYER[[#This Row],[16.07.2025]],0)</f>
        <v>0</v>
      </c>
      <c r="CD1034" s="161"/>
      <c r="CE1034" s="166">
        <f>IF(PMKAFAAPAYER[[#This Row],[ ]]="Payé",PMKAFAAPAYER[[#This Row],[23.07.2025]],0)</f>
        <v>0</v>
      </c>
      <c r="CF1034" s="161"/>
      <c r="CG1034" s="176">
        <f>IF(PMKAFAAPAYER[[#This Row],[ ]]="Payé",PMKAFAAPAYER[[#This Row],[30.07.2025]],0)</f>
        <v>0</v>
      </c>
      <c r="CH1034" s="17">
        <f t="shared" si="252"/>
        <v>0</v>
      </c>
      <c r="CI1034" s="162"/>
      <c r="CJ1034" s="166">
        <f>IF(PMKAFAAPAYER[[#This Row],[ ]]="Payé",PMKAFAAPAYER[[#This Row],[06.08.2025]],0)</f>
        <v>0</v>
      </c>
      <c r="CK1034" s="161"/>
      <c r="CL1034" s="166">
        <f>IF(PMKAFAAPAYER[[#This Row],[ ]]="Payé",PMKAFAAPAYER[[#This Row],[13.08.2025]],0)</f>
        <v>0</v>
      </c>
      <c r="CM1034" s="161"/>
      <c r="CN1034" s="166">
        <f>IF(PMKAFAAPAYER[[#This Row],[ ]]="Payé",PMKAFAAPAYER[[#This Row],[20.08.2025]],0)</f>
        <v>0</v>
      </c>
      <c r="CO1034" s="161"/>
      <c r="CP1034" s="176">
        <f>IF(PMKAFAAPAYER[[#This Row],[ ]]="Payé",PMKAFAAPAYER[[#This Row],[27.08.2025]],0)</f>
        <v>0</v>
      </c>
      <c r="CQ1034" s="18">
        <f t="shared" si="253"/>
        <v>0</v>
      </c>
      <c r="CR1034" s="162"/>
      <c r="CS1034" s="166">
        <f>IF(PMKAFAAPAYER[[#This Row],[ ]]="Payé",PMKAFAAPAYER[[#This Row],[03.09.2025]],0)</f>
        <v>0</v>
      </c>
      <c r="CT1034" s="161"/>
      <c r="CU1034" s="166">
        <f>IF(PMKAFAAPAYER[[#This Row],[ ]]="Payé",PMKAFAAPAYER[[#This Row],[10.09.2025]],0)</f>
        <v>0</v>
      </c>
      <c r="CV1034" s="161"/>
      <c r="CW1034" s="166">
        <f>IF(PMKAFAAPAYER[[#This Row],[ ]]="Payé",PMKAFAAPAYER[[#This Row],[17.09.2025]],0)</f>
        <v>0</v>
      </c>
      <c r="CX1034" s="161"/>
      <c r="CY1034" s="176">
        <f>IF(PMKAFAAPAYER[[#This Row],[ ]]="Payé",PMKAFAAPAYER[[#This Row],[24.09.2025]],0)</f>
        <v>0</v>
      </c>
      <c r="CZ1034" s="17">
        <f t="shared" si="254"/>
        <v>0</v>
      </c>
      <c r="DA1034" s="162"/>
      <c r="DB1034" s="166">
        <f>IF(PMKAFAAPAYER[[#This Row],[ ]]="Payé",PMKAFAAPAYER[[#This Row],[01.10.2025]],0)</f>
        <v>0</v>
      </c>
      <c r="DC1034" s="161"/>
      <c r="DD1034" s="166">
        <f>IF(PMKAFAAPAYER[[#This Row],[ ]]="Payé",PMKAFAAPAYER[[#This Row],[08.10.2025]],0)</f>
        <v>0</v>
      </c>
      <c r="DE1034" s="161"/>
      <c r="DF1034" s="166">
        <f>IF(PMKAFAAPAYER[[#This Row],[ ]]="Payé",PMKAFAAPAYER[[#This Row],[15.10.2025]],0)</f>
        <v>0</v>
      </c>
      <c r="DG1034" s="161"/>
      <c r="DH1034" s="166">
        <f>IF(PMKAFAAPAYER[[#This Row],[ ]]="Payé",PMKAFAAPAYER[[#This Row],[22.10.2025]],0)</f>
        <v>0</v>
      </c>
      <c r="DI1034" s="161"/>
      <c r="DJ1034" s="176">
        <f>IF(PMKAFAAPAYER[[#This Row],[ ]]="Payé",PMKAFAAPAYER[[#This Row],[29.10.2025]],0)</f>
        <v>0</v>
      </c>
      <c r="DK1034" s="18">
        <f t="shared" si="255"/>
        <v>0</v>
      </c>
      <c r="DL1034" s="162"/>
      <c r="DM1034" s="166">
        <f>IF(PMKAFAAPAYER[[#This Row],[ ]]="Payé",PMKAFAAPAYER[[#This Row],[05.11.2025]],0)</f>
        <v>0</v>
      </c>
      <c r="DN1034" s="161"/>
      <c r="DO1034" s="166">
        <f>IF(PMKAFAAPAYER[[#This Row],[ ]]="Payé",PMKAFAAPAYER[[#This Row],[12.11.2025]],0)</f>
        <v>0</v>
      </c>
      <c r="DP1034" s="161"/>
      <c r="DQ1034" s="166">
        <f>IF(PMKAFAAPAYER[[#This Row],[ ]]="Payé",PMKAFAAPAYER[[#This Row],[19.11.2025]],0)</f>
        <v>0</v>
      </c>
      <c r="DR1034" s="161"/>
      <c r="DS1034" s="176">
        <f>IF(PMKAFAAPAYER[[#This Row],[ ]]="Payé",PMKAFAAPAYER[[#This Row],[26.11.2025]],0)</f>
        <v>0</v>
      </c>
      <c r="DT1034" s="17">
        <f t="shared" si="256"/>
        <v>0</v>
      </c>
      <c r="DU1034" s="162"/>
      <c r="DV1034" s="166">
        <f>IF(PMKAFAAPAYER[[#This Row],[ ]]="Payé",PMKAFAAPAYER[[#This Row],[03.12.2025]],0)</f>
        <v>0</v>
      </c>
      <c r="DW1034" s="161"/>
      <c r="DX1034" s="166">
        <f>IF(PMKAFAAPAYER[[#This Row],[ ]]="Payé",PMKAFAAPAYER[[#This Row],[10.12.2025]],0)</f>
        <v>0</v>
      </c>
      <c r="DY1034" s="161"/>
      <c r="DZ1034" s="166">
        <f>IF(PMKAFAAPAYER[[#This Row],[ ]]="Payé",PMKAFAAPAYER[[#This Row],[17.12.2025]],0)</f>
        <v>0</v>
      </c>
      <c r="EA1034" s="161"/>
      <c r="EB1034" s="166">
        <f>IF(PMKAFAAPAYER[[#This Row],[ ]]="Payé",PMKAFAAPAYER[[#This Row],[24.12.2025]],0)</f>
        <v>0</v>
      </c>
      <c r="EC1034" s="161"/>
      <c r="ED1034" s="176">
        <f>IF(PMKAFAAPAYER[[#This Row],[ ]]="Payé",PMKAFAAPAYER[[#This Row],[31.12.2025]],0)</f>
        <v>0</v>
      </c>
      <c r="EE1034" s="18">
        <f t="shared" si="257"/>
        <v>0</v>
      </c>
      <c r="EF1034" s="11">
        <f t="shared" si="258"/>
        <v>0</v>
      </c>
      <c r="EG1034" s="16">
        <f>+PMKAFAAPAYER[[#This Row],[CHF]]-PMKAFAAPAYER[[#This Row],[T2025]]</f>
        <v>0</v>
      </c>
    </row>
    <row r="1035" spans="1:137" x14ac:dyDescent="0.3">
      <c r="A1035" s="9">
        <f t="shared" si="259"/>
        <v>1030</v>
      </c>
      <c r="B1035" s="250"/>
      <c r="C1035" s="251"/>
      <c r="D1035" s="252"/>
      <c r="E1035" s="253"/>
      <c r="F1035" s="265">
        <f t="shared" si="245"/>
        <v>0</v>
      </c>
      <c r="G1035" s="254"/>
      <c r="H1035" s="257"/>
      <c r="I1035" s="256"/>
      <c r="J1035" s="14"/>
      <c r="K1035" s="14"/>
      <c r="L1035" s="14"/>
      <c r="N1035" s="15"/>
      <c r="P1035" s="258"/>
      <c r="Q1035" s="259"/>
      <c r="R1035" s="260"/>
      <c r="S1035" s="166">
        <f>IF(PMKAFAAPAYER[[#This Row],[ ]]="Payé",PMKAFAAPAYER[[#This Row],[02.01.2025]],0)</f>
        <v>0</v>
      </c>
      <c r="T1035" s="234"/>
      <c r="U1035" s="166">
        <f>IF(PMKAFAAPAYER[[#This Row],[ ]]="Payé",PMKAFAAPAYER[[#This Row],[09.01.2025]],0)</f>
        <v>0</v>
      </c>
      <c r="V1035" s="234"/>
      <c r="W1035" s="166">
        <f>IF(PMKAFAAPAYER[[#This Row],[ ]]="Payé",PMKAFAAPAYER[[#This Row],[16.01.2025]],0)</f>
        <v>0</v>
      </c>
      <c r="X1035" s="234"/>
      <c r="Y1035" s="166">
        <f>IF(PMKAFAAPAYER[[#This Row],[ ]]="Payé",PMKAFAAPAYER[[#This Row],[23.01.2025]],0)</f>
        <v>0</v>
      </c>
      <c r="Z1035" s="234"/>
      <c r="AA1035" s="176">
        <f>IF(PMKAFAAPAYER[[#This Row],[ ]]="Payé",PMKAFAAPAYER[[#This Row],[30.01.2025]],0)</f>
        <v>0</v>
      </c>
      <c r="AB1035" s="32">
        <f t="shared" si="246"/>
        <v>0</v>
      </c>
      <c r="AC1035" s="234"/>
      <c r="AD1035" s="166">
        <f>IF(PMKAFAAPAYER[[#This Row],[ ]]="Payé",PMKAFAAPAYER[[#This Row],[06.02.2025]],0)</f>
        <v>0</v>
      </c>
      <c r="AE1035" s="234"/>
      <c r="AF1035" s="166">
        <f>IF(PMKAFAAPAYER[[#This Row],[ ]]="Payé",PMKAFAAPAYER[[#This Row],[13.02.2025]],0)</f>
        <v>0</v>
      </c>
      <c r="AG1035" s="234"/>
      <c r="AH1035" s="166">
        <f>IF(PMKAFAAPAYER[[#This Row],[ ]]="Payé",PMKAFAAPAYER[[#This Row],[20.02.2025]],0)</f>
        <v>0</v>
      </c>
      <c r="AI1035" s="234"/>
      <c r="AJ1035" s="176">
        <f>IF(PMKAFAAPAYER[[#This Row],[ ]]="Payé",PMKAFAAPAYER[[#This Row],[27.02.2025]],0)</f>
        <v>0</v>
      </c>
      <c r="AK1035" s="47">
        <f t="shared" si="247"/>
        <v>0</v>
      </c>
      <c r="AL1035" s="162"/>
      <c r="AM1035" s="166">
        <f>IF(PMKAFAAPAYER[[#This Row],[ ]]="Payé",PMKAFAAPAYER[[#This Row],[05.03.2025]],0)</f>
        <v>0</v>
      </c>
      <c r="AN1035" s="161"/>
      <c r="AO1035" s="166">
        <f>IF(PMKAFAAPAYER[[#This Row],[ ]]="Payé",PMKAFAAPAYER[[#This Row],[12.03.2025]],0)</f>
        <v>0</v>
      </c>
      <c r="AP1035" s="161"/>
      <c r="AQ1035" s="166">
        <f>IF(PMKAFAAPAYER[[#This Row],[ ]]="Payé",PMKAFAAPAYER[[#This Row],[19.03.2025]],0)</f>
        <v>0</v>
      </c>
      <c r="AR1035" s="161"/>
      <c r="AS1035" s="176">
        <f>IF(PMKAFAAPAYER[[#This Row],[ ]]="Payé",PMKAFAAPAYER[[#This Row],[26.03.2025]],0)</f>
        <v>0</v>
      </c>
      <c r="AT1035" s="17">
        <f t="shared" si="248"/>
        <v>0</v>
      </c>
      <c r="AU1035" s="162"/>
      <c r="AV1035" s="166">
        <f>IF(PMKAFAAPAYER[[#This Row],[ ]]="Payé",PMKAFAAPAYER[[#This Row],[02.04.2025]],0)</f>
        <v>0</v>
      </c>
      <c r="AW1035" s="161"/>
      <c r="AX1035" s="166">
        <f>IF(PMKAFAAPAYER[[#This Row],[ ]]="Payé",PMKAFAAPAYER[[#This Row],[09.04.2025]],0)</f>
        <v>0</v>
      </c>
      <c r="AY1035" s="161"/>
      <c r="AZ1035" s="166">
        <f>IF(PMKAFAAPAYER[[#This Row],[ ]]="Payé",PMKAFAAPAYER[[#This Row],[16.04.2025]],0)</f>
        <v>0</v>
      </c>
      <c r="BA1035" s="161"/>
      <c r="BB1035" s="166">
        <f>IF(PMKAFAAPAYER[[#This Row],[ ]]="Payé",PMKAFAAPAYER[[#This Row],[23.04.2025]],0)</f>
        <v>0</v>
      </c>
      <c r="BC1035" s="161"/>
      <c r="BD1035" s="176">
        <f>IF(PMKAFAAPAYER[[#This Row],[ ]]="Payé",PMKAFAAPAYER[[#This Row],[30.04.2025]],0)</f>
        <v>0</v>
      </c>
      <c r="BE1035" s="18">
        <f t="shared" si="249"/>
        <v>0</v>
      </c>
      <c r="BF1035" s="162"/>
      <c r="BG1035" s="166">
        <f>IF(PMKAFAAPAYER[[#This Row],[ ]]="Payé",PMKAFAAPAYER[[#This Row],[07.05.2025]],0)</f>
        <v>0</v>
      </c>
      <c r="BH1035" s="161"/>
      <c r="BI1035" s="166">
        <f>IF(PMKAFAAPAYER[[#This Row],[ ]]="Payé",PMKAFAAPAYER[[#This Row],[14.05.2025]],0)</f>
        <v>0</v>
      </c>
      <c r="BJ1035" s="161"/>
      <c r="BK1035" s="166">
        <f>IF(PMKAFAAPAYER[[#This Row],[ ]]="Payé",PMKAFAAPAYER[[#This Row],[21.05.2025]],0)</f>
        <v>0</v>
      </c>
      <c r="BL1035" s="161"/>
      <c r="BM1035" s="176">
        <f>IF(PMKAFAAPAYER[[#This Row],[ ]]="Payé",PMKAFAAPAYER[[#This Row],[28.05.2025]],0)</f>
        <v>0</v>
      </c>
      <c r="BN1035" s="17">
        <f t="shared" si="250"/>
        <v>0</v>
      </c>
      <c r="BO1035" s="162"/>
      <c r="BP1035" s="166">
        <f>IF(PMKAFAAPAYER[[#This Row],[ ]]="Payé",PMKAFAAPAYER[[#This Row],[04.06.2025]],0)</f>
        <v>0</v>
      </c>
      <c r="BQ1035" s="161"/>
      <c r="BR1035" s="166">
        <f>IF(PMKAFAAPAYER[[#This Row],[ ]]="Payé",PMKAFAAPAYER[[#This Row],[11.06.2025]],0)</f>
        <v>0</v>
      </c>
      <c r="BS1035" s="161"/>
      <c r="BT1035" s="166">
        <f>IF(PMKAFAAPAYER[[#This Row],[ ]]="Payé",PMKAFAAPAYER[[#This Row],[18.06.2025]],0)</f>
        <v>0</v>
      </c>
      <c r="BU1035" s="161"/>
      <c r="BV1035" s="176">
        <f>IF(PMKAFAAPAYER[[#This Row],[ ]]="Payé",PMKAFAAPAYER[[#This Row],[25.06.2025]],0)</f>
        <v>0</v>
      </c>
      <c r="BW1035" s="18">
        <f t="shared" si="251"/>
        <v>0</v>
      </c>
      <c r="BX1035" s="162"/>
      <c r="BY1035" s="166">
        <f>IF(PMKAFAAPAYER[[#This Row],[ ]]="Payé",PMKAFAAPAYER[[#This Row],[02.07.2025]],0)</f>
        <v>0</v>
      </c>
      <c r="BZ1035" s="161"/>
      <c r="CA1035" s="166">
        <f>IF(PMKAFAAPAYER[[#This Row],[ ]]="Payé",PMKAFAAPAYER[[#This Row],[09.07.2025]],0)</f>
        <v>0</v>
      </c>
      <c r="CB1035" s="161"/>
      <c r="CC1035" s="166">
        <f>IF(PMKAFAAPAYER[[#This Row],[ ]]="Payé",PMKAFAAPAYER[[#This Row],[16.07.2025]],0)</f>
        <v>0</v>
      </c>
      <c r="CD1035" s="161"/>
      <c r="CE1035" s="166">
        <f>IF(PMKAFAAPAYER[[#This Row],[ ]]="Payé",PMKAFAAPAYER[[#This Row],[23.07.2025]],0)</f>
        <v>0</v>
      </c>
      <c r="CF1035" s="161"/>
      <c r="CG1035" s="176">
        <f>IF(PMKAFAAPAYER[[#This Row],[ ]]="Payé",PMKAFAAPAYER[[#This Row],[30.07.2025]],0)</f>
        <v>0</v>
      </c>
      <c r="CH1035" s="17">
        <f t="shared" si="252"/>
        <v>0</v>
      </c>
      <c r="CI1035" s="162"/>
      <c r="CJ1035" s="166">
        <f>IF(PMKAFAAPAYER[[#This Row],[ ]]="Payé",PMKAFAAPAYER[[#This Row],[06.08.2025]],0)</f>
        <v>0</v>
      </c>
      <c r="CK1035" s="161"/>
      <c r="CL1035" s="166">
        <f>IF(PMKAFAAPAYER[[#This Row],[ ]]="Payé",PMKAFAAPAYER[[#This Row],[13.08.2025]],0)</f>
        <v>0</v>
      </c>
      <c r="CM1035" s="161"/>
      <c r="CN1035" s="166">
        <f>IF(PMKAFAAPAYER[[#This Row],[ ]]="Payé",PMKAFAAPAYER[[#This Row],[20.08.2025]],0)</f>
        <v>0</v>
      </c>
      <c r="CO1035" s="161"/>
      <c r="CP1035" s="176">
        <f>IF(PMKAFAAPAYER[[#This Row],[ ]]="Payé",PMKAFAAPAYER[[#This Row],[27.08.2025]],0)</f>
        <v>0</v>
      </c>
      <c r="CQ1035" s="18">
        <f t="shared" si="253"/>
        <v>0</v>
      </c>
      <c r="CR1035" s="162"/>
      <c r="CS1035" s="166">
        <f>IF(PMKAFAAPAYER[[#This Row],[ ]]="Payé",PMKAFAAPAYER[[#This Row],[03.09.2025]],0)</f>
        <v>0</v>
      </c>
      <c r="CT1035" s="161"/>
      <c r="CU1035" s="166">
        <f>IF(PMKAFAAPAYER[[#This Row],[ ]]="Payé",PMKAFAAPAYER[[#This Row],[10.09.2025]],0)</f>
        <v>0</v>
      </c>
      <c r="CV1035" s="161"/>
      <c r="CW1035" s="166">
        <f>IF(PMKAFAAPAYER[[#This Row],[ ]]="Payé",PMKAFAAPAYER[[#This Row],[17.09.2025]],0)</f>
        <v>0</v>
      </c>
      <c r="CX1035" s="161"/>
      <c r="CY1035" s="176">
        <f>IF(PMKAFAAPAYER[[#This Row],[ ]]="Payé",PMKAFAAPAYER[[#This Row],[24.09.2025]],0)</f>
        <v>0</v>
      </c>
      <c r="CZ1035" s="17">
        <f t="shared" si="254"/>
        <v>0</v>
      </c>
      <c r="DA1035" s="162"/>
      <c r="DB1035" s="166">
        <f>IF(PMKAFAAPAYER[[#This Row],[ ]]="Payé",PMKAFAAPAYER[[#This Row],[01.10.2025]],0)</f>
        <v>0</v>
      </c>
      <c r="DC1035" s="161"/>
      <c r="DD1035" s="166">
        <f>IF(PMKAFAAPAYER[[#This Row],[ ]]="Payé",PMKAFAAPAYER[[#This Row],[08.10.2025]],0)</f>
        <v>0</v>
      </c>
      <c r="DE1035" s="161"/>
      <c r="DF1035" s="166">
        <f>IF(PMKAFAAPAYER[[#This Row],[ ]]="Payé",PMKAFAAPAYER[[#This Row],[15.10.2025]],0)</f>
        <v>0</v>
      </c>
      <c r="DG1035" s="161"/>
      <c r="DH1035" s="166">
        <f>IF(PMKAFAAPAYER[[#This Row],[ ]]="Payé",PMKAFAAPAYER[[#This Row],[22.10.2025]],0)</f>
        <v>0</v>
      </c>
      <c r="DI1035" s="161"/>
      <c r="DJ1035" s="176">
        <f>IF(PMKAFAAPAYER[[#This Row],[ ]]="Payé",PMKAFAAPAYER[[#This Row],[29.10.2025]],0)</f>
        <v>0</v>
      </c>
      <c r="DK1035" s="18">
        <f t="shared" si="255"/>
        <v>0</v>
      </c>
      <c r="DL1035" s="162"/>
      <c r="DM1035" s="166">
        <f>IF(PMKAFAAPAYER[[#This Row],[ ]]="Payé",PMKAFAAPAYER[[#This Row],[05.11.2025]],0)</f>
        <v>0</v>
      </c>
      <c r="DN1035" s="161"/>
      <c r="DO1035" s="166">
        <f>IF(PMKAFAAPAYER[[#This Row],[ ]]="Payé",PMKAFAAPAYER[[#This Row],[12.11.2025]],0)</f>
        <v>0</v>
      </c>
      <c r="DP1035" s="161"/>
      <c r="DQ1035" s="166">
        <f>IF(PMKAFAAPAYER[[#This Row],[ ]]="Payé",PMKAFAAPAYER[[#This Row],[19.11.2025]],0)</f>
        <v>0</v>
      </c>
      <c r="DR1035" s="161"/>
      <c r="DS1035" s="176">
        <f>IF(PMKAFAAPAYER[[#This Row],[ ]]="Payé",PMKAFAAPAYER[[#This Row],[26.11.2025]],0)</f>
        <v>0</v>
      </c>
      <c r="DT1035" s="17">
        <f t="shared" si="256"/>
        <v>0</v>
      </c>
      <c r="DU1035" s="162"/>
      <c r="DV1035" s="166">
        <f>IF(PMKAFAAPAYER[[#This Row],[ ]]="Payé",PMKAFAAPAYER[[#This Row],[03.12.2025]],0)</f>
        <v>0</v>
      </c>
      <c r="DW1035" s="161"/>
      <c r="DX1035" s="166">
        <f>IF(PMKAFAAPAYER[[#This Row],[ ]]="Payé",PMKAFAAPAYER[[#This Row],[10.12.2025]],0)</f>
        <v>0</v>
      </c>
      <c r="DY1035" s="161"/>
      <c r="DZ1035" s="166">
        <f>IF(PMKAFAAPAYER[[#This Row],[ ]]="Payé",PMKAFAAPAYER[[#This Row],[17.12.2025]],0)</f>
        <v>0</v>
      </c>
      <c r="EA1035" s="161"/>
      <c r="EB1035" s="166">
        <f>IF(PMKAFAAPAYER[[#This Row],[ ]]="Payé",PMKAFAAPAYER[[#This Row],[24.12.2025]],0)</f>
        <v>0</v>
      </c>
      <c r="EC1035" s="161"/>
      <c r="ED1035" s="176">
        <f>IF(PMKAFAAPAYER[[#This Row],[ ]]="Payé",PMKAFAAPAYER[[#This Row],[31.12.2025]],0)</f>
        <v>0</v>
      </c>
      <c r="EE1035" s="18">
        <f t="shared" si="257"/>
        <v>0</v>
      </c>
      <c r="EF1035" s="11">
        <f t="shared" si="258"/>
        <v>0</v>
      </c>
      <c r="EG1035" s="16">
        <f>+PMKAFAAPAYER[[#This Row],[CHF]]-PMKAFAAPAYER[[#This Row],[T2025]]</f>
        <v>0</v>
      </c>
    </row>
    <row r="1036" spans="1:137" x14ac:dyDescent="0.3">
      <c r="A1036" s="9">
        <f t="shared" si="259"/>
        <v>1031</v>
      </c>
      <c r="B1036" s="250"/>
      <c r="C1036" s="251"/>
      <c r="D1036" s="252"/>
      <c r="E1036" s="253"/>
      <c r="F1036" s="265">
        <f t="shared" si="245"/>
        <v>0</v>
      </c>
      <c r="G1036" s="254"/>
      <c r="H1036" s="257"/>
      <c r="I1036" s="256"/>
      <c r="J1036" s="14"/>
      <c r="K1036" s="14"/>
      <c r="L1036" s="14"/>
      <c r="N1036" s="15"/>
      <c r="P1036" s="258"/>
      <c r="Q1036" s="259"/>
      <c r="R1036" s="260"/>
      <c r="S1036" s="166">
        <f>IF(PMKAFAAPAYER[[#This Row],[ ]]="Payé",PMKAFAAPAYER[[#This Row],[02.01.2025]],0)</f>
        <v>0</v>
      </c>
      <c r="T1036" s="234"/>
      <c r="U1036" s="166">
        <f>IF(PMKAFAAPAYER[[#This Row],[ ]]="Payé",PMKAFAAPAYER[[#This Row],[09.01.2025]],0)</f>
        <v>0</v>
      </c>
      <c r="V1036" s="234"/>
      <c r="W1036" s="166">
        <f>IF(PMKAFAAPAYER[[#This Row],[ ]]="Payé",PMKAFAAPAYER[[#This Row],[16.01.2025]],0)</f>
        <v>0</v>
      </c>
      <c r="X1036" s="234"/>
      <c r="Y1036" s="166">
        <f>IF(PMKAFAAPAYER[[#This Row],[ ]]="Payé",PMKAFAAPAYER[[#This Row],[23.01.2025]],0)</f>
        <v>0</v>
      </c>
      <c r="Z1036" s="234"/>
      <c r="AA1036" s="176">
        <f>IF(PMKAFAAPAYER[[#This Row],[ ]]="Payé",PMKAFAAPAYER[[#This Row],[30.01.2025]],0)</f>
        <v>0</v>
      </c>
      <c r="AB1036" s="32">
        <f t="shared" si="246"/>
        <v>0</v>
      </c>
      <c r="AC1036" s="234"/>
      <c r="AD1036" s="166">
        <f>IF(PMKAFAAPAYER[[#This Row],[ ]]="Payé",PMKAFAAPAYER[[#This Row],[06.02.2025]],0)</f>
        <v>0</v>
      </c>
      <c r="AE1036" s="234"/>
      <c r="AF1036" s="166">
        <f>IF(PMKAFAAPAYER[[#This Row],[ ]]="Payé",PMKAFAAPAYER[[#This Row],[13.02.2025]],0)</f>
        <v>0</v>
      </c>
      <c r="AG1036" s="234"/>
      <c r="AH1036" s="166">
        <f>IF(PMKAFAAPAYER[[#This Row],[ ]]="Payé",PMKAFAAPAYER[[#This Row],[20.02.2025]],0)</f>
        <v>0</v>
      </c>
      <c r="AI1036" s="234"/>
      <c r="AJ1036" s="176">
        <f>IF(PMKAFAAPAYER[[#This Row],[ ]]="Payé",PMKAFAAPAYER[[#This Row],[27.02.2025]],0)</f>
        <v>0</v>
      </c>
      <c r="AK1036" s="47">
        <f t="shared" si="247"/>
        <v>0</v>
      </c>
      <c r="AL1036" s="162"/>
      <c r="AM1036" s="166">
        <f>IF(PMKAFAAPAYER[[#This Row],[ ]]="Payé",PMKAFAAPAYER[[#This Row],[05.03.2025]],0)</f>
        <v>0</v>
      </c>
      <c r="AN1036" s="161"/>
      <c r="AO1036" s="166">
        <f>IF(PMKAFAAPAYER[[#This Row],[ ]]="Payé",PMKAFAAPAYER[[#This Row],[12.03.2025]],0)</f>
        <v>0</v>
      </c>
      <c r="AP1036" s="161"/>
      <c r="AQ1036" s="166">
        <f>IF(PMKAFAAPAYER[[#This Row],[ ]]="Payé",PMKAFAAPAYER[[#This Row],[19.03.2025]],0)</f>
        <v>0</v>
      </c>
      <c r="AR1036" s="161"/>
      <c r="AS1036" s="176">
        <f>IF(PMKAFAAPAYER[[#This Row],[ ]]="Payé",PMKAFAAPAYER[[#This Row],[26.03.2025]],0)</f>
        <v>0</v>
      </c>
      <c r="AT1036" s="17">
        <f t="shared" si="248"/>
        <v>0</v>
      </c>
      <c r="AU1036" s="162"/>
      <c r="AV1036" s="166">
        <f>IF(PMKAFAAPAYER[[#This Row],[ ]]="Payé",PMKAFAAPAYER[[#This Row],[02.04.2025]],0)</f>
        <v>0</v>
      </c>
      <c r="AW1036" s="161"/>
      <c r="AX1036" s="166">
        <f>IF(PMKAFAAPAYER[[#This Row],[ ]]="Payé",PMKAFAAPAYER[[#This Row],[09.04.2025]],0)</f>
        <v>0</v>
      </c>
      <c r="AY1036" s="161"/>
      <c r="AZ1036" s="166">
        <f>IF(PMKAFAAPAYER[[#This Row],[ ]]="Payé",PMKAFAAPAYER[[#This Row],[16.04.2025]],0)</f>
        <v>0</v>
      </c>
      <c r="BA1036" s="161"/>
      <c r="BB1036" s="166">
        <f>IF(PMKAFAAPAYER[[#This Row],[ ]]="Payé",PMKAFAAPAYER[[#This Row],[23.04.2025]],0)</f>
        <v>0</v>
      </c>
      <c r="BC1036" s="161"/>
      <c r="BD1036" s="176">
        <f>IF(PMKAFAAPAYER[[#This Row],[ ]]="Payé",PMKAFAAPAYER[[#This Row],[30.04.2025]],0)</f>
        <v>0</v>
      </c>
      <c r="BE1036" s="18">
        <f t="shared" si="249"/>
        <v>0</v>
      </c>
      <c r="BF1036" s="162"/>
      <c r="BG1036" s="166">
        <f>IF(PMKAFAAPAYER[[#This Row],[ ]]="Payé",PMKAFAAPAYER[[#This Row],[07.05.2025]],0)</f>
        <v>0</v>
      </c>
      <c r="BH1036" s="161"/>
      <c r="BI1036" s="166">
        <f>IF(PMKAFAAPAYER[[#This Row],[ ]]="Payé",PMKAFAAPAYER[[#This Row],[14.05.2025]],0)</f>
        <v>0</v>
      </c>
      <c r="BJ1036" s="161"/>
      <c r="BK1036" s="166">
        <f>IF(PMKAFAAPAYER[[#This Row],[ ]]="Payé",PMKAFAAPAYER[[#This Row],[21.05.2025]],0)</f>
        <v>0</v>
      </c>
      <c r="BL1036" s="161"/>
      <c r="BM1036" s="176">
        <f>IF(PMKAFAAPAYER[[#This Row],[ ]]="Payé",PMKAFAAPAYER[[#This Row],[28.05.2025]],0)</f>
        <v>0</v>
      </c>
      <c r="BN1036" s="17">
        <f t="shared" si="250"/>
        <v>0</v>
      </c>
      <c r="BO1036" s="162"/>
      <c r="BP1036" s="166">
        <f>IF(PMKAFAAPAYER[[#This Row],[ ]]="Payé",PMKAFAAPAYER[[#This Row],[04.06.2025]],0)</f>
        <v>0</v>
      </c>
      <c r="BQ1036" s="161"/>
      <c r="BR1036" s="166">
        <f>IF(PMKAFAAPAYER[[#This Row],[ ]]="Payé",PMKAFAAPAYER[[#This Row],[11.06.2025]],0)</f>
        <v>0</v>
      </c>
      <c r="BS1036" s="161"/>
      <c r="BT1036" s="166">
        <f>IF(PMKAFAAPAYER[[#This Row],[ ]]="Payé",PMKAFAAPAYER[[#This Row],[18.06.2025]],0)</f>
        <v>0</v>
      </c>
      <c r="BU1036" s="161"/>
      <c r="BV1036" s="176">
        <f>IF(PMKAFAAPAYER[[#This Row],[ ]]="Payé",PMKAFAAPAYER[[#This Row],[25.06.2025]],0)</f>
        <v>0</v>
      </c>
      <c r="BW1036" s="18">
        <f t="shared" si="251"/>
        <v>0</v>
      </c>
      <c r="BX1036" s="162"/>
      <c r="BY1036" s="166">
        <f>IF(PMKAFAAPAYER[[#This Row],[ ]]="Payé",PMKAFAAPAYER[[#This Row],[02.07.2025]],0)</f>
        <v>0</v>
      </c>
      <c r="BZ1036" s="161"/>
      <c r="CA1036" s="166">
        <f>IF(PMKAFAAPAYER[[#This Row],[ ]]="Payé",PMKAFAAPAYER[[#This Row],[09.07.2025]],0)</f>
        <v>0</v>
      </c>
      <c r="CB1036" s="161"/>
      <c r="CC1036" s="166">
        <f>IF(PMKAFAAPAYER[[#This Row],[ ]]="Payé",PMKAFAAPAYER[[#This Row],[16.07.2025]],0)</f>
        <v>0</v>
      </c>
      <c r="CD1036" s="161"/>
      <c r="CE1036" s="166">
        <f>IF(PMKAFAAPAYER[[#This Row],[ ]]="Payé",PMKAFAAPAYER[[#This Row],[23.07.2025]],0)</f>
        <v>0</v>
      </c>
      <c r="CF1036" s="161"/>
      <c r="CG1036" s="176">
        <f>IF(PMKAFAAPAYER[[#This Row],[ ]]="Payé",PMKAFAAPAYER[[#This Row],[30.07.2025]],0)</f>
        <v>0</v>
      </c>
      <c r="CH1036" s="17">
        <f t="shared" si="252"/>
        <v>0</v>
      </c>
      <c r="CI1036" s="162"/>
      <c r="CJ1036" s="166">
        <f>IF(PMKAFAAPAYER[[#This Row],[ ]]="Payé",PMKAFAAPAYER[[#This Row],[06.08.2025]],0)</f>
        <v>0</v>
      </c>
      <c r="CK1036" s="161"/>
      <c r="CL1036" s="166">
        <f>IF(PMKAFAAPAYER[[#This Row],[ ]]="Payé",PMKAFAAPAYER[[#This Row],[13.08.2025]],0)</f>
        <v>0</v>
      </c>
      <c r="CM1036" s="161"/>
      <c r="CN1036" s="166">
        <f>IF(PMKAFAAPAYER[[#This Row],[ ]]="Payé",PMKAFAAPAYER[[#This Row],[20.08.2025]],0)</f>
        <v>0</v>
      </c>
      <c r="CO1036" s="161"/>
      <c r="CP1036" s="176">
        <f>IF(PMKAFAAPAYER[[#This Row],[ ]]="Payé",PMKAFAAPAYER[[#This Row],[27.08.2025]],0)</f>
        <v>0</v>
      </c>
      <c r="CQ1036" s="18">
        <f t="shared" si="253"/>
        <v>0</v>
      </c>
      <c r="CR1036" s="162"/>
      <c r="CS1036" s="166">
        <f>IF(PMKAFAAPAYER[[#This Row],[ ]]="Payé",PMKAFAAPAYER[[#This Row],[03.09.2025]],0)</f>
        <v>0</v>
      </c>
      <c r="CT1036" s="161"/>
      <c r="CU1036" s="166">
        <f>IF(PMKAFAAPAYER[[#This Row],[ ]]="Payé",PMKAFAAPAYER[[#This Row],[10.09.2025]],0)</f>
        <v>0</v>
      </c>
      <c r="CV1036" s="161"/>
      <c r="CW1036" s="166">
        <f>IF(PMKAFAAPAYER[[#This Row],[ ]]="Payé",PMKAFAAPAYER[[#This Row],[17.09.2025]],0)</f>
        <v>0</v>
      </c>
      <c r="CX1036" s="161"/>
      <c r="CY1036" s="176">
        <f>IF(PMKAFAAPAYER[[#This Row],[ ]]="Payé",PMKAFAAPAYER[[#This Row],[24.09.2025]],0)</f>
        <v>0</v>
      </c>
      <c r="CZ1036" s="17">
        <f t="shared" si="254"/>
        <v>0</v>
      </c>
      <c r="DA1036" s="162"/>
      <c r="DB1036" s="166">
        <f>IF(PMKAFAAPAYER[[#This Row],[ ]]="Payé",PMKAFAAPAYER[[#This Row],[01.10.2025]],0)</f>
        <v>0</v>
      </c>
      <c r="DC1036" s="161"/>
      <c r="DD1036" s="166">
        <f>IF(PMKAFAAPAYER[[#This Row],[ ]]="Payé",PMKAFAAPAYER[[#This Row],[08.10.2025]],0)</f>
        <v>0</v>
      </c>
      <c r="DE1036" s="161"/>
      <c r="DF1036" s="166">
        <f>IF(PMKAFAAPAYER[[#This Row],[ ]]="Payé",PMKAFAAPAYER[[#This Row],[15.10.2025]],0)</f>
        <v>0</v>
      </c>
      <c r="DG1036" s="161"/>
      <c r="DH1036" s="166">
        <f>IF(PMKAFAAPAYER[[#This Row],[ ]]="Payé",PMKAFAAPAYER[[#This Row],[22.10.2025]],0)</f>
        <v>0</v>
      </c>
      <c r="DI1036" s="161"/>
      <c r="DJ1036" s="176">
        <f>IF(PMKAFAAPAYER[[#This Row],[ ]]="Payé",PMKAFAAPAYER[[#This Row],[29.10.2025]],0)</f>
        <v>0</v>
      </c>
      <c r="DK1036" s="18">
        <f t="shared" si="255"/>
        <v>0</v>
      </c>
      <c r="DL1036" s="162"/>
      <c r="DM1036" s="166">
        <f>IF(PMKAFAAPAYER[[#This Row],[ ]]="Payé",PMKAFAAPAYER[[#This Row],[05.11.2025]],0)</f>
        <v>0</v>
      </c>
      <c r="DN1036" s="161"/>
      <c r="DO1036" s="166">
        <f>IF(PMKAFAAPAYER[[#This Row],[ ]]="Payé",PMKAFAAPAYER[[#This Row],[12.11.2025]],0)</f>
        <v>0</v>
      </c>
      <c r="DP1036" s="161"/>
      <c r="DQ1036" s="166">
        <f>IF(PMKAFAAPAYER[[#This Row],[ ]]="Payé",PMKAFAAPAYER[[#This Row],[19.11.2025]],0)</f>
        <v>0</v>
      </c>
      <c r="DR1036" s="161"/>
      <c r="DS1036" s="176">
        <f>IF(PMKAFAAPAYER[[#This Row],[ ]]="Payé",PMKAFAAPAYER[[#This Row],[26.11.2025]],0)</f>
        <v>0</v>
      </c>
      <c r="DT1036" s="17">
        <f t="shared" si="256"/>
        <v>0</v>
      </c>
      <c r="DU1036" s="162"/>
      <c r="DV1036" s="166">
        <f>IF(PMKAFAAPAYER[[#This Row],[ ]]="Payé",PMKAFAAPAYER[[#This Row],[03.12.2025]],0)</f>
        <v>0</v>
      </c>
      <c r="DW1036" s="161"/>
      <c r="DX1036" s="166">
        <f>IF(PMKAFAAPAYER[[#This Row],[ ]]="Payé",PMKAFAAPAYER[[#This Row],[10.12.2025]],0)</f>
        <v>0</v>
      </c>
      <c r="DY1036" s="161"/>
      <c r="DZ1036" s="166">
        <f>IF(PMKAFAAPAYER[[#This Row],[ ]]="Payé",PMKAFAAPAYER[[#This Row],[17.12.2025]],0)</f>
        <v>0</v>
      </c>
      <c r="EA1036" s="161"/>
      <c r="EB1036" s="166">
        <f>IF(PMKAFAAPAYER[[#This Row],[ ]]="Payé",PMKAFAAPAYER[[#This Row],[24.12.2025]],0)</f>
        <v>0</v>
      </c>
      <c r="EC1036" s="161"/>
      <c r="ED1036" s="176">
        <f>IF(PMKAFAAPAYER[[#This Row],[ ]]="Payé",PMKAFAAPAYER[[#This Row],[31.12.2025]],0)</f>
        <v>0</v>
      </c>
      <c r="EE1036" s="18">
        <f t="shared" si="257"/>
        <v>0</v>
      </c>
      <c r="EF1036" s="11">
        <f t="shared" si="258"/>
        <v>0</v>
      </c>
      <c r="EG1036" s="16">
        <f>+PMKAFAAPAYER[[#This Row],[CHF]]-PMKAFAAPAYER[[#This Row],[T2025]]</f>
        <v>0</v>
      </c>
    </row>
    <row r="1037" spans="1:137" x14ac:dyDescent="0.3">
      <c r="A1037" s="9">
        <f t="shared" si="259"/>
        <v>1032</v>
      </c>
      <c r="B1037" s="250"/>
      <c r="C1037" s="251"/>
      <c r="D1037" s="252"/>
      <c r="E1037" s="253"/>
      <c r="F1037" s="265">
        <f t="shared" si="245"/>
        <v>0</v>
      </c>
      <c r="G1037" s="254"/>
      <c r="H1037" s="257"/>
      <c r="I1037" s="256"/>
      <c r="J1037" s="14"/>
      <c r="K1037" s="14"/>
      <c r="L1037" s="14"/>
      <c r="N1037" s="15"/>
      <c r="P1037" s="258"/>
      <c r="Q1037" s="259"/>
      <c r="R1037" s="260"/>
      <c r="S1037" s="166">
        <f>IF(PMKAFAAPAYER[[#This Row],[ ]]="Payé",PMKAFAAPAYER[[#This Row],[02.01.2025]],0)</f>
        <v>0</v>
      </c>
      <c r="T1037" s="234"/>
      <c r="U1037" s="166">
        <f>IF(PMKAFAAPAYER[[#This Row],[ ]]="Payé",PMKAFAAPAYER[[#This Row],[09.01.2025]],0)</f>
        <v>0</v>
      </c>
      <c r="V1037" s="234"/>
      <c r="W1037" s="166">
        <f>IF(PMKAFAAPAYER[[#This Row],[ ]]="Payé",PMKAFAAPAYER[[#This Row],[16.01.2025]],0)</f>
        <v>0</v>
      </c>
      <c r="X1037" s="234"/>
      <c r="Y1037" s="166">
        <f>IF(PMKAFAAPAYER[[#This Row],[ ]]="Payé",PMKAFAAPAYER[[#This Row],[23.01.2025]],0)</f>
        <v>0</v>
      </c>
      <c r="Z1037" s="234"/>
      <c r="AA1037" s="176">
        <f>IF(PMKAFAAPAYER[[#This Row],[ ]]="Payé",PMKAFAAPAYER[[#This Row],[30.01.2025]],0)</f>
        <v>0</v>
      </c>
      <c r="AB1037" s="32">
        <f t="shared" si="246"/>
        <v>0</v>
      </c>
      <c r="AC1037" s="234"/>
      <c r="AD1037" s="166">
        <f>IF(PMKAFAAPAYER[[#This Row],[ ]]="Payé",PMKAFAAPAYER[[#This Row],[06.02.2025]],0)</f>
        <v>0</v>
      </c>
      <c r="AE1037" s="234"/>
      <c r="AF1037" s="166">
        <f>IF(PMKAFAAPAYER[[#This Row],[ ]]="Payé",PMKAFAAPAYER[[#This Row],[13.02.2025]],0)</f>
        <v>0</v>
      </c>
      <c r="AG1037" s="234"/>
      <c r="AH1037" s="166">
        <f>IF(PMKAFAAPAYER[[#This Row],[ ]]="Payé",PMKAFAAPAYER[[#This Row],[20.02.2025]],0)</f>
        <v>0</v>
      </c>
      <c r="AI1037" s="234"/>
      <c r="AJ1037" s="176">
        <f>IF(PMKAFAAPAYER[[#This Row],[ ]]="Payé",PMKAFAAPAYER[[#This Row],[27.02.2025]],0)</f>
        <v>0</v>
      </c>
      <c r="AK1037" s="47">
        <f t="shared" si="247"/>
        <v>0</v>
      </c>
      <c r="AL1037" s="162"/>
      <c r="AM1037" s="166">
        <f>IF(PMKAFAAPAYER[[#This Row],[ ]]="Payé",PMKAFAAPAYER[[#This Row],[05.03.2025]],0)</f>
        <v>0</v>
      </c>
      <c r="AN1037" s="161"/>
      <c r="AO1037" s="166">
        <f>IF(PMKAFAAPAYER[[#This Row],[ ]]="Payé",PMKAFAAPAYER[[#This Row],[12.03.2025]],0)</f>
        <v>0</v>
      </c>
      <c r="AP1037" s="161"/>
      <c r="AQ1037" s="166">
        <f>IF(PMKAFAAPAYER[[#This Row],[ ]]="Payé",PMKAFAAPAYER[[#This Row],[19.03.2025]],0)</f>
        <v>0</v>
      </c>
      <c r="AR1037" s="161"/>
      <c r="AS1037" s="176">
        <f>IF(PMKAFAAPAYER[[#This Row],[ ]]="Payé",PMKAFAAPAYER[[#This Row],[26.03.2025]],0)</f>
        <v>0</v>
      </c>
      <c r="AT1037" s="17">
        <f t="shared" si="248"/>
        <v>0</v>
      </c>
      <c r="AU1037" s="162"/>
      <c r="AV1037" s="166">
        <f>IF(PMKAFAAPAYER[[#This Row],[ ]]="Payé",PMKAFAAPAYER[[#This Row],[02.04.2025]],0)</f>
        <v>0</v>
      </c>
      <c r="AW1037" s="161"/>
      <c r="AX1037" s="166">
        <f>IF(PMKAFAAPAYER[[#This Row],[ ]]="Payé",PMKAFAAPAYER[[#This Row],[09.04.2025]],0)</f>
        <v>0</v>
      </c>
      <c r="AY1037" s="161"/>
      <c r="AZ1037" s="166">
        <f>IF(PMKAFAAPAYER[[#This Row],[ ]]="Payé",PMKAFAAPAYER[[#This Row],[16.04.2025]],0)</f>
        <v>0</v>
      </c>
      <c r="BA1037" s="161"/>
      <c r="BB1037" s="166">
        <f>IF(PMKAFAAPAYER[[#This Row],[ ]]="Payé",PMKAFAAPAYER[[#This Row],[23.04.2025]],0)</f>
        <v>0</v>
      </c>
      <c r="BC1037" s="161"/>
      <c r="BD1037" s="176">
        <f>IF(PMKAFAAPAYER[[#This Row],[ ]]="Payé",PMKAFAAPAYER[[#This Row],[30.04.2025]],0)</f>
        <v>0</v>
      </c>
      <c r="BE1037" s="18">
        <f t="shared" si="249"/>
        <v>0</v>
      </c>
      <c r="BF1037" s="162"/>
      <c r="BG1037" s="166">
        <f>IF(PMKAFAAPAYER[[#This Row],[ ]]="Payé",PMKAFAAPAYER[[#This Row],[07.05.2025]],0)</f>
        <v>0</v>
      </c>
      <c r="BH1037" s="161"/>
      <c r="BI1037" s="166">
        <f>IF(PMKAFAAPAYER[[#This Row],[ ]]="Payé",PMKAFAAPAYER[[#This Row],[14.05.2025]],0)</f>
        <v>0</v>
      </c>
      <c r="BJ1037" s="161"/>
      <c r="BK1037" s="166">
        <f>IF(PMKAFAAPAYER[[#This Row],[ ]]="Payé",PMKAFAAPAYER[[#This Row],[21.05.2025]],0)</f>
        <v>0</v>
      </c>
      <c r="BL1037" s="161"/>
      <c r="BM1037" s="176">
        <f>IF(PMKAFAAPAYER[[#This Row],[ ]]="Payé",PMKAFAAPAYER[[#This Row],[28.05.2025]],0)</f>
        <v>0</v>
      </c>
      <c r="BN1037" s="17">
        <f t="shared" si="250"/>
        <v>0</v>
      </c>
      <c r="BO1037" s="162"/>
      <c r="BP1037" s="166">
        <f>IF(PMKAFAAPAYER[[#This Row],[ ]]="Payé",PMKAFAAPAYER[[#This Row],[04.06.2025]],0)</f>
        <v>0</v>
      </c>
      <c r="BQ1037" s="161"/>
      <c r="BR1037" s="166">
        <f>IF(PMKAFAAPAYER[[#This Row],[ ]]="Payé",PMKAFAAPAYER[[#This Row],[11.06.2025]],0)</f>
        <v>0</v>
      </c>
      <c r="BS1037" s="161"/>
      <c r="BT1037" s="166">
        <f>IF(PMKAFAAPAYER[[#This Row],[ ]]="Payé",PMKAFAAPAYER[[#This Row],[18.06.2025]],0)</f>
        <v>0</v>
      </c>
      <c r="BU1037" s="161"/>
      <c r="BV1037" s="176">
        <f>IF(PMKAFAAPAYER[[#This Row],[ ]]="Payé",PMKAFAAPAYER[[#This Row],[25.06.2025]],0)</f>
        <v>0</v>
      </c>
      <c r="BW1037" s="18">
        <f t="shared" si="251"/>
        <v>0</v>
      </c>
      <c r="BX1037" s="162"/>
      <c r="BY1037" s="166">
        <f>IF(PMKAFAAPAYER[[#This Row],[ ]]="Payé",PMKAFAAPAYER[[#This Row],[02.07.2025]],0)</f>
        <v>0</v>
      </c>
      <c r="BZ1037" s="161"/>
      <c r="CA1037" s="166">
        <f>IF(PMKAFAAPAYER[[#This Row],[ ]]="Payé",PMKAFAAPAYER[[#This Row],[09.07.2025]],0)</f>
        <v>0</v>
      </c>
      <c r="CB1037" s="161"/>
      <c r="CC1037" s="166">
        <f>IF(PMKAFAAPAYER[[#This Row],[ ]]="Payé",PMKAFAAPAYER[[#This Row],[16.07.2025]],0)</f>
        <v>0</v>
      </c>
      <c r="CD1037" s="161"/>
      <c r="CE1037" s="166">
        <f>IF(PMKAFAAPAYER[[#This Row],[ ]]="Payé",PMKAFAAPAYER[[#This Row],[23.07.2025]],0)</f>
        <v>0</v>
      </c>
      <c r="CF1037" s="161"/>
      <c r="CG1037" s="176">
        <f>IF(PMKAFAAPAYER[[#This Row],[ ]]="Payé",PMKAFAAPAYER[[#This Row],[30.07.2025]],0)</f>
        <v>0</v>
      </c>
      <c r="CH1037" s="17">
        <f t="shared" si="252"/>
        <v>0</v>
      </c>
      <c r="CI1037" s="162"/>
      <c r="CJ1037" s="166">
        <f>IF(PMKAFAAPAYER[[#This Row],[ ]]="Payé",PMKAFAAPAYER[[#This Row],[06.08.2025]],0)</f>
        <v>0</v>
      </c>
      <c r="CK1037" s="161"/>
      <c r="CL1037" s="166">
        <f>IF(PMKAFAAPAYER[[#This Row],[ ]]="Payé",PMKAFAAPAYER[[#This Row],[13.08.2025]],0)</f>
        <v>0</v>
      </c>
      <c r="CM1037" s="161"/>
      <c r="CN1037" s="166">
        <f>IF(PMKAFAAPAYER[[#This Row],[ ]]="Payé",PMKAFAAPAYER[[#This Row],[20.08.2025]],0)</f>
        <v>0</v>
      </c>
      <c r="CO1037" s="161"/>
      <c r="CP1037" s="176">
        <f>IF(PMKAFAAPAYER[[#This Row],[ ]]="Payé",PMKAFAAPAYER[[#This Row],[27.08.2025]],0)</f>
        <v>0</v>
      </c>
      <c r="CQ1037" s="18">
        <f t="shared" si="253"/>
        <v>0</v>
      </c>
      <c r="CR1037" s="162"/>
      <c r="CS1037" s="166">
        <f>IF(PMKAFAAPAYER[[#This Row],[ ]]="Payé",PMKAFAAPAYER[[#This Row],[03.09.2025]],0)</f>
        <v>0</v>
      </c>
      <c r="CT1037" s="161"/>
      <c r="CU1037" s="166">
        <f>IF(PMKAFAAPAYER[[#This Row],[ ]]="Payé",PMKAFAAPAYER[[#This Row],[10.09.2025]],0)</f>
        <v>0</v>
      </c>
      <c r="CV1037" s="161"/>
      <c r="CW1037" s="166">
        <f>IF(PMKAFAAPAYER[[#This Row],[ ]]="Payé",PMKAFAAPAYER[[#This Row],[17.09.2025]],0)</f>
        <v>0</v>
      </c>
      <c r="CX1037" s="161"/>
      <c r="CY1037" s="176">
        <f>IF(PMKAFAAPAYER[[#This Row],[ ]]="Payé",PMKAFAAPAYER[[#This Row],[24.09.2025]],0)</f>
        <v>0</v>
      </c>
      <c r="CZ1037" s="17">
        <f t="shared" si="254"/>
        <v>0</v>
      </c>
      <c r="DA1037" s="162"/>
      <c r="DB1037" s="166">
        <f>IF(PMKAFAAPAYER[[#This Row],[ ]]="Payé",PMKAFAAPAYER[[#This Row],[01.10.2025]],0)</f>
        <v>0</v>
      </c>
      <c r="DC1037" s="161"/>
      <c r="DD1037" s="166">
        <f>IF(PMKAFAAPAYER[[#This Row],[ ]]="Payé",PMKAFAAPAYER[[#This Row],[08.10.2025]],0)</f>
        <v>0</v>
      </c>
      <c r="DE1037" s="161"/>
      <c r="DF1037" s="166">
        <f>IF(PMKAFAAPAYER[[#This Row],[ ]]="Payé",PMKAFAAPAYER[[#This Row],[15.10.2025]],0)</f>
        <v>0</v>
      </c>
      <c r="DG1037" s="161"/>
      <c r="DH1037" s="166">
        <f>IF(PMKAFAAPAYER[[#This Row],[ ]]="Payé",PMKAFAAPAYER[[#This Row],[22.10.2025]],0)</f>
        <v>0</v>
      </c>
      <c r="DI1037" s="161"/>
      <c r="DJ1037" s="176">
        <f>IF(PMKAFAAPAYER[[#This Row],[ ]]="Payé",PMKAFAAPAYER[[#This Row],[29.10.2025]],0)</f>
        <v>0</v>
      </c>
      <c r="DK1037" s="18">
        <f t="shared" si="255"/>
        <v>0</v>
      </c>
      <c r="DL1037" s="162"/>
      <c r="DM1037" s="166">
        <f>IF(PMKAFAAPAYER[[#This Row],[ ]]="Payé",PMKAFAAPAYER[[#This Row],[05.11.2025]],0)</f>
        <v>0</v>
      </c>
      <c r="DN1037" s="161"/>
      <c r="DO1037" s="166">
        <f>IF(PMKAFAAPAYER[[#This Row],[ ]]="Payé",PMKAFAAPAYER[[#This Row],[12.11.2025]],0)</f>
        <v>0</v>
      </c>
      <c r="DP1037" s="161"/>
      <c r="DQ1037" s="166">
        <f>IF(PMKAFAAPAYER[[#This Row],[ ]]="Payé",PMKAFAAPAYER[[#This Row],[19.11.2025]],0)</f>
        <v>0</v>
      </c>
      <c r="DR1037" s="161"/>
      <c r="DS1037" s="176">
        <f>IF(PMKAFAAPAYER[[#This Row],[ ]]="Payé",PMKAFAAPAYER[[#This Row],[26.11.2025]],0)</f>
        <v>0</v>
      </c>
      <c r="DT1037" s="17">
        <f t="shared" si="256"/>
        <v>0</v>
      </c>
      <c r="DU1037" s="162"/>
      <c r="DV1037" s="166">
        <f>IF(PMKAFAAPAYER[[#This Row],[ ]]="Payé",PMKAFAAPAYER[[#This Row],[03.12.2025]],0)</f>
        <v>0</v>
      </c>
      <c r="DW1037" s="161"/>
      <c r="DX1037" s="166">
        <f>IF(PMKAFAAPAYER[[#This Row],[ ]]="Payé",PMKAFAAPAYER[[#This Row],[10.12.2025]],0)</f>
        <v>0</v>
      </c>
      <c r="DY1037" s="161"/>
      <c r="DZ1037" s="166">
        <f>IF(PMKAFAAPAYER[[#This Row],[ ]]="Payé",PMKAFAAPAYER[[#This Row],[17.12.2025]],0)</f>
        <v>0</v>
      </c>
      <c r="EA1037" s="161"/>
      <c r="EB1037" s="166">
        <f>IF(PMKAFAAPAYER[[#This Row],[ ]]="Payé",PMKAFAAPAYER[[#This Row],[24.12.2025]],0)</f>
        <v>0</v>
      </c>
      <c r="EC1037" s="161"/>
      <c r="ED1037" s="176">
        <f>IF(PMKAFAAPAYER[[#This Row],[ ]]="Payé",PMKAFAAPAYER[[#This Row],[31.12.2025]],0)</f>
        <v>0</v>
      </c>
      <c r="EE1037" s="18">
        <f t="shared" si="257"/>
        <v>0</v>
      </c>
      <c r="EF1037" s="11">
        <f t="shared" si="258"/>
        <v>0</v>
      </c>
      <c r="EG1037" s="16">
        <f>+PMKAFAAPAYER[[#This Row],[CHF]]-PMKAFAAPAYER[[#This Row],[T2025]]</f>
        <v>0</v>
      </c>
    </row>
    <row r="1038" spans="1:137" x14ac:dyDescent="0.3">
      <c r="A1038" s="9">
        <f t="shared" si="259"/>
        <v>1033</v>
      </c>
      <c r="B1038" s="250"/>
      <c r="C1038" s="251"/>
      <c r="D1038" s="252"/>
      <c r="E1038" s="253"/>
      <c r="F1038" s="265">
        <f t="shared" si="245"/>
        <v>0</v>
      </c>
      <c r="G1038" s="254"/>
      <c r="H1038" s="257"/>
      <c r="I1038" s="256"/>
      <c r="J1038" s="14"/>
      <c r="K1038" s="14"/>
      <c r="L1038" s="14"/>
      <c r="N1038" s="15"/>
      <c r="P1038" s="258"/>
      <c r="Q1038" s="259"/>
      <c r="R1038" s="260"/>
      <c r="S1038" s="166">
        <f>IF(PMKAFAAPAYER[[#This Row],[ ]]="Payé",PMKAFAAPAYER[[#This Row],[02.01.2025]],0)</f>
        <v>0</v>
      </c>
      <c r="T1038" s="234"/>
      <c r="U1038" s="166">
        <f>IF(PMKAFAAPAYER[[#This Row],[ ]]="Payé",PMKAFAAPAYER[[#This Row],[09.01.2025]],0)</f>
        <v>0</v>
      </c>
      <c r="V1038" s="234"/>
      <c r="W1038" s="166">
        <f>IF(PMKAFAAPAYER[[#This Row],[ ]]="Payé",PMKAFAAPAYER[[#This Row],[16.01.2025]],0)</f>
        <v>0</v>
      </c>
      <c r="X1038" s="234"/>
      <c r="Y1038" s="166">
        <f>IF(PMKAFAAPAYER[[#This Row],[ ]]="Payé",PMKAFAAPAYER[[#This Row],[23.01.2025]],0)</f>
        <v>0</v>
      </c>
      <c r="Z1038" s="234"/>
      <c r="AA1038" s="176">
        <f>IF(PMKAFAAPAYER[[#This Row],[ ]]="Payé",PMKAFAAPAYER[[#This Row],[30.01.2025]],0)</f>
        <v>0</v>
      </c>
      <c r="AB1038" s="32">
        <f t="shared" si="246"/>
        <v>0</v>
      </c>
      <c r="AC1038" s="234"/>
      <c r="AD1038" s="166">
        <f>IF(PMKAFAAPAYER[[#This Row],[ ]]="Payé",PMKAFAAPAYER[[#This Row],[06.02.2025]],0)</f>
        <v>0</v>
      </c>
      <c r="AE1038" s="234"/>
      <c r="AF1038" s="166">
        <f>IF(PMKAFAAPAYER[[#This Row],[ ]]="Payé",PMKAFAAPAYER[[#This Row],[13.02.2025]],0)</f>
        <v>0</v>
      </c>
      <c r="AG1038" s="234"/>
      <c r="AH1038" s="166">
        <f>IF(PMKAFAAPAYER[[#This Row],[ ]]="Payé",PMKAFAAPAYER[[#This Row],[20.02.2025]],0)</f>
        <v>0</v>
      </c>
      <c r="AI1038" s="234"/>
      <c r="AJ1038" s="176">
        <f>IF(PMKAFAAPAYER[[#This Row],[ ]]="Payé",PMKAFAAPAYER[[#This Row],[27.02.2025]],0)</f>
        <v>0</v>
      </c>
      <c r="AK1038" s="47">
        <f t="shared" si="247"/>
        <v>0</v>
      </c>
      <c r="AL1038" s="162"/>
      <c r="AM1038" s="166">
        <f>IF(PMKAFAAPAYER[[#This Row],[ ]]="Payé",PMKAFAAPAYER[[#This Row],[05.03.2025]],0)</f>
        <v>0</v>
      </c>
      <c r="AN1038" s="161"/>
      <c r="AO1038" s="166">
        <f>IF(PMKAFAAPAYER[[#This Row],[ ]]="Payé",PMKAFAAPAYER[[#This Row],[12.03.2025]],0)</f>
        <v>0</v>
      </c>
      <c r="AP1038" s="161"/>
      <c r="AQ1038" s="166">
        <f>IF(PMKAFAAPAYER[[#This Row],[ ]]="Payé",PMKAFAAPAYER[[#This Row],[19.03.2025]],0)</f>
        <v>0</v>
      </c>
      <c r="AR1038" s="161"/>
      <c r="AS1038" s="176">
        <f>IF(PMKAFAAPAYER[[#This Row],[ ]]="Payé",PMKAFAAPAYER[[#This Row],[26.03.2025]],0)</f>
        <v>0</v>
      </c>
      <c r="AT1038" s="17">
        <f t="shared" si="248"/>
        <v>0</v>
      </c>
      <c r="AU1038" s="162"/>
      <c r="AV1038" s="166">
        <f>IF(PMKAFAAPAYER[[#This Row],[ ]]="Payé",PMKAFAAPAYER[[#This Row],[02.04.2025]],0)</f>
        <v>0</v>
      </c>
      <c r="AW1038" s="161"/>
      <c r="AX1038" s="166">
        <f>IF(PMKAFAAPAYER[[#This Row],[ ]]="Payé",PMKAFAAPAYER[[#This Row],[09.04.2025]],0)</f>
        <v>0</v>
      </c>
      <c r="AY1038" s="161"/>
      <c r="AZ1038" s="166">
        <f>IF(PMKAFAAPAYER[[#This Row],[ ]]="Payé",PMKAFAAPAYER[[#This Row],[16.04.2025]],0)</f>
        <v>0</v>
      </c>
      <c r="BA1038" s="161"/>
      <c r="BB1038" s="166">
        <f>IF(PMKAFAAPAYER[[#This Row],[ ]]="Payé",PMKAFAAPAYER[[#This Row],[23.04.2025]],0)</f>
        <v>0</v>
      </c>
      <c r="BC1038" s="161"/>
      <c r="BD1038" s="176">
        <f>IF(PMKAFAAPAYER[[#This Row],[ ]]="Payé",PMKAFAAPAYER[[#This Row],[30.04.2025]],0)</f>
        <v>0</v>
      </c>
      <c r="BE1038" s="18">
        <f t="shared" si="249"/>
        <v>0</v>
      </c>
      <c r="BF1038" s="162"/>
      <c r="BG1038" s="166">
        <f>IF(PMKAFAAPAYER[[#This Row],[ ]]="Payé",PMKAFAAPAYER[[#This Row],[07.05.2025]],0)</f>
        <v>0</v>
      </c>
      <c r="BH1038" s="161"/>
      <c r="BI1038" s="166">
        <f>IF(PMKAFAAPAYER[[#This Row],[ ]]="Payé",PMKAFAAPAYER[[#This Row],[14.05.2025]],0)</f>
        <v>0</v>
      </c>
      <c r="BJ1038" s="161"/>
      <c r="BK1038" s="166">
        <f>IF(PMKAFAAPAYER[[#This Row],[ ]]="Payé",PMKAFAAPAYER[[#This Row],[21.05.2025]],0)</f>
        <v>0</v>
      </c>
      <c r="BL1038" s="161"/>
      <c r="BM1038" s="176">
        <f>IF(PMKAFAAPAYER[[#This Row],[ ]]="Payé",PMKAFAAPAYER[[#This Row],[28.05.2025]],0)</f>
        <v>0</v>
      </c>
      <c r="BN1038" s="17">
        <f t="shared" si="250"/>
        <v>0</v>
      </c>
      <c r="BO1038" s="162"/>
      <c r="BP1038" s="166">
        <f>IF(PMKAFAAPAYER[[#This Row],[ ]]="Payé",PMKAFAAPAYER[[#This Row],[04.06.2025]],0)</f>
        <v>0</v>
      </c>
      <c r="BQ1038" s="161"/>
      <c r="BR1038" s="166">
        <f>IF(PMKAFAAPAYER[[#This Row],[ ]]="Payé",PMKAFAAPAYER[[#This Row],[11.06.2025]],0)</f>
        <v>0</v>
      </c>
      <c r="BS1038" s="161"/>
      <c r="BT1038" s="166">
        <f>IF(PMKAFAAPAYER[[#This Row],[ ]]="Payé",PMKAFAAPAYER[[#This Row],[18.06.2025]],0)</f>
        <v>0</v>
      </c>
      <c r="BU1038" s="161"/>
      <c r="BV1038" s="176">
        <f>IF(PMKAFAAPAYER[[#This Row],[ ]]="Payé",PMKAFAAPAYER[[#This Row],[25.06.2025]],0)</f>
        <v>0</v>
      </c>
      <c r="BW1038" s="18">
        <f t="shared" si="251"/>
        <v>0</v>
      </c>
      <c r="BX1038" s="162"/>
      <c r="BY1038" s="166">
        <f>IF(PMKAFAAPAYER[[#This Row],[ ]]="Payé",PMKAFAAPAYER[[#This Row],[02.07.2025]],0)</f>
        <v>0</v>
      </c>
      <c r="BZ1038" s="161"/>
      <c r="CA1038" s="166">
        <f>IF(PMKAFAAPAYER[[#This Row],[ ]]="Payé",PMKAFAAPAYER[[#This Row],[09.07.2025]],0)</f>
        <v>0</v>
      </c>
      <c r="CB1038" s="161"/>
      <c r="CC1038" s="166">
        <f>IF(PMKAFAAPAYER[[#This Row],[ ]]="Payé",PMKAFAAPAYER[[#This Row],[16.07.2025]],0)</f>
        <v>0</v>
      </c>
      <c r="CD1038" s="161"/>
      <c r="CE1038" s="166">
        <f>IF(PMKAFAAPAYER[[#This Row],[ ]]="Payé",PMKAFAAPAYER[[#This Row],[23.07.2025]],0)</f>
        <v>0</v>
      </c>
      <c r="CF1038" s="161"/>
      <c r="CG1038" s="176">
        <f>IF(PMKAFAAPAYER[[#This Row],[ ]]="Payé",PMKAFAAPAYER[[#This Row],[30.07.2025]],0)</f>
        <v>0</v>
      </c>
      <c r="CH1038" s="17">
        <f t="shared" si="252"/>
        <v>0</v>
      </c>
      <c r="CI1038" s="162"/>
      <c r="CJ1038" s="166">
        <f>IF(PMKAFAAPAYER[[#This Row],[ ]]="Payé",PMKAFAAPAYER[[#This Row],[06.08.2025]],0)</f>
        <v>0</v>
      </c>
      <c r="CK1038" s="161"/>
      <c r="CL1038" s="166">
        <f>IF(PMKAFAAPAYER[[#This Row],[ ]]="Payé",PMKAFAAPAYER[[#This Row],[13.08.2025]],0)</f>
        <v>0</v>
      </c>
      <c r="CM1038" s="161"/>
      <c r="CN1038" s="166">
        <f>IF(PMKAFAAPAYER[[#This Row],[ ]]="Payé",PMKAFAAPAYER[[#This Row],[20.08.2025]],0)</f>
        <v>0</v>
      </c>
      <c r="CO1038" s="161"/>
      <c r="CP1038" s="176">
        <f>IF(PMKAFAAPAYER[[#This Row],[ ]]="Payé",PMKAFAAPAYER[[#This Row],[27.08.2025]],0)</f>
        <v>0</v>
      </c>
      <c r="CQ1038" s="18">
        <f t="shared" si="253"/>
        <v>0</v>
      </c>
      <c r="CR1038" s="162"/>
      <c r="CS1038" s="166">
        <f>IF(PMKAFAAPAYER[[#This Row],[ ]]="Payé",PMKAFAAPAYER[[#This Row],[03.09.2025]],0)</f>
        <v>0</v>
      </c>
      <c r="CT1038" s="161"/>
      <c r="CU1038" s="166">
        <f>IF(PMKAFAAPAYER[[#This Row],[ ]]="Payé",PMKAFAAPAYER[[#This Row],[10.09.2025]],0)</f>
        <v>0</v>
      </c>
      <c r="CV1038" s="161"/>
      <c r="CW1038" s="166">
        <f>IF(PMKAFAAPAYER[[#This Row],[ ]]="Payé",PMKAFAAPAYER[[#This Row],[17.09.2025]],0)</f>
        <v>0</v>
      </c>
      <c r="CX1038" s="161"/>
      <c r="CY1038" s="176">
        <f>IF(PMKAFAAPAYER[[#This Row],[ ]]="Payé",PMKAFAAPAYER[[#This Row],[24.09.2025]],0)</f>
        <v>0</v>
      </c>
      <c r="CZ1038" s="17">
        <f t="shared" si="254"/>
        <v>0</v>
      </c>
      <c r="DA1038" s="162"/>
      <c r="DB1038" s="166">
        <f>IF(PMKAFAAPAYER[[#This Row],[ ]]="Payé",PMKAFAAPAYER[[#This Row],[01.10.2025]],0)</f>
        <v>0</v>
      </c>
      <c r="DC1038" s="161"/>
      <c r="DD1038" s="166">
        <f>IF(PMKAFAAPAYER[[#This Row],[ ]]="Payé",PMKAFAAPAYER[[#This Row],[08.10.2025]],0)</f>
        <v>0</v>
      </c>
      <c r="DE1038" s="161"/>
      <c r="DF1038" s="166">
        <f>IF(PMKAFAAPAYER[[#This Row],[ ]]="Payé",PMKAFAAPAYER[[#This Row],[15.10.2025]],0)</f>
        <v>0</v>
      </c>
      <c r="DG1038" s="161"/>
      <c r="DH1038" s="166">
        <f>IF(PMKAFAAPAYER[[#This Row],[ ]]="Payé",PMKAFAAPAYER[[#This Row],[22.10.2025]],0)</f>
        <v>0</v>
      </c>
      <c r="DI1038" s="161"/>
      <c r="DJ1038" s="176">
        <f>IF(PMKAFAAPAYER[[#This Row],[ ]]="Payé",PMKAFAAPAYER[[#This Row],[29.10.2025]],0)</f>
        <v>0</v>
      </c>
      <c r="DK1038" s="18">
        <f t="shared" si="255"/>
        <v>0</v>
      </c>
      <c r="DL1038" s="162"/>
      <c r="DM1038" s="166">
        <f>IF(PMKAFAAPAYER[[#This Row],[ ]]="Payé",PMKAFAAPAYER[[#This Row],[05.11.2025]],0)</f>
        <v>0</v>
      </c>
      <c r="DN1038" s="161"/>
      <c r="DO1038" s="166">
        <f>IF(PMKAFAAPAYER[[#This Row],[ ]]="Payé",PMKAFAAPAYER[[#This Row],[12.11.2025]],0)</f>
        <v>0</v>
      </c>
      <c r="DP1038" s="161"/>
      <c r="DQ1038" s="166">
        <f>IF(PMKAFAAPAYER[[#This Row],[ ]]="Payé",PMKAFAAPAYER[[#This Row],[19.11.2025]],0)</f>
        <v>0</v>
      </c>
      <c r="DR1038" s="161"/>
      <c r="DS1038" s="176">
        <f>IF(PMKAFAAPAYER[[#This Row],[ ]]="Payé",PMKAFAAPAYER[[#This Row],[26.11.2025]],0)</f>
        <v>0</v>
      </c>
      <c r="DT1038" s="17">
        <f t="shared" si="256"/>
        <v>0</v>
      </c>
      <c r="DU1038" s="162"/>
      <c r="DV1038" s="166">
        <f>IF(PMKAFAAPAYER[[#This Row],[ ]]="Payé",PMKAFAAPAYER[[#This Row],[03.12.2025]],0)</f>
        <v>0</v>
      </c>
      <c r="DW1038" s="161"/>
      <c r="DX1038" s="166">
        <f>IF(PMKAFAAPAYER[[#This Row],[ ]]="Payé",PMKAFAAPAYER[[#This Row],[10.12.2025]],0)</f>
        <v>0</v>
      </c>
      <c r="DY1038" s="161"/>
      <c r="DZ1038" s="166">
        <f>IF(PMKAFAAPAYER[[#This Row],[ ]]="Payé",PMKAFAAPAYER[[#This Row],[17.12.2025]],0)</f>
        <v>0</v>
      </c>
      <c r="EA1038" s="161"/>
      <c r="EB1038" s="166">
        <f>IF(PMKAFAAPAYER[[#This Row],[ ]]="Payé",PMKAFAAPAYER[[#This Row],[24.12.2025]],0)</f>
        <v>0</v>
      </c>
      <c r="EC1038" s="161"/>
      <c r="ED1038" s="176">
        <f>IF(PMKAFAAPAYER[[#This Row],[ ]]="Payé",PMKAFAAPAYER[[#This Row],[31.12.2025]],0)</f>
        <v>0</v>
      </c>
      <c r="EE1038" s="18">
        <f t="shared" si="257"/>
        <v>0</v>
      </c>
      <c r="EF1038" s="11">
        <f t="shared" si="258"/>
        <v>0</v>
      </c>
      <c r="EG1038" s="16">
        <f>+PMKAFAAPAYER[[#This Row],[CHF]]-PMKAFAAPAYER[[#This Row],[T2025]]</f>
        <v>0</v>
      </c>
    </row>
    <row r="1039" spans="1:137" x14ac:dyDescent="0.3">
      <c r="A1039" s="9">
        <f t="shared" si="259"/>
        <v>1034</v>
      </c>
      <c r="B1039" s="250"/>
      <c r="C1039" s="251"/>
      <c r="D1039" s="252"/>
      <c r="E1039" s="253"/>
      <c r="F1039" s="265">
        <f t="shared" si="245"/>
        <v>0</v>
      </c>
      <c r="G1039" s="254"/>
      <c r="H1039" s="257"/>
      <c r="I1039" s="256"/>
      <c r="J1039" s="14"/>
      <c r="K1039" s="14"/>
      <c r="L1039" s="14"/>
      <c r="N1039" s="15"/>
      <c r="P1039" s="258"/>
      <c r="Q1039" s="259"/>
      <c r="R1039" s="260"/>
      <c r="S1039" s="166">
        <f>IF(PMKAFAAPAYER[[#This Row],[ ]]="Payé",PMKAFAAPAYER[[#This Row],[02.01.2025]],0)</f>
        <v>0</v>
      </c>
      <c r="T1039" s="234"/>
      <c r="U1039" s="166">
        <f>IF(PMKAFAAPAYER[[#This Row],[ ]]="Payé",PMKAFAAPAYER[[#This Row],[09.01.2025]],0)</f>
        <v>0</v>
      </c>
      <c r="V1039" s="234"/>
      <c r="W1039" s="166">
        <f>IF(PMKAFAAPAYER[[#This Row],[ ]]="Payé",PMKAFAAPAYER[[#This Row],[16.01.2025]],0)</f>
        <v>0</v>
      </c>
      <c r="X1039" s="234"/>
      <c r="Y1039" s="166">
        <f>IF(PMKAFAAPAYER[[#This Row],[ ]]="Payé",PMKAFAAPAYER[[#This Row],[23.01.2025]],0)</f>
        <v>0</v>
      </c>
      <c r="Z1039" s="234"/>
      <c r="AA1039" s="176">
        <f>IF(PMKAFAAPAYER[[#This Row],[ ]]="Payé",PMKAFAAPAYER[[#This Row],[30.01.2025]],0)</f>
        <v>0</v>
      </c>
      <c r="AB1039" s="32">
        <f t="shared" si="246"/>
        <v>0</v>
      </c>
      <c r="AC1039" s="234"/>
      <c r="AD1039" s="166">
        <f>IF(PMKAFAAPAYER[[#This Row],[ ]]="Payé",PMKAFAAPAYER[[#This Row],[06.02.2025]],0)</f>
        <v>0</v>
      </c>
      <c r="AE1039" s="234"/>
      <c r="AF1039" s="166">
        <f>IF(PMKAFAAPAYER[[#This Row],[ ]]="Payé",PMKAFAAPAYER[[#This Row],[13.02.2025]],0)</f>
        <v>0</v>
      </c>
      <c r="AG1039" s="234"/>
      <c r="AH1039" s="166">
        <f>IF(PMKAFAAPAYER[[#This Row],[ ]]="Payé",PMKAFAAPAYER[[#This Row],[20.02.2025]],0)</f>
        <v>0</v>
      </c>
      <c r="AI1039" s="234"/>
      <c r="AJ1039" s="176">
        <f>IF(PMKAFAAPAYER[[#This Row],[ ]]="Payé",PMKAFAAPAYER[[#This Row],[27.02.2025]],0)</f>
        <v>0</v>
      </c>
      <c r="AK1039" s="47">
        <f t="shared" si="247"/>
        <v>0</v>
      </c>
      <c r="AL1039" s="162"/>
      <c r="AM1039" s="166">
        <f>IF(PMKAFAAPAYER[[#This Row],[ ]]="Payé",PMKAFAAPAYER[[#This Row],[05.03.2025]],0)</f>
        <v>0</v>
      </c>
      <c r="AN1039" s="161"/>
      <c r="AO1039" s="166">
        <f>IF(PMKAFAAPAYER[[#This Row],[ ]]="Payé",PMKAFAAPAYER[[#This Row],[12.03.2025]],0)</f>
        <v>0</v>
      </c>
      <c r="AP1039" s="161"/>
      <c r="AQ1039" s="166">
        <f>IF(PMKAFAAPAYER[[#This Row],[ ]]="Payé",PMKAFAAPAYER[[#This Row],[19.03.2025]],0)</f>
        <v>0</v>
      </c>
      <c r="AR1039" s="161"/>
      <c r="AS1039" s="176">
        <f>IF(PMKAFAAPAYER[[#This Row],[ ]]="Payé",PMKAFAAPAYER[[#This Row],[26.03.2025]],0)</f>
        <v>0</v>
      </c>
      <c r="AT1039" s="17">
        <f t="shared" si="248"/>
        <v>0</v>
      </c>
      <c r="AU1039" s="162"/>
      <c r="AV1039" s="166">
        <f>IF(PMKAFAAPAYER[[#This Row],[ ]]="Payé",PMKAFAAPAYER[[#This Row],[02.04.2025]],0)</f>
        <v>0</v>
      </c>
      <c r="AW1039" s="161"/>
      <c r="AX1039" s="166">
        <f>IF(PMKAFAAPAYER[[#This Row],[ ]]="Payé",PMKAFAAPAYER[[#This Row],[09.04.2025]],0)</f>
        <v>0</v>
      </c>
      <c r="AY1039" s="161"/>
      <c r="AZ1039" s="166">
        <f>IF(PMKAFAAPAYER[[#This Row],[ ]]="Payé",PMKAFAAPAYER[[#This Row],[16.04.2025]],0)</f>
        <v>0</v>
      </c>
      <c r="BA1039" s="161"/>
      <c r="BB1039" s="166">
        <f>IF(PMKAFAAPAYER[[#This Row],[ ]]="Payé",PMKAFAAPAYER[[#This Row],[23.04.2025]],0)</f>
        <v>0</v>
      </c>
      <c r="BC1039" s="161"/>
      <c r="BD1039" s="176">
        <f>IF(PMKAFAAPAYER[[#This Row],[ ]]="Payé",PMKAFAAPAYER[[#This Row],[30.04.2025]],0)</f>
        <v>0</v>
      </c>
      <c r="BE1039" s="18">
        <f t="shared" si="249"/>
        <v>0</v>
      </c>
      <c r="BF1039" s="162"/>
      <c r="BG1039" s="166">
        <f>IF(PMKAFAAPAYER[[#This Row],[ ]]="Payé",PMKAFAAPAYER[[#This Row],[07.05.2025]],0)</f>
        <v>0</v>
      </c>
      <c r="BH1039" s="161"/>
      <c r="BI1039" s="166">
        <f>IF(PMKAFAAPAYER[[#This Row],[ ]]="Payé",PMKAFAAPAYER[[#This Row],[14.05.2025]],0)</f>
        <v>0</v>
      </c>
      <c r="BJ1039" s="161"/>
      <c r="BK1039" s="166">
        <f>IF(PMKAFAAPAYER[[#This Row],[ ]]="Payé",PMKAFAAPAYER[[#This Row],[21.05.2025]],0)</f>
        <v>0</v>
      </c>
      <c r="BL1039" s="161"/>
      <c r="BM1039" s="176">
        <f>IF(PMKAFAAPAYER[[#This Row],[ ]]="Payé",PMKAFAAPAYER[[#This Row],[28.05.2025]],0)</f>
        <v>0</v>
      </c>
      <c r="BN1039" s="17">
        <f t="shared" si="250"/>
        <v>0</v>
      </c>
      <c r="BO1039" s="162"/>
      <c r="BP1039" s="166">
        <f>IF(PMKAFAAPAYER[[#This Row],[ ]]="Payé",PMKAFAAPAYER[[#This Row],[04.06.2025]],0)</f>
        <v>0</v>
      </c>
      <c r="BQ1039" s="161"/>
      <c r="BR1039" s="166">
        <f>IF(PMKAFAAPAYER[[#This Row],[ ]]="Payé",PMKAFAAPAYER[[#This Row],[11.06.2025]],0)</f>
        <v>0</v>
      </c>
      <c r="BS1039" s="161"/>
      <c r="BT1039" s="166">
        <f>IF(PMKAFAAPAYER[[#This Row],[ ]]="Payé",PMKAFAAPAYER[[#This Row],[18.06.2025]],0)</f>
        <v>0</v>
      </c>
      <c r="BU1039" s="161"/>
      <c r="BV1039" s="176">
        <f>IF(PMKAFAAPAYER[[#This Row],[ ]]="Payé",PMKAFAAPAYER[[#This Row],[25.06.2025]],0)</f>
        <v>0</v>
      </c>
      <c r="BW1039" s="18">
        <f t="shared" si="251"/>
        <v>0</v>
      </c>
      <c r="BX1039" s="162"/>
      <c r="BY1039" s="166">
        <f>IF(PMKAFAAPAYER[[#This Row],[ ]]="Payé",PMKAFAAPAYER[[#This Row],[02.07.2025]],0)</f>
        <v>0</v>
      </c>
      <c r="BZ1039" s="161"/>
      <c r="CA1039" s="166">
        <f>IF(PMKAFAAPAYER[[#This Row],[ ]]="Payé",PMKAFAAPAYER[[#This Row],[09.07.2025]],0)</f>
        <v>0</v>
      </c>
      <c r="CB1039" s="161"/>
      <c r="CC1039" s="166">
        <f>IF(PMKAFAAPAYER[[#This Row],[ ]]="Payé",PMKAFAAPAYER[[#This Row],[16.07.2025]],0)</f>
        <v>0</v>
      </c>
      <c r="CD1039" s="161"/>
      <c r="CE1039" s="166">
        <f>IF(PMKAFAAPAYER[[#This Row],[ ]]="Payé",PMKAFAAPAYER[[#This Row],[23.07.2025]],0)</f>
        <v>0</v>
      </c>
      <c r="CF1039" s="161"/>
      <c r="CG1039" s="176">
        <f>IF(PMKAFAAPAYER[[#This Row],[ ]]="Payé",PMKAFAAPAYER[[#This Row],[30.07.2025]],0)</f>
        <v>0</v>
      </c>
      <c r="CH1039" s="17">
        <f t="shared" si="252"/>
        <v>0</v>
      </c>
      <c r="CI1039" s="162"/>
      <c r="CJ1039" s="166">
        <f>IF(PMKAFAAPAYER[[#This Row],[ ]]="Payé",PMKAFAAPAYER[[#This Row],[06.08.2025]],0)</f>
        <v>0</v>
      </c>
      <c r="CK1039" s="161"/>
      <c r="CL1039" s="166">
        <f>IF(PMKAFAAPAYER[[#This Row],[ ]]="Payé",PMKAFAAPAYER[[#This Row],[13.08.2025]],0)</f>
        <v>0</v>
      </c>
      <c r="CM1039" s="161"/>
      <c r="CN1039" s="166">
        <f>IF(PMKAFAAPAYER[[#This Row],[ ]]="Payé",PMKAFAAPAYER[[#This Row],[20.08.2025]],0)</f>
        <v>0</v>
      </c>
      <c r="CO1039" s="161"/>
      <c r="CP1039" s="176">
        <f>IF(PMKAFAAPAYER[[#This Row],[ ]]="Payé",PMKAFAAPAYER[[#This Row],[27.08.2025]],0)</f>
        <v>0</v>
      </c>
      <c r="CQ1039" s="18">
        <f t="shared" si="253"/>
        <v>0</v>
      </c>
      <c r="CR1039" s="162"/>
      <c r="CS1039" s="166">
        <f>IF(PMKAFAAPAYER[[#This Row],[ ]]="Payé",PMKAFAAPAYER[[#This Row],[03.09.2025]],0)</f>
        <v>0</v>
      </c>
      <c r="CT1039" s="161"/>
      <c r="CU1039" s="166">
        <f>IF(PMKAFAAPAYER[[#This Row],[ ]]="Payé",PMKAFAAPAYER[[#This Row],[10.09.2025]],0)</f>
        <v>0</v>
      </c>
      <c r="CV1039" s="161"/>
      <c r="CW1039" s="166">
        <f>IF(PMKAFAAPAYER[[#This Row],[ ]]="Payé",PMKAFAAPAYER[[#This Row],[17.09.2025]],0)</f>
        <v>0</v>
      </c>
      <c r="CX1039" s="161"/>
      <c r="CY1039" s="176">
        <f>IF(PMKAFAAPAYER[[#This Row],[ ]]="Payé",PMKAFAAPAYER[[#This Row],[24.09.2025]],0)</f>
        <v>0</v>
      </c>
      <c r="CZ1039" s="17">
        <f t="shared" si="254"/>
        <v>0</v>
      </c>
      <c r="DA1039" s="162"/>
      <c r="DB1039" s="166">
        <f>IF(PMKAFAAPAYER[[#This Row],[ ]]="Payé",PMKAFAAPAYER[[#This Row],[01.10.2025]],0)</f>
        <v>0</v>
      </c>
      <c r="DC1039" s="161"/>
      <c r="DD1039" s="166">
        <f>IF(PMKAFAAPAYER[[#This Row],[ ]]="Payé",PMKAFAAPAYER[[#This Row],[08.10.2025]],0)</f>
        <v>0</v>
      </c>
      <c r="DE1039" s="161"/>
      <c r="DF1039" s="166">
        <f>IF(PMKAFAAPAYER[[#This Row],[ ]]="Payé",PMKAFAAPAYER[[#This Row],[15.10.2025]],0)</f>
        <v>0</v>
      </c>
      <c r="DG1039" s="161"/>
      <c r="DH1039" s="166">
        <f>IF(PMKAFAAPAYER[[#This Row],[ ]]="Payé",PMKAFAAPAYER[[#This Row],[22.10.2025]],0)</f>
        <v>0</v>
      </c>
      <c r="DI1039" s="161"/>
      <c r="DJ1039" s="176">
        <f>IF(PMKAFAAPAYER[[#This Row],[ ]]="Payé",PMKAFAAPAYER[[#This Row],[29.10.2025]],0)</f>
        <v>0</v>
      </c>
      <c r="DK1039" s="18">
        <f t="shared" si="255"/>
        <v>0</v>
      </c>
      <c r="DL1039" s="162"/>
      <c r="DM1039" s="166">
        <f>IF(PMKAFAAPAYER[[#This Row],[ ]]="Payé",PMKAFAAPAYER[[#This Row],[05.11.2025]],0)</f>
        <v>0</v>
      </c>
      <c r="DN1039" s="161"/>
      <c r="DO1039" s="166">
        <f>IF(PMKAFAAPAYER[[#This Row],[ ]]="Payé",PMKAFAAPAYER[[#This Row],[12.11.2025]],0)</f>
        <v>0</v>
      </c>
      <c r="DP1039" s="161"/>
      <c r="DQ1039" s="166">
        <f>IF(PMKAFAAPAYER[[#This Row],[ ]]="Payé",PMKAFAAPAYER[[#This Row],[19.11.2025]],0)</f>
        <v>0</v>
      </c>
      <c r="DR1039" s="161"/>
      <c r="DS1039" s="176">
        <f>IF(PMKAFAAPAYER[[#This Row],[ ]]="Payé",PMKAFAAPAYER[[#This Row],[26.11.2025]],0)</f>
        <v>0</v>
      </c>
      <c r="DT1039" s="17">
        <f t="shared" si="256"/>
        <v>0</v>
      </c>
      <c r="DU1039" s="162"/>
      <c r="DV1039" s="166">
        <f>IF(PMKAFAAPAYER[[#This Row],[ ]]="Payé",PMKAFAAPAYER[[#This Row],[03.12.2025]],0)</f>
        <v>0</v>
      </c>
      <c r="DW1039" s="161"/>
      <c r="DX1039" s="166">
        <f>IF(PMKAFAAPAYER[[#This Row],[ ]]="Payé",PMKAFAAPAYER[[#This Row],[10.12.2025]],0)</f>
        <v>0</v>
      </c>
      <c r="DY1039" s="161"/>
      <c r="DZ1039" s="166">
        <f>IF(PMKAFAAPAYER[[#This Row],[ ]]="Payé",PMKAFAAPAYER[[#This Row],[17.12.2025]],0)</f>
        <v>0</v>
      </c>
      <c r="EA1039" s="161"/>
      <c r="EB1039" s="166">
        <f>IF(PMKAFAAPAYER[[#This Row],[ ]]="Payé",PMKAFAAPAYER[[#This Row],[24.12.2025]],0)</f>
        <v>0</v>
      </c>
      <c r="EC1039" s="161"/>
      <c r="ED1039" s="176">
        <f>IF(PMKAFAAPAYER[[#This Row],[ ]]="Payé",PMKAFAAPAYER[[#This Row],[31.12.2025]],0)</f>
        <v>0</v>
      </c>
      <c r="EE1039" s="18">
        <f t="shared" si="257"/>
        <v>0</v>
      </c>
      <c r="EF1039" s="11">
        <f t="shared" si="258"/>
        <v>0</v>
      </c>
      <c r="EG1039" s="16">
        <f>+PMKAFAAPAYER[[#This Row],[CHF]]-PMKAFAAPAYER[[#This Row],[T2025]]</f>
        <v>0</v>
      </c>
    </row>
    <row r="1040" spans="1:137" x14ac:dyDescent="0.3">
      <c r="A1040" s="9">
        <f t="shared" si="259"/>
        <v>1035</v>
      </c>
      <c r="B1040" s="250"/>
      <c r="C1040" s="251"/>
      <c r="D1040" s="252"/>
      <c r="E1040" s="253"/>
      <c r="F1040" s="265">
        <f t="shared" si="245"/>
        <v>0</v>
      </c>
      <c r="G1040" s="254"/>
      <c r="H1040" s="257"/>
      <c r="I1040" s="256"/>
      <c r="J1040" s="14"/>
      <c r="K1040" s="14"/>
      <c r="L1040" s="14"/>
      <c r="N1040" s="15"/>
      <c r="P1040" s="258"/>
      <c r="Q1040" s="259"/>
      <c r="R1040" s="260"/>
      <c r="S1040" s="166">
        <f>IF(PMKAFAAPAYER[[#This Row],[ ]]="Payé",PMKAFAAPAYER[[#This Row],[02.01.2025]],0)</f>
        <v>0</v>
      </c>
      <c r="T1040" s="234"/>
      <c r="U1040" s="166">
        <f>IF(PMKAFAAPAYER[[#This Row],[ ]]="Payé",PMKAFAAPAYER[[#This Row],[09.01.2025]],0)</f>
        <v>0</v>
      </c>
      <c r="V1040" s="234"/>
      <c r="W1040" s="166">
        <f>IF(PMKAFAAPAYER[[#This Row],[ ]]="Payé",PMKAFAAPAYER[[#This Row],[16.01.2025]],0)</f>
        <v>0</v>
      </c>
      <c r="X1040" s="234"/>
      <c r="Y1040" s="166">
        <f>IF(PMKAFAAPAYER[[#This Row],[ ]]="Payé",PMKAFAAPAYER[[#This Row],[23.01.2025]],0)</f>
        <v>0</v>
      </c>
      <c r="Z1040" s="234"/>
      <c r="AA1040" s="176">
        <f>IF(PMKAFAAPAYER[[#This Row],[ ]]="Payé",PMKAFAAPAYER[[#This Row],[30.01.2025]],0)</f>
        <v>0</v>
      </c>
      <c r="AB1040" s="32">
        <f t="shared" si="246"/>
        <v>0</v>
      </c>
      <c r="AC1040" s="234"/>
      <c r="AD1040" s="166">
        <f>IF(PMKAFAAPAYER[[#This Row],[ ]]="Payé",PMKAFAAPAYER[[#This Row],[06.02.2025]],0)</f>
        <v>0</v>
      </c>
      <c r="AE1040" s="234"/>
      <c r="AF1040" s="166">
        <f>IF(PMKAFAAPAYER[[#This Row],[ ]]="Payé",PMKAFAAPAYER[[#This Row],[13.02.2025]],0)</f>
        <v>0</v>
      </c>
      <c r="AG1040" s="234"/>
      <c r="AH1040" s="166">
        <f>IF(PMKAFAAPAYER[[#This Row],[ ]]="Payé",PMKAFAAPAYER[[#This Row],[20.02.2025]],0)</f>
        <v>0</v>
      </c>
      <c r="AI1040" s="234"/>
      <c r="AJ1040" s="176">
        <f>IF(PMKAFAAPAYER[[#This Row],[ ]]="Payé",PMKAFAAPAYER[[#This Row],[27.02.2025]],0)</f>
        <v>0</v>
      </c>
      <c r="AK1040" s="47">
        <f t="shared" si="247"/>
        <v>0</v>
      </c>
      <c r="AL1040" s="162"/>
      <c r="AM1040" s="166">
        <f>IF(PMKAFAAPAYER[[#This Row],[ ]]="Payé",PMKAFAAPAYER[[#This Row],[05.03.2025]],0)</f>
        <v>0</v>
      </c>
      <c r="AN1040" s="161"/>
      <c r="AO1040" s="166">
        <f>IF(PMKAFAAPAYER[[#This Row],[ ]]="Payé",PMKAFAAPAYER[[#This Row],[12.03.2025]],0)</f>
        <v>0</v>
      </c>
      <c r="AP1040" s="161"/>
      <c r="AQ1040" s="166">
        <f>IF(PMKAFAAPAYER[[#This Row],[ ]]="Payé",PMKAFAAPAYER[[#This Row],[19.03.2025]],0)</f>
        <v>0</v>
      </c>
      <c r="AR1040" s="161"/>
      <c r="AS1040" s="176">
        <f>IF(PMKAFAAPAYER[[#This Row],[ ]]="Payé",PMKAFAAPAYER[[#This Row],[26.03.2025]],0)</f>
        <v>0</v>
      </c>
      <c r="AT1040" s="17">
        <f t="shared" si="248"/>
        <v>0</v>
      </c>
      <c r="AU1040" s="162"/>
      <c r="AV1040" s="166">
        <f>IF(PMKAFAAPAYER[[#This Row],[ ]]="Payé",PMKAFAAPAYER[[#This Row],[02.04.2025]],0)</f>
        <v>0</v>
      </c>
      <c r="AW1040" s="161"/>
      <c r="AX1040" s="166">
        <f>IF(PMKAFAAPAYER[[#This Row],[ ]]="Payé",PMKAFAAPAYER[[#This Row],[09.04.2025]],0)</f>
        <v>0</v>
      </c>
      <c r="AY1040" s="161"/>
      <c r="AZ1040" s="166">
        <f>IF(PMKAFAAPAYER[[#This Row],[ ]]="Payé",PMKAFAAPAYER[[#This Row],[16.04.2025]],0)</f>
        <v>0</v>
      </c>
      <c r="BA1040" s="161"/>
      <c r="BB1040" s="166">
        <f>IF(PMKAFAAPAYER[[#This Row],[ ]]="Payé",PMKAFAAPAYER[[#This Row],[23.04.2025]],0)</f>
        <v>0</v>
      </c>
      <c r="BC1040" s="161"/>
      <c r="BD1040" s="176">
        <f>IF(PMKAFAAPAYER[[#This Row],[ ]]="Payé",PMKAFAAPAYER[[#This Row],[30.04.2025]],0)</f>
        <v>0</v>
      </c>
      <c r="BE1040" s="18">
        <f t="shared" si="249"/>
        <v>0</v>
      </c>
      <c r="BF1040" s="162"/>
      <c r="BG1040" s="166">
        <f>IF(PMKAFAAPAYER[[#This Row],[ ]]="Payé",PMKAFAAPAYER[[#This Row],[07.05.2025]],0)</f>
        <v>0</v>
      </c>
      <c r="BH1040" s="161"/>
      <c r="BI1040" s="166">
        <f>IF(PMKAFAAPAYER[[#This Row],[ ]]="Payé",PMKAFAAPAYER[[#This Row],[14.05.2025]],0)</f>
        <v>0</v>
      </c>
      <c r="BJ1040" s="161"/>
      <c r="BK1040" s="166">
        <f>IF(PMKAFAAPAYER[[#This Row],[ ]]="Payé",PMKAFAAPAYER[[#This Row],[21.05.2025]],0)</f>
        <v>0</v>
      </c>
      <c r="BL1040" s="161"/>
      <c r="BM1040" s="176">
        <f>IF(PMKAFAAPAYER[[#This Row],[ ]]="Payé",PMKAFAAPAYER[[#This Row],[28.05.2025]],0)</f>
        <v>0</v>
      </c>
      <c r="BN1040" s="17">
        <f t="shared" si="250"/>
        <v>0</v>
      </c>
      <c r="BO1040" s="162"/>
      <c r="BP1040" s="166">
        <f>IF(PMKAFAAPAYER[[#This Row],[ ]]="Payé",PMKAFAAPAYER[[#This Row],[04.06.2025]],0)</f>
        <v>0</v>
      </c>
      <c r="BQ1040" s="161"/>
      <c r="BR1040" s="166">
        <f>IF(PMKAFAAPAYER[[#This Row],[ ]]="Payé",PMKAFAAPAYER[[#This Row],[11.06.2025]],0)</f>
        <v>0</v>
      </c>
      <c r="BS1040" s="161"/>
      <c r="BT1040" s="166">
        <f>IF(PMKAFAAPAYER[[#This Row],[ ]]="Payé",PMKAFAAPAYER[[#This Row],[18.06.2025]],0)</f>
        <v>0</v>
      </c>
      <c r="BU1040" s="161"/>
      <c r="BV1040" s="176">
        <f>IF(PMKAFAAPAYER[[#This Row],[ ]]="Payé",PMKAFAAPAYER[[#This Row],[25.06.2025]],0)</f>
        <v>0</v>
      </c>
      <c r="BW1040" s="18">
        <f t="shared" si="251"/>
        <v>0</v>
      </c>
      <c r="BX1040" s="162"/>
      <c r="BY1040" s="166">
        <f>IF(PMKAFAAPAYER[[#This Row],[ ]]="Payé",PMKAFAAPAYER[[#This Row],[02.07.2025]],0)</f>
        <v>0</v>
      </c>
      <c r="BZ1040" s="161"/>
      <c r="CA1040" s="166">
        <f>IF(PMKAFAAPAYER[[#This Row],[ ]]="Payé",PMKAFAAPAYER[[#This Row],[09.07.2025]],0)</f>
        <v>0</v>
      </c>
      <c r="CB1040" s="161"/>
      <c r="CC1040" s="166">
        <f>IF(PMKAFAAPAYER[[#This Row],[ ]]="Payé",PMKAFAAPAYER[[#This Row],[16.07.2025]],0)</f>
        <v>0</v>
      </c>
      <c r="CD1040" s="161"/>
      <c r="CE1040" s="166">
        <f>IF(PMKAFAAPAYER[[#This Row],[ ]]="Payé",PMKAFAAPAYER[[#This Row],[23.07.2025]],0)</f>
        <v>0</v>
      </c>
      <c r="CF1040" s="161"/>
      <c r="CG1040" s="176">
        <f>IF(PMKAFAAPAYER[[#This Row],[ ]]="Payé",PMKAFAAPAYER[[#This Row],[30.07.2025]],0)</f>
        <v>0</v>
      </c>
      <c r="CH1040" s="17">
        <f t="shared" si="252"/>
        <v>0</v>
      </c>
      <c r="CI1040" s="162"/>
      <c r="CJ1040" s="166">
        <f>IF(PMKAFAAPAYER[[#This Row],[ ]]="Payé",PMKAFAAPAYER[[#This Row],[06.08.2025]],0)</f>
        <v>0</v>
      </c>
      <c r="CK1040" s="161"/>
      <c r="CL1040" s="166">
        <f>IF(PMKAFAAPAYER[[#This Row],[ ]]="Payé",PMKAFAAPAYER[[#This Row],[13.08.2025]],0)</f>
        <v>0</v>
      </c>
      <c r="CM1040" s="161"/>
      <c r="CN1040" s="166">
        <f>IF(PMKAFAAPAYER[[#This Row],[ ]]="Payé",PMKAFAAPAYER[[#This Row],[20.08.2025]],0)</f>
        <v>0</v>
      </c>
      <c r="CO1040" s="161"/>
      <c r="CP1040" s="176">
        <f>IF(PMKAFAAPAYER[[#This Row],[ ]]="Payé",PMKAFAAPAYER[[#This Row],[27.08.2025]],0)</f>
        <v>0</v>
      </c>
      <c r="CQ1040" s="18">
        <f t="shared" si="253"/>
        <v>0</v>
      </c>
      <c r="CR1040" s="162"/>
      <c r="CS1040" s="166">
        <f>IF(PMKAFAAPAYER[[#This Row],[ ]]="Payé",PMKAFAAPAYER[[#This Row],[03.09.2025]],0)</f>
        <v>0</v>
      </c>
      <c r="CT1040" s="161"/>
      <c r="CU1040" s="166">
        <f>IF(PMKAFAAPAYER[[#This Row],[ ]]="Payé",PMKAFAAPAYER[[#This Row],[10.09.2025]],0)</f>
        <v>0</v>
      </c>
      <c r="CV1040" s="161"/>
      <c r="CW1040" s="166">
        <f>IF(PMKAFAAPAYER[[#This Row],[ ]]="Payé",PMKAFAAPAYER[[#This Row],[17.09.2025]],0)</f>
        <v>0</v>
      </c>
      <c r="CX1040" s="161"/>
      <c r="CY1040" s="176">
        <f>IF(PMKAFAAPAYER[[#This Row],[ ]]="Payé",PMKAFAAPAYER[[#This Row],[24.09.2025]],0)</f>
        <v>0</v>
      </c>
      <c r="CZ1040" s="17">
        <f t="shared" si="254"/>
        <v>0</v>
      </c>
      <c r="DA1040" s="162"/>
      <c r="DB1040" s="166">
        <f>IF(PMKAFAAPAYER[[#This Row],[ ]]="Payé",PMKAFAAPAYER[[#This Row],[01.10.2025]],0)</f>
        <v>0</v>
      </c>
      <c r="DC1040" s="161"/>
      <c r="DD1040" s="166">
        <f>IF(PMKAFAAPAYER[[#This Row],[ ]]="Payé",PMKAFAAPAYER[[#This Row],[08.10.2025]],0)</f>
        <v>0</v>
      </c>
      <c r="DE1040" s="161"/>
      <c r="DF1040" s="166">
        <f>IF(PMKAFAAPAYER[[#This Row],[ ]]="Payé",PMKAFAAPAYER[[#This Row],[15.10.2025]],0)</f>
        <v>0</v>
      </c>
      <c r="DG1040" s="161"/>
      <c r="DH1040" s="166">
        <f>IF(PMKAFAAPAYER[[#This Row],[ ]]="Payé",PMKAFAAPAYER[[#This Row],[22.10.2025]],0)</f>
        <v>0</v>
      </c>
      <c r="DI1040" s="161"/>
      <c r="DJ1040" s="176">
        <f>IF(PMKAFAAPAYER[[#This Row],[ ]]="Payé",PMKAFAAPAYER[[#This Row],[29.10.2025]],0)</f>
        <v>0</v>
      </c>
      <c r="DK1040" s="18">
        <f t="shared" si="255"/>
        <v>0</v>
      </c>
      <c r="DL1040" s="162"/>
      <c r="DM1040" s="166">
        <f>IF(PMKAFAAPAYER[[#This Row],[ ]]="Payé",PMKAFAAPAYER[[#This Row],[05.11.2025]],0)</f>
        <v>0</v>
      </c>
      <c r="DN1040" s="161"/>
      <c r="DO1040" s="166">
        <f>IF(PMKAFAAPAYER[[#This Row],[ ]]="Payé",PMKAFAAPAYER[[#This Row],[12.11.2025]],0)</f>
        <v>0</v>
      </c>
      <c r="DP1040" s="161"/>
      <c r="DQ1040" s="166">
        <f>IF(PMKAFAAPAYER[[#This Row],[ ]]="Payé",PMKAFAAPAYER[[#This Row],[19.11.2025]],0)</f>
        <v>0</v>
      </c>
      <c r="DR1040" s="161"/>
      <c r="DS1040" s="176">
        <f>IF(PMKAFAAPAYER[[#This Row],[ ]]="Payé",PMKAFAAPAYER[[#This Row],[26.11.2025]],0)</f>
        <v>0</v>
      </c>
      <c r="DT1040" s="17">
        <f t="shared" si="256"/>
        <v>0</v>
      </c>
      <c r="DU1040" s="162"/>
      <c r="DV1040" s="166">
        <f>IF(PMKAFAAPAYER[[#This Row],[ ]]="Payé",PMKAFAAPAYER[[#This Row],[03.12.2025]],0)</f>
        <v>0</v>
      </c>
      <c r="DW1040" s="161"/>
      <c r="DX1040" s="166">
        <f>IF(PMKAFAAPAYER[[#This Row],[ ]]="Payé",PMKAFAAPAYER[[#This Row],[10.12.2025]],0)</f>
        <v>0</v>
      </c>
      <c r="DY1040" s="161"/>
      <c r="DZ1040" s="166">
        <f>IF(PMKAFAAPAYER[[#This Row],[ ]]="Payé",PMKAFAAPAYER[[#This Row],[17.12.2025]],0)</f>
        <v>0</v>
      </c>
      <c r="EA1040" s="161"/>
      <c r="EB1040" s="166">
        <f>IF(PMKAFAAPAYER[[#This Row],[ ]]="Payé",PMKAFAAPAYER[[#This Row],[24.12.2025]],0)</f>
        <v>0</v>
      </c>
      <c r="EC1040" s="161"/>
      <c r="ED1040" s="176">
        <f>IF(PMKAFAAPAYER[[#This Row],[ ]]="Payé",PMKAFAAPAYER[[#This Row],[31.12.2025]],0)</f>
        <v>0</v>
      </c>
      <c r="EE1040" s="18">
        <f t="shared" si="257"/>
        <v>0</v>
      </c>
      <c r="EF1040" s="11">
        <f t="shared" si="258"/>
        <v>0</v>
      </c>
      <c r="EG1040" s="16">
        <f>+PMKAFAAPAYER[[#This Row],[CHF]]-PMKAFAAPAYER[[#This Row],[T2025]]</f>
        <v>0</v>
      </c>
    </row>
    <row r="1041" spans="1:137" x14ac:dyDescent="0.3">
      <c r="A1041" s="9">
        <f t="shared" si="259"/>
        <v>1036</v>
      </c>
      <c r="B1041" s="250"/>
      <c r="C1041" s="251"/>
      <c r="D1041" s="252"/>
      <c r="E1041" s="253"/>
      <c r="F1041" s="265">
        <f t="shared" si="245"/>
        <v>0</v>
      </c>
      <c r="G1041" s="254"/>
      <c r="H1041" s="257"/>
      <c r="I1041" s="256"/>
      <c r="J1041" s="14"/>
      <c r="K1041" s="14"/>
      <c r="L1041" s="14"/>
      <c r="N1041" s="15"/>
      <c r="P1041" s="258"/>
      <c r="Q1041" s="259"/>
      <c r="R1041" s="260"/>
      <c r="S1041" s="166">
        <f>IF(PMKAFAAPAYER[[#This Row],[ ]]="Payé",PMKAFAAPAYER[[#This Row],[02.01.2025]],0)</f>
        <v>0</v>
      </c>
      <c r="T1041" s="234"/>
      <c r="U1041" s="166">
        <f>IF(PMKAFAAPAYER[[#This Row],[ ]]="Payé",PMKAFAAPAYER[[#This Row],[09.01.2025]],0)</f>
        <v>0</v>
      </c>
      <c r="V1041" s="234"/>
      <c r="W1041" s="166">
        <f>IF(PMKAFAAPAYER[[#This Row],[ ]]="Payé",PMKAFAAPAYER[[#This Row],[16.01.2025]],0)</f>
        <v>0</v>
      </c>
      <c r="X1041" s="234"/>
      <c r="Y1041" s="166">
        <f>IF(PMKAFAAPAYER[[#This Row],[ ]]="Payé",PMKAFAAPAYER[[#This Row],[23.01.2025]],0)</f>
        <v>0</v>
      </c>
      <c r="Z1041" s="234"/>
      <c r="AA1041" s="176">
        <f>IF(PMKAFAAPAYER[[#This Row],[ ]]="Payé",PMKAFAAPAYER[[#This Row],[30.01.2025]],0)</f>
        <v>0</v>
      </c>
      <c r="AB1041" s="32">
        <f t="shared" si="246"/>
        <v>0</v>
      </c>
      <c r="AC1041" s="234"/>
      <c r="AD1041" s="166">
        <f>IF(PMKAFAAPAYER[[#This Row],[ ]]="Payé",PMKAFAAPAYER[[#This Row],[06.02.2025]],0)</f>
        <v>0</v>
      </c>
      <c r="AE1041" s="234"/>
      <c r="AF1041" s="166">
        <f>IF(PMKAFAAPAYER[[#This Row],[ ]]="Payé",PMKAFAAPAYER[[#This Row],[13.02.2025]],0)</f>
        <v>0</v>
      </c>
      <c r="AG1041" s="234"/>
      <c r="AH1041" s="166">
        <f>IF(PMKAFAAPAYER[[#This Row],[ ]]="Payé",PMKAFAAPAYER[[#This Row],[20.02.2025]],0)</f>
        <v>0</v>
      </c>
      <c r="AI1041" s="234"/>
      <c r="AJ1041" s="176">
        <f>IF(PMKAFAAPAYER[[#This Row],[ ]]="Payé",PMKAFAAPAYER[[#This Row],[27.02.2025]],0)</f>
        <v>0</v>
      </c>
      <c r="AK1041" s="47">
        <f t="shared" si="247"/>
        <v>0</v>
      </c>
      <c r="AL1041" s="162"/>
      <c r="AM1041" s="166">
        <f>IF(PMKAFAAPAYER[[#This Row],[ ]]="Payé",PMKAFAAPAYER[[#This Row],[05.03.2025]],0)</f>
        <v>0</v>
      </c>
      <c r="AN1041" s="161"/>
      <c r="AO1041" s="166">
        <f>IF(PMKAFAAPAYER[[#This Row],[ ]]="Payé",PMKAFAAPAYER[[#This Row],[12.03.2025]],0)</f>
        <v>0</v>
      </c>
      <c r="AP1041" s="161"/>
      <c r="AQ1041" s="166">
        <f>IF(PMKAFAAPAYER[[#This Row],[ ]]="Payé",PMKAFAAPAYER[[#This Row],[19.03.2025]],0)</f>
        <v>0</v>
      </c>
      <c r="AR1041" s="161"/>
      <c r="AS1041" s="176">
        <f>IF(PMKAFAAPAYER[[#This Row],[ ]]="Payé",PMKAFAAPAYER[[#This Row],[26.03.2025]],0)</f>
        <v>0</v>
      </c>
      <c r="AT1041" s="17">
        <f t="shared" si="248"/>
        <v>0</v>
      </c>
      <c r="AU1041" s="162"/>
      <c r="AV1041" s="166">
        <f>IF(PMKAFAAPAYER[[#This Row],[ ]]="Payé",PMKAFAAPAYER[[#This Row],[02.04.2025]],0)</f>
        <v>0</v>
      </c>
      <c r="AW1041" s="161"/>
      <c r="AX1041" s="166">
        <f>IF(PMKAFAAPAYER[[#This Row],[ ]]="Payé",PMKAFAAPAYER[[#This Row],[09.04.2025]],0)</f>
        <v>0</v>
      </c>
      <c r="AY1041" s="161"/>
      <c r="AZ1041" s="166">
        <f>IF(PMKAFAAPAYER[[#This Row],[ ]]="Payé",PMKAFAAPAYER[[#This Row],[16.04.2025]],0)</f>
        <v>0</v>
      </c>
      <c r="BA1041" s="161"/>
      <c r="BB1041" s="166">
        <f>IF(PMKAFAAPAYER[[#This Row],[ ]]="Payé",PMKAFAAPAYER[[#This Row],[23.04.2025]],0)</f>
        <v>0</v>
      </c>
      <c r="BC1041" s="161"/>
      <c r="BD1041" s="176">
        <f>IF(PMKAFAAPAYER[[#This Row],[ ]]="Payé",PMKAFAAPAYER[[#This Row],[30.04.2025]],0)</f>
        <v>0</v>
      </c>
      <c r="BE1041" s="18">
        <f t="shared" si="249"/>
        <v>0</v>
      </c>
      <c r="BF1041" s="162"/>
      <c r="BG1041" s="166">
        <f>IF(PMKAFAAPAYER[[#This Row],[ ]]="Payé",PMKAFAAPAYER[[#This Row],[07.05.2025]],0)</f>
        <v>0</v>
      </c>
      <c r="BH1041" s="161"/>
      <c r="BI1041" s="166">
        <f>IF(PMKAFAAPAYER[[#This Row],[ ]]="Payé",PMKAFAAPAYER[[#This Row],[14.05.2025]],0)</f>
        <v>0</v>
      </c>
      <c r="BJ1041" s="161"/>
      <c r="BK1041" s="166">
        <f>IF(PMKAFAAPAYER[[#This Row],[ ]]="Payé",PMKAFAAPAYER[[#This Row],[21.05.2025]],0)</f>
        <v>0</v>
      </c>
      <c r="BL1041" s="161"/>
      <c r="BM1041" s="176">
        <f>IF(PMKAFAAPAYER[[#This Row],[ ]]="Payé",PMKAFAAPAYER[[#This Row],[28.05.2025]],0)</f>
        <v>0</v>
      </c>
      <c r="BN1041" s="17">
        <f t="shared" si="250"/>
        <v>0</v>
      </c>
      <c r="BO1041" s="162"/>
      <c r="BP1041" s="166">
        <f>IF(PMKAFAAPAYER[[#This Row],[ ]]="Payé",PMKAFAAPAYER[[#This Row],[04.06.2025]],0)</f>
        <v>0</v>
      </c>
      <c r="BQ1041" s="161"/>
      <c r="BR1041" s="166">
        <f>IF(PMKAFAAPAYER[[#This Row],[ ]]="Payé",PMKAFAAPAYER[[#This Row],[11.06.2025]],0)</f>
        <v>0</v>
      </c>
      <c r="BS1041" s="161"/>
      <c r="BT1041" s="166">
        <f>IF(PMKAFAAPAYER[[#This Row],[ ]]="Payé",PMKAFAAPAYER[[#This Row],[18.06.2025]],0)</f>
        <v>0</v>
      </c>
      <c r="BU1041" s="161"/>
      <c r="BV1041" s="176">
        <f>IF(PMKAFAAPAYER[[#This Row],[ ]]="Payé",PMKAFAAPAYER[[#This Row],[25.06.2025]],0)</f>
        <v>0</v>
      </c>
      <c r="BW1041" s="18">
        <f t="shared" si="251"/>
        <v>0</v>
      </c>
      <c r="BX1041" s="162"/>
      <c r="BY1041" s="166">
        <f>IF(PMKAFAAPAYER[[#This Row],[ ]]="Payé",PMKAFAAPAYER[[#This Row],[02.07.2025]],0)</f>
        <v>0</v>
      </c>
      <c r="BZ1041" s="161"/>
      <c r="CA1041" s="166">
        <f>IF(PMKAFAAPAYER[[#This Row],[ ]]="Payé",PMKAFAAPAYER[[#This Row],[09.07.2025]],0)</f>
        <v>0</v>
      </c>
      <c r="CB1041" s="161"/>
      <c r="CC1041" s="166">
        <f>IF(PMKAFAAPAYER[[#This Row],[ ]]="Payé",PMKAFAAPAYER[[#This Row],[16.07.2025]],0)</f>
        <v>0</v>
      </c>
      <c r="CD1041" s="161"/>
      <c r="CE1041" s="166">
        <f>IF(PMKAFAAPAYER[[#This Row],[ ]]="Payé",PMKAFAAPAYER[[#This Row],[23.07.2025]],0)</f>
        <v>0</v>
      </c>
      <c r="CF1041" s="161"/>
      <c r="CG1041" s="176">
        <f>IF(PMKAFAAPAYER[[#This Row],[ ]]="Payé",PMKAFAAPAYER[[#This Row],[30.07.2025]],0)</f>
        <v>0</v>
      </c>
      <c r="CH1041" s="17">
        <f t="shared" si="252"/>
        <v>0</v>
      </c>
      <c r="CI1041" s="162"/>
      <c r="CJ1041" s="166">
        <f>IF(PMKAFAAPAYER[[#This Row],[ ]]="Payé",PMKAFAAPAYER[[#This Row],[06.08.2025]],0)</f>
        <v>0</v>
      </c>
      <c r="CK1041" s="161"/>
      <c r="CL1041" s="166">
        <f>IF(PMKAFAAPAYER[[#This Row],[ ]]="Payé",PMKAFAAPAYER[[#This Row],[13.08.2025]],0)</f>
        <v>0</v>
      </c>
      <c r="CM1041" s="161"/>
      <c r="CN1041" s="166">
        <f>IF(PMKAFAAPAYER[[#This Row],[ ]]="Payé",PMKAFAAPAYER[[#This Row],[20.08.2025]],0)</f>
        <v>0</v>
      </c>
      <c r="CO1041" s="161"/>
      <c r="CP1041" s="176">
        <f>IF(PMKAFAAPAYER[[#This Row],[ ]]="Payé",PMKAFAAPAYER[[#This Row],[27.08.2025]],0)</f>
        <v>0</v>
      </c>
      <c r="CQ1041" s="18">
        <f t="shared" si="253"/>
        <v>0</v>
      </c>
      <c r="CR1041" s="162"/>
      <c r="CS1041" s="166">
        <f>IF(PMKAFAAPAYER[[#This Row],[ ]]="Payé",PMKAFAAPAYER[[#This Row],[03.09.2025]],0)</f>
        <v>0</v>
      </c>
      <c r="CT1041" s="161"/>
      <c r="CU1041" s="166">
        <f>IF(PMKAFAAPAYER[[#This Row],[ ]]="Payé",PMKAFAAPAYER[[#This Row],[10.09.2025]],0)</f>
        <v>0</v>
      </c>
      <c r="CV1041" s="161"/>
      <c r="CW1041" s="166">
        <f>IF(PMKAFAAPAYER[[#This Row],[ ]]="Payé",PMKAFAAPAYER[[#This Row],[17.09.2025]],0)</f>
        <v>0</v>
      </c>
      <c r="CX1041" s="161"/>
      <c r="CY1041" s="176">
        <f>IF(PMKAFAAPAYER[[#This Row],[ ]]="Payé",PMKAFAAPAYER[[#This Row],[24.09.2025]],0)</f>
        <v>0</v>
      </c>
      <c r="CZ1041" s="17">
        <f t="shared" si="254"/>
        <v>0</v>
      </c>
      <c r="DA1041" s="162"/>
      <c r="DB1041" s="166">
        <f>IF(PMKAFAAPAYER[[#This Row],[ ]]="Payé",PMKAFAAPAYER[[#This Row],[01.10.2025]],0)</f>
        <v>0</v>
      </c>
      <c r="DC1041" s="161"/>
      <c r="DD1041" s="166">
        <f>IF(PMKAFAAPAYER[[#This Row],[ ]]="Payé",PMKAFAAPAYER[[#This Row],[08.10.2025]],0)</f>
        <v>0</v>
      </c>
      <c r="DE1041" s="161"/>
      <c r="DF1041" s="166">
        <f>IF(PMKAFAAPAYER[[#This Row],[ ]]="Payé",PMKAFAAPAYER[[#This Row],[15.10.2025]],0)</f>
        <v>0</v>
      </c>
      <c r="DG1041" s="161"/>
      <c r="DH1041" s="166">
        <f>IF(PMKAFAAPAYER[[#This Row],[ ]]="Payé",PMKAFAAPAYER[[#This Row],[22.10.2025]],0)</f>
        <v>0</v>
      </c>
      <c r="DI1041" s="161"/>
      <c r="DJ1041" s="176">
        <f>IF(PMKAFAAPAYER[[#This Row],[ ]]="Payé",PMKAFAAPAYER[[#This Row],[29.10.2025]],0)</f>
        <v>0</v>
      </c>
      <c r="DK1041" s="18">
        <f t="shared" si="255"/>
        <v>0</v>
      </c>
      <c r="DL1041" s="162"/>
      <c r="DM1041" s="166">
        <f>IF(PMKAFAAPAYER[[#This Row],[ ]]="Payé",PMKAFAAPAYER[[#This Row],[05.11.2025]],0)</f>
        <v>0</v>
      </c>
      <c r="DN1041" s="161"/>
      <c r="DO1041" s="166">
        <f>IF(PMKAFAAPAYER[[#This Row],[ ]]="Payé",PMKAFAAPAYER[[#This Row],[12.11.2025]],0)</f>
        <v>0</v>
      </c>
      <c r="DP1041" s="161"/>
      <c r="DQ1041" s="166">
        <f>IF(PMKAFAAPAYER[[#This Row],[ ]]="Payé",PMKAFAAPAYER[[#This Row],[19.11.2025]],0)</f>
        <v>0</v>
      </c>
      <c r="DR1041" s="161"/>
      <c r="DS1041" s="176">
        <f>IF(PMKAFAAPAYER[[#This Row],[ ]]="Payé",PMKAFAAPAYER[[#This Row],[26.11.2025]],0)</f>
        <v>0</v>
      </c>
      <c r="DT1041" s="17">
        <f t="shared" si="256"/>
        <v>0</v>
      </c>
      <c r="DU1041" s="162"/>
      <c r="DV1041" s="166">
        <f>IF(PMKAFAAPAYER[[#This Row],[ ]]="Payé",PMKAFAAPAYER[[#This Row],[03.12.2025]],0)</f>
        <v>0</v>
      </c>
      <c r="DW1041" s="161"/>
      <c r="DX1041" s="166">
        <f>IF(PMKAFAAPAYER[[#This Row],[ ]]="Payé",PMKAFAAPAYER[[#This Row],[10.12.2025]],0)</f>
        <v>0</v>
      </c>
      <c r="DY1041" s="161"/>
      <c r="DZ1041" s="166">
        <f>IF(PMKAFAAPAYER[[#This Row],[ ]]="Payé",PMKAFAAPAYER[[#This Row],[17.12.2025]],0)</f>
        <v>0</v>
      </c>
      <c r="EA1041" s="161"/>
      <c r="EB1041" s="166">
        <f>IF(PMKAFAAPAYER[[#This Row],[ ]]="Payé",PMKAFAAPAYER[[#This Row],[24.12.2025]],0)</f>
        <v>0</v>
      </c>
      <c r="EC1041" s="161"/>
      <c r="ED1041" s="176">
        <f>IF(PMKAFAAPAYER[[#This Row],[ ]]="Payé",PMKAFAAPAYER[[#This Row],[31.12.2025]],0)</f>
        <v>0</v>
      </c>
      <c r="EE1041" s="18">
        <f t="shared" si="257"/>
        <v>0</v>
      </c>
      <c r="EF1041" s="11">
        <f t="shared" si="258"/>
        <v>0</v>
      </c>
      <c r="EG1041" s="16">
        <f>+PMKAFAAPAYER[[#This Row],[CHF]]-PMKAFAAPAYER[[#This Row],[T2025]]</f>
        <v>0</v>
      </c>
    </row>
    <row r="1042" spans="1:137" x14ac:dyDescent="0.3">
      <c r="A1042" s="9">
        <f t="shared" si="259"/>
        <v>1037</v>
      </c>
      <c r="B1042" s="250"/>
      <c r="C1042" s="251"/>
      <c r="D1042" s="252"/>
      <c r="E1042" s="253"/>
      <c r="F1042" s="265">
        <f t="shared" si="245"/>
        <v>0</v>
      </c>
      <c r="G1042" s="254"/>
      <c r="H1042" s="257"/>
      <c r="I1042" s="256"/>
      <c r="J1042" s="14"/>
      <c r="K1042" s="14"/>
      <c r="L1042" s="14"/>
      <c r="N1042" s="15"/>
      <c r="P1042" s="258"/>
      <c r="Q1042" s="259"/>
      <c r="R1042" s="260"/>
      <c r="S1042" s="166">
        <f>IF(PMKAFAAPAYER[[#This Row],[ ]]="Payé",PMKAFAAPAYER[[#This Row],[02.01.2025]],0)</f>
        <v>0</v>
      </c>
      <c r="T1042" s="234"/>
      <c r="U1042" s="166">
        <f>IF(PMKAFAAPAYER[[#This Row],[ ]]="Payé",PMKAFAAPAYER[[#This Row],[09.01.2025]],0)</f>
        <v>0</v>
      </c>
      <c r="V1042" s="234"/>
      <c r="W1042" s="166">
        <f>IF(PMKAFAAPAYER[[#This Row],[ ]]="Payé",PMKAFAAPAYER[[#This Row],[16.01.2025]],0)</f>
        <v>0</v>
      </c>
      <c r="X1042" s="234"/>
      <c r="Y1042" s="166">
        <f>IF(PMKAFAAPAYER[[#This Row],[ ]]="Payé",PMKAFAAPAYER[[#This Row],[23.01.2025]],0)</f>
        <v>0</v>
      </c>
      <c r="Z1042" s="234"/>
      <c r="AA1042" s="176">
        <f>IF(PMKAFAAPAYER[[#This Row],[ ]]="Payé",PMKAFAAPAYER[[#This Row],[30.01.2025]],0)</f>
        <v>0</v>
      </c>
      <c r="AB1042" s="32">
        <f t="shared" si="246"/>
        <v>0</v>
      </c>
      <c r="AC1042" s="234"/>
      <c r="AD1042" s="166">
        <f>IF(PMKAFAAPAYER[[#This Row],[ ]]="Payé",PMKAFAAPAYER[[#This Row],[06.02.2025]],0)</f>
        <v>0</v>
      </c>
      <c r="AE1042" s="234"/>
      <c r="AF1042" s="166">
        <f>IF(PMKAFAAPAYER[[#This Row],[ ]]="Payé",PMKAFAAPAYER[[#This Row],[13.02.2025]],0)</f>
        <v>0</v>
      </c>
      <c r="AG1042" s="234"/>
      <c r="AH1042" s="166">
        <f>IF(PMKAFAAPAYER[[#This Row],[ ]]="Payé",PMKAFAAPAYER[[#This Row],[20.02.2025]],0)</f>
        <v>0</v>
      </c>
      <c r="AI1042" s="234"/>
      <c r="AJ1042" s="176">
        <f>IF(PMKAFAAPAYER[[#This Row],[ ]]="Payé",PMKAFAAPAYER[[#This Row],[27.02.2025]],0)</f>
        <v>0</v>
      </c>
      <c r="AK1042" s="47">
        <f t="shared" si="247"/>
        <v>0</v>
      </c>
      <c r="AL1042" s="162"/>
      <c r="AM1042" s="166">
        <f>IF(PMKAFAAPAYER[[#This Row],[ ]]="Payé",PMKAFAAPAYER[[#This Row],[05.03.2025]],0)</f>
        <v>0</v>
      </c>
      <c r="AN1042" s="161"/>
      <c r="AO1042" s="166">
        <f>IF(PMKAFAAPAYER[[#This Row],[ ]]="Payé",PMKAFAAPAYER[[#This Row],[12.03.2025]],0)</f>
        <v>0</v>
      </c>
      <c r="AP1042" s="161"/>
      <c r="AQ1042" s="166">
        <f>IF(PMKAFAAPAYER[[#This Row],[ ]]="Payé",PMKAFAAPAYER[[#This Row],[19.03.2025]],0)</f>
        <v>0</v>
      </c>
      <c r="AR1042" s="161"/>
      <c r="AS1042" s="176">
        <f>IF(PMKAFAAPAYER[[#This Row],[ ]]="Payé",PMKAFAAPAYER[[#This Row],[26.03.2025]],0)</f>
        <v>0</v>
      </c>
      <c r="AT1042" s="17">
        <f t="shared" si="248"/>
        <v>0</v>
      </c>
      <c r="AU1042" s="162"/>
      <c r="AV1042" s="166">
        <f>IF(PMKAFAAPAYER[[#This Row],[ ]]="Payé",PMKAFAAPAYER[[#This Row],[02.04.2025]],0)</f>
        <v>0</v>
      </c>
      <c r="AW1042" s="161"/>
      <c r="AX1042" s="166">
        <f>IF(PMKAFAAPAYER[[#This Row],[ ]]="Payé",PMKAFAAPAYER[[#This Row],[09.04.2025]],0)</f>
        <v>0</v>
      </c>
      <c r="AY1042" s="161"/>
      <c r="AZ1042" s="166">
        <f>IF(PMKAFAAPAYER[[#This Row],[ ]]="Payé",PMKAFAAPAYER[[#This Row],[16.04.2025]],0)</f>
        <v>0</v>
      </c>
      <c r="BA1042" s="161"/>
      <c r="BB1042" s="166">
        <f>IF(PMKAFAAPAYER[[#This Row],[ ]]="Payé",PMKAFAAPAYER[[#This Row],[23.04.2025]],0)</f>
        <v>0</v>
      </c>
      <c r="BC1042" s="161"/>
      <c r="BD1042" s="176">
        <f>IF(PMKAFAAPAYER[[#This Row],[ ]]="Payé",PMKAFAAPAYER[[#This Row],[30.04.2025]],0)</f>
        <v>0</v>
      </c>
      <c r="BE1042" s="18">
        <f t="shared" si="249"/>
        <v>0</v>
      </c>
      <c r="BF1042" s="162"/>
      <c r="BG1042" s="166">
        <f>IF(PMKAFAAPAYER[[#This Row],[ ]]="Payé",PMKAFAAPAYER[[#This Row],[07.05.2025]],0)</f>
        <v>0</v>
      </c>
      <c r="BH1042" s="161"/>
      <c r="BI1042" s="166">
        <f>IF(PMKAFAAPAYER[[#This Row],[ ]]="Payé",PMKAFAAPAYER[[#This Row],[14.05.2025]],0)</f>
        <v>0</v>
      </c>
      <c r="BJ1042" s="161"/>
      <c r="BK1042" s="166">
        <f>IF(PMKAFAAPAYER[[#This Row],[ ]]="Payé",PMKAFAAPAYER[[#This Row],[21.05.2025]],0)</f>
        <v>0</v>
      </c>
      <c r="BL1042" s="161"/>
      <c r="BM1042" s="176">
        <f>IF(PMKAFAAPAYER[[#This Row],[ ]]="Payé",PMKAFAAPAYER[[#This Row],[28.05.2025]],0)</f>
        <v>0</v>
      </c>
      <c r="BN1042" s="17">
        <f t="shared" si="250"/>
        <v>0</v>
      </c>
      <c r="BO1042" s="162"/>
      <c r="BP1042" s="166">
        <f>IF(PMKAFAAPAYER[[#This Row],[ ]]="Payé",PMKAFAAPAYER[[#This Row],[04.06.2025]],0)</f>
        <v>0</v>
      </c>
      <c r="BQ1042" s="161"/>
      <c r="BR1042" s="166">
        <f>IF(PMKAFAAPAYER[[#This Row],[ ]]="Payé",PMKAFAAPAYER[[#This Row],[11.06.2025]],0)</f>
        <v>0</v>
      </c>
      <c r="BS1042" s="161"/>
      <c r="BT1042" s="166">
        <f>IF(PMKAFAAPAYER[[#This Row],[ ]]="Payé",PMKAFAAPAYER[[#This Row],[18.06.2025]],0)</f>
        <v>0</v>
      </c>
      <c r="BU1042" s="161"/>
      <c r="BV1042" s="176">
        <f>IF(PMKAFAAPAYER[[#This Row],[ ]]="Payé",PMKAFAAPAYER[[#This Row],[25.06.2025]],0)</f>
        <v>0</v>
      </c>
      <c r="BW1042" s="18">
        <f t="shared" si="251"/>
        <v>0</v>
      </c>
      <c r="BX1042" s="162"/>
      <c r="BY1042" s="166">
        <f>IF(PMKAFAAPAYER[[#This Row],[ ]]="Payé",PMKAFAAPAYER[[#This Row],[02.07.2025]],0)</f>
        <v>0</v>
      </c>
      <c r="BZ1042" s="161"/>
      <c r="CA1042" s="166">
        <f>IF(PMKAFAAPAYER[[#This Row],[ ]]="Payé",PMKAFAAPAYER[[#This Row],[09.07.2025]],0)</f>
        <v>0</v>
      </c>
      <c r="CB1042" s="161"/>
      <c r="CC1042" s="166">
        <f>IF(PMKAFAAPAYER[[#This Row],[ ]]="Payé",PMKAFAAPAYER[[#This Row],[16.07.2025]],0)</f>
        <v>0</v>
      </c>
      <c r="CD1042" s="161"/>
      <c r="CE1042" s="166">
        <f>IF(PMKAFAAPAYER[[#This Row],[ ]]="Payé",PMKAFAAPAYER[[#This Row],[23.07.2025]],0)</f>
        <v>0</v>
      </c>
      <c r="CF1042" s="161"/>
      <c r="CG1042" s="176">
        <f>IF(PMKAFAAPAYER[[#This Row],[ ]]="Payé",PMKAFAAPAYER[[#This Row],[30.07.2025]],0)</f>
        <v>0</v>
      </c>
      <c r="CH1042" s="17">
        <f t="shared" si="252"/>
        <v>0</v>
      </c>
      <c r="CI1042" s="162"/>
      <c r="CJ1042" s="166">
        <f>IF(PMKAFAAPAYER[[#This Row],[ ]]="Payé",PMKAFAAPAYER[[#This Row],[06.08.2025]],0)</f>
        <v>0</v>
      </c>
      <c r="CK1042" s="161"/>
      <c r="CL1042" s="166">
        <f>IF(PMKAFAAPAYER[[#This Row],[ ]]="Payé",PMKAFAAPAYER[[#This Row],[13.08.2025]],0)</f>
        <v>0</v>
      </c>
      <c r="CM1042" s="161"/>
      <c r="CN1042" s="166">
        <f>IF(PMKAFAAPAYER[[#This Row],[ ]]="Payé",PMKAFAAPAYER[[#This Row],[20.08.2025]],0)</f>
        <v>0</v>
      </c>
      <c r="CO1042" s="161"/>
      <c r="CP1042" s="176">
        <f>IF(PMKAFAAPAYER[[#This Row],[ ]]="Payé",PMKAFAAPAYER[[#This Row],[27.08.2025]],0)</f>
        <v>0</v>
      </c>
      <c r="CQ1042" s="18">
        <f t="shared" si="253"/>
        <v>0</v>
      </c>
      <c r="CR1042" s="162"/>
      <c r="CS1042" s="166">
        <f>IF(PMKAFAAPAYER[[#This Row],[ ]]="Payé",PMKAFAAPAYER[[#This Row],[03.09.2025]],0)</f>
        <v>0</v>
      </c>
      <c r="CT1042" s="161"/>
      <c r="CU1042" s="166">
        <f>IF(PMKAFAAPAYER[[#This Row],[ ]]="Payé",PMKAFAAPAYER[[#This Row],[10.09.2025]],0)</f>
        <v>0</v>
      </c>
      <c r="CV1042" s="161"/>
      <c r="CW1042" s="166">
        <f>IF(PMKAFAAPAYER[[#This Row],[ ]]="Payé",PMKAFAAPAYER[[#This Row],[17.09.2025]],0)</f>
        <v>0</v>
      </c>
      <c r="CX1042" s="161"/>
      <c r="CY1042" s="176">
        <f>IF(PMKAFAAPAYER[[#This Row],[ ]]="Payé",PMKAFAAPAYER[[#This Row],[24.09.2025]],0)</f>
        <v>0</v>
      </c>
      <c r="CZ1042" s="17">
        <f t="shared" si="254"/>
        <v>0</v>
      </c>
      <c r="DA1042" s="162"/>
      <c r="DB1042" s="166">
        <f>IF(PMKAFAAPAYER[[#This Row],[ ]]="Payé",PMKAFAAPAYER[[#This Row],[01.10.2025]],0)</f>
        <v>0</v>
      </c>
      <c r="DC1042" s="161"/>
      <c r="DD1042" s="166">
        <f>IF(PMKAFAAPAYER[[#This Row],[ ]]="Payé",PMKAFAAPAYER[[#This Row],[08.10.2025]],0)</f>
        <v>0</v>
      </c>
      <c r="DE1042" s="161"/>
      <c r="DF1042" s="166">
        <f>IF(PMKAFAAPAYER[[#This Row],[ ]]="Payé",PMKAFAAPAYER[[#This Row],[15.10.2025]],0)</f>
        <v>0</v>
      </c>
      <c r="DG1042" s="161"/>
      <c r="DH1042" s="166">
        <f>IF(PMKAFAAPAYER[[#This Row],[ ]]="Payé",PMKAFAAPAYER[[#This Row],[22.10.2025]],0)</f>
        <v>0</v>
      </c>
      <c r="DI1042" s="161"/>
      <c r="DJ1042" s="176">
        <f>IF(PMKAFAAPAYER[[#This Row],[ ]]="Payé",PMKAFAAPAYER[[#This Row],[29.10.2025]],0)</f>
        <v>0</v>
      </c>
      <c r="DK1042" s="18">
        <f t="shared" si="255"/>
        <v>0</v>
      </c>
      <c r="DL1042" s="162"/>
      <c r="DM1042" s="166">
        <f>IF(PMKAFAAPAYER[[#This Row],[ ]]="Payé",PMKAFAAPAYER[[#This Row],[05.11.2025]],0)</f>
        <v>0</v>
      </c>
      <c r="DN1042" s="161"/>
      <c r="DO1042" s="166">
        <f>IF(PMKAFAAPAYER[[#This Row],[ ]]="Payé",PMKAFAAPAYER[[#This Row],[12.11.2025]],0)</f>
        <v>0</v>
      </c>
      <c r="DP1042" s="161"/>
      <c r="DQ1042" s="166">
        <f>IF(PMKAFAAPAYER[[#This Row],[ ]]="Payé",PMKAFAAPAYER[[#This Row],[19.11.2025]],0)</f>
        <v>0</v>
      </c>
      <c r="DR1042" s="161"/>
      <c r="DS1042" s="176">
        <f>IF(PMKAFAAPAYER[[#This Row],[ ]]="Payé",PMKAFAAPAYER[[#This Row],[26.11.2025]],0)</f>
        <v>0</v>
      </c>
      <c r="DT1042" s="17">
        <f t="shared" si="256"/>
        <v>0</v>
      </c>
      <c r="DU1042" s="162"/>
      <c r="DV1042" s="166">
        <f>IF(PMKAFAAPAYER[[#This Row],[ ]]="Payé",PMKAFAAPAYER[[#This Row],[03.12.2025]],0)</f>
        <v>0</v>
      </c>
      <c r="DW1042" s="161"/>
      <c r="DX1042" s="166">
        <f>IF(PMKAFAAPAYER[[#This Row],[ ]]="Payé",PMKAFAAPAYER[[#This Row],[10.12.2025]],0)</f>
        <v>0</v>
      </c>
      <c r="DY1042" s="161"/>
      <c r="DZ1042" s="166">
        <f>IF(PMKAFAAPAYER[[#This Row],[ ]]="Payé",PMKAFAAPAYER[[#This Row],[17.12.2025]],0)</f>
        <v>0</v>
      </c>
      <c r="EA1042" s="161"/>
      <c r="EB1042" s="166">
        <f>IF(PMKAFAAPAYER[[#This Row],[ ]]="Payé",PMKAFAAPAYER[[#This Row],[24.12.2025]],0)</f>
        <v>0</v>
      </c>
      <c r="EC1042" s="161"/>
      <c r="ED1042" s="176">
        <f>IF(PMKAFAAPAYER[[#This Row],[ ]]="Payé",PMKAFAAPAYER[[#This Row],[31.12.2025]],0)</f>
        <v>0</v>
      </c>
      <c r="EE1042" s="18">
        <f t="shared" si="257"/>
        <v>0</v>
      </c>
      <c r="EF1042" s="11">
        <f t="shared" si="258"/>
        <v>0</v>
      </c>
      <c r="EG1042" s="16">
        <f>+PMKAFAAPAYER[[#This Row],[CHF]]-PMKAFAAPAYER[[#This Row],[T2025]]</f>
        <v>0</v>
      </c>
    </row>
    <row r="1043" spans="1:137" x14ac:dyDescent="0.3">
      <c r="A1043" s="9">
        <f t="shared" si="259"/>
        <v>1038</v>
      </c>
      <c r="B1043" s="250"/>
      <c r="C1043" s="251"/>
      <c r="D1043" s="252"/>
      <c r="E1043" s="253"/>
      <c r="F1043" s="265">
        <f t="shared" si="245"/>
        <v>0</v>
      </c>
      <c r="G1043" s="254"/>
      <c r="H1043" s="257"/>
      <c r="I1043" s="256"/>
      <c r="J1043" s="14"/>
      <c r="K1043" s="14"/>
      <c r="L1043" s="14"/>
      <c r="N1043" s="15"/>
      <c r="P1043" s="258"/>
      <c r="Q1043" s="259"/>
      <c r="R1043" s="260"/>
      <c r="S1043" s="166">
        <f>IF(PMKAFAAPAYER[[#This Row],[ ]]="Payé",PMKAFAAPAYER[[#This Row],[02.01.2025]],0)</f>
        <v>0</v>
      </c>
      <c r="T1043" s="234"/>
      <c r="U1043" s="166">
        <f>IF(PMKAFAAPAYER[[#This Row],[ ]]="Payé",PMKAFAAPAYER[[#This Row],[09.01.2025]],0)</f>
        <v>0</v>
      </c>
      <c r="V1043" s="234"/>
      <c r="W1043" s="166">
        <f>IF(PMKAFAAPAYER[[#This Row],[ ]]="Payé",PMKAFAAPAYER[[#This Row],[16.01.2025]],0)</f>
        <v>0</v>
      </c>
      <c r="X1043" s="234"/>
      <c r="Y1043" s="166">
        <f>IF(PMKAFAAPAYER[[#This Row],[ ]]="Payé",PMKAFAAPAYER[[#This Row],[23.01.2025]],0)</f>
        <v>0</v>
      </c>
      <c r="Z1043" s="234"/>
      <c r="AA1043" s="176">
        <f>IF(PMKAFAAPAYER[[#This Row],[ ]]="Payé",PMKAFAAPAYER[[#This Row],[30.01.2025]],0)</f>
        <v>0</v>
      </c>
      <c r="AB1043" s="32">
        <f t="shared" si="246"/>
        <v>0</v>
      </c>
      <c r="AC1043" s="234"/>
      <c r="AD1043" s="166">
        <f>IF(PMKAFAAPAYER[[#This Row],[ ]]="Payé",PMKAFAAPAYER[[#This Row],[06.02.2025]],0)</f>
        <v>0</v>
      </c>
      <c r="AE1043" s="234"/>
      <c r="AF1043" s="166">
        <f>IF(PMKAFAAPAYER[[#This Row],[ ]]="Payé",PMKAFAAPAYER[[#This Row],[13.02.2025]],0)</f>
        <v>0</v>
      </c>
      <c r="AG1043" s="234"/>
      <c r="AH1043" s="166">
        <f>IF(PMKAFAAPAYER[[#This Row],[ ]]="Payé",PMKAFAAPAYER[[#This Row],[20.02.2025]],0)</f>
        <v>0</v>
      </c>
      <c r="AI1043" s="234"/>
      <c r="AJ1043" s="176">
        <f>IF(PMKAFAAPAYER[[#This Row],[ ]]="Payé",PMKAFAAPAYER[[#This Row],[27.02.2025]],0)</f>
        <v>0</v>
      </c>
      <c r="AK1043" s="47">
        <f t="shared" si="247"/>
        <v>0</v>
      </c>
      <c r="AL1043" s="162"/>
      <c r="AM1043" s="166">
        <f>IF(PMKAFAAPAYER[[#This Row],[ ]]="Payé",PMKAFAAPAYER[[#This Row],[05.03.2025]],0)</f>
        <v>0</v>
      </c>
      <c r="AN1043" s="161"/>
      <c r="AO1043" s="166">
        <f>IF(PMKAFAAPAYER[[#This Row],[ ]]="Payé",PMKAFAAPAYER[[#This Row],[12.03.2025]],0)</f>
        <v>0</v>
      </c>
      <c r="AP1043" s="161"/>
      <c r="AQ1043" s="166">
        <f>IF(PMKAFAAPAYER[[#This Row],[ ]]="Payé",PMKAFAAPAYER[[#This Row],[19.03.2025]],0)</f>
        <v>0</v>
      </c>
      <c r="AR1043" s="161"/>
      <c r="AS1043" s="176">
        <f>IF(PMKAFAAPAYER[[#This Row],[ ]]="Payé",PMKAFAAPAYER[[#This Row],[26.03.2025]],0)</f>
        <v>0</v>
      </c>
      <c r="AT1043" s="17">
        <f t="shared" si="248"/>
        <v>0</v>
      </c>
      <c r="AU1043" s="162"/>
      <c r="AV1043" s="166">
        <f>IF(PMKAFAAPAYER[[#This Row],[ ]]="Payé",PMKAFAAPAYER[[#This Row],[02.04.2025]],0)</f>
        <v>0</v>
      </c>
      <c r="AW1043" s="161"/>
      <c r="AX1043" s="166">
        <f>IF(PMKAFAAPAYER[[#This Row],[ ]]="Payé",PMKAFAAPAYER[[#This Row],[09.04.2025]],0)</f>
        <v>0</v>
      </c>
      <c r="AY1043" s="161"/>
      <c r="AZ1043" s="166">
        <f>IF(PMKAFAAPAYER[[#This Row],[ ]]="Payé",PMKAFAAPAYER[[#This Row],[16.04.2025]],0)</f>
        <v>0</v>
      </c>
      <c r="BA1043" s="161"/>
      <c r="BB1043" s="166">
        <f>IF(PMKAFAAPAYER[[#This Row],[ ]]="Payé",PMKAFAAPAYER[[#This Row],[23.04.2025]],0)</f>
        <v>0</v>
      </c>
      <c r="BC1043" s="161"/>
      <c r="BD1043" s="176">
        <f>IF(PMKAFAAPAYER[[#This Row],[ ]]="Payé",PMKAFAAPAYER[[#This Row],[30.04.2025]],0)</f>
        <v>0</v>
      </c>
      <c r="BE1043" s="18">
        <f t="shared" si="249"/>
        <v>0</v>
      </c>
      <c r="BF1043" s="162"/>
      <c r="BG1043" s="166">
        <f>IF(PMKAFAAPAYER[[#This Row],[ ]]="Payé",PMKAFAAPAYER[[#This Row],[07.05.2025]],0)</f>
        <v>0</v>
      </c>
      <c r="BH1043" s="161"/>
      <c r="BI1043" s="166">
        <f>IF(PMKAFAAPAYER[[#This Row],[ ]]="Payé",PMKAFAAPAYER[[#This Row],[14.05.2025]],0)</f>
        <v>0</v>
      </c>
      <c r="BJ1043" s="161"/>
      <c r="BK1043" s="166">
        <f>IF(PMKAFAAPAYER[[#This Row],[ ]]="Payé",PMKAFAAPAYER[[#This Row],[21.05.2025]],0)</f>
        <v>0</v>
      </c>
      <c r="BL1043" s="161"/>
      <c r="BM1043" s="176">
        <f>IF(PMKAFAAPAYER[[#This Row],[ ]]="Payé",PMKAFAAPAYER[[#This Row],[28.05.2025]],0)</f>
        <v>0</v>
      </c>
      <c r="BN1043" s="17">
        <f t="shared" si="250"/>
        <v>0</v>
      </c>
      <c r="BO1043" s="162"/>
      <c r="BP1043" s="166">
        <f>IF(PMKAFAAPAYER[[#This Row],[ ]]="Payé",PMKAFAAPAYER[[#This Row],[04.06.2025]],0)</f>
        <v>0</v>
      </c>
      <c r="BQ1043" s="161"/>
      <c r="BR1043" s="166">
        <f>IF(PMKAFAAPAYER[[#This Row],[ ]]="Payé",PMKAFAAPAYER[[#This Row],[11.06.2025]],0)</f>
        <v>0</v>
      </c>
      <c r="BS1043" s="161"/>
      <c r="BT1043" s="166">
        <f>IF(PMKAFAAPAYER[[#This Row],[ ]]="Payé",PMKAFAAPAYER[[#This Row],[18.06.2025]],0)</f>
        <v>0</v>
      </c>
      <c r="BU1043" s="161"/>
      <c r="BV1043" s="176">
        <f>IF(PMKAFAAPAYER[[#This Row],[ ]]="Payé",PMKAFAAPAYER[[#This Row],[25.06.2025]],0)</f>
        <v>0</v>
      </c>
      <c r="BW1043" s="18">
        <f t="shared" si="251"/>
        <v>0</v>
      </c>
      <c r="BX1043" s="162"/>
      <c r="BY1043" s="166">
        <f>IF(PMKAFAAPAYER[[#This Row],[ ]]="Payé",PMKAFAAPAYER[[#This Row],[02.07.2025]],0)</f>
        <v>0</v>
      </c>
      <c r="BZ1043" s="161"/>
      <c r="CA1043" s="166">
        <f>IF(PMKAFAAPAYER[[#This Row],[ ]]="Payé",PMKAFAAPAYER[[#This Row],[09.07.2025]],0)</f>
        <v>0</v>
      </c>
      <c r="CB1043" s="161"/>
      <c r="CC1043" s="166">
        <f>IF(PMKAFAAPAYER[[#This Row],[ ]]="Payé",PMKAFAAPAYER[[#This Row],[16.07.2025]],0)</f>
        <v>0</v>
      </c>
      <c r="CD1043" s="161"/>
      <c r="CE1043" s="166">
        <f>IF(PMKAFAAPAYER[[#This Row],[ ]]="Payé",PMKAFAAPAYER[[#This Row],[23.07.2025]],0)</f>
        <v>0</v>
      </c>
      <c r="CF1043" s="161"/>
      <c r="CG1043" s="176">
        <f>IF(PMKAFAAPAYER[[#This Row],[ ]]="Payé",PMKAFAAPAYER[[#This Row],[30.07.2025]],0)</f>
        <v>0</v>
      </c>
      <c r="CH1043" s="17">
        <f t="shared" si="252"/>
        <v>0</v>
      </c>
      <c r="CI1043" s="162"/>
      <c r="CJ1043" s="166">
        <f>IF(PMKAFAAPAYER[[#This Row],[ ]]="Payé",PMKAFAAPAYER[[#This Row],[06.08.2025]],0)</f>
        <v>0</v>
      </c>
      <c r="CK1043" s="161"/>
      <c r="CL1043" s="166">
        <f>IF(PMKAFAAPAYER[[#This Row],[ ]]="Payé",PMKAFAAPAYER[[#This Row],[13.08.2025]],0)</f>
        <v>0</v>
      </c>
      <c r="CM1043" s="161"/>
      <c r="CN1043" s="166">
        <f>IF(PMKAFAAPAYER[[#This Row],[ ]]="Payé",PMKAFAAPAYER[[#This Row],[20.08.2025]],0)</f>
        <v>0</v>
      </c>
      <c r="CO1043" s="161"/>
      <c r="CP1043" s="176">
        <f>IF(PMKAFAAPAYER[[#This Row],[ ]]="Payé",PMKAFAAPAYER[[#This Row],[27.08.2025]],0)</f>
        <v>0</v>
      </c>
      <c r="CQ1043" s="18">
        <f t="shared" si="253"/>
        <v>0</v>
      </c>
      <c r="CR1043" s="162"/>
      <c r="CS1043" s="166">
        <f>IF(PMKAFAAPAYER[[#This Row],[ ]]="Payé",PMKAFAAPAYER[[#This Row],[03.09.2025]],0)</f>
        <v>0</v>
      </c>
      <c r="CT1043" s="161"/>
      <c r="CU1043" s="166">
        <f>IF(PMKAFAAPAYER[[#This Row],[ ]]="Payé",PMKAFAAPAYER[[#This Row],[10.09.2025]],0)</f>
        <v>0</v>
      </c>
      <c r="CV1043" s="161"/>
      <c r="CW1043" s="166">
        <f>IF(PMKAFAAPAYER[[#This Row],[ ]]="Payé",PMKAFAAPAYER[[#This Row],[17.09.2025]],0)</f>
        <v>0</v>
      </c>
      <c r="CX1043" s="161"/>
      <c r="CY1043" s="176">
        <f>IF(PMKAFAAPAYER[[#This Row],[ ]]="Payé",PMKAFAAPAYER[[#This Row],[24.09.2025]],0)</f>
        <v>0</v>
      </c>
      <c r="CZ1043" s="17">
        <f t="shared" si="254"/>
        <v>0</v>
      </c>
      <c r="DA1043" s="162"/>
      <c r="DB1043" s="166">
        <f>IF(PMKAFAAPAYER[[#This Row],[ ]]="Payé",PMKAFAAPAYER[[#This Row],[01.10.2025]],0)</f>
        <v>0</v>
      </c>
      <c r="DC1043" s="161"/>
      <c r="DD1043" s="166">
        <f>IF(PMKAFAAPAYER[[#This Row],[ ]]="Payé",PMKAFAAPAYER[[#This Row],[08.10.2025]],0)</f>
        <v>0</v>
      </c>
      <c r="DE1043" s="161"/>
      <c r="DF1043" s="166">
        <f>IF(PMKAFAAPAYER[[#This Row],[ ]]="Payé",PMKAFAAPAYER[[#This Row],[15.10.2025]],0)</f>
        <v>0</v>
      </c>
      <c r="DG1043" s="161"/>
      <c r="DH1043" s="166">
        <f>IF(PMKAFAAPAYER[[#This Row],[ ]]="Payé",PMKAFAAPAYER[[#This Row],[22.10.2025]],0)</f>
        <v>0</v>
      </c>
      <c r="DI1043" s="161"/>
      <c r="DJ1043" s="176">
        <f>IF(PMKAFAAPAYER[[#This Row],[ ]]="Payé",PMKAFAAPAYER[[#This Row],[29.10.2025]],0)</f>
        <v>0</v>
      </c>
      <c r="DK1043" s="18">
        <f t="shared" si="255"/>
        <v>0</v>
      </c>
      <c r="DL1043" s="162"/>
      <c r="DM1043" s="166">
        <f>IF(PMKAFAAPAYER[[#This Row],[ ]]="Payé",PMKAFAAPAYER[[#This Row],[05.11.2025]],0)</f>
        <v>0</v>
      </c>
      <c r="DN1043" s="161"/>
      <c r="DO1043" s="166">
        <f>IF(PMKAFAAPAYER[[#This Row],[ ]]="Payé",PMKAFAAPAYER[[#This Row],[12.11.2025]],0)</f>
        <v>0</v>
      </c>
      <c r="DP1043" s="161"/>
      <c r="DQ1043" s="166">
        <f>IF(PMKAFAAPAYER[[#This Row],[ ]]="Payé",PMKAFAAPAYER[[#This Row],[19.11.2025]],0)</f>
        <v>0</v>
      </c>
      <c r="DR1043" s="161"/>
      <c r="DS1043" s="176">
        <f>IF(PMKAFAAPAYER[[#This Row],[ ]]="Payé",PMKAFAAPAYER[[#This Row],[26.11.2025]],0)</f>
        <v>0</v>
      </c>
      <c r="DT1043" s="17">
        <f t="shared" si="256"/>
        <v>0</v>
      </c>
      <c r="DU1043" s="162"/>
      <c r="DV1043" s="166">
        <f>IF(PMKAFAAPAYER[[#This Row],[ ]]="Payé",PMKAFAAPAYER[[#This Row],[03.12.2025]],0)</f>
        <v>0</v>
      </c>
      <c r="DW1043" s="161"/>
      <c r="DX1043" s="166">
        <f>IF(PMKAFAAPAYER[[#This Row],[ ]]="Payé",PMKAFAAPAYER[[#This Row],[10.12.2025]],0)</f>
        <v>0</v>
      </c>
      <c r="DY1043" s="161"/>
      <c r="DZ1043" s="166">
        <f>IF(PMKAFAAPAYER[[#This Row],[ ]]="Payé",PMKAFAAPAYER[[#This Row],[17.12.2025]],0)</f>
        <v>0</v>
      </c>
      <c r="EA1043" s="161"/>
      <c r="EB1043" s="166">
        <f>IF(PMKAFAAPAYER[[#This Row],[ ]]="Payé",PMKAFAAPAYER[[#This Row],[24.12.2025]],0)</f>
        <v>0</v>
      </c>
      <c r="EC1043" s="161"/>
      <c r="ED1043" s="176">
        <f>IF(PMKAFAAPAYER[[#This Row],[ ]]="Payé",PMKAFAAPAYER[[#This Row],[31.12.2025]],0)</f>
        <v>0</v>
      </c>
      <c r="EE1043" s="18">
        <f t="shared" si="257"/>
        <v>0</v>
      </c>
      <c r="EF1043" s="11">
        <f t="shared" si="258"/>
        <v>0</v>
      </c>
      <c r="EG1043" s="16">
        <f>+PMKAFAAPAYER[[#This Row],[CHF]]-PMKAFAAPAYER[[#This Row],[T2025]]</f>
        <v>0</v>
      </c>
    </row>
    <row r="1044" spans="1:137" x14ac:dyDescent="0.3">
      <c r="A1044" s="9">
        <f t="shared" si="259"/>
        <v>1039</v>
      </c>
      <c r="B1044" s="250"/>
      <c r="C1044" s="251"/>
      <c r="D1044" s="252"/>
      <c r="E1044" s="253"/>
      <c r="F1044" s="265">
        <f t="shared" si="245"/>
        <v>0</v>
      </c>
      <c r="G1044" s="254"/>
      <c r="H1044" s="257"/>
      <c r="I1044" s="256"/>
      <c r="J1044" s="14"/>
      <c r="K1044" s="14"/>
      <c r="L1044" s="14"/>
      <c r="N1044" s="15"/>
      <c r="P1044" s="258"/>
      <c r="Q1044" s="259"/>
      <c r="R1044" s="260"/>
      <c r="S1044" s="166">
        <f>IF(PMKAFAAPAYER[[#This Row],[ ]]="Payé",PMKAFAAPAYER[[#This Row],[02.01.2025]],0)</f>
        <v>0</v>
      </c>
      <c r="T1044" s="234"/>
      <c r="U1044" s="166">
        <f>IF(PMKAFAAPAYER[[#This Row],[ ]]="Payé",PMKAFAAPAYER[[#This Row],[09.01.2025]],0)</f>
        <v>0</v>
      </c>
      <c r="V1044" s="234"/>
      <c r="W1044" s="166">
        <f>IF(PMKAFAAPAYER[[#This Row],[ ]]="Payé",PMKAFAAPAYER[[#This Row],[16.01.2025]],0)</f>
        <v>0</v>
      </c>
      <c r="X1044" s="234"/>
      <c r="Y1044" s="166">
        <f>IF(PMKAFAAPAYER[[#This Row],[ ]]="Payé",PMKAFAAPAYER[[#This Row],[23.01.2025]],0)</f>
        <v>0</v>
      </c>
      <c r="Z1044" s="234"/>
      <c r="AA1044" s="176">
        <f>IF(PMKAFAAPAYER[[#This Row],[ ]]="Payé",PMKAFAAPAYER[[#This Row],[30.01.2025]],0)</f>
        <v>0</v>
      </c>
      <c r="AB1044" s="32">
        <f t="shared" si="246"/>
        <v>0</v>
      </c>
      <c r="AC1044" s="234"/>
      <c r="AD1044" s="166">
        <f>IF(PMKAFAAPAYER[[#This Row],[ ]]="Payé",PMKAFAAPAYER[[#This Row],[06.02.2025]],0)</f>
        <v>0</v>
      </c>
      <c r="AE1044" s="234"/>
      <c r="AF1044" s="166">
        <f>IF(PMKAFAAPAYER[[#This Row],[ ]]="Payé",PMKAFAAPAYER[[#This Row],[13.02.2025]],0)</f>
        <v>0</v>
      </c>
      <c r="AG1044" s="234"/>
      <c r="AH1044" s="166">
        <f>IF(PMKAFAAPAYER[[#This Row],[ ]]="Payé",PMKAFAAPAYER[[#This Row],[20.02.2025]],0)</f>
        <v>0</v>
      </c>
      <c r="AI1044" s="234"/>
      <c r="AJ1044" s="176">
        <f>IF(PMKAFAAPAYER[[#This Row],[ ]]="Payé",PMKAFAAPAYER[[#This Row],[27.02.2025]],0)</f>
        <v>0</v>
      </c>
      <c r="AK1044" s="47">
        <f t="shared" si="247"/>
        <v>0</v>
      </c>
      <c r="AL1044" s="162"/>
      <c r="AM1044" s="166">
        <f>IF(PMKAFAAPAYER[[#This Row],[ ]]="Payé",PMKAFAAPAYER[[#This Row],[05.03.2025]],0)</f>
        <v>0</v>
      </c>
      <c r="AN1044" s="161"/>
      <c r="AO1044" s="166">
        <f>IF(PMKAFAAPAYER[[#This Row],[ ]]="Payé",PMKAFAAPAYER[[#This Row],[12.03.2025]],0)</f>
        <v>0</v>
      </c>
      <c r="AP1044" s="161"/>
      <c r="AQ1044" s="166">
        <f>IF(PMKAFAAPAYER[[#This Row],[ ]]="Payé",PMKAFAAPAYER[[#This Row],[19.03.2025]],0)</f>
        <v>0</v>
      </c>
      <c r="AR1044" s="161"/>
      <c r="AS1044" s="176">
        <f>IF(PMKAFAAPAYER[[#This Row],[ ]]="Payé",PMKAFAAPAYER[[#This Row],[26.03.2025]],0)</f>
        <v>0</v>
      </c>
      <c r="AT1044" s="17">
        <f t="shared" si="248"/>
        <v>0</v>
      </c>
      <c r="AU1044" s="162"/>
      <c r="AV1044" s="166">
        <f>IF(PMKAFAAPAYER[[#This Row],[ ]]="Payé",PMKAFAAPAYER[[#This Row],[02.04.2025]],0)</f>
        <v>0</v>
      </c>
      <c r="AW1044" s="161"/>
      <c r="AX1044" s="166">
        <f>IF(PMKAFAAPAYER[[#This Row],[ ]]="Payé",PMKAFAAPAYER[[#This Row],[09.04.2025]],0)</f>
        <v>0</v>
      </c>
      <c r="AY1044" s="161"/>
      <c r="AZ1044" s="166">
        <f>IF(PMKAFAAPAYER[[#This Row],[ ]]="Payé",PMKAFAAPAYER[[#This Row],[16.04.2025]],0)</f>
        <v>0</v>
      </c>
      <c r="BA1044" s="161"/>
      <c r="BB1044" s="166">
        <f>IF(PMKAFAAPAYER[[#This Row],[ ]]="Payé",PMKAFAAPAYER[[#This Row],[23.04.2025]],0)</f>
        <v>0</v>
      </c>
      <c r="BC1044" s="161"/>
      <c r="BD1044" s="176">
        <f>IF(PMKAFAAPAYER[[#This Row],[ ]]="Payé",PMKAFAAPAYER[[#This Row],[30.04.2025]],0)</f>
        <v>0</v>
      </c>
      <c r="BE1044" s="18">
        <f t="shared" si="249"/>
        <v>0</v>
      </c>
      <c r="BF1044" s="162"/>
      <c r="BG1044" s="166">
        <f>IF(PMKAFAAPAYER[[#This Row],[ ]]="Payé",PMKAFAAPAYER[[#This Row],[07.05.2025]],0)</f>
        <v>0</v>
      </c>
      <c r="BH1044" s="161"/>
      <c r="BI1044" s="166">
        <f>IF(PMKAFAAPAYER[[#This Row],[ ]]="Payé",PMKAFAAPAYER[[#This Row],[14.05.2025]],0)</f>
        <v>0</v>
      </c>
      <c r="BJ1044" s="161"/>
      <c r="BK1044" s="166">
        <f>IF(PMKAFAAPAYER[[#This Row],[ ]]="Payé",PMKAFAAPAYER[[#This Row],[21.05.2025]],0)</f>
        <v>0</v>
      </c>
      <c r="BL1044" s="161"/>
      <c r="BM1044" s="176">
        <f>IF(PMKAFAAPAYER[[#This Row],[ ]]="Payé",PMKAFAAPAYER[[#This Row],[28.05.2025]],0)</f>
        <v>0</v>
      </c>
      <c r="BN1044" s="17">
        <f t="shared" si="250"/>
        <v>0</v>
      </c>
      <c r="BO1044" s="162"/>
      <c r="BP1044" s="166">
        <f>IF(PMKAFAAPAYER[[#This Row],[ ]]="Payé",PMKAFAAPAYER[[#This Row],[04.06.2025]],0)</f>
        <v>0</v>
      </c>
      <c r="BQ1044" s="161"/>
      <c r="BR1044" s="166">
        <f>IF(PMKAFAAPAYER[[#This Row],[ ]]="Payé",PMKAFAAPAYER[[#This Row],[11.06.2025]],0)</f>
        <v>0</v>
      </c>
      <c r="BS1044" s="161"/>
      <c r="BT1044" s="166">
        <f>IF(PMKAFAAPAYER[[#This Row],[ ]]="Payé",PMKAFAAPAYER[[#This Row],[18.06.2025]],0)</f>
        <v>0</v>
      </c>
      <c r="BU1044" s="161"/>
      <c r="BV1044" s="176">
        <f>IF(PMKAFAAPAYER[[#This Row],[ ]]="Payé",PMKAFAAPAYER[[#This Row],[25.06.2025]],0)</f>
        <v>0</v>
      </c>
      <c r="BW1044" s="18">
        <f t="shared" si="251"/>
        <v>0</v>
      </c>
      <c r="BX1044" s="162"/>
      <c r="BY1044" s="166">
        <f>IF(PMKAFAAPAYER[[#This Row],[ ]]="Payé",PMKAFAAPAYER[[#This Row],[02.07.2025]],0)</f>
        <v>0</v>
      </c>
      <c r="BZ1044" s="161"/>
      <c r="CA1044" s="166">
        <f>IF(PMKAFAAPAYER[[#This Row],[ ]]="Payé",PMKAFAAPAYER[[#This Row],[09.07.2025]],0)</f>
        <v>0</v>
      </c>
      <c r="CB1044" s="161"/>
      <c r="CC1044" s="166">
        <f>IF(PMKAFAAPAYER[[#This Row],[ ]]="Payé",PMKAFAAPAYER[[#This Row],[16.07.2025]],0)</f>
        <v>0</v>
      </c>
      <c r="CD1044" s="161"/>
      <c r="CE1044" s="166">
        <f>IF(PMKAFAAPAYER[[#This Row],[ ]]="Payé",PMKAFAAPAYER[[#This Row],[23.07.2025]],0)</f>
        <v>0</v>
      </c>
      <c r="CF1044" s="161"/>
      <c r="CG1044" s="176">
        <f>IF(PMKAFAAPAYER[[#This Row],[ ]]="Payé",PMKAFAAPAYER[[#This Row],[30.07.2025]],0)</f>
        <v>0</v>
      </c>
      <c r="CH1044" s="17">
        <f t="shared" si="252"/>
        <v>0</v>
      </c>
      <c r="CI1044" s="162"/>
      <c r="CJ1044" s="166">
        <f>IF(PMKAFAAPAYER[[#This Row],[ ]]="Payé",PMKAFAAPAYER[[#This Row],[06.08.2025]],0)</f>
        <v>0</v>
      </c>
      <c r="CK1044" s="161"/>
      <c r="CL1044" s="166">
        <f>IF(PMKAFAAPAYER[[#This Row],[ ]]="Payé",PMKAFAAPAYER[[#This Row],[13.08.2025]],0)</f>
        <v>0</v>
      </c>
      <c r="CM1044" s="161"/>
      <c r="CN1044" s="166">
        <f>IF(PMKAFAAPAYER[[#This Row],[ ]]="Payé",PMKAFAAPAYER[[#This Row],[20.08.2025]],0)</f>
        <v>0</v>
      </c>
      <c r="CO1044" s="161"/>
      <c r="CP1044" s="176">
        <f>IF(PMKAFAAPAYER[[#This Row],[ ]]="Payé",PMKAFAAPAYER[[#This Row],[27.08.2025]],0)</f>
        <v>0</v>
      </c>
      <c r="CQ1044" s="18">
        <f t="shared" si="253"/>
        <v>0</v>
      </c>
      <c r="CR1044" s="162"/>
      <c r="CS1044" s="166">
        <f>IF(PMKAFAAPAYER[[#This Row],[ ]]="Payé",PMKAFAAPAYER[[#This Row],[03.09.2025]],0)</f>
        <v>0</v>
      </c>
      <c r="CT1044" s="161"/>
      <c r="CU1044" s="166">
        <f>IF(PMKAFAAPAYER[[#This Row],[ ]]="Payé",PMKAFAAPAYER[[#This Row],[10.09.2025]],0)</f>
        <v>0</v>
      </c>
      <c r="CV1044" s="161"/>
      <c r="CW1044" s="166">
        <f>IF(PMKAFAAPAYER[[#This Row],[ ]]="Payé",PMKAFAAPAYER[[#This Row],[17.09.2025]],0)</f>
        <v>0</v>
      </c>
      <c r="CX1044" s="161"/>
      <c r="CY1044" s="176">
        <f>IF(PMKAFAAPAYER[[#This Row],[ ]]="Payé",PMKAFAAPAYER[[#This Row],[24.09.2025]],0)</f>
        <v>0</v>
      </c>
      <c r="CZ1044" s="17">
        <f t="shared" si="254"/>
        <v>0</v>
      </c>
      <c r="DA1044" s="162"/>
      <c r="DB1044" s="166">
        <f>IF(PMKAFAAPAYER[[#This Row],[ ]]="Payé",PMKAFAAPAYER[[#This Row],[01.10.2025]],0)</f>
        <v>0</v>
      </c>
      <c r="DC1044" s="161"/>
      <c r="DD1044" s="166">
        <f>IF(PMKAFAAPAYER[[#This Row],[ ]]="Payé",PMKAFAAPAYER[[#This Row],[08.10.2025]],0)</f>
        <v>0</v>
      </c>
      <c r="DE1044" s="161"/>
      <c r="DF1044" s="166">
        <f>IF(PMKAFAAPAYER[[#This Row],[ ]]="Payé",PMKAFAAPAYER[[#This Row],[15.10.2025]],0)</f>
        <v>0</v>
      </c>
      <c r="DG1044" s="161"/>
      <c r="DH1044" s="166">
        <f>IF(PMKAFAAPAYER[[#This Row],[ ]]="Payé",PMKAFAAPAYER[[#This Row],[22.10.2025]],0)</f>
        <v>0</v>
      </c>
      <c r="DI1044" s="161"/>
      <c r="DJ1044" s="176">
        <f>IF(PMKAFAAPAYER[[#This Row],[ ]]="Payé",PMKAFAAPAYER[[#This Row],[29.10.2025]],0)</f>
        <v>0</v>
      </c>
      <c r="DK1044" s="18">
        <f t="shared" si="255"/>
        <v>0</v>
      </c>
      <c r="DL1044" s="162"/>
      <c r="DM1044" s="166">
        <f>IF(PMKAFAAPAYER[[#This Row],[ ]]="Payé",PMKAFAAPAYER[[#This Row],[05.11.2025]],0)</f>
        <v>0</v>
      </c>
      <c r="DN1044" s="161"/>
      <c r="DO1044" s="166">
        <f>IF(PMKAFAAPAYER[[#This Row],[ ]]="Payé",PMKAFAAPAYER[[#This Row],[12.11.2025]],0)</f>
        <v>0</v>
      </c>
      <c r="DP1044" s="161"/>
      <c r="DQ1044" s="166">
        <f>IF(PMKAFAAPAYER[[#This Row],[ ]]="Payé",PMKAFAAPAYER[[#This Row],[19.11.2025]],0)</f>
        <v>0</v>
      </c>
      <c r="DR1044" s="161"/>
      <c r="DS1044" s="176">
        <f>IF(PMKAFAAPAYER[[#This Row],[ ]]="Payé",PMKAFAAPAYER[[#This Row],[26.11.2025]],0)</f>
        <v>0</v>
      </c>
      <c r="DT1044" s="17">
        <f t="shared" si="256"/>
        <v>0</v>
      </c>
      <c r="DU1044" s="162"/>
      <c r="DV1044" s="166">
        <f>IF(PMKAFAAPAYER[[#This Row],[ ]]="Payé",PMKAFAAPAYER[[#This Row],[03.12.2025]],0)</f>
        <v>0</v>
      </c>
      <c r="DW1044" s="161"/>
      <c r="DX1044" s="166">
        <f>IF(PMKAFAAPAYER[[#This Row],[ ]]="Payé",PMKAFAAPAYER[[#This Row],[10.12.2025]],0)</f>
        <v>0</v>
      </c>
      <c r="DY1044" s="161"/>
      <c r="DZ1044" s="166">
        <f>IF(PMKAFAAPAYER[[#This Row],[ ]]="Payé",PMKAFAAPAYER[[#This Row],[17.12.2025]],0)</f>
        <v>0</v>
      </c>
      <c r="EA1044" s="161"/>
      <c r="EB1044" s="166">
        <f>IF(PMKAFAAPAYER[[#This Row],[ ]]="Payé",PMKAFAAPAYER[[#This Row],[24.12.2025]],0)</f>
        <v>0</v>
      </c>
      <c r="EC1044" s="161"/>
      <c r="ED1044" s="176">
        <f>IF(PMKAFAAPAYER[[#This Row],[ ]]="Payé",PMKAFAAPAYER[[#This Row],[31.12.2025]],0)</f>
        <v>0</v>
      </c>
      <c r="EE1044" s="18">
        <f t="shared" si="257"/>
        <v>0</v>
      </c>
      <c r="EF1044" s="11">
        <f t="shared" si="258"/>
        <v>0</v>
      </c>
      <c r="EG1044" s="16">
        <f>+PMKAFAAPAYER[[#This Row],[CHF]]-PMKAFAAPAYER[[#This Row],[T2025]]</f>
        <v>0</v>
      </c>
    </row>
    <row r="1045" spans="1:137" x14ac:dyDescent="0.3">
      <c r="A1045" s="9">
        <f t="shared" si="259"/>
        <v>1040</v>
      </c>
      <c r="B1045" s="250"/>
      <c r="C1045" s="251"/>
      <c r="D1045" s="252"/>
      <c r="E1045" s="253"/>
      <c r="F1045" s="265">
        <f t="shared" si="245"/>
        <v>0</v>
      </c>
      <c r="G1045" s="254"/>
      <c r="H1045" s="257"/>
      <c r="I1045" s="256"/>
      <c r="J1045" s="14"/>
      <c r="K1045" s="14"/>
      <c r="L1045" s="14"/>
      <c r="N1045" s="15"/>
      <c r="P1045" s="258"/>
      <c r="Q1045" s="259"/>
      <c r="R1045" s="260"/>
      <c r="S1045" s="166">
        <f>IF(PMKAFAAPAYER[[#This Row],[ ]]="Payé",PMKAFAAPAYER[[#This Row],[02.01.2025]],0)</f>
        <v>0</v>
      </c>
      <c r="T1045" s="234"/>
      <c r="U1045" s="166">
        <f>IF(PMKAFAAPAYER[[#This Row],[ ]]="Payé",PMKAFAAPAYER[[#This Row],[09.01.2025]],0)</f>
        <v>0</v>
      </c>
      <c r="V1045" s="234"/>
      <c r="W1045" s="166">
        <f>IF(PMKAFAAPAYER[[#This Row],[ ]]="Payé",PMKAFAAPAYER[[#This Row],[16.01.2025]],0)</f>
        <v>0</v>
      </c>
      <c r="X1045" s="234"/>
      <c r="Y1045" s="166">
        <f>IF(PMKAFAAPAYER[[#This Row],[ ]]="Payé",PMKAFAAPAYER[[#This Row],[23.01.2025]],0)</f>
        <v>0</v>
      </c>
      <c r="Z1045" s="234"/>
      <c r="AA1045" s="176">
        <f>IF(PMKAFAAPAYER[[#This Row],[ ]]="Payé",PMKAFAAPAYER[[#This Row],[30.01.2025]],0)</f>
        <v>0</v>
      </c>
      <c r="AB1045" s="32">
        <f t="shared" si="246"/>
        <v>0</v>
      </c>
      <c r="AC1045" s="234"/>
      <c r="AD1045" s="166">
        <f>IF(PMKAFAAPAYER[[#This Row],[ ]]="Payé",PMKAFAAPAYER[[#This Row],[06.02.2025]],0)</f>
        <v>0</v>
      </c>
      <c r="AE1045" s="234"/>
      <c r="AF1045" s="166">
        <f>IF(PMKAFAAPAYER[[#This Row],[ ]]="Payé",PMKAFAAPAYER[[#This Row],[13.02.2025]],0)</f>
        <v>0</v>
      </c>
      <c r="AG1045" s="234"/>
      <c r="AH1045" s="166">
        <f>IF(PMKAFAAPAYER[[#This Row],[ ]]="Payé",PMKAFAAPAYER[[#This Row],[20.02.2025]],0)</f>
        <v>0</v>
      </c>
      <c r="AI1045" s="234"/>
      <c r="AJ1045" s="176">
        <f>IF(PMKAFAAPAYER[[#This Row],[ ]]="Payé",PMKAFAAPAYER[[#This Row],[27.02.2025]],0)</f>
        <v>0</v>
      </c>
      <c r="AK1045" s="47">
        <f t="shared" si="247"/>
        <v>0</v>
      </c>
      <c r="AL1045" s="162"/>
      <c r="AM1045" s="166">
        <f>IF(PMKAFAAPAYER[[#This Row],[ ]]="Payé",PMKAFAAPAYER[[#This Row],[05.03.2025]],0)</f>
        <v>0</v>
      </c>
      <c r="AN1045" s="161"/>
      <c r="AO1045" s="166">
        <f>IF(PMKAFAAPAYER[[#This Row],[ ]]="Payé",PMKAFAAPAYER[[#This Row],[12.03.2025]],0)</f>
        <v>0</v>
      </c>
      <c r="AP1045" s="161"/>
      <c r="AQ1045" s="166">
        <f>IF(PMKAFAAPAYER[[#This Row],[ ]]="Payé",PMKAFAAPAYER[[#This Row],[19.03.2025]],0)</f>
        <v>0</v>
      </c>
      <c r="AR1045" s="161"/>
      <c r="AS1045" s="176">
        <f>IF(PMKAFAAPAYER[[#This Row],[ ]]="Payé",PMKAFAAPAYER[[#This Row],[26.03.2025]],0)</f>
        <v>0</v>
      </c>
      <c r="AT1045" s="17">
        <f t="shared" si="248"/>
        <v>0</v>
      </c>
      <c r="AU1045" s="162"/>
      <c r="AV1045" s="166">
        <f>IF(PMKAFAAPAYER[[#This Row],[ ]]="Payé",PMKAFAAPAYER[[#This Row],[02.04.2025]],0)</f>
        <v>0</v>
      </c>
      <c r="AW1045" s="161"/>
      <c r="AX1045" s="166">
        <f>IF(PMKAFAAPAYER[[#This Row],[ ]]="Payé",PMKAFAAPAYER[[#This Row],[09.04.2025]],0)</f>
        <v>0</v>
      </c>
      <c r="AY1045" s="161"/>
      <c r="AZ1045" s="166">
        <f>IF(PMKAFAAPAYER[[#This Row],[ ]]="Payé",PMKAFAAPAYER[[#This Row],[16.04.2025]],0)</f>
        <v>0</v>
      </c>
      <c r="BA1045" s="161"/>
      <c r="BB1045" s="166">
        <f>IF(PMKAFAAPAYER[[#This Row],[ ]]="Payé",PMKAFAAPAYER[[#This Row],[23.04.2025]],0)</f>
        <v>0</v>
      </c>
      <c r="BC1045" s="161"/>
      <c r="BD1045" s="176">
        <f>IF(PMKAFAAPAYER[[#This Row],[ ]]="Payé",PMKAFAAPAYER[[#This Row],[30.04.2025]],0)</f>
        <v>0</v>
      </c>
      <c r="BE1045" s="18">
        <f t="shared" si="249"/>
        <v>0</v>
      </c>
      <c r="BF1045" s="162"/>
      <c r="BG1045" s="166">
        <f>IF(PMKAFAAPAYER[[#This Row],[ ]]="Payé",PMKAFAAPAYER[[#This Row],[07.05.2025]],0)</f>
        <v>0</v>
      </c>
      <c r="BH1045" s="161"/>
      <c r="BI1045" s="166">
        <f>IF(PMKAFAAPAYER[[#This Row],[ ]]="Payé",PMKAFAAPAYER[[#This Row],[14.05.2025]],0)</f>
        <v>0</v>
      </c>
      <c r="BJ1045" s="161"/>
      <c r="BK1045" s="166">
        <f>IF(PMKAFAAPAYER[[#This Row],[ ]]="Payé",PMKAFAAPAYER[[#This Row],[21.05.2025]],0)</f>
        <v>0</v>
      </c>
      <c r="BL1045" s="161"/>
      <c r="BM1045" s="176">
        <f>IF(PMKAFAAPAYER[[#This Row],[ ]]="Payé",PMKAFAAPAYER[[#This Row],[28.05.2025]],0)</f>
        <v>0</v>
      </c>
      <c r="BN1045" s="17">
        <f t="shared" si="250"/>
        <v>0</v>
      </c>
      <c r="BO1045" s="162"/>
      <c r="BP1045" s="166">
        <f>IF(PMKAFAAPAYER[[#This Row],[ ]]="Payé",PMKAFAAPAYER[[#This Row],[04.06.2025]],0)</f>
        <v>0</v>
      </c>
      <c r="BQ1045" s="161"/>
      <c r="BR1045" s="166">
        <f>IF(PMKAFAAPAYER[[#This Row],[ ]]="Payé",PMKAFAAPAYER[[#This Row],[11.06.2025]],0)</f>
        <v>0</v>
      </c>
      <c r="BS1045" s="161"/>
      <c r="BT1045" s="166">
        <f>IF(PMKAFAAPAYER[[#This Row],[ ]]="Payé",PMKAFAAPAYER[[#This Row],[18.06.2025]],0)</f>
        <v>0</v>
      </c>
      <c r="BU1045" s="161"/>
      <c r="BV1045" s="176">
        <f>IF(PMKAFAAPAYER[[#This Row],[ ]]="Payé",PMKAFAAPAYER[[#This Row],[25.06.2025]],0)</f>
        <v>0</v>
      </c>
      <c r="BW1045" s="18">
        <f t="shared" si="251"/>
        <v>0</v>
      </c>
      <c r="BX1045" s="162"/>
      <c r="BY1045" s="166">
        <f>IF(PMKAFAAPAYER[[#This Row],[ ]]="Payé",PMKAFAAPAYER[[#This Row],[02.07.2025]],0)</f>
        <v>0</v>
      </c>
      <c r="BZ1045" s="161"/>
      <c r="CA1045" s="166">
        <f>IF(PMKAFAAPAYER[[#This Row],[ ]]="Payé",PMKAFAAPAYER[[#This Row],[09.07.2025]],0)</f>
        <v>0</v>
      </c>
      <c r="CB1045" s="161"/>
      <c r="CC1045" s="166">
        <f>IF(PMKAFAAPAYER[[#This Row],[ ]]="Payé",PMKAFAAPAYER[[#This Row],[16.07.2025]],0)</f>
        <v>0</v>
      </c>
      <c r="CD1045" s="161"/>
      <c r="CE1045" s="166">
        <f>IF(PMKAFAAPAYER[[#This Row],[ ]]="Payé",PMKAFAAPAYER[[#This Row],[23.07.2025]],0)</f>
        <v>0</v>
      </c>
      <c r="CF1045" s="161"/>
      <c r="CG1045" s="176">
        <f>IF(PMKAFAAPAYER[[#This Row],[ ]]="Payé",PMKAFAAPAYER[[#This Row],[30.07.2025]],0)</f>
        <v>0</v>
      </c>
      <c r="CH1045" s="17">
        <f t="shared" si="252"/>
        <v>0</v>
      </c>
      <c r="CI1045" s="162"/>
      <c r="CJ1045" s="166">
        <f>IF(PMKAFAAPAYER[[#This Row],[ ]]="Payé",PMKAFAAPAYER[[#This Row],[06.08.2025]],0)</f>
        <v>0</v>
      </c>
      <c r="CK1045" s="161"/>
      <c r="CL1045" s="166">
        <f>IF(PMKAFAAPAYER[[#This Row],[ ]]="Payé",PMKAFAAPAYER[[#This Row],[13.08.2025]],0)</f>
        <v>0</v>
      </c>
      <c r="CM1045" s="161"/>
      <c r="CN1045" s="166">
        <f>IF(PMKAFAAPAYER[[#This Row],[ ]]="Payé",PMKAFAAPAYER[[#This Row],[20.08.2025]],0)</f>
        <v>0</v>
      </c>
      <c r="CO1045" s="161"/>
      <c r="CP1045" s="176">
        <f>IF(PMKAFAAPAYER[[#This Row],[ ]]="Payé",PMKAFAAPAYER[[#This Row],[27.08.2025]],0)</f>
        <v>0</v>
      </c>
      <c r="CQ1045" s="18">
        <f t="shared" si="253"/>
        <v>0</v>
      </c>
      <c r="CR1045" s="162"/>
      <c r="CS1045" s="166">
        <f>IF(PMKAFAAPAYER[[#This Row],[ ]]="Payé",PMKAFAAPAYER[[#This Row],[03.09.2025]],0)</f>
        <v>0</v>
      </c>
      <c r="CT1045" s="161"/>
      <c r="CU1045" s="166">
        <f>IF(PMKAFAAPAYER[[#This Row],[ ]]="Payé",PMKAFAAPAYER[[#This Row],[10.09.2025]],0)</f>
        <v>0</v>
      </c>
      <c r="CV1045" s="161"/>
      <c r="CW1045" s="166">
        <f>IF(PMKAFAAPAYER[[#This Row],[ ]]="Payé",PMKAFAAPAYER[[#This Row],[17.09.2025]],0)</f>
        <v>0</v>
      </c>
      <c r="CX1045" s="161"/>
      <c r="CY1045" s="176">
        <f>IF(PMKAFAAPAYER[[#This Row],[ ]]="Payé",PMKAFAAPAYER[[#This Row],[24.09.2025]],0)</f>
        <v>0</v>
      </c>
      <c r="CZ1045" s="17">
        <f t="shared" si="254"/>
        <v>0</v>
      </c>
      <c r="DA1045" s="162"/>
      <c r="DB1045" s="166">
        <f>IF(PMKAFAAPAYER[[#This Row],[ ]]="Payé",PMKAFAAPAYER[[#This Row],[01.10.2025]],0)</f>
        <v>0</v>
      </c>
      <c r="DC1045" s="161"/>
      <c r="DD1045" s="166">
        <f>IF(PMKAFAAPAYER[[#This Row],[ ]]="Payé",PMKAFAAPAYER[[#This Row],[08.10.2025]],0)</f>
        <v>0</v>
      </c>
      <c r="DE1045" s="161"/>
      <c r="DF1045" s="166">
        <f>IF(PMKAFAAPAYER[[#This Row],[ ]]="Payé",PMKAFAAPAYER[[#This Row],[15.10.2025]],0)</f>
        <v>0</v>
      </c>
      <c r="DG1045" s="161"/>
      <c r="DH1045" s="166">
        <f>IF(PMKAFAAPAYER[[#This Row],[ ]]="Payé",PMKAFAAPAYER[[#This Row],[22.10.2025]],0)</f>
        <v>0</v>
      </c>
      <c r="DI1045" s="161"/>
      <c r="DJ1045" s="176">
        <f>IF(PMKAFAAPAYER[[#This Row],[ ]]="Payé",PMKAFAAPAYER[[#This Row],[29.10.2025]],0)</f>
        <v>0</v>
      </c>
      <c r="DK1045" s="18">
        <f t="shared" si="255"/>
        <v>0</v>
      </c>
      <c r="DL1045" s="162"/>
      <c r="DM1045" s="166">
        <f>IF(PMKAFAAPAYER[[#This Row],[ ]]="Payé",PMKAFAAPAYER[[#This Row],[05.11.2025]],0)</f>
        <v>0</v>
      </c>
      <c r="DN1045" s="161"/>
      <c r="DO1045" s="166">
        <f>IF(PMKAFAAPAYER[[#This Row],[ ]]="Payé",PMKAFAAPAYER[[#This Row],[12.11.2025]],0)</f>
        <v>0</v>
      </c>
      <c r="DP1045" s="161"/>
      <c r="DQ1045" s="166">
        <f>IF(PMKAFAAPAYER[[#This Row],[ ]]="Payé",PMKAFAAPAYER[[#This Row],[19.11.2025]],0)</f>
        <v>0</v>
      </c>
      <c r="DR1045" s="161"/>
      <c r="DS1045" s="176">
        <f>IF(PMKAFAAPAYER[[#This Row],[ ]]="Payé",PMKAFAAPAYER[[#This Row],[26.11.2025]],0)</f>
        <v>0</v>
      </c>
      <c r="DT1045" s="17">
        <f t="shared" si="256"/>
        <v>0</v>
      </c>
      <c r="DU1045" s="162"/>
      <c r="DV1045" s="166">
        <f>IF(PMKAFAAPAYER[[#This Row],[ ]]="Payé",PMKAFAAPAYER[[#This Row],[03.12.2025]],0)</f>
        <v>0</v>
      </c>
      <c r="DW1045" s="161"/>
      <c r="DX1045" s="166">
        <f>IF(PMKAFAAPAYER[[#This Row],[ ]]="Payé",PMKAFAAPAYER[[#This Row],[10.12.2025]],0)</f>
        <v>0</v>
      </c>
      <c r="DY1045" s="161"/>
      <c r="DZ1045" s="166">
        <f>IF(PMKAFAAPAYER[[#This Row],[ ]]="Payé",PMKAFAAPAYER[[#This Row],[17.12.2025]],0)</f>
        <v>0</v>
      </c>
      <c r="EA1045" s="161"/>
      <c r="EB1045" s="166">
        <f>IF(PMKAFAAPAYER[[#This Row],[ ]]="Payé",PMKAFAAPAYER[[#This Row],[24.12.2025]],0)</f>
        <v>0</v>
      </c>
      <c r="EC1045" s="161"/>
      <c r="ED1045" s="176">
        <f>IF(PMKAFAAPAYER[[#This Row],[ ]]="Payé",PMKAFAAPAYER[[#This Row],[31.12.2025]],0)</f>
        <v>0</v>
      </c>
      <c r="EE1045" s="18">
        <f t="shared" si="257"/>
        <v>0</v>
      </c>
      <c r="EF1045" s="11">
        <f t="shared" si="258"/>
        <v>0</v>
      </c>
      <c r="EG1045" s="16">
        <f>+PMKAFAAPAYER[[#This Row],[CHF]]-PMKAFAAPAYER[[#This Row],[T2025]]</f>
        <v>0</v>
      </c>
    </row>
    <row r="1046" spans="1:137" x14ac:dyDescent="0.3">
      <c r="A1046" s="9">
        <f t="shared" si="259"/>
        <v>1041</v>
      </c>
      <c r="B1046" s="250"/>
      <c r="C1046" s="251"/>
      <c r="D1046" s="252"/>
      <c r="E1046" s="253"/>
      <c r="F1046" s="265">
        <f t="shared" si="245"/>
        <v>0</v>
      </c>
      <c r="G1046" s="254"/>
      <c r="H1046" s="257"/>
      <c r="I1046" s="256"/>
      <c r="J1046" s="14"/>
      <c r="K1046" s="14"/>
      <c r="L1046" s="14"/>
      <c r="N1046" s="15"/>
      <c r="P1046" s="258"/>
      <c r="Q1046" s="259"/>
      <c r="R1046" s="260"/>
      <c r="S1046" s="166">
        <f>IF(PMKAFAAPAYER[[#This Row],[ ]]="Payé",PMKAFAAPAYER[[#This Row],[02.01.2025]],0)</f>
        <v>0</v>
      </c>
      <c r="T1046" s="234"/>
      <c r="U1046" s="166">
        <f>IF(PMKAFAAPAYER[[#This Row],[ ]]="Payé",PMKAFAAPAYER[[#This Row],[09.01.2025]],0)</f>
        <v>0</v>
      </c>
      <c r="V1046" s="234"/>
      <c r="W1046" s="166">
        <f>IF(PMKAFAAPAYER[[#This Row],[ ]]="Payé",PMKAFAAPAYER[[#This Row],[16.01.2025]],0)</f>
        <v>0</v>
      </c>
      <c r="X1046" s="234"/>
      <c r="Y1046" s="166">
        <f>IF(PMKAFAAPAYER[[#This Row],[ ]]="Payé",PMKAFAAPAYER[[#This Row],[23.01.2025]],0)</f>
        <v>0</v>
      </c>
      <c r="Z1046" s="234"/>
      <c r="AA1046" s="176">
        <f>IF(PMKAFAAPAYER[[#This Row],[ ]]="Payé",PMKAFAAPAYER[[#This Row],[30.01.2025]],0)</f>
        <v>0</v>
      </c>
      <c r="AB1046" s="32">
        <f t="shared" si="246"/>
        <v>0</v>
      </c>
      <c r="AC1046" s="234"/>
      <c r="AD1046" s="166">
        <f>IF(PMKAFAAPAYER[[#This Row],[ ]]="Payé",PMKAFAAPAYER[[#This Row],[06.02.2025]],0)</f>
        <v>0</v>
      </c>
      <c r="AE1046" s="234"/>
      <c r="AF1046" s="166">
        <f>IF(PMKAFAAPAYER[[#This Row],[ ]]="Payé",PMKAFAAPAYER[[#This Row],[13.02.2025]],0)</f>
        <v>0</v>
      </c>
      <c r="AG1046" s="234"/>
      <c r="AH1046" s="166">
        <f>IF(PMKAFAAPAYER[[#This Row],[ ]]="Payé",PMKAFAAPAYER[[#This Row],[20.02.2025]],0)</f>
        <v>0</v>
      </c>
      <c r="AI1046" s="234"/>
      <c r="AJ1046" s="176">
        <f>IF(PMKAFAAPAYER[[#This Row],[ ]]="Payé",PMKAFAAPAYER[[#This Row],[27.02.2025]],0)</f>
        <v>0</v>
      </c>
      <c r="AK1046" s="47">
        <f t="shared" si="247"/>
        <v>0</v>
      </c>
      <c r="AL1046" s="162"/>
      <c r="AM1046" s="166">
        <f>IF(PMKAFAAPAYER[[#This Row],[ ]]="Payé",PMKAFAAPAYER[[#This Row],[05.03.2025]],0)</f>
        <v>0</v>
      </c>
      <c r="AN1046" s="161"/>
      <c r="AO1046" s="166">
        <f>IF(PMKAFAAPAYER[[#This Row],[ ]]="Payé",PMKAFAAPAYER[[#This Row],[12.03.2025]],0)</f>
        <v>0</v>
      </c>
      <c r="AP1046" s="161"/>
      <c r="AQ1046" s="166">
        <f>IF(PMKAFAAPAYER[[#This Row],[ ]]="Payé",PMKAFAAPAYER[[#This Row],[19.03.2025]],0)</f>
        <v>0</v>
      </c>
      <c r="AR1046" s="161"/>
      <c r="AS1046" s="176">
        <f>IF(PMKAFAAPAYER[[#This Row],[ ]]="Payé",PMKAFAAPAYER[[#This Row],[26.03.2025]],0)</f>
        <v>0</v>
      </c>
      <c r="AT1046" s="17">
        <f t="shared" si="248"/>
        <v>0</v>
      </c>
      <c r="AU1046" s="162"/>
      <c r="AV1046" s="166">
        <f>IF(PMKAFAAPAYER[[#This Row],[ ]]="Payé",PMKAFAAPAYER[[#This Row],[02.04.2025]],0)</f>
        <v>0</v>
      </c>
      <c r="AW1046" s="161"/>
      <c r="AX1046" s="166">
        <f>IF(PMKAFAAPAYER[[#This Row],[ ]]="Payé",PMKAFAAPAYER[[#This Row],[09.04.2025]],0)</f>
        <v>0</v>
      </c>
      <c r="AY1046" s="161"/>
      <c r="AZ1046" s="166">
        <f>IF(PMKAFAAPAYER[[#This Row],[ ]]="Payé",PMKAFAAPAYER[[#This Row],[16.04.2025]],0)</f>
        <v>0</v>
      </c>
      <c r="BA1046" s="161"/>
      <c r="BB1046" s="166">
        <f>IF(PMKAFAAPAYER[[#This Row],[ ]]="Payé",PMKAFAAPAYER[[#This Row],[23.04.2025]],0)</f>
        <v>0</v>
      </c>
      <c r="BC1046" s="161"/>
      <c r="BD1046" s="176">
        <f>IF(PMKAFAAPAYER[[#This Row],[ ]]="Payé",PMKAFAAPAYER[[#This Row],[30.04.2025]],0)</f>
        <v>0</v>
      </c>
      <c r="BE1046" s="18">
        <f t="shared" si="249"/>
        <v>0</v>
      </c>
      <c r="BF1046" s="162"/>
      <c r="BG1046" s="166">
        <f>IF(PMKAFAAPAYER[[#This Row],[ ]]="Payé",PMKAFAAPAYER[[#This Row],[07.05.2025]],0)</f>
        <v>0</v>
      </c>
      <c r="BH1046" s="161"/>
      <c r="BI1046" s="166">
        <f>IF(PMKAFAAPAYER[[#This Row],[ ]]="Payé",PMKAFAAPAYER[[#This Row],[14.05.2025]],0)</f>
        <v>0</v>
      </c>
      <c r="BJ1046" s="161"/>
      <c r="BK1046" s="166">
        <f>IF(PMKAFAAPAYER[[#This Row],[ ]]="Payé",PMKAFAAPAYER[[#This Row],[21.05.2025]],0)</f>
        <v>0</v>
      </c>
      <c r="BL1046" s="161"/>
      <c r="BM1046" s="176">
        <f>IF(PMKAFAAPAYER[[#This Row],[ ]]="Payé",PMKAFAAPAYER[[#This Row],[28.05.2025]],0)</f>
        <v>0</v>
      </c>
      <c r="BN1046" s="17">
        <f t="shared" si="250"/>
        <v>0</v>
      </c>
      <c r="BO1046" s="162"/>
      <c r="BP1046" s="166">
        <f>IF(PMKAFAAPAYER[[#This Row],[ ]]="Payé",PMKAFAAPAYER[[#This Row],[04.06.2025]],0)</f>
        <v>0</v>
      </c>
      <c r="BQ1046" s="161"/>
      <c r="BR1046" s="166">
        <f>IF(PMKAFAAPAYER[[#This Row],[ ]]="Payé",PMKAFAAPAYER[[#This Row],[11.06.2025]],0)</f>
        <v>0</v>
      </c>
      <c r="BS1046" s="161"/>
      <c r="BT1046" s="166">
        <f>IF(PMKAFAAPAYER[[#This Row],[ ]]="Payé",PMKAFAAPAYER[[#This Row],[18.06.2025]],0)</f>
        <v>0</v>
      </c>
      <c r="BU1046" s="161"/>
      <c r="BV1046" s="176">
        <f>IF(PMKAFAAPAYER[[#This Row],[ ]]="Payé",PMKAFAAPAYER[[#This Row],[25.06.2025]],0)</f>
        <v>0</v>
      </c>
      <c r="BW1046" s="18">
        <f t="shared" si="251"/>
        <v>0</v>
      </c>
      <c r="BX1046" s="162"/>
      <c r="BY1046" s="166">
        <f>IF(PMKAFAAPAYER[[#This Row],[ ]]="Payé",PMKAFAAPAYER[[#This Row],[02.07.2025]],0)</f>
        <v>0</v>
      </c>
      <c r="BZ1046" s="161"/>
      <c r="CA1046" s="166">
        <f>IF(PMKAFAAPAYER[[#This Row],[ ]]="Payé",PMKAFAAPAYER[[#This Row],[09.07.2025]],0)</f>
        <v>0</v>
      </c>
      <c r="CB1046" s="161"/>
      <c r="CC1046" s="166">
        <f>IF(PMKAFAAPAYER[[#This Row],[ ]]="Payé",PMKAFAAPAYER[[#This Row],[16.07.2025]],0)</f>
        <v>0</v>
      </c>
      <c r="CD1046" s="161"/>
      <c r="CE1046" s="166">
        <f>IF(PMKAFAAPAYER[[#This Row],[ ]]="Payé",PMKAFAAPAYER[[#This Row],[23.07.2025]],0)</f>
        <v>0</v>
      </c>
      <c r="CF1046" s="161"/>
      <c r="CG1046" s="176">
        <f>IF(PMKAFAAPAYER[[#This Row],[ ]]="Payé",PMKAFAAPAYER[[#This Row],[30.07.2025]],0)</f>
        <v>0</v>
      </c>
      <c r="CH1046" s="17">
        <f t="shared" si="252"/>
        <v>0</v>
      </c>
      <c r="CI1046" s="162"/>
      <c r="CJ1046" s="166">
        <f>IF(PMKAFAAPAYER[[#This Row],[ ]]="Payé",PMKAFAAPAYER[[#This Row],[06.08.2025]],0)</f>
        <v>0</v>
      </c>
      <c r="CK1046" s="161"/>
      <c r="CL1046" s="166">
        <f>IF(PMKAFAAPAYER[[#This Row],[ ]]="Payé",PMKAFAAPAYER[[#This Row],[13.08.2025]],0)</f>
        <v>0</v>
      </c>
      <c r="CM1046" s="161"/>
      <c r="CN1046" s="166">
        <f>IF(PMKAFAAPAYER[[#This Row],[ ]]="Payé",PMKAFAAPAYER[[#This Row],[20.08.2025]],0)</f>
        <v>0</v>
      </c>
      <c r="CO1046" s="161"/>
      <c r="CP1046" s="176">
        <f>IF(PMKAFAAPAYER[[#This Row],[ ]]="Payé",PMKAFAAPAYER[[#This Row],[27.08.2025]],0)</f>
        <v>0</v>
      </c>
      <c r="CQ1046" s="18">
        <f t="shared" si="253"/>
        <v>0</v>
      </c>
      <c r="CR1046" s="162"/>
      <c r="CS1046" s="166">
        <f>IF(PMKAFAAPAYER[[#This Row],[ ]]="Payé",PMKAFAAPAYER[[#This Row],[03.09.2025]],0)</f>
        <v>0</v>
      </c>
      <c r="CT1046" s="161"/>
      <c r="CU1046" s="166">
        <f>IF(PMKAFAAPAYER[[#This Row],[ ]]="Payé",PMKAFAAPAYER[[#This Row],[10.09.2025]],0)</f>
        <v>0</v>
      </c>
      <c r="CV1046" s="161"/>
      <c r="CW1046" s="166">
        <f>IF(PMKAFAAPAYER[[#This Row],[ ]]="Payé",PMKAFAAPAYER[[#This Row],[17.09.2025]],0)</f>
        <v>0</v>
      </c>
      <c r="CX1046" s="161"/>
      <c r="CY1046" s="176">
        <f>IF(PMKAFAAPAYER[[#This Row],[ ]]="Payé",PMKAFAAPAYER[[#This Row],[24.09.2025]],0)</f>
        <v>0</v>
      </c>
      <c r="CZ1046" s="17">
        <f t="shared" si="254"/>
        <v>0</v>
      </c>
      <c r="DA1046" s="162"/>
      <c r="DB1046" s="166">
        <f>IF(PMKAFAAPAYER[[#This Row],[ ]]="Payé",PMKAFAAPAYER[[#This Row],[01.10.2025]],0)</f>
        <v>0</v>
      </c>
      <c r="DC1046" s="161"/>
      <c r="DD1046" s="166">
        <f>IF(PMKAFAAPAYER[[#This Row],[ ]]="Payé",PMKAFAAPAYER[[#This Row],[08.10.2025]],0)</f>
        <v>0</v>
      </c>
      <c r="DE1046" s="161"/>
      <c r="DF1046" s="166">
        <f>IF(PMKAFAAPAYER[[#This Row],[ ]]="Payé",PMKAFAAPAYER[[#This Row],[15.10.2025]],0)</f>
        <v>0</v>
      </c>
      <c r="DG1046" s="161"/>
      <c r="DH1046" s="166">
        <f>IF(PMKAFAAPAYER[[#This Row],[ ]]="Payé",PMKAFAAPAYER[[#This Row],[22.10.2025]],0)</f>
        <v>0</v>
      </c>
      <c r="DI1046" s="161"/>
      <c r="DJ1046" s="176">
        <f>IF(PMKAFAAPAYER[[#This Row],[ ]]="Payé",PMKAFAAPAYER[[#This Row],[29.10.2025]],0)</f>
        <v>0</v>
      </c>
      <c r="DK1046" s="18">
        <f t="shared" si="255"/>
        <v>0</v>
      </c>
      <c r="DL1046" s="162"/>
      <c r="DM1046" s="166">
        <f>IF(PMKAFAAPAYER[[#This Row],[ ]]="Payé",PMKAFAAPAYER[[#This Row],[05.11.2025]],0)</f>
        <v>0</v>
      </c>
      <c r="DN1046" s="161"/>
      <c r="DO1046" s="166">
        <f>IF(PMKAFAAPAYER[[#This Row],[ ]]="Payé",PMKAFAAPAYER[[#This Row],[12.11.2025]],0)</f>
        <v>0</v>
      </c>
      <c r="DP1046" s="161"/>
      <c r="DQ1046" s="166">
        <f>IF(PMKAFAAPAYER[[#This Row],[ ]]="Payé",PMKAFAAPAYER[[#This Row],[19.11.2025]],0)</f>
        <v>0</v>
      </c>
      <c r="DR1046" s="161"/>
      <c r="DS1046" s="176">
        <f>IF(PMKAFAAPAYER[[#This Row],[ ]]="Payé",PMKAFAAPAYER[[#This Row],[26.11.2025]],0)</f>
        <v>0</v>
      </c>
      <c r="DT1046" s="17">
        <f t="shared" si="256"/>
        <v>0</v>
      </c>
      <c r="DU1046" s="162"/>
      <c r="DV1046" s="166">
        <f>IF(PMKAFAAPAYER[[#This Row],[ ]]="Payé",PMKAFAAPAYER[[#This Row],[03.12.2025]],0)</f>
        <v>0</v>
      </c>
      <c r="DW1046" s="161"/>
      <c r="DX1046" s="166">
        <f>IF(PMKAFAAPAYER[[#This Row],[ ]]="Payé",PMKAFAAPAYER[[#This Row],[10.12.2025]],0)</f>
        <v>0</v>
      </c>
      <c r="DY1046" s="161"/>
      <c r="DZ1046" s="166">
        <f>IF(PMKAFAAPAYER[[#This Row],[ ]]="Payé",PMKAFAAPAYER[[#This Row],[17.12.2025]],0)</f>
        <v>0</v>
      </c>
      <c r="EA1046" s="161"/>
      <c r="EB1046" s="166">
        <f>IF(PMKAFAAPAYER[[#This Row],[ ]]="Payé",PMKAFAAPAYER[[#This Row],[24.12.2025]],0)</f>
        <v>0</v>
      </c>
      <c r="EC1046" s="161"/>
      <c r="ED1046" s="176">
        <f>IF(PMKAFAAPAYER[[#This Row],[ ]]="Payé",PMKAFAAPAYER[[#This Row],[31.12.2025]],0)</f>
        <v>0</v>
      </c>
      <c r="EE1046" s="18">
        <f t="shared" si="257"/>
        <v>0</v>
      </c>
      <c r="EF1046" s="11">
        <f t="shared" si="258"/>
        <v>0</v>
      </c>
      <c r="EG1046" s="16">
        <f>+PMKAFAAPAYER[[#This Row],[CHF]]-PMKAFAAPAYER[[#This Row],[T2025]]</f>
        <v>0</v>
      </c>
    </row>
    <row r="1047" spans="1:137" x14ac:dyDescent="0.3">
      <c r="A1047" s="9">
        <f t="shared" si="259"/>
        <v>1042</v>
      </c>
      <c r="B1047" s="250"/>
      <c r="C1047" s="251"/>
      <c r="D1047" s="252"/>
      <c r="E1047" s="253"/>
      <c r="F1047" s="265">
        <f t="shared" si="245"/>
        <v>0</v>
      </c>
      <c r="G1047" s="254"/>
      <c r="H1047" s="257"/>
      <c r="I1047" s="256"/>
      <c r="J1047" s="14"/>
      <c r="K1047" s="14"/>
      <c r="L1047" s="14"/>
      <c r="N1047" s="15"/>
      <c r="P1047" s="258"/>
      <c r="Q1047" s="259"/>
      <c r="R1047" s="260"/>
      <c r="S1047" s="166">
        <f>IF(PMKAFAAPAYER[[#This Row],[ ]]="Payé",PMKAFAAPAYER[[#This Row],[02.01.2025]],0)</f>
        <v>0</v>
      </c>
      <c r="T1047" s="234"/>
      <c r="U1047" s="166">
        <f>IF(PMKAFAAPAYER[[#This Row],[ ]]="Payé",PMKAFAAPAYER[[#This Row],[09.01.2025]],0)</f>
        <v>0</v>
      </c>
      <c r="V1047" s="234"/>
      <c r="W1047" s="166">
        <f>IF(PMKAFAAPAYER[[#This Row],[ ]]="Payé",PMKAFAAPAYER[[#This Row],[16.01.2025]],0)</f>
        <v>0</v>
      </c>
      <c r="X1047" s="234"/>
      <c r="Y1047" s="166">
        <f>IF(PMKAFAAPAYER[[#This Row],[ ]]="Payé",PMKAFAAPAYER[[#This Row],[23.01.2025]],0)</f>
        <v>0</v>
      </c>
      <c r="Z1047" s="234"/>
      <c r="AA1047" s="176">
        <f>IF(PMKAFAAPAYER[[#This Row],[ ]]="Payé",PMKAFAAPAYER[[#This Row],[30.01.2025]],0)</f>
        <v>0</v>
      </c>
      <c r="AB1047" s="32">
        <f t="shared" si="246"/>
        <v>0</v>
      </c>
      <c r="AC1047" s="234"/>
      <c r="AD1047" s="166">
        <f>IF(PMKAFAAPAYER[[#This Row],[ ]]="Payé",PMKAFAAPAYER[[#This Row],[06.02.2025]],0)</f>
        <v>0</v>
      </c>
      <c r="AE1047" s="234"/>
      <c r="AF1047" s="166">
        <f>IF(PMKAFAAPAYER[[#This Row],[ ]]="Payé",PMKAFAAPAYER[[#This Row],[13.02.2025]],0)</f>
        <v>0</v>
      </c>
      <c r="AG1047" s="234"/>
      <c r="AH1047" s="166">
        <f>IF(PMKAFAAPAYER[[#This Row],[ ]]="Payé",PMKAFAAPAYER[[#This Row],[20.02.2025]],0)</f>
        <v>0</v>
      </c>
      <c r="AI1047" s="234"/>
      <c r="AJ1047" s="176">
        <f>IF(PMKAFAAPAYER[[#This Row],[ ]]="Payé",PMKAFAAPAYER[[#This Row],[27.02.2025]],0)</f>
        <v>0</v>
      </c>
      <c r="AK1047" s="47">
        <f t="shared" si="247"/>
        <v>0</v>
      </c>
      <c r="AL1047" s="162"/>
      <c r="AM1047" s="166">
        <f>IF(PMKAFAAPAYER[[#This Row],[ ]]="Payé",PMKAFAAPAYER[[#This Row],[05.03.2025]],0)</f>
        <v>0</v>
      </c>
      <c r="AN1047" s="161"/>
      <c r="AO1047" s="166">
        <f>IF(PMKAFAAPAYER[[#This Row],[ ]]="Payé",PMKAFAAPAYER[[#This Row],[12.03.2025]],0)</f>
        <v>0</v>
      </c>
      <c r="AP1047" s="161"/>
      <c r="AQ1047" s="166">
        <f>IF(PMKAFAAPAYER[[#This Row],[ ]]="Payé",PMKAFAAPAYER[[#This Row],[19.03.2025]],0)</f>
        <v>0</v>
      </c>
      <c r="AR1047" s="161"/>
      <c r="AS1047" s="176">
        <f>IF(PMKAFAAPAYER[[#This Row],[ ]]="Payé",PMKAFAAPAYER[[#This Row],[26.03.2025]],0)</f>
        <v>0</v>
      </c>
      <c r="AT1047" s="17">
        <f t="shared" si="248"/>
        <v>0</v>
      </c>
      <c r="AU1047" s="162"/>
      <c r="AV1047" s="166">
        <f>IF(PMKAFAAPAYER[[#This Row],[ ]]="Payé",PMKAFAAPAYER[[#This Row],[02.04.2025]],0)</f>
        <v>0</v>
      </c>
      <c r="AW1047" s="161"/>
      <c r="AX1047" s="166">
        <f>IF(PMKAFAAPAYER[[#This Row],[ ]]="Payé",PMKAFAAPAYER[[#This Row],[09.04.2025]],0)</f>
        <v>0</v>
      </c>
      <c r="AY1047" s="161"/>
      <c r="AZ1047" s="166">
        <f>IF(PMKAFAAPAYER[[#This Row],[ ]]="Payé",PMKAFAAPAYER[[#This Row],[16.04.2025]],0)</f>
        <v>0</v>
      </c>
      <c r="BA1047" s="161"/>
      <c r="BB1047" s="166">
        <f>IF(PMKAFAAPAYER[[#This Row],[ ]]="Payé",PMKAFAAPAYER[[#This Row],[23.04.2025]],0)</f>
        <v>0</v>
      </c>
      <c r="BC1047" s="161"/>
      <c r="BD1047" s="176">
        <f>IF(PMKAFAAPAYER[[#This Row],[ ]]="Payé",PMKAFAAPAYER[[#This Row],[30.04.2025]],0)</f>
        <v>0</v>
      </c>
      <c r="BE1047" s="18">
        <f t="shared" si="249"/>
        <v>0</v>
      </c>
      <c r="BF1047" s="162"/>
      <c r="BG1047" s="166">
        <f>IF(PMKAFAAPAYER[[#This Row],[ ]]="Payé",PMKAFAAPAYER[[#This Row],[07.05.2025]],0)</f>
        <v>0</v>
      </c>
      <c r="BH1047" s="161"/>
      <c r="BI1047" s="166">
        <f>IF(PMKAFAAPAYER[[#This Row],[ ]]="Payé",PMKAFAAPAYER[[#This Row],[14.05.2025]],0)</f>
        <v>0</v>
      </c>
      <c r="BJ1047" s="161"/>
      <c r="BK1047" s="166">
        <f>IF(PMKAFAAPAYER[[#This Row],[ ]]="Payé",PMKAFAAPAYER[[#This Row],[21.05.2025]],0)</f>
        <v>0</v>
      </c>
      <c r="BL1047" s="161"/>
      <c r="BM1047" s="176">
        <f>IF(PMKAFAAPAYER[[#This Row],[ ]]="Payé",PMKAFAAPAYER[[#This Row],[28.05.2025]],0)</f>
        <v>0</v>
      </c>
      <c r="BN1047" s="17">
        <f t="shared" si="250"/>
        <v>0</v>
      </c>
      <c r="BO1047" s="162"/>
      <c r="BP1047" s="166">
        <f>IF(PMKAFAAPAYER[[#This Row],[ ]]="Payé",PMKAFAAPAYER[[#This Row],[04.06.2025]],0)</f>
        <v>0</v>
      </c>
      <c r="BQ1047" s="161"/>
      <c r="BR1047" s="166">
        <f>IF(PMKAFAAPAYER[[#This Row],[ ]]="Payé",PMKAFAAPAYER[[#This Row],[11.06.2025]],0)</f>
        <v>0</v>
      </c>
      <c r="BS1047" s="161"/>
      <c r="BT1047" s="166">
        <f>IF(PMKAFAAPAYER[[#This Row],[ ]]="Payé",PMKAFAAPAYER[[#This Row],[18.06.2025]],0)</f>
        <v>0</v>
      </c>
      <c r="BU1047" s="161"/>
      <c r="BV1047" s="176">
        <f>IF(PMKAFAAPAYER[[#This Row],[ ]]="Payé",PMKAFAAPAYER[[#This Row],[25.06.2025]],0)</f>
        <v>0</v>
      </c>
      <c r="BW1047" s="18">
        <f t="shared" si="251"/>
        <v>0</v>
      </c>
      <c r="BX1047" s="162"/>
      <c r="BY1047" s="166">
        <f>IF(PMKAFAAPAYER[[#This Row],[ ]]="Payé",PMKAFAAPAYER[[#This Row],[02.07.2025]],0)</f>
        <v>0</v>
      </c>
      <c r="BZ1047" s="161"/>
      <c r="CA1047" s="166">
        <f>IF(PMKAFAAPAYER[[#This Row],[ ]]="Payé",PMKAFAAPAYER[[#This Row],[09.07.2025]],0)</f>
        <v>0</v>
      </c>
      <c r="CB1047" s="161"/>
      <c r="CC1047" s="166">
        <f>IF(PMKAFAAPAYER[[#This Row],[ ]]="Payé",PMKAFAAPAYER[[#This Row],[16.07.2025]],0)</f>
        <v>0</v>
      </c>
      <c r="CD1047" s="161"/>
      <c r="CE1047" s="166">
        <f>IF(PMKAFAAPAYER[[#This Row],[ ]]="Payé",PMKAFAAPAYER[[#This Row],[23.07.2025]],0)</f>
        <v>0</v>
      </c>
      <c r="CF1047" s="161"/>
      <c r="CG1047" s="176">
        <f>IF(PMKAFAAPAYER[[#This Row],[ ]]="Payé",PMKAFAAPAYER[[#This Row],[30.07.2025]],0)</f>
        <v>0</v>
      </c>
      <c r="CH1047" s="17">
        <f t="shared" si="252"/>
        <v>0</v>
      </c>
      <c r="CI1047" s="162"/>
      <c r="CJ1047" s="166">
        <f>IF(PMKAFAAPAYER[[#This Row],[ ]]="Payé",PMKAFAAPAYER[[#This Row],[06.08.2025]],0)</f>
        <v>0</v>
      </c>
      <c r="CK1047" s="161"/>
      <c r="CL1047" s="166">
        <f>IF(PMKAFAAPAYER[[#This Row],[ ]]="Payé",PMKAFAAPAYER[[#This Row],[13.08.2025]],0)</f>
        <v>0</v>
      </c>
      <c r="CM1047" s="161"/>
      <c r="CN1047" s="166">
        <f>IF(PMKAFAAPAYER[[#This Row],[ ]]="Payé",PMKAFAAPAYER[[#This Row],[20.08.2025]],0)</f>
        <v>0</v>
      </c>
      <c r="CO1047" s="161"/>
      <c r="CP1047" s="176">
        <f>IF(PMKAFAAPAYER[[#This Row],[ ]]="Payé",PMKAFAAPAYER[[#This Row],[27.08.2025]],0)</f>
        <v>0</v>
      </c>
      <c r="CQ1047" s="18">
        <f t="shared" si="253"/>
        <v>0</v>
      </c>
      <c r="CR1047" s="162"/>
      <c r="CS1047" s="166">
        <f>IF(PMKAFAAPAYER[[#This Row],[ ]]="Payé",PMKAFAAPAYER[[#This Row],[03.09.2025]],0)</f>
        <v>0</v>
      </c>
      <c r="CT1047" s="161"/>
      <c r="CU1047" s="166">
        <f>IF(PMKAFAAPAYER[[#This Row],[ ]]="Payé",PMKAFAAPAYER[[#This Row],[10.09.2025]],0)</f>
        <v>0</v>
      </c>
      <c r="CV1047" s="161"/>
      <c r="CW1047" s="166">
        <f>IF(PMKAFAAPAYER[[#This Row],[ ]]="Payé",PMKAFAAPAYER[[#This Row],[17.09.2025]],0)</f>
        <v>0</v>
      </c>
      <c r="CX1047" s="161"/>
      <c r="CY1047" s="176">
        <f>IF(PMKAFAAPAYER[[#This Row],[ ]]="Payé",PMKAFAAPAYER[[#This Row],[24.09.2025]],0)</f>
        <v>0</v>
      </c>
      <c r="CZ1047" s="17">
        <f t="shared" si="254"/>
        <v>0</v>
      </c>
      <c r="DA1047" s="162"/>
      <c r="DB1047" s="166">
        <f>IF(PMKAFAAPAYER[[#This Row],[ ]]="Payé",PMKAFAAPAYER[[#This Row],[01.10.2025]],0)</f>
        <v>0</v>
      </c>
      <c r="DC1047" s="161"/>
      <c r="DD1047" s="166">
        <f>IF(PMKAFAAPAYER[[#This Row],[ ]]="Payé",PMKAFAAPAYER[[#This Row],[08.10.2025]],0)</f>
        <v>0</v>
      </c>
      <c r="DE1047" s="161"/>
      <c r="DF1047" s="166">
        <f>IF(PMKAFAAPAYER[[#This Row],[ ]]="Payé",PMKAFAAPAYER[[#This Row],[15.10.2025]],0)</f>
        <v>0</v>
      </c>
      <c r="DG1047" s="161"/>
      <c r="DH1047" s="166">
        <f>IF(PMKAFAAPAYER[[#This Row],[ ]]="Payé",PMKAFAAPAYER[[#This Row],[22.10.2025]],0)</f>
        <v>0</v>
      </c>
      <c r="DI1047" s="161"/>
      <c r="DJ1047" s="176">
        <f>IF(PMKAFAAPAYER[[#This Row],[ ]]="Payé",PMKAFAAPAYER[[#This Row],[29.10.2025]],0)</f>
        <v>0</v>
      </c>
      <c r="DK1047" s="18">
        <f t="shared" si="255"/>
        <v>0</v>
      </c>
      <c r="DL1047" s="162"/>
      <c r="DM1047" s="166">
        <f>IF(PMKAFAAPAYER[[#This Row],[ ]]="Payé",PMKAFAAPAYER[[#This Row],[05.11.2025]],0)</f>
        <v>0</v>
      </c>
      <c r="DN1047" s="161"/>
      <c r="DO1047" s="166">
        <f>IF(PMKAFAAPAYER[[#This Row],[ ]]="Payé",PMKAFAAPAYER[[#This Row],[12.11.2025]],0)</f>
        <v>0</v>
      </c>
      <c r="DP1047" s="161"/>
      <c r="DQ1047" s="166">
        <f>IF(PMKAFAAPAYER[[#This Row],[ ]]="Payé",PMKAFAAPAYER[[#This Row],[19.11.2025]],0)</f>
        <v>0</v>
      </c>
      <c r="DR1047" s="161"/>
      <c r="DS1047" s="176">
        <f>IF(PMKAFAAPAYER[[#This Row],[ ]]="Payé",PMKAFAAPAYER[[#This Row],[26.11.2025]],0)</f>
        <v>0</v>
      </c>
      <c r="DT1047" s="17">
        <f t="shared" si="256"/>
        <v>0</v>
      </c>
      <c r="DU1047" s="162"/>
      <c r="DV1047" s="166">
        <f>IF(PMKAFAAPAYER[[#This Row],[ ]]="Payé",PMKAFAAPAYER[[#This Row],[03.12.2025]],0)</f>
        <v>0</v>
      </c>
      <c r="DW1047" s="161"/>
      <c r="DX1047" s="166">
        <f>IF(PMKAFAAPAYER[[#This Row],[ ]]="Payé",PMKAFAAPAYER[[#This Row],[10.12.2025]],0)</f>
        <v>0</v>
      </c>
      <c r="DY1047" s="161"/>
      <c r="DZ1047" s="166">
        <f>IF(PMKAFAAPAYER[[#This Row],[ ]]="Payé",PMKAFAAPAYER[[#This Row],[17.12.2025]],0)</f>
        <v>0</v>
      </c>
      <c r="EA1047" s="161"/>
      <c r="EB1047" s="166">
        <f>IF(PMKAFAAPAYER[[#This Row],[ ]]="Payé",PMKAFAAPAYER[[#This Row],[24.12.2025]],0)</f>
        <v>0</v>
      </c>
      <c r="EC1047" s="161"/>
      <c r="ED1047" s="176">
        <f>IF(PMKAFAAPAYER[[#This Row],[ ]]="Payé",PMKAFAAPAYER[[#This Row],[31.12.2025]],0)</f>
        <v>0</v>
      </c>
      <c r="EE1047" s="18">
        <f t="shared" si="257"/>
        <v>0</v>
      </c>
      <c r="EF1047" s="11">
        <f t="shared" si="258"/>
        <v>0</v>
      </c>
      <c r="EG1047" s="16">
        <f>+PMKAFAAPAYER[[#This Row],[CHF]]-PMKAFAAPAYER[[#This Row],[T2025]]</f>
        <v>0</v>
      </c>
    </row>
    <row r="1048" spans="1:137" x14ac:dyDescent="0.3">
      <c r="A1048" s="9">
        <f t="shared" si="259"/>
        <v>1043</v>
      </c>
      <c r="B1048" s="250"/>
      <c r="C1048" s="251"/>
      <c r="D1048" s="252"/>
      <c r="E1048" s="253"/>
      <c r="F1048" s="265">
        <f t="shared" si="245"/>
        <v>0</v>
      </c>
      <c r="G1048" s="254"/>
      <c r="H1048" s="257"/>
      <c r="I1048" s="256"/>
      <c r="J1048" s="14"/>
      <c r="K1048" s="14"/>
      <c r="L1048" s="14"/>
      <c r="N1048" s="15"/>
      <c r="P1048" s="258"/>
      <c r="Q1048" s="259"/>
      <c r="R1048" s="260"/>
      <c r="S1048" s="166">
        <f>IF(PMKAFAAPAYER[[#This Row],[ ]]="Payé",PMKAFAAPAYER[[#This Row],[02.01.2025]],0)</f>
        <v>0</v>
      </c>
      <c r="T1048" s="234"/>
      <c r="U1048" s="166">
        <f>IF(PMKAFAAPAYER[[#This Row],[ ]]="Payé",PMKAFAAPAYER[[#This Row],[09.01.2025]],0)</f>
        <v>0</v>
      </c>
      <c r="V1048" s="234"/>
      <c r="W1048" s="166">
        <f>IF(PMKAFAAPAYER[[#This Row],[ ]]="Payé",PMKAFAAPAYER[[#This Row],[16.01.2025]],0)</f>
        <v>0</v>
      </c>
      <c r="X1048" s="234"/>
      <c r="Y1048" s="166">
        <f>IF(PMKAFAAPAYER[[#This Row],[ ]]="Payé",PMKAFAAPAYER[[#This Row],[23.01.2025]],0)</f>
        <v>0</v>
      </c>
      <c r="Z1048" s="234"/>
      <c r="AA1048" s="176">
        <f>IF(PMKAFAAPAYER[[#This Row],[ ]]="Payé",PMKAFAAPAYER[[#This Row],[30.01.2025]],0)</f>
        <v>0</v>
      </c>
      <c r="AB1048" s="32">
        <f t="shared" si="246"/>
        <v>0</v>
      </c>
      <c r="AC1048" s="234"/>
      <c r="AD1048" s="166">
        <f>IF(PMKAFAAPAYER[[#This Row],[ ]]="Payé",PMKAFAAPAYER[[#This Row],[06.02.2025]],0)</f>
        <v>0</v>
      </c>
      <c r="AE1048" s="234"/>
      <c r="AF1048" s="166">
        <f>IF(PMKAFAAPAYER[[#This Row],[ ]]="Payé",PMKAFAAPAYER[[#This Row],[13.02.2025]],0)</f>
        <v>0</v>
      </c>
      <c r="AG1048" s="234"/>
      <c r="AH1048" s="166">
        <f>IF(PMKAFAAPAYER[[#This Row],[ ]]="Payé",PMKAFAAPAYER[[#This Row],[20.02.2025]],0)</f>
        <v>0</v>
      </c>
      <c r="AI1048" s="234"/>
      <c r="AJ1048" s="176">
        <f>IF(PMKAFAAPAYER[[#This Row],[ ]]="Payé",PMKAFAAPAYER[[#This Row],[27.02.2025]],0)</f>
        <v>0</v>
      </c>
      <c r="AK1048" s="47">
        <f t="shared" si="247"/>
        <v>0</v>
      </c>
      <c r="AL1048" s="162"/>
      <c r="AM1048" s="166">
        <f>IF(PMKAFAAPAYER[[#This Row],[ ]]="Payé",PMKAFAAPAYER[[#This Row],[05.03.2025]],0)</f>
        <v>0</v>
      </c>
      <c r="AN1048" s="161"/>
      <c r="AO1048" s="166">
        <f>IF(PMKAFAAPAYER[[#This Row],[ ]]="Payé",PMKAFAAPAYER[[#This Row],[12.03.2025]],0)</f>
        <v>0</v>
      </c>
      <c r="AP1048" s="161"/>
      <c r="AQ1048" s="166">
        <f>IF(PMKAFAAPAYER[[#This Row],[ ]]="Payé",PMKAFAAPAYER[[#This Row],[19.03.2025]],0)</f>
        <v>0</v>
      </c>
      <c r="AR1048" s="161"/>
      <c r="AS1048" s="176">
        <f>IF(PMKAFAAPAYER[[#This Row],[ ]]="Payé",PMKAFAAPAYER[[#This Row],[26.03.2025]],0)</f>
        <v>0</v>
      </c>
      <c r="AT1048" s="17">
        <f t="shared" si="248"/>
        <v>0</v>
      </c>
      <c r="AU1048" s="162"/>
      <c r="AV1048" s="166">
        <f>IF(PMKAFAAPAYER[[#This Row],[ ]]="Payé",PMKAFAAPAYER[[#This Row],[02.04.2025]],0)</f>
        <v>0</v>
      </c>
      <c r="AW1048" s="161"/>
      <c r="AX1048" s="166">
        <f>IF(PMKAFAAPAYER[[#This Row],[ ]]="Payé",PMKAFAAPAYER[[#This Row],[09.04.2025]],0)</f>
        <v>0</v>
      </c>
      <c r="AY1048" s="161"/>
      <c r="AZ1048" s="166">
        <f>IF(PMKAFAAPAYER[[#This Row],[ ]]="Payé",PMKAFAAPAYER[[#This Row],[16.04.2025]],0)</f>
        <v>0</v>
      </c>
      <c r="BA1048" s="161"/>
      <c r="BB1048" s="166">
        <f>IF(PMKAFAAPAYER[[#This Row],[ ]]="Payé",PMKAFAAPAYER[[#This Row],[23.04.2025]],0)</f>
        <v>0</v>
      </c>
      <c r="BC1048" s="161"/>
      <c r="BD1048" s="176">
        <f>IF(PMKAFAAPAYER[[#This Row],[ ]]="Payé",PMKAFAAPAYER[[#This Row],[30.04.2025]],0)</f>
        <v>0</v>
      </c>
      <c r="BE1048" s="18">
        <f t="shared" si="249"/>
        <v>0</v>
      </c>
      <c r="BF1048" s="162"/>
      <c r="BG1048" s="166">
        <f>IF(PMKAFAAPAYER[[#This Row],[ ]]="Payé",PMKAFAAPAYER[[#This Row],[07.05.2025]],0)</f>
        <v>0</v>
      </c>
      <c r="BH1048" s="161"/>
      <c r="BI1048" s="166">
        <f>IF(PMKAFAAPAYER[[#This Row],[ ]]="Payé",PMKAFAAPAYER[[#This Row],[14.05.2025]],0)</f>
        <v>0</v>
      </c>
      <c r="BJ1048" s="161"/>
      <c r="BK1048" s="166">
        <f>IF(PMKAFAAPAYER[[#This Row],[ ]]="Payé",PMKAFAAPAYER[[#This Row],[21.05.2025]],0)</f>
        <v>0</v>
      </c>
      <c r="BL1048" s="161"/>
      <c r="BM1048" s="176">
        <f>IF(PMKAFAAPAYER[[#This Row],[ ]]="Payé",PMKAFAAPAYER[[#This Row],[28.05.2025]],0)</f>
        <v>0</v>
      </c>
      <c r="BN1048" s="17">
        <f t="shared" si="250"/>
        <v>0</v>
      </c>
      <c r="BO1048" s="162"/>
      <c r="BP1048" s="166">
        <f>IF(PMKAFAAPAYER[[#This Row],[ ]]="Payé",PMKAFAAPAYER[[#This Row],[04.06.2025]],0)</f>
        <v>0</v>
      </c>
      <c r="BQ1048" s="161"/>
      <c r="BR1048" s="166">
        <f>IF(PMKAFAAPAYER[[#This Row],[ ]]="Payé",PMKAFAAPAYER[[#This Row],[11.06.2025]],0)</f>
        <v>0</v>
      </c>
      <c r="BS1048" s="161"/>
      <c r="BT1048" s="166">
        <f>IF(PMKAFAAPAYER[[#This Row],[ ]]="Payé",PMKAFAAPAYER[[#This Row],[18.06.2025]],0)</f>
        <v>0</v>
      </c>
      <c r="BU1048" s="161"/>
      <c r="BV1048" s="176">
        <f>IF(PMKAFAAPAYER[[#This Row],[ ]]="Payé",PMKAFAAPAYER[[#This Row],[25.06.2025]],0)</f>
        <v>0</v>
      </c>
      <c r="BW1048" s="18">
        <f t="shared" si="251"/>
        <v>0</v>
      </c>
      <c r="BX1048" s="162"/>
      <c r="BY1048" s="166">
        <f>IF(PMKAFAAPAYER[[#This Row],[ ]]="Payé",PMKAFAAPAYER[[#This Row],[02.07.2025]],0)</f>
        <v>0</v>
      </c>
      <c r="BZ1048" s="161"/>
      <c r="CA1048" s="166">
        <f>IF(PMKAFAAPAYER[[#This Row],[ ]]="Payé",PMKAFAAPAYER[[#This Row],[09.07.2025]],0)</f>
        <v>0</v>
      </c>
      <c r="CB1048" s="161"/>
      <c r="CC1048" s="166">
        <f>IF(PMKAFAAPAYER[[#This Row],[ ]]="Payé",PMKAFAAPAYER[[#This Row],[16.07.2025]],0)</f>
        <v>0</v>
      </c>
      <c r="CD1048" s="161"/>
      <c r="CE1048" s="166">
        <f>IF(PMKAFAAPAYER[[#This Row],[ ]]="Payé",PMKAFAAPAYER[[#This Row],[23.07.2025]],0)</f>
        <v>0</v>
      </c>
      <c r="CF1048" s="161"/>
      <c r="CG1048" s="176">
        <f>IF(PMKAFAAPAYER[[#This Row],[ ]]="Payé",PMKAFAAPAYER[[#This Row],[30.07.2025]],0)</f>
        <v>0</v>
      </c>
      <c r="CH1048" s="17">
        <f t="shared" si="252"/>
        <v>0</v>
      </c>
      <c r="CI1048" s="162"/>
      <c r="CJ1048" s="166">
        <f>IF(PMKAFAAPAYER[[#This Row],[ ]]="Payé",PMKAFAAPAYER[[#This Row],[06.08.2025]],0)</f>
        <v>0</v>
      </c>
      <c r="CK1048" s="161"/>
      <c r="CL1048" s="166">
        <f>IF(PMKAFAAPAYER[[#This Row],[ ]]="Payé",PMKAFAAPAYER[[#This Row],[13.08.2025]],0)</f>
        <v>0</v>
      </c>
      <c r="CM1048" s="161"/>
      <c r="CN1048" s="166">
        <f>IF(PMKAFAAPAYER[[#This Row],[ ]]="Payé",PMKAFAAPAYER[[#This Row],[20.08.2025]],0)</f>
        <v>0</v>
      </c>
      <c r="CO1048" s="161"/>
      <c r="CP1048" s="176">
        <f>IF(PMKAFAAPAYER[[#This Row],[ ]]="Payé",PMKAFAAPAYER[[#This Row],[27.08.2025]],0)</f>
        <v>0</v>
      </c>
      <c r="CQ1048" s="18">
        <f t="shared" si="253"/>
        <v>0</v>
      </c>
      <c r="CR1048" s="162"/>
      <c r="CS1048" s="166">
        <f>IF(PMKAFAAPAYER[[#This Row],[ ]]="Payé",PMKAFAAPAYER[[#This Row],[03.09.2025]],0)</f>
        <v>0</v>
      </c>
      <c r="CT1048" s="161"/>
      <c r="CU1048" s="166">
        <f>IF(PMKAFAAPAYER[[#This Row],[ ]]="Payé",PMKAFAAPAYER[[#This Row],[10.09.2025]],0)</f>
        <v>0</v>
      </c>
      <c r="CV1048" s="161"/>
      <c r="CW1048" s="166">
        <f>IF(PMKAFAAPAYER[[#This Row],[ ]]="Payé",PMKAFAAPAYER[[#This Row],[17.09.2025]],0)</f>
        <v>0</v>
      </c>
      <c r="CX1048" s="161"/>
      <c r="CY1048" s="176">
        <f>IF(PMKAFAAPAYER[[#This Row],[ ]]="Payé",PMKAFAAPAYER[[#This Row],[24.09.2025]],0)</f>
        <v>0</v>
      </c>
      <c r="CZ1048" s="17">
        <f t="shared" si="254"/>
        <v>0</v>
      </c>
      <c r="DA1048" s="162"/>
      <c r="DB1048" s="166">
        <f>IF(PMKAFAAPAYER[[#This Row],[ ]]="Payé",PMKAFAAPAYER[[#This Row],[01.10.2025]],0)</f>
        <v>0</v>
      </c>
      <c r="DC1048" s="161"/>
      <c r="DD1048" s="166">
        <f>IF(PMKAFAAPAYER[[#This Row],[ ]]="Payé",PMKAFAAPAYER[[#This Row],[08.10.2025]],0)</f>
        <v>0</v>
      </c>
      <c r="DE1048" s="161"/>
      <c r="DF1048" s="166">
        <f>IF(PMKAFAAPAYER[[#This Row],[ ]]="Payé",PMKAFAAPAYER[[#This Row],[15.10.2025]],0)</f>
        <v>0</v>
      </c>
      <c r="DG1048" s="161"/>
      <c r="DH1048" s="166">
        <f>IF(PMKAFAAPAYER[[#This Row],[ ]]="Payé",PMKAFAAPAYER[[#This Row],[22.10.2025]],0)</f>
        <v>0</v>
      </c>
      <c r="DI1048" s="161"/>
      <c r="DJ1048" s="176">
        <f>IF(PMKAFAAPAYER[[#This Row],[ ]]="Payé",PMKAFAAPAYER[[#This Row],[29.10.2025]],0)</f>
        <v>0</v>
      </c>
      <c r="DK1048" s="18">
        <f t="shared" si="255"/>
        <v>0</v>
      </c>
      <c r="DL1048" s="162"/>
      <c r="DM1048" s="166">
        <f>IF(PMKAFAAPAYER[[#This Row],[ ]]="Payé",PMKAFAAPAYER[[#This Row],[05.11.2025]],0)</f>
        <v>0</v>
      </c>
      <c r="DN1048" s="161"/>
      <c r="DO1048" s="166">
        <f>IF(PMKAFAAPAYER[[#This Row],[ ]]="Payé",PMKAFAAPAYER[[#This Row],[12.11.2025]],0)</f>
        <v>0</v>
      </c>
      <c r="DP1048" s="161"/>
      <c r="DQ1048" s="166">
        <f>IF(PMKAFAAPAYER[[#This Row],[ ]]="Payé",PMKAFAAPAYER[[#This Row],[19.11.2025]],0)</f>
        <v>0</v>
      </c>
      <c r="DR1048" s="161"/>
      <c r="DS1048" s="176">
        <f>IF(PMKAFAAPAYER[[#This Row],[ ]]="Payé",PMKAFAAPAYER[[#This Row],[26.11.2025]],0)</f>
        <v>0</v>
      </c>
      <c r="DT1048" s="17">
        <f t="shared" si="256"/>
        <v>0</v>
      </c>
      <c r="DU1048" s="162"/>
      <c r="DV1048" s="166">
        <f>IF(PMKAFAAPAYER[[#This Row],[ ]]="Payé",PMKAFAAPAYER[[#This Row],[03.12.2025]],0)</f>
        <v>0</v>
      </c>
      <c r="DW1048" s="161"/>
      <c r="DX1048" s="166">
        <f>IF(PMKAFAAPAYER[[#This Row],[ ]]="Payé",PMKAFAAPAYER[[#This Row],[10.12.2025]],0)</f>
        <v>0</v>
      </c>
      <c r="DY1048" s="161"/>
      <c r="DZ1048" s="166">
        <f>IF(PMKAFAAPAYER[[#This Row],[ ]]="Payé",PMKAFAAPAYER[[#This Row],[17.12.2025]],0)</f>
        <v>0</v>
      </c>
      <c r="EA1048" s="161"/>
      <c r="EB1048" s="166">
        <f>IF(PMKAFAAPAYER[[#This Row],[ ]]="Payé",PMKAFAAPAYER[[#This Row],[24.12.2025]],0)</f>
        <v>0</v>
      </c>
      <c r="EC1048" s="161"/>
      <c r="ED1048" s="176">
        <f>IF(PMKAFAAPAYER[[#This Row],[ ]]="Payé",PMKAFAAPAYER[[#This Row],[31.12.2025]],0)</f>
        <v>0</v>
      </c>
      <c r="EE1048" s="18">
        <f t="shared" si="257"/>
        <v>0</v>
      </c>
      <c r="EF1048" s="11">
        <f t="shared" si="258"/>
        <v>0</v>
      </c>
      <c r="EG1048" s="16">
        <f>+PMKAFAAPAYER[[#This Row],[CHF]]-PMKAFAAPAYER[[#This Row],[T2025]]</f>
        <v>0</v>
      </c>
    </row>
    <row r="1049" spans="1:137" x14ac:dyDescent="0.3">
      <c r="A1049" s="9">
        <f t="shared" si="259"/>
        <v>1044</v>
      </c>
      <c r="B1049" s="250"/>
      <c r="C1049" s="251"/>
      <c r="D1049" s="252"/>
      <c r="E1049" s="253"/>
      <c r="F1049" s="265">
        <f t="shared" si="245"/>
        <v>0</v>
      </c>
      <c r="G1049" s="254"/>
      <c r="H1049" s="257"/>
      <c r="I1049" s="256"/>
      <c r="J1049" s="14"/>
      <c r="K1049" s="14"/>
      <c r="L1049" s="14"/>
      <c r="N1049" s="15"/>
      <c r="P1049" s="258"/>
      <c r="Q1049" s="259"/>
      <c r="R1049" s="260"/>
      <c r="S1049" s="166">
        <f>IF(PMKAFAAPAYER[[#This Row],[ ]]="Payé",PMKAFAAPAYER[[#This Row],[02.01.2025]],0)</f>
        <v>0</v>
      </c>
      <c r="T1049" s="234"/>
      <c r="U1049" s="166">
        <f>IF(PMKAFAAPAYER[[#This Row],[ ]]="Payé",PMKAFAAPAYER[[#This Row],[09.01.2025]],0)</f>
        <v>0</v>
      </c>
      <c r="V1049" s="234"/>
      <c r="W1049" s="166">
        <f>IF(PMKAFAAPAYER[[#This Row],[ ]]="Payé",PMKAFAAPAYER[[#This Row],[16.01.2025]],0)</f>
        <v>0</v>
      </c>
      <c r="X1049" s="234"/>
      <c r="Y1049" s="166">
        <f>IF(PMKAFAAPAYER[[#This Row],[ ]]="Payé",PMKAFAAPAYER[[#This Row],[23.01.2025]],0)</f>
        <v>0</v>
      </c>
      <c r="Z1049" s="234"/>
      <c r="AA1049" s="176">
        <f>IF(PMKAFAAPAYER[[#This Row],[ ]]="Payé",PMKAFAAPAYER[[#This Row],[30.01.2025]],0)</f>
        <v>0</v>
      </c>
      <c r="AB1049" s="32">
        <f t="shared" si="246"/>
        <v>0</v>
      </c>
      <c r="AC1049" s="234"/>
      <c r="AD1049" s="166">
        <f>IF(PMKAFAAPAYER[[#This Row],[ ]]="Payé",PMKAFAAPAYER[[#This Row],[06.02.2025]],0)</f>
        <v>0</v>
      </c>
      <c r="AE1049" s="234"/>
      <c r="AF1049" s="166">
        <f>IF(PMKAFAAPAYER[[#This Row],[ ]]="Payé",PMKAFAAPAYER[[#This Row],[13.02.2025]],0)</f>
        <v>0</v>
      </c>
      <c r="AG1049" s="234"/>
      <c r="AH1049" s="166">
        <f>IF(PMKAFAAPAYER[[#This Row],[ ]]="Payé",PMKAFAAPAYER[[#This Row],[20.02.2025]],0)</f>
        <v>0</v>
      </c>
      <c r="AI1049" s="234"/>
      <c r="AJ1049" s="176">
        <f>IF(PMKAFAAPAYER[[#This Row],[ ]]="Payé",PMKAFAAPAYER[[#This Row],[27.02.2025]],0)</f>
        <v>0</v>
      </c>
      <c r="AK1049" s="47">
        <f t="shared" si="247"/>
        <v>0</v>
      </c>
      <c r="AL1049" s="162"/>
      <c r="AM1049" s="166">
        <f>IF(PMKAFAAPAYER[[#This Row],[ ]]="Payé",PMKAFAAPAYER[[#This Row],[05.03.2025]],0)</f>
        <v>0</v>
      </c>
      <c r="AN1049" s="161"/>
      <c r="AO1049" s="166">
        <f>IF(PMKAFAAPAYER[[#This Row],[ ]]="Payé",PMKAFAAPAYER[[#This Row],[12.03.2025]],0)</f>
        <v>0</v>
      </c>
      <c r="AP1049" s="161"/>
      <c r="AQ1049" s="166">
        <f>IF(PMKAFAAPAYER[[#This Row],[ ]]="Payé",PMKAFAAPAYER[[#This Row],[19.03.2025]],0)</f>
        <v>0</v>
      </c>
      <c r="AR1049" s="161"/>
      <c r="AS1049" s="176">
        <f>IF(PMKAFAAPAYER[[#This Row],[ ]]="Payé",PMKAFAAPAYER[[#This Row],[26.03.2025]],0)</f>
        <v>0</v>
      </c>
      <c r="AT1049" s="17">
        <f t="shared" si="248"/>
        <v>0</v>
      </c>
      <c r="AU1049" s="162"/>
      <c r="AV1049" s="166">
        <f>IF(PMKAFAAPAYER[[#This Row],[ ]]="Payé",PMKAFAAPAYER[[#This Row],[02.04.2025]],0)</f>
        <v>0</v>
      </c>
      <c r="AW1049" s="161"/>
      <c r="AX1049" s="166">
        <f>IF(PMKAFAAPAYER[[#This Row],[ ]]="Payé",PMKAFAAPAYER[[#This Row],[09.04.2025]],0)</f>
        <v>0</v>
      </c>
      <c r="AY1049" s="161"/>
      <c r="AZ1049" s="166">
        <f>IF(PMKAFAAPAYER[[#This Row],[ ]]="Payé",PMKAFAAPAYER[[#This Row],[16.04.2025]],0)</f>
        <v>0</v>
      </c>
      <c r="BA1049" s="161"/>
      <c r="BB1049" s="166">
        <f>IF(PMKAFAAPAYER[[#This Row],[ ]]="Payé",PMKAFAAPAYER[[#This Row],[23.04.2025]],0)</f>
        <v>0</v>
      </c>
      <c r="BC1049" s="161"/>
      <c r="BD1049" s="176">
        <f>IF(PMKAFAAPAYER[[#This Row],[ ]]="Payé",PMKAFAAPAYER[[#This Row],[30.04.2025]],0)</f>
        <v>0</v>
      </c>
      <c r="BE1049" s="18">
        <f t="shared" si="249"/>
        <v>0</v>
      </c>
      <c r="BF1049" s="162"/>
      <c r="BG1049" s="166">
        <f>IF(PMKAFAAPAYER[[#This Row],[ ]]="Payé",PMKAFAAPAYER[[#This Row],[07.05.2025]],0)</f>
        <v>0</v>
      </c>
      <c r="BH1049" s="161"/>
      <c r="BI1049" s="166">
        <f>IF(PMKAFAAPAYER[[#This Row],[ ]]="Payé",PMKAFAAPAYER[[#This Row],[14.05.2025]],0)</f>
        <v>0</v>
      </c>
      <c r="BJ1049" s="161"/>
      <c r="BK1049" s="166">
        <f>IF(PMKAFAAPAYER[[#This Row],[ ]]="Payé",PMKAFAAPAYER[[#This Row],[21.05.2025]],0)</f>
        <v>0</v>
      </c>
      <c r="BL1049" s="161"/>
      <c r="BM1049" s="176">
        <f>IF(PMKAFAAPAYER[[#This Row],[ ]]="Payé",PMKAFAAPAYER[[#This Row],[28.05.2025]],0)</f>
        <v>0</v>
      </c>
      <c r="BN1049" s="17">
        <f t="shared" si="250"/>
        <v>0</v>
      </c>
      <c r="BO1049" s="162"/>
      <c r="BP1049" s="166">
        <f>IF(PMKAFAAPAYER[[#This Row],[ ]]="Payé",PMKAFAAPAYER[[#This Row],[04.06.2025]],0)</f>
        <v>0</v>
      </c>
      <c r="BQ1049" s="161"/>
      <c r="BR1049" s="166">
        <f>IF(PMKAFAAPAYER[[#This Row],[ ]]="Payé",PMKAFAAPAYER[[#This Row],[11.06.2025]],0)</f>
        <v>0</v>
      </c>
      <c r="BS1049" s="161"/>
      <c r="BT1049" s="166">
        <f>IF(PMKAFAAPAYER[[#This Row],[ ]]="Payé",PMKAFAAPAYER[[#This Row],[18.06.2025]],0)</f>
        <v>0</v>
      </c>
      <c r="BU1049" s="161"/>
      <c r="BV1049" s="176">
        <f>IF(PMKAFAAPAYER[[#This Row],[ ]]="Payé",PMKAFAAPAYER[[#This Row],[25.06.2025]],0)</f>
        <v>0</v>
      </c>
      <c r="BW1049" s="18">
        <f t="shared" si="251"/>
        <v>0</v>
      </c>
      <c r="BX1049" s="162"/>
      <c r="BY1049" s="166">
        <f>IF(PMKAFAAPAYER[[#This Row],[ ]]="Payé",PMKAFAAPAYER[[#This Row],[02.07.2025]],0)</f>
        <v>0</v>
      </c>
      <c r="BZ1049" s="161"/>
      <c r="CA1049" s="166">
        <f>IF(PMKAFAAPAYER[[#This Row],[ ]]="Payé",PMKAFAAPAYER[[#This Row],[09.07.2025]],0)</f>
        <v>0</v>
      </c>
      <c r="CB1049" s="161"/>
      <c r="CC1049" s="166">
        <f>IF(PMKAFAAPAYER[[#This Row],[ ]]="Payé",PMKAFAAPAYER[[#This Row],[16.07.2025]],0)</f>
        <v>0</v>
      </c>
      <c r="CD1049" s="161"/>
      <c r="CE1049" s="166">
        <f>IF(PMKAFAAPAYER[[#This Row],[ ]]="Payé",PMKAFAAPAYER[[#This Row],[23.07.2025]],0)</f>
        <v>0</v>
      </c>
      <c r="CF1049" s="161"/>
      <c r="CG1049" s="176">
        <f>IF(PMKAFAAPAYER[[#This Row],[ ]]="Payé",PMKAFAAPAYER[[#This Row],[30.07.2025]],0)</f>
        <v>0</v>
      </c>
      <c r="CH1049" s="17">
        <f t="shared" si="252"/>
        <v>0</v>
      </c>
      <c r="CI1049" s="162"/>
      <c r="CJ1049" s="166">
        <f>IF(PMKAFAAPAYER[[#This Row],[ ]]="Payé",PMKAFAAPAYER[[#This Row],[06.08.2025]],0)</f>
        <v>0</v>
      </c>
      <c r="CK1049" s="161"/>
      <c r="CL1049" s="166">
        <f>IF(PMKAFAAPAYER[[#This Row],[ ]]="Payé",PMKAFAAPAYER[[#This Row],[13.08.2025]],0)</f>
        <v>0</v>
      </c>
      <c r="CM1049" s="161"/>
      <c r="CN1049" s="166">
        <f>IF(PMKAFAAPAYER[[#This Row],[ ]]="Payé",PMKAFAAPAYER[[#This Row],[20.08.2025]],0)</f>
        <v>0</v>
      </c>
      <c r="CO1049" s="161"/>
      <c r="CP1049" s="176">
        <f>IF(PMKAFAAPAYER[[#This Row],[ ]]="Payé",PMKAFAAPAYER[[#This Row],[27.08.2025]],0)</f>
        <v>0</v>
      </c>
      <c r="CQ1049" s="18">
        <f t="shared" si="253"/>
        <v>0</v>
      </c>
      <c r="CR1049" s="162"/>
      <c r="CS1049" s="166">
        <f>IF(PMKAFAAPAYER[[#This Row],[ ]]="Payé",PMKAFAAPAYER[[#This Row],[03.09.2025]],0)</f>
        <v>0</v>
      </c>
      <c r="CT1049" s="161"/>
      <c r="CU1049" s="166">
        <f>IF(PMKAFAAPAYER[[#This Row],[ ]]="Payé",PMKAFAAPAYER[[#This Row],[10.09.2025]],0)</f>
        <v>0</v>
      </c>
      <c r="CV1049" s="161"/>
      <c r="CW1049" s="166">
        <f>IF(PMKAFAAPAYER[[#This Row],[ ]]="Payé",PMKAFAAPAYER[[#This Row],[17.09.2025]],0)</f>
        <v>0</v>
      </c>
      <c r="CX1049" s="161"/>
      <c r="CY1049" s="176">
        <f>IF(PMKAFAAPAYER[[#This Row],[ ]]="Payé",PMKAFAAPAYER[[#This Row],[24.09.2025]],0)</f>
        <v>0</v>
      </c>
      <c r="CZ1049" s="17">
        <f t="shared" si="254"/>
        <v>0</v>
      </c>
      <c r="DA1049" s="162"/>
      <c r="DB1049" s="166">
        <f>IF(PMKAFAAPAYER[[#This Row],[ ]]="Payé",PMKAFAAPAYER[[#This Row],[01.10.2025]],0)</f>
        <v>0</v>
      </c>
      <c r="DC1049" s="161"/>
      <c r="DD1049" s="166">
        <f>IF(PMKAFAAPAYER[[#This Row],[ ]]="Payé",PMKAFAAPAYER[[#This Row],[08.10.2025]],0)</f>
        <v>0</v>
      </c>
      <c r="DE1049" s="161"/>
      <c r="DF1049" s="166">
        <f>IF(PMKAFAAPAYER[[#This Row],[ ]]="Payé",PMKAFAAPAYER[[#This Row],[15.10.2025]],0)</f>
        <v>0</v>
      </c>
      <c r="DG1049" s="161"/>
      <c r="DH1049" s="166">
        <f>IF(PMKAFAAPAYER[[#This Row],[ ]]="Payé",PMKAFAAPAYER[[#This Row],[22.10.2025]],0)</f>
        <v>0</v>
      </c>
      <c r="DI1049" s="161"/>
      <c r="DJ1049" s="176">
        <f>IF(PMKAFAAPAYER[[#This Row],[ ]]="Payé",PMKAFAAPAYER[[#This Row],[29.10.2025]],0)</f>
        <v>0</v>
      </c>
      <c r="DK1049" s="18">
        <f t="shared" si="255"/>
        <v>0</v>
      </c>
      <c r="DL1049" s="162"/>
      <c r="DM1049" s="166">
        <f>IF(PMKAFAAPAYER[[#This Row],[ ]]="Payé",PMKAFAAPAYER[[#This Row],[05.11.2025]],0)</f>
        <v>0</v>
      </c>
      <c r="DN1049" s="161"/>
      <c r="DO1049" s="166">
        <f>IF(PMKAFAAPAYER[[#This Row],[ ]]="Payé",PMKAFAAPAYER[[#This Row],[12.11.2025]],0)</f>
        <v>0</v>
      </c>
      <c r="DP1049" s="161"/>
      <c r="DQ1049" s="166">
        <f>IF(PMKAFAAPAYER[[#This Row],[ ]]="Payé",PMKAFAAPAYER[[#This Row],[19.11.2025]],0)</f>
        <v>0</v>
      </c>
      <c r="DR1049" s="161"/>
      <c r="DS1049" s="176">
        <f>IF(PMKAFAAPAYER[[#This Row],[ ]]="Payé",PMKAFAAPAYER[[#This Row],[26.11.2025]],0)</f>
        <v>0</v>
      </c>
      <c r="DT1049" s="17">
        <f t="shared" si="256"/>
        <v>0</v>
      </c>
      <c r="DU1049" s="162"/>
      <c r="DV1049" s="166">
        <f>IF(PMKAFAAPAYER[[#This Row],[ ]]="Payé",PMKAFAAPAYER[[#This Row],[03.12.2025]],0)</f>
        <v>0</v>
      </c>
      <c r="DW1049" s="161"/>
      <c r="DX1049" s="166">
        <f>IF(PMKAFAAPAYER[[#This Row],[ ]]="Payé",PMKAFAAPAYER[[#This Row],[10.12.2025]],0)</f>
        <v>0</v>
      </c>
      <c r="DY1049" s="161"/>
      <c r="DZ1049" s="166">
        <f>IF(PMKAFAAPAYER[[#This Row],[ ]]="Payé",PMKAFAAPAYER[[#This Row],[17.12.2025]],0)</f>
        <v>0</v>
      </c>
      <c r="EA1049" s="161"/>
      <c r="EB1049" s="166">
        <f>IF(PMKAFAAPAYER[[#This Row],[ ]]="Payé",PMKAFAAPAYER[[#This Row],[24.12.2025]],0)</f>
        <v>0</v>
      </c>
      <c r="EC1049" s="161"/>
      <c r="ED1049" s="176">
        <f>IF(PMKAFAAPAYER[[#This Row],[ ]]="Payé",PMKAFAAPAYER[[#This Row],[31.12.2025]],0)</f>
        <v>0</v>
      </c>
      <c r="EE1049" s="18">
        <f t="shared" si="257"/>
        <v>0</v>
      </c>
      <c r="EF1049" s="11">
        <f t="shared" si="258"/>
        <v>0</v>
      </c>
      <c r="EG1049" s="16">
        <f>+PMKAFAAPAYER[[#This Row],[CHF]]-PMKAFAAPAYER[[#This Row],[T2025]]</f>
        <v>0</v>
      </c>
    </row>
    <row r="1050" spans="1:137" x14ac:dyDescent="0.3">
      <c r="A1050" s="9">
        <f t="shared" si="259"/>
        <v>1045</v>
      </c>
      <c r="B1050" s="250"/>
      <c r="C1050" s="251"/>
      <c r="D1050" s="252"/>
      <c r="E1050" s="253"/>
      <c r="F1050" s="265">
        <f t="shared" si="245"/>
        <v>0</v>
      </c>
      <c r="G1050" s="254"/>
      <c r="H1050" s="257"/>
      <c r="I1050" s="256"/>
      <c r="J1050" s="14"/>
      <c r="K1050" s="14"/>
      <c r="L1050" s="14"/>
      <c r="N1050" s="15"/>
      <c r="P1050" s="258"/>
      <c r="Q1050" s="259"/>
      <c r="R1050" s="260"/>
      <c r="S1050" s="166">
        <f>IF(PMKAFAAPAYER[[#This Row],[ ]]="Payé",PMKAFAAPAYER[[#This Row],[02.01.2025]],0)</f>
        <v>0</v>
      </c>
      <c r="T1050" s="234"/>
      <c r="U1050" s="166">
        <f>IF(PMKAFAAPAYER[[#This Row],[ ]]="Payé",PMKAFAAPAYER[[#This Row],[09.01.2025]],0)</f>
        <v>0</v>
      </c>
      <c r="V1050" s="234"/>
      <c r="W1050" s="166">
        <f>IF(PMKAFAAPAYER[[#This Row],[ ]]="Payé",PMKAFAAPAYER[[#This Row],[16.01.2025]],0)</f>
        <v>0</v>
      </c>
      <c r="X1050" s="234"/>
      <c r="Y1050" s="166">
        <f>IF(PMKAFAAPAYER[[#This Row],[ ]]="Payé",PMKAFAAPAYER[[#This Row],[23.01.2025]],0)</f>
        <v>0</v>
      </c>
      <c r="Z1050" s="234"/>
      <c r="AA1050" s="176">
        <f>IF(PMKAFAAPAYER[[#This Row],[ ]]="Payé",PMKAFAAPAYER[[#This Row],[30.01.2025]],0)</f>
        <v>0</v>
      </c>
      <c r="AB1050" s="32">
        <f t="shared" si="246"/>
        <v>0</v>
      </c>
      <c r="AC1050" s="234"/>
      <c r="AD1050" s="166">
        <f>IF(PMKAFAAPAYER[[#This Row],[ ]]="Payé",PMKAFAAPAYER[[#This Row],[06.02.2025]],0)</f>
        <v>0</v>
      </c>
      <c r="AE1050" s="234"/>
      <c r="AF1050" s="166">
        <f>IF(PMKAFAAPAYER[[#This Row],[ ]]="Payé",PMKAFAAPAYER[[#This Row],[13.02.2025]],0)</f>
        <v>0</v>
      </c>
      <c r="AG1050" s="234"/>
      <c r="AH1050" s="166">
        <f>IF(PMKAFAAPAYER[[#This Row],[ ]]="Payé",PMKAFAAPAYER[[#This Row],[20.02.2025]],0)</f>
        <v>0</v>
      </c>
      <c r="AI1050" s="234"/>
      <c r="AJ1050" s="176">
        <f>IF(PMKAFAAPAYER[[#This Row],[ ]]="Payé",PMKAFAAPAYER[[#This Row],[27.02.2025]],0)</f>
        <v>0</v>
      </c>
      <c r="AK1050" s="47">
        <f t="shared" si="247"/>
        <v>0</v>
      </c>
      <c r="AL1050" s="162"/>
      <c r="AM1050" s="166">
        <f>IF(PMKAFAAPAYER[[#This Row],[ ]]="Payé",PMKAFAAPAYER[[#This Row],[05.03.2025]],0)</f>
        <v>0</v>
      </c>
      <c r="AN1050" s="161"/>
      <c r="AO1050" s="166">
        <f>IF(PMKAFAAPAYER[[#This Row],[ ]]="Payé",PMKAFAAPAYER[[#This Row],[12.03.2025]],0)</f>
        <v>0</v>
      </c>
      <c r="AP1050" s="161"/>
      <c r="AQ1050" s="166">
        <f>IF(PMKAFAAPAYER[[#This Row],[ ]]="Payé",PMKAFAAPAYER[[#This Row],[19.03.2025]],0)</f>
        <v>0</v>
      </c>
      <c r="AR1050" s="161"/>
      <c r="AS1050" s="176">
        <f>IF(PMKAFAAPAYER[[#This Row],[ ]]="Payé",PMKAFAAPAYER[[#This Row],[26.03.2025]],0)</f>
        <v>0</v>
      </c>
      <c r="AT1050" s="17">
        <f t="shared" si="248"/>
        <v>0</v>
      </c>
      <c r="AU1050" s="162"/>
      <c r="AV1050" s="166">
        <f>IF(PMKAFAAPAYER[[#This Row],[ ]]="Payé",PMKAFAAPAYER[[#This Row],[02.04.2025]],0)</f>
        <v>0</v>
      </c>
      <c r="AW1050" s="161"/>
      <c r="AX1050" s="166">
        <f>IF(PMKAFAAPAYER[[#This Row],[ ]]="Payé",PMKAFAAPAYER[[#This Row],[09.04.2025]],0)</f>
        <v>0</v>
      </c>
      <c r="AY1050" s="161"/>
      <c r="AZ1050" s="166">
        <f>IF(PMKAFAAPAYER[[#This Row],[ ]]="Payé",PMKAFAAPAYER[[#This Row],[16.04.2025]],0)</f>
        <v>0</v>
      </c>
      <c r="BA1050" s="161"/>
      <c r="BB1050" s="166">
        <f>IF(PMKAFAAPAYER[[#This Row],[ ]]="Payé",PMKAFAAPAYER[[#This Row],[23.04.2025]],0)</f>
        <v>0</v>
      </c>
      <c r="BC1050" s="161"/>
      <c r="BD1050" s="176">
        <f>IF(PMKAFAAPAYER[[#This Row],[ ]]="Payé",PMKAFAAPAYER[[#This Row],[30.04.2025]],0)</f>
        <v>0</v>
      </c>
      <c r="BE1050" s="18">
        <f t="shared" si="249"/>
        <v>0</v>
      </c>
      <c r="BF1050" s="162"/>
      <c r="BG1050" s="166">
        <f>IF(PMKAFAAPAYER[[#This Row],[ ]]="Payé",PMKAFAAPAYER[[#This Row],[07.05.2025]],0)</f>
        <v>0</v>
      </c>
      <c r="BH1050" s="161"/>
      <c r="BI1050" s="166">
        <f>IF(PMKAFAAPAYER[[#This Row],[ ]]="Payé",PMKAFAAPAYER[[#This Row],[14.05.2025]],0)</f>
        <v>0</v>
      </c>
      <c r="BJ1050" s="161"/>
      <c r="BK1050" s="166">
        <f>IF(PMKAFAAPAYER[[#This Row],[ ]]="Payé",PMKAFAAPAYER[[#This Row],[21.05.2025]],0)</f>
        <v>0</v>
      </c>
      <c r="BL1050" s="161"/>
      <c r="BM1050" s="176">
        <f>IF(PMKAFAAPAYER[[#This Row],[ ]]="Payé",PMKAFAAPAYER[[#This Row],[28.05.2025]],0)</f>
        <v>0</v>
      </c>
      <c r="BN1050" s="17">
        <f t="shared" si="250"/>
        <v>0</v>
      </c>
      <c r="BO1050" s="162"/>
      <c r="BP1050" s="166">
        <f>IF(PMKAFAAPAYER[[#This Row],[ ]]="Payé",PMKAFAAPAYER[[#This Row],[04.06.2025]],0)</f>
        <v>0</v>
      </c>
      <c r="BQ1050" s="161"/>
      <c r="BR1050" s="166">
        <f>IF(PMKAFAAPAYER[[#This Row],[ ]]="Payé",PMKAFAAPAYER[[#This Row],[11.06.2025]],0)</f>
        <v>0</v>
      </c>
      <c r="BS1050" s="161"/>
      <c r="BT1050" s="166">
        <f>IF(PMKAFAAPAYER[[#This Row],[ ]]="Payé",PMKAFAAPAYER[[#This Row],[18.06.2025]],0)</f>
        <v>0</v>
      </c>
      <c r="BU1050" s="161"/>
      <c r="BV1050" s="176">
        <f>IF(PMKAFAAPAYER[[#This Row],[ ]]="Payé",PMKAFAAPAYER[[#This Row],[25.06.2025]],0)</f>
        <v>0</v>
      </c>
      <c r="BW1050" s="18">
        <f t="shared" si="251"/>
        <v>0</v>
      </c>
      <c r="BX1050" s="162"/>
      <c r="BY1050" s="166">
        <f>IF(PMKAFAAPAYER[[#This Row],[ ]]="Payé",PMKAFAAPAYER[[#This Row],[02.07.2025]],0)</f>
        <v>0</v>
      </c>
      <c r="BZ1050" s="161"/>
      <c r="CA1050" s="166">
        <f>IF(PMKAFAAPAYER[[#This Row],[ ]]="Payé",PMKAFAAPAYER[[#This Row],[09.07.2025]],0)</f>
        <v>0</v>
      </c>
      <c r="CB1050" s="161"/>
      <c r="CC1050" s="166">
        <f>IF(PMKAFAAPAYER[[#This Row],[ ]]="Payé",PMKAFAAPAYER[[#This Row],[16.07.2025]],0)</f>
        <v>0</v>
      </c>
      <c r="CD1050" s="161"/>
      <c r="CE1050" s="166">
        <f>IF(PMKAFAAPAYER[[#This Row],[ ]]="Payé",PMKAFAAPAYER[[#This Row],[23.07.2025]],0)</f>
        <v>0</v>
      </c>
      <c r="CF1050" s="161"/>
      <c r="CG1050" s="176">
        <f>IF(PMKAFAAPAYER[[#This Row],[ ]]="Payé",PMKAFAAPAYER[[#This Row],[30.07.2025]],0)</f>
        <v>0</v>
      </c>
      <c r="CH1050" s="17">
        <f t="shared" si="252"/>
        <v>0</v>
      </c>
      <c r="CI1050" s="162"/>
      <c r="CJ1050" s="166">
        <f>IF(PMKAFAAPAYER[[#This Row],[ ]]="Payé",PMKAFAAPAYER[[#This Row],[06.08.2025]],0)</f>
        <v>0</v>
      </c>
      <c r="CK1050" s="161"/>
      <c r="CL1050" s="166">
        <f>IF(PMKAFAAPAYER[[#This Row],[ ]]="Payé",PMKAFAAPAYER[[#This Row],[13.08.2025]],0)</f>
        <v>0</v>
      </c>
      <c r="CM1050" s="161"/>
      <c r="CN1050" s="166">
        <f>IF(PMKAFAAPAYER[[#This Row],[ ]]="Payé",PMKAFAAPAYER[[#This Row],[20.08.2025]],0)</f>
        <v>0</v>
      </c>
      <c r="CO1050" s="161"/>
      <c r="CP1050" s="176">
        <f>IF(PMKAFAAPAYER[[#This Row],[ ]]="Payé",PMKAFAAPAYER[[#This Row],[27.08.2025]],0)</f>
        <v>0</v>
      </c>
      <c r="CQ1050" s="18">
        <f t="shared" si="253"/>
        <v>0</v>
      </c>
      <c r="CR1050" s="162"/>
      <c r="CS1050" s="166">
        <f>IF(PMKAFAAPAYER[[#This Row],[ ]]="Payé",PMKAFAAPAYER[[#This Row],[03.09.2025]],0)</f>
        <v>0</v>
      </c>
      <c r="CT1050" s="161"/>
      <c r="CU1050" s="166">
        <f>IF(PMKAFAAPAYER[[#This Row],[ ]]="Payé",PMKAFAAPAYER[[#This Row],[10.09.2025]],0)</f>
        <v>0</v>
      </c>
      <c r="CV1050" s="161"/>
      <c r="CW1050" s="166">
        <f>IF(PMKAFAAPAYER[[#This Row],[ ]]="Payé",PMKAFAAPAYER[[#This Row],[17.09.2025]],0)</f>
        <v>0</v>
      </c>
      <c r="CX1050" s="161"/>
      <c r="CY1050" s="176">
        <f>IF(PMKAFAAPAYER[[#This Row],[ ]]="Payé",PMKAFAAPAYER[[#This Row],[24.09.2025]],0)</f>
        <v>0</v>
      </c>
      <c r="CZ1050" s="17">
        <f t="shared" si="254"/>
        <v>0</v>
      </c>
      <c r="DA1050" s="162"/>
      <c r="DB1050" s="166">
        <f>IF(PMKAFAAPAYER[[#This Row],[ ]]="Payé",PMKAFAAPAYER[[#This Row],[01.10.2025]],0)</f>
        <v>0</v>
      </c>
      <c r="DC1050" s="161"/>
      <c r="DD1050" s="166">
        <f>IF(PMKAFAAPAYER[[#This Row],[ ]]="Payé",PMKAFAAPAYER[[#This Row],[08.10.2025]],0)</f>
        <v>0</v>
      </c>
      <c r="DE1050" s="161"/>
      <c r="DF1050" s="166">
        <f>IF(PMKAFAAPAYER[[#This Row],[ ]]="Payé",PMKAFAAPAYER[[#This Row],[15.10.2025]],0)</f>
        <v>0</v>
      </c>
      <c r="DG1050" s="161"/>
      <c r="DH1050" s="166">
        <f>IF(PMKAFAAPAYER[[#This Row],[ ]]="Payé",PMKAFAAPAYER[[#This Row],[22.10.2025]],0)</f>
        <v>0</v>
      </c>
      <c r="DI1050" s="161"/>
      <c r="DJ1050" s="176">
        <f>IF(PMKAFAAPAYER[[#This Row],[ ]]="Payé",PMKAFAAPAYER[[#This Row],[29.10.2025]],0)</f>
        <v>0</v>
      </c>
      <c r="DK1050" s="18">
        <f t="shared" si="255"/>
        <v>0</v>
      </c>
      <c r="DL1050" s="162"/>
      <c r="DM1050" s="166">
        <f>IF(PMKAFAAPAYER[[#This Row],[ ]]="Payé",PMKAFAAPAYER[[#This Row],[05.11.2025]],0)</f>
        <v>0</v>
      </c>
      <c r="DN1050" s="161"/>
      <c r="DO1050" s="166">
        <f>IF(PMKAFAAPAYER[[#This Row],[ ]]="Payé",PMKAFAAPAYER[[#This Row],[12.11.2025]],0)</f>
        <v>0</v>
      </c>
      <c r="DP1050" s="161"/>
      <c r="DQ1050" s="166">
        <f>IF(PMKAFAAPAYER[[#This Row],[ ]]="Payé",PMKAFAAPAYER[[#This Row],[19.11.2025]],0)</f>
        <v>0</v>
      </c>
      <c r="DR1050" s="161"/>
      <c r="DS1050" s="176">
        <f>IF(PMKAFAAPAYER[[#This Row],[ ]]="Payé",PMKAFAAPAYER[[#This Row],[26.11.2025]],0)</f>
        <v>0</v>
      </c>
      <c r="DT1050" s="17">
        <f t="shared" si="256"/>
        <v>0</v>
      </c>
      <c r="DU1050" s="162"/>
      <c r="DV1050" s="166">
        <f>IF(PMKAFAAPAYER[[#This Row],[ ]]="Payé",PMKAFAAPAYER[[#This Row],[03.12.2025]],0)</f>
        <v>0</v>
      </c>
      <c r="DW1050" s="161"/>
      <c r="DX1050" s="166">
        <f>IF(PMKAFAAPAYER[[#This Row],[ ]]="Payé",PMKAFAAPAYER[[#This Row],[10.12.2025]],0)</f>
        <v>0</v>
      </c>
      <c r="DY1050" s="161"/>
      <c r="DZ1050" s="166">
        <f>IF(PMKAFAAPAYER[[#This Row],[ ]]="Payé",PMKAFAAPAYER[[#This Row],[17.12.2025]],0)</f>
        <v>0</v>
      </c>
      <c r="EA1050" s="161"/>
      <c r="EB1050" s="166">
        <f>IF(PMKAFAAPAYER[[#This Row],[ ]]="Payé",PMKAFAAPAYER[[#This Row],[24.12.2025]],0)</f>
        <v>0</v>
      </c>
      <c r="EC1050" s="161"/>
      <c r="ED1050" s="176">
        <f>IF(PMKAFAAPAYER[[#This Row],[ ]]="Payé",PMKAFAAPAYER[[#This Row],[31.12.2025]],0)</f>
        <v>0</v>
      </c>
      <c r="EE1050" s="18">
        <f t="shared" si="257"/>
        <v>0</v>
      </c>
      <c r="EF1050" s="11">
        <f t="shared" si="258"/>
        <v>0</v>
      </c>
      <c r="EG1050" s="16">
        <f>+PMKAFAAPAYER[[#This Row],[CHF]]-PMKAFAAPAYER[[#This Row],[T2025]]</f>
        <v>0</v>
      </c>
    </row>
    <row r="1051" spans="1:137" x14ac:dyDescent="0.3">
      <c r="A1051" s="9">
        <f t="shared" si="259"/>
        <v>1046</v>
      </c>
      <c r="B1051" s="250"/>
      <c r="C1051" s="251"/>
      <c r="D1051" s="252"/>
      <c r="E1051" s="253"/>
      <c r="F1051" s="265">
        <f t="shared" si="245"/>
        <v>0</v>
      </c>
      <c r="G1051" s="254"/>
      <c r="H1051" s="257"/>
      <c r="I1051" s="256"/>
      <c r="J1051" s="14"/>
      <c r="K1051" s="14"/>
      <c r="L1051" s="14"/>
      <c r="N1051" s="15"/>
      <c r="P1051" s="258"/>
      <c r="Q1051" s="259"/>
      <c r="R1051" s="260"/>
      <c r="S1051" s="166">
        <f>IF(PMKAFAAPAYER[[#This Row],[ ]]="Payé",PMKAFAAPAYER[[#This Row],[02.01.2025]],0)</f>
        <v>0</v>
      </c>
      <c r="T1051" s="234"/>
      <c r="U1051" s="166">
        <f>IF(PMKAFAAPAYER[[#This Row],[ ]]="Payé",PMKAFAAPAYER[[#This Row],[09.01.2025]],0)</f>
        <v>0</v>
      </c>
      <c r="V1051" s="234"/>
      <c r="W1051" s="166">
        <f>IF(PMKAFAAPAYER[[#This Row],[ ]]="Payé",PMKAFAAPAYER[[#This Row],[16.01.2025]],0)</f>
        <v>0</v>
      </c>
      <c r="X1051" s="234"/>
      <c r="Y1051" s="166">
        <f>IF(PMKAFAAPAYER[[#This Row],[ ]]="Payé",PMKAFAAPAYER[[#This Row],[23.01.2025]],0)</f>
        <v>0</v>
      </c>
      <c r="Z1051" s="234"/>
      <c r="AA1051" s="176">
        <f>IF(PMKAFAAPAYER[[#This Row],[ ]]="Payé",PMKAFAAPAYER[[#This Row],[30.01.2025]],0)</f>
        <v>0</v>
      </c>
      <c r="AB1051" s="32">
        <f t="shared" si="246"/>
        <v>0</v>
      </c>
      <c r="AC1051" s="234"/>
      <c r="AD1051" s="166">
        <f>IF(PMKAFAAPAYER[[#This Row],[ ]]="Payé",PMKAFAAPAYER[[#This Row],[06.02.2025]],0)</f>
        <v>0</v>
      </c>
      <c r="AE1051" s="234"/>
      <c r="AF1051" s="166">
        <f>IF(PMKAFAAPAYER[[#This Row],[ ]]="Payé",PMKAFAAPAYER[[#This Row],[13.02.2025]],0)</f>
        <v>0</v>
      </c>
      <c r="AG1051" s="234"/>
      <c r="AH1051" s="166">
        <f>IF(PMKAFAAPAYER[[#This Row],[ ]]="Payé",PMKAFAAPAYER[[#This Row],[20.02.2025]],0)</f>
        <v>0</v>
      </c>
      <c r="AI1051" s="234"/>
      <c r="AJ1051" s="176">
        <f>IF(PMKAFAAPAYER[[#This Row],[ ]]="Payé",PMKAFAAPAYER[[#This Row],[27.02.2025]],0)</f>
        <v>0</v>
      </c>
      <c r="AK1051" s="47">
        <f t="shared" si="247"/>
        <v>0</v>
      </c>
      <c r="AL1051" s="162"/>
      <c r="AM1051" s="166">
        <f>IF(PMKAFAAPAYER[[#This Row],[ ]]="Payé",PMKAFAAPAYER[[#This Row],[05.03.2025]],0)</f>
        <v>0</v>
      </c>
      <c r="AN1051" s="161"/>
      <c r="AO1051" s="166">
        <f>IF(PMKAFAAPAYER[[#This Row],[ ]]="Payé",PMKAFAAPAYER[[#This Row],[12.03.2025]],0)</f>
        <v>0</v>
      </c>
      <c r="AP1051" s="161"/>
      <c r="AQ1051" s="166">
        <f>IF(PMKAFAAPAYER[[#This Row],[ ]]="Payé",PMKAFAAPAYER[[#This Row],[19.03.2025]],0)</f>
        <v>0</v>
      </c>
      <c r="AR1051" s="161"/>
      <c r="AS1051" s="176">
        <f>IF(PMKAFAAPAYER[[#This Row],[ ]]="Payé",PMKAFAAPAYER[[#This Row],[26.03.2025]],0)</f>
        <v>0</v>
      </c>
      <c r="AT1051" s="17">
        <f t="shared" si="248"/>
        <v>0</v>
      </c>
      <c r="AU1051" s="162"/>
      <c r="AV1051" s="166">
        <f>IF(PMKAFAAPAYER[[#This Row],[ ]]="Payé",PMKAFAAPAYER[[#This Row],[02.04.2025]],0)</f>
        <v>0</v>
      </c>
      <c r="AW1051" s="161"/>
      <c r="AX1051" s="166">
        <f>IF(PMKAFAAPAYER[[#This Row],[ ]]="Payé",PMKAFAAPAYER[[#This Row],[09.04.2025]],0)</f>
        <v>0</v>
      </c>
      <c r="AY1051" s="161"/>
      <c r="AZ1051" s="166">
        <f>IF(PMKAFAAPAYER[[#This Row],[ ]]="Payé",PMKAFAAPAYER[[#This Row],[16.04.2025]],0)</f>
        <v>0</v>
      </c>
      <c r="BA1051" s="161"/>
      <c r="BB1051" s="166">
        <f>IF(PMKAFAAPAYER[[#This Row],[ ]]="Payé",PMKAFAAPAYER[[#This Row],[23.04.2025]],0)</f>
        <v>0</v>
      </c>
      <c r="BC1051" s="161"/>
      <c r="BD1051" s="176">
        <f>IF(PMKAFAAPAYER[[#This Row],[ ]]="Payé",PMKAFAAPAYER[[#This Row],[30.04.2025]],0)</f>
        <v>0</v>
      </c>
      <c r="BE1051" s="18">
        <f t="shared" si="249"/>
        <v>0</v>
      </c>
      <c r="BF1051" s="162"/>
      <c r="BG1051" s="166">
        <f>IF(PMKAFAAPAYER[[#This Row],[ ]]="Payé",PMKAFAAPAYER[[#This Row],[07.05.2025]],0)</f>
        <v>0</v>
      </c>
      <c r="BH1051" s="161"/>
      <c r="BI1051" s="166">
        <f>IF(PMKAFAAPAYER[[#This Row],[ ]]="Payé",PMKAFAAPAYER[[#This Row],[14.05.2025]],0)</f>
        <v>0</v>
      </c>
      <c r="BJ1051" s="161"/>
      <c r="BK1051" s="166">
        <f>IF(PMKAFAAPAYER[[#This Row],[ ]]="Payé",PMKAFAAPAYER[[#This Row],[21.05.2025]],0)</f>
        <v>0</v>
      </c>
      <c r="BL1051" s="161"/>
      <c r="BM1051" s="176">
        <f>IF(PMKAFAAPAYER[[#This Row],[ ]]="Payé",PMKAFAAPAYER[[#This Row],[28.05.2025]],0)</f>
        <v>0</v>
      </c>
      <c r="BN1051" s="17">
        <f t="shared" si="250"/>
        <v>0</v>
      </c>
      <c r="BO1051" s="162"/>
      <c r="BP1051" s="166">
        <f>IF(PMKAFAAPAYER[[#This Row],[ ]]="Payé",PMKAFAAPAYER[[#This Row],[04.06.2025]],0)</f>
        <v>0</v>
      </c>
      <c r="BQ1051" s="161"/>
      <c r="BR1051" s="166">
        <f>IF(PMKAFAAPAYER[[#This Row],[ ]]="Payé",PMKAFAAPAYER[[#This Row],[11.06.2025]],0)</f>
        <v>0</v>
      </c>
      <c r="BS1051" s="161"/>
      <c r="BT1051" s="166">
        <f>IF(PMKAFAAPAYER[[#This Row],[ ]]="Payé",PMKAFAAPAYER[[#This Row],[18.06.2025]],0)</f>
        <v>0</v>
      </c>
      <c r="BU1051" s="161"/>
      <c r="BV1051" s="176">
        <f>IF(PMKAFAAPAYER[[#This Row],[ ]]="Payé",PMKAFAAPAYER[[#This Row],[25.06.2025]],0)</f>
        <v>0</v>
      </c>
      <c r="BW1051" s="18">
        <f t="shared" si="251"/>
        <v>0</v>
      </c>
      <c r="BX1051" s="162"/>
      <c r="BY1051" s="166">
        <f>IF(PMKAFAAPAYER[[#This Row],[ ]]="Payé",PMKAFAAPAYER[[#This Row],[02.07.2025]],0)</f>
        <v>0</v>
      </c>
      <c r="BZ1051" s="161"/>
      <c r="CA1051" s="166">
        <f>IF(PMKAFAAPAYER[[#This Row],[ ]]="Payé",PMKAFAAPAYER[[#This Row],[09.07.2025]],0)</f>
        <v>0</v>
      </c>
      <c r="CB1051" s="161"/>
      <c r="CC1051" s="166">
        <f>IF(PMKAFAAPAYER[[#This Row],[ ]]="Payé",PMKAFAAPAYER[[#This Row],[16.07.2025]],0)</f>
        <v>0</v>
      </c>
      <c r="CD1051" s="161"/>
      <c r="CE1051" s="166">
        <f>IF(PMKAFAAPAYER[[#This Row],[ ]]="Payé",PMKAFAAPAYER[[#This Row],[23.07.2025]],0)</f>
        <v>0</v>
      </c>
      <c r="CF1051" s="161"/>
      <c r="CG1051" s="176">
        <f>IF(PMKAFAAPAYER[[#This Row],[ ]]="Payé",PMKAFAAPAYER[[#This Row],[30.07.2025]],0)</f>
        <v>0</v>
      </c>
      <c r="CH1051" s="17">
        <f t="shared" si="252"/>
        <v>0</v>
      </c>
      <c r="CI1051" s="162"/>
      <c r="CJ1051" s="166">
        <f>IF(PMKAFAAPAYER[[#This Row],[ ]]="Payé",PMKAFAAPAYER[[#This Row],[06.08.2025]],0)</f>
        <v>0</v>
      </c>
      <c r="CK1051" s="161"/>
      <c r="CL1051" s="166">
        <f>IF(PMKAFAAPAYER[[#This Row],[ ]]="Payé",PMKAFAAPAYER[[#This Row],[13.08.2025]],0)</f>
        <v>0</v>
      </c>
      <c r="CM1051" s="161"/>
      <c r="CN1051" s="166">
        <f>IF(PMKAFAAPAYER[[#This Row],[ ]]="Payé",PMKAFAAPAYER[[#This Row],[20.08.2025]],0)</f>
        <v>0</v>
      </c>
      <c r="CO1051" s="161"/>
      <c r="CP1051" s="176">
        <f>IF(PMKAFAAPAYER[[#This Row],[ ]]="Payé",PMKAFAAPAYER[[#This Row],[27.08.2025]],0)</f>
        <v>0</v>
      </c>
      <c r="CQ1051" s="18">
        <f t="shared" si="253"/>
        <v>0</v>
      </c>
      <c r="CR1051" s="162"/>
      <c r="CS1051" s="166">
        <f>IF(PMKAFAAPAYER[[#This Row],[ ]]="Payé",PMKAFAAPAYER[[#This Row],[03.09.2025]],0)</f>
        <v>0</v>
      </c>
      <c r="CT1051" s="161"/>
      <c r="CU1051" s="166">
        <f>IF(PMKAFAAPAYER[[#This Row],[ ]]="Payé",PMKAFAAPAYER[[#This Row],[10.09.2025]],0)</f>
        <v>0</v>
      </c>
      <c r="CV1051" s="161"/>
      <c r="CW1051" s="166">
        <f>IF(PMKAFAAPAYER[[#This Row],[ ]]="Payé",PMKAFAAPAYER[[#This Row],[17.09.2025]],0)</f>
        <v>0</v>
      </c>
      <c r="CX1051" s="161"/>
      <c r="CY1051" s="176">
        <f>IF(PMKAFAAPAYER[[#This Row],[ ]]="Payé",PMKAFAAPAYER[[#This Row],[24.09.2025]],0)</f>
        <v>0</v>
      </c>
      <c r="CZ1051" s="17">
        <f t="shared" si="254"/>
        <v>0</v>
      </c>
      <c r="DA1051" s="162"/>
      <c r="DB1051" s="166">
        <f>IF(PMKAFAAPAYER[[#This Row],[ ]]="Payé",PMKAFAAPAYER[[#This Row],[01.10.2025]],0)</f>
        <v>0</v>
      </c>
      <c r="DC1051" s="161"/>
      <c r="DD1051" s="166">
        <f>IF(PMKAFAAPAYER[[#This Row],[ ]]="Payé",PMKAFAAPAYER[[#This Row],[08.10.2025]],0)</f>
        <v>0</v>
      </c>
      <c r="DE1051" s="161"/>
      <c r="DF1051" s="166">
        <f>IF(PMKAFAAPAYER[[#This Row],[ ]]="Payé",PMKAFAAPAYER[[#This Row],[15.10.2025]],0)</f>
        <v>0</v>
      </c>
      <c r="DG1051" s="161"/>
      <c r="DH1051" s="166">
        <f>IF(PMKAFAAPAYER[[#This Row],[ ]]="Payé",PMKAFAAPAYER[[#This Row],[22.10.2025]],0)</f>
        <v>0</v>
      </c>
      <c r="DI1051" s="161"/>
      <c r="DJ1051" s="176">
        <f>IF(PMKAFAAPAYER[[#This Row],[ ]]="Payé",PMKAFAAPAYER[[#This Row],[29.10.2025]],0)</f>
        <v>0</v>
      </c>
      <c r="DK1051" s="18">
        <f t="shared" si="255"/>
        <v>0</v>
      </c>
      <c r="DL1051" s="162"/>
      <c r="DM1051" s="166">
        <f>IF(PMKAFAAPAYER[[#This Row],[ ]]="Payé",PMKAFAAPAYER[[#This Row],[05.11.2025]],0)</f>
        <v>0</v>
      </c>
      <c r="DN1051" s="161"/>
      <c r="DO1051" s="166">
        <f>IF(PMKAFAAPAYER[[#This Row],[ ]]="Payé",PMKAFAAPAYER[[#This Row],[12.11.2025]],0)</f>
        <v>0</v>
      </c>
      <c r="DP1051" s="161"/>
      <c r="DQ1051" s="166">
        <f>IF(PMKAFAAPAYER[[#This Row],[ ]]="Payé",PMKAFAAPAYER[[#This Row],[19.11.2025]],0)</f>
        <v>0</v>
      </c>
      <c r="DR1051" s="161"/>
      <c r="DS1051" s="176">
        <f>IF(PMKAFAAPAYER[[#This Row],[ ]]="Payé",PMKAFAAPAYER[[#This Row],[26.11.2025]],0)</f>
        <v>0</v>
      </c>
      <c r="DT1051" s="17">
        <f t="shared" si="256"/>
        <v>0</v>
      </c>
      <c r="DU1051" s="162"/>
      <c r="DV1051" s="166">
        <f>IF(PMKAFAAPAYER[[#This Row],[ ]]="Payé",PMKAFAAPAYER[[#This Row],[03.12.2025]],0)</f>
        <v>0</v>
      </c>
      <c r="DW1051" s="161"/>
      <c r="DX1051" s="166">
        <f>IF(PMKAFAAPAYER[[#This Row],[ ]]="Payé",PMKAFAAPAYER[[#This Row],[10.12.2025]],0)</f>
        <v>0</v>
      </c>
      <c r="DY1051" s="161"/>
      <c r="DZ1051" s="166">
        <f>IF(PMKAFAAPAYER[[#This Row],[ ]]="Payé",PMKAFAAPAYER[[#This Row],[17.12.2025]],0)</f>
        <v>0</v>
      </c>
      <c r="EA1051" s="161"/>
      <c r="EB1051" s="166">
        <f>IF(PMKAFAAPAYER[[#This Row],[ ]]="Payé",PMKAFAAPAYER[[#This Row],[24.12.2025]],0)</f>
        <v>0</v>
      </c>
      <c r="EC1051" s="161"/>
      <c r="ED1051" s="176">
        <f>IF(PMKAFAAPAYER[[#This Row],[ ]]="Payé",PMKAFAAPAYER[[#This Row],[31.12.2025]],0)</f>
        <v>0</v>
      </c>
      <c r="EE1051" s="18">
        <f t="shared" si="257"/>
        <v>0</v>
      </c>
      <c r="EF1051" s="11">
        <f t="shared" si="258"/>
        <v>0</v>
      </c>
      <c r="EG1051" s="16">
        <f>+PMKAFAAPAYER[[#This Row],[CHF]]-PMKAFAAPAYER[[#This Row],[T2025]]</f>
        <v>0</v>
      </c>
    </row>
    <row r="1052" spans="1:137" x14ac:dyDescent="0.3">
      <c r="A1052" s="9">
        <f t="shared" si="259"/>
        <v>1047</v>
      </c>
      <c r="B1052" s="250"/>
      <c r="C1052" s="251"/>
      <c r="D1052" s="252"/>
      <c r="E1052" s="253"/>
      <c r="F1052" s="265">
        <f t="shared" si="245"/>
        <v>0</v>
      </c>
      <c r="G1052" s="254"/>
      <c r="H1052" s="257"/>
      <c r="I1052" s="256"/>
      <c r="J1052" s="14"/>
      <c r="K1052" s="14"/>
      <c r="L1052" s="14"/>
      <c r="N1052" s="15"/>
      <c r="P1052" s="258"/>
      <c r="Q1052" s="259"/>
      <c r="R1052" s="260"/>
      <c r="S1052" s="166">
        <f>IF(PMKAFAAPAYER[[#This Row],[ ]]="Payé",PMKAFAAPAYER[[#This Row],[02.01.2025]],0)</f>
        <v>0</v>
      </c>
      <c r="T1052" s="234"/>
      <c r="U1052" s="166">
        <f>IF(PMKAFAAPAYER[[#This Row],[ ]]="Payé",PMKAFAAPAYER[[#This Row],[09.01.2025]],0)</f>
        <v>0</v>
      </c>
      <c r="V1052" s="234"/>
      <c r="W1052" s="166">
        <f>IF(PMKAFAAPAYER[[#This Row],[ ]]="Payé",PMKAFAAPAYER[[#This Row],[16.01.2025]],0)</f>
        <v>0</v>
      </c>
      <c r="X1052" s="234"/>
      <c r="Y1052" s="166">
        <f>IF(PMKAFAAPAYER[[#This Row],[ ]]="Payé",PMKAFAAPAYER[[#This Row],[23.01.2025]],0)</f>
        <v>0</v>
      </c>
      <c r="Z1052" s="234"/>
      <c r="AA1052" s="176">
        <f>IF(PMKAFAAPAYER[[#This Row],[ ]]="Payé",PMKAFAAPAYER[[#This Row],[30.01.2025]],0)</f>
        <v>0</v>
      </c>
      <c r="AB1052" s="32">
        <f t="shared" si="246"/>
        <v>0</v>
      </c>
      <c r="AC1052" s="234"/>
      <c r="AD1052" s="166">
        <f>IF(PMKAFAAPAYER[[#This Row],[ ]]="Payé",PMKAFAAPAYER[[#This Row],[06.02.2025]],0)</f>
        <v>0</v>
      </c>
      <c r="AE1052" s="234"/>
      <c r="AF1052" s="166">
        <f>IF(PMKAFAAPAYER[[#This Row],[ ]]="Payé",PMKAFAAPAYER[[#This Row],[13.02.2025]],0)</f>
        <v>0</v>
      </c>
      <c r="AG1052" s="234"/>
      <c r="AH1052" s="166">
        <f>IF(PMKAFAAPAYER[[#This Row],[ ]]="Payé",PMKAFAAPAYER[[#This Row],[20.02.2025]],0)</f>
        <v>0</v>
      </c>
      <c r="AI1052" s="234"/>
      <c r="AJ1052" s="176">
        <f>IF(PMKAFAAPAYER[[#This Row],[ ]]="Payé",PMKAFAAPAYER[[#This Row],[27.02.2025]],0)</f>
        <v>0</v>
      </c>
      <c r="AK1052" s="47">
        <f t="shared" si="247"/>
        <v>0</v>
      </c>
      <c r="AL1052" s="162"/>
      <c r="AM1052" s="166">
        <f>IF(PMKAFAAPAYER[[#This Row],[ ]]="Payé",PMKAFAAPAYER[[#This Row],[05.03.2025]],0)</f>
        <v>0</v>
      </c>
      <c r="AN1052" s="161"/>
      <c r="AO1052" s="166">
        <f>IF(PMKAFAAPAYER[[#This Row],[ ]]="Payé",PMKAFAAPAYER[[#This Row],[12.03.2025]],0)</f>
        <v>0</v>
      </c>
      <c r="AP1052" s="161"/>
      <c r="AQ1052" s="166">
        <f>IF(PMKAFAAPAYER[[#This Row],[ ]]="Payé",PMKAFAAPAYER[[#This Row],[19.03.2025]],0)</f>
        <v>0</v>
      </c>
      <c r="AR1052" s="161"/>
      <c r="AS1052" s="176">
        <f>IF(PMKAFAAPAYER[[#This Row],[ ]]="Payé",PMKAFAAPAYER[[#This Row],[26.03.2025]],0)</f>
        <v>0</v>
      </c>
      <c r="AT1052" s="17">
        <f t="shared" si="248"/>
        <v>0</v>
      </c>
      <c r="AU1052" s="162"/>
      <c r="AV1052" s="166">
        <f>IF(PMKAFAAPAYER[[#This Row],[ ]]="Payé",PMKAFAAPAYER[[#This Row],[02.04.2025]],0)</f>
        <v>0</v>
      </c>
      <c r="AW1052" s="161"/>
      <c r="AX1052" s="166">
        <f>IF(PMKAFAAPAYER[[#This Row],[ ]]="Payé",PMKAFAAPAYER[[#This Row],[09.04.2025]],0)</f>
        <v>0</v>
      </c>
      <c r="AY1052" s="161"/>
      <c r="AZ1052" s="166">
        <f>IF(PMKAFAAPAYER[[#This Row],[ ]]="Payé",PMKAFAAPAYER[[#This Row],[16.04.2025]],0)</f>
        <v>0</v>
      </c>
      <c r="BA1052" s="161"/>
      <c r="BB1052" s="166">
        <f>IF(PMKAFAAPAYER[[#This Row],[ ]]="Payé",PMKAFAAPAYER[[#This Row],[23.04.2025]],0)</f>
        <v>0</v>
      </c>
      <c r="BC1052" s="161"/>
      <c r="BD1052" s="176">
        <f>IF(PMKAFAAPAYER[[#This Row],[ ]]="Payé",PMKAFAAPAYER[[#This Row],[30.04.2025]],0)</f>
        <v>0</v>
      </c>
      <c r="BE1052" s="18">
        <f t="shared" si="249"/>
        <v>0</v>
      </c>
      <c r="BF1052" s="162"/>
      <c r="BG1052" s="166">
        <f>IF(PMKAFAAPAYER[[#This Row],[ ]]="Payé",PMKAFAAPAYER[[#This Row],[07.05.2025]],0)</f>
        <v>0</v>
      </c>
      <c r="BH1052" s="161"/>
      <c r="BI1052" s="166">
        <f>IF(PMKAFAAPAYER[[#This Row],[ ]]="Payé",PMKAFAAPAYER[[#This Row],[14.05.2025]],0)</f>
        <v>0</v>
      </c>
      <c r="BJ1052" s="161"/>
      <c r="BK1052" s="166">
        <f>IF(PMKAFAAPAYER[[#This Row],[ ]]="Payé",PMKAFAAPAYER[[#This Row],[21.05.2025]],0)</f>
        <v>0</v>
      </c>
      <c r="BL1052" s="161"/>
      <c r="BM1052" s="176">
        <f>IF(PMKAFAAPAYER[[#This Row],[ ]]="Payé",PMKAFAAPAYER[[#This Row],[28.05.2025]],0)</f>
        <v>0</v>
      </c>
      <c r="BN1052" s="17">
        <f t="shared" si="250"/>
        <v>0</v>
      </c>
      <c r="BO1052" s="162"/>
      <c r="BP1052" s="166">
        <f>IF(PMKAFAAPAYER[[#This Row],[ ]]="Payé",PMKAFAAPAYER[[#This Row],[04.06.2025]],0)</f>
        <v>0</v>
      </c>
      <c r="BQ1052" s="161"/>
      <c r="BR1052" s="166">
        <f>IF(PMKAFAAPAYER[[#This Row],[ ]]="Payé",PMKAFAAPAYER[[#This Row],[11.06.2025]],0)</f>
        <v>0</v>
      </c>
      <c r="BS1052" s="161"/>
      <c r="BT1052" s="166">
        <f>IF(PMKAFAAPAYER[[#This Row],[ ]]="Payé",PMKAFAAPAYER[[#This Row],[18.06.2025]],0)</f>
        <v>0</v>
      </c>
      <c r="BU1052" s="161"/>
      <c r="BV1052" s="176">
        <f>IF(PMKAFAAPAYER[[#This Row],[ ]]="Payé",PMKAFAAPAYER[[#This Row],[25.06.2025]],0)</f>
        <v>0</v>
      </c>
      <c r="BW1052" s="18">
        <f t="shared" si="251"/>
        <v>0</v>
      </c>
      <c r="BX1052" s="162"/>
      <c r="BY1052" s="166">
        <f>IF(PMKAFAAPAYER[[#This Row],[ ]]="Payé",PMKAFAAPAYER[[#This Row],[02.07.2025]],0)</f>
        <v>0</v>
      </c>
      <c r="BZ1052" s="161"/>
      <c r="CA1052" s="166">
        <f>IF(PMKAFAAPAYER[[#This Row],[ ]]="Payé",PMKAFAAPAYER[[#This Row],[09.07.2025]],0)</f>
        <v>0</v>
      </c>
      <c r="CB1052" s="161"/>
      <c r="CC1052" s="166">
        <f>IF(PMKAFAAPAYER[[#This Row],[ ]]="Payé",PMKAFAAPAYER[[#This Row],[16.07.2025]],0)</f>
        <v>0</v>
      </c>
      <c r="CD1052" s="161"/>
      <c r="CE1052" s="166">
        <f>IF(PMKAFAAPAYER[[#This Row],[ ]]="Payé",PMKAFAAPAYER[[#This Row],[23.07.2025]],0)</f>
        <v>0</v>
      </c>
      <c r="CF1052" s="161"/>
      <c r="CG1052" s="176">
        <f>IF(PMKAFAAPAYER[[#This Row],[ ]]="Payé",PMKAFAAPAYER[[#This Row],[30.07.2025]],0)</f>
        <v>0</v>
      </c>
      <c r="CH1052" s="17">
        <f t="shared" si="252"/>
        <v>0</v>
      </c>
      <c r="CI1052" s="162"/>
      <c r="CJ1052" s="166">
        <f>IF(PMKAFAAPAYER[[#This Row],[ ]]="Payé",PMKAFAAPAYER[[#This Row],[06.08.2025]],0)</f>
        <v>0</v>
      </c>
      <c r="CK1052" s="161"/>
      <c r="CL1052" s="166">
        <f>IF(PMKAFAAPAYER[[#This Row],[ ]]="Payé",PMKAFAAPAYER[[#This Row],[13.08.2025]],0)</f>
        <v>0</v>
      </c>
      <c r="CM1052" s="161"/>
      <c r="CN1052" s="166">
        <f>IF(PMKAFAAPAYER[[#This Row],[ ]]="Payé",PMKAFAAPAYER[[#This Row],[20.08.2025]],0)</f>
        <v>0</v>
      </c>
      <c r="CO1052" s="161"/>
      <c r="CP1052" s="176">
        <f>IF(PMKAFAAPAYER[[#This Row],[ ]]="Payé",PMKAFAAPAYER[[#This Row],[27.08.2025]],0)</f>
        <v>0</v>
      </c>
      <c r="CQ1052" s="18">
        <f t="shared" si="253"/>
        <v>0</v>
      </c>
      <c r="CR1052" s="162"/>
      <c r="CS1052" s="166">
        <f>IF(PMKAFAAPAYER[[#This Row],[ ]]="Payé",PMKAFAAPAYER[[#This Row],[03.09.2025]],0)</f>
        <v>0</v>
      </c>
      <c r="CT1052" s="161"/>
      <c r="CU1052" s="166">
        <f>IF(PMKAFAAPAYER[[#This Row],[ ]]="Payé",PMKAFAAPAYER[[#This Row],[10.09.2025]],0)</f>
        <v>0</v>
      </c>
      <c r="CV1052" s="161"/>
      <c r="CW1052" s="166">
        <f>IF(PMKAFAAPAYER[[#This Row],[ ]]="Payé",PMKAFAAPAYER[[#This Row],[17.09.2025]],0)</f>
        <v>0</v>
      </c>
      <c r="CX1052" s="161"/>
      <c r="CY1052" s="176">
        <f>IF(PMKAFAAPAYER[[#This Row],[ ]]="Payé",PMKAFAAPAYER[[#This Row],[24.09.2025]],0)</f>
        <v>0</v>
      </c>
      <c r="CZ1052" s="17">
        <f t="shared" si="254"/>
        <v>0</v>
      </c>
      <c r="DA1052" s="162"/>
      <c r="DB1052" s="166">
        <f>IF(PMKAFAAPAYER[[#This Row],[ ]]="Payé",PMKAFAAPAYER[[#This Row],[01.10.2025]],0)</f>
        <v>0</v>
      </c>
      <c r="DC1052" s="161"/>
      <c r="DD1052" s="166">
        <f>IF(PMKAFAAPAYER[[#This Row],[ ]]="Payé",PMKAFAAPAYER[[#This Row],[08.10.2025]],0)</f>
        <v>0</v>
      </c>
      <c r="DE1052" s="161"/>
      <c r="DF1052" s="166">
        <f>IF(PMKAFAAPAYER[[#This Row],[ ]]="Payé",PMKAFAAPAYER[[#This Row],[15.10.2025]],0)</f>
        <v>0</v>
      </c>
      <c r="DG1052" s="161"/>
      <c r="DH1052" s="166">
        <f>IF(PMKAFAAPAYER[[#This Row],[ ]]="Payé",PMKAFAAPAYER[[#This Row],[22.10.2025]],0)</f>
        <v>0</v>
      </c>
      <c r="DI1052" s="161"/>
      <c r="DJ1052" s="176">
        <f>IF(PMKAFAAPAYER[[#This Row],[ ]]="Payé",PMKAFAAPAYER[[#This Row],[29.10.2025]],0)</f>
        <v>0</v>
      </c>
      <c r="DK1052" s="18">
        <f t="shared" si="255"/>
        <v>0</v>
      </c>
      <c r="DL1052" s="162"/>
      <c r="DM1052" s="166">
        <f>IF(PMKAFAAPAYER[[#This Row],[ ]]="Payé",PMKAFAAPAYER[[#This Row],[05.11.2025]],0)</f>
        <v>0</v>
      </c>
      <c r="DN1052" s="161"/>
      <c r="DO1052" s="166">
        <f>IF(PMKAFAAPAYER[[#This Row],[ ]]="Payé",PMKAFAAPAYER[[#This Row],[12.11.2025]],0)</f>
        <v>0</v>
      </c>
      <c r="DP1052" s="161"/>
      <c r="DQ1052" s="166">
        <f>IF(PMKAFAAPAYER[[#This Row],[ ]]="Payé",PMKAFAAPAYER[[#This Row],[19.11.2025]],0)</f>
        <v>0</v>
      </c>
      <c r="DR1052" s="161"/>
      <c r="DS1052" s="176">
        <f>IF(PMKAFAAPAYER[[#This Row],[ ]]="Payé",PMKAFAAPAYER[[#This Row],[26.11.2025]],0)</f>
        <v>0</v>
      </c>
      <c r="DT1052" s="17">
        <f t="shared" si="256"/>
        <v>0</v>
      </c>
      <c r="DU1052" s="162"/>
      <c r="DV1052" s="166">
        <f>IF(PMKAFAAPAYER[[#This Row],[ ]]="Payé",PMKAFAAPAYER[[#This Row],[03.12.2025]],0)</f>
        <v>0</v>
      </c>
      <c r="DW1052" s="161"/>
      <c r="DX1052" s="166">
        <f>IF(PMKAFAAPAYER[[#This Row],[ ]]="Payé",PMKAFAAPAYER[[#This Row],[10.12.2025]],0)</f>
        <v>0</v>
      </c>
      <c r="DY1052" s="161"/>
      <c r="DZ1052" s="166">
        <f>IF(PMKAFAAPAYER[[#This Row],[ ]]="Payé",PMKAFAAPAYER[[#This Row],[17.12.2025]],0)</f>
        <v>0</v>
      </c>
      <c r="EA1052" s="161"/>
      <c r="EB1052" s="166">
        <f>IF(PMKAFAAPAYER[[#This Row],[ ]]="Payé",PMKAFAAPAYER[[#This Row],[24.12.2025]],0)</f>
        <v>0</v>
      </c>
      <c r="EC1052" s="161"/>
      <c r="ED1052" s="176">
        <f>IF(PMKAFAAPAYER[[#This Row],[ ]]="Payé",PMKAFAAPAYER[[#This Row],[31.12.2025]],0)</f>
        <v>0</v>
      </c>
      <c r="EE1052" s="18">
        <f t="shared" si="257"/>
        <v>0</v>
      </c>
      <c r="EF1052" s="11">
        <f t="shared" si="258"/>
        <v>0</v>
      </c>
      <c r="EG1052" s="16">
        <f>+PMKAFAAPAYER[[#This Row],[CHF]]-PMKAFAAPAYER[[#This Row],[T2025]]</f>
        <v>0</v>
      </c>
    </row>
    <row r="1053" spans="1:137" x14ac:dyDescent="0.3">
      <c r="A1053" s="9">
        <f t="shared" si="259"/>
        <v>1048</v>
      </c>
      <c r="B1053" s="250"/>
      <c r="C1053" s="251"/>
      <c r="D1053" s="252"/>
      <c r="E1053" s="253"/>
      <c r="F1053" s="265">
        <f t="shared" si="245"/>
        <v>0</v>
      </c>
      <c r="G1053" s="254"/>
      <c r="H1053" s="257"/>
      <c r="I1053" s="256"/>
      <c r="J1053" s="14"/>
      <c r="K1053" s="14"/>
      <c r="L1053" s="14"/>
      <c r="N1053" s="15"/>
      <c r="P1053" s="258"/>
      <c r="Q1053" s="259"/>
      <c r="R1053" s="260"/>
      <c r="S1053" s="166">
        <f>IF(PMKAFAAPAYER[[#This Row],[ ]]="Payé",PMKAFAAPAYER[[#This Row],[02.01.2025]],0)</f>
        <v>0</v>
      </c>
      <c r="T1053" s="234"/>
      <c r="U1053" s="166">
        <f>IF(PMKAFAAPAYER[[#This Row],[ ]]="Payé",PMKAFAAPAYER[[#This Row],[09.01.2025]],0)</f>
        <v>0</v>
      </c>
      <c r="V1053" s="234"/>
      <c r="W1053" s="166">
        <f>IF(PMKAFAAPAYER[[#This Row],[ ]]="Payé",PMKAFAAPAYER[[#This Row],[16.01.2025]],0)</f>
        <v>0</v>
      </c>
      <c r="X1053" s="234"/>
      <c r="Y1053" s="166">
        <f>IF(PMKAFAAPAYER[[#This Row],[ ]]="Payé",PMKAFAAPAYER[[#This Row],[23.01.2025]],0)</f>
        <v>0</v>
      </c>
      <c r="Z1053" s="234"/>
      <c r="AA1053" s="176">
        <f>IF(PMKAFAAPAYER[[#This Row],[ ]]="Payé",PMKAFAAPAYER[[#This Row],[30.01.2025]],0)</f>
        <v>0</v>
      </c>
      <c r="AB1053" s="32">
        <f t="shared" si="246"/>
        <v>0</v>
      </c>
      <c r="AC1053" s="234"/>
      <c r="AD1053" s="166">
        <f>IF(PMKAFAAPAYER[[#This Row],[ ]]="Payé",PMKAFAAPAYER[[#This Row],[06.02.2025]],0)</f>
        <v>0</v>
      </c>
      <c r="AE1053" s="234"/>
      <c r="AF1053" s="166">
        <f>IF(PMKAFAAPAYER[[#This Row],[ ]]="Payé",PMKAFAAPAYER[[#This Row],[13.02.2025]],0)</f>
        <v>0</v>
      </c>
      <c r="AG1053" s="234"/>
      <c r="AH1053" s="166">
        <f>IF(PMKAFAAPAYER[[#This Row],[ ]]="Payé",PMKAFAAPAYER[[#This Row],[20.02.2025]],0)</f>
        <v>0</v>
      </c>
      <c r="AI1053" s="234"/>
      <c r="AJ1053" s="176">
        <f>IF(PMKAFAAPAYER[[#This Row],[ ]]="Payé",PMKAFAAPAYER[[#This Row],[27.02.2025]],0)</f>
        <v>0</v>
      </c>
      <c r="AK1053" s="47">
        <f t="shared" si="247"/>
        <v>0</v>
      </c>
      <c r="AL1053" s="162"/>
      <c r="AM1053" s="166">
        <f>IF(PMKAFAAPAYER[[#This Row],[ ]]="Payé",PMKAFAAPAYER[[#This Row],[05.03.2025]],0)</f>
        <v>0</v>
      </c>
      <c r="AN1053" s="161"/>
      <c r="AO1053" s="166">
        <f>IF(PMKAFAAPAYER[[#This Row],[ ]]="Payé",PMKAFAAPAYER[[#This Row],[12.03.2025]],0)</f>
        <v>0</v>
      </c>
      <c r="AP1053" s="161"/>
      <c r="AQ1053" s="166">
        <f>IF(PMKAFAAPAYER[[#This Row],[ ]]="Payé",PMKAFAAPAYER[[#This Row],[19.03.2025]],0)</f>
        <v>0</v>
      </c>
      <c r="AR1053" s="161"/>
      <c r="AS1053" s="176">
        <f>IF(PMKAFAAPAYER[[#This Row],[ ]]="Payé",PMKAFAAPAYER[[#This Row],[26.03.2025]],0)</f>
        <v>0</v>
      </c>
      <c r="AT1053" s="17">
        <f t="shared" si="248"/>
        <v>0</v>
      </c>
      <c r="AU1053" s="162"/>
      <c r="AV1053" s="166">
        <f>IF(PMKAFAAPAYER[[#This Row],[ ]]="Payé",PMKAFAAPAYER[[#This Row],[02.04.2025]],0)</f>
        <v>0</v>
      </c>
      <c r="AW1053" s="161"/>
      <c r="AX1053" s="166">
        <f>IF(PMKAFAAPAYER[[#This Row],[ ]]="Payé",PMKAFAAPAYER[[#This Row],[09.04.2025]],0)</f>
        <v>0</v>
      </c>
      <c r="AY1053" s="161"/>
      <c r="AZ1053" s="166">
        <f>IF(PMKAFAAPAYER[[#This Row],[ ]]="Payé",PMKAFAAPAYER[[#This Row],[16.04.2025]],0)</f>
        <v>0</v>
      </c>
      <c r="BA1053" s="161"/>
      <c r="BB1053" s="166">
        <f>IF(PMKAFAAPAYER[[#This Row],[ ]]="Payé",PMKAFAAPAYER[[#This Row],[23.04.2025]],0)</f>
        <v>0</v>
      </c>
      <c r="BC1053" s="161"/>
      <c r="BD1053" s="176">
        <f>IF(PMKAFAAPAYER[[#This Row],[ ]]="Payé",PMKAFAAPAYER[[#This Row],[30.04.2025]],0)</f>
        <v>0</v>
      </c>
      <c r="BE1053" s="18">
        <f t="shared" si="249"/>
        <v>0</v>
      </c>
      <c r="BF1053" s="162"/>
      <c r="BG1053" s="166">
        <f>IF(PMKAFAAPAYER[[#This Row],[ ]]="Payé",PMKAFAAPAYER[[#This Row],[07.05.2025]],0)</f>
        <v>0</v>
      </c>
      <c r="BH1053" s="161"/>
      <c r="BI1053" s="166">
        <f>IF(PMKAFAAPAYER[[#This Row],[ ]]="Payé",PMKAFAAPAYER[[#This Row],[14.05.2025]],0)</f>
        <v>0</v>
      </c>
      <c r="BJ1053" s="161"/>
      <c r="BK1053" s="166">
        <f>IF(PMKAFAAPAYER[[#This Row],[ ]]="Payé",PMKAFAAPAYER[[#This Row],[21.05.2025]],0)</f>
        <v>0</v>
      </c>
      <c r="BL1053" s="161"/>
      <c r="BM1053" s="176">
        <f>IF(PMKAFAAPAYER[[#This Row],[ ]]="Payé",PMKAFAAPAYER[[#This Row],[28.05.2025]],0)</f>
        <v>0</v>
      </c>
      <c r="BN1053" s="17">
        <f t="shared" si="250"/>
        <v>0</v>
      </c>
      <c r="BO1053" s="162"/>
      <c r="BP1053" s="166">
        <f>IF(PMKAFAAPAYER[[#This Row],[ ]]="Payé",PMKAFAAPAYER[[#This Row],[04.06.2025]],0)</f>
        <v>0</v>
      </c>
      <c r="BQ1053" s="161"/>
      <c r="BR1053" s="166">
        <f>IF(PMKAFAAPAYER[[#This Row],[ ]]="Payé",PMKAFAAPAYER[[#This Row],[11.06.2025]],0)</f>
        <v>0</v>
      </c>
      <c r="BS1053" s="161"/>
      <c r="BT1053" s="166">
        <f>IF(PMKAFAAPAYER[[#This Row],[ ]]="Payé",PMKAFAAPAYER[[#This Row],[18.06.2025]],0)</f>
        <v>0</v>
      </c>
      <c r="BU1053" s="161"/>
      <c r="BV1053" s="176">
        <f>IF(PMKAFAAPAYER[[#This Row],[ ]]="Payé",PMKAFAAPAYER[[#This Row],[25.06.2025]],0)</f>
        <v>0</v>
      </c>
      <c r="BW1053" s="18">
        <f t="shared" si="251"/>
        <v>0</v>
      </c>
      <c r="BX1053" s="162"/>
      <c r="BY1053" s="166">
        <f>IF(PMKAFAAPAYER[[#This Row],[ ]]="Payé",PMKAFAAPAYER[[#This Row],[02.07.2025]],0)</f>
        <v>0</v>
      </c>
      <c r="BZ1053" s="161"/>
      <c r="CA1053" s="166">
        <f>IF(PMKAFAAPAYER[[#This Row],[ ]]="Payé",PMKAFAAPAYER[[#This Row],[09.07.2025]],0)</f>
        <v>0</v>
      </c>
      <c r="CB1053" s="161"/>
      <c r="CC1053" s="166">
        <f>IF(PMKAFAAPAYER[[#This Row],[ ]]="Payé",PMKAFAAPAYER[[#This Row],[16.07.2025]],0)</f>
        <v>0</v>
      </c>
      <c r="CD1053" s="161"/>
      <c r="CE1053" s="166">
        <f>IF(PMKAFAAPAYER[[#This Row],[ ]]="Payé",PMKAFAAPAYER[[#This Row],[23.07.2025]],0)</f>
        <v>0</v>
      </c>
      <c r="CF1053" s="161"/>
      <c r="CG1053" s="176">
        <f>IF(PMKAFAAPAYER[[#This Row],[ ]]="Payé",PMKAFAAPAYER[[#This Row],[30.07.2025]],0)</f>
        <v>0</v>
      </c>
      <c r="CH1053" s="17">
        <f t="shared" si="252"/>
        <v>0</v>
      </c>
      <c r="CI1053" s="162"/>
      <c r="CJ1053" s="166">
        <f>IF(PMKAFAAPAYER[[#This Row],[ ]]="Payé",PMKAFAAPAYER[[#This Row],[06.08.2025]],0)</f>
        <v>0</v>
      </c>
      <c r="CK1053" s="161"/>
      <c r="CL1053" s="166">
        <f>IF(PMKAFAAPAYER[[#This Row],[ ]]="Payé",PMKAFAAPAYER[[#This Row],[13.08.2025]],0)</f>
        <v>0</v>
      </c>
      <c r="CM1053" s="161"/>
      <c r="CN1053" s="166">
        <f>IF(PMKAFAAPAYER[[#This Row],[ ]]="Payé",PMKAFAAPAYER[[#This Row],[20.08.2025]],0)</f>
        <v>0</v>
      </c>
      <c r="CO1053" s="161"/>
      <c r="CP1053" s="176">
        <f>IF(PMKAFAAPAYER[[#This Row],[ ]]="Payé",PMKAFAAPAYER[[#This Row],[27.08.2025]],0)</f>
        <v>0</v>
      </c>
      <c r="CQ1053" s="18">
        <f t="shared" si="253"/>
        <v>0</v>
      </c>
      <c r="CR1053" s="162"/>
      <c r="CS1053" s="166">
        <f>IF(PMKAFAAPAYER[[#This Row],[ ]]="Payé",PMKAFAAPAYER[[#This Row],[03.09.2025]],0)</f>
        <v>0</v>
      </c>
      <c r="CT1053" s="161"/>
      <c r="CU1053" s="166">
        <f>IF(PMKAFAAPAYER[[#This Row],[ ]]="Payé",PMKAFAAPAYER[[#This Row],[10.09.2025]],0)</f>
        <v>0</v>
      </c>
      <c r="CV1053" s="161"/>
      <c r="CW1053" s="166">
        <f>IF(PMKAFAAPAYER[[#This Row],[ ]]="Payé",PMKAFAAPAYER[[#This Row],[17.09.2025]],0)</f>
        <v>0</v>
      </c>
      <c r="CX1053" s="161"/>
      <c r="CY1053" s="176">
        <f>IF(PMKAFAAPAYER[[#This Row],[ ]]="Payé",PMKAFAAPAYER[[#This Row],[24.09.2025]],0)</f>
        <v>0</v>
      </c>
      <c r="CZ1053" s="17">
        <f t="shared" si="254"/>
        <v>0</v>
      </c>
      <c r="DA1053" s="162"/>
      <c r="DB1053" s="166">
        <f>IF(PMKAFAAPAYER[[#This Row],[ ]]="Payé",PMKAFAAPAYER[[#This Row],[01.10.2025]],0)</f>
        <v>0</v>
      </c>
      <c r="DC1053" s="161"/>
      <c r="DD1053" s="166">
        <f>IF(PMKAFAAPAYER[[#This Row],[ ]]="Payé",PMKAFAAPAYER[[#This Row],[08.10.2025]],0)</f>
        <v>0</v>
      </c>
      <c r="DE1053" s="161"/>
      <c r="DF1053" s="166">
        <f>IF(PMKAFAAPAYER[[#This Row],[ ]]="Payé",PMKAFAAPAYER[[#This Row],[15.10.2025]],0)</f>
        <v>0</v>
      </c>
      <c r="DG1053" s="161"/>
      <c r="DH1053" s="166">
        <f>IF(PMKAFAAPAYER[[#This Row],[ ]]="Payé",PMKAFAAPAYER[[#This Row],[22.10.2025]],0)</f>
        <v>0</v>
      </c>
      <c r="DI1053" s="161"/>
      <c r="DJ1053" s="176">
        <f>IF(PMKAFAAPAYER[[#This Row],[ ]]="Payé",PMKAFAAPAYER[[#This Row],[29.10.2025]],0)</f>
        <v>0</v>
      </c>
      <c r="DK1053" s="18">
        <f t="shared" si="255"/>
        <v>0</v>
      </c>
      <c r="DL1053" s="162"/>
      <c r="DM1053" s="166">
        <f>IF(PMKAFAAPAYER[[#This Row],[ ]]="Payé",PMKAFAAPAYER[[#This Row],[05.11.2025]],0)</f>
        <v>0</v>
      </c>
      <c r="DN1053" s="161"/>
      <c r="DO1053" s="166">
        <f>IF(PMKAFAAPAYER[[#This Row],[ ]]="Payé",PMKAFAAPAYER[[#This Row],[12.11.2025]],0)</f>
        <v>0</v>
      </c>
      <c r="DP1053" s="161"/>
      <c r="DQ1053" s="166">
        <f>IF(PMKAFAAPAYER[[#This Row],[ ]]="Payé",PMKAFAAPAYER[[#This Row],[19.11.2025]],0)</f>
        <v>0</v>
      </c>
      <c r="DR1053" s="161"/>
      <c r="DS1053" s="176">
        <f>IF(PMKAFAAPAYER[[#This Row],[ ]]="Payé",PMKAFAAPAYER[[#This Row],[26.11.2025]],0)</f>
        <v>0</v>
      </c>
      <c r="DT1053" s="17">
        <f t="shared" si="256"/>
        <v>0</v>
      </c>
      <c r="DU1053" s="162"/>
      <c r="DV1053" s="166">
        <f>IF(PMKAFAAPAYER[[#This Row],[ ]]="Payé",PMKAFAAPAYER[[#This Row],[03.12.2025]],0)</f>
        <v>0</v>
      </c>
      <c r="DW1053" s="161"/>
      <c r="DX1053" s="166">
        <f>IF(PMKAFAAPAYER[[#This Row],[ ]]="Payé",PMKAFAAPAYER[[#This Row],[10.12.2025]],0)</f>
        <v>0</v>
      </c>
      <c r="DY1053" s="161"/>
      <c r="DZ1053" s="166">
        <f>IF(PMKAFAAPAYER[[#This Row],[ ]]="Payé",PMKAFAAPAYER[[#This Row],[17.12.2025]],0)</f>
        <v>0</v>
      </c>
      <c r="EA1053" s="161"/>
      <c r="EB1053" s="166">
        <f>IF(PMKAFAAPAYER[[#This Row],[ ]]="Payé",PMKAFAAPAYER[[#This Row],[24.12.2025]],0)</f>
        <v>0</v>
      </c>
      <c r="EC1053" s="161"/>
      <c r="ED1053" s="176">
        <f>IF(PMKAFAAPAYER[[#This Row],[ ]]="Payé",PMKAFAAPAYER[[#This Row],[31.12.2025]],0)</f>
        <v>0</v>
      </c>
      <c r="EE1053" s="18">
        <f t="shared" si="257"/>
        <v>0</v>
      </c>
      <c r="EF1053" s="11">
        <f t="shared" si="258"/>
        <v>0</v>
      </c>
      <c r="EG1053" s="16">
        <f>+PMKAFAAPAYER[[#This Row],[CHF]]-PMKAFAAPAYER[[#This Row],[T2025]]</f>
        <v>0</v>
      </c>
    </row>
    <row r="1054" spans="1:137" x14ac:dyDescent="0.3">
      <c r="A1054" s="9">
        <f t="shared" si="259"/>
        <v>1049</v>
      </c>
      <c r="B1054" s="250"/>
      <c r="C1054" s="251"/>
      <c r="D1054" s="252"/>
      <c r="E1054" s="253"/>
      <c r="F1054" s="265">
        <f t="shared" si="245"/>
        <v>0</v>
      </c>
      <c r="G1054" s="254"/>
      <c r="H1054" s="257"/>
      <c r="I1054" s="256"/>
      <c r="J1054" s="14"/>
      <c r="K1054" s="14"/>
      <c r="L1054" s="14"/>
      <c r="N1054" s="15"/>
      <c r="P1054" s="258"/>
      <c r="Q1054" s="259"/>
      <c r="R1054" s="260"/>
      <c r="S1054" s="166">
        <f>IF(PMKAFAAPAYER[[#This Row],[ ]]="Payé",PMKAFAAPAYER[[#This Row],[02.01.2025]],0)</f>
        <v>0</v>
      </c>
      <c r="T1054" s="234"/>
      <c r="U1054" s="166">
        <f>IF(PMKAFAAPAYER[[#This Row],[ ]]="Payé",PMKAFAAPAYER[[#This Row],[09.01.2025]],0)</f>
        <v>0</v>
      </c>
      <c r="V1054" s="234"/>
      <c r="W1054" s="166">
        <f>IF(PMKAFAAPAYER[[#This Row],[ ]]="Payé",PMKAFAAPAYER[[#This Row],[16.01.2025]],0)</f>
        <v>0</v>
      </c>
      <c r="X1054" s="234"/>
      <c r="Y1054" s="166">
        <f>IF(PMKAFAAPAYER[[#This Row],[ ]]="Payé",PMKAFAAPAYER[[#This Row],[23.01.2025]],0)</f>
        <v>0</v>
      </c>
      <c r="Z1054" s="234"/>
      <c r="AA1054" s="176">
        <f>IF(PMKAFAAPAYER[[#This Row],[ ]]="Payé",PMKAFAAPAYER[[#This Row],[30.01.2025]],0)</f>
        <v>0</v>
      </c>
      <c r="AB1054" s="32">
        <f t="shared" si="246"/>
        <v>0</v>
      </c>
      <c r="AC1054" s="234"/>
      <c r="AD1054" s="166">
        <f>IF(PMKAFAAPAYER[[#This Row],[ ]]="Payé",PMKAFAAPAYER[[#This Row],[06.02.2025]],0)</f>
        <v>0</v>
      </c>
      <c r="AE1054" s="234"/>
      <c r="AF1054" s="166">
        <f>IF(PMKAFAAPAYER[[#This Row],[ ]]="Payé",PMKAFAAPAYER[[#This Row],[13.02.2025]],0)</f>
        <v>0</v>
      </c>
      <c r="AG1054" s="234"/>
      <c r="AH1054" s="166">
        <f>IF(PMKAFAAPAYER[[#This Row],[ ]]="Payé",PMKAFAAPAYER[[#This Row],[20.02.2025]],0)</f>
        <v>0</v>
      </c>
      <c r="AI1054" s="234"/>
      <c r="AJ1054" s="176">
        <f>IF(PMKAFAAPAYER[[#This Row],[ ]]="Payé",PMKAFAAPAYER[[#This Row],[27.02.2025]],0)</f>
        <v>0</v>
      </c>
      <c r="AK1054" s="47">
        <f t="shared" si="247"/>
        <v>0</v>
      </c>
      <c r="AL1054" s="162"/>
      <c r="AM1054" s="166">
        <f>IF(PMKAFAAPAYER[[#This Row],[ ]]="Payé",PMKAFAAPAYER[[#This Row],[05.03.2025]],0)</f>
        <v>0</v>
      </c>
      <c r="AN1054" s="161"/>
      <c r="AO1054" s="166">
        <f>IF(PMKAFAAPAYER[[#This Row],[ ]]="Payé",PMKAFAAPAYER[[#This Row],[12.03.2025]],0)</f>
        <v>0</v>
      </c>
      <c r="AP1054" s="161"/>
      <c r="AQ1054" s="166">
        <f>IF(PMKAFAAPAYER[[#This Row],[ ]]="Payé",PMKAFAAPAYER[[#This Row],[19.03.2025]],0)</f>
        <v>0</v>
      </c>
      <c r="AR1054" s="161"/>
      <c r="AS1054" s="176">
        <f>IF(PMKAFAAPAYER[[#This Row],[ ]]="Payé",PMKAFAAPAYER[[#This Row],[26.03.2025]],0)</f>
        <v>0</v>
      </c>
      <c r="AT1054" s="17">
        <f t="shared" si="248"/>
        <v>0</v>
      </c>
      <c r="AU1054" s="162"/>
      <c r="AV1054" s="166">
        <f>IF(PMKAFAAPAYER[[#This Row],[ ]]="Payé",PMKAFAAPAYER[[#This Row],[02.04.2025]],0)</f>
        <v>0</v>
      </c>
      <c r="AW1054" s="161"/>
      <c r="AX1054" s="166">
        <f>IF(PMKAFAAPAYER[[#This Row],[ ]]="Payé",PMKAFAAPAYER[[#This Row],[09.04.2025]],0)</f>
        <v>0</v>
      </c>
      <c r="AY1054" s="161"/>
      <c r="AZ1054" s="166">
        <f>IF(PMKAFAAPAYER[[#This Row],[ ]]="Payé",PMKAFAAPAYER[[#This Row],[16.04.2025]],0)</f>
        <v>0</v>
      </c>
      <c r="BA1054" s="161"/>
      <c r="BB1054" s="166">
        <f>IF(PMKAFAAPAYER[[#This Row],[ ]]="Payé",PMKAFAAPAYER[[#This Row],[23.04.2025]],0)</f>
        <v>0</v>
      </c>
      <c r="BC1054" s="161"/>
      <c r="BD1054" s="176">
        <f>IF(PMKAFAAPAYER[[#This Row],[ ]]="Payé",PMKAFAAPAYER[[#This Row],[30.04.2025]],0)</f>
        <v>0</v>
      </c>
      <c r="BE1054" s="18">
        <f t="shared" si="249"/>
        <v>0</v>
      </c>
      <c r="BF1054" s="162"/>
      <c r="BG1054" s="166">
        <f>IF(PMKAFAAPAYER[[#This Row],[ ]]="Payé",PMKAFAAPAYER[[#This Row],[07.05.2025]],0)</f>
        <v>0</v>
      </c>
      <c r="BH1054" s="161"/>
      <c r="BI1054" s="166">
        <f>IF(PMKAFAAPAYER[[#This Row],[ ]]="Payé",PMKAFAAPAYER[[#This Row],[14.05.2025]],0)</f>
        <v>0</v>
      </c>
      <c r="BJ1054" s="161"/>
      <c r="BK1054" s="166">
        <f>IF(PMKAFAAPAYER[[#This Row],[ ]]="Payé",PMKAFAAPAYER[[#This Row],[21.05.2025]],0)</f>
        <v>0</v>
      </c>
      <c r="BL1054" s="161"/>
      <c r="BM1054" s="176">
        <f>IF(PMKAFAAPAYER[[#This Row],[ ]]="Payé",PMKAFAAPAYER[[#This Row],[28.05.2025]],0)</f>
        <v>0</v>
      </c>
      <c r="BN1054" s="17">
        <f t="shared" si="250"/>
        <v>0</v>
      </c>
      <c r="BO1054" s="162"/>
      <c r="BP1054" s="166">
        <f>IF(PMKAFAAPAYER[[#This Row],[ ]]="Payé",PMKAFAAPAYER[[#This Row],[04.06.2025]],0)</f>
        <v>0</v>
      </c>
      <c r="BQ1054" s="161"/>
      <c r="BR1054" s="166">
        <f>IF(PMKAFAAPAYER[[#This Row],[ ]]="Payé",PMKAFAAPAYER[[#This Row],[11.06.2025]],0)</f>
        <v>0</v>
      </c>
      <c r="BS1054" s="161"/>
      <c r="BT1054" s="166">
        <f>IF(PMKAFAAPAYER[[#This Row],[ ]]="Payé",PMKAFAAPAYER[[#This Row],[18.06.2025]],0)</f>
        <v>0</v>
      </c>
      <c r="BU1054" s="161"/>
      <c r="BV1054" s="176">
        <f>IF(PMKAFAAPAYER[[#This Row],[ ]]="Payé",PMKAFAAPAYER[[#This Row],[25.06.2025]],0)</f>
        <v>0</v>
      </c>
      <c r="BW1054" s="18">
        <f t="shared" si="251"/>
        <v>0</v>
      </c>
      <c r="BX1054" s="162"/>
      <c r="BY1054" s="166">
        <f>IF(PMKAFAAPAYER[[#This Row],[ ]]="Payé",PMKAFAAPAYER[[#This Row],[02.07.2025]],0)</f>
        <v>0</v>
      </c>
      <c r="BZ1054" s="161"/>
      <c r="CA1054" s="166">
        <f>IF(PMKAFAAPAYER[[#This Row],[ ]]="Payé",PMKAFAAPAYER[[#This Row],[09.07.2025]],0)</f>
        <v>0</v>
      </c>
      <c r="CB1054" s="161"/>
      <c r="CC1054" s="166">
        <f>IF(PMKAFAAPAYER[[#This Row],[ ]]="Payé",PMKAFAAPAYER[[#This Row],[16.07.2025]],0)</f>
        <v>0</v>
      </c>
      <c r="CD1054" s="161"/>
      <c r="CE1054" s="166">
        <f>IF(PMKAFAAPAYER[[#This Row],[ ]]="Payé",PMKAFAAPAYER[[#This Row],[23.07.2025]],0)</f>
        <v>0</v>
      </c>
      <c r="CF1054" s="161"/>
      <c r="CG1054" s="176">
        <f>IF(PMKAFAAPAYER[[#This Row],[ ]]="Payé",PMKAFAAPAYER[[#This Row],[30.07.2025]],0)</f>
        <v>0</v>
      </c>
      <c r="CH1054" s="17">
        <f t="shared" si="252"/>
        <v>0</v>
      </c>
      <c r="CI1054" s="162"/>
      <c r="CJ1054" s="166">
        <f>IF(PMKAFAAPAYER[[#This Row],[ ]]="Payé",PMKAFAAPAYER[[#This Row],[06.08.2025]],0)</f>
        <v>0</v>
      </c>
      <c r="CK1054" s="161"/>
      <c r="CL1054" s="166">
        <f>IF(PMKAFAAPAYER[[#This Row],[ ]]="Payé",PMKAFAAPAYER[[#This Row],[13.08.2025]],0)</f>
        <v>0</v>
      </c>
      <c r="CM1054" s="161"/>
      <c r="CN1054" s="166">
        <f>IF(PMKAFAAPAYER[[#This Row],[ ]]="Payé",PMKAFAAPAYER[[#This Row],[20.08.2025]],0)</f>
        <v>0</v>
      </c>
      <c r="CO1054" s="161"/>
      <c r="CP1054" s="176">
        <f>IF(PMKAFAAPAYER[[#This Row],[ ]]="Payé",PMKAFAAPAYER[[#This Row],[27.08.2025]],0)</f>
        <v>0</v>
      </c>
      <c r="CQ1054" s="18">
        <f t="shared" si="253"/>
        <v>0</v>
      </c>
      <c r="CR1054" s="162"/>
      <c r="CS1054" s="166">
        <f>IF(PMKAFAAPAYER[[#This Row],[ ]]="Payé",PMKAFAAPAYER[[#This Row],[03.09.2025]],0)</f>
        <v>0</v>
      </c>
      <c r="CT1054" s="161"/>
      <c r="CU1054" s="166">
        <f>IF(PMKAFAAPAYER[[#This Row],[ ]]="Payé",PMKAFAAPAYER[[#This Row],[10.09.2025]],0)</f>
        <v>0</v>
      </c>
      <c r="CV1054" s="161"/>
      <c r="CW1054" s="166">
        <f>IF(PMKAFAAPAYER[[#This Row],[ ]]="Payé",PMKAFAAPAYER[[#This Row],[17.09.2025]],0)</f>
        <v>0</v>
      </c>
      <c r="CX1054" s="161"/>
      <c r="CY1054" s="176">
        <f>IF(PMKAFAAPAYER[[#This Row],[ ]]="Payé",PMKAFAAPAYER[[#This Row],[24.09.2025]],0)</f>
        <v>0</v>
      </c>
      <c r="CZ1054" s="17">
        <f t="shared" si="254"/>
        <v>0</v>
      </c>
      <c r="DA1054" s="162"/>
      <c r="DB1054" s="166">
        <f>IF(PMKAFAAPAYER[[#This Row],[ ]]="Payé",PMKAFAAPAYER[[#This Row],[01.10.2025]],0)</f>
        <v>0</v>
      </c>
      <c r="DC1054" s="161"/>
      <c r="DD1054" s="166">
        <f>IF(PMKAFAAPAYER[[#This Row],[ ]]="Payé",PMKAFAAPAYER[[#This Row],[08.10.2025]],0)</f>
        <v>0</v>
      </c>
      <c r="DE1054" s="161"/>
      <c r="DF1054" s="166">
        <f>IF(PMKAFAAPAYER[[#This Row],[ ]]="Payé",PMKAFAAPAYER[[#This Row],[15.10.2025]],0)</f>
        <v>0</v>
      </c>
      <c r="DG1054" s="161"/>
      <c r="DH1054" s="166">
        <f>IF(PMKAFAAPAYER[[#This Row],[ ]]="Payé",PMKAFAAPAYER[[#This Row],[22.10.2025]],0)</f>
        <v>0</v>
      </c>
      <c r="DI1054" s="161"/>
      <c r="DJ1054" s="176">
        <f>IF(PMKAFAAPAYER[[#This Row],[ ]]="Payé",PMKAFAAPAYER[[#This Row],[29.10.2025]],0)</f>
        <v>0</v>
      </c>
      <c r="DK1054" s="18">
        <f t="shared" si="255"/>
        <v>0</v>
      </c>
      <c r="DL1054" s="162"/>
      <c r="DM1054" s="166">
        <f>IF(PMKAFAAPAYER[[#This Row],[ ]]="Payé",PMKAFAAPAYER[[#This Row],[05.11.2025]],0)</f>
        <v>0</v>
      </c>
      <c r="DN1054" s="161"/>
      <c r="DO1054" s="166">
        <f>IF(PMKAFAAPAYER[[#This Row],[ ]]="Payé",PMKAFAAPAYER[[#This Row],[12.11.2025]],0)</f>
        <v>0</v>
      </c>
      <c r="DP1054" s="161"/>
      <c r="DQ1054" s="166">
        <f>IF(PMKAFAAPAYER[[#This Row],[ ]]="Payé",PMKAFAAPAYER[[#This Row],[19.11.2025]],0)</f>
        <v>0</v>
      </c>
      <c r="DR1054" s="161"/>
      <c r="DS1054" s="176">
        <f>IF(PMKAFAAPAYER[[#This Row],[ ]]="Payé",PMKAFAAPAYER[[#This Row],[26.11.2025]],0)</f>
        <v>0</v>
      </c>
      <c r="DT1054" s="17">
        <f t="shared" si="256"/>
        <v>0</v>
      </c>
      <c r="DU1054" s="162"/>
      <c r="DV1054" s="166">
        <f>IF(PMKAFAAPAYER[[#This Row],[ ]]="Payé",PMKAFAAPAYER[[#This Row],[03.12.2025]],0)</f>
        <v>0</v>
      </c>
      <c r="DW1054" s="161"/>
      <c r="DX1054" s="166">
        <f>IF(PMKAFAAPAYER[[#This Row],[ ]]="Payé",PMKAFAAPAYER[[#This Row],[10.12.2025]],0)</f>
        <v>0</v>
      </c>
      <c r="DY1054" s="161"/>
      <c r="DZ1054" s="166">
        <f>IF(PMKAFAAPAYER[[#This Row],[ ]]="Payé",PMKAFAAPAYER[[#This Row],[17.12.2025]],0)</f>
        <v>0</v>
      </c>
      <c r="EA1054" s="161"/>
      <c r="EB1054" s="166">
        <f>IF(PMKAFAAPAYER[[#This Row],[ ]]="Payé",PMKAFAAPAYER[[#This Row],[24.12.2025]],0)</f>
        <v>0</v>
      </c>
      <c r="EC1054" s="161"/>
      <c r="ED1054" s="176">
        <f>IF(PMKAFAAPAYER[[#This Row],[ ]]="Payé",PMKAFAAPAYER[[#This Row],[31.12.2025]],0)</f>
        <v>0</v>
      </c>
      <c r="EE1054" s="18">
        <f t="shared" si="257"/>
        <v>0</v>
      </c>
      <c r="EF1054" s="11">
        <f t="shared" si="258"/>
        <v>0</v>
      </c>
      <c r="EG1054" s="16">
        <f>+PMKAFAAPAYER[[#This Row],[CHF]]-PMKAFAAPAYER[[#This Row],[T2025]]</f>
        <v>0</v>
      </c>
    </row>
    <row r="1055" spans="1:137" x14ac:dyDescent="0.3">
      <c r="A1055" s="9">
        <f t="shared" si="259"/>
        <v>1050</v>
      </c>
      <c r="B1055" s="250"/>
      <c r="C1055" s="251"/>
      <c r="D1055" s="252"/>
      <c r="E1055" s="253"/>
      <c r="F1055" s="265">
        <f t="shared" si="245"/>
        <v>0</v>
      </c>
      <c r="G1055" s="254"/>
      <c r="H1055" s="257"/>
      <c r="I1055" s="256"/>
      <c r="J1055" s="14"/>
      <c r="K1055" s="14"/>
      <c r="L1055" s="14"/>
      <c r="N1055" s="15"/>
      <c r="P1055" s="258"/>
      <c r="Q1055" s="259"/>
      <c r="R1055" s="260"/>
      <c r="S1055" s="166">
        <f>IF(PMKAFAAPAYER[[#This Row],[ ]]="Payé",PMKAFAAPAYER[[#This Row],[02.01.2025]],0)</f>
        <v>0</v>
      </c>
      <c r="T1055" s="234"/>
      <c r="U1055" s="166">
        <f>IF(PMKAFAAPAYER[[#This Row],[ ]]="Payé",PMKAFAAPAYER[[#This Row],[09.01.2025]],0)</f>
        <v>0</v>
      </c>
      <c r="V1055" s="234"/>
      <c r="W1055" s="166">
        <f>IF(PMKAFAAPAYER[[#This Row],[ ]]="Payé",PMKAFAAPAYER[[#This Row],[16.01.2025]],0)</f>
        <v>0</v>
      </c>
      <c r="X1055" s="234"/>
      <c r="Y1055" s="166">
        <f>IF(PMKAFAAPAYER[[#This Row],[ ]]="Payé",PMKAFAAPAYER[[#This Row],[23.01.2025]],0)</f>
        <v>0</v>
      </c>
      <c r="Z1055" s="234"/>
      <c r="AA1055" s="176">
        <f>IF(PMKAFAAPAYER[[#This Row],[ ]]="Payé",PMKAFAAPAYER[[#This Row],[30.01.2025]],0)</f>
        <v>0</v>
      </c>
      <c r="AB1055" s="32">
        <f t="shared" si="246"/>
        <v>0</v>
      </c>
      <c r="AC1055" s="234"/>
      <c r="AD1055" s="166">
        <f>IF(PMKAFAAPAYER[[#This Row],[ ]]="Payé",PMKAFAAPAYER[[#This Row],[06.02.2025]],0)</f>
        <v>0</v>
      </c>
      <c r="AE1055" s="234"/>
      <c r="AF1055" s="166">
        <f>IF(PMKAFAAPAYER[[#This Row],[ ]]="Payé",PMKAFAAPAYER[[#This Row],[13.02.2025]],0)</f>
        <v>0</v>
      </c>
      <c r="AG1055" s="234"/>
      <c r="AH1055" s="166">
        <f>IF(PMKAFAAPAYER[[#This Row],[ ]]="Payé",PMKAFAAPAYER[[#This Row],[20.02.2025]],0)</f>
        <v>0</v>
      </c>
      <c r="AI1055" s="234"/>
      <c r="AJ1055" s="176">
        <f>IF(PMKAFAAPAYER[[#This Row],[ ]]="Payé",PMKAFAAPAYER[[#This Row],[27.02.2025]],0)</f>
        <v>0</v>
      </c>
      <c r="AK1055" s="47">
        <f t="shared" si="247"/>
        <v>0</v>
      </c>
      <c r="AL1055" s="162"/>
      <c r="AM1055" s="166">
        <f>IF(PMKAFAAPAYER[[#This Row],[ ]]="Payé",PMKAFAAPAYER[[#This Row],[05.03.2025]],0)</f>
        <v>0</v>
      </c>
      <c r="AN1055" s="161"/>
      <c r="AO1055" s="166">
        <f>IF(PMKAFAAPAYER[[#This Row],[ ]]="Payé",PMKAFAAPAYER[[#This Row],[12.03.2025]],0)</f>
        <v>0</v>
      </c>
      <c r="AP1055" s="161"/>
      <c r="AQ1055" s="166">
        <f>IF(PMKAFAAPAYER[[#This Row],[ ]]="Payé",PMKAFAAPAYER[[#This Row],[19.03.2025]],0)</f>
        <v>0</v>
      </c>
      <c r="AR1055" s="161"/>
      <c r="AS1055" s="176">
        <f>IF(PMKAFAAPAYER[[#This Row],[ ]]="Payé",PMKAFAAPAYER[[#This Row],[26.03.2025]],0)</f>
        <v>0</v>
      </c>
      <c r="AT1055" s="17">
        <f t="shared" si="248"/>
        <v>0</v>
      </c>
      <c r="AU1055" s="162"/>
      <c r="AV1055" s="166">
        <f>IF(PMKAFAAPAYER[[#This Row],[ ]]="Payé",PMKAFAAPAYER[[#This Row],[02.04.2025]],0)</f>
        <v>0</v>
      </c>
      <c r="AW1055" s="161"/>
      <c r="AX1055" s="166">
        <f>IF(PMKAFAAPAYER[[#This Row],[ ]]="Payé",PMKAFAAPAYER[[#This Row],[09.04.2025]],0)</f>
        <v>0</v>
      </c>
      <c r="AY1055" s="161"/>
      <c r="AZ1055" s="166">
        <f>IF(PMKAFAAPAYER[[#This Row],[ ]]="Payé",PMKAFAAPAYER[[#This Row],[16.04.2025]],0)</f>
        <v>0</v>
      </c>
      <c r="BA1055" s="161"/>
      <c r="BB1055" s="166">
        <f>IF(PMKAFAAPAYER[[#This Row],[ ]]="Payé",PMKAFAAPAYER[[#This Row],[23.04.2025]],0)</f>
        <v>0</v>
      </c>
      <c r="BC1055" s="161"/>
      <c r="BD1055" s="176">
        <f>IF(PMKAFAAPAYER[[#This Row],[ ]]="Payé",PMKAFAAPAYER[[#This Row],[30.04.2025]],0)</f>
        <v>0</v>
      </c>
      <c r="BE1055" s="18">
        <f t="shared" si="249"/>
        <v>0</v>
      </c>
      <c r="BF1055" s="162"/>
      <c r="BG1055" s="166">
        <f>IF(PMKAFAAPAYER[[#This Row],[ ]]="Payé",PMKAFAAPAYER[[#This Row],[07.05.2025]],0)</f>
        <v>0</v>
      </c>
      <c r="BH1055" s="161"/>
      <c r="BI1055" s="166">
        <f>IF(PMKAFAAPAYER[[#This Row],[ ]]="Payé",PMKAFAAPAYER[[#This Row],[14.05.2025]],0)</f>
        <v>0</v>
      </c>
      <c r="BJ1055" s="161"/>
      <c r="BK1055" s="166">
        <f>IF(PMKAFAAPAYER[[#This Row],[ ]]="Payé",PMKAFAAPAYER[[#This Row],[21.05.2025]],0)</f>
        <v>0</v>
      </c>
      <c r="BL1055" s="161"/>
      <c r="BM1055" s="176">
        <f>IF(PMKAFAAPAYER[[#This Row],[ ]]="Payé",PMKAFAAPAYER[[#This Row],[28.05.2025]],0)</f>
        <v>0</v>
      </c>
      <c r="BN1055" s="17">
        <f t="shared" si="250"/>
        <v>0</v>
      </c>
      <c r="BO1055" s="162"/>
      <c r="BP1055" s="166">
        <f>IF(PMKAFAAPAYER[[#This Row],[ ]]="Payé",PMKAFAAPAYER[[#This Row],[04.06.2025]],0)</f>
        <v>0</v>
      </c>
      <c r="BQ1055" s="161"/>
      <c r="BR1055" s="166">
        <f>IF(PMKAFAAPAYER[[#This Row],[ ]]="Payé",PMKAFAAPAYER[[#This Row],[11.06.2025]],0)</f>
        <v>0</v>
      </c>
      <c r="BS1055" s="161"/>
      <c r="BT1055" s="166">
        <f>IF(PMKAFAAPAYER[[#This Row],[ ]]="Payé",PMKAFAAPAYER[[#This Row],[18.06.2025]],0)</f>
        <v>0</v>
      </c>
      <c r="BU1055" s="161"/>
      <c r="BV1055" s="176">
        <f>IF(PMKAFAAPAYER[[#This Row],[ ]]="Payé",PMKAFAAPAYER[[#This Row],[25.06.2025]],0)</f>
        <v>0</v>
      </c>
      <c r="BW1055" s="18">
        <f t="shared" si="251"/>
        <v>0</v>
      </c>
      <c r="BX1055" s="162"/>
      <c r="BY1055" s="166">
        <f>IF(PMKAFAAPAYER[[#This Row],[ ]]="Payé",PMKAFAAPAYER[[#This Row],[02.07.2025]],0)</f>
        <v>0</v>
      </c>
      <c r="BZ1055" s="161"/>
      <c r="CA1055" s="166">
        <f>IF(PMKAFAAPAYER[[#This Row],[ ]]="Payé",PMKAFAAPAYER[[#This Row],[09.07.2025]],0)</f>
        <v>0</v>
      </c>
      <c r="CB1055" s="161"/>
      <c r="CC1055" s="166">
        <f>IF(PMKAFAAPAYER[[#This Row],[ ]]="Payé",PMKAFAAPAYER[[#This Row],[16.07.2025]],0)</f>
        <v>0</v>
      </c>
      <c r="CD1055" s="161"/>
      <c r="CE1055" s="166">
        <f>IF(PMKAFAAPAYER[[#This Row],[ ]]="Payé",PMKAFAAPAYER[[#This Row],[23.07.2025]],0)</f>
        <v>0</v>
      </c>
      <c r="CF1055" s="161"/>
      <c r="CG1055" s="176">
        <f>IF(PMKAFAAPAYER[[#This Row],[ ]]="Payé",PMKAFAAPAYER[[#This Row],[30.07.2025]],0)</f>
        <v>0</v>
      </c>
      <c r="CH1055" s="17">
        <f t="shared" si="252"/>
        <v>0</v>
      </c>
      <c r="CI1055" s="162"/>
      <c r="CJ1055" s="166">
        <f>IF(PMKAFAAPAYER[[#This Row],[ ]]="Payé",PMKAFAAPAYER[[#This Row],[06.08.2025]],0)</f>
        <v>0</v>
      </c>
      <c r="CK1055" s="161"/>
      <c r="CL1055" s="166">
        <f>IF(PMKAFAAPAYER[[#This Row],[ ]]="Payé",PMKAFAAPAYER[[#This Row],[13.08.2025]],0)</f>
        <v>0</v>
      </c>
      <c r="CM1055" s="161"/>
      <c r="CN1055" s="166">
        <f>IF(PMKAFAAPAYER[[#This Row],[ ]]="Payé",PMKAFAAPAYER[[#This Row],[20.08.2025]],0)</f>
        <v>0</v>
      </c>
      <c r="CO1055" s="161"/>
      <c r="CP1055" s="176">
        <f>IF(PMKAFAAPAYER[[#This Row],[ ]]="Payé",PMKAFAAPAYER[[#This Row],[27.08.2025]],0)</f>
        <v>0</v>
      </c>
      <c r="CQ1055" s="18">
        <f t="shared" si="253"/>
        <v>0</v>
      </c>
      <c r="CR1055" s="162"/>
      <c r="CS1055" s="166">
        <f>IF(PMKAFAAPAYER[[#This Row],[ ]]="Payé",PMKAFAAPAYER[[#This Row],[03.09.2025]],0)</f>
        <v>0</v>
      </c>
      <c r="CT1055" s="161"/>
      <c r="CU1055" s="166">
        <f>IF(PMKAFAAPAYER[[#This Row],[ ]]="Payé",PMKAFAAPAYER[[#This Row],[10.09.2025]],0)</f>
        <v>0</v>
      </c>
      <c r="CV1055" s="161"/>
      <c r="CW1055" s="166">
        <f>IF(PMKAFAAPAYER[[#This Row],[ ]]="Payé",PMKAFAAPAYER[[#This Row],[17.09.2025]],0)</f>
        <v>0</v>
      </c>
      <c r="CX1055" s="161"/>
      <c r="CY1055" s="176">
        <f>IF(PMKAFAAPAYER[[#This Row],[ ]]="Payé",PMKAFAAPAYER[[#This Row],[24.09.2025]],0)</f>
        <v>0</v>
      </c>
      <c r="CZ1055" s="17">
        <f t="shared" si="254"/>
        <v>0</v>
      </c>
      <c r="DA1055" s="162"/>
      <c r="DB1055" s="166">
        <f>IF(PMKAFAAPAYER[[#This Row],[ ]]="Payé",PMKAFAAPAYER[[#This Row],[01.10.2025]],0)</f>
        <v>0</v>
      </c>
      <c r="DC1055" s="161"/>
      <c r="DD1055" s="166">
        <f>IF(PMKAFAAPAYER[[#This Row],[ ]]="Payé",PMKAFAAPAYER[[#This Row],[08.10.2025]],0)</f>
        <v>0</v>
      </c>
      <c r="DE1055" s="161"/>
      <c r="DF1055" s="166">
        <f>IF(PMKAFAAPAYER[[#This Row],[ ]]="Payé",PMKAFAAPAYER[[#This Row],[15.10.2025]],0)</f>
        <v>0</v>
      </c>
      <c r="DG1055" s="161"/>
      <c r="DH1055" s="166">
        <f>IF(PMKAFAAPAYER[[#This Row],[ ]]="Payé",PMKAFAAPAYER[[#This Row],[22.10.2025]],0)</f>
        <v>0</v>
      </c>
      <c r="DI1055" s="161"/>
      <c r="DJ1055" s="176">
        <f>IF(PMKAFAAPAYER[[#This Row],[ ]]="Payé",PMKAFAAPAYER[[#This Row],[29.10.2025]],0)</f>
        <v>0</v>
      </c>
      <c r="DK1055" s="18">
        <f t="shared" si="255"/>
        <v>0</v>
      </c>
      <c r="DL1055" s="162"/>
      <c r="DM1055" s="166">
        <f>IF(PMKAFAAPAYER[[#This Row],[ ]]="Payé",PMKAFAAPAYER[[#This Row],[05.11.2025]],0)</f>
        <v>0</v>
      </c>
      <c r="DN1055" s="161"/>
      <c r="DO1055" s="166">
        <f>IF(PMKAFAAPAYER[[#This Row],[ ]]="Payé",PMKAFAAPAYER[[#This Row],[12.11.2025]],0)</f>
        <v>0</v>
      </c>
      <c r="DP1055" s="161"/>
      <c r="DQ1055" s="166">
        <f>IF(PMKAFAAPAYER[[#This Row],[ ]]="Payé",PMKAFAAPAYER[[#This Row],[19.11.2025]],0)</f>
        <v>0</v>
      </c>
      <c r="DR1055" s="161"/>
      <c r="DS1055" s="176">
        <f>IF(PMKAFAAPAYER[[#This Row],[ ]]="Payé",PMKAFAAPAYER[[#This Row],[26.11.2025]],0)</f>
        <v>0</v>
      </c>
      <c r="DT1055" s="17">
        <f t="shared" si="256"/>
        <v>0</v>
      </c>
      <c r="DU1055" s="162"/>
      <c r="DV1055" s="166">
        <f>IF(PMKAFAAPAYER[[#This Row],[ ]]="Payé",PMKAFAAPAYER[[#This Row],[03.12.2025]],0)</f>
        <v>0</v>
      </c>
      <c r="DW1055" s="161"/>
      <c r="DX1055" s="166">
        <f>IF(PMKAFAAPAYER[[#This Row],[ ]]="Payé",PMKAFAAPAYER[[#This Row],[10.12.2025]],0)</f>
        <v>0</v>
      </c>
      <c r="DY1055" s="161"/>
      <c r="DZ1055" s="166">
        <f>IF(PMKAFAAPAYER[[#This Row],[ ]]="Payé",PMKAFAAPAYER[[#This Row],[17.12.2025]],0)</f>
        <v>0</v>
      </c>
      <c r="EA1055" s="161"/>
      <c r="EB1055" s="166">
        <f>IF(PMKAFAAPAYER[[#This Row],[ ]]="Payé",PMKAFAAPAYER[[#This Row],[24.12.2025]],0)</f>
        <v>0</v>
      </c>
      <c r="EC1055" s="161"/>
      <c r="ED1055" s="176">
        <f>IF(PMKAFAAPAYER[[#This Row],[ ]]="Payé",PMKAFAAPAYER[[#This Row],[31.12.2025]],0)</f>
        <v>0</v>
      </c>
      <c r="EE1055" s="18">
        <f t="shared" si="257"/>
        <v>0</v>
      </c>
      <c r="EF1055" s="11">
        <f t="shared" si="258"/>
        <v>0</v>
      </c>
      <c r="EG1055" s="16">
        <f>+PMKAFAAPAYER[[#This Row],[CHF]]-PMKAFAAPAYER[[#This Row],[T2025]]</f>
        <v>0</v>
      </c>
    </row>
    <row r="1056" spans="1:137" x14ac:dyDescent="0.3">
      <c r="A1056" s="9">
        <f t="shared" si="259"/>
        <v>1051</v>
      </c>
      <c r="B1056" s="250"/>
      <c r="C1056" s="251"/>
      <c r="D1056" s="252"/>
      <c r="E1056" s="253"/>
      <c r="F1056" s="265">
        <f t="shared" si="245"/>
        <v>0</v>
      </c>
      <c r="G1056" s="254"/>
      <c r="H1056" s="257"/>
      <c r="I1056" s="256"/>
      <c r="J1056" s="14"/>
      <c r="K1056" s="14"/>
      <c r="L1056" s="14"/>
      <c r="N1056" s="15"/>
      <c r="P1056" s="258"/>
      <c r="Q1056" s="259"/>
      <c r="R1056" s="260"/>
      <c r="S1056" s="166">
        <f>IF(PMKAFAAPAYER[[#This Row],[ ]]="Payé",PMKAFAAPAYER[[#This Row],[02.01.2025]],0)</f>
        <v>0</v>
      </c>
      <c r="T1056" s="234"/>
      <c r="U1056" s="166">
        <f>IF(PMKAFAAPAYER[[#This Row],[ ]]="Payé",PMKAFAAPAYER[[#This Row],[09.01.2025]],0)</f>
        <v>0</v>
      </c>
      <c r="V1056" s="234"/>
      <c r="W1056" s="166">
        <f>IF(PMKAFAAPAYER[[#This Row],[ ]]="Payé",PMKAFAAPAYER[[#This Row],[16.01.2025]],0)</f>
        <v>0</v>
      </c>
      <c r="X1056" s="234"/>
      <c r="Y1056" s="166">
        <f>IF(PMKAFAAPAYER[[#This Row],[ ]]="Payé",PMKAFAAPAYER[[#This Row],[23.01.2025]],0)</f>
        <v>0</v>
      </c>
      <c r="Z1056" s="234"/>
      <c r="AA1056" s="176">
        <f>IF(PMKAFAAPAYER[[#This Row],[ ]]="Payé",PMKAFAAPAYER[[#This Row],[30.01.2025]],0)</f>
        <v>0</v>
      </c>
      <c r="AB1056" s="32">
        <f t="shared" si="246"/>
        <v>0</v>
      </c>
      <c r="AC1056" s="234"/>
      <c r="AD1056" s="166">
        <f>IF(PMKAFAAPAYER[[#This Row],[ ]]="Payé",PMKAFAAPAYER[[#This Row],[06.02.2025]],0)</f>
        <v>0</v>
      </c>
      <c r="AE1056" s="234"/>
      <c r="AF1056" s="166">
        <f>IF(PMKAFAAPAYER[[#This Row],[ ]]="Payé",PMKAFAAPAYER[[#This Row],[13.02.2025]],0)</f>
        <v>0</v>
      </c>
      <c r="AG1056" s="234"/>
      <c r="AH1056" s="166">
        <f>IF(PMKAFAAPAYER[[#This Row],[ ]]="Payé",PMKAFAAPAYER[[#This Row],[20.02.2025]],0)</f>
        <v>0</v>
      </c>
      <c r="AI1056" s="234"/>
      <c r="AJ1056" s="176">
        <f>IF(PMKAFAAPAYER[[#This Row],[ ]]="Payé",PMKAFAAPAYER[[#This Row],[27.02.2025]],0)</f>
        <v>0</v>
      </c>
      <c r="AK1056" s="47">
        <f t="shared" si="247"/>
        <v>0</v>
      </c>
      <c r="AL1056" s="162"/>
      <c r="AM1056" s="166">
        <f>IF(PMKAFAAPAYER[[#This Row],[ ]]="Payé",PMKAFAAPAYER[[#This Row],[05.03.2025]],0)</f>
        <v>0</v>
      </c>
      <c r="AN1056" s="161"/>
      <c r="AO1056" s="166">
        <f>IF(PMKAFAAPAYER[[#This Row],[ ]]="Payé",PMKAFAAPAYER[[#This Row],[12.03.2025]],0)</f>
        <v>0</v>
      </c>
      <c r="AP1056" s="161"/>
      <c r="AQ1056" s="166">
        <f>IF(PMKAFAAPAYER[[#This Row],[ ]]="Payé",PMKAFAAPAYER[[#This Row],[19.03.2025]],0)</f>
        <v>0</v>
      </c>
      <c r="AR1056" s="161"/>
      <c r="AS1056" s="176">
        <f>IF(PMKAFAAPAYER[[#This Row],[ ]]="Payé",PMKAFAAPAYER[[#This Row],[26.03.2025]],0)</f>
        <v>0</v>
      </c>
      <c r="AT1056" s="17">
        <f t="shared" si="248"/>
        <v>0</v>
      </c>
      <c r="AU1056" s="162"/>
      <c r="AV1056" s="166">
        <f>IF(PMKAFAAPAYER[[#This Row],[ ]]="Payé",PMKAFAAPAYER[[#This Row],[02.04.2025]],0)</f>
        <v>0</v>
      </c>
      <c r="AW1056" s="161"/>
      <c r="AX1056" s="166">
        <f>IF(PMKAFAAPAYER[[#This Row],[ ]]="Payé",PMKAFAAPAYER[[#This Row],[09.04.2025]],0)</f>
        <v>0</v>
      </c>
      <c r="AY1056" s="161"/>
      <c r="AZ1056" s="166">
        <f>IF(PMKAFAAPAYER[[#This Row],[ ]]="Payé",PMKAFAAPAYER[[#This Row],[16.04.2025]],0)</f>
        <v>0</v>
      </c>
      <c r="BA1056" s="161"/>
      <c r="BB1056" s="166">
        <f>IF(PMKAFAAPAYER[[#This Row],[ ]]="Payé",PMKAFAAPAYER[[#This Row],[23.04.2025]],0)</f>
        <v>0</v>
      </c>
      <c r="BC1056" s="161"/>
      <c r="BD1056" s="176">
        <f>IF(PMKAFAAPAYER[[#This Row],[ ]]="Payé",PMKAFAAPAYER[[#This Row],[30.04.2025]],0)</f>
        <v>0</v>
      </c>
      <c r="BE1056" s="18">
        <f t="shared" si="249"/>
        <v>0</v>
      </c>
      <c r="BF1056" s="162"/>
      <c r="BG1056" s="166">
        <f>IF(PMKAFAAPAYER[[#This Row],[ ]]="Payé",PMKAFAAPAYER[[#This Row],[07.05.2025]],0)</f>
        <v>0</v>
      </c>
      <c r="BH1056" s="161"/>
      <c r="BI1056" s="166">
        <f>IF(PMKAFAAPAYER[[#This Row],[ ]]="Payé",PMKAFAAPAYER[[#This Row],[14.05.2025]],0)</f>
        <v>0</v>
      </c>
      <c r="BJ1056" s="161"/>
      <c r="BK1056" s="166">
        <f>IF(PMKAFAAPAYER[[#This Row],[ ]]="Payé",PMKAFAAPAYER[[#This Row],[21.05.2025]],0)</f>
        <v>0</v>
      </c>
      <c r="BL1056" s="161"/>
      <c r="BM1056" s="176">
        <f>IF(PMKAFAAPAYER[[#This Row],[ ]]="Payé",PMKAFAAPAYER[[#This Row],[28.05.2025]],0)</f>
        <v>0</v>
      </c>
      <c r="BN1056" s="17">
        <f t="shared" si="250"/>
        <v>0</v>
      </c>
      <c r="BO1056" s="162"/>
      <c r="BP1056" s="166">
        <f>IF(PMKAFAAPAYER[[#This Row],[ ]]="Payé",PMKAFAAPAYER[[#This Row],[04.06.2025]],0)</f>
        <v>0</v>
      </c>
      <c r="BQ1056" s="161"/>
      <c r="BR1056" s="166">
        <f>IF(PMKAFAAPAYER[[#This Row],[ ]]="Payé",PMKAFAAPAYER[[#This Row],[11.06.2025]],0)</f>
        <v>0</v>
      </c>
      <c r="BS1056" s="161"/>
      <c r="BT1056" s="166">
        <f>IF(PMKAFAAPAYER[[#This Row],[ ]]="Payé",PMKAFAAPAYER[[#This Row],[18.06.2025]],0)</f>
        <v>0</v>
      </c>
      <c r="BU1056" s="161"/>
      <c r="BV1056" s="176">
        <f>IF(PMKAFAAPAYER[[#This Row],[ ]]="Payé",PMKAFAAPAYER[[#This Row],[25.06.2025]],0)</f>
        <v>0</v>
      </c>
      <c r="BW1056" s="18">
        <f t="shared" si="251"/>
        <v>0</v>
      </c>
      <c r="BX1056" s="162"/>
      <c r="BY1056" s="166">
        <f>IF(PMKAFAAPAYER[[#This Row],[ ]]="Payé",PMKAFAAPAYER[[#This Row],[02.07.2025]],0)</f>
        <v>0</v>
      </c>
      <c r="BZ1056" s="161"/>
      <c r="CA1056" s="166">
        <f>IF(PMKAFAAPAYER[[#This Row],[ ]]="Payé",PMKAFAAPAYER[[#This Row],[09.07.2025]],0)</f>
        <v>0</v>
      </c>
      <c r="CB1056" s="161"/>
      <c r="CC1056" s="166">
        <f>IF(PMKAFAAPAYER[[#This Row],[ ]]="Payé",PMKAFAAPAYER[[#This Row],[16.07.2025]],0)</f>
        <v>0</v>
      </c>
      <c r="CD1056" s="161"/>
      <c r="CE1056" s="166">
        <f>IF(PMKAFAAPAYER[[#This Row],[ ]]="Payé",PMKAFAAPAYER[[#This Row],[23.07.2025]],0)</f>
        <v>0</v>
      </c>
      <c r="CF1056" s="161"/>
      <c r="CG1056" s="176">
        <f>IF(PMKAFAAPAYER[[#This Row],[ ]]="Payé",PMKAFAAPAYER[[#This Row],[30.07.2025]],0)</f>
        <v>0</v>
      </c>
      <c r="CH1056" s="17">
        <f t="shared" si="252"/>
        <v>0</v>
      </c>
      <c r="CI1056" s="162"/>
      <c r="CJ1056" s="166">
        <f>IF(PMKAFAAPAYER[[#This Row],[ ]]="Payé",PMKAFAAPAYER[[#This Row],[06.08.2025]],0)</f>
        <v>0</v>
      </c>
      <c r="CK1056" s="161"/>
      <c r="CL1056" s="166">
        <f>IF(PMKAFAAPAYER[[#This Row],[ ]]="Payé",PMKAFAAPAYER[[#This Row],[13.08.2025]],0)</f>
        <v>0</v>
      </c>
      <c r="CM1056" s="161"/>
      <c r="CN1056" s="166">
        <f>IF(PMKAFAAPAYER[[#This Row],[ ]]="Payé",PMKAFAAPAYER[[#This Row],[20.08.2025]],0)</f>
        <v>0</v>
      </c>
      <c r="CO1056" s="161"/>
      <c r="CP1056" s="176">
        <f>IF(PMKAFAAPAYER[[#This Row],[ ]]="Payé",PMKAFAAPAYER[[#This Row],[27.08.2025]],0)</f>
        <v>0</v>
      </c>
      <c r="CQ1056" s="18">
        <f t="shared" si="253"/>
        <v>0</v>
      </c>
      <c r="CR1056" s="162"/>
      <c r="CS1056" s="166">
        <f>IF(PMKAFAAPAYER[[#This Row],[ ]]="Payé",PMKAFAAPAYER[[#This Row],[03.09.2025]],0)</f>
        <v>0</v>
      </c>
      <c r="CT1056" s="161"/>
      <c r="CU1056" s="166">
        <f>IF(PMKAFAAPAYER[[#This Row],[ ]]="Payé",PMKAFAAPAYER[[#This Row],[10.09.2025]],0)</f>
        <v>0</v>
      </c>
      <c r="CV1056" s="161"/>
      <c r="CW1056" s="166">
        <f>IF(PMKAFAAPAYER[[#This Row],[ ]]="Payé",PMKAFAAPAYER[[#This Row],[17.09.2025]],0)</f>
        <v>0</v>
      </c>
      <c r="CX1056" s="161"/>
      <c r="CY1056" s="176">
        <f>IF(PMKAFAAPAYER[[#This Row],[ ]]="Payé",PMKAFAAPAYER[[#This Row],[24.09.2025]],0)</f>
        <v>0</v>
      </c>
      <c r="CZ1056" s="17">
        <f t="shared" si="254"/>
        <v>0</v>
      </c>
      <c r="DA1056" s="162"/>
      <c r="DB1056" s="166">
        <f>IF(PMKAFAAPAYER[[#This Row],[ ]]="Payé",PMKAFAAPAYER[[#This Row],[01.10.2025]],0)</f>
        <v>0</v>
      </c>
      <c r="DC1056" s="161"/>
      <c r="DD1056" s="166">
        <f>IF(PMKAFAAPAYER[[#This Row],[ ]]="Payé",PMKAFAAPAYER[[#This Row],[08.10.2025]],0)</f>
        <v>0</v>
      </c>
      <c r="DE1056" s="161"/>
      <c r="DF1056" s="166">
        <f>IF(PMKAFAAPAYER[[#This Row],[ ]]="Payé",PMKAFAAPAYER[[#This Row],[15.10.2025]],0)</f>
        <v>0</v>
      </c>
      <c r="DG1056" s="161"/>
      <c r="DH1056" s="166">
        <f>IF(PMKAFAAPAYER[[#This Row],[ ]]="Payé",PMKAFAAPAYER[[#This Row],[22.10.2025]],0)</f>
        <v>0</v>
      </c>
      <c r="DI1056" s="161"/>
      <c r="DJ1056" s="176">
        <f>IF(PMKAFAAPAYER[[#This Row],[ ]]="Payé",PMKAFAAPAYER[[#This Row],[29.10.2025]],0)</f>
        <v>0</v>
      </c>
      <c r="DK1056" s="18">
        <f t="shared" si="255"/>
        <v>0</v>
      </c>
      <c r="DL1056" s="162"/>
      <c r="DM1056" s="166">
        <f>IF(PMKAFAAPAYER[[#This Row],[ ]]="Payé",PMKAFAAPAYER[[#This Row],[05.11.2025]],0)</f>
        <v>0</v>
      </c>
      <c r="DN1056" s="161"/>
      <c r="DO1056" s="166">
        <f>IF(PMKAFAAPAYER[[#This Row],[ ]]="Payé",PMKAFAAPAYER[[#This Row],[12.11.2025]],0)</f>
        <v>0</v>
      </c>
      <c r="DP1056" s="161"/>
      <c r="DQ1056" s="166">
        <f>IF(PMKAFAAPAYER[[#This Row],[ ]]="Payé",PMKAFAAPAYER[[#This Row],[19.11.2025]],0)</f>
        <v>0</v>
      </c>
      <c r="DR1056" s="161"/>
      <c r="DS1056" s="176">
        <f>IF(PMKAFAAPAYER[[#This Row],[ ]]="Payé",PMKAFAAPAYER[[#This Row],[26.11.2025]],0)</f>
        <v>0</v>
      </c>
      <c r="DT1056" s="17">
        <f t="shared" si="256"/>
        <v>0</v>
      </c>
      <c r="DU1056" s="162"/>
      <c r="DV1056" s="166">
        <f>IF(PMKAFAAPAYER[[#This Row],[ ]]="Payé",PMKAFAAPAYER[[#This Row],[03.12.2025]],0)</f>
        <v>0</v>
      </c>
      <c r="DW1056" s="161"/>
      <c r="DX1056" s="166">
        <f>IF(PMKAFAAPAYER[[#This Row],[ ]]="Payé",PMKAFAAPAYER[[#This Row],[10.12.2025]],0)</f>
        <v>0</v>
      </c>
      <c r="DY1056" s="161"/>
      <c r="DZ1056" s="166">
        <f>IF(PMKAFAAPAYER[[#This Row],[ ]]="Payé",PMKAFAAPAYER[[#This Row],[17.12.2025]],0)</f>
        <v>0</v>
      </c>
      <c r="EA1056" s="161"/>
      <c r="EB1056" s="166">
        <f>IF(PMKAFAAPAYER[[#This Row],[ ]]="Payé",PMKAFAAPAYER[[#This Row],[24.12.2025]],0)</f>
        <v>0</v>
      </c>
      <c r="EC1056" s="161"/>
      <c r="ED1056" s="176">
        <f>IF(PMKAFAAPAYER[[#This Row],[ ]]="Payé",PMKAFAAPAYER[[#This Row],[31.12.2025]],0)</f>
        <v>0</v>
      </c>
      <c r="EE1056" s="18">
        <f t="shared" si="257"/>
        <v>0</v>
      </c>
      <c r="EF1056" s="11">
        <f t="shared" si="258"/>
        <v>0</v>
      </c>
      <c r="EG1056" s="16">
        <f>+PMKAFAAPAYER[[#This Row],[CHF]]-PMKAFAAPAYER[[#This Row],[T2025]]</f>
        <v>0</v>
      </c>
    </row>
    <row r="1057" spans="1:137" x14ac:dyDescent="0.3">
      <c r="A1057" s="9">
        <f t="shared" si="259"/>
        <v>1052</v>
      </c>
      <c r="B1057" s="250"/>
      <c r="C1057" s="251"/>
      <c r="D1057" s="252"/>
      <c r="E1057" s="253"/>
      <c r="F1057" s="265">
        <f t="shared" si="245"/>
        <v>0</v>
      </c>
      <c r="G1057" s="254"/>
      <c r="H1057" s="257"/>
      <c r="I1057" s="256"/>
      <c r="J1057" s="14"/>
      <c r="K1057" s="14"/>
      <c r="L1057" s="14"/>
      <c r="N1057" s="15"/>
      <c r="P1057" s="258"/>
      <c r="Q1057" s="259"/>
      <c r="R1057" s="260"/>
      <c r="S1057" s="166">
        <f>IF(PMKAFAAPAYER[[#This Row],[ ]]="Payé",PMKAFAAPAYER[[#This Row],[02.01.2025]],0)</f>
        <v>0</v>
      </c>
      <c r="T1057" s="234"/>
      <c r="U1057" s="166">
        <f>IF(PMKAFAAPAYER[[#This Row],[ ]]="Payé",PMKAFAAPAYER[[#This Row],[09.01.2025]],0)</f>
        <v>0</v>
      </c>
      <c r="V1057" s="234"/>
      <c r="W1057" s="166">
        <f>IF(PMKAFAAPAYER[[#This Row],[ ]]="Payé",PMKAFAAPAYER[[#This Row],[16.01.2025]],0)</f>
        <v>0</v>
      </c>
      <c r="X1057" s="234"/>
      <c r="Y1057" s="166">
        <f>IF(PMKAFAAPAYER[[#This Row],[ ]]="Payé",PMKAFAAPAYER[[#This Row],[23.01.2025]],0)</f>
        <v>0</v>
      </c>
      <c r="Z1057" s="234"/>
      <c r="AA1057" s="176">
        <f>IF(PMKAFAAPAYER[[#This Row],[ ]]="Payé",PMKAFAAPAYER[[#This Row],[30.01.2025]],0)</f>
        <v>0</v>
      </c>
      <c r="AB1057" s="32">
        <f t="shared" si="246"/>
        <v>0</v>
      </c>
      <c r="AC1057" s="234"/>
      <c r="AD1057" s="166">
        <f>IF(PMKAFAAPAYER[[#This Row],[ ]]="Payé",PMKAFAAPAYER[[#This Row],[06.02.2025]],0)</f>
        <v>0</v>
      </c>
      <c r="AE1057" s="234"/>
      <c r="AF1057" s="166">
        <f>IF(PMKAFAAPAYER[[#This Row],[ ]]="Payé",PMKAFAAPAYER[[#This Row],[13.02.2025]],0)</f>
        <v>0</v>
      </c>
      <c r="AG1057" s="234"/>
      <c r="AH1057" s="166">
        <f>IF(PMKAFAAPAYER[[#This Row],[ ]]="Payé",PMKAFAAPAYER[[#This Row],[20.02.2025]],0)</f>
        <v>0</v>
      </c>
      <c r="AI1057" s="234"/>
      <c r="AJ1057" s="176">
        <f>IF(PMKAFAAPAYER[[#This Row],[ ]]="Payé",PMKAFAAPAYER[[#This Row],[27.02.2025]],0)</f>
        <v>0</v>
      </c>
      <c r="AK1057" s="47">
        <f t="shared" si="247"/>
        <v>0</v>
      </c>
      <c r="AL1057" s="162"/>
      <c r="AM1057" s="166">
        <f>IF(PMKAFAAPAYER[[#This Row],[ ]]="Payé",PMKAFAAPAYER[[#This Row],[05.03.2025]],0)</f>
        <v>0</v>
      </c>
      <c r="AN1057" s="161"/>
      <c r="AO1057" s="166">
        <f>IF(PMKAFAAPAYER[[#This Row],[ ]]="Payé",PMKAFAAPAYER[[#This Row],[12.03.2025]],0)</f>
        <v>0</v>
      </c>
      <c r="AP1057" s="161"/>
      <c r="AQ1057" s="166">
        <f>IF(PMKAFAAPAYER[[#This Row],[ ]]="Payé",PMKAFAAPAYER[[#This Row],[19.03.2025]],0)</f>
        <v>0</v>
      </c>
      <c r="AR1057" s="161"/>
      <c r="AS1057" s="176">
        <f>IF(PMKAFAAPAYER[[#This Row],[ ]]="Payé",PMKAFAAPAYER[[#This Row],[26.03.2025]],0)</f>
        <v>0</v>
      </c>
      <c r="AT1057" s="17">
        <f t="shared" si="248"/>
        <v>0</v>
      </c>
      <c r="AU1057" s="162"/>
      <c r="AV1057" s="166">
        <f>IF(PMKAFAAPAYER[[#This Row],[ ]]="Payé",PMKAFAAPAYER[[#This Row],[02.04.2025]],0)</f>
        <v>0</v>
      </c>
      <c r="AW1057" s="161"/>
      <c r="AX1057" s="166">
        <f>IF(PMKAFAAPAYER[[#This Row],[ ]]="Payé",PMKAFAAPAYER[[#This Row],[09.04.2025]],0)</f>
        <v>0</v>
      </c>
      <c r="AY1057" s="161"/>
      <c r="AZ1057" s="166">
        <f>IF(PMKAFAAPAYER[[#This Row],[ ]]="Payé",PMKAFAAPAYER[[#This Row],[16.04.2025]],0)</f>
        <v>0</v>
      </c>
      <c r="BA1057" s="161"/>
      <c r="BB1057" s="166">
        <f>IF(PMKAFAAPAYER[[#This Row],[ ]]="Payé",PMKAFAAPAYER[[#This Row],[23.04.2025]],0)</f>
        <v>0</v>
      </c>
      <c r="BC1057" s="161"/>
      <c r="BD1057" s="176">
        <f>IF(PMKAFAAPAYER[[#This Row],[ ]]="Payé",PMKAFAAPAYER[[#This Row],[30.04.2025]],0)</f>
        <v>0</v>
      </c>
      <c r="BE1057" s="18">
        <f t="shared" si="249"/>
        <v>0</v>
      </c>
      <c r="BF1057" s="162"/>
      <c r="BG1057" s="166">
        <f>IF(PMKAFAAPAYER[[#This Row],[ ]]="Payé",PMKAFAAPAYER[[#This Row],[07.05.2025]],0)</f>
        <v>0</v>
      </c>
      <c r="BH1057" s="161"/>
      <c r="BI1057" s="166">
        <f>IF(PMKAFAAPAYER[[#This Row],[ ]]="Payé",PMKAFAAPAYER[[#This Row],[14.05.2025]],0)</f>
        <v>0</v>
      </c>
      <c r="BJ1057" s="161"/>
      <c r="BK1057" s="166">
        <f>IF(PMKAFAAPAYER[[#This Row],[ ]]="Payé",PMKAFAAPAYER[[#This Row],[21.05.2025]],0)</f>
        <v>0</v>
      </c>
      <c r="BL1057" s="161"/>
      <c r="BM1057" s="176">
        <f>IF(PMKAFAAPAYER[[#This Row],[ ]]="Payé",PMKAFAAPAYER[[#This Row],[28.05.2025]],0)</f>
        <v>0</v>
      </c>
      <c r="BN1057" s="17">
        <f t="shared" si="250"/>
        <v>0</v>
      </c>
      <c r="BO1057" s="162"/>
      <c r="BP1057" s="166">
        <f>IF(PMKAFAAPAYER[[#This Row],[ ]]="Payé",PMKAFAAPAYER[[#This Row],[04.06.2025]],0)</f>
        <v>0</v>
      </c>
      <c r="BQ1057" s="161"/>
      <c r="BR1057" s="166">
        <f>IF(PMKAFAAPAYER[[#This Row],[ ]]="Payé",PMKAFAAPAYER[[#This Row],[11.06.2025]],0)</f>
        <v>0</v>
      </c>
      <c r="BS1057" s="161"/>
      <c r="BT1057" s="166">
        <f>IF(PMKAFAAPAYER[[#This Row],[ ]]="Payé",PMKAFAAPAYER[[#This Row],[18.06.2025]],0)</f>
        <v>0</v>
      </c>
      <c r="BU1057" s="161"/>
      <c r="BV1057" s="176">
        <f>IF(PMKAFAAPAYER[[#This Row],[ ]]="Payé",PMKAFAAPAYER[[#This Row],[25.06.2025]],0)</f>
        <v>0</v>
      </c>
      <c r="BW1057" s="18">
        <f t="shared" si="251"/>
        <v>0</v>
      </c>
      <c r="BX1057" s="162"/>
      <c r="BY1057" s="166">
        <f>IF(PMKAFAAPAYER[[#This Row],[ ]]="Payé",PMKAFAAPAYER[[#This Row],[02.07.2025]],0)</f>
        <v>0</v>
      </c>
      <c r="BZ1057" s="161"/>
      <c r="CA1057" s="166">
        <f>IF(PMKAFAAPAYER[[#This Row],[ ]]="Payé",PMKAFAAPAYER[[#This Row],[09.07.2025]],0)</f>
        <v>0</v>
      </c>
      <c r="CB1057" s="161"/>
      <c r="CC1057" s="166">
        <f>IF(PMKAFAAPAYER[[#This Row],[ ]]="Payé",PMKAFAAPAYER[[#This Row],[16.07.2025]],0)</f>
        <v>0</v>
      </c>
      <c r="CD1057" s="161"/>
      <c r="CE1057" s="166">
        <f>IF(PMKAFAAPAYER[[#This Row],[ ]]="Payé",PMKAFAAPAYER[[#This Row],[23.07.2025]],0)</f>
        <v>0</v>
      </c>
      <c r="CF1057" s="161"/>
      <c r="CG1057" s="176">
        <f>IF(PMKAFAAPAYER[[#This Row],[ ]]="Payé",PMKAFAAPAYER[[#This Row],[30.07.2025]],0)</f>
        <v>0</v>
      </c>
      <c r="CH1057" s="17">
        <f t="shared" si="252"/>
        <v>0</v>
      </c>
      <c r="CI1057" s="162"/>
      <c r="CJ1057" s="166">
        <f>IF(PMKAFAAPAYER[[#This Row],[ ]]="Payé",PMKAFAAPAYER[[#This Row],[06.08.2025]],0)</f>
        <v>0</v>
      </c>
      <c r="CK1057" s="161"/>
      <c r="CL1057" s="166">
        <f>IF(PMKAFAAPAYER[[#This Row],[ ]]="Payé",PMKAFAAPAYER[[#This Row],[13.08.2025]],0)</f>
        <v>0</v>
      </c>
      <c r="CM1057" s="161"/>
      <c r="CN1057" s="166">
        <f>IF(PMKAFAAPAYER[[#This Row],[ ]]="Payé",PMKAFAAPAYER[[#This Row],[20.08.2025]],0)</f>
        <v>0</v>
      </c>
      <c r="CO1057" s="161"/>
      <c r="CP1057" s="176">
        <f>IF(PMKAFAAPAYER[[#This Row],[ ]]="Payé",PMKAFAAPAYER[[#This Row],[27.08.2025]],0)</f>
        <v>0</v>
      </c>
      <c r="CQ1057" s="18">
        <f t="shared" si="253"/>
        <v>0</v>
      </c>
      <c r="CR1057" s="162"/>
      <c r="CS1057" s="166">
        <f>IF(PMKAFAAPAYER[[#This Row],[ ]]="Payé",PMKAFAAPAYER[[#This Row],[03.09.2025]],0)</f>
        <v>0</v>
      </c>
      <c r="CT1057" s="161"/>
      <c r="CU1057" s="166">
        <f>IF(PMKAFAAPAYER[[#This Row],[ ]]="Payé",PMKAFAAPAYER[[#This Row],[10.09.2025]],0)</f>
        <v>0</v>
      </c>
      <c r="CV1057" s="161"/>
      <c r="CW1057" s="166">
        <f>IF(PMKAFAAPAYER[[#This Row],[ ]]="Payé",PMKAFAAPAYER[[#This Row],[17.09.2025]],0)</f>
        <v>0</v>
      </c>
      <c r="CX1057" s="161"/>
      <c r="CY1057" s="176">
        <f>IF(PMKAFAAPAYER[[#This Row],[ ]]="Payé",PMKAFAAPAYER[[#This Row],[24.09.2025]],0)</f>
        <v>0</v>
      </c>
      <c r="CZ1057" s="17">
        <f t="shared" si="254"/>
        <v>0</v>
      </c>
      <c r="DA1057" s="162"/>
      <c r="DB1057" s="166">
        <f>IF(PMKAFAAPAYER[[#This Row],[ ]]="Payé",PMKAFAAPAYER[[#This Row],[01.10.2025]],0)</f>
        <v>0</v>
      </c>
      <c r="DC1057" s="161"/>
      <c r="DD1057" s="166">
        <f>IF(PMKAFAAPAYER[[#This Row],[ ]]="Payé",PMKAFAAPAYER[[#This Row],[08.10.2025]],0)</f>
        <v>0</v>
      </c>
      <c r="DE1057" s="161"/>
      <c r="DF1057" s="166">
        <f>IF(PMKAFAAPAYER[[#This Row],[ ]]="Payé",PMKAFAAPAYER[[#This Row],[15.10.2025]],0)</f>
        <v>0</v>
      </c>
      <c r="DG1057" s="161"/>
      <c r="DH1057" s="166">
        <f>IF(PMKAFAAPAYER[[#This Row],[ ]]="Payé",PMKAFAAPAYER[[#This Row],[22.10.2025]],0)</f>
        <v>0</v>
      </c>
      <c r="DI1057" s="161"/>
      <c r="DJ1057" s="176">
        <f>IF(PMKAFAAPAYER[[#This Row],[ ]]="Payé",PMKAFAAPAYER[[#This Row],[29.10.2025]],0)</f>
        <v>0</v>
      </c>
      <c r="DK1057" s="18">
        <f t="shared" si="255"/>
        <v>0</v>
      </c>
      <c r="DL1057" s="162"/>
      <c r="DM1057" s="166">
        <f>IF(PMKAFAAPAYER[[#This Row],[ ]]="Payé",PMKAFAAPAYER[[#This Row],[05.11.2025]],0)</f>
        <v>0</v>
      </c>
      <c r="DN1057" s="161"/>
      <c r="DO1057" s="166">
        <f>IF(PMKAFAAPAYER[[#This Row],[ ]]="Payé",PMKAFAAPAYER[[#This Row],[12.11.2025]],0)</f>
        <v>0</v>
      </c>
      <c r="DP1057" s="161"/>
      <c r="DQ1057" s="166">
        <f>IF(PMKAFAAPAYER[[#This Row],[ ]]="Payé",PMKAFAAPAYER[[#This Row],[19.11.2025]],0)</f>
        <v>0</v>
      </c>
      <c r="DR1057" s="161"/>
      <c r="DS1057" s="176">
        <f>IF(PMKAFAAPAYER[[#This Row],[ ]]="Payé",PMKAFAAPAYER[[#This Row],[26.11.2025]],0)</f>
        <v>0</v>
      </c>
      <c r="DT1057" s="17">
        <f t="shared" si="256"/>
        <v>0</v>
      </c>
      <c r="DU1057" s="162"/>
      <c r="DV1057" s="166">
        <f>IF(PMKAFAAPAYER[[#This Row],[ ]]="Payé",PMKAFAAPAYER[[#This Row],[03.12.2025]],0)</f>
        <v>0</v>
      </c>
      <c r="DW1057" s="161"/>
      <c r="DX1057" s="166">
        <f>IF(PMKAFAAPAYER[[#This Row],[ ]]="Payé",PMKAFAAPAYER[[#This Row],[10.12.2025]],0)</f>
        <v>0</v>
      </c>
      <c r="DY1057" s="161"/>
      <c r="DZ1057" s="166">
        <f>IF(PMKAFAAPAYER[[#This Row],[ ]]="Payé",PMKAFAAPAYER[[#This Row],[17.12.2025]],0)</f>
        <v>0</v>
      </c>
      <c r="EA1057" s="161"/>
      <c r="EB1057" s="166">
        <f>IF(PMKAFAAPAYER[[#This Row],[ ]]="Payé",PMKAFAAPAYER[[#This Row],[24.12.2025]],0)</f>
        <v>0</v>
      </c>
      <c r="EC1057" s="161"/>
      <c r="ED1057" s="176">
        <f>IF(PMKAFAAPAYER[[#This Row],[ ]]="Payé",PMKAFAAPAYER[[#This Row],[31.12.2025]],0)</f>
        <v>0</v>
      </c>
      <c r="EE1057" s="18">
        <f t="shared" si="257"/>
        <v>0</v>
      </c>
      <c r="EF1057" s="11">
        <f t="shared" si="258"/>
        <v>0</v>
      </c>
      <c r="EG1057" s="16">
        <f>+PMKAFAAPAYER[[#This Row],[CHF]]-PMKAFAAPAYER[[#This Row],[T2025]]</f>
        <v>0</v>
      </c>
    </row>
    <row r="1058" spans="1:137" x14ac:dyDescent="0.3">
      <c r="A1058" s="9">
        <f t="shared" si="259"/>
        <v>1053</v>
      </c>
      <c r="B1058" s="250"/>
      <c r="C1058" s="251"/>
      <c r="D1058" s="252"/>
      <c r="E1058" s="253"/>
      <c r="F1058" s="265">
        <f t="shared" si="245"/>
        <v>0</v>
      </c>
      <c r="G1058" s="254"/>
      <c r="H1058" s="257"/>
      <c r="I1058" s="256"/>
      <c r="J1058" s="14"/>
      <c r="K1058" s="14"/>
      <c r="L1058" s="14"/>
      <c r="N1058" s="15"/>
      <c r="P1058" s="258"/>
      <c r="Q1058" s="259"/>
      <c r="R1058" s="260"/>
      <c r="S1058" s="166">
        <f>IF(PMKAFAAPAYER[[#This Row],[ ]]="Payé",PMKAFAAPAYER[[#This Row],[02.01.2025]],0)</f>
        <v>0</v>
      </c>
      <c r="T1058" s="234"/>
      <c r="U1058" s="166">
        <f>IF(PMKAFAAPAYER[[#This Row],[ ]]="Payé",PMKAFAAPAYER[[#This Row],[09.01.2025]],0)</f>
        <v>0</v>
      </c>
      <c r="V1058" s="234"/>
      <c r="W1058" s="166">
        <f>IF(PMKAFAAPAYER[[#This Row],[ ]]="Payé",PMKAFAAPAYER[[#This Row],[16.01.2025]],0)</f>
        <v>0</v>
      </c>
      <c r="X1058" s="234"/>
      <c r="Y1058" s="166">
        <f>IF(PMKAFAAPAYER[[#This Row],[ ]]="Payé",PMKAFAAPAYER[[#This Row],[23.01.2025]],0)</f>
        <v>0</v>
      </c>
      <c r="Z1058" s="234"/>
      <c r="AA1058" s="176">
        <f>IF(PMKAFAAPAYER[[#This Row],[ ]]="Payé",PMKAFAAPAYER[[#This Row],[30.01.2025]],0)</f>
        <v>0</v>
      </c>
      <c r="AB1058" s="32">
        <f t="shared" si="246"/>
        <v>0</v>
      </c>
      <c r="AC1058" s="234"/>
      <c r="AD1058" s="166">
        <f>IF(PMKAFAAPAYER[[#This Row],[ ]]="Payé",PMKAFAAPAYER[[#This Row],[06.02.2025]],0)</f>
        <v>0</v>
      </c>
      <c r="AE1058" s="234"/>
      <c r="AF1058" s="166">
        <f>IF(PMKAFAAPAYER[[#This Row],[ ]]="Payé",PMKAFAAPAYER[[#This Row],[13.02.2025]],0)</f>
        <v>0</v>
      </c>
      <c r="AG1058" s="234"/>
      <c r="AH1058" s="166">
        <f>IF(PMKAFAAPAYER[[#This Row],[ ]]="Payé",PMKAFAAPAYER[[#This Row],[20.02.2025]],0)</f>
        <v>0</v>
      </c>
      <c r="AI1058" s="234"/>
      <c r="AJ1058" s="176">
        <f>IF(PMKAFAAPAYER[[#This Row],[ ]]="Payé",PMKAFAAPAYER[[#This Row],[27.02.2025]],0)</f>
        <v>0</v>
      </c>
      <c r="AK1058" s="47">
        <f t="shared" si="247"/>
        <v>0</v>
      </c>
      <c r="AL1058" s="162"/>
      <c r="AM1058" s="166">
        <f>IF(PMKAFAAPAYER[[#This Row],[ ]]="Payé",PMKAFAAPAYER[[#This Row],[05.03.2025]],0)</f>
        <v>0</v>
      </c>
      <c r="AN1058" s="161"/>
      <c r="AO1058" s="166">
        <f>IF(PMKAFAAPAYER[[#This Row],[ ]]="Payé",PMKAFAAPAYER[[#This Row],[12.03.2025]],0)</f>
        <v>0</v>
      </c>
      <c r="AP1058" s="161"/>
      <c r="AQ1058" s="166">
        <f>IF(PMKAFAAPAYER[[#This Row],[ ]]="Payé",PMKAFAAPAYER[[#This Row],[19.03.2025]],0)</f>
        <v>0</v>
      </c>
      <c r="AR1058" s="161"/>
      <c r="AS1058" s="176">
        <f>IF(PMKAFAAPAYER[[#This Row],[ ]]="Payé",PMKAFAAPAYER[[#This Row],[26.03.2025]],0)</f>
        <v>0</v>
      </c>
      <c r="AT1058" s="17">
        <f t="shared" si="248"/>
        <v>0</v>
      </c>
      <c r="AU1058" s="162"/>
      <c r="AV1058" s="166">
        <f>IF(PMKAFAAPAYER[[#This Row],[ ]]="Payé",PMKAFAAPAYER[[#This Row],[02.04.2025]],0)</f>
        <v>0</v>
      </c>
      <c r="AW1058" s="161"/>
      <c r="AX1058" s="166">
        <f>IF(PMKAFAAPAYER[[#This Row],[ ]]="Payé",PMKAFAAPAYER[[#This Row],[09.04.2025]],0)</f>
        <v>0</v>
      </c>
      <c r="AY1058" s="161"/>
      <c r="AZ1058" s="166">
        <f>IF(PMKAFAAPAYER[[#This Row],[ ]]="Payé",PMKAFAAPAYER[[#This Row],[16.04.2025]],0)</f>
        <v>0</v>
      </c>
      <c r="BA1058" s="161"/>
      <c r="BB1058" s="166">
        <f>IF(PMKAFAAPAYER[[#This Row],[ ]]="Payé",PMKAFAAPAYER[[#This Row],[23.04.2025]],0)</f>
        <v>0</v>
      </c>
      <c r="BC1058" s="161"/>
      <c r="BD1058" s="176">
        <f>IF(PMKAFAAPAYER[[#This Row],[ ]]="Payé",PMKAFAAPAYER[[#This Row],[30.04.2025]],0)</f>
        <v>0</v>
      </c>
      <c r="BE1058" s="18">
        <f t="shared" si="249"/>
        <v>0</v>
      </c>
      <c r="BF1058" s="162"/>
      <c r="BG1058" s="166">
        <f>IF(PMKAFAAPAYER[[#This Row],[ ]]="Payé",PMKAFAAPAYER[[#This Row],[07.05.2025]],0)</f>
        <v>0</v>
      </c>
      <c r="BH1058" s="161"/>
      <c r="BI1058" s="166">
        <f>IF(PMKAFAAPAYER[[#This Row],[ ]]="Payé",PMKAFAAPAYER[[#This Row],[14.05.2025]],0)</f>
        <v>0</v>
      </c>
      <c r="BJ1058" s="161"/>
      <c r="BK1058" s="166">
        <f>IF(PMKAFAAPAYER[[#This Row],[ ]]="Payé",PMKAFAAPAYER[[#This Row],[21.05.2025]],0)</f>
        <v>0</v>
      </c>
      <c r="BL1058" s="161"/>
      <c r="BM1058" s="176">
        <f>IF(PMKAFAAPAYER[[#This Row],[ ]]="Payé",PMKAFAAPAYER[[#This Row],[28.05.2025]],0)</f>
        <v>0</v>
      </c>
      <c r="BN1058" s="17">
        <f t="shared" si="250"/>
        <v>0</v>
      </c>
      <c r="BO1058" s="162"/>
      <c r="BP1058" s="166">
        <f>IF(PMKAFAAPAYER[[#This Row],[ ]]="Payé",PMKAFAAPAYER[[#This Row],[04.06.2025]],0)</f>
        <v>0</v>
      </c>
      <c r="BQ1058" s="161"/>
      <c r="BR1058" s="166">
        <f>IF(PMKAFAAPAYER[[#This Row],[ ]]="Payé",PMKAFAAPAYER[[#This Row],[11.06.2025]],0)</f>
        <v>0</v>
      </c>
      <c r="BS1058" s="161"/>
      <c r="BT1058" s="166">
        <f>IF(PMKAFAAPAYER[[#This Row],[ ]]="Payé",PMKAFAAPAYER[[#This Row],[18.06.2025]],0)</f>
        <v>0</v>
      </c>
      <c r="BU1058" s="161"/>
      <c r="BV1058" s="176">
        <f>IF(PMKAFAAPAYER[[#This Row],[ ]]="Payé",PMKAFAAPAYER[[#This Row],[25.06.2025]],0)</f>
        <v>0</v>
      </c>
      <c r="BW1058" s="18">
        <f t="shared" si="251"/>
        <v>0</v>
      </c>
      <c r="BX1058" s="162"/>
      <c r="BY1058" s="166">
        <f>IF(PMKAFAAPAYER[[#This Row],[ ]]="Payé",PMKAFAAPAYER[[#This Row],[02.07.2025]],0)</f>
        <v>0</v>
      </c>
      <c r="BZ1058" s="161"/>
      <c r="CA1058" s="166">
        <f>IF(PMKAFAAPAYER[[#This Row],[ ]]="Payé",PMKAFAAPAYER[[#This Row],[09.07.2025]],0)</f>
        <v>0</v>
      </c>
      <c r="CB1058" s="161"/>
      <c r="CC1058" s="166">
        <f>IF(PMKAFAAPAYER[[#This Row],[ ]]="Payé",PMKAFAAPAYER[[#This Row],[16.07.2025]],0)</f>
        <v>0</v>
      </c>
      <c r="CD1058" s="161"/>
      <c r="CE1058" s="166">
        <f>IF(PMKAFAAPAYER[[#This Row],[ ]]="Payé",PMKAFAAPAYER[[#This Row],[23.07.2025]],0)</f>
        <v>0</v>
      </c>
      <c r="CF1058" s="161"/>
      <c r="CG1058" s="176">
        <f>IF(PMKAFAAPAYER[[#This Row],[ ]]="Payé",PMKAFAAPAYER[[#This Row],[30.07.2025]],0)</f>
        <v>0</v>
      </c>
      <c r="CH1058" s="17">
        <f t="shared" si="252"/>
        <v>0</v>
      </c>
      <c r="CI1058" s="162"/>
      <c r="CJ1058" s="166">
        <f>IF(PMKAFAAPAYER[[#This Row],[ ]]="Payé",PMKAFAAPAYER[[#This Row],[06.08.2025]],0)</f>
        <v>0</v>
      </c>
      <c r="CK1058" s="161"/>
      <c r="CL1058" s="166">
        <f>IF(PMKAFAAPAYER[[#This Row],[ ]]="Payé",PMKAFAAPAYER[[#This Row],[13.08.2025]],0)</f>
        <v>0</v>
      </c>
      <c r="CM1058" s="161"/>
      <c r="CN1058" s="166">
        <f>IF(PMKAFAAPAYER[[#This Row],[ ]]="Payé",PMKAFAAPAYER[[#This Row],[20.08.2025]],0)</f>
        <v>0</v>
      </c>
      <c r="CO1058" s="161"/>
      <c r="CP1058" s="176">
        <f>IF(PMKAFAAPAYER[[#This Row],[ ]]="Payé",PMKAFAAPAYER[[#This Row],[27.08.2025]],0)</f>
        <v>0</v>
      </c>
      <c r="CQ1058" s="18">
        <f t="shared" si="253"/>
        <v>0</v>
      </c>
      <c r="CR1058" s="162"/>
      <c r="CS1058" s="166">
        <f>IF(PMKAFAAPAYER[[#This Row],[ ]]="Payé",PMKAFAAPAYER[[#This Row],[03.09.2025]],0)</f>
        <v>0</v>
      </c>
      <c r="CT1058" s="161"/>
      <c r="CU1058" s="166">
        <f>IF(PMKAFAAPAYER[[#This Row],[ ]]="Payé",PMKAFAAPAYER[[#This Row],[10.09.2025]],0)</f>
        <v>0</v>
      </c>
      <c r="CV1058" s="161"/>
      <c r="CW1058" s="166">
        <f>IF(PMKAFAAPAYER[[#This Row],[ ]]="Payé",PMKAFAAPAYER[[#This Row],[17.09.2025]],0)</f>
        <v>0</v>
      </c>
      <c r="CX1058" s="161"/>
      <c r="CY1058" s="176">
        <f>IF(PMKAFAAPAYER[[#This Row],[ ]]="Payé",PMKAFAAPAYER[[#This Row],[24.09.2025]],0)</f>
        <v>0</v>
      </c>
      <c r="CZ1058" s="17">
        <f t="shared" si="254"/>
        <v>0</v>
      </c>
      <c r="DA1058" s="162"/>
      <c r="DB1058" s="166">
        <f>IF(PMKAFAAPAYER[[#This Row],[ ]]="Payé",PMKAFAAPAYER[[#This Row],[01.10.2025]],0)</f>
        <v>0</v>
      </c>
      <c r="DC1058" s="161"/>
      <c r="DD1058" s="166">
        <f>IF(PMKAFAAPAYER[[#This Row],[ ]]="Payé",PMKAFAAPAYER[[#This Row],[08.10.2025]],0)</f>
        <v>0</v>
      </c>
      <c r="DE1058" s="161"/>
      <c r="DF1058" s="166">
        <f>IF(PMKAFAAPAYER[[#This Row],[ ]]="Payé",PMKAFAAPAYER[[#This Row],[15.10.2025]],0)</f>
        <v>0</v>
      </c>
      <c r="DG1058" s="161"/>
      <c r="DH1058" s="166">
        <f>IF(PMKAFAAPAYER[[#This Row],[ ]]="Payé",PMKAFAAPAYER[[#This Row],[22.10.2025]],0)</f>
        <v>0</v>
      </c>
      <c r="DI1058" s="161"/>
      <c r="DJ1058" s="176">
        <f>IF(PMKAFAAPAYER[[#This Row],[ ]]="Payé",PMKAFAAPAYER[[#This Row],[29.10.2025]],0)</f>
        <v>0</v>
      </c>
      <c r="DK1058" s="18">
        <f t="shared" si="255"/>
        <v>0</v>
      </c>
      <c r="DL1058" s="162"/>
      <c r="DM1058" s="166">
        <f>IF(PMKAFAAPAYER[[#This Row],[ ]]="Payé",PMKAFAAPAYER[[#This Row],[05.11.2025]],0)</f>
        <v>0</v>
      </c>
      <c r="DN1058" s="161"/>
      <c r="DO1058" s="166">
        <f>IF(PMKAFAAPAYER[[#This Row],[ ]]="Payé",PMKAFAAPAYER[[#This Row],[12.11.2025]],0)</f>
        <v>0</v>
      </c>
      <c r="DP1058" s="161"/>
      <c r="DQ1058" s="166">
        <f>IF(PMKAFAAPAYER[[#This Row],[ ]]="Payé",PMKAFAAPAYER[[#This Row],[19.11.2025]],0)</f>
        <v>0</v>
      </c>
      <c r="DR1058" s="161"/>
      <c r="DS1058" s="176">
        <f>IF(PMKAFAAPAYER[[#This Row],[ ]]="Payé",PMKAFAAPAYER[[#This Row],[26.11.2025]],0)</f>
        <v>0</v>
      </c>
      <c r="DT1058" s="17">
        <f t="shared" si="256"/>
        <v>0</v>
      </c>
      <c r="DU1058" s="162"/>
      <c r="DV1058" s="166">
        <f>IF(PMKAFAAPAYER[[#This Row],[ ]]="Payé",PMKAFAAPAYER[[#This Row],[03.12.2025]],0)</f>
        <v>0</v>
      </c>
      <c r="DW1058" s="161"/>
      <c r="DX1058" s="166">
        <f>IF(PMKAFAAPAYER[[#This Row],[ ]]="Payé",PMKAFAAPAYER[[#This Row],[10.12.2025]],0)</f>
        <v>0</v>
      </c>
      <c r="DY1058" s="161"/>
      <c r="DZ1058" s="166">
        <f>IF(PMKAFAAPAYER[[#This Row],[ ]]="Payé",PMKAFAAPAYER[[#This Row],[17.12.2025]],0)</f>
        <v>0</v>
      </c>
      <c r="EA1058" s="161"/>
      <c r="EB1058" s="166">
        <f>IF(PMKAFAAPAYER[[#This Row],[ ]]="Payé",PMKAFAAPAYER[[#This Row],[24.12.2025]],0)</f>
        <v>0</v>
      </c>
      <c r="EC1058" s="161"/>
      <c r="ED1058" s="176">
        <f>IF(PMKAFAAPAYER[[#This Row],[ ]]="Payé",PMKAFAAPAYER[[#This Row],[31.12.2025]],0)</f>
        <v>0</v>
      </c>
      <c r="EE1058" s="18">
        <f t="shared" si="257"/>
        <v>0</v>
      </c>
      <c r="EF1058" s="11">
        <f t="shared" si="258"/>
        <v>0</v>
      </c>
      <c r="EG1058" s="16">
        <f>+PMKAFAAPAYER[[#This Row],[CHF]]-PMKAFAAPAYER[[#This Row],[T2025]]</f>
        <v>0</v>
      </c>
    </row>
    <row r="1059" spans="1:137" x14ac:dyDescent="0.3">
      <c r="A1059" s="9">
        <f t="shared" si="259"/>
        <v>1054</v>
      </c>
      <c r="B1059" s="250"/>
      <c r="C1059" s="251"/>
      <c r="D1059" s="252"/>
      <c r="E1059" s="253"/>
      <c r="F1059" s="265">
        <f t="shared" si="245"/>
        <v>0</v>
      </c>
      <c r="G1059" s="254"/>
      <c r="H1059" s="257"/>
      <c r="I1059" s="256"/>
      <c r="J1059" s="14"/>
      <c r="K1059" s="14"/>
      <c r="L1059" s="14"/>
      <c r="N1059" s="15"/>
      <c r="P1059" s="258"/>
      <c r="Q1059" s="259"/>
      <c r="R1059" s="260"/>
      <c r="S1059" s="166">
        <f>IF(PMKAFAAPAYER[[#This Row],[ ]]="Payé",PMKAFAAPAYER[[#This Row],[02.01.2025]],0)</f>
        <v>0</v>
      </c>
      <c r="T1059" s="234"/>
      <c r="U1059" s="166">
        <f>IF(PMKAFAAPAYER[[#This Row],[ ]]="Payé",PMKAFAAPAYER[[#This Row],[09.01.2025]],0)</f>
        <v>0</v>
      </c>
      <c r="V1059" s="234"/>
      <c r="W1059" s="166">
        <f>IF(PMKAFAAPAYER[[#This Row],[ ]]="Payé",PMKAFAAPAYER[[#This Row],[16.01.2025]],0)</f>
        <v>0</v>
      </c>
      <c r="X1059" s="234"/>
      <c r="Y1059" s="166">
        <f>IF(PMKAFAAPAYER[[#This Row],[ ]]="Payé",PMKAFAAPAYER[[#This Row],[23.01.2025]],0)</f>
        <v>0</v>
      </c>
      <c r="Z1059" s="234"/>
      <c r="AA1059" s="176">
        <f>IF(PMKAFAAPAYER[[#This Row],[ ]]="Payé",PMKAFAAPAYER[[#This Row],[30.01.2025]],0)</f>
        <v>0</v>
      </c>
      <c r="AB1059" s="32">
        <f t="shared" si="246"/>
        <v>0</v>
      </c>
      <c r="AC1059" s="234"/>
      <c r="AD1059" s="166">
        <f>IF(PMKAFAAPAYER[[#This Row],[ ]]="Payé",PMKAFAAPAYER[[#This Row],[06.02.2025]],0)</f>
        <v>0</v>
      </c>
      <c r="AE1059" s="234"/>
      <c r="AF1059" s="166">
        <f>IF(PMKAFAAPAYER[[#This Row],[ ]]="Payé",PMKAFAAPAYER[[#This Row],[13.02.2025]],0)</f>
        <v>0</v>
      </c>
      <c r="AG1059" s="234"/>
      <c r="AH1059" s="166">
        <f>IF(PMKAFAAPAYER[[#This Row],[ ]]="Payé",PMKAFAAPAYER[[#This Row],[20.02.2025]],0)</f>
        <v>0</v>
      </c>
      <c r="AI1059" s="234"/>
      <c r="AJ1059" s="176">
        <f>IF(PMKAFAAPAYER[[#This Row],[ ]]="Payé",PMKAFAAPAYER[[#This Row],[27.02.2025]],0)</f>
        <v>0</v>
      </c>
      <c r="AK1059" s="47">
        <f t="shared" si="247"/>
        <v>0</v>
      </c>
      <c r="AL1059" s="162"/>
      <c r="AM1059" s="166">
        <f>IF(PMKAFAAPAYER[[#This Row],[ ]]="Payé",PMKAFAAPAYER[[#This Row],[05.03.2025]],0)</f>
        <v>0</v>
      </c>
      <c r="AN1059" s="161"/>
      <c r="AO1059" s="166">
        <f>IF(PMKAFAAPAYER[[#This Row],[ ]]="Payé",PMKAFAAPAYER[[#This Row],[12.03.2025]],0)</f>
        <v>0</v>
      </c>
      <c r="AP1059" s="161"/>
      <c r="AQ1059" s="166">
        <f>IF(PMKAFAAPAYER[[#This Row],[ ]]="Payé",PMKAFAAPAYER[[#This Row],[19.03.2025]],0)</f>
        <v>0</v>
      </c>
      <c r="AR1059" s="161"/>
      <c r="AS1059" s="176">
        <f>IF(PMKAFAAPAYER[[#This Row],[ ]]="Payé",PMKAFAAPAYER[[#This Row],[26.03.2025]],0)</f>
        <v>0</v>
      </c>
      <c r="AT1059" s="17">
        <f t="shared" si="248"/>
        <v>0</v>
      </c>
      <c r="AU1059" s="162"/>
      <c r="AV1059" s="166">
        <f>IF(PMKAFAAPAYER[[#This Row],[ ]]="Payé",PMKAFAAPAYER[[#This Row],[02.04.2025]],0)</f>
        <v>0</v>
      </c>
      <c r="AW1059" s="161"/>
      <c r="AX1059" s="166">
        <f>IF(PMKAFAAPAYER[[#This Row],[ ]]="Payé",PMKAFAAPAYER[[#This Row],[09.04.2025]],0)</f>
        <v>0</v>
      </c>
      <c r="AY1059" s="161"/>
      <c r="AZ1059" s="166">
        <f>IF(PMKAFAAPAYER[[#This Row],[ ]]="Payé",PMKAFAAPAYER[[#This Row],[16.04.2025]],0)</f>
        <v>0</v>
      </c>
      <c r="BA1059" s="161"/>
      <c r="BB1059" s="166">
        <f>IF(PMKAFAAPAYER[[#This Row],[ ]]="Payé",PMKAFAAPAYER[[#This Row],[23.04.2025]],0)</f>
        <v>0</v>
      </c>
      <c r="BC1059" s="161"/>
      <c r="BD1059" s="176">
        <f>IF(PMKAFAAPAYER[[#This Row],[ ]]="Payé",PMKAFAAPAYER[[#This Row],[30.04.2025]],0)</f>
        <v>0</v>
      </c>
      <c r="BE1059" s="18">
        <f t="shared" si="249"/>
        <v>0</v>
      </c>
      <c r="BF1059" s="162"/>
      <c r="BG1059" s="166">
        <f>IF(PMKAFAAPAYER[[#This Row],[ ]]="Payé",PMKAFAAPAYER[[#This Row],[07.05.2025]],0)</f>
        <v>0</v>
      </c>
      <c r="BH1059" s="161"/>
      <c r="BI1059" s="166">
        <f>IF(PMKAFAAPAYER[[#This Row],[ ]]="Payé",PMKAFAAPAYER[[#This Row],[14.05.2025]],0)</f>
        <v>0</v>
      </c>
      <c r="BJ1059" s="161"/>
      <c r="BK1059" s="166">
        <f>IF(PMKAFAAPAYER[[#This Row],[ ]]="Payé",PMKAFAAPAYER[[#This Row],[21.05.2025]],0)</f>
        <v>0</v>
      </c>
      <c r="BL1059" s="161"/>
      <c r="BM1059" s="176">
        <f>IF(PMKAFAAPAYER[[#This Row],[ ]]="Payé",PMKAFAAPAYER[[#This Row],[28.05.2025]],0)</f>
        <v>0</v>
      </c>
      <c r="BN1059" s="17">
        <f t="shared" si="250"/>
        <v>0</v>
      </c>
      <c r="BO1059" s="162"/>
      <c r="BP1059" s="166">
        <f>IF(PMKAFAAPAYER[[#This Row],[ ]]="Payé",PMKAFAAPAYER[[#This Row],[04.06.2025]],0)</f>
        <v>0</v>
      </c>
      <c r="BQ1059" s="161"/>
      <c r="BR1059" s="166">
        <f>IF(PMKAFAAPAYER[[#This Row],[ ]]="Payé",PMKAFAAPAYER[[#This Row],[11.06.2025]],0)</f>
        <v>0</v>
      </c>
      <c r="BS1059" s="161"/>
      <c r="BT1059" s="166">
        <f>IF(PMKAFAAPAYER[[#This Row],[ ]]="Payé",PMKAFAAPAYER[[#This Row],[18.06.2025]],0)</f>
        <v>0</v>
      </c>
      <c r="BU1059" s="161"/>
      <c r="BV1059" s="176">
        <f>IF(PMKAFAAPAYER[[#This Row],[ ]]="Payé",PMKAFAAPAYER[[#This Row],[25.06.2025]],0)</f>
        <v>0</v>
      </c>
      <c r="BW1059" s="18">
        <f t="shared" si="251"/>
        <v>0</v>
      </c>
      <c r="BX1059" s="162"/>
      <c r="BY1059" s="166">
        <f>IF(PMKAFAAPAYER[[#This Row],[ ]]="Payé",PMKAFAAPAYER[[#This Row],[02.07.2025]],0)</f>
        <v>0</v>
      </c>
      <c r="BZ1059" s="161"/>
      <c r="CA1059" s="166">
        <f>IF(PMKAFAAPAYER[[#This Row],[ ]]="Payé",PMKAFAAPAYER[[#This Row],[09.07.2025]],0)</f>
        <v>0</v>
      </c>
      <c r="CB1059" s="161"/>
      <c r="CC1059" s="166">
        <f>IF(PMKAFAAPAYER[[#This Row],[ ]]="Payé",PMKAFAAPAYER[[#This Row],[16.07.2025]],0)</f>
        <v>0</v>
      </c>
      <c r="CD1059" s="161"/>
      <c r="CE1059" s="166">
        <f>IF(PMKAFAAPAYER[[#This Row],[ ]]="Payé",PMKAFAAPAYER[[#This Row],[23.07.2025]],0)</f>
        <v>0</v>
      </c>
      <c r="CF1059" s="161"/>
      <c r="CG1059" s="176">
        <f>IF(PMKAFAAPAYER[[#This Row],[ ]]="Payé",PMKAFAAPAYER[[#This Row],[30.07.2025]],0)</f>
        <v>0</v>
      </c>
      <c r="CH1059" s="17">
        <f t="shared" si="252"/>
        <v>0</v>
      </c>
      <c r="CI1059" s="162"/>
      <c r="CJ1059" s="166">
        <f>IF(PMKAFAAPAYER[[#This Row],[ ]]="Payé",PMKAFAAPAYER[[#This Row],[06.08.2025]],0)</f>
        <v>0</v>
      </c>
      <c r="CK1059" s="161"/>
      <c r="CL1059" s="166">
        <f>IF(PMKAFAAPAYER[[#This Row],[ ]]="Payé",PMKAFAAPAYER[[#This Row],[13.08.2025]],0)</f>
        <v>0</v>
      </c>
      <c r="CM1059" s="161"/>
      <c r="CN1059" s="166">
        <f>IF(PMKAFAAPAYER[[#This Row],[ ]]="Payé",PMKAFAAPAYER[[#This Row],[20.08.2025]],0)</f>
        <v>0</v>
      </c>
      <c r="CO1059" s="161"/>
      <c r="CP1059" s="176">
        <f>IF(PMKAFAAPAYER[[#This Row],[ ]]="Payé",PMKAFAAPAYER[[#This Row],[27.08.2025]],0)</f>
        <v>0</v>
      </c>
      <c r="CQ1059" s="18">
        <f t="shared" si="253"/>
        <v>0</v>
      </c>
      <c r="CR1059" s="162"/>
      <c r="CS1059" s="166">
        <f>IF(PMKAFAAPAYER[[#This Row],[ ]]="Payé",PMKAFAAPAYER[[#This Row],[03.09.2025]],0)</f>
        <v>0</v>
      </c>
      <c r="CT1059" s="161"/>
      <c r="CU1059" s="166">
        <f>IF(PMKAFAAPAYER[[#This Row],[ ]]="Payé",PMKAFAAPAYER[[#This Row],[10.09.2025]],0)</f>
        <v>0</v>
      </c>
      <c r="CV1059" s="161"/>
      <c r="CW1059" s="166">
        <f>IF(PMKAFAAPAYER[[#This Row],[ ]]="Payé",PMKAFAAPAYER[[#This Row],[17.09.2025]],0)</f>
        <v>0</v>
      </c>
      <c r="CX1059" s="161"/>
      <c r="CY1059" s="176">
        <f>IF(PMKAFAAPAYER[[#This Row],[ ]]="Payé",PMKAFAAPAYER[[#This Row],[24.09.2025]],0)</f>
        <v>0</v>
      </c>
      <c r="CZ1059" s="17">
        <f t="shared" si="254"/>
        <v>0</v>
      </c>
      <c r="DA1059" s="162"/>
      <c r="DB1059" s="166">
        <f>IF(PMKAFAAPAYER[[#This Row],[ ]]="Payé",PMKAFAAPAYER[[#This Row],[01.10.2025]],0)</f>
        <v>0</v>
      </c>
      <c r="DC1059" s="161"/>
      <c r="DD1059" s="166">
        <f>IF(PMKAFAAPAYER[[#This Row],[ ]]="Payé",PMKAFAAPAYER[[#This Row],[08.10.2025]],0)</f>
        <v>0</v>
      </c>
      <c r="DE1059" s="161"/>
      <c r="DF1059" s="166">
        <f>IF(PMKAFAAPAYER[[#This Row],[ ]]="Payé",PMKAFAAPAYER[[#This Row],[15.10.2025]],0)</f>
        <v>0</v>
      </c>
      <c r="DG1059" s="161"/>
      <c r="DH1059" s="166">
        <f>IF(PMKAFAAPAYER[[#This Row],[ ]]="Payé",PMKAFAAPAYER[[#This Row],[22.10.2025]],0)</f>
        <v>0</v>
      </c>
      <c r="DI1059" s="161"/>
      <c r="DJ1059" s="176">
        <f>IF(PMKAFAAPAYER[[#This Row],[ ]]="Payé",PMKAFAAPAYER[[#This Row],[29.10.2025]],0)</f>
        <v>0</v>
      </c>
      <c r="DK1059" s="18">
        <f t="shared" si="255"/>
        <v>0</v>
      </c>
      <c r="DL1059" s="162"/>
      <c r="DM1059" s="166">
        <f>IF(PMKAFAAPAYER[[#This Row],[ ]]="Payé",PMKAFAAPAYER[[#This Row],[05.11.2025]],0)</f>
        <v>0</v>
      </c>
      <c r="DN1059" s="161"/>
      <c r="DO1059" s="166">
        <f>IF(PMKAFAAPAYER[[#This Row],[ ]]="Payé",PMKAFAAPAYER[[#This Row],[12.11.2025]],0)</f>
        <v>0</v>
      </c>
      <c r="DP1059" s="161"/>
      <c r="DQ1059" s="166">
        <f>IF(PMKAFAAPAYER[[#This Row],[ ]]="Payé",PMKAFAAPAYER[[#This Row],[19.11.2025]],0)</f>
        <v>0</v>
      </c>
      <c r="DR1059" s="161"/>
      <c r="DS1059" s="176">
        <f>IF(PMKAFAAPAYER[[#This Row],[ ]]="Payé",PMKAFAAPAYER[[#This Row],[26.11.2025]],0)</f>
        <v>0</v>
      </c>
      <c r="DT1059" s="17">
        <f t="shared" si="256"/>
        <v>0</v>
      </c>
      <c r="DU1059" s="162"/>
      <c r="DV1059" s="166">
        <f>IF(PMKAFAAPAYER[[#This Row],[ ]]="Payé",PMKAFAAPAYER[[#This Row],[03.12.2025]],0)</f>
        <v>0</v>
      </c>
      <c r="DW1059" s="161"/>
      <c r="DX1059" s="166">
        <f>IF(PMKAFAAPAYER[[#This Row],[ ]]="Payé",PMKAFAAPAYER[[#This Row],[10.12.2025]],0)</f>
        <v>0</v>
      </c>
      <c r="DY1059" s="161"/>
      <c r="DZ1059" s="166">
        <f>IF(PMKAFAAPAYER[[#This Row],[ ]]="Payé",PMKAFAAPAYER[[#This Row],[17.12.2025]],0)</f>
        <v>0</v>
      </c>
      <c r="EA1059" s="161"/>
      <c r="EB1059" s="166">
        <f>IF(PMKAFAAPAYER[[#This Row],[ ]]="Payé",PMKAFAAPAYER[[#This Row],[24.12.2025]],0)</f>
        <v>0</v>
      </c>
      <c r="EC1059" s="161"/>
      <c r="ED1059" s="176">
        <f>IF(PMKAFAAPAYER[[#This Row],[ ]]="Payé",PMKAFAAPAYER[[#This Row],[31.12.2025]],0)</f>
        <v>0</v>
      </c>
      <c r="EE1059" s="18">
        <f t="shared" si="257"/>
        <v>0</v>
      </c>
      <c r="EF1059" s="11">
        <f t="shared" si="258"/>
        <v>0</v>
      </c>
      <c r="EG1059" s="16">
        <f>+PMKAFAAPAYER[[#This Row],[CHF]]-PMKAFAAPAYER[[#This Row],[T2025]]</f>
        <v>0</v>
      </c>
    </row>
    <row r="1060" spans="1:137" x14ac:dyDescent="0.3">
      <c r="A1060" s="9">
        <f t="shared" si="259"/>
        <v>1055</v>
      </c>
      <c r="B1060" s="250"/>
      <c r="C1060" s="251"/>
      <c r="D1060" s="252"/>
      <c r="E1060" s="253"/>
      <c r="F1060" s="265">
        <f t="shared" si="245"/>
        <v>0</v>
      </c>
      <c r="G1060" s="254"/>
      <c r="H1060" s="257"/>
      <c r="I1060" s="256"/>
      <c r="J1060" s="14"/>
      <c r="K1060" s="14"/>
      <c r="L1060" s="14"/>
      <c r="N1060" s="15"/>
      <c r="P1060" s="258"/>
      <c r="Q1060" s="259"/>
      <c r="R1060" s="260"/>
      <c r="S1060" s="166">
        <f>IF(PMKAFAAPAYER[[#This Row],[ ]]="Payé",PMKAFAAPAYER[[#This Row],[02.01.2025]],0)</f>
        <v>0</v>
      </c>
      <c r="T1060" s="234"/>
      <c r="U1060" s="166">
        <f>IF(PMKAFAAPAYER[[#This Row],[ ]]="Payé",PMKAFAAPAYER[[#This Row],[09.01.2025]],0)</f>
        <v>0</v>
      </c>
      <c r="V1060" s="234"/>
      <c r="W1060" s="166">
        <f>IF(PMKAFAAPAYER[[#This Row],[ ]]="Payé",PMKAFAAPAYER[[#This Row],[16.01.2025]],0)</f>
        <v>0</v>
      </c>
      <c r="X1060" s="234"/>
      <c r="Y1060" s="166">
        <f>IF(PMKAFAAPAYER[[#This Row],[ ]]="Payé",PMKAFAAPAYER[[#This Row],[23.01.2025]],0)</f>
        <v>0</v>
      </c>
      <c r="Z1060" s="234"/>
      <c r="AA1060" s="176">
        <f>IF(PMKAFAAPAYER[[#This Row],[ ]]="Payé",PMKAFAAPAYER[[#This Row],[30.01.2025]],0)</f>
        <v>0</v>
      </c>
      <c r="AB1060" s="32">
        <f t="shared" si="246"/>
        <v>0</v>
      </c>
      <c r="AC1060" s="234"/>
      <c r="AD1060" s="166">
        <f>IF(PMKAFAAPAYER[[#This Row],[ ]]="Payé",PMKAFAAPAYER[[#This Row],[06.02.2025]],0)</f>
        <v>0</v>
      </c>
      <c r="AE1060" s="234"/>
      <c r="AF1060" s="166">
        <f>IF(PMKAFAAPAYER[[#This Row],[ ]]="Payé",PMKAFAAPAYER[[#This Row],[13.02.2025]],0)</f>
        <v>0</v>
      </c>
      <c r="AG1060" s="234"/>
      <c r="AH1060" s="166">
        <f>IF(PMKAFAAPAYER[[#This Row],[ ]]="Payé",PMKAFAAPAYER[[#This Row],[20.02.2025]],0)</f>
        <v>0</v>
      </c>
      <c r="AI1060" s="234"/>
      <c r="AJ1060" s="176">
        <f>IF(PMKAFAAPAYER[[#This Row],[ ]]="Payé",PMKAFAAPAYER[[#This Row],[27.02.2025]],0)</f>
        <v>0</v>
      </c>
      <c r="AK1060" s="47">
        <f t="shared" si="247"/>
        <v>0</v>
      </c>
      <c r="AL1060" s="162"/>
      <c r="AM1060" s="166">
        <f>IF(PMKAFAAPAYER[[#This Row],[ ]]="Payé",PMKAFAAPAYER[[#This Row],[05.03.2025]],0)</f>
        <v>0</v>
      </c>
      <c r="AN1060" s="161"/>
      <c r="AO1060" s="166">
        <f>IF(PMKAFAAPAYER[[#This Row],[ ]]="Payé",PMKAFAAPAYER[[#This Row],[12.03.2025]],0)</f>
        <v>0</v>
      </c>
      <c r="AP1060" s="161"/>
      <c r="AQ1060" s="166">
        <f>IF(PMKAFAAPAYER[[#This Row],[ ]]="Payé",PMKAFAAPAYER[[#This Row],[19.03.2025]],0)</f>
        <v>0</v>
      </c>
      <c r="AR1060" s="161"/>
      <c r="AS1060" s="176">
        <f>IF(PMKAFAAPAYER[[#This Row],[ ]]="Payé",PMKAFAAPAYER[[#This Row],[26.03.2025]],0)</f>
        <v>0</v>
      </c>
      <c r="AT1060" s="17">
        <f t="shared" si="248"/>
        <v>0</v>
      </c>
      <c r="AU1060" s="162"/>
      <c r="AV1060" s="166">
        <f>IF(PMKAFAAPAYER[[#This Row],[ ]]="Payé",PMKAFAAPAYER[[#This Row],[02.04.2025]],0)</f>
        <v>0</v>
      </c>
      <c r="AW1060" s="161"/>
      <c r="AX1060" s="166">
        <f>IF(PMKAFAAPAYER[[#This Row],[ ]]="Payé",PMKAFAAPAYER[[#This Row],[09.04.2025]],0)</f>
        <v>0</v>
      </c>
      <c r="AY1060" s="161"/>
      <c r="AZ1060" s="166">
        <f>IF(PMKAFAAPAYER[[#This Row],[ ]]="Payé",PMKAFAAPAYER[[#This Row],[16.04.2025]],0)</f>
        <v>0</v>
      </c>
      <c r="BA1060" s="161"/>
      <c r="BB1060" s="166">
        <f>IF(PMKAFAAPAYER[[#This Row],[ ]]="Payé",PMKAFAAPAYER[[#This Row],[23.04.2025]],0)</f>
        <v>0</v>
      </c>
      <c r="BC1060" s="161"/>
      <c r="BD1060" s="176">
        <f>IF(PMKAFAAPAYER[[#This Row],[ ]]="Payé",PMKAFAAPAYER[[#This Row],[30.04.2025]],0)</f>
        <v>0</v>
      </c>
      <c r="BE1060" s="18">
        <f t="shared" si="249"/>
        <v>0</v>
      </c>
      <c r="BF1060" s="162"/>
      <c r="BG1060" s="166">
        <f>IF(PMKAFAAPAYER[[#This Row],[ ]]="Payé",PMKAFAAPAYER[[#This Row],[07.05.2025]],0)</f>
        <v>0</v>
      </c>
      <c r="BH1060" s="161"/>
      <c r="BI1060" s="166">
        <f>IF(PMKAFAAPAYER[[#This Row],[ ]]="Payé",PMKAFAAPAYER[[#This Row],[14.05.2025]],0)</f>
        <v>0</v>
      </c>
      <c r="BJ1060" s="161"/>
      <c r="BK1060" s="166">
        <f>IF(PMKAFAAPAYER[[#This Row],[ ]]="Payé",PMKAFAAPAYER[[#This Row],[21.05.2025]],0)</f>
        <v>0</v>
      </c>
      <c r="BL1060" s="161"/>
      <c r="BM1060" s="176">
        <f>IF(PMKAFAAPAYER[[#This Row],[ ]]="Payé",PMKAFAAPAYER[[#This Row],[28.05.2025]],0)</f>
        <v>0</v>
      </c>
      <c r="BN1060" s="17">
        <f t="shared" si="250"/>
        <v>0</v>
      </c>
      <c r="BO1060" s="162"/>
      <c r="BP1060" s="166">
        <f>IF(PMKAFAAPAYER[[#This Row],[ ]]="Payé",PMKAFAAPAYER[[#This Row],[04.06.2025]],0)</f>
        <v>0</v>
      </c>
      <c r="BQ1060" s="161"/>
      <c r="BR1060" s="166">
        <f>IF(PMKAFAAPAYER[[#This Row],[ ]]="Payé",PMKAFAAPAYER[[#This Row],[11.06.2025]],0)</f>
        <v>0</v>
      </c>
      <c r="BS1060" s="161"/>
      <c r="BT1060" s="166">
        <f>IF(PMKAFAAPAYER[[#This Row],[ ]]="Payé",PMKAFAAPAYER[[#This Row],[18.06.2025]],0)</f>
        <v>0</v>
      </c>
      <c r="BU1060" s="161"/>
      <c r="BV1060" s="176">
        <f>IF(PMKAFAAPAYER[[#This Row],[ ]]="Payé",PMKAFAAPAYER[[#This Row],[25.06.2025]],0)</f>
        <v>0</v>
      </c>
      <c r="BW1060" s="18">
        <f t="shared" si="251"/>
        <v>0</v>
      </c>
      <c r="BX1060" s="162"/>
      <c r="BY1060" s="166">
        <f>IF(PMKAFAAPAYER[[#This Row],[ ]]="Payé",PMKAFAAPAYER[[#This Row],[02.07.2025]],0)</f>
        <v>0</v>
      </c>
      <c r="BZ1060" s="161"/>
      <c r="CA1060" s="166">
        <f>IF(PMKAFAAPAYER[[#This Row],[ ]]="Payé",PMKAFAAPAYER[[#This Row],[09.07.2025]],0)</f>
        <v>0</v>
      </c>
      <c r="CB1060" s="161"/>
      <c r="CC1060" s="166">
        <f>IF(PMKAFAAPAYER[[#This Row],[ ]]="Payé",PMKAFAAPAYER[[#This Row],[16.07.2025]],0)</f>
        <v>0</v>
      </c>
      <c r="CD1060" s="161"/>
      <c r="CE1060" s="166">
        <f>IF(PMKAFAAPAYER[[#This Row],[ ]]="Payé",PMKAFAAPAYER[[#This Row],[23.07.2025]],0)</f>
        <v>0</v>
      </c>
      <c r="CF1060" s="161"/>
      <c r="CG1060" s="176">
        <f>IF(PMKAFAAPAYER[[#This Row],[ ]]="Payé",PMKAFAAPAYER[[#This Row],[30.07.2025]],0)</f>
        <v>0</v>
      </c>
      <c r="CH1060" s="17">
        <f t="shared" si="252"/>
        <v>0</v>
      </c>
      <c r="CI1060" s="162"/>
      <c r="CJ1060" s="166">
        <f>IF(PMKAFAAPAYER[[#This Row],[ ]]="Payé",PMKAFAAPAYER[[#This Row],[06.08.2025]],0)</f>
        <v>0</v>
      </c>
      <c r="CK1060" s="161"/>
      <c r="CL1060" s="166">
        <f>IF(PMKAFAAPAYER[[#This Row],[ ]]="Payé",PMKAFAAPAYER[[#This Row],[13.08.2025]],0)</f>
        <v>0</v>
      </c>
      <c r="CM1060" s="161"/>
      <c r="CN1060" s="166">
        <f>IF(PMKAFAAPAYER[[#This Row],[ ]]="Payé",PMKAFAAPAYER[[#This Row],[20.08.2025]],0)</f>
        <v>0</v>
      </c>
      <c r="CO1060" s="161"/>
      <c r="CP1060" s="176">
        <f>IF(PMKAFAAPAYER[[#This Row],[ ]]="Payé",PMKAFAAPAYER[[#This Row],[27.08.2025]],0)</f>
        <v>0</v>
      </c>
      <c r="CQ1060" s="18">
        <f t="shared" si="253"/>
        <v>0</v>
      </c>
      <c r="CR1060" s="162"/>
      <c r="CS1060" s="166">
        <f>IF(PMKAFAAPAYER[[#This Row],[ ]]="Payé",PMKAFAAPAYER[[#This Row],[03.09.2025]],0)</f>
        <v>0</v>
      </c>
      <c r="CT1060" s="161"/>
      <c r="CU1060" s="166">
        <f>IF(PMKAFAAPAYER[[#This Row],[ ]]="Payé",PMKAFAAPAYER[[#This Row],[10.09.2025]],0)</f>
        <v>0</v>
      </c>
      <c r="CV1060" s="161"/>
      <c r="CW1060" s="166">
        <f>IF(PMKAFAAPAYER[[#This Row],[ ]]="Payé",PMKAFAAPAYER[[#This Row],[17.09.2025]],0)</f>
        <v>0</v>
      </c>
      <c r="CX1060" s="161"/>
      <c r="CY1060" s="176">
        <f>IF(PMKAFAAPAYER[[#This Row],[ ]]="Payé",PMKAFAAPAYER[[#This Row],[24.09.2025]],0)</f>
        <v>0</v>
      </c>
      <c r="CZ1060" s="17">
        <f t="shared" si="254"/>
        <v>0</v>
      </c>
      <c r="DA1060" s="162"/>
      <c r="DB1060" s="166">
        <f>IF(PMKAFAAPAYER[[#This Row],[ ]]="Payé",PMKAFAAPAYER[[#This Row],[01.10.2025]],0)</f>
        <v>0</v>
      </c>
      <c r="DC1060" s="161"/>
      <c r="DD1060" s="166">
        <f>IF(PMKAFAAPAYER[[#This Row],[ ]]="Payé",PMKAFAAPAYER[[#This Row],[08.10.2025]],0)</f>
        <v>0</v>
      </c>
      <c r="DE1060" s="161"/>
      <c r="DF1060" s="166">
        <f>IF(PMKAFAAPAYER[[#This Row],[ ]]="Payé",PMKAFAAPAYER[[#This Row],[15.10.2025]],0)</f>
        <v>0</v>
      </c>
      <c r="DG1060" s="161"/>
      <c r="DH1060" s="166">
        <f>IF(PMKAFAAPAYER[[#This Row],[ ]]="Payé",PMKAFAAPAYER[[#This Row],[22.10.2025]],0)</f>
        <v>0</v>
      </c>
      <c r="DI1060" s="161"/>
      <c r="DJ1060" s="176">
        <f>IF(PMKAFAAPAYER[[#This Row],[ ]]="Payé",PMKAFAAPAYER[[#This Row],[29.10.2025]],0)</f>
        <v>0</v>
      </c>
      <c r="DK1060" s="18">
        <f t="shared" si="255"/>
        <v>0</v>
      </c>
      <c r="DL1060" s="162"/>
      <c r="DM1060" s="166">
        <f>IF(PMKAFAAPAYER[[#This Row],[ ]]="Payé",PMKAFAAPAYER[[#This Row],[05.11.2025]],0)</f>
        <v>0</v>
      </c>
      <c r="DN1060" s="161"/>
      <c r="DO1060" s="166">
        <f>IF(PMKAFAAPAYER[[#This Row],[ ]]="Payé",PMKAFAAPAYER[[#This Row],[12.11.2025]],0)</f>
        <v>0</v>
      </c>
      <c r="DP1060" s="161"/>
      <c r="DQ1060" s="166">
        <f>IF(PMKAFAAPAYER[[#This Row],[ ]]="Payé",PMKAFAAPAYER[[#This Row],[19.11.2025]],0)</f>
        <v>0</v>
      </c>
      <c r="DR1060" s="161"/>
      <c r="DS1060" s="176">
        <f>IF(PMKAFAAPAYER[[#This Row],[ ]]="Payé",PMKAFAAPAYER[[#This Row],[26.11.2025]],0)</f>
        <v>0</v>
      </c>
      <c r="DT1060" s="17">
        <f t="shared" si="256"/>
        <v>0</v>
      </c>
      <c r="DU1060" s="162"/>
      <c r="DV1060" s="166">
        <f>IF(PMKAFAAPAYER[[#This Row],[ ]]="Payé",PMKAFAAPAYER[[#This Row],[03.12.2025]],0)</f>
        <v>0</v>
      </c>
      <c r="DW1060" s="161"/>
      <c r="DX1060" s="166">
        <f>IF(PMKAFAAPAYER[[#This Row],[ ]]="Payé",PMKAFAAPAYER[[#This Row],[10.12.2025]],0)</f>
        <v>0</v>
      </c>
      <c r="DY1060" s="161"/>
      <c r="DZ1060" s="166">
        <f>IF(PMKAFAAPAYER[[#This Row],[ ]]="Payé",PMKAFAAPAYER[[#This Row],[17.12.2025]],0)</f>
        <v>0</v>
      </c>
      <c r="EA1060" s="161"/>
      <c r="EB1060" s="166">
        <f>IF(PMKAFAAPAYER[[#This Row],[ ]]="Payé",PMKAFAAPAYER[[#This Row],[24.12.2025]],0)</f>
        <v>0</v>
      </c>
      <c r="EC1060" s="161"/>
      <c r="ED1060" s="176">
        <f>IF(PMKAFAAPAYER[[#This Row],[ ]]="Payé",PMKAFAAPAYER[[#This Row],[31.12.2025]],0)</f>
        <v>0</v>
      </c>
      <c r="EE1060" s="18">
        <f t="shared" si="257"/>
        <v>0</v>
      </c>
      <c r="EF1060" s="11">
        <f t="shared" si="258"/>
        <v>0</v>
      </c>
      <c r="EG1060" s="16">
        <f>+PMKAFAAPAYER[[#This Row],[CHF]]-PMKAFAAPAYER[[#This Row],[T2025]]</f>
        <v>0</v>
      </c>
    </row>
    <row r="1061" spans="1:137" x14ac:dyDescent="0.3">
      <c r="A1061" s="9">
        <f t="shared" si="259"/>
        <v>1056</v>
      </c>
      <c r="B1061" s="250"/>
      <c r="C1061" s="251"/>
      <c r="D1061" s="252"/>
      <c r="E1061" s="253"/>
      <c r="F1061" s="265">
        <f t="shared" si="245"/>
        <v>0</v>
      </c>
      <c r="G1061" s="254"/>
      <c r="H1061" s="257"/>
      <c r="I1061" s="256"/>
      <c r="J1061" s="14"/>
      <c r="K1061" s="14"/>
      <c r="L1061" s="14"/>
      <c r="N1061" s="15"/>
      <c r="P1061" s="258"/>
      <c r="Q1061" s="259"/>
      <c r="R1061" s="260"/>
      <c r="S1061" s="166">
        <f>IF(PMKAFAAPAYER[[#This Row],[ ]]="Payé",PMKAFAAPAYER[[#This Row],[02.01.2025]],0)</f>
        <v>0</v>
      </c>
      <c r="T1061" s="234"/>
      <c r="U1061" s="166">
        <f>IF(PMKAFAAPAYER[[#This Row],[ ]]="Payé",PMKAFAAPAYER[[#This Row],[09.01.2025]],0)</f>
        <v>0</v>
      </c>
      <c r="V1061" s="234"/>
      <c r="W1061" s="166">
        <f>IF(PMKAFAAPAYER[[#This Row],[ ]]="Payé",PMKAFAAPAYER[[#This Row],[16.01.2025]],0)</f>
        <v>0</v>
      </c>
      <c r="X1061" s="234"/>
      <c r="Y1061" s="166">
        <f>IF(PMKAFAAPAYER[[#This Row],[ ]]="Payé",PMKAFAAPAYER[[#This Row],[23.01.2025]],0)</f>
        <v>0</v>
      </c>
      <c r="Z1061" s="234"/>
      <c r="AA1061" s="176">
        <f>IF(PMKAFAAPAYER[[#This Row],[ ]]="Payé",PMKAFAAPAYER[[#This Row],[30.01.2025]],0)</f>
        <v>0</v>
      </c>
      <c r="AB1061" s="32">
        <f t="shared" si="246"/>
        <v>0</v>
      </c>
      <c r="AC1061" s="234"/>
      <c r="AD1061" s="166">
        <f>IF(PMKAFAAPAYER[[#This Row],[ ]]="Payé",PMKAFAAPAYER[[#This Row],[06.02.2025]],0)</f>
        <v>0</v>
      </c>
      <c r="AE1061" s="234"/>
      <c r="AF1061" s="166">
        <f>IF(PMKAFAAPAYER[[#This Row],[ ]]="Payé",PMKAFAAPAYER[[#This Row],[13.02.2025]],0)</f>
        <v>0</v>
      </c>
      <c r="AG1061" s="234"/>
      <c r="AH1061" s="166">
        <f>IF(PMKAFAAPAYER[[#This Row],[ ]]="Payé",PMKAFAAPAYER[[#This Row],[20.02.2025]],0)</f>
        <v>0</v>
      </c>
      <c r="AI1061" s="234"/>
      <c r="AJ1061" s="176">
        <f>IF(PMKAFAAPAYER[[#This Row],[ ]]="Payé",PMKAFAAPAYER[[#This Row],[27.02.2025]],0)</f>
        <v>0</v>
      </c>
      <c r="AK1061" s="47">
        <f t="shared" si="247"/>
        <v>0</v>
      </c>
      <c r="AL1061" s="162"/>
      <c r="AM1061" s="166">
        <f>IF(PMKAFAAPAYER[[#This Row],[ ]]="Payé",PMKAFAAPAYER[[#This Row],[05.03.2025]],0)</f>
        <v>0</v>
      </c>
      <c r="AN1061" s="161"/>
      <c r="AO1061" s="166">
        <f>IF(PMKAFAAPAYER[[#This Row],[ ]]="Payé",PMKAFAAPAYER[[#This Row],[12.03.2025]],0)</f>
        <v>0</v>
      </c>
      <c r="AP1061" s="161"/>
      <c r="AQ1061" s="166">
        <f>IF(PMKAFAAPAYER[[#This Row],[ ]]="Payé",PMKAFAAPAYER[[#This Row],[19.03.2025]],0)</f>
        <v>0</v>
      </c>
      <c r="AR1061" s="161"/>
      <c r="AS1061" s="176">
        <f>IF(PMKAFAAPAYER[[#This Row],[ ]]="Payé",PMKAFAAPAYER[[#This Row],[26.03.2025]],0)</f>
        <v>0</v>
      </c>
      <c r="AT1061" s="17">
        <f t="shared" si="248"/>
        <v>0</v>
      </c>
      <c r="AU1061" s="162"/>
      <c r="AV1061" s="166">
        <f>IF(PMKAFAAPAYER[[#This Row],[ ]]="Payé",PMKAFAAPAYER[[#This Row],[02.04.2025]],0)</f>
        <v>0</v>
      </c>
      <c r="AW1061" s="161"/>
      <c r="AX1061" s="166">
        <f>IF(PMKAFAAPAYER[[#This Row],[ ]]="Payé",PMKAFAAPAYER[[#This Row],[09.04.2025]],0)</f>
        <v>0</v>
      </c>
      <c r="AY1061" s="161"/>
      <c r="AZ1061" s="166">
        <f>IF(PMKAFAAPAYER[[#This Row],[ ]]="Payé",PMKAFAAPAYER[[#This Row],[16.04.2025]],0)</f>
        <v>0</v>
      </c>
      <c r="BA1061" s="161"/>
      <c r="BB1061" s="166">
        <f>IF(PMKAFAAPAYER[[#This Row],[ ]]="Payé",PMKAFAAPAYER[[#This Row],[23.04.2025]],0)</f>
        <v>0</v>
      </c>
      <c r="BC1061" s="161"/>
      <c r="BD1061" s="176">
        <f>IF(PMKAFAAPAYER[[#This Row],[ ]]="Payé",PMKAFAAPAYER[[#This Row],[30.04.2025]],0)</f>
        <v>0</v>
      </c>
      <c r="BE1061" s="18">
        <f t="shared" si="249"/>
        <v>0</v>
      </c>
      <c r="BF1061" s="162"/>
      <c r="BG1061" s="166">
        <f>IF(PMKAFAAPAYER[[#This Row],[ ]]="Payé",PMKAFAAPAYER[[#This Row],[07.05.2025]],0)</f>
        <v>0</v>
      </c>
      <c r="BH1061" s="161"/>
      <c r="BI1061" s="166">
        <f>IF(PMKAFAAPAYER[[#This Row],[ ]]="Payé",PMKAFAAPAYER[[#This Row],[14.05.2025]],0)</f>
        <v>0</v>
      </c>
      <c r="BJ1061" s="161"/>
      <c r="BK1061" s="166">
        <f>IF(PMKAFAAPAYER[[#This Row],[ ]]="Payé",PMKAFAAPAYER[[#This Row],[21.05.2025]],0)</f>
        <v>0</v>
      </c>
      <c r="BL1061" s="161"/>
      <c r="BM1061" s="176">
        <f>IF(PMKAFAAPAYER[[#This Row],[ ]]="Payé",PMKAFAAPAYER[[#This Row],[28.05.2025]],0)</f>
        <v>0</v>
      </c>
      <c r="BN1061" s="17">
        <f t="shared" si="250"/>
        <v>0</v>
      </c>
      <c r="BO1061" s="162"/>
      <c r="BP1061" s="166">
        <f>IF(PMKAFAAPAYER[[#This Row],[ ]]="Payé",PMKAFAAPAYER[[#This Row],[04.06.2025]],0)</f>
        <v>0</v>
      </c>
      <c r="BQ1061" s="161"/>
      <c r="BR1061" s="166">
        <f>IF(PMKAFAAPAYER[[#This Row],[ ]]="Payé",PMKAFAAPAYER[[#This Row],[11.06.2025]],0)</f>
        <v>0</v>
      </c>
      <c r="BS1061" s="161"/>
      <c r="BT1061" s="166">
        <f>IF(PMKAFAAPAYER[[#This Row],[ ]]="Payé",PMKAFAAPAYER[[#This Row],[18.06.2025]],0)</f>
        <v>0</v>
      </c>
      <c r="BU1061" s="161"/>
      <c r="BV1061" s="176">
        <f>IF(PMKAFAAPAYER[[#This Row],[ ]]="Payé",PMKAFAAPAYER[[#This Row],[25.06.2025]],0)</f>
        <v>0</v>
      </c>
      <c r="BW1061" s="18">
        <f t="shared" si="251"/>
        <v>0</v>
      </c>
      <c r="BX1061" s="162"/>
      <c r="BY1061" s="166">
        <f>IF(PMKAFAAPAYER[[#This Row],[ ]]="Payé",PMKAFAAPAYER[[#This Row],[02.07.2025]],0)</f>
        <v>0</v>
      </c>
      <c r="BZ1061" s="161"/>
      <c r="CA1061" s="166">
        <f>IF(PMKAFAAPAYER[[#This Row],[ ]]="Payé",PMKAFAAPAYER[[#This Row],[09.07.2025]],0)</f>
        <v>0</v>
      </c>
      <c r="CB1061" s="161"/>
      <c r="CC1061" s="166">
        <f>IF(PMKAFAAPAYER[[#This Row],[ ]]="Payé",PMKAFAAPAYER[[#This Row],[16.07.2025]],0)</f>
        <v>0</v>
      </c>
      <c r="CD1061" s="161"/>
      <c r="CE1061" s="166">
        <f>IF(PMKAFAAPAYER[[#This Row],[ ]]="Payé",PMKAFAAPAYER[[#This Row],[23.07.2025]],0)</f>
        <v>0</v>
      </c>
      <c r="CF1061" s="161"/>
      <c r="CG1061" s="176">
        <f>IF(PMKAFAAPAYER[[#This Row],[ ]]="Payé",PMKAFAAPAYER[[#This Row],[30.07.2025]],0)</f>
        <v>0</v>
      </c>
      <c r="CH1061" s="17">
        <f t="shared" si="252"/>
        <v>0</v>
      </c>
      <c r="CI1061" s="162"/>
      <c r="CJ1061" s="166">
        <f>IF(PMKAFAAPAYER[[#This Row],[ ]]="Payé",PMKAFAAPAYER[[#This Row],[06.08.2025]],0)</f>
        <v>0</v>
      </c>
      <c r="CK1061" s="161"/>
      <c r="CL1061" s="166">
        <f>IF(PMKAFAAPAYER[[#This Row],[ ]]="Payé",PMKAFAAPAYER[[#This Row],[13.08.2025]],0)</f>
        <v>0</v>
      </c>
      <c r="CM1061" s="161"/>
      <c r="CN1061" s="166">
        <f>IF(PMKAFAAPAYER[[#This Row],[ ]]="Payé",PMKAFAAPAYER[[#This Row],[20.08.2025]],0)</f>
        <v>0</v>
      </c>
      <c r="CO1061" s="161"/>
      <c r="CP1061" s="176">
        <f>IF(PMKAFAAPAYER[[#This Row],[ ]]="Payé",PMKAFAAPAYER[[#This Row],[27.08.2025]],0)</f>
        <v>0</v>
      </c>
      <c r="CQ1061" s="18">
        <f t="shared" si="253"/>
        <v>0</v>
      </c>
      <c r="CR1061" s="162"/>
      <c r="CS1061" s="166">
        <f>IF(PMKAFAAPAYER[[#This Row],[ ]]="Payé",PMKAFAAPAYER[[#This Row],[03.09.2025]],0)</f>
        <v>0</v>
      </c>
      <c r="CT1061" s="161"/>
      <c r="CU1061" s="166">
        <f>IF(PMKAFAAPAYER[[#This Row],[ ]]="Payé",PMKAFAAPAYER[[#This Row],[10.09.2025]],0)</f>
        <v>0</v>
      </c>
      <c r="CV1061" s="161"/>
      <c r="CW1061" s="166">
        <f>IF(PMKAFAAPAYER[[#This Row],[ ]]="Payé",PMKAFAAPAYER[[#This Row],[17.09.2025]],0)</f>
        <v>0</v>
      </c>
      <c r="CX1061" s="161"/>
      <c r="CY1061" s="176">
        <f>IF(PMKAFAAPAYER[[#This Row],[ ]]="Payé",PMKAFAAPAYER[[#This Row],[24.09.2025]],0)</f>
        <v>0</v>
      </c>
      <c r="CZ1061" s="17">
        <f t="shared" si="254"/>
        <v>0</v>
      </c>
      <c r="DA1061" s="162"/>
      <c r="DB1061" s="166">
        <f>IF(PMKAFAAPAYER[[#This Row],[ ]]="Payé",PMKAFAAPAYER[[#This Row],[01.10.2025]],0)</f>
        <v>0</v>
      </c>
      <c r="DC1061" s="161"/>
      <c r="DD1061" s="166">
        <f>IF(PMKAFAAPAYER[[#This Row],[ ]]="Payé",PMKAFAAPAYER[[#This Row],[08.10.2025]],0)</f>
        <v>0</v>
      </c>
      <c r="DE1061" s="161"/>
      <c r="DF1061" s="166">
        <f>IF(PMKAFAAPAYER[[#This Row],[ ]]="Payé",PMKAFAAPAYER[[#This Row],[15.10.2025]],0)</f>
        <v>0</v>
      </c>
      <c r="DG1061" s="161"/>
      <c r="DH1061" s="166">
        <f>IF(PMKAFAAPAYER[[#This Row],[ ]]="Payé",PMKAFAAPAYER[[#This Row],[22.10.2025]],0)</f>
        <v>0</v>
      </c>
      <c r="DI1061" s="161"/>
      <c r="DJ1061" s="176">
        <f>IF(PMKAFAAPAYER[[#This Row],[ ]]="Payé",PMKAFAAPAYER[[#This Row],[29.10.2025]],0)</f>
        <v>0</v>
      </c>
      <c r="DK1061" s="18">
        <f t="shared" si="255"/>
        <v>0</v>
      </c>
      <c r="DL1061" s="162"/>
      <c r="DM1061" s="166">
        <f>IF(PMKAFAAPAYER[[#This Row],[ ]]="Payé",PMKAFAAPAYER[[#This Row],[05.11.2025]],0)</f>
        <v>0</v>
      </c>
      <c r="DN1061" s="161"/>
      <c r="DO1061" s="166">
        <f>IF(PMKAFAAPAYER[[#This Row],[ ]]="Payé",PMKAFAAPAYER[[#This Row],[12.11.2025]],0)</f>
        <v>0</v>
      </c>
      <c r="DP1061" s="161"/>
      <c r="DQ1061" s="166">
        <f>IF(PMKAFAAPAYER[[#This Row],[ ]]="Payé",PMKAFAAPAYER[[#This Row],[19.11.2025]],0)</f>
        <v>0</v>
      </c>
      <c r="DR1061" s="161"/>
      <c r="DS1061" s="176">
        <f>IF(PMKAFAAPAYER[[#This Row],[ ]]="Payé",PMKAFAAPAYER[[#This Row],[26.11.2025]],0)</f>
        <v>0</v>
      </c>
      <c r="DT1061" s="17">
        <f t="shared" si="256"/>
        <v>0</v>
      </c>
      <c r="DU1061" s="162"/>
      <c r="DV1061" s="166">
        <f>IF(PMKAFAAPAYER[[#This Row],[ ]]="Payé",PMKAFAAPAYER[[#This Row],[03.12.2025]],0)</f>
        <v>0</v>
      </c>
      <c r="DW1061" s="161"/>
      <c r="DX1061" s="166">
        <f>IF(PMKAFAAPAYER[[#This Row],[ ]]="Payé",PMKAFAAPAYER[[#This Row],[10.12.2025]],0)</f>
        <v>0</v>
      </c>
      <c r="DY1061" s="161"/>
      <c r="DZ1061" s="166">
        <f>IF(PMKAFAAPAYER[[#This Row],[ ]]="Payé",PMKAFAAPAYER[[#This Row],[17.12.2025]],0)</f>
        <v>0</v>
      </c>
      <c r="EA1061" s="161"/>
      <c r="EB1061" s="166">
        <f>IF(PMKAFAAPAYER[[#This Row],[ ]]="Payé",PMKAFAAPAYER[[#This Row],[24.12.2025]],0)</f>
        <v>0</v>
      </c>
      <c r="EC1061" s="161"/>
      <c r="ED1061" s="176">
        <f>IF(PMKAFAAPAYER[[#This Row],[ ]]="Payé",PMKAFAAPAYER[[#This Row],[31.12.2025]],0)</f>
        <v>0</v>
      </c>
      <c r="EE1061" s="18">
        <f t="shared" si="257"/>
        <v>0</v>
      </c>
      <c r="EF1061" s="11">
        <f t="shared" si="258"/>
        <v>0</v>
      </c>
      <c r="EG1061" s="16">
        <f>+PMKAFAAPAYER[[#This Row],[CHF]]-PMKAFAAPAYER[[#This Row],[T2025]]</f>
        <v>0</v>
      </c>
    </row>
    <row r="1062" spans="1:137" x14ac:dyDescent="0.3">
      <c r="A1062" s="9">
        <f t="shared" si="259"/>
        <v>1057</v>
      </c>
      <c r="B1062" s="250"/>
      <c r="C1062" s="251"/>
      <c r="D1062" s="252"/>
      <c r="E1062" s="253"/>
      <c r="F1062" s="265">
        <f t="shared" si="245"/>
        <v>0</v>
      </c>
      <c r="G1062" s="254"/>
      <c r="H1062" s="257"/>
      <c r="I1062" s="256"/>
      <c r="J1062" s="14"/>
      <c r="K1062" s="14"/>
      <c r="L1062" s="14"/>
      <c r="N1062" s="15"/>
      <c r="P1062" s="258"/>
      <c r="Q1062" s="259"/>
      <c r="R1062" s="260"/>
      <c r="S1062" s="166">
        <f>IF(PMKAFAAPAYER[[#This Row],[ ]]="Payé",PMKAFAAPAYER[[#This Row],[02.01.2025]],0)</f>
        <v>0</v>
      </c>
      <c r="T1062" s="234"/>
      <c r="U1062" s="166">
        <f>IF(PMKAFAAPAYER[[#This Row],[ ]]="Payé",PMKAFAAPAYER[[#This Row],[09.01.2025]],0)</f>
        <v>0</v>
      </c>
      <c r="V1062" s="234"/>
      <c r="W1062" s="166">
        <f>IF(PMKAFAAPAYER[[#This Row],[ ]]="Payé",PMKAFAAPAYER[[#This Row],[16.01.2025]],0)</f>
        <v>0</v>
      </c>
      <c r="X1062" s="234"/>
      <c r="Y1062" s="166">
        <f>IF(PMKAFAAPAYER[[#This Row],[ ]]="Payé",PMKAFAAPAYER[[#This Row],[23.01.2025]],0)</f>
        <v>0</v>
      </c>
      <c r="Z1062" s="234"/>
      <c r="AA1062" s="176">
        <f>IF(PMKAFAAPAYER[[#This Row],[ ]]="Payé",PMKAFAAPAYER[[#This Row],[30.01.2025]],0)</f>
        <v>0</v>
      </c>
      <c r="AB1062" s="32">
        <f t="shared" si="246"/>
        <v>0</v>
      </c>
      <c r="AC1062" s="234"/>
      <c r="AD1062" s="166">
        <f>IF(PMKAFAAPAYER[[#This Row],[ ]]="Payé",PMKAFAAPAYER[[#This Row],[06.02.2025]],0)</f>
        <v>0</v>
      </c>
      <c r="AE1062" s="234"/>
      <c r="AF1062" s="166">
        <f>IF(PMKAFAAPAYER[[#This Row],[ ]]="Payé",PMKAFAAPAYER[[#This Row],[13.02.2025]],0)</f>
        <v>0</v>
      </c>
      <c r="AG1062" s="234"/>
      <c r="AH1062" s="166">
        <f>IF(PMKAFAAPAYER[[#This Row],[ ]]="Payé",PMKAFAAPAYER[[#This Row],[20.02.2025]],0)</f>
        <v>0</v>
      </c>
      <c r="AI1062" s="234"/>
      <c r="AJ1062" s="176">
        <f>IF(PMKAFAAPAYER[[#This Row],[ ]]="Payé",PMKAFAAPAYER[[#This Row],[27.02.2025]],0)</f>
        <v>0</v>
      </c>
      <c r="AK1062" s="47">
        <f t="shared" si="247"/>
        <v>0</v>
      </c>
      <c r="AL1062" s="162"/>
      <c r="AM1062" s="166">
        <f>IF(PMKAFAAPAYER[[#This Row],[ ]]="Payé",PMKAFAAPAYER[[#This Row],[05.03.2025]],0)</f>
        <v>0</v>
      </c>
      <c r="AN1062" s="161"/>
      <c r="AO1062" s="166">
        <f>IF(PMKAFAAPAYER[[#This Row],[ ]]="Payé",PMKAFAAPAYER[[#This Row],[12.03.2025]],0)</f>
        <v>0</v>
      </c>
      <c r="AP1062" s="161"/>
      <c r="AQ1062" s="166">
        <f>IF(PMKAFAAPAYER[[#This Row],[ ]]="Payé",PMKAFAAPAYER[[#This Row],[19.03.2025]],0)</f>
        <v>0</v>
      </c>
      <c r="AR1062" s="161"/>
      <c r="AS1062" s="176">
        <f>IF(PMKAFAAPAYER[[#This Row],[ ]]="Payé",PMKAFAAPAYER[[#This Row],[26.03.2025]],0)</f>
        <v>0</v>
      </c>
      <c r="AT1062" s="17">
        <f t="shared" si="248"/>
        <v>0</v>
      </c>
      <c r="AU1062" s="162"/>
      <c r="AV1062" s="166">
        <f>IF(PMKAFAAPAYER[[#This Row],[ ]]="Payé",PMKAFAAPAYER[[#This Row],[02.04.2025]],0)</f>
        <v>0</v>
      </c>
      <c r="AW1062" s="161"/>
      <c r="AX1062" s="166">
        <f>IF(PMKAFAAPAYER[[#This Row],[ ]]="Payé",PMKAFAAPAYER[[#This Row],[09.04.2025]],0)</f>
        <v>0</v>
      </c>
      <c r="AY1062" s="161"/>
      <c r="AZ1062" s="166">
        <f>IF(PMKAFAAPAYER[[#This Row],[ ]]="Payé",PMKAFAAPAYER[[#This Row],[16.04.2025]],0)</f>
        <v>0</v>
      </c>
      <c r="BA1062" s="161"/>
      <c r="BB1062" s="166">
        <f>IF(PMKAFAAPAYER[[#This Row],[ ]]="Payé",PMKAFAAPAYER[[#This Row],[23.04.2025]],0)</f>
        <v>0</v>
      </c>
      <c r="BC1062" s="161"/>
      <c r="BD1062" s="176">
        <f>IF(PMKAFAAPAYER[[#This Row],[ ]]="Payé",PMKAFAAPAYER[[#This Row],[30.04.2025]],0)</f>
        <v>0</v>
      </c>
      <c r="BE1062" s="18">
        <f t="shared" si="249"/>
        <v>0</v>
      </c>
      <c r="BF1062" s="162"/>
      <c r="BG1062" s="166">
        <f>IF(PMKAFAAPAYER[[#This Row],[ ]]="Payé",PMKAFAAPAYER[[#This Row],[07.05.2025]],0)</f>
        <v>0</v>
      </c>
      <c r="BH1062" s="161"/>
      <c r="BI1062" s="166">
        <f>IF(PMKAFAAPAYER[[#This Row],[ ]]="Payé",PMKAFAAPAYER[[#This Row],[14.05.2025]],0)</f>
        <v>0</v>
      </c>
      <c r="BJ1062" s="161"/>
      <c r="BK1062" s="166">
        <f>IF(PMKAFAAPAYER[[#This Row],[ ]]="Payé",PMKAFAAPAYER[[#This Row],[21.05.2025]],0)</f>
        <v>0</v>
      </c>
      <c r="BL1062" s="161"/>
      <c r="BM1062" s="176">
        <f>IF(PMKAFAAPAYER[[#This Row],[ ]]="Payé",PMKAFAAPAYER[[#This Row],[28.05.2025]],0)</f>
        <v>0</v>
      </c>
      <c r="BN1062" s="17">
        <f t="shared" si="250"/>
        <v>0</v>
      </c>
      <c r="BO1062" s="162"/>
      <c r="BP1062" s="166">
        <f>IF(PMKAFAAPAYER[[#This Row],[ ]]="Payé",PMKAFAAPAYER[[#This Row],[04.06.2025]],0)</f>
        <v>0</v>
      </c>
      <c r="BQ1062" s="161"/>
      <c r="BR1062" s="166">
        <f>IF(PMKAFAAPAYER[[#This Row],[ ]]="Payé",PMKAFAAPAYER[[#This Row],[11.06.2025]],0)</f>
        <v>0</v>
      </c>
      <c r="BS1062" s="161"/>
      <c r="BT1062" s="166">
        <f>IF(PMKAFAAPAYER[[#This Row],[ ]]="Payé",PMKAFAAPAYER[[#This Row],[18.06.2025]],0)</f>
        <v>0</v>
      </c>
      <c r="BU1062" s="161"/>
      <c r="BV1062" s="176">
        <f>IF(PMKAFAAPAYER[[#This Row],[ ]]="Payé",PMKAFAAPAYER[[#This Row],[25.06.2025]],0)</f>
        <v>0</v>
      </c>
      <c r="BW1062" s="18">
        <f t="shared" si="251"/>
        <v>0</v>
      </c>
      <c r="BX1062" s="162"/>
      <c r="BY1062" s="166">
        <f>IF(PMKAFAAPAYER[[#This Row],[ ]]="Payé",PMKAFAAPAYER[[#This Row],[02.07.2025]],0)</f>
        <v>0</v>
      </c>
      <c r="BZ1062" s="161"/>
      <c r="CA1062" s="166">
        <f>IF(PMKAFAAPAYER[[#This Row],[ ]]="Payé",PMKAFAAPAYER[[#This Row],[09.07.2025]],0)</f>
        <v>0</v>
      </c>
      <c r="CB1062" s="161"/>
      <c r="CC1062" s="166">
        <f>IF(PMKAFAAPAYER[[#This Row],[ ]]="Payé",PMKAFAAPAYER[[#This Row],[16.07.2025]],0)</f>
        <v>0</v>
      </c>
      <c r="CD1062" s="161"/>
      <c r="CE1062" s="166">
        <f>IF(PMKAFAAPAYER[[#This Row],[ ]]="Payé",PMKAFAAPAYER[[#This Row],[23.07.2025]],0)</f>
        <v>0</v>
      </c>
      <c r="CF1062" s="161"/>
      <c r="CG1062" s="176">
        <f>IF(PMKAFAAPAYER[[#This Row],[ ]]="Payé",PMKAFAAPAYER[[#This Row],[30.07.2025]],0)</f>
        <v>0</v>
      </c>
      <c r="CH1062" s="17">
        <f t="shared" si="252"/>
        <v>0</v>
      </c>
      <c r="CI1062" s="162"/>
      <c r="CJ1062" s="166">
        <f>IF(PMKAFAAPAYER[[#This Row],[ ]]="Payé",PMKAFAAPAYER[[#This Row],[06.08.2025]],0)</f>
        <v>0</v>
      </c>
      <c r="CK1062" s="161"/>
      <c r="CL1062" s="166">
        <f>IF(PMKAFAAPAYER[[#This Row],[ ]]="Payé",PMKAFAAPAYER[[#This Row],[13.08.2025]],0)</f>
        <v>0</v>
      </c>
      <c r="CM1062" s="161"/>
      <c r="CN1062" s="166">
        <f>IF(PMKAFAAPAYER[[#This Row],[ ]]="Payé",PMKAFAAPAYER[[#This Row],[20.08.2025]],0)</f>
        <v>0</v>
      </c>
      <c r="CO1062" s="161"/>
      <c r="CP1062" s="176">
        <f>IF(PMKAFAAPAYER[[#This Row],[ ]]="Payé",PMKAFAAPAYER[[#This Row],[27.08.2025]],0)</f>
        <v>0</v>
      </c>
      <c r="CQ1062" s="18">
        <f t="shared" si="253"/>
        <v>0</v>
      </c>
      <c r="CR1062" s="162"/>
      <c r="CS1062" s="166">
        <f>IF(PMKAFAAPAYER[[#This Row],[ ]]="Payé",PMKAFAAPAYER[[#This Row],[03.09.2025]],0)</f>
        <v>0</v>
      </c>
      <c r="CT1062" s="161"/>
      <c r="CU1062" s="166">
        <f>IF(PMKAFAAPAYER[[#This Row],[ ]]="Payé",PMKAFAAPAYER[[#This Row],[10.09.2025]],0)</f>
        <v>0</v>
      </c>
      <c r="CV1062" s="161"/>
      <c r="CW1062" s="166">
        <f>IF(PMKAFAAPAYER[[#This Row],[ ]]="Payé",PMKAFAAPAYER[[#This Row],[17.09.2025]],0)</f>
        <v>0</v>
      </c>
      <c r="CX1062" s="161"/>
      <c r="CY1062" s="176">
        <f>IF(PMKAFAAPAYER[[#This Row],[ ]]="Payé",PMKAFAAPAYER[[#This Row],[24.09.2025]],0)</f>
        <v>0</v>
      </c>
      <c r="CZ1062" s="17">
        <f t="shared" si="254"/>
        <v>0</v>
      </c>
      <c r="DA1062" s="162"/>
      <c r="DB1062" s="166">
        <f>IF(PMKAFAAPAYER[[#This Row],[ ]]="Payé",PMKAFAAPAYER[[#This Row],[01.10.2025]],0)</f>
        <v>0</v>
      </c>
      <c r="DC1062" s="161"/>
      <c r="DD1062" s="166">
        <f>IF(PMKAFAAPAYER[[#This Row],[ ]]="Payé",PMKAFAAPAYER[[#This Row],[08.10.2025]],0)</f>
        <v>0</v>
      </c>
      <c r="DE1062" s="161"/>
      <c r="DF1062" s="166">
        <f>IF(PMKAFAAPAYER[[#This Row],[ ]]="Payé",PMKAFAAPAYER[[#This Row],[15.10.2025]],0)</f>
        <v>0</v>
      </c>
      <c r="DG1062" s="161"/>
      <c r="DH1062" s="166">
        <f>IF(PMKAFAAPAYER[[#This Row],[ ]]="Payé",PMKAFAAPAYER[[#This Row],[22.10.2025]],0)</f>
        <v>0</v>
      </c>
      <c r="DI1062" s="161"/>
      <c r="DJ1062" s="176">
        <f>IF(PMKAFAAPAYER[[#This Row],[ ]]="Payé",PMKAFAAPAYER[[#This Row],[29.10.2025]],0)</f>
        <v>0</v>
      </c>
      <c r="DK1062" s="18">
        <f t="shared" si="255"/>
        <v>0</v>
      </c>
      <c r="DL1062" s="162"/>
      <c r="DM1062" s="166">
        <f>IF(PMKAFAAPAYER[[#This Row],[ ]]="Payé",PMKAFAAPAYER[[#This Row],[05.11.2025]],0)</f>
        <v>0</v>
      </c>
      <c r="DN1062" s="161"/>
      <c r="DO1062" s="166">
        <f>IF(PMKAFAAPAYER[[#This Row],[ ]]="Payé",PMKAFAAPAYER[[#This Row],[12.11.2025]],0)</f>
        <v>0</v>
      </c>
      <c r="DP1062" s="161"/>
      <c r="DQ1062" s="166">
        <f>IF(PMKAFAAPAYER[[#This Row],[ ]]="Payé",PMKAFAAPAYER[[#This Row],[19.11.2025]],0)</f>
        <v>0</v>
      </c>
      <c r="DR1062" s="161"/>
      <c r="DS1062" s="176">
        <f>IF(PMKAFAAPAYER[[#This Row],[ ]]="Payé",PMKAFAAPAYER[[#This Row],[26.11.2025]],0)</f>
        <v>0</v>
      </c>
      <c r="DT1062" s="17">
        <f t="shared" si="256"/>
        <v>0</v>
      </c>
      <c r="DU1062" s="162"/>
      <c r="DV1062" s="166">
        <f>IF(PMKAFAAPAYER[[#This Row],[ ]]="Payé",PMKAFAAPAYER[[#This Row],[03.12.2025]],0)</f>
        <v>0</v>
      </c>
      <c r="DW1062" s="161"/>
      <c r="DX1062" s="166">
        <f>IF(PMKAFAAPAYER[[#This Row],[ ]]="Payé",PMKAFAAPAYER[[#This Row],[10.12.2025]],0)</f>
        <v>0</v>
      </c>
      <c r="DY1062" s="161"/>
      <c r="DZ1062" s="166">
        <f>IF(PMKAFAAPAYER[[#This Row],[ ]]="Payé",PMKAFAAPAYER[[#This Row],[17.12.2025]],0)</f>
        <v>0</v>
      </c>
      <c r="EA1062" s="161"/>
      <c r="EB1062" s="166">
        <f>IF(PMKAFAAPAYER[[#This Row],[ ]]="Payé",PMKAFAAPAYER[[#This Row],[24.12.2025]],0)</f>
        <v>0</v>
      </c>
      <c r="EC1062" s="161"/>
      <c r="ED1062" s="176">
        <f>IF(PMKAFAAPAYER[[#This Row],[ ]]="Payé",PMKAFAAPAYER[[#This Row],[31.12.2025]],0)</f>
        <v>0</v>
      </c>
      <c r="EE1062" s="18">
        <f t="shared" si="257"/>
        <v>0</v>
      </c>
      <c r="EF1062" s="11">
        <f t="shared" si="258"/>
        <v>0</v>
      </c>
      <c r="EG1062" s="16">
        <f>+PMKAFAAPAYER[[#This Row],[CHF]]-PMKAFAAPAYER[[#This Row],[T2025]]</f>
        <v>0</v>
      </c>
    </row>
    <row r="1063" spans="1:137" x14ac:dyDescent="0.3">
      <c r="A1063" s="9">
        <f t="shared" si="259"/>
        <v>1058</v>
      </c>
      <c r="B1063" s="250"/>
      <c r="C1063" s="251"/>
      <c r="D1063" s="252"/>
      <c r="E1063" s="253"/>
      <c r="F1063" s="265">
        <f t="shared" si="245"/>
        <v>0</v>
      </c>
      <c r="G1063" s="254"/>
      <c r="H1063" s="257"/>
      <c r="I1063" s="256"/>
      <c r="J1063" s="14"/>
      <c r="K1063" s="14"/>
      <c r="L1063" s="14"/>
      <c r="N1063" s="15"/>
      <c r="P1063" s="258"/>
      <c r="Q1063" s="259"/>
      <c r="R1063" s="260"/>
      <c r="S1063" s="166">
        <f>IF(PMKAFAAPAYER[[#This Row],[ ]]="Payé",PMKAFAAPAYER[[#This Row],[02.01.2025]],0)</f>
        <v>0</v>
      </c>
      <c r="T1063" s="234"/>
      <c r="U1063" s="166">
        <f>IF(PMKAFAAPAYER[[#This Row],[ ]]="Payé",PMKAFAAPAYER[[#This Row],[09.01.2025]],0)</f>
        <v>0</v>
      </c>
      <c r="V1063" s="234"/>
      <c r="W1063" s="166">
        <f>IF(PMKAFAAPAYER[[#This Row],[ ]]="Payé",PMKAFAAPAYER[[#This Row],[16.01.2025]],0)</f>
        <v>0</v>
      </c>
      <c r="X1063" s="234"/>
      <c r="Y1063" s="166">
        <f>IF(PMKAFAAPAYER[[#This Row],[ ]]="Payé",PMKAFAAPAYER[[#This Row],[23.01.2025]],0)</f>
        <v>0</v>
      </c>
      <c r="Z1063" s="234"/>
      <c r="AA1063" s="176">
        <f>IF(PMKAFAAPAYER[[#This Row],[ ]]="Payé",PMKAFAAPAYER[[#This Row],[30.01.2025]],0)</f>
        <v>0</v>
      </c>
      <c r="AB1063" s="32">
        <f t="shared" si="246"/>
        <v>0</v>
      </c>
      <c r="AC1063" s="234"/>
      <c r="AD1063" s="166">
        <f>IF(PMKAFAAPAYER[[#This Row],[ ]]="Payé",PMKAFAAPAYER[[#This Row],[06.02.2025]],0)</f>
        <v>0</v>
      </c>
      <c r="AE1063" s="234"/>
      <c r="AF1063" s="166">
        <f>IF(PMKAFAAPAYER[[#This Row],[ ]]="Payé",PMKAFAAPAYER[[#This Row],[13.02.2025]],0)</f>
        <v>0</v>
      </c>
      <c r="AG1063" s="234"/>
      <c r="AH1063" s="166">
        <f>IF(PMKAFAAPAYER[[#This Row],[ ]]="Payé",PMKAFAAPAYER[[#This Row],[20.02.2025]],0)</f>
        <v>0</v>
      </c>
      <c r="AI1063" s="234"/>
      <c r="AJ1063" s="176">
        <f>IF(PMKAFAAPAYER[[#This Row],[ ]]="Payé",PMKAFAAPAYER[[#This Row],[27.02.2025]],0)</f>
        <v>0</v>
      </c>
      <c r="AK1063" s="47">
        <f t="shared" si="247"/>
        <v>0</v>
      </c>
      <c r="AL1063" s="162"/>
      <c r="AM1063" s="166">
        <f>IF(PMKAFAAPAYER[[#This Row],[ ]]="Payé",PMKAFAAPAYER[[#This Row],[05.03.2025]],0)</f>
        <v>0</v>
      </c>
      <c r="AN1063" s="161"/>
      <c r="AO1063" s="166">
        <f>IF(PMKAFAAPAYER[[#This Row],[ ]]="Payé",PMKAFAAPAYER[[#This Row],[12.03.2025]],0)</f>
        <v>0</v>
      </c>
      <c r="AP1063" s="161"/>
      <c r="AQ1063" s="166">
        <f>IF(PMKAFAAPAYER[[#This Row],[ ]]="Payé",PMKAFAAPAYER[[#This Row],[19.03.2025]],0)</f>
        <v>0</v>
      </c>
      <c r="AR1063" s="161"/>
      <c r="AS1063" s="176">
        <f>IF(PMKAFAAPAYER[[#This Row],[ ]]="Payé",PMKAFAAPAYER[[#This Row],[26.03.2025]],0)</f>
        <v>0</v>
      </c>
      <c r="AT1063" s="17">
        <f t="shared" si="248"/>
        <v>0</v>
      </c>
      <c r="AU1063" s="162"/>
      <c r="AV1063" s="166">
        <f>IF(PMKAFAAPAYER[[#This Row],[ ]]="Payé",PMKAFAAPAYER[[#This Row],[02.04.2025]],0)</f>
        <v>0</v>
      </c>
      <c r="AW1063" s="161"/>
      <c r="AX1063" s="166">
        <f>IF(PMKAFAAPAYER[[#This Row],[ ]]="Payé",PMKAFAAPAYER[[#This Row],[09.04.2025]],0)</f>
        <v>0</v>
      </c>
      <c r="AY1063" s="161"/>
      <c r="AZ1063" s="166">
        <f>IF(PMKAFAAPAYER[[#This Row],[ ]]="Payé",PMKAFAAPAYER[[#This Row],[16.04.2025]],0)</f>
        <v>0</v>
      </c>
      <c r="BA1063" s="161"/>
      <c r="BB1063" s="166">
        <f>IF(PMKAFAAPAYER[[#This Row],[ ]]="Payé",PMKAFAAPAYER[[#This Row],[23.04.2025]],0)</f>
        <v>0</v>
      </c>
      <c r="BC1063" s="161"/>
      <c r="BD1063" s="176">
        <f>IF(PMKAFAAPAYER[[#This Row],[ ]]="Payé",PMKAFAAPAYER[[#This Row],[30.04.2025]],0)</f>
        <v>0</v>
      </c>
      <c r="BE1063" s="18">
        <f t="shared" si="249"/>
        <v>0</v>
      </c>
      <c r="BF1063" s="162"/>
      <c r="BG1063" s="166">
        <f>IF(PMKAFAAPAYER[[#This Row],[ ]]="Payé",PMKAFAAPAYER[[#This Row],[07.05.2025]],0)</f>
        <v>0</v>
      </c>
      <c r="BH1063" s="161"/>
      <c r="BI1063" s="166">
        <f>IF(PMKAFAAPAYER[[#This Row],[ ]]="Payé",PMKAFAAPAYER[[#This Row],[14.05.2025]],0)</f>
        <v>0</v>
      </c>
      <c r="BJ1063" s="161"/>
      <c r="BK1063" s="166">
        <f>IF(PMKAFAAPAYER[[#This Row],[ ]]="Payé",PMKAFAAPAYER[[#This Row],[21.05.2025]],0)</f>
        <v>0</v>
      </c>
      <c r="BL1063" s="161"/>
      <c r="BM1063" s="176">
        <f>IF(PMKAFAAPAYER[[#This Row],[ ]]="Payé",PMKAFAAPAYER[[#This Row],[28.05.2025]],0)</f>
        <v>0</v>
      </c>
      <c r="BN1063" s="17">
        <f t="shared" si="250"/>
        <v>0</v>
      </c>
      <c r="BO1063" s="162"/>
      <c r="BP1063" s="166">
        <f>IF(PMKAFAAPAYER[[#This Row],[ ]]="Payé",PMKAFAAPAYER[[#This Row],[04.06.2025]],0)</f>
        <v>0</v>
      </c>
      <c r="BQ1063" s="161"/>
      <c r="BR1063" s="166">
        <f>IF(PMKAFAAPAYER[[#This Row],[ ]]="Payé",PMKAFAAPAYER[[#This Row],[11.06.2025]],0)</f>
        <v>0</v>
      </c>
      <c r="BS1063" s="161"/>
      <c r="BT1063" s="166">
        <f>IF(PMKAFAAPAYER[[#This Row],[ ]]="Payé",PMKAFAAPAYER[[#This Row],[18.06.2025]],0)</f>
        <v>0</v>
      </c>
      <c r="BU1063" s="161"/>
      <c r="BV1063" s="176">
        <f>IF(PMKAFAAPAYER[[#This Row],[ ]]="Payé",PMKAFAAPAYER[[#This Row],[25.06.2025]],0)</f>
        <v>0</v>
      </c>
      <c r="BW1063" s="18">
        <f t="shared" si="251"/>
        <v>0</v>
      </c>
      <c r="BX1063" s="162"/>
      <c r="BY1063" s="166">
        <f>IF(PMKAFAAPAYER[[#This Row],[ ]]="Payé",PMKAFAAPAYER[[#This Row],[02.07.2025]],0)</f>
        <v>0</v>
      </c>
      <c r="BZ1063" s="161"/>
      <c r="CA1063" s="166">
        <f>IF(PMKAFAAPAYER[[#This Row],[ ]]="Payé",PMKAFAAPAYER[[#This Row],[09.07.2025]],0)</f>
        <v>0</v>
      </c>
      <c r="CB1063" s="161"/>
      <c r="CC1063" s="166">
        <f>IF(PMKAFAAPAYER[[#This Row],[ ]]="Payé",PMKAFAAPAYER[[#This Row],[16.07.2025]],0)</f>
        <v>0</v>
      </c>
      <c r="CD1063" s="161"/>
      <c r="CE1063" s="166">
        <f>IF(PMKAFAAPAYER[[#This Row],[ ]]="Payé",PMKAFAAPAYER[[#This Row],[23.07.2025]],0)</f>
        <v>0</v>
      </c>
      <c r="CF1063" s="161"/>
      <c r="CG1063" s="176">
        <f>IF(PMKAFAAPAYER[[#This Row],[ ]]="Payé",PMKAFAAPAYER[[#This Row],[30.07.2025]],0)</f>
        <v>0</v>
      </c>
      <c r="CH1063" s="17">
        <f t="shared" si="252"/>
        <v>0</v>
      </c>
      <c r="CI1063" s="162"/>
      <c r="CJ1063" s="166">
        <f>IF(PMKAFAAPAYER[[#This Row],[ ]]="Payé",PMKAFAAPAYER[[#This Row],[06.08.2025]],0)</f>
        <v>0</v>
      </c>
      <c r="CK1063" s="161"/>
      <c r="CL1063" s="166">
        <f>IF(PMKAFAAPAYER[[#This Row],[ ]]="Payé",PMKAFAAPAYER[[#This Row],[13.08.2025]],0)</f>
        <v>0</v>
      </c>
      <c r="CM1063" s="161"/>
      <c r="CN1063" s="166">
        <f>IF(PMKAFAAPAYER[[#This Row],[ ]]="Payé",PMKAFAAPAYER[[#This Row],[20.08.2025]],0)</f>
        <v>0</v>
      </c>
      <c r="CO1063" s="161"/>
      <c r="CP1063" s="176">
        <f>IF(PMKAFAAPAYER[[#This Row],[ ]]="Payé",PMKAFAAPAYER[[#This Row],[27.08.2025]],0)</f>
        <v>0</v>
      </c>
      <c r="CQ1063" s="18">
        <f t="shared" si="253"/>
        <v>0</v>
      </c>
      <c r="CR1063" s="162"/>
      <c r="CS1063" s="166">
        <f>IF(PMKAFAAPAYER[[#This Row],[ ]]="Payé",PMKAFAAPAYER[[#This Row],[03.09.2025]],0)</f>
        <v>0</v>
      </c>
      <c r="CT1063" s="161"/>
      <c r="CU1063" s="166">
        <f>IF(PMKAFAAPAYER[[#This Row],[ ]]="Payé",PMKAFAAPAYER[[#This Row],[10.09.2025]],0)</f>
        <v>0</v>
      </c>
      <c r="CV1063" s="161"/>
      <c r="CW1063" s="166">
        <f>IF(PMKAFAAPAYER[[#This Row],[ ]]="Payé",PMKAFAAPAYER[[#This Row],[17.09.2025]],0)</f>
        <v>0</v>
      </c>
      <c r="CX1063" s="161"/>
      <c r="CY1063" s="176">
        <f>IF(PMKAFAAPAYER[[#This Row],[ ]]="Payé",PMKAFAAPAYER[[#This Row],[24.09.2025]],0)</f>
        <v>0</v>
      </c>
      <c r="CZ1063" s="17">
        <f t="shared" si="254"/>
        <v>0</v>
      </c>
      <c r="DA1063" s="162"/>
      <c r="DB1063" s="166">
        <f>IF(PMKAFAAPAYER[[#This Row],[ ]]="Payé",PMKAFAAPAYER[[#This Row],[01.10.2025]],0)</f>
        <v>0</v>
      </c>
      <c r="DC1063" s="161"/>
      <c r="DD1063" s="166">
        <f>IF(PMKAFAAPAYER[[#This Row],[ ]]="Payé",PMKAFAAPAYER[[#This Row],[08.10.2025]],0)</f>
        <v>0</v>
      </c>
      <c r="DE1063" s="161"/>
      <c r="DF1063" s="166">
        <f>IF(PMKAFAAPAYER[[#This Row],[ ]]="Payé",PMKAFAAPAYER[[#This Row],[15.10.2025]],0)</f>
        <v>0</v>
      </c>
      <c r="DG1063" s="161"/>
      <c r="DH1063" s="166">
        <f>IF(PMKAFAAPAYER[[#This Row],[ ]]="Payé",PMKAFAAPAYER[[#This Row],[22.10.2025]],0)</f>
        <v>0</v>
      </c>
      <c r="DI1063" s="161"/>
      <c r="DJ1063" s="176">
        <f>IF(PMKAFAAPAYER[[#This Row],[ ]]="Payé",PMKAFAAPAYER[[#This Row],[29.10.2025]],0)</f>
        <v>0</v>
      </c>
      <c r="DK1063" s="18">
        <f t="shared" si="255"/>
        <v>0</v>
      </c>
      <c r="DL1063" s="162"/>
      <c r="DM1063" s="166">
        <f>IF(PMKAFAAPAYER[[#This Row],[ ]]="Payé",PMKAFAAPAYER[[#This Row],[05.11.2025]],0)</f>
        <v>0</v>
      </c>
      <c r="DN1063" s="161"/>
      <c r="DO1063" s="166">
        <f>IF(PMKAFAAPAYER[[#This Row],[ ]]="Payé",PMKAFAAPAYER[[#This Row],[12.11.2025]],0)</f>
        <v>0</v>
      </c>
      <c r="DP1063" s="161"/>
      <c r="DQ1063" s="166">
        <f>IF(PMKAFAAPAYER[[#This Row],[ ]]="Payé",PMKAFAAPAYER[[#This Row],[19.11.2025]],0)</f>
        <v>0</v>
      </c>
      <c r="DR1063" s="161"/>
      <c r="DS1063" s="176">
        <f>IF(PMKAFAAPAYER[[#This Row],[ ]]="Payé",PMKAFAAPAYER[[#This Row],[26.11.2025]],0)</f>
        <v>0</v>
      </c>
      <c r="DT1063" s="17">
        <f t="shared" si="256"/>
        <v>0</v>
      </c>
      <c r="DU1063" s="162"/>
      <c r="DV1063" s="166">
        <f>IF(PMKAFAAPAYER[[#This Row],[ ]]="Payé",PMKAFAAPAYER[[#This Row],[03.12.2025]],0)</f>
        <v>0</v>
      </c>
      <c r="DW1063" s="161"/>
      <c r="DX1063" s="166">
        <f>IF(PMKAFAAPAYER[[#This Row],[ ]]="Payé",PMKAFAAPAYER[[#This Row],[10.12.2025]],0)</f>
        <v>0</v>
      </c>
      <c r="DY1063" s="161"/>
      <c r="DZ1063" s="166">
        <f>IF(PMKAFAAPAYER[[#This Row],[ ]]="Payé",PMKAFAAPAYER[[#This Row],[17.12.2025]],0)</f>
        <v>0</v>
      </c>
      <c r="EA1063" s="161"/>
      <c r="EB1063" s="166">
        <f>IF(PMKAFAAPAYER[[#This Row],[ ]]="Payé",PMKAFAAPAYER[[#This Row],[24.12.2025]],0)</f>
        <v>0</v>
      </c>
      <c r="EC1063" s="161"/>
      <c r="ED1063" s="176">
        <f>IF(PMKAFAAPAYER[[#This Row],[ ]]="Payé",PMKAFAAPAYER[[#This Row],[31.12.2025]],0)</f>
        <v>0</v>
      </c>
      <c r="EE1063" s="18">
        <f t="shared" si="257"/>
        <v>0</v>
      </c>
      <c r="EF1063" s="11">
        <f t="shared" si="258"/>
        <v>0</v>
      </c>
      <c r="EG1063" s="16">
        <f>+PMKAFAAPAYER[[#This Row],[CHF]]-PMKAFAAPAYER[[#This Row],[T2025]]</f>
        <v>0</v>
      </c>
    </row>
    <row r="1064" spans="1:137" x14ac:dyDescent="0.3">
      <c r="A1064" s="9">
        <f t="shared" si="259"/>
        <v>1059</v>
      </c>
      <c r="B1064" s="250"/>
      <c r="C1064" s="251"/>
      <c r="D1064" s="252"/>
      <c r="E1064" s="253"/>
      <c r="F1064" s="265">
        <f t="shared" si="245"/>
        <v>0</v>
      </c>
      <c r="G1064" s="254"/>
      <c r="H1064" s="257"/>
      <c r="I1064" s="256"/>
      <c r="J1064" s="14"/>
      <c r="K1064" s="14"/>
      <c r="L1064" s="14"/>
      <c r="N1064" s="15"/>
      <c r="P1064" s="258"/>
      <c r="Q1064" s="259"/>
      <c r="R1064" s="260"/>
      <c r="S1064" s="166">
        <f>IF(PMKAFAAPAYER[[#This Row],[ ]]="Payé",PMKAFAAPAYER[[#This Row],[02.01.2025]],0)</f>
        <v>0</v>
      </c>
      <c r="T1064" s="234"/>
      <c r="U1064" s="166">
        <f>IF(PMKAFAAPAYER[[#This Row],[ ]]="Payé",PMKAFAAPAYER[[#This Row],[09.01.2025]],0)</f>
        <v>0</v>
      </c>
      <c r="V1064" s="234"/>
      <c r="W1064" s="166">
        <f>IF(PMKAFAAPAYER[[#This Row],[ ]]="Payé",PMKAFAAPAYER[[#This Row],[16.01.2025]],0)</f>
        <v>0</v>
      </c>
      <c r="X1064" s="234"/>
      <c r="Y1064" s="166">
        <f>IF(PMKAFAAPAYER[[#This Row],[ ]]="Payé",PMKAFAAPAYER[[#This Row],[23.01.2025]],0)</f>
        <v>0</v>
      </c>
      <c r="Z1064" s="234"/>
      <c r="AA1064" s="176">
        <f>IF(PMKAFAAPAYER[[#This Row],[ ]]="Payé",PMKAFAAPAYER[[#This Row],[30.01.2025]],0)</f>
        <v>0</v>
      </c>
      <c r="AB1064" s="32">
        <f t="shared" si="246"/>
        <v>0</v>
      </c>
      <c r="AC1064" s="234"/>
      <c r="AD1064" s="166">
        <f>IF(PMKAFAAPAYER[[#This Row],[ ]]="Payé",PMKAFAAPAYER[[#This Row],[06.02.2025]],0)</f>
        <v>0</v>
      </c>
      <c r="AE1064" s="234"/>
      <c r="AF1064" s="166">
        <f>IF(PMKAFAAPAYER[[#This Row],[ ]]="Payé",PMKAFAAPAYER[[#This Row],[13.02.2025]],0)</f>
        <v>0</v>
      </c>
      <c r="AG1064" s="234"/>
      <c r="AH1064" s="166">
        <f>IF(PMKAFAAPAYER[[#This Row],[ ]]="Payé",PMKAFAAPAYER[[#This Row],[20.02.2025]],0)</f>
        <v>0</v>
      </c>
      <c r="AI1064" s="234"/>
      <c r="AJ1064" s="176">
        <f>IF(PMKAFAAPAYER[[#This Row],[ ]]="Payé",PMKAFAAPAYER[[#This Row],[27.02.2025]],0)</f>
        <v>0</v>
      </c>
      <c r="AK1064" s="47">
        <f t="shared" si="247"/>
        <v>0</v>
      </c>
      <c r="AL1064" s="162"/>
      <c r="AM1064" s="166">
        <f>IF(PMKAFAAPAYER[[#This Row],[ ]]="Payé",PMKAFAAPAYER[[#This Row],[05.03.2025]],0)</f>
        <v>0</v>
      </c>
      <c r="AN1064" s="161"/>
      <c r="AO1064" s="166">
        <f>IF(PMKAFAAPAYER[[#This Row],[ ]]="Payé",PMKAFAAPAYER[[#This Row],[12.03.2025]],0)</f>
        <v>0</v>
      </c>
      <c r="AP1064" s="161"/>
      <c r="AQ1064" s="166">
        <f>IF(PMKAFAAPAYER[[#This Row],[ ]]="Payé",PMKAFAAPAYER[[#This Row],[19.03.2025]],0)</f>
        <v>0</v>
      </c>
      <c r="AR1064" s="161"/>
      <c r="AS1064" s="176">
        <f>IF(PMKAFAAPAYER[[#This Row],[ ]]="Payé",PMKAFAAPAYER[[#This Row],[26.03.2025]],0)</f>
        <v>0</v>
      </c>
      <c r="AT1064" s="17">
        <f t="shared" si="248"/>
        <v>0</v>
      </c>
      <c r="AU1064" s="162"/>
      <c r="AV1064" s="166">
        <f>IF(PMKAFAAPAYER[[#This Row],[ ]]="Payé",PMKAFAAPAYER[[#This Row],[02.04.2025]],0)</f>
        <v>0</v>
      </c>
      <c r="AW1064" s="161"/>
      <c r="AX1064" s="166">
        <f>IF(PMKAFAAPAYER[[#This Row],[ ]]="Payé",PMKAFAAPAYER[[#This Row],[09.04.2025]],0)</f>
        <v>0</v>
      </c>
      <c r="AY1064" s="161"/>
      <c r="AZ1064" s="166">
        <f>IF(PMKAFAAPAYER[[#This Row],[ ]]="Payé",PMKAFAAPAYER[[#This Row],[16.04.2025]],0)</f>
        <v>0</v>
      </c>
      <c r="BA1064" s="161"/>
      <c r="BB1064" s="166">
        <f>IF(PMKAFAAPAYER[[#This Row],[ ]]="Payé",PMKAFAAPAYER[[#This Row],[23.04.2025]],0)</f>
        <v>0</v>
      </c>
      <c r="BC1064" s="161"/>
      <c r="BD1064" s="176">
        <f>IF(PMKAFAAPAYER[[#This Row],[ ]]="Payé",PMKAFAAPAYER[[#This Row],[30.04.2025]],0)</f>
        <v>0</v>
      </c>
      <c r="BE1064" s="18">
        <f t="shared" si="249"/>
        <v>0</v>
      </c>
      <c r="BF1064" s="162"/>
      <c r="BG1064" s="166">
        <f>IF(PMKAFAAPAYER[[#This Row],[ ]]="Payé",PMKAFAAPAYER[[#This Row],[07.05.2025]],0)</f>
        <v>0</v>
      </c>
      <c r="BH1064" s="161"/>
      <c r="BI1064" s="166">
        <f>IF(PMKAFAAPAYER[[#This Row],[ ]]="Payé",PMKAFAAPAYER[[#This Row],[14.05.2025]],0)</f>
        <v>0</v>
      </c>
      <c r="BJ1064" s="161"/>
      <c r="BK1064" s="166">
        <f>IF(PMKAFAAPAYER[[#This Row],[ ]]="Payé",PMKAFAAPAYER[[#This Row],[21.05.2025]],0)</f>
        <v>0</v>
      </c>
      <c r="BL1064" s="161"/>
      <c r="BM1064" s="176">
        <f>IF(PMKAFAAPAYER[[#This Row],[ ]]="Payé",PMKAFAAPAYER[[#This Row],[28.05.2025]],0)</f>
        <v>0</v>
      </c>
      <c r="BN1064" s="17">
        <f t="shared" si="250"/>
        <v>0</v>
      </c>
      <c r="BO1064" s="162"/>
      <c r="BP1064" s="166">
        <f>IF(PMKAFAAPAYER[[#This Row],[ ]]="Payé",PMKAFAAPAYER[[#This Row],[04.06.2025]],0)</f>
        <v>0</v>
      </c>
      <c r="BQ1064" s="161"/>
      <c r="BR1064" s="166">
        <f>IF(PMKAFAAPAYER[[#This Row],[ ]]="Payé",PMKAFAAPAYER[[#This Row],[11.06.2025]],0)</f>
        <v>0</v>
      </c>
      <c r="BS1064" s="161"/>
      <c r="BT1064" s="166">
        <f>IF(PMKAFAAPAYER[[#This Row],[ ]]="Payé",PMKAFAAPAYER[[#This Row],[18.06.2025]],0)</f>
        <v>0</v>
      </c>
      <c r="BU1064" s="161"/>
      <c r="BV1064" s="176">
        <f>IF(PMKAFAAPAYER[[#This Row],[ ]]="Payé",PMKAFAAPAYER[[#This Row],[25.06.2025]],0)</f>
        <v>0</v>
      </c>
      <c r="BW1064" s="18">
        <f t="shared" si="251"/>
        <v>0</v>
      </c>
      <c r="BX1064" s="162"/>
      <c r="BY1064" s="166">
        <f>IF(PMKAFAAPAYER[[#This Row],[ ]]="Payé",PMKAFAAPAYER[[#This Row],[02.07.2025]],0)</f>
        <v>0</v>
      </c>
      <c r="BZ1064" s="161"/>
      <c r="CA1064" s="166">
        <f>IF(PMKAFAAPAYER[[#This Row],[ ]]="Payé",PMKAFAAPAYER[[#This Row],[09.07.2025]],0)</f>
        <v>0</v>
      </c>
      <c r="CB1064" s="161"/>
      <c r="CC1064" s="166">
        <f>IF(PMKAFAAPAYER[[#This Row],[ ]]="Payé",PMKAFAAPAYER[[#This Row],[16.07.2025]],0)</f>
        <v>0</v>
      </c>
      <c r="CD1064" s="161"/>
      <c r="CE1064" s="166">
        <f>IF(PMKAFAAPAYER[[#This Row],[ ]]="Payé",PMKAFAAPAYER[[#This Row],[23.07.2025]],0)</f>
        <v>0</v>
      </c>
      <c r="CF1064" s="161"/>
      <c r="CG1064" s="176">
        <f>IF(PMKAFAAPAYER[[#This Row],[ ]]="Payé",PMKAFAAPAYER[[#This Row],[30.07.2025]],0)</f>
        <v>0</v>
      </c>
      <c r="CH1064" s="17">
        <f t="shared" si="252"/>
        <v>0</v>
      </c>
      <c r="CI1064" s="162"/>
      <c r="CJ1064" s="166">
        <f>IF(PMKAFAAPAYER[[#This Row],[ ]]="Payé",PMKAFAAPAYER[[#This Row],[06.08.2025]],0)</f>
        <v>0</v>
      </c>
      <c r="CK1064" s="161"/>
      <c r="CL1064" s="166">
        <f>IF(PMKAFAAPAYER[[#This Row],[ ]]="Payé",PMKAFAAPAYER[[#This Row],[13.08.2025]],0)</f>
        <v>0</v>
      </c>
      <c r="CM1064" s="161"/>
      <c r="CN1064" s="166">
        <f>IF(PMKAFAAPAYER[[#This Row],[ ]]="Payé",PMKAFAAPAYER[[#This Row],[20.08.2025]],0)</f>
        <v>0</v>
      </c>
      <c r="CO1064" s="161"/>
      <c r="CP1064" s="176">
        <f>IF(PMKAFAAPAYER[[#This Row],[ ]]="Payé",PMKAFAAPAYER[[#This Row],[27.08.2025]],0)</f>
        <v>0</v>
      </c>
      <c r="CQ1064" s="18">
        <f t="shared" si="253"/>
        <v>0</v>
      </c>
      <c r="CR1064" s="162"/>
      <c r="CS1064" s="166">
        <f>IF(PMKAFAAPAYER[[#This Row],[ ]]="Payé",PMKAFAAPAYER[[#This Row],[03.09.2025]],0)</f>
        <v>0</v>
      </c>
      <c r="CT1064" s="161"/>
      <c r="CU1064" s="166">
        <f>IF(PMKAFAAPAYER[[#This Row],[ ]]="Payé",PMKAFAAPAYER[[#This Row],[10.09.2025]],0)</f>
        <v>0</v>
      </c>
      <c r="CV1064" s="161"/>
      <c r="CW1064" s="166">
        <f>IF(PMKAFAAPAYER[[#This Row],[ ]]="Payé",PMKAFAAPAYER[[#This Row],[17.09.2025]],0)</f>
        <v>0</v>
      </c>
      <c r="CX1064" s="161"/>
      <c r="CY1064" s="176">
        <f>IF(PMKAFAAPAYER[[#This Row],[ ]]="Payé",PMKAFAAPAYER[[#This Row],[24.09.2025]],0)</f>
        <v>0</v>
      </c>
      <c r="CZ1064" s="17">
        <f t="shared" si="254"/>
        <v>0</v>
      </c>
      <c r="DA1064" s="162"/>
      <c r="DB1064" s="166">
        <f>IF(PMKAFAAPAYER[[#This Row],[ ]]="Payé",PMKAFAAPAYER[[#This Row],[01.10.2025]],0)</f>
        <v>0</v>
      </c>
      <c r="DC1064" s="161"/>
      <c r="DD1064" s="166">
        <f>IF(PMKAFAAPAYER[[#This Row],[ ]]="Payé",PMKAFAAPAYER[[#This Row],[08.10.2025]],0)</f>
        <v>0</v>
      </c>
      <c r="DE1064" s="161"/>
      <c r="DF1064" s="166">
        <f>IF(PMKAFAAPAYER[[#This Row],[ ]]="Payé",PMKAFAAPAYER[[#This Row],[15.10.2025]],0)</f>
        <v>0</v>
      </c>
      <c r="DG1064" s="161"/>
      <c r="DH1064" s="166">
        <f>IF(PMKAFAAPAYER[[#This Row],[ ]]="Payé",PMKAFAAPAYER[[#This Row],[22.10.2025]],0)</f>
        <v>0</v>
      </c>
      <c r="DI1064" s="161"/>
      <c r="DJ1064" s="176">
        <f>IF(PMKAFAAPAYER[[#This Row],[ ]]="Payé",PMKAFAAPAYER[[#This Row],[29.10.2025]],0)</f>
        <v>0</v>
      </c>
      <c r="DK1064" s="18">
        <f t="shared" si="255"/>
        <v>0</v>
      </c>
      <c r="DL1064" s="162"/>
      <c r="DM1064" s="166">
        <f>IF(PMKAFAAPAYER[[#This Row],[ ]]="Payé",PMKAFAAPAYER[[#This Row],[05.11.2025]],0)</f>
        <v>0</v>
      </c>
      <c r="DN1064" s="161"/>
      <c r="DO1064" s="166">
        <f>IF(PMKAFAAPAYER[[#This Row],[ ]]="Payé",PMKAFAAPAYER[[#This Row],[12.11.2025]],0)</f>
        <v>0</v>
      </c>
      <c r="DP1064" s="161"/>
      <c r="DQ1064" s="166">
        <f>IF(PMKAFAAPAYER[[#This Row],[ ]]="Payé",PMKAFAAPAYER[[#This Row],[19.11.2025]],0)</f>
        <v>0</v>
      </c>
      <c r="DR1064" s="161"/>
      <c r="DS1064" s="176">
        <f>IF(PMKAFAAPAYER[[#This Row],[ ]]="Payé",PMKAFAAPAYER[[#This Row],[26.11.2025]],0)</f>
        <v>0</v>
      </c>
      <c r="DT1064" s="17">
        <f t="shared" si="256"/>
        <v>0</v>
      </c>
      <c r="DU1064" s="162"/>
      <c r="DV1064" s="166">
        <f>IF(PMKAFAAPAYER[[#This Row],[ ]]="Payé",PMKAFAAPAYER[[#This Row],[03.12.2025]],0)</f>
        <v>0</v>
      </c>
      <c r="DW1064" s="161"/>
      <c r="DX1064" s="166">
        <f>IF(PMKAFAAPAYER[[#This Row],[ ]]="Payé",PMKAFAAPAYER[[#This Row],[10.12.2025]],0)</f>
        <v>0</v>
      </c>
      <c r="DY1064" s="161"/>
      <c r="DZ1064" s="166">
        <f>IF(PMKAFAAPAYER[[#This Row],[ ]]="Payé",PMKAFAAPAYER[[#This Row],[17.12.2025]],0)</f>
        <v>0</v>
      </c>
      <c r="EA1064" s="161"/>
      <c r="EB1064" s="166">
        <f>IF(PMKAFAAPAYER[[#This Row],[ ]]="Payé",PMKAFAAPAYER[[#This Row],[24.12.2025]],0)</f>
        <v>0</v>
      </c>
      <c r="EC1064" s="161"/>
      <c r="ED1064" s="176">
        <f>IF(PMKAFAAPAYER[[#This Row],[ ]]="Payé",PMKAFAAPAYER[[#This Row],[31.12.2025]],0)</f>
        <v>0</v>
      </c>
      <c r="EE1064" s="18">
        <f t="shared" si="257"/>
        <v>0</v>
      </c>
      <c r="EF1064" s="11">
        <f t="shared" si="258"/>
        <v>0</v>
      </c>
      <c r="EG1064" s="16">
        <f>+PMKAFAAPAYER[[#This Row],[CHF]]-PMKAFAAPAYER[[#This Row],[T2025]]</f>
        <v>0</v>
      </c>
    </row>
    <row r="1065" spans="1:137" x14ac:dyDescent="0.3">
      <c r="A1065" s="9">
        <f t="shared" si="259"/>
        <v>1060</v>
      </c>
      <c r="B1065" s="250"/>
      <c r="C1065" s="251"/>
      <c r="D1065" s="252"/>
      <c r="E1065" s="253"/>
      <c r="F1065" s="265">
        <f t="shared" si="245"/>
        <v>0</v>
      </c>
      <c r="G1065" s="254"/>
      <c r="H1065" s="257"/>
      <c r="I1065" s="256"/>
      <c r="J1065" s="14"/>
      <c r="K1065" s="14"/>
      <c r="L1065" s="14"/>
      <c r="N1065" s="15"/>
      <c r="P1065" s="258"/>
      <c r="Q1065" s="259"/>
      <c r="R1065" s="260"/>
      <c r="S1065" s="166">
        <f>IF(PMKAFAAPAYER[[#This Row],[ ]]="Payé",PMKAFAAPAYER[[#This Row],[02.01.2025]],0)</f>
        <v>0</v>
      </c>
      <c r="T1065" s="234"/>
      <c r="U1065" s="166">
        <f>IF(PMKAFAAPAYER[[#This Row],[ ]]="Payé",PMKAFAAPAYER[[#This Row],[09.01.2025]],0)</f>
        <v>0</v>
      </c>
      <c r="V1065" s="234"/>
      <c r="W1065" s="166">
        <f>IF(PMKAFAAPAYER[[#This Row],[ ]]="Payé",PMKAFAAPAYER[[#This Row],[16.01.2025]],0)</f>
        <v>0</v>
      </c>
      <c r="X1065" s="234"/>
      <c r="Y1065" s="166">
        <f>IF(PMKAFAAPAYER[[#This Row],[ ]]="Payé",PMKAFAAPAYER[[#This Row],[23.01.2025]],0)</f>
        <v>0</v>
      </c>
      <c r="Z1065" s="234"/>
      <c r="AA1065" s="176">
        <f>IF(PMKAFAAPAYER[[#This Row],[ ]]="Payé",PMKAFAAPAYER[[#This Row],[30.01.2025]],0)</f>
        <v>0</v>
      </c>
      <c r="AB1065" s="32">
        <f t="shared" si="246"/>
        <v>0</v>
      </c>
      <c r="AC1065" s="234"/>
      <c r="AD1065" s="166">
        <f>IF(PMKAFAAPAYER[[#This Row],[ ]]="Payé",PMKAFAAPAYER[[#This Row],[06.02.2025]],0)</f>
        <v>0</v>
      </c>
      <c r="AE1065" s="234"/>
      <c r="AF1065" s="166">
        <f>IF(PMKAFAAPAYER[[#This Row],[ ]]="Payé",PMKAFAAPAYER[[#This Row],[13.02.2025]],0)</f>
        <v>0</v>
      </c>
      <c r="AG1065" s="234"/>
      <c r="AH1065" s="166">
        <f>IF(PMKAFAAPAYER[[#This Row],[ ]]="Payé",PMKAFAAPAYER[[#This Row],[20.02.2025]],0)</f>
        <v>0</v>
      </c>
      <c r="AI1065" s="234"/>
      <c r="AJ1065" s="176">
        <f>IF(PMKAFAAPAYER[[#This Row],[ ]]="Payé",PMKAFAAPAYER[[#This Row],[27.02.2025]],0)</f>
        <v>0</v>
      </c>
      <c r="AK1065" s="47">
        <f t="shared" si="247"/>
        <v>0</v>
      </c>
      <c r="AL1065" s="162"/>
      <c r="AM1065" s="166">
        <f>IF(PMKAFAAPAYER[[#This Row],[ ]]="Payé",PMKAFAAPAYER[[#This Row],[05.03.2025]],0)</f>
        <v>0</v>
      </c>
      <c r="AN1065" s="161"/>
      <c r="AO1065" s="166">
        <f>IF(PMKAFAAPAYER[[#This Row],[ ]]="Payé",PMKAFAAPAYER[[#This Row],[12.03.2025]],0)</f>
        <v>0</v>
      </c>
      <c r="AP1065" s="161"/>
      <c r="AQ1065" s="166">
        <f>IF(PMKAFAAPAYER[[#This Row],[ ]]="Payé",PMKAFAAPAYER[[#This Row],[19.03.2025]],0)</f>
        <v>0</v>
      </c>
      <c r="AR1065" s="161"/>
      <c r="AS1065" s="176">
        <f>IF(PMKAFAAPAYER[[#This Row],[ ]]="Payé",PMKAFAAPAYER[[#This Row],[26.03.2025]],0)</f>
        <v>0</v>
      </c>
      <c r="AT1065" s="17">
        <f t="shared" si="248"/>
        <v>0</v>
      </c>
      <c r="AU1065" s="162"/>
      <c r="AV1065" s="166">
        <f>IF(PMKAFAAPAYER[[#This Row],[ ]]="Payé",PMKAFAAPAYER[[#This Row],[02.04.2025]],0)</f>
        <v>0</v>
      </c>
      <c r="AW1065" s="161"/>
      <c r="AX1065" s="166">
        <f>IF(PMKAFAAPAYER[[#This Row],[ ]]="Payé",PMKAFAAPAYER[[#This Row],[09.04.2025]],0)</f>
        <v>0</v>
      </c>
      <c r="AY1065" s="161"/>
      <c r="AZ1065" s="166">
        <f>IF(PMKAFAAPAYER[[#This Row],[ ]]="Payé",PMKAFAAPAYER[[#This Row],[16.04.2025]],0)</f>
        <v>0</v>
      </c>
      <c r="BA1065" s="161"/>
      <c r="BB1065" s="166">
        <f>IF(PMKAFAAPAYER[[#This Row],[ ]]="Payé",PMKAFAAPAYER[[#This Row],[23.04.2025]],0)</f>
        <v>0</v>
      </c>
      <c r="BC1065" s="161"/>
      <c r="BD1065" s="176">
        <f>IF(PMKAFAAPAYER[[#This Row],[ ]]="Payé",PMKAFAAPAYER[[#This Row],[30.04.2025]],0)</f>
        <v>0</v>
      </c>
      <c r="BE1065" s="18">
        <f t="shared" si="249"/>
        <v>0</v>
      </c>
      <c r="BF1065" s="162"/>
      <c r="BG1065" s="166">
        <f>IF(PMKAFAAPAYER[[#This Row],[ ]]="Payé",PMKAFAAPAYER[[#This Row],[07.05.2025]],0)</f>
        <v>0</v>
      </c>
      <c r="BH1065" s="161"/>
      <c r="BI1065" s="166">
        <f>IF(PMKAFAAPAYER[[#This Row],[ ]]="Payé",PMKAFAAPAYER[[#This Row],[14.05.2025]],0)</f>
        <v>0</v>
      </c>
      <c r="BJ1065" s="161"/>
      <c r="BK1065" s="166">
        <f>IF(PMKAFAAPAYER[[#This Row],[ ]]="Payé",PMKAFAAPAYER[[#This Row],[21.05.2025]],0)</f>
        <v>0</v>
      </c>
      <c r="BL1065" s="161"/>
      <c r="BM1065" s="176">
        <f>IF(PMKAFAAPAYER[[#This Row],[ ]]="Payé",PMKAFAAPAYER[[#This Row],[28.05.2025]],0)</f>
        <v>0</v>
      </c>
      <c r="BN1065" s="17">
        <f t="shared" si="250"/>
        <v>0</v>
      </c>
      <c r="BO1065" s="162"/>
      <c r="BP1065" s="166">
        <f>IF(PMKAFAAPAYER[[#This Row],[ ]]="Payé",PMKAFAAPAYER[[#This Row],[04.06.2025]],0)</f>
        <v>0</v>
      </c>
      <c r="BQ1065" s="161"/>
      <c r="BR1065" s="166">
        <f>IF(PMKAFAAPAYER[[#This Row],[ ]]="Payé",PMKAFAAPAYER[[#This Row],[11.06.2025]],0)</f>
        <v>0</v>
      </c>
      <c r="BS1065" s="161"/>
      <c r="BT1065" s="166">
        <f>IF(PMKAFAAPAYER[[#This Row],[ ]]="Payé",PMKAFAAPAYER[[#This Row],[18.06.2025]],0)</f>
        <v>0</v>
      </c>
      <c r="BU1065" s="161"/>
      <c r="BV1065" s="176">
        <f>IF(PMKAFAAPAYER[[#This Row],[ ]]="Payé",PMKAFAAPAYER[[#This Row],[25.06.2025]],0)</f>
        <v>0</v>
      </c>
      <c r="BW1065" s="18">
        <f t="shared" si="251"/>
        <v>0</v>
      </c>
      <c r="BX1065" s="162"/>
      <c r="BY1065" s="166">
        <f>IF(PMKAFAAPAYER[[#This Row],[ ]]="Payé",PMKAFAAPAYER[[#This Row],[02.07.2025]],0)</f>
        <v>0</v>
      </c>
      <c r="BZ1065" s="161"/>
      <c r="CA1065" s="166">
        <f>IF(PMKAFAAPAYER[[#This Row],[ ]]="Payé",PMKAFAAPAYER[[#This Row],[09.07.2025]],0)</f>
        <v>0</v>
      </c>
      <c r="CB1065" s="161"/>
      <c r="CC1065" s="166">
        <f>IF(PMKAFAAPAYER[[#This Row],[ ]]="Payé",PMKAFAAPAYER[[#This Row],[16.07.2025]],0)</f>
        <v>0</v>
      </c>
      <c r="CD1065" s="161"/>
      <c r="CE1065" s="166">
        <f>IF(PMKAFAAPAYER[[#This Row],[ ]]="Payé",PMKAFAAPAYER[[#This Row],[23.07.2025]],0)</f>
        <v>0</v>
      </c>
      <c r="CF1065" s="161"/>
      <c r="CG1065" s="176">
        <f>IF(PMKAFAAPAYER[[#This Row],[ ]]="Payé",PMKAFAAPAYER[[#This Row],[30.07.2025]],0)</f>
        <v>0</v>
      </c>
      <c r="CH1065" s="17">
        <f t="shared" si="252"/>
        <v>0</v>
      </c>
      <c r="CI1065" s="162"/>
      <c r="CJ1065" s="166">
        <f>IF(PMKAFAAPAYER[[#This Row],[ ]]="Payé",PMKAFAAPAYER[[#This Row],[06.08.2025]],0)</f>
        <v>0</v>
      </c>
      <c r="CK1065" s="161"/>
      <c r="CL1065" s="166">
        <f>IF(PMKAFAAPAYER[[#This Row],[ ]]="Payé",PMKAFAAPAYER[[#This Row],[13.08.2025]],0)</f>
        <v>0</v>
      </c>
      <c r="CM1065" s="161"/>
      <c r="CN1065" s="166">
        <f>IF(PMKAFAAPAYER[[#This Row],[ ]]="Payé",PMKAFAAPAYER[[#This Row],[20.08.2025]],0)</f>
        <v>0</v>
      </c>
      <c r="CO1065" s="161"/>
      <c r="CP1065" s="176">
        <f>IF(PMKAFAAPAYER[[#This Row],[ ]]="Payé",PMKAFAAPAYER[[#This Row],[27.08.2025]],0)</f>
        <v>0</v>
      </c>
      <c r="CQ1065" s="18">
        <f t="shared" si="253"/>
        <v>0</v>
      </c>
      <c r="CR1065" s="162"/>
      <c r="CS1065" s="166">
        <f>IF(PMKAFAAPAYER[[#This Row],[ ]]="Payé",PMKAFAAPAYER[[#This Row],[03.09.2025]],0)</f>
        <v>0</v>
      </c>
      <c r="CT1065" s="161"/>
      <c r="CU1065" s="166">
        <f>IF(PMKAFAAPAYER[[#This Row],[ ]]="Payé",PMKAFAAPAYER[[#This Row],[10.09.2025]],0)</f>
        <v>0</v>
      </c>
      <c r="CV1065" s="161"/>
      <c r="CW1065" s="166">
        <f>IF(PMKAFAAPAYER[[#This Row],[ ]]="Payé",PMKAFAAPAYER[[#This Row],[17.09.2025]],0)</f>
        <v>0</v>
      </c>
      <c r="CX1065" s="161"/>
      <c r="CY1065" s="176">
        <f>IF(PMKAFAAPAYER[[#This Row],[ ]]="Payé",PMKAFAAPAYER[[#This Row],[24.09.2025]],0)</f>
        <v>0</v>
      </c>
      <c r="CZ1065" s="17">
        <f t="shared" si="254"/>
        <v>0</v>
      </c>
      <c r="DA1065" s="162"/>
      <c r="DB1065" s="166">
        <f>IF(PMKAFAAPAYER[[#This Row],[ ]]="Payé",PMKAFAAPAYER[[#This Row],[01.10.2025]],0)</f>
        <v>0</v>
      </c>
      <c r="DC1065" s="161"/>
      <c r="DD1065" s="166">
        <f>IF(PMKAFAAPAYER[[#This Row],[ ]]="Payé",PMKAFAAPAYER[[#This Row],[08.10.2025]],0)</f>
        <v>0</v>
      </c>
      <c r="DE1065" s="161"/>
      <c r="DF1065" s="166">
        <f>IF(PMKAFAAPAYER[[#This Row],[ ]]="Payé",PMKAFAAPAYER[[#This Row],[15.10.2025]],0)</f>
        <v>0</v>
      </c>
      <c r="DG1065" s="161"/>
      <c r="DH1065" s="166">
        <f>IF(PMKAFAAPAYER[[#This Row],[ ]]="Payé",PMKAFAAPAYER[[#This Row],[22.10.2025]],0)</f>
        <v>0</v>
      </c>
      <c r="DI1065" s="161"/>
      <c r="DJ1065" s="176">
        <f>IF(PMKAFAAPAYER[[#This Row],[ ]]="Payé",PMKAFAAPAYER[[#This Row],[29.10.2025]],0)</f>
        <v>0</v>
      </c>
      <c r="DK1065" s="18">
        <f t="shared" si="255"/>
        <v>0</v>
      </c>
      <c r="DL1065" s="162"/>
      <c r="DM1065" s="166">
        <f>IF(PMKAFAAPAYER[[#This Row],[ ]]="Payé",PMKAFAAPAYER[[#This Row],[05.11.2025]],0)</f>
        <v>0</v>
      </c>
      <c r="DN1065" s="161"/>
      <c r="DO1065" s="166">
        <f>IF(PMKAFAAPAYER[[#This Row],[ ]]="Payé",PMKAFAAPAYER[[#This Row],[12.11.2025]],0)</f>
        <v>0</v>
      </c>
      <c r="DP1065" s="161"/>
      <c r="DQ1065" s="166">
        <f>IF(PMKAFAAPAYER[[#This Row],[ ]]="Payé",PMKAFAAPAYER[[#This Row],[19.11.2025]],0)</f>
        <v>0</v>
      </c>
      <c r="DR1065" s="161"/>
      <c r="DS1065" s="176">
        <f>IF(PMKAFAAPAYER[[#This Row],[ ]]="Payé",PMKAFAAPAYER[[#This Row],[26.11.2025]],0)</f>
        <v>0</v>
      </c>
      <c r="DT1065" s="17">
        <f t="shared" si="256"/>
        <v>0</v>
      </c>
      <c r="DU1065" s="162"/>
      <c r="DV1065" s="166">
        <f>IF(PMKAFAAPAYER[[#This Row],[ ]]="Payé",PMKAFAAPAYER[[#This Row],[03.12.2025]],0)</f>
        <v>0</v>
      </c>
      <c r="DW1065" s="161"/>
      <c r="DX1065" s="166">
        <f>IF(PMKAFAAPAYER[[#This Row],[ ]]="Payé",PMKAFAAPAYER[[#This Row],[10.12.2025]],0)</f>
        <v>0</v>
      </c>
      <c r="DY1065" s="161"/>
      <c r="DZ1065" s="166">
        <f>IF(PMKAFAAPAYER[[#This Row],[ ]]="Payé",PMKAFAAPAYER[[#This Row],[17.12.2025]],0)</f>
        <v>0</v>
      </c>
      <c r="EA1065" s="161"/>
      <c r="EB1065" s="166">
        <f>IF(PMKAFAAPAYER[[#This Row],[ ]]="Payé",PMKAFAAPAYER[[#This Row],[24.12.2025]],0)</f>
        <v>0</v>
      </c>
      <c r="EC1065" s="161"/>
      <c r="ED1065" s="176">
        <f>IF(PMKAFAAPAYER[[#This Row],[ ]]="Payé",PMKAFAAPAYER[[#This Row],[31.12.2025]],0)</f>
        <v>0</v>
      </c>
      <c r="EE1065" s="18">
        <f t="shared" si="257"/>
        <v>0</v>
      </c>
      <c r="EF1065" s="11">
        <f t="shared" si="258"/>
        <v>0</v>
      </c>
      <c r="EG1065" s="16">
        <f>+PMKAFAAPAYER[[#This Row],[CHF]]-PMKAFAAPAYER[[#This Row],[T2025]]</f>
        <v>0</v>
      </c>
    </row>
    <row r="1066" spans="1:137" x14ac:dyDescent="0.3">
      <c r="A1066" s="9">
        <f t="shared" si="259"/>
        <v>1061</v>
      </c>
      <c r="B1066" s="250"/>
      <c r="C1066" s="251"/>
      <c r="D1066" s="252"/>
      <c r="E1066" s="253"/>
      <c r="F1066" s="265">
        <f t="shared" si="245"/>
        <v>0</v>
      </c>
      <c r="G1066" s="254"/>
      <c r="H1066" s="257"/>
      <c r="I1066" s="256"/>
      <c r="J1066" s="14"/>
      <c r="K1066" s="14"/>
      <c r="L1066" s="14"/>
      <c r="N1066" s="15"/>
      <c r="P1066" s="258"/>
      <c r="Q1066" s="259"/>
      <c r="R1066" s="260"/>
      <c r="S1066" s="166">
        <f>IF(PMKAFAAPAYER[[#This Row],[ ]]="Payé",PMKAFAAPAYER[[#This Row],[02.01.2025]],0)</f>
        <v>0</v>
      </c>
      <c r="T1066" s="234"/>
      <c r="U1066" s="166">
        <f>IF(PMKAFAAPAYER[[#This Row],[ ]]="Payé",PMKAFAAPAYER[[#This Row],[09.01.2025]],0)</f>
        <v>0</v>
      </c>
      <c r="V1066" s="234"/>
      <c r="W1066" s="166">
        <f>IF(PMKAFAAPAYER[[#This Row],[ ]]="Payé",PMKAFAAPAYER[[#This Row],[16.01.2025]],0)</f>
        <v>0</v>
      </c>
      <c r="X1066" s="234"/>
      <c r="Y1066" s="166">
        <f>IF(PMKAFAAPAYER[[#This Row],[ ]]="Payé",PMKAFAAPAYER[[#This Row],[23.01.2025]],0)</f>
        <v>0</v>
      </c>
      <c r="Z1066" s="234"/>
      <c r="AA1066" s="176">
        <f>IF(PMKAFAAPAYER[[#This Row],[ ]]="Payé",PMKAFAAPAYER[[#This Row],[30.01.2025]],0)</f>
        <v>0</v>
      </c>
      <c r="AB1066" s="32">
        <f t="shared" si="246"/>
        <v>0</v>
      </c>
      <c r="AC1066" s="234"/>
      <c r="AD1066" s="166">
        <f>IF(PMKAFAAPAYER[[#This Row],[ ]]="Payé",PMKAFAAPAYER[[#This Row],[06.02.2025]],0)</f>
        <v>0</v>
      </c>
      <c r="AE1066" s="234"/>
      <c r="AF1066" s="166">
        <f>IF(PMKAFAAPAYER[[#This Row],[ ]]="Payé",PMKAFAAPAYER[[#This Row],[13.02.2025]],0)</f>
        <v>0</v>
      </c>
      <c r="AG1066" s="234"/>
      <c r="AH1066" s="166">
        <f>IF(PMKAFAAPAYER[[#This Row],[ ]]="Payé",PMKAFAAPAYER[[#This Row],[20.02.2025]],0)</f>
        <v>0</v>
      </c>
      <c r="AI1066" s="234"/>
      <c r="AJ1066" s="176">
        <f>IF(PMKAFAAPAYER[[#This Row],[ ]]="Payé",PMKAFAAPAYER[[#This Row],[27.02.2025]],0)</f>
        <v>0</v>
      </c>
      <c r="AK1066" s="47">
        <f t="shared" si="247"/>
        <v>0</v>
      </c>
      <c r="AL1066" s="162"/>
      <c r="AM1066" s="166">
        <f>IF(PMKAFAAPAYER[[#This Row],[ ]]="Payé",PMKAFAAPAYER[[#This Row],[05.03.2025]],0)</f>
        <v>0</v>
      </c>
      <c r="AN1066" s="161"/>
      <c r="AO1066" s="166">
        <f>IF(PMKAFAAPAYER[[#This Row],[ ]]="Payé",PMKAFAAPAYER[[#This Row],[12.03.2025]],0)</f>
        <v>0</v>
      </c>
      <c r="AP1066" s="161"/>
      <c r="AQ1066" s="166">
        <f>IF(PMKAFAAPAYER[[#This Row],[ ]]="Payé",PMKAFAAPAYER[[#This Row],[19.03.2025]],0)</f>
        <v>0</v>
      </c>
      <c r="AR1066" s="161"/>
      <c r="AS1066" s="176">
        <f>IF(PMKAFAAPAYER[[#This Row],[ ]]="Payé",PMKAFAAPAYER[[#This Row],[26.03.2025]],0)</f>
        <v>0</v>
      </c>
      <c r="AT1066" s="17">
        <f t="shared" si="248"/>
        <v>0</v>
      </c>
      <c r="AU1066" s="162"/>
      <c r="AV1066" s="166">
        <f>IF(PMKAFAAPAYER[[#This Row],[ ]]="Payé",PMKAFAAPAYER[[#This Row],[02.04.2025]],0)</f>
        <v>0</v>
      </c>
      <c r="AW1066" s="161"/>
      <c r="AX1066" s="166">
        <f>IF(PMKAFAAPAYER[[#This Row],[ ]]="Payé",PMKAFAAPAYER[[#This Row],[09.04.2025]],0)</f>
        <v>0</v>
      </c>
      <c r="AY1066" s="161"/>
      <c r="AZ1066" s="166">
        <f>IF(PMKAFAAPAYER[[#This Row],[ ]]="Payé",PMKAFAAPAYER[[#This Row],[16.04.2025]],0)</f>
        <v>0</v>
      </c>
      <c r="BA1066" s="161"/>
      <c r="BB1066" s="166">
        <f>IF(PMKAFAAPAYER[[#This Row],[ ]]="Payé",PMKAFAAPAYER[[#This Row],[23.04.2025]],0)</f>
        <v>0</v>
      </c>
      <c r="BC1066" s="161"/>
      <c r="BD1066" s="176">
        <f>IF(PMKAFAAPAYER[[#This Row],[ ]]="Payé",PMKAFAAPAYER[[#This Row],[30.04.2025]],0)</f>
        <v>0</v>
      </c>
      <c r="BE1066" s="18">
        <f t="shared" si="249"/>
        <v>0</v>
      </c>
      <c r="BF1066" s="162"/>
      <c r="BG1066" s="166">
        <f>IF(PMKAFAAPAYER[[#This Row],[ ]]="Payé",PMKAFAAPAYER[[#This Row],[07.05.2025]],0)</f>
        <v>0</v>
      </c>
      <c r="BH1066" s="161"/>
      <c r="BI1066" s="166">
        <f>IF(PMKAFAAPAYER[[#This Row],[ ]]="Payé",PMKAFAAPAYER[[#This Row],[14.05.2025]],0)</f>
        <v>0</v>
      </c>
      <c r="BJ1066" s="161"/>
      <c r="BK1066" s="166">
        <f>IF(PMKAFAAPAYER[[#This Row],[ ]]="Payé",PMKAFAAPAYER[[#This Row],[21.05.2025]],0)</f>
        <v>0</v>
      </c>
      <c r="BL1066" s="161"/>
      <c r="BM1066" s="176">
        <f>IF(PMKAFAAPAYER[[#This Row],[ ]]="Payé",PMKAFAAPAYER[[#This Row],[28.05.2025]],0)</f>
        <v>0</v>
      </c>
      <c r="BN1066" s="17">
        <f t="shared" si="250"/>
        <v>0</v>
      </c>
      <c r="BO1066" s="162"/>
      <c r="BP1066" s="166">
        <f>IF(PMKAFAAPAYER[[#This Row],[ ]]="Payé",PMKAFAAPAYER[[#This Row],[04.06.2025]],0)</f>
        <v>0</v>
      </c>
      <c r="BQ1066" s="161"/>
      <c r="BR1066" s="166">
        <f>IF(PMKAFAAPAYER[[#This Row],[ ]]="Payé",PMKAFAAPAYER[[#This Row],[11.06.2025]],0)</f>
        <v>0</v>
      </c>
      <c r="BS1066" s="161"/>
      <c r="BT1066" s="166">
        <f>IF(PMKAFAAPAYER[[#This Row],[ ]]="Payé",PMKAFAAPAYER[[#This Row],[18.06.2025]],0)</f>
        <v>0</v>
      </c>
      <c r="BU1066" s="161"/>
      <c r="BV1066" s="176">
        <f>IF(PMKAFAAPAYER[[#This Row],[ ]]="Payé",PMKAFAAPAYER[[#This Row],[25.06.2025]],0)</f>
        <v>0</v>
      </c>
      <c r="BW1066" s="18">
        <f t="shared" si="251"/>
        <v>0</v>
      </c>
      <c r="BX1066" s="162"/>
      <c r="BY1066" s="166">
        <f>IF(PMKAFAAPAYER[[#This Row],[ ]]="Payé",PMKAFAAPAYER[[#This Row],[02.07.2025]],0)</f>
        <v>0</v>
      </c>
      <c r="BZ1066" s="161"/>
      <c r="CA1066" s="166">
        <f>IF(PMKAFAAPAYER[[#This Row],[ ]]="Payé",PMKAFAAPAYER[[#This Row],[09.07.2025]],0)</f>
        <v>0</v>
      </c>
      <c r="CB1066" s="161"/>
      <c r="CC1066" s="166">
        <f>IF(PMKAFAAPAYER[[#This Row],[ ]]="Payé",PMKAFAAPAYER[[#This Row],[16.07.2025]],0)</f>
        <v>0</v>
      </c>
      <c r="CD1066" s="161"/>
      <c r="CE1066" s="166">
        <f>IF(PMKAFAAPAYER[[#This Row],[ ]]="Payé",PMKAFAAPAYER[[#This Row],[23.07.2025]],0)</f>
        <v>0</v>
      </c>
      <c r="CF1066" s="161"/>
      <c r="CG1066" s="176">
        <f>IF(PMKAFAAPAYER[[#This Row],[ ]]="Payé",PMKAFAAPAYER[[#This Row],[30.07.2025]],0)</f>
        <v>0</v>
      </c>
      <c r="CH1066" s="17">
        <f t="shared" si="252"/>
        <v>0</v>
      </c>
      <c r="CI1066" s="162"/>
      <c r="CJ1066" s="166">
        <f>IF(PMKAFAAPAYER[[#This Row],[ ]]="Payé",PMKAFAAPAYER[[#This Row],[06.08.2025]],0)</f>
        <v>0</v>
      </c>
      <c r="CK1066" s="161"/>
      <c r="CL1066" s="166">
        <f>IF(PMKAFAAPAYER[[#This Row],[ ]]="Payé",PMKAFAAPAYER[[#This Row],[13.08.2025]],0)</f>
        <v>0</v>
      </c>
      <c r="CM1066" s="161"/>
      <c r="CN1066" s="166">
        <f>IF(PMKAFAAPAYER[[#This Row],[ ]]="Payé",PMKAFAAPAYER[[#This Row],[20.08.2025]],0)</f>
        <v>0</v>
      </c>
      <c r="CO1066" s="161"/>
      <c r="CP1066" s="176">
        <f>IF(PMKAFAAPAYER[[#This Row],[ ]]="Payé",PMKAFAAPAYER[[#This Row],[27.08.2025]],0)</f>
        <v>0</v>
      </c>
      <c r="CQ1066" s="18">
        <f t="shared" si="253"/>
        <v>0</v>
      </c>
      <c r="CR1066" s="162"/>
      <c r="CS1066" s="166">
        <f>IF(PMKAFAAPAYER[[#This Row],[ ]]="Payé",PMKAFAAPAYER[[#This Row],[03.09.2025]],0)</f>
        <v>0</v>
      </c>
      <c r="CT1066" s="161"/>
      <c r="CU1066" s="166">
        <f>IF(PMKAFAAPAYER[[#This Row],[ ]]="Payé",PMKAFAAPAYER[[#This Row],[10.09.2025]],0)</f>
        <v>0</v>
      </c>
      <c r="CV1066" s="161"/>
      <c r="CW1066" s="166">
        <f>IF(PMKAFAAPAYER[[#This Row],[ ]]="Payé",PMKAFAAPAYER[[#This Row],[17.09.2025]],0)</f>
        <v>0</v>
      </c>
      <c r="CX1066" s="161"/>
      <c r="CY1066" s="176">
        <f>IF(PMKAFAAPAYER[[#This Row],[ ]]="Payé",PMKAFAAPAYER[[#This Row],[24.09.2025]],0)</f>
        <v>0</v>
      </c>
      <c r="CZ1066" s="17">
        <f t="shared" si="254"/>
        <v>0</v>
      </c>
      <c r="DA1066" s="162"/>
      <c r="DB1066" s="166">
        <f>IF(PMKAFAAPAYER[[#This Row],[ ]]="Payé",PMKAFAAPAYER[[#This Row],[01.10.2025]],0)</f>
        <v>0</v>
      </c>
      <c r="DC1066" s="161"/>
      <c r="DD1066" s="166">
        <f>IF(PMKAFAAPAYER[[#This Row],[ ]]="Payé",PMKAFAAPAYER[[#This Row],[08.10.2025]],0)</f>
        <v>0</v>
      </c>
      <c r="DE1066" s="161"/>
      <c r="DF1066" s="166">
        <f>IF(PMKAFAAPAYER[[#This Row],[ ]]="Payé",PMKAFAAPAYER[[#This Row],[15.10.2025]],0)</f>
        <v>0</v>
      </c>
      <c r="DG1066" s="161"/>
      <c r="DH1066" s="166">
        <f>IF(PMKAFAAPAYER[[#This Row],[ ]]="Payé",PMKAFAAPAYER[[#This Row],[22.10.2025]],0)</f>
        <v>0</v>
      </c>
      <c r="DI1066" s="161"/>
      <c r="DJ1066" s="176">
        <f>IF(PMKAFAAPAYER[[#This Row],[ ]]="Payé",PMKAFAAPAYER[[#This Row],[29.10.2025]],0)</f>
        <v>0</v>
      </c>
      <c r="DK1066" s="18">
        <f t="shared" si="255"/>
        <v>0</v>
      </c>
      <c r="DL1066" s="162"/>
      <c r="DM1066" s="166">
        <f>IF(PMKAFAAPAYER[[#This Row],[ ]]="Payé",PMKAFAAPAYER[[#This Row],[05.11.2025]],0)</f>
        <v>0</v>
      </c>
      <c r="DN1066" s="161"/>
      <c r="DO1066" s="166">
        <f>IF(PMKAFAAPAYER[[#This Row],[ ]]="Payé",PMKAFAAPAYER[[#This Row],[12.11.2025]],0)</f>
        <v>0</v>
      </c>
      <c r="DP1066" s="161"/>
      <c r="DQ1066" s="166">
        <f>IF(PMKAFAAPAYER[[#This Row],[ ]]="Payé",PMKAFAAPAYER[[#This Row],[19.11.2025]],0)</f>
        <v>0</v>
      </c>
      <c r="DR1066" s="161"/>
      <c r="DS1066" s="176">
        <f>IF(PMKAFAAPAYER[[#This Row],[ ]]="Payé",PMKAFAAPAYER[[#This Row],[26.11.2025]],0)</f>
        <v>0</v>
      </c>
      <c r="DT1066" s="17">
        <f t="shared" si="256"/>
        <v>0</v>
      </c>
      <c r="DU1066" s="162"/>
      <c r="DV1066" s="166">
        <f>IF(PMKAFAAPAYER[[#This Row],[ ]]="Payé",PMKAFAAPAYER[[#This Row],[03.12.2025]],0)</f>
        <v>0</v>
      </c>
      <c r="DW1066" s="161"/>
      <c r="DX1066" s="166">
        <f>IF(PMKAFAAPAYER[[#This Row],[ ]]="Payé",PMKAFAAPAYER[[#This Row],[10.12.2025]],0)</f>
        <v>0</v>
      </c>
      <c r="DY1066" s="161"/>
      <c r="DZ1066" s="166">
        <f>IF(PMKAFAAPAYER[[#This Row],[ ]]="Payé",PMKAFAAPAYER[[#This Row],[17.12.2025]],0)</f>
        <v>0</v>
      </c>
      <c r="EA1066" s="161"/>
      <c r="EB1066" s="166">
        <f>IF(PMKAFAAPAYER[[#This Row],[ ]]="Payé",PMKAFAAPAYER[[#This Row],[24.12.2025]],0)</f>
        <v>0</v>
      </c>
      <c r="EC1066" s="161"/>
      <c r="ED1066" s="176">
        <f>IF(PMKAFAAPAYER[[#This Row],[ ]]="Payé",PMKAFAAPAYER[[#This Row],[31.12.2025]],0)</f>
        <v>0</v>
      </c>
      <c r="EE1066" s="18">
        <f t="shared" si="257"/>
        <v>0</v>
      </c>
      <c r="EF1066" s="11">
        <f t="shared" si="258"/>
        <v>0</v>
      </c>
      <c r="EG1066" s="16">
        <f>+PMKAFAAPAYER[[#This Row],[CHF]]-PMKAFAAPAYER[[#This Row],[T2025]]</f>
        <v>0</v>
      </c>
    </row>
    <row r="1067" spans="1:137" x14ac:dyDescent="0.3">
      <c r="A1067" s="9">
        <f t="shared" si="259"/>
        <v>1062</v>
      </c>
      <c r="B1067" s="250"/>
      <c r="C1067" s="251"/>
      <c r="D1067" s="252"/>
      <c r="E1067" s="253"/>
      <c r="F1067" s="265">
        <f t="shared" si="245"/>
        <v>0</v>
      </c>
      <c r="G1067" s="254"/>
      <c r="H1067" s="257"/>
      <c r="I1067" s="256"/>
      <c r="J1067" s="14"/>
      <c r="K1067" s="14"/>
      <c r="L1067" s="14"/>
      <c r="N1067" s="15"/>
      <c r="P1067" s="258"/>
      <c r="Q1067" s="259"/>
      <c r="R1067" s="260"/>
      <c r="S1067" s="166">
        <f>IF(PMKAFAAPAYER[[#This Row],[ ]]="Payé",PMKAFAAPAYER[[#This Row],[02.01.2025]],0)</f>
        <v>0</v>
      </c>
      <c r="T1067" s="234"/>
      <c r="U1067" s="166">
        <f>IF(PMKAFAAPAYER[[#This Row],[ ]]="Payé",PMKAFAAPAYER[[#This Row],[09.01.2025]],0)</f>
        <v>0</v>
      </c>
      <c r="V1067" s="234"/>
      <c r="W1067" s="166">
        <f>IF(PMKAFAAPAYER[[#This Row],[ ]]="Payé",PMKAFAAPAYER[[#This Row],[16.01.2025]],0)</f>
        <v>0</v>
      </c>
      <c r="X1067" s="234"/>
      <c r="Y1067" s="166">
        <f>IF(PMKAFAAPAYER[[#This Row],[ ]]="Payé",PMKAFAAPAYER[[#This Row],[23.01.2025]],0)</f>
        <v>0</v>
      </c>
      <c r="Z1067" s="234"/>
      <c r="AA1067" s="176">
        <f>IF(PMKAFAAPAYER[[#This Row],[ ]]="Payé",PMKAFAAPAYER[[#This Row],[30.01.2025]],0)</f>
        <v>0</v>
      </c>
      <c r="AB1067" s="32">
        <f t="shared" si="246"/>
        <v>0</v>
      </c>
      <c r="AC1067" s="234"/>
      <c r="AD1067" s="166">
        <f>IF(PMKAFAAPAYER[[#This Row],[ ]]="Payé",PMKAFAAPAYER[[#This Row],[06.02.2025]],0)</f>
        <v>0</v>
      </c>
      <c r="AE1067" s="234"/>
      <c r="AF1067" s="166">
        <f>IF(PMKAFAAPAYER[[#This Row],[ ]]="Payé",PMKAFAAPAYER[[#This Row],[13.02.2025]],0)</f>
        <v>0</v>
      </c>
      <c r="AG1067" s="234"/>
      <c r="AH1067" s="166">
        <f>IF(PMKAFAAPAYER[[#This Row],[ ]]="Payé",PMKAFAAPAYER[[#This Row],[20.02.2025]],0)</f>
        <v>0</v>
      </c>
      <c r="AI1067" s="234"/>
      <c r="AJ1067" s="176">
        <f>IF(PMKAFAAPAYER[[#This Row],[ ]]="Payé",PMKAFAAPAYER[[#This Row],[27.02.2025]],0)</f>
        <v>0</v>
      </c>
      <c r="AK1067" s="47">
        <f t="shared" si="247"/>
        <v>0</v>
      </c>
      <c r="AL1067" s="162"/>
      <c r="AM1067" s="166">
        <f>IF(PMKAFAAPAYER[[#This Row],[ ]]="Payé",PMKAFAAPAYER[[#This Row],[05.03.2025]],0)</f>
        <v>0</v>
      </c>
      <c r="AN1067" s="161"/>
      <c r="AO1067" s="166">
        <f>IF(PMKAFAAPAYER[[#This Row],[ ]]="Payé",PMKAFAAPAYER[[#This Row],[12.03.2025]],0)</f>
        <v>0</v>
      </c>
      <c r="AP1067" s="161"/>
      <c r="AQ1067" s="166">
        <f>IF(PMKAFAAPAYER[[#This Row],[ ]]="Payé",PMKAFAAPAYER[[#This Row],[19.03.2025]],0)</f>
        <v>0</v>
      </c>
      <c r="AR1067" s="161"/>
      <c r="AS1067" s="176">
        <f>IF(PMKAFAAPAYER[[#This Row],[ ]]="Payé",PMKAFAAPAYER[[#This Row],[26.03.2025]],0)</f>
        <v>0</v>
      </c>
      <c r="AT1067" s="17">
        <f t="shared" si="248"/>
        <v>0</v>
      </c>
      <c r="AU1067" s="162"/>
      <c r="AV1067" s="166">
        <f>IF(PMKAFAAPAYER[[#This Row],[ ]]="Payé",PMKAFAAPAYER[[#This Row],[02.04.2025]],0)</f>
        <v>0</v>
      </c>
      <c r="AW1067" s="161"/>
      <c r="AX1067" s="166">
        <f>IF(PMKAFAAPAYER[[#This Row],[ ]]="Payé",PMKAFAAPAYER[[#This Row],[09.04.2025]],0)</f>
        <v>0</v>
      </c>
      <c r="AY1067" s="161"/>
      <c r="AZ1067" s="166">
        <f>IF(PMKAFAAPAYER[[#This Row],[ ]]="Payé",PMKAFAAPAYER[[#This Row],[16.04.2025]],0)</f>
        <v>0</v>
      </c>
      <c r="BA1067" s="161"/>
      <c r="BB1067" s="166">
        <f>IF(PMKAFAAPAYER[[#This Row],[ ]]="Payé",PMKAFAAPAYER[[#This Row],[23.04.2025]],0)</f>
        <v>0</v>
      </c>
      <c r="BC1067" s="161"/>
      <c r="BD1067" s="176">
        <f>IF(PMKAFAAPAYER[[#This Row],[ ]]="Payé",PMKAFAAPAYER[[#This Row],[30.04.2025]],0)</f>
        <v>0</v>
      </c>
      <c r="BE1067" s="18">
        <f t="shared" si="249"/>
        <v>0</v>
      </c>
      <c r="BF1067" s="162"/>
      <c r="BG1067" s="166">
        <f>IF(PMKAFAAPAYER[[#This Row],[ ]]="Payé",PMKAFAAPAYER[[#This Row],[07.05.2025]],0)</f>
        <v>0</v>
      </c>
      <c r="BH1067" s="161"/>
      <c r="BI1067" s="166">
        <f>IF(PMKAFAAPAYER[[#This Row],[ ]]="Payé",PMKAFAAPAYER[[#This Row],[14.05.2025]],0)</f>
        <v>0</v>
      </c>
      <c r="BJ1067" s="161"/>
      <c r="BK1067" s="166">
        <f>IF(PMKAFAAPAYER[[#This Row],[ ]]="Payé",PMKAFAAPAYER[[#This Row],[21.05.2025]],0)</f>
        <v>0</v>
      </c>
      <c r="BL1067" s="161"/>
      <c r="BM1067" s="176">
        <f>IF(PMKAFAAPAYER[[#This Row],[ ]]="Payé",PMKAFAAPAYER[[#This Row],[28.05.2025]],0)</f>
        <v>0</v>
      </c>
      <c r="BN1067" s="17">
        <f t="shared" si="250"/>
        <v>0</v>
      </c>
      <c r="BO1067" s="162"/>
      <c r="BP1067" s="166">
        <f>IF(PMKAFAAPAYER[[#This Row],[ ]]="Payé",PMKAFAAPAYER[[#This Row],[04.06.2025]],0)</f>
        <v>0</v>
      </c>
      <c r="BQ1067" s="161"/>
      <c r="BR1067" s="166">
        <f>IF(PMKAFAAPAYER[[#This Row],[ ]]="Payé",PMKAFAAPAYER[[#This Row],[11.06.2025]],0)</f>
        <v>0</v>
      </c>
      <c r="BS1067" s="161"/>
      <c r="BT1067" s="166">
        <f>IF(PMKAFAAPAYER[[#This Row],[ ]]="Payé",PMKAFAAPAYER[[#This Row],[18.06.2025]],0)</f>
        <v>0</v>
      </c>
      <c r="BU1067" s="161"/>
      <c r="BV1067" s="176">
        <f>IF(PMKAFAAPAYER[[#This Row],[ ]]="Payé",PMKAFAAPAYER[[#This Row],[25.06.2025]],0)</f>
        <v>0</v>
      </c>
      <c r="BW1067" s="18">
        <f t="shared" si="251"/>
        <v>0</v>
      </c>
      <c r="BX1067" s="162"/>
      <c r="BY1067" s="166">
        <f>IF(PMKAFAAPAYER[[#This Row],[ ]]="Payé",PMKAFAAPAYER[[#This Row],[02.07.2025]],0)</f>
        <v>0</v>
      </c>
      <c r="BZ1067" s="161"/>
      <c r="CA1067" s="166">
        <f>IF(PMKAFAAPAYER[[#This Row],[ ]]="Payé",PMKAFAAPAYER[[#This Row],[09.07.2025]],0)</f>
        <v>0</v>
      </c>
      <c r="CB1067" s="161"/>
      <c r="CC1067" s="166">
        <f>IF(PMKAFAAPAYER[[#This Row],[ ]]="Payé",PMKAFAAPAYER[[#This Row],[16.07.2025]],0)</f>
        <v>0</v>
      </c>
      <c r="CD1067" s="161"/>
      <c r="CE1067" s="166">
        <f>IF(PMKAFAAPAYER[[#This Row],[ ]]="Payé",PMKAFAAPAYER[[#This Row],[23.07.2025]],0)</f>
        <v>0</v>
      </c>
      <c r="CF1067" s="161"/>
      <c r="CG1067" s="176">
        <f>IF(PMKAFAAPAYER[[#This Row],[ ]]="Payé",PMKAFAAPAYER[[#This Row],[30.07.2025]],0)</f>
        <v>0</v>
      </c>
      <c r="CH1067" s="17">
        <f t="shared" si="252"/>
        <v>0</v>
      </c>
      <c r="CI1067" s="162"/>
      <c r="CJ1067" s="166">
        <f>IF(PMKAFAAPAYER[[#This Row],[ ]]="Payé",PMKAFAAPAYER[[#This Row],[06.08.2025]],0)</f>
        <v>0</v>
      </c>
      <c r="CK1067" s="161"/>
      <c r="CL1067" s="166">
        <f>IF(PMKAFAAPAYER[[#This Row],[ ]]="Payé",PMKAFAAPAYER[[#This Row],[13.08.2025]],0)</f>
        <v>0</v>
      </c>
      <c r="CM1067" s="161"/>
      <c r="CN1067" s="166">
        <f>IF(PMKAFAAPAYER[[#This Row],[ ]]="Payé",PMKAFAAPAYER[[#This Row],[20.08.2025]],0)</f>
        <v>0</v>
      </c>
      <c r="CO1067" s="161"/>
      <c r="CP1067" s="176">
        <f>IF(PMKAFAAPAYER[[#This Row],[ ]]="Payé",PMKAFAAPAYER[[#This Row],[27.08.2025]],0)</f>
        <v>0</v>
      </c>
      <c r="CQ1067" s="18">
        <f t="shared" si="253"/>
        <v>0</v>
      </c>
      <c r="CR1067" s="162"/>
      <c r="CS1067" s="166">
        <f>IF(PMKAFAAPAYER[[#This Row],[ ]]="Payé",PMKAFAAPAYER[[#This Row],[03.09.2025]],0)</f>
        <v>0</v>
      </c>
      <c r="CT1067" s="161"/>
      <c r="CU1067" s="166">
        <f>IF(PMKAFAAPAYER[[#This Row],[ ]]="Payé",PMKAFAAPAYER[[#This Row],[10.09.2025]],0)</f>
        <v>0</v>
      </c>
      <c r="CV1067" s="161"/>
      <c r="CW1067" s="166">
        <f>IF(PMKAFAAPAYER[[#This Row],[ ]]="Payé",PMKAFAAPAYER[[#This Row],[17.09.2025]],0)</f>
        <v>0</v>
      </c>
      <c r="CX1067" s="161"/>
      <c r="CY1067" s="176">
        <f>IF(PMKAFAAPAYER[[#This Row],[ ]]="Payé",PMKAFAAPAYER[[#This Row],[24.09.2025]],0)</f>
        <v>0</v>
      </c>
      <c r="CZ1067" s="17">
        <f t="shared" si="254"/>
        <v>0</v>
      </c>
      <c r="DA1067" s="162"/>
      <c r="DB1067" s="166">
        <f>IF(PMKAFAAPAYER[[#This Row],[ ]]="Payé",PMKAFAAPAYER[[#This Row],[01.10.2025]],0)</f>
        <v>0</v>
      </c>
      <c r="DC1067" s="161"/>
      <c r="DD1067" s="166">
        <f>IF(PMKAFAAPAYER[[#This Row],[ ]]="Payé",PMKAFAAPAYER[[#This Row],[08.10.2025]],0)</f>
        <v>0</v>
      </c>
      <c r="DE1067" s="161"/>
      <c r="DF1067" s="166">
        <f>IF(PMKAFAAPAYER[[#This Row],[ ]]="Payé",PMKAFAAPAYER[[#This Row],[15.10.2025]],0)</f>
        <v>0</v>
      </c>
      <c r="DG1067" s="161"/>
      <c r="DH1067" s="166">
        <f>IF(PMKAFAAPAYER[[#This Row],[ ]]="Payé",PMKAFAAPAYER[[#This Row],[22.10.2025]],0)</f>
        <v>0</v>
      </c>
      <c r="DI1067" s="161"/>
      <c r="DJ1067" s="176">
        <f>IF(PMKAFAAPAYER[[#This Row],[ ]]="Payé",PMKAFAAPAYER[[#This Row],[29.10.2025]],0)</f>
        <v>0</v>
      </c>
      <c r="DK1067" s="18">
        <f t="shared" si="255"/>
        <v>0</v>
      </c>
      <c r="DL1067" s="162"/>
      <c r="DM1067" s="166">
        <f>IF(PMKAFAAPAYER[[#This Row],[ ]]="Payé",PMKAFAAPAYER[[#This Row],[05.11.2025]],0)</f>
        <v>0</v>
      </c>
      <c r="DN1067" s="161"/>
      <c r="DO1067" s="166">
        <f>IF(PMKAFAAPAYER[[#This Row],[ ]]="Payé",PMKAFAAPAYER[[#This Row],[12.11.2025]],0)</f>
        <v>0</v>
      </c>
      <c r="DP1067" s="161"/>
      <c r="DQ1067" s="166">
        <f>IF(PMKAFAAPAYER[[#This Row],[ ]]="Payé",PMKAFAAPAYER[[#This Row],[19.11.2025]],0)</f>
        <v>0</v>
      </c>
      <c r="DR1067" s="161"/>
      <c r="DS1067" s="176">
        <f>IF(PMKAFAAPAYER[[#This Row],[ ]]="Payé",PMKAFAAPAYER[[#This Row],[26.11.2025]],0)</f>
        <v>0</v>
      </c>
      <c r="DT1067" s="17">
        <f t="shared" si="256"/>
        <v>0</v>
      </c>
      <c r="DU1067" s="162"/>
      <c r="DV1067" s="166">
        <f>IF(PMKAFAAPAYER[[#This Row],[ ]]="Payé",PMKAFAAPAYER[[#This Row],[03.12.2025]],0)</f>
        <v>0</v>
      </c>
      <c r="DW1067" s="161"/>
      <c r="DX1067" s="166">
        <f>IF(PMKAFAAPAYER[[#This Row],[ ]]="Payé",PMKAFAAPAYER[[#This Row],[10.12.2025]],0)</f>
        <v>0</v>
      </c>
      <c r="DY1067" s="161"/>
      <c r="DZ1067" s="166">
        <f>IF(PMKAFAAPAYER[[#This Row],[ ]]="Payé",PMKAFAAPAYER[[#This Row],[17.12.2025]],0)</f>
        <v>0</v>
      </c>
      <c r="EA1067" s="161"/>
      <c r="EB1067" s="166">
        <f>IF(PMKAFAAPAYER[[#This Row],[ ]]="Payé",PMKAFAAPAYER[[#This Row],[24.12.2025]],0)</f>
        <v>0</v>
      </c>
      <c r="EC1067" s="161"/>
      <c r="ED1067" s="176">
        <f>IF(PMKAFAAPAYER[[#This Row],[ ]]="Payé",PMKAFAAPAYER[[#This Row],[31.12.2025]],0)</f>
        <v>0</v>
      </c>
      <c r="EE1067" s="18">
        <f t="shared" si="257"/>
        <v>0</v>
      </c>
      <c r="EF1067" s="11">
        <f t="shared" si="258"/>
        <v>0</v>
      </c>
      <c r="EG1067" s="16">
        <f>+PMKAFAAPAYER[[#This Row],[CHF]]-PMKAFAAPAYER[[#This Row],[T2025]]</f>
        <v>0</v>
      </c>
    </row>
    <row r="1068" spans="1:137" x14ac:dyDescent="0.3">
      <c r="A1068" s="9">
        <f t="shared" si="259"/>
        <v>1063</v>
      </c>
      <c r="B1068" s="250"/>
      <c r="C1068" s="251"/>
      <c r="D1068" s="252"/>
      <c r="E1068" s="253"/>
      <c r="F1068" s="265">
        <f t="shared" si="245"/>
        <v>0</v>
      </c>
      <c r="G1068" s="254"/>
      <c r="H1068" s="257"/>
      <c r="I1068" s="256"/>
      <c r="J1068" s="14"/>
      <c r="K1068" s="14"/>
      <c r="L1068" s="14"/>
      <c r="N1068" s="15"/>
      <c r="P1068" s="258"/>
      <c r="Q1068" s="259"/>
      <c r="R1068" s="260"/>
      <c r="S1068" s="166">
        <f>IF(PMKAFAAPAYER[[#This Row],[ ]]="Payé",PMKAFAAPAYER[[#This Row],[02.01.2025]],0)</f>
        <v>0</v>
      </c>
      <c r="T1068" s="234"/>
      <c r="U1068" s="166">
        <f>IF(PMKAFAAPAYER[[#This Row],[ ]]="Payé",PMKAFAAPAYER[[#This Row],[09.01.2025]],0)</f>
        <v>0</v>
      </c>
      <c r="V1068" s="234"/>
      <c r="W1068" s="166">
        <f>IF(PMKAFAAPAYER[[#This Row],[ ]]="Payé",PMKAFAAPAYER[[#This Row],[16.01.2025]],0)</f>
        <v>0</v>
      </c>
      <c r="X1068" s="234"/>
      <c r="Y1068" s="166">
        <f>IF(PMKAFAAPAYER[[#This Row],[ ]]="Payé",PMKAFAAPAYER[[#This Row],[23.01.2025]],0)</f>
        <v>0</v>
      </c>
      <c r="Z1068" s="234"/>
      <c r="AA1068" s="176">
        <f>IF(PMKAFAAPAYER[[#This Row],[ ]]="Payé",PMKAFAAPAYER[[#This Row],[30.01.2025]],0)</f>
        <v>0</v>
      </c>
      <c r="AB1068" s="32">
        <f t="shared" si="246"/>
        <v>0</v>
      </c>
      <c r="AC1068" s="234"/>
      <c r="AD1068" s="166">
        <f>IF(PMKAFAAPAYER[[#This Row],[ ]]="Payé",PMKAFAAPAYER[[#This Row],[06.02.2025]],0)</f>
        <v>0</v>
      </c>
      <c r="AE1068" s="234"/>
      <c r="AF1068" s="166">
        <f>IF(PMKAFAAPAYER[[#This Row],[ ]]="Payé",PMKAFAAPAYER[[#This Row],[13.02.2025]],0)</f>
        <v>0</v>
      </c>
      <c r="AG1068" s="234"/>
      <c r="AH1068" s="166">
        <f>IF(PMKAFAAPAYER[[#This Row],[ ]]="Payé",PMKAFAAPAYER[[#This Row],[20.02.2025]],0)</f>
        <v>0</v>
      </c>
      <c r="AI1068" s="234"/>
      <c r="AJ1068" s="176">
        <f>IF(PMKAFAAPAYER[[#This Row],[ ]]="Payé",PMKAFAAPAYER[[#This Row],[27.02.2025]],0)</f>
        <v>0</v>
      </c>
      <c r="AK1068" s="47">
        <f t="shared" si="247"/>
        <v>0</v>
      </c>
      <c r="AL1068" s="162"/>
      <c r="AM1068" s="166">
        <f>IF(PMKAFAAPAYER[[#This Row],[ ]]="Payé",PMKAFAAPAYER[[#This Row],[05.03.2025]],0)</f>
        <v>0</v>
      </c>
      <c r="AN1068" s="161"/>
      <c r="AO1068" s="166">
        <f>IF(PMKAFAAPAYER[[#This Row],[ ]]="Payé",PMKAFAAPAYER[[#This Row],[12.03.2025]],0)</f>
        <v>0</v>
      </c>
      <c r="AP1068" s="161"/>
      <c r="AQ1068" s="166">
        <f>IF(PMKAFAAPAYER[[#This Row],[ ]]="Payé",PMKAFAAPAYER[[#This Row],[19.03.2025]],0)</f>
        <v>0</v>
      </c>
      <c r="AR1068" s="161"/>
      <c r="AS1068" s="176">
        <f>IF(PMKAFAAPAYER[[#This Row],[ ]]="Payé",PMKAFAAPAYER[[#This Row],[26.03.2025]],0)</f>
        <v>0</v>
      </c>
      <c r="AT1068" s="17">
        <f t="shared" si="248"/>
        <v>0</v>
      </c>
      <c r="AU1068" s="162"/>
      <c r="AV1068" s="166">
        <f>IF(PMKAFAAPAYER[[#This Row],[ ]]="Payé",PMKAFAAPAYER[[#This Row],[02.04.2025]],0)</f>
        <v>0</v>
      </c>
      <c r="AW1068" s="161"/>
      <c r="AX1068" s="166">
        <f>IF(PMKAFAAPAYER[[#This Row],[ ]]="Payé",PMKAFAAPAYER[[#This Row],[09.04.2025]],0)</f>
        <v>0</v>
      </c>
      <c r="AY1068" s="161"/>
      <c r="AZ1068" s="166">
        <f>IF(PMKAFAAPAYER[[#This Row],[ ]]="Payé",PMKAFAAPAYER[[#This Row],[16.04.2025]],0)</f>
        <v>0</v>
      </c>
      <c r="BA1068" s="161"/>
      <c r="BB1068" s="166">
        <f>IF(PMKAFAAPAYER[[#This Row],[ ]]="Payé",PMKAFAAPAYER[[#This Row],[23.04.2025]],0)</f>
        <v>0</v>
      </c>
      <c r="BC1068" s="161"/>
      <c r="BD1068" s="176">
        <f>IF(PMKAFAAPAYER[[#This Row],[ ]]="Payé",PMKAFAAPAYER[[#This Row],[30.04.2025]],0)</f>
        <v>0</v>
      </c>
      <c r="BE1068" s="18">
        <f t="shared" si="249"/>
        <v>0</v>
      </c>
      <c r="BF1068" s="162"/>
      <c r="BG1068" s="166">
        <f>IF(PMKAFAAPAYER[[#This Row],[ ]]="Payé",PMKAFAAPAYER[[#This Row],[07.05.2025]],0)</f>
        <v>0</v>
      </c>
      <c r="BH1068" s="161"/>
      <c r="BI1068" s="166">
        <f>IF(PMKAFAAPAYER[[#This Row],[ ]]="Payé",PMKAFAAPAYER[[#This Row],[14.05.2025]],0)</f>
        <v>0</v>
      </c>
      <c r="BJ1068" s="161"/>
      <c r="BK1068" s="166">
        <f>IF(PMKAFAAPAYER[[#This Row],[ ]]="Payé",PMKAFAAPAYER[[#This Row],[21.05.2025]],0)</f>
        <v>0</v>
      </c>
      <c r="BL1068" s="161"/>
      <c r="BM1068" s="176">
        <f>IF(PMKAFAAPAYER[[#This Row],[ ]]="Payé",PMKAFAAPAYER[[#This Row],[28.05.2025]],0)</f>
        <v>0</v>
      </c>
      <c r="BN1068" s="17">
        <f t="shared" si="250"/>
        <v>0</v>
      </c>
      <c r="BO1068" s="162"/>
      <c r="BP1068" s="166">
        <f>IF(PMKAFAAPAYER[[#This Row],[ ]]="Payé",PMKAFAAPAYER[[#This Row],[04.06.2025]],0)</f>
        <v>0</v>
      </c>
      <c r="BQ1068" s="161"/>
      <c r="BR1068" s="166">
        <f>IF(PMKAFAAPAYER[[#This Row],[ ]]="Payé",PMKAFAAPAYER[[#This Row],[11.06.2025]],0)</f>
        <v>0</v>
      </c>
      <c r="BS1068" s="161"/>
      <c r="BT1068" s="166">
        <f>IF(PMKAFAAPAYER[[#This Row],[ ]]="Payé",PMKAFAAPAYER[[#This Row],[18.06.2025]],0)</f>
        <v>0</v>
      </c>
      <c r="BU1068" s="161"/>
      <c r="BV1068" s="176">
        <f>IF(PMKAFAAPAYER[[#This Row],[ ]]="Payé",PMKAFAAPAYER[[#This Row],[25.06.2025]],0)</f>
        <v>0</v>
      </c>
      <c r="BW1068" s="18">
        <f t="shared" si="251"/>
        <v>0</v>
      </c>
      <c r="BX1068" s="162"/>
      <c r="BY1068" s="166">
        <f>IF(PMKAFAAPAYER[[#This Row],[ ]]="Payé",PMKAFAAPAYER[[#This Row],[02.07.2025]],0)</f>
        <v>0</v>
      </c>
      <c r="BZ1068" s="161"/>
      <c r="CA1068" s="166">
        <f>IF(PMKAFAAPAYER[[#This Row],[ ]]="Payé",PMKAFAAPAYER[[#This Row],[09.07.2025]],0)</f>
        <v>0</v>
      </c>
      <c r="CB1068" s="161"/>
      <c r="CC1068" s="166">
        <f>IF(PMKAFAAPAYER[[#This Row],[ ]]="Payé",PMKAFAAPAYER[[#This Row],[16.07.2025]],0)</f>
        <v>0</v>
      </c>
      <c r="CD1068" s="161"/>
      <c r="CE1068" s="166">
        <f>IF(PMKAFAAPAYER[[#This Row],[ ]]="Payé",PMKAFAAPAYER[[#This Row],[23.07.2025]],0)</f>
        <v>0</v>
      </c>
      <c r="CF1068" s="161"/>
      <c r="CG1068" s="176">
        <f>IF(PMKAFAAPAYER[[#This Row],[ ]]="Payé",PMKAFAAPAYER[[#This Row],[30.07.2025]],0)</f>
        <v>0</v>
      </c>
      <c r="CH1068" s="17">
        <f t="shared" si="252"/>
        <v>0</v>
      </c>
      <c r="CI1068" s="162"/>
      <c r="CJ1068" s="166">
        <f>IF(PMKAFAAPAYER[[#This Row],[ ]]="Payé",PMKAFAAPAYER[[#This Row],[06.08.2025]],0)</f>
        <v>0</v>
      </c>
      <c r="CK1068" s="161"/>
      <c r="CL1068" s="166">
        <f>IF(PMKAFAAPAYER[[#This Row],[ ]]="Payé",PMKAFAAPAYER[[#This Row],[13.08.2025]],0)</f>
        <v>0</v>
      </c>
      <c r="CM1068" s="161"/>
      <c r="CN1068" s="166">
        <f>IF(PMKAFAAPAYER[[#This Row],[ ]]="Payé",PMKAFAAPAYER[[#This Row],[20.08.2025]],0)</f>
        <v>0</v>
      </c>
      <c r="CO1068" s="161"/>
      <c r="CP1068" s="176">
        <f>IF(PMKAFAAPAYER[[#This Row],[ ]]="Payé",PMKAFAAPAYER[[#This Row],[27.08.2025]],0)</f>
        <v>0</v>
      </c>
      <c r="CQ1068" s="18">
        <f t="shared" si="253"/>
        <v>0</v>
      </c>
      <c r="CR1068" s="162"/>
      <c r="CS1068" s="166">
        <f>IF(PMKAFAAPAYER[[#This Row],[ ]]="Payé",PMKAFAAPAYER[[#This Row],[03.09.2025]],0)</f>
        <v>0</v>
      </c>
      <c r="CT1068" s="161"/>
      <c r="CU1068" s="166">
        <f>IF(PMKAFAAPAYER[[#This Row],[ ]]="Payé",PMKAFAAPAYER[[#This Row],[10.09.2025]],0)</f>
        <v>0</v>
      </c>
      <c r="CV1068" s="161"/>
      <c r="CW1068" s="166">
        <f>IF(PMKAFAAPAYER[[#This Row],[ ]]="Payé",PMKAFAAPAYER[[#This Row],[17.09.2025]],0)</f>
        <v>0</v>
      </c>
      <c r="CX1068" s="161"/>
      <c r="CY1068" s="176">
        <f>IF(PMKAFAAPAYER[[#This Row],[ ]]="Payé",PMKAFAAPAYER[[#This Row],[24.09.2025]],0)</f>
        <v>0</v>
      </c>
      <c r="CZ1068" s="17">
        <f t="shared" si="254"/>
        <v>0</v>
      </c>
      <c r="DA1068" s="162"/>
      <c r="DB1068" s="166">
        <f>IF(PMKAFAAPAYER[[#This Row],[ ]]="Payé",PMKAFAAPAYER[[#This Row],[01.10.2025]],0)</f>
        <v>0</v>
      </c>
      <c r="DC1068" s="161"/>
      <c r="DD1068" s="166">
        <f>IF(PMKAFAAPAYER[[#This Row],[ ]]="Payé",PMKAFAAPAYER[[#This Row],[08.10.2025]],0)</f>
        <v>0</v>
      </c>
      <c r="DE1068" s="161"/>
      <c r="DF1068" s="166">
        <f>IF(PMKAFAAPAYER[[#This Row],[ ]]="Payé",PMKAFAAPAYER[[#This Row],[15.10.2025]],0)</f>
        <v>0</v>
      </c>
      <c r="DG1068" s="161"/>
      <c r="DH1068" s="166">
        <f>IF(PMKAFAAPAYER[[#This Row],[ ]]="Payé",PMKAFAAPAYER[[#This Row],[22.10.2025]],0)</f>
        <v>0</v>
      </c>
      <c r="DI1068" s="161"/>
      <c r="DJ1068" s="176">
        <f>IF(PMKAFAAPAYER[[#This Row],[ ]]="Payé",PMKAFAAPAYER[[#This Row],[29.10.2025]],0)</f>
        <v>0</v>
      </c>
      <c r="DK1068" s="18">
        <f t="shared" si="255"/>
        <v>0</v>
      </c>
      <c r="DL1068" s="162"/>
      <c r="DM1068" s="166">
        <f>IF(PMKAFAAPAYER[[#This Row],[ ]]="Payé",PMKAFAAPAYER[[#This Row],[05.11.2025]],0)</f>
        <v>0</v>
      </c>
      <c r="DN1068" s="161"/>
      <c r="DO1068" s="166">
        <f>IF(PMKAFAAPAYER[[#This Row],[ ]]="Payé",PMKAFAAPAYER[[#This Row],[12.11.2025]],0)</f>
        <v>0</v>
      </c>
      <c r="DP1068" s="161"/>
      <c r="DQ1068" s="166">
        <f>IF(PMKAFAAPAYER[[#This Row],[ ]]="Payé",PMKAFAAPAYER[[#This Row],[19.11.2025]],0)</f>
        <v>0</v>
      </c>
      <c r="DR1068" s="161"/>
      <c r="DS1068" s="176">
        <f>IF(PMKAFAAPAYER[[#This Row],[ ]]="Payé",PMKAFAAPAYER[[#This Row],[26.11.2025]],0)</f>
        <v>0</v>
      </c>
      <c r="DT1068" s="17">
        <f t="shared" si="256"/>
        <v>0</v>
      </c>
      <c r="DU1068" s="162"/>
      <c r="DV1068" s="166">
        <f>IF(PMKAFAAPAYER[[#This Row],[ ]]="Payé",PMKAFAAPAYER[[#This Row],[03.12.2025]],0)</f>
        <v>0</v>
      </c>
      <c r="DW1068" s="161"/>
      <c r="DX1068" s="166">
        <f>IF(PMKAFAAPAYER[[#This Row],[ ]]="Payé",PMKAFAAPAYER[[#This Row],[10.12.2025]],0)</f>
        <v>0</v>
      </c>
      <c r="DY1068" s="161"/>
      <c r="DZ1068" s="166">
        <f>IF(PMKAFAAPAYER[[#This Row],[ ]]="Payé",PMKAFAAPAYER[[#This Row],[17.12.2025]],0)</f>
        <v>0</v>
      </c>
      <c r="EA1068" s="161"/>
      <c r="EB1068" s="166">
        <f>IF(PMKAFAAPAYER[[#This Row],[ ]]="Payé",PMKAFAAPAYER[[#This Row],[24.12.2025]],0)</f>
        <v>0</v>
      </c>
      <c r="EC1068" s="161"/>
      <c r="ED1068" s="176">
        <f>IF(PMKAFAAPAYER[[#This Row],[ ]]="Payé",PMKAFAAPAYER[[#This Row],[31.12.2025]],0)</f>
        <v>0</v>
      </c>
      <c r="EE1068" s="18">
        <f t="shared" si="257"/>
        <v>0</v>
      </c>
      <c r="EF1068" s="11">
        <f t="shared" si="258"/>
        <v>0</v>
      </c>
      <c r="EG1068" s="16">
        <f>+PMKAFAAPAYER[[#This Row],[CHF]]-PMKAFAAPAYER[[#This Row],[T2025]]</f>
        <v>0</v>
      </c>
    </row>
    <row r="1069" spans="1:137" x14ac:dyDescent="0.3">
      <c r="A1069" s="9">
        <f t="shared" si="259"/>
        <v>1064</v>
      </c>
      <c r="B1069" s="250"/>
      <c r="C1069" s="251"/>
      <c r="D1069" s="252"/>
      <c r="E1069" s="253"/>
      <c r="F1069" s="265">
        <f t="shared" ref="F1069:F1098" si="260">+D1069+E1069</f>
        <v>0</v>
      </c>
      <c r="G1069" s="254"/>
      <c r="H1069" s="257"/>
      <c r="I1069" s="256"/>
      <c r="J1069" s="14"/>
      <c r="K1069" s="14"/>
      <c r="L1069" s="14"/>
      <c r="N1069" s="15"/>
      <c r="P1069" s="258"/>
      <c r="Q1069" s="259"/>
      <c r="R1069" s="260"/>
      <c r="S1069" s="166">
        <f>IF(PMKAFAAPAYER[[#This Row],[ ]]="Payé",PMKAFAAPAYER[[#This Row],[02.01.2025]],0)</f>
        <v>0</v>
      </c>
      <c r="T1069" s="234"/>
      <c r="U1069" s="166">
        <f>IF(PMKAFAAPAYER[[#This Row],[ ]]="Payé",PMKAFAAPAYER[[#This Row],[09.01.2025]],0)</f>
        <v>0</v>
      </c>
      <c r="V1069" s="234"/>
      <c r="W1069" s="166">
        <f>IF(PMKAFAAPAYER[[#This Row],[ ]]="Payé",PMKAFAAPAYER[[#This Row],[16.01.2025]],0)</f>
        <v>0</v>
      </c>
      <c r="X1069" s="234"/>
      <c r="Y1069" s="166">
        <f>IF(PMKAFAAPAYER[[#This Row],[ ]]="Payé",PMKAFAAPAYER[[#This Row],[23.01.2025]],0)</f>
        <v>0</v>
      </c>
      <c r="Z1069" s="234"/>
      <c r="AA1069" s="176">
        <f>IF(PMKAFAAPAYER[[#This Row],[ ]]="Payé",PMKAFAAPAYER[[#This Row],[30.01.2025]],0)</f>
        <v>0</v>
      </c>
      <c r="AB1069" s="32">
        <f t="shared" si="246"/>
        <v>0</v>
      </c>
      <c r="AC1069" s="234"/>
      <c r="AD1069" s="166">
        <f>IF(PMKAFAAPAYER[[#This Row],[ ]]="Payé",PMKAFAAPAYER[[#This Row],[06.02.2025]],0)</f>
        <v>0</v>
      </c>
      <c r="AE1069" s="234"/>
      <c r="AF1069" s="166">
        <f>IF(PMKAFAAPAYER[[#This Row],[ ]]="Payé",PMKAFAAPAYER[[#This Row],[13.02.2025]],0)</f>
        <v>0</v>
      </c>
      <c r="AG1069" s="234"/>
      <c r="AH1069" s="166">
        <f>IF(PMKAFAAPAYER[[#This Row],[ ]]="Payé",PMKAFAAPAYER[[#This Row],[20.02.2025]],0)</f>
        <v>0</v>
      </c>
      <c r="AI1069" s="234"/>
      <c r="AJ1069" s="176">
        <f>IF(PMKAFAAPAYER[[#This Row],[ ]]="Payé",PMKAFAAPAYER[[#This Row],[27.02.2025]],0)</f>
        <v>0</v>
      </c>
      <c r="AK1069" s="47">
        <f t="shared" si="247"/>
        <v>0</v>
      </c>
      <c r="AL1069" s="162"/>
      <c r="AM1069" s="166">
        <f>IF(PMKAFAAPAYER[[#This Row],[ ]]="Payé",PMKAFAAPAYER[[#This Row],[05.03.2025]],0)</f>
        <v>0</v>
      </c>
      <c r="AN1069" s="161"/>
      <c r="AO1069" s="166">
        <f>IF(PMKAFAAPAYER[[#This Row],[ ]]="Payé",PMKAFAAPAYER[[#This Row],[12.03.2025]],0)</f>
        <v>0</v>
      </c>
      <c r="AP1069" s="161"/>
      <c r="AQ1069" s="166">
        <f>IF(PMKAFAAPAYER[[#This Row],[ ]]="Payé",PMKAFAAPAYER[[#This Row],[19.03.2025]],0)</f>
        <v>0</v>
      </c>
      <c r="AR1069" s="161"/>
      <c r="AS1069" s="176">
        <f>IF(PMKAFAAPAYER[[#This Row],[ ]]="Payé",PMKAFAAPAYER[[#This Row],[26.03.2025]],0)</f>
        <v>0</v>
      </c>
      <c r="AT1069" s="17">
        <f t="shared" si="248"/>
        <v>0</v>
      </c>
      <c r="AU1069" s="162"/>
      <c r="AV1069" s="166">
        <f>IF(PMKAFAAPAYER[[#This Row],[ ]]="Payé",PMKAFAAPAYER[[#This Row],[02.04.2025]],0)</f>
        <v>0</v>
      </c>
      <c r="AW1069" s="161"/>
      <c r="AX1069" s="166">
        <f>IF(PMKAFAAPAYER[[#This Row],[ ]]="Payé",PMKAFAAPAYER[[#This Row],[09.04.2025]],0)</f>
        <v>0</v>
      </c>
      <c r="AY1069" s="161"/>
      <c r="AZ1069" s="166">
        <f>IF(PMKAFAAPAYER[[#This Row],[ ]]="Payé",PMKAFAAPAYER[[#This Row],[16.04.2025]],0)</f>
        <v>0</v>
      </c>
      <c r="BA1069" s="161"/>
      <c r="BB1069" s="166">
        <f>IF(PMKAFAAPAYER[[#This Row],[ ]]="Payé",PMKAFAAPAYER[[#This Row],[23.04.2025]],0)</f>
        <v>0</v>
      </c>
      <c r="BC1069" s="161"/>
      <c r="BD1069" s="176">
        <f>IF(PMKAFAAPAYER[[#This Row],[ ]]="Payé",PMKAFAAPAYER[[#This Row],[30.04.2025]],0)</f>
        <v>0</v>
      </c>
      <c r="BE1069" s="18">
        <f t="shared" si="249"/>
        <v>0</v>
      </c>
      <c r="BF1069" s="162"/>
      <c r="BG1069" s="166">
        <f>IF(PMKAFAAPAYER[[#This Row],[ ]]="Payé",PMKAFAAPAYER[[#This Row],[07.05.2025]],0)</f>
        <v>0</v>
      </c>
      <c r="BH1069" s="161"/>
      <c r="BI1069" s="166">
        <f>IF(PMKAFAAPAYER[[#This Row],[ ]]="Payé",PMKAFAAPAYER[[#This Row],[14.05.2025]],0)</f>
        <v>0</v>
      </c>
      <c r="BJ1069" s="161"/>
      <c r="BK1069" s="166">
        <f>IF(PMKAFAAPAYER[[#This Row],[ ]]="Payé",PMKAFAAPAYER[[#This Row],[21.05.2025]],0)</f>
        <v>0</v>
      </c>
      <c r="BL1069" s="161"/>
      <c r="BM1069" s="176">
        <f>IF(PMKAFAAPAYER[[#This Row],[ ]]="Payé",PMKAFAAPAYER[[#This Row],[28.05.2025]],0)</f>
        <v>0</v>
      </c>
      <c r="BN1069" s="17">
        <f t="shared" si="250"/>
        <v>0</v>
      </c>
      <c r="BO1069" s="162"/>
      <c r="BP1069" s="166">
        <f>IF(PMKAFAAPAYER[[#This Row],[ ]]="Payé",PMKAFAAPAYER[[#This Row],[04.06.2025]],0)</f>
        <v>0</v>
      </c>
      <c r="BQ1069" s="161"/>
      <c r="BR1069" s="166">
        <f>IF(PMKAFAAPAYER[[#This Row],[ ]]="Payé",PMKAFAAPAYER[[#This Row],[11.06.2025]],0)</f>
        <v>0</v>
      </c>
      <c r="BS1069" s="161"/>
      <c r="BT1069" s="166">
        <f>IF(PMKAFAAPAYER[[#This Row],[ ]]="Payé",PMKAFAAPAYER[[#This Row],[18.06.2025]],0)</f>
        <v>0</v>
      </c>
      <c r="BU1069" s="161"/>
      <c r="BV1069" s="176">
        <f>IF(PMKAFAAPAYER[[#This Row],[ ]]="Payé",PMKAFAAPAYER[[#This Row],[25.06.2025]],0)</f>
        <v>0</v>
      </c>
      <c r="BW1069" s="18">
        <f t="shared" si="251"/>
        <v>0</v>
      </c>
      <c r="BX1069" s="162"/>
      <c r="BY1069" s="166">
        <f>IF(PMKAFAAPAYER[[#This Row],[ ]]="Payé",PMKAFAAPAYER[[#This Row],[02.07.2025]],0)</f>
        <v>0</v>
      </c>
      <c r="BZ1069" s="161"/>
      <c r="CA1069" s="166">
        <f>IF(PMKAFAAPAYER[[#This Row],[ ]]="Payé",PMKAFAAPAYER[[#This Row],[09.07.2025]],0)</f>
        <v>0</v>
      </c>
      <c r="CB1069" s="161"/>
      <c r="CC1069" s="166">
        <f>IF(PMKAFAAPAYER[[#This Row],[ ]]="Payé",PMKAFAAPAYER[[#This Row],[16.07.2025]],0)</f>
        <v>0</v>
      </c>
      <c r="CD1069" s="161"/>
      <c r="CE1069" s="166">
        <f>IF(PMKAFAAPAYER[[#This Row],[ ]]="Payé",PMKAFAAPAYER[[#This Row],[23.07.2025]],0)</f>
        <v>0</v>
      </c>
      <c r="CF1069" s="161"/>
      <c r="CG1069" s="176">
        <f>IF(PMKAFAAPAYER[[#This Row],[ ]]="Payé",PMKAFAAPAYER[[#This Row],[30.07.2025]],0)</f>
        <v>0</v>
      </c>
      <c r="CH1069" s="17">
        <f t="shared" si="252"/>
        <v>0</v>
      </c>
      <c r="CI1069" s="162"/>
      <c r="CJ1069" s="166">
        <f>IF(PMKAFAAPAYER[[#This Row],[ ]]="Payé",PMKAFAAPAYER[[#This Row],[06.08.2025]],0)</f>
        <v>0</v>
      </c>
      <c r="CK1069" s="161"/>
      <c r="CL1069" s="166">
        <f>IF(PMKAFAAPAYER[[#This Row],[ ]]="Payé",PMKAFAAPAYER[[#This Row],[13.08.2025]],0)</f>
        <v>0</v>
      </c>
      <c r="CM1069" s="161"/>
      <c r="CN1069" s="166">
        <f>IF(PMKAFAAPAYER[[#This Row],[ ]]="Payé",PMKAFAAPAYER[[#This Row],[20.08.2025]],0)</f>
        <v>0</v>
      </c>
      <c r="CO1069" s="161"/>
      <c r="CP1069" s="176">
        <f>IF(PMKAFAAPAYER[[#This Row],[ ]]="Payé",PMKAFAAPAYER[[#This Row],[27.08.2025]],0)</f>
        <v>0</v>
      </c>
      <c r="CQ1069" s="18">
        <f t="shared" si="253"/>
        <v>0</v>
      </c>
      <c r="CR1069" s="162"/>
      <c r="CS1069" s="166">
        <f>IF(PMKAFAAPAYER[[#This Row],[ ]]="Payé",PMKAFAAPAYER[[#This Row],[03.09.2025]],0)</f>
        <v>0</v>
      </c>
      <c r="CT1069" s="161"/>
      <c r="CU1069" s="166">
        <f>IF(PMKAFAAPAYER[[#This Row],[ ]]="Payé",PMKAFAAPAYER[[#This Row],[10.09.2025]],0)</f>
        <v>0</v>
      </c>
      <c r="CV1069" s="161"/>
      <c r="CW1069" s="166">
        <f>IF(PMKAFAAPAYER[[#This Row],[ ]]="Payé",PMKAFAAPAYER[[#This Row],[17.09.2025]],0)</f>
        <v>0</v>
      </c>
      <c r="CX1069" s="161"/>
      <c r="CY1069" s="176">
        <f>IF(PMKAFAAPAYER[[#This Row],[ ]]="Payé",PMKAFAAPAYER[[#This Row],[24.09.2025]],0)</f>
        <v>0</v>
      </c>
      <c r="CZ1069" s="17">
        <f t="shared" si="254"/>
        <v>0</v>
      </c>
      <c r="DA1069" s="162"/>
      <c r="DB1069" s="166">
        <f>IF(PMKAFAAPAYER[[#This Row],[ ]]="Payé",PMKAFAAPAYER[[#This Row],[01.10.2025]],0)</f>
        <v>0</v>
      </c>
      <c r="DC1069" s="161"/>
      <c r="DD1069" s="166">
        <f>IF(PMKAFAAPAYER[[#This Row],[ ]]="Payé",PMKAFAAPAYER[[#This Row],[08.10.2025]],0)</f>
        <v>0</v>
      </c>
      <c r="DE1069" s="161"/>
      <c r="DF1069" s="166">
        <f>IF(PMKAFAAPAYER[[#This Row],[ ]]="Payé",PMKAFAAPAYER[[#This Row],[15.10.2025]],0)</f>
        <v>0</v>
      </c>
      <c r="DG1069" s="161"/>
      <c r="DH1069" s="166">
        <f>IF(PMKAFAAPAYER[[#This Row],[ ]]="Payé",PMKAFAAPAYER[[#This Row],[22.10.2025]],0)</f>
        <v>0</v>
      </c>
      <c r="DI1069" s="161"/>
      <c r="DJ1069" s="176">
        <f>IF(PMKAFAAPAYER[[#This Row],[ ]]="Payé",PMKAFAAPAYER[[#This Row],[29.10.2025]],0)</f>
        <v>0</v>
      </c>
      <c r="DK1069" s="18">
        <f t="shared" si="255"/>
        <v>0</v>
      </c>
      <c r="DL1069" s="162"/>
      <c r="DM1069" s="166">
        <f>IF(PMKAFAAPAYER[[#This Row],[ ]]="Payé",PMKAFAAPAYER[[#This Row],[05.11.2025]],0)</f>
        <v>0</v>
      </c>
      <c r="DN1069" s="161"/>
      <c r="DO1069" s="166">
        <f>IF(PMKAFAAPAYER[[#This Row],[ ]]="Payé",PMKAFAAPAYER[[#This Row],[12.11.2025]],0)</f>
        <v>0</v>
      </c>
      <c r="DP1069" s="161"/>
      <c r="DQ1069" s="166">
        <f>IF(PMKAFAAPAYER[[#This Row],[ ]]="Payé",PMKAFAAPAYER[[#This Row],[19.11.2025]],0)</f>
        <v>0</v>
      </c>
      <c r="DR1069" s="161"/>
      <c r="DS1069" s="176">
        <f>IF(PMKAFAAPAYER[[#This Row],[ ]]="Payé",PMKAFAAPAYER[[#This Row],[26.11.2025]],0)</f>
        <v>0</v>
      </c>
      <c r="DT1069" s="17">
        <f t="shared" si="256"/>
        <v>0</v>
      </c>
      <c r="DU1069" s="162"/>
      <c r="DV1069" s="166">
        <f>IF(PMKAFAAPAYER[[#This Row],[ ]]="Payé",PMKAFAAPAYER[[#This Row],[03.12.2025]],0)</f>
        <v>0</v>
      </c>
      <c r="DW1069" s="161"/>
      <c r="DX1069" s="166">
        <f>IF(PMKAFAAPAYER[[#This Row],[ ]]="Payé",PMKAFAAPAYER[[#This Row],[10.12.2025]],0)</f>
        <v>0</v>
      </c>
      <c r="DY1069" s="161"/>
      <c r="DZ1069" s="166">
        <f>IF(PMKAFAAPAYER[[#This Row],[ ]]="Payé",PMKAFAAPAYER[[#This Row],[17.12.2025]],0)</f>
        <v>0</v>
      </c>
      <c r="EA1069" s="161"/>
      <c r="EB1069" s="166">
        <f>IF(PMKAFAAPAYER[[#This Row],[ ]]="Payé",PMKAFAAPAYER[[#This Row],[24.12.2025]],0)</f>
        <v>0</v>
      </c>
      <c r="EC1069" s="161"/>
      <c r="ED1069" s="176">
        <f>IF(PMKAFAAPAYER[[#This Row],[ ]]="Payé",PMKAFAAPAYER[[#This Row],[31.12.2025]],0)</f>
        <v>0</v>
      </c>
      <c r="EE1069" s="18">
        <f t="shared" si="257"/>
        <v>0</v>
      </c>
      <c r="EF1069" s="11">
        <f t="shared" si="258"/>
        <v>0</v>
      </c>
      <c r="EG1069" s="16">
        <f>+PMKAFAAPAYER[[#This Row],[CHF]]-PMKAFAAPAYER[[#This Row],[T2025]]</f>
        <v>0</v>
      </c>
    </row>
    <row r="1070" spans="1:137" x14ac:dyDescent="0.3">
      <c r="A1070" s="9">
        <f t="shared" si="259"/>
        <v>1065</v>
      </c>
      <c r="B1070" s="250"/>
      <c r="C1070" s="251"/>
      <c r="D1070" s="252"/>
      <c r="E1070" s="253"/>
      <c r="F1070" s="265">
        <f t="shared" si="260"/>
        <v>0</v>
      </c>
      <c r="G1070" s="254"/>
      <c r="H1070" s="257"/>
      <c r="I1070" s="256"/>
      <c r="J1070" s="14"/>
      <c r="K1070" s="14"/>
      <c r="L1070" s="14"/>
      <c r="N1070" s="15"/>
      <c r="P1070" s="258"/>
      <c r="Q1070" s="259"/>
      <c r="R1070" s="260"/>
      <c r="S1070" s="166">
        <f>IF(PMKAFAAPAYER[[#This Row],[ ]]="Payé",PMKAFAAPAYER[[#This Row],[02.01.2025]],0)</f>
        <v>0</v>
      </c>
      <c r="T1070" s="234"/>
      <c r="U1070" s="166">
        <f>IF(PMKAFAAPAYER[[#This Row],[ ]]="Payé",PMKAFAAPAYER[[#This Row],[09.01.2025]],0)</f>
        <v>0</v>
      </c>
      <c r="V1070" s="234"/>
      <c r="W1070" s="166">
        <f>IF(PMKAFAAPAYER[[#This Row],[ ]]="Payé",PMKAFAAPAYER[[#This Row],[16.01.2025]],0)</f>
        <v>0</v>
      </c>
      <c r="X1070" s="234"/>
      <c r="Y1070" s="166">
        <f>IF(PMKAFAAPAYER[[#This Row],[ ]]="Payé",PMKAFAAPAYER[[#This Row],[23.01.2025]],0)</f>
        <v>0</v>
      </c>
      <c r="Z1070" s="234"/>
      <c r="AA1070" s="176">
        <f>IF(PMKAFAAPAYER[[#This Row],[ ]]="Payé",PMKAFAAPAYER[[#This Row],[30.01.2025]],0)</f>
        <v>0</v>
      </c>
      <c r="AB1070" s="32">
        <f t="shared" si="246"/>
        <v>0</v>
      </c>
      <c r="AC1070" s="234"/>
      <c r="AD1070" s="166">
        <f>IF(PMKAFAAPAYER[[#This Row],[ ]]="Payé",PMKAFAAPAYER[[#This Row],[06.02.2025]],0)</f>
        <v>0</v>
      </c>
      <c r="AE1070" s="234"/>
      <c r="AF1070" s="166">
        <f>IF(PMKAFAAPAYER[[#This Row],[ ]]="Payé",PMKAFAAPAYER[[#This Row],[13.02.2025]],0)</f>
        <v>0</v>
      </c>
      <c r="AG1070" s="234"/>
      <c r="AH1070" s="166">
        <f>IF(PMKAFAAPAYER[[#This Row],[ ]]="Payé",PMKAFAAPAYER[[#This Row],[20.02.2025]],0)</f>
        <v>0</v>
      </c>
      <c r="AI1070" s="234"/>
      <c r="AJ1070" s="176">
        <f>IF(PMKAFAAPAYER[[#This Row],[ ]]="Payé",PMKAFAAPAYER[[#This Row],[27.02.2025]],0)</f>
        <v>0</v>
      </c>
      <c r="AK1070" s="47">
        <f t="shared" si="247"/>
        <v>0</v>
      </c>
      <c r="AL1070" s="162"/>
      <c r="AM1070" s="166">
        <f>IF(PMKAFAAPAYER[[#This Row],[ ]]="Payé",PMKAFAAPAYER[[#This Row],[05.03.2025]],0)</f>
        <v>0</v>
      </c>
      <c r="AN1070" s="161"/>
      <c r="AO1070" s="166">
        <f>IF(PMKAFAAPAYER[[#This Row],[ ]]="Payé",PMKAFAAPAYER[[#This Row],[12.03.2025]],0)</f>
        <v>0</v>
      </c>
      <c r="AP1070" s="161"/>
      <c r="AQ1070" s="166">
        <f>IF(PMKAFAAPAYER[[#This Row],[ ]]="Payé",PMKAFAAPAYER[[#This Row],[19.03.2025]],0)</f>
        <v>0</v>
      </c>
      <c r="AR1070" s="161"/>
      <c r="AS1070" s="176">
        <f>IF(PMKAFAAPAYER[[#This Row],[ ]]="Payé",PMKAFAAPAYER[[#This Row],[26.03.2025]],0)</f>
        <v>0</v>
      </c>
      <c r="AT1070" s="17">
        <f t="shared" si="248"/>
        <v>0</v>
      </c>
      <c r="AU1070" s="162"/>
      <c r="AV1070" s="166">
        <f>IF(PMKAFAAPAYER[[#This Row],[ ]]="Payé",PMKAFAAPAYER[[#This Row],[02.04.2025]],0)</f>
        <v>0</v>
      </c>
      <c r="AW1070" s="161"/>
      <c r="AX1070" s="166">
        <f>IF(PMKAFAAPAYER[[#This Row],[ ]]="Payé",PMKAFAAPAYER[[#This Row],[09.04.2025]],0)</f>
        <v>0</v>
      </c>
      <c r="AY1070" s="161"/>
      <c r="AZ1070" s="166">
        <f>IF(PMKAFAAPAYER[[#This Row],[ ]]="Payé",PMKAFAAPAYER[[#This Row],[16.04.2025]],0)</f>
        <v>0</v>
      </c>
      <c r="BA1070" s="161"/>
      <c r="BB1070" s="166">
        <f>IF(PMKAFAAPAYER[[#This Row],[ ]]="Payé",PMKAFAAPAYER[[#This Row],[23.04.2025]],0)</f>
        <v>0</v>
      </c>
      <c r="BC1070" s="161"/>
      <c r="BD1070" s="176">
        <f>IF(PMKAFAAPAYER[[#This Row],[ ]]="Payé",PMKAFAAPAYER[[#This Row],[30.04.2025]],0)</f>
        <v>0</v>
      </c>
      <c r="BE1070" s="18">
        <f t="shared" si="249"/>
        <v>0</v>
      </c>
      <c r="BF1070" s="162"/>
      <c r="BG1070" s="166">
        <f>IF(PMKAFAAPAYER[[#This Row],[ ]]="Payé",PMKAFAAPAYER[[#This Row],[07.05.2025]],0)</f>
        <v>0</v>
      </c>
      <c r="BH1070" s="161"/>
      <c r="BI1070" s="166">
        <f>IF(PMKAFAAPAYER[[#This Row],[ ]]="Payé",PMKAFAAPAYER[[#This Row],[14.05.2025]],0)</f>
        <v>0</v>
      </c>
      <c r="BJ1070" s="161"/>
      <c r="BK1070" s="166">
        <f>IF(PMKAFAAPAYER[[#This Row],[ ]]="Payé",PMKAFAAPAYER[[#This Row],[21.05.2025]],0)</f>
        <v>0</v>
      </c>
      <c r="BL1070" s="161"/>
      <c r="BM1070" s="176">
        <f>IF(PMKAFAAPAYER[[#This Row],[ ]]="Payé",PMKAFAAPAYER[[#This Row],[28.05.2025]],0)</f>
        <v>0</v>
      </c>
      <c r="BN1070" s="17">
        <f t="shared" si="250"/>
        <v>0</v>
      </c>
      <c r="BO1070" s="162"/>
      <c r="BP1070" s="166">
        <f>IF(PMKAFAAPAYER[[#This Row],[ ]]="Payé",PMKAFAAPAYER[[#This Row],[04.06.2025]],0)</f>
        <v>0</v>
      </c>
      <c r="BQ1070" s="161"/>
      <c r="BR1070" s="166">
        <f>IF(PMKAFAAPAYER[[#This Row],[ ]]="Payé",PMKAFAAPAYER[[#This Row],[11.06.2025]],0)</f>
        <v>0</v>
      </c>
      <c r="BS1070" s="161"/>
      <c r="BT1070" s="166">
        <f>IF(PMKAFAAPAYER[[#This Row],[ ]]="Payé",PMKAFAAPAYER[[#This Row],[18.06.2025]],0)</f>
        <v>0</v>
      </c>
      <c r="BU1070" s="161"/>
      <c r="BV1070" s="176">
        <f>IF(PMKAFAAPAYER[[#This Row],[ ]]="Payé",PMKAFAAPAYER[[#This Row],[25.06.2025]],0)</f>
        <v>0</v>
      </c>
      <c r="BW1070" s="18">
        <f t="shared" si="251"/>
        <v>0</v>
      </c>
      <c r="BX1070" s="162"/>
      <c r="BY1070" s="166">
        <f>IF(PMKAFAAPAYER[[#This Row],[ ]]="Payé",PMKAFAAPAYER[[#This Row],[02.07.2025]],0)</f>
        <v>0</v>
      </c>
      <c r="BZ1070" s="161"/>
      <c r="CA1070" s="166">
        <f>IF(PMKAFAAPAYER[[#This Row],[ ]]="Payé",PMKAFAAPAYER[[#This Row],[09.07.2025]],0)</f>
        <v>0</v>
      </c>
      <c r="CB1070" s="161"/>
      <c r="CC1070" s="166">
        <f>IF(PMKAFAAPAYER[[#This Row],[ ]]="Payé",PMKAFAAPAYER[[#This Row],[16.07.2025]],0)</f>
        <v>0</v>
      </c>
      <c r="CD1070" s="161"/>
      <c r="CE1070" s="166">
        <f>IF(PMKAFAAPAYER[[#This Row],[ ]]="Payé",PMKAFAAPAYER[[#This Row],[23.07.2025]],0)</f>
        <v>0</v>
      </c>
      <c r="CF1070" s="161"/>
      <c r="CG1070" s="176">
        <f>IF(PMKAFAAPAYER[[#This Row],[ ]]="Payé",PMKAFAAPAYER[[#This Row],[30.07.2025]],0)</f>
        <v>0</v>
      </c>
      <c r="CH1070" s="17">
        <f t="shared" si="252"/>
        <v>0</v>
      </c>
      <c r="CI1070" s="162"/>
      <c r="CJ1070" s="166">
        <f>IF(PMKAFAAPAYER[[#This Row],[ ]]="Payé",PMKAFAAPAYER[[#This Row],[06.08.2025]],0)</f>
        <v>0</v>
      </c>
      <c r="CK1070" s="161"/>
      <c r="CL1070" s="166">
        <f>IF(PMKAFAAPAYER[[#This Row],[ ]]="Payé",PMKAFAAPAYER[[#This Row],[13.08.2025]],0)</f>
        <v>0</v>
      </c>
      <c r="CM1070" s="161"/>
      <c r="CN1070" s="166">
        <f>IF(PMKAFAAPAYER[[#This Row],[ ]]="Payé",PMKAFAAPAYER[[#This Row],[20.08.2025]],0)</f>
        <v>0</v>
      </c>
      <c r="CO1070" s="161"/>
      <c r="CP1070" s="176">
        <f>IF(PMKAFAAPAYER[[#This Row],[ ]]="Payé",PMKAFAAPAYER[[#This Row],[27.08.2025]],0)</f>
        <v>0</v>
      </c>
      <c r="CQ1070" s="18">
        <f t="shared" si="253"/>
        <v>0</v>
      </c>
      <c r="CR1070" s="162"/>
      <c r="CS1070" s="166">
        <f>IF(PMKAFAAPAYER[[#This Row],[ ]]="Payé",PMKAFAAPAYER[[#This Row],[03.09.2025]],0)</f>
        <v>0</v>
      </c>
      <c r="CT1070" s="161"/>
      <c r="CU1070" s="166">
        <f>IF(PMKAFAAPAYER[[#This Row],[ ]]="Payé",PMKAFAAPAYER[[#This Row],[10.09.2025]],0)</f>
        <v>0</v>
      </c>
      <c r="CV1070" s="161"/>
      <c r="CW1070" s="166">
        <f>IF(PMKAFAAPAYER[[#This Row],[ ]]="Payé",PMKAFAAPAYER[[#This Row],[17.09.2025]],0)</f>
        <v>0</v>
      </c>
      <c r="CX1070" s="161"/>
      <c r="CY1070" s="176">
        <f>IF(PMKAFAAPAYER[[#This Row],[ ]]="Payé",PMKAFAAPAYER[[#This Row],[24.09.2025]],0)</f>
        <v>0</v>
      </c>
      <c r="CZ1070" s="17">
        <f t="shared" si="254"/>
        <v>0</v>
      </c>
      <c r="DA1070" s="162"/>
      <c r="DB1070" s="166">
        <f>IF(PMKAFAAPAYER[[#This Row],[ ]]="Payé",PMKAFAAPAYER[[#This Row],[01.10.2025]],0)</f>
        <v>0</v>
      </c>
      <c r="DC1070" s="161"/>
      <c r="DD1070" s="166">
        <f>IF(PMKAFAAPAYER[[#This Row],[ ]]="Payé",PMKAFAAPAYER[[#This Row],[08.10.2025]],0)</f>
        <v>0</v>
      </c>
      <c r="DE1070" s="161"/>
      <c r="DF1070" s="166">
        <f>IF(PMKAFAAPAYER[[#This Row],[ ]]="Payé",PMKAFAAPAYER[[#This Row],[15.10.2025]],0)</f>
        <v>0</v>
      </c>
      <c r="DG1070" s="161"/>
      <c r="DH1070" s="166">
        <f>IF(PMKAFAAPAYER[[#This Row],[ ]]="Payé",PMKAFAAPAYER[[#This Row],[22.10.2025]],0)</f>
        <v>0</v>
      </c>
      <c r="DI1070" s="161"/>
      <c r="DJ1070" s="176">
        <f>IF(PMKAFAAPAYER[[#This Row],[ ]]="Payé",PMKAFAAPAYER[[#This Row],[29.10.2025]],0)</f>
        <v>0</v>
      </c>
      <c r="DK1070" s="18">
        <f t="shared" si="255"/>
        <v>0</v>
      </c>
      <c r="DL1070" s="162"/>
      <c r="DM1070" s="166">
        <f>IF(PMKAFAAPAYER[[#This Row],[ ]]="Payé",PMKAFAAPAYER[[#This Row],[05.11.2025]],0)</f>
        <v>0</v>
      </c>
      <c r="DN1070" s="161"/>
      <c r="DO1070" s="166">
        <f>IF(PMKAFAAPAYER[[#This Row],[ ]]="Payé",PMKAFAAPAYER[[#This Row],[12.11.2025]],0)</f>
        <v>0</v>
      </c>
      <c r="DP1070" s="161"/>
      <c r="DQ1070" s="166">
        <f>IF(PMKAFAAPAYER[[#This Row],[ ]]="Payé",PMKAFAAPAYER[[#This Row],[19.11.2025]],0)</f>
        <v>0</v>
      </c>
      <c r="DR1070" s="161"/>
      <c r="DS1070" s="176">
        <f>IF(PMKAFAAPAYER[[#This Row],[ ]]="Payé",PMKAFAAPAYER[[#This Row],[26.11.2025]],0)</f>
        <v>0</v>
      </c>
      <c r="DT1070" s="17">
        <f t="shared" si="256"/>
        <v>0</v>
      </c>
      <c r="DU1070" s="162"/>
      <c r="DV1070" s="166">
        <f>IF(PMKAFAAPAYER[[#This Row],[ ]]="Payé",PMKAFAAPAYER[[#This Row],[03.12.2025]],0)</f>
        <v>0</v>
      </c>
      <c r="DW1070" s="161"/>
      <c r="DX1070" s="166">
        <f>IF(PMKAFAAPAYER[[#This Row],[ ]]="Payé",PMKAFAAPAYER[[#This Row],[10.12.2025]],0)</f>
        <v>0</v>
      </c>
      <c r="DY1070" s="161"/>
      <c r="DZ1070" s="166">
        <f>IF(PMKAFAAPAYER[[#This Row],[ ]]="Payé",PMKAFAAPAYER[[#This Row],[17.12.2025]],0)</f>
        <v>0</v>
      </c>
      <c r="EA1070" s="161"/>
      <c r="EB1070" s="166">
        <f>IF(PMKAFAAPAYER[[#This Row],[ ]]="Payé",PMKAFAAPAYER[[#This Row],[24.12.2025]],0)</f>
        <v>0</v>
      </c>
      <c r="EC1070" s="161"/>
      <c r="ED1070" s="176">
        <f>IF(PMKAFAAPAYER[[#This Row],[ ]]="Payé",PMKAFAAPAYER[[#This Row],[31.12.2025]],0)</f>
        <v>0</v>
      </c>
      <c r="EE1070" s="18">
        <f t="shared" si="257"/>
        <v>0</v>
      </c>
      <c r="EF1070" s="11">
        <f t="shared" si="258"/>
        <v>0</v>
      </c>
      <c r="EG1070" s="16">
        <f>+PMKAFAAPAYER[[#This Row],[CHF]]-PMKAFAAPAYER[[#This Row],[T2025]]</f>
        <v>0</v>
      </c>
    </row>
    <row r="1071" spans="1:137" x14ac:dyDescent="0.3">
      <c r="A1071" s="9">
        <f t="shared" si="259"/>
        <v>1066</v>
      </c>
      <c r="B1071" s="250"/>
      <c r="C1071" s="251"/>
      <c r="D1071" s="252"/>
      <c r="E1071" s="253"/>
      <c r="F1071" s="265">
        <f t="shared" si="260"/>
        <v>0</v>
      </c>
      <c r="G1071" s="254"/>
      <c r="H1071" s="257"/>
      <c r="I1071" s="256"/>
      <c r="J1071" s="14"/>
      <c r="K1071" s="14"/>
      <c r="L1071" s="14"/>
      <c r="N1071" s="15"/>
      <c r="P1071" s="258"/>
      <c r="Q1071" s="259"/>
      <c r="R1071" s="260"/>
      <c r="S1071" s="166">
        <f>IF(PMKAFAAPAYER[[#This Row],[ ]]="Payé",PMKAFAAPAYER[[#This Row],[02.01.2025]],0)</f>
        <v>0</v>
      </c>
      <c r="T1071" s="234"/>
      <c r="U1071" s="166">
        <f>IF(PMKAFAAPAYER[[#This Row],[ ]]="Payé",PMKAFAAPAYER[[#This Row],[09.01.2025]],0)</f>
        <v>0</v>
      </c>
      <c r="V1071" s="234"/>
      <c r="W1071" s="166">
        <f>IF(PMKAFAAPAYER[[#This Row],[ ]]="Payé",PMKAFAAPAYER[[#This Row],[16.01.2025]],0)</f>
        <v>0</v>
      </c>
      <c r="X1071" s="234"/>
      <c r="Y1071" s="166">
        <f>IF(PMKAFAAPAYER[[#This Row],[ ]]="Payé",PMKAFAAPAYER[[#This Row],[23.01.2025]],0)</f>
        <v>0</v>
      </c>
      <c r="Z1071" s="234"/>
      <c r="AA1071" s="176">
        <f>IF(PMKAFAAPAYER[[#This Row],[ ]]="Payé",PMKAFAAPAYER[[#This Row],[30.01.2025]],0)</f>
        <v>0</v>
      </c>
      <c r="AB1071" s="32">
        <f t="shared" si="246"/>
        <v>0</v>
      </c>
      <c r="AC1071" s="234"/>
      <c r="AD1071" s="166">
        <f>IF(PMKAFAAPAYER[[#This Row],[ ]]="Payé",PMKAFAAPAYER[[#This Row],[06.02.2025]],0)</f>
        <v>0</v>
      </c>
      <c r="AE1071" s="234"/>
      <c r="AF1071" s="166">
        <f>IF(PMKAFAAPAYER[[#This Row],[ ]]="Payé",PMKAFAAPAYER[[#This Row],[13.02.2025]],0)</f>
        <v>0</v>
      </c>
      <c r="AG1071" s="234"/>
      <c r="AH1071" s="166">
        <f>IF(PMKAFAAPAYER[[#This Row],[ ]]="Payé",PMKAFAAPAYER[[#This Row],[20.02.2025]],0)</f>
        <v>0</v>
      </c>
      <c r="AI1071" s="234"/>
      <c r="AJ1071" s="176">
        <f>IF(PMKAFAAPAYER[[#This Row],[ ]]="Payé",PMKAFAAPAYER[[#This Row],[27.02.2025]],0)</f>
        <v>0</v>
      </c>
      <c r="AK1071" s="47">
        <f t="shared" si="247"/>
        <v>0</v>
      </c>
      <c r="AL1071" s="162"/>
      <c r="AM1071" s="166">
        <f>IF(PMKAFAAPAYER[[#This Row],[ ]]="Payé",PMKAFAAPAYER[[#This Row],[05.03.2025]],0)</f>
        <v>0</v>
      </c>
      <c r="AN1071" s="161"/>
      <c r="AO1071" s="166">
        <f>IF(PMKAFAAPAYER[[#This Row],[ ]]="Payé",PMKAFAAPAYER[[#This Row],[12.03.2025]],0)</f>
        <v>0</v>
      </c>
      <c r="AP1071" s="161"/>
      <c r="AQ1071" s="166">
        <f>IF(PMKAFAAPAYER[[#This Row],[ ]]="Payé",PMKAFAAPAYER[[#This Row],[19.03.2025]],0)</f>
        <v>0</v>
      </c>
      <c r="AR1071" s="161"/>
      <c r="AS1071" s="176">
        <f>IF(PMKAFAAPAYER[[#This Row],[ ]]="Payé",PMKAFAAPAYER[[#This Row],[26.03.2025]],0)</f>
        <v>0</v>
      </c>
      <c r="AT1071" s="17">
        <f t="shared" si="248"/>
        <v>0</v>
      </c>
      <c r="AU1071" s="162"/>
      <c r="AV1071" s="166">
        <f>IF(PMKAFAAPAYER[[#This Row],[ ]]="Payé",PMKAFAAPAYER[[#This Row],[02.04.2025]],0)</f>
        <v>0</v>
      </c>
      <c r="AW1071" s="161"/>
      <c r="AX1071" s="166">
        <f>IF(PMKAFAAPAYER[[#This Row],[ ]]="Payé",PMKAFAAPAYER[[#This Row],[09.04.2025]],0)</f>
        <v>0</v>
      </c>
      <c r="AY1071" s="161"/>
      <c r="AZ1071" s="166">
        <f>IF(PMKAFAAPAYER[[#This Row],[ ]]="Payé",PMKAFAAPAYER[[#This Row],[16.04.2025]],0)</f>
        <v>0</v>
      </c>
      <c r="BA1071" s="161"/>
      <c r="BB1071" s="166">
        <f>IF(PMKAFAAPAYER[[#This Row],[ ]]="Payé",PMKAFAAPAYER[[#This Row],[23.04.2025]],0)</f>
        <v>0</v>
      </c>
      <c r="BC1071" s="161"/>
      <c r="BD1071" s="176">
        <f>IF(PMKAFAAPAYER[[#This Row],[ ]]="Payé",PMKAFAAPAYER[[#This Row],[30.04.2025]],0)</f>
        <v>0</v>
      </c>
      <c r="BE1071" s="18">
        <f t="shared" si="249"/>
        <v>0</v>
      </c>
      <c r="BF1071" s="162"/>
      <c r="BG1071" s="166">
        <f>IF(PMKAFAAPAYER[[#This Row],[ ]]="Payé",PMKAFAAPAYER[[#This Row],[07.05.2025]],0)</f>
        <v>0</v>
      </c>
      <c r="BH1071" s="161"/>
      <c r="BI1071" s="166">
        <f>IF(PMKAFAAPAYER[[#This Row],[ ]]="Payé",PMKAFAAPAYER[[#This Row],[14.05.2025]],0)</f>
        <v>0</v>
      </c>
      <c r="BJ1071" s="161"/>
      <c r="BK1071" s="166">
        <f>IF(PMKAFAAPAYER[[#This Row],[ ]]="Payé",PMKAFAAPAYER[[#This Row],[21.05.2025]],0)</f>
        <v>0</v>
      </c>
      <c r="BL1071" s="161"/>
      <c r="BM1071" s="176">
        <f>IF(PMKAFAAPAYER[[#This Row],[ ]]="Payé",PMKAFAAPAYER[[#This Row],[28.05.2025]],0)</f>
        <v>0</v>
      </c>
      <c r="BN1071" s="17">
        <f t="shared" si="250"/>
        <v>0</v>
      </c>
      <c r="BO1071" s="162"/>
      <c r="BP1071" s="166">
        <f>IF(PMKAFAAPAYER[[#This Row],[ ]]="Payé",PMKAFAAPAYER[[#This Row],[04.06.2025]],0)</f>
        <v>0</v>
      </c>
      <c r="BQ1071" s="161"/>
      <c r="BR1071" s="166">
        <f>IF(PMKAFAAPAYER[[#This Row],[ ]]="Payé",PMKAFAAPAYER[[#This Row],[11.06.2025]],0)</f>
        <v>0</v>
      </c>
      <c r="BS1071" s="161"/>
      <c r="BT1071" s="166">
        <f>IF(PMKAFAAPAYER[[#This Row],[ ]]="Payé",PMKAFAAPAYER[[#This Row],[18.06.2025]],0)</f>
        <v>0</v>
      </c>
      <c r="BU1071" s="161"/>
      <c r="BV1071" s="176">
        <f>IF(PMKAFAAPAYER[[#This Row],[ ]]="Payé",PMKAFAAPAYER[[#This Row],[25.06.2025]],0)</f>
        <v>0</v>
      </c>
      <c r="BW1071" s="18">
        <f t="shared" si="251"/>
        <v>0</v>
      </c>
      <c r="BX1071" s="162"/>
      <c r="BY1071" s="166">
        <f>IF(PMKAFAAPAYER[[#This Row],[ ]]="Payé",PMKAFAAPAYER[[#This Row],[02.07.2025]],0)</f>
        <v>0</v>
      </c>
      <c r="BZ1071" s="161"/>
      <c r="CA1071" s="166">
        <f>IF(PMKAFAAPAYER[[#This Row],[ ]]="Payé",PMKAFAAPAYER[[#This Row],[09.07.2025]],0)</f>
        <v>0</v>
      </c>
      <c r="CB1071" s="161"/>
      <c r="CC1071" s="166">
        <f>IF(PMKAFAAPAYER[[#This Row],[ ]]="Payé",PMKAFAAPAYER[[#This Row],[16.07.2025]],0)</f>
        <v>0</v>
      </c>
      <c r="CD1071" s="161"/>
      <c r="CE1071" s="166">
        <f>IF(PMKAFAAPAYER[[#This Row],[ ]]="Payé",PMKAFAAPAYER[[#This Row],[23.07.2025]],0)</f>
        <v>0</v>
      </c>
      <c r="CF1071" s="161"/>
      <c r="CG1071" s="176">
        <f>IF(PMKAFAAPAYER[[#This Row],[ ]]="Payé",PMKAFAAPAYER[[#This Row],[30.07.2025]],0)</f>
        <v>0</v>
      </c>
      <c r="CH1071" s="17">
        <f t="shared" si="252"/>
        <v>0</v>
      </c>
      <c r="CI1071" s="162"/>
      <c r="CJ1071" s="166">
        <f>IF(PMKAFAAPAYER[[#This Row],[ ]]="Payé",PMKAFAAPAYER[[#This Row],[06.08.2025]],0)</f>
        <v>0</v>
      </c>
      <c r="CK1071" s="161"/>
      <c r="CL1071" s="166">
        <f>IF(PMKAFAAPAYER[[#This Row],[ ]]="Payé",PMKAFAAPAYER[[#This Row],[13.08.2025]],0)</f>
        <v>0</v>
      </c>
      <c r="CM1071" s="161"/>
      <c r="CN1071" s="166">
        <f>IF(PMKAFAAPAYER[[#This Row],[ ]]="Payé",PMKAFAAPAYER[[#This Row],[20.08.2025]],0)</f>
        <v>0</v>
      </c>
      <c r="CO1071" s="161"/>
      <c r="CP1071" s="176">
        <f>IF(PMKAFAAPAYER[[#This Row],[ ]]="Payé",PMKAFAAPAYER[[#This Row],[27.08.2025]],0)</f>
        <v>0</v>
      </c>
      <c r="CQ1071" s="18">
        <f t="shared" si="253"/>
        <v>0</v>
      </c>
      <c r="CR1071" s="162"/>
      <c r="CS1071" s="166">
        <f>IF(PMKAFAAPAYER[[#This Row],[ ]]="Payé",PMKAFAAPAYER[[#This Row],[03.09.2025]],0)</f>
        <v>0</v>
      </c>
      <c r="CT1071" s="161"/>
      <c r="CU1071" s="166">
        <f>IF(PMKAFAAPAYER[[#This Row],[ ]]="Payé",PMKAFAAPAYER[[#This Row],[10.09.2025]],0)</f>
        <v>0</v>
      </c>
      <c r="CV1071" s="161"/>
      <c r="CW1071" s="166">
        <f>IF(PMKAFAAPAYER[[#This Row],[ ]]="Payé",PMKAFAAPAYER[[#This Row],[17.09.2025]],0)</f>
        <v>0</v>
      </c>
      <c r="CX1071" s="161"/>
      <c r="CY1071" s="176">
        <f>IF(PMKAFAAPAYER[[#This Row],[ ]]="Payé",PMKAFAAPAYER[[#This Row],[24.09.2025]],0)</f>
        <v>0</v>
      </c>
      <c r="CZ1071" s="17">
        <f t="shared" si="254"/>
        <v>0</v>
      </c>
      <c r="DA1071" s="162"/>
      <c r="DB1071" s="166">
        <f>IF(PMKAFAAPAYER[[#This Row],[ ]]="Payé",PMKAFAAPAYER[[#This Row],[01.10.2025]],0)</f>
        <v>0</v>
      </c>
      <c r="DC1071" s="161"/>
      <c r="DD1071" s="166">
        <f>IF(PMKAFAAPAYER[[#This Row],[ ]]="Payé",PMKAFAAPAYER[[#This Row],[08.10.2025]],0)</f>
        <v>0</v>
      </c>
      <c r="DE1071" s="161"/>
      <c r="DF1071" s="166">
        <f>IF(PMKAFAAPAYER[[#This Row],[ ]]="Payé",PMKAFAAPAYER[[#This Row],[15.10.2025]],0)</f>
        <v>0</v>
      </c>
      <c r="DG1071" s="161"/>
      <c r="DH1071" s="166">
        <f>IF(PMKAFAAPAYER[[#This Row],[ ]]="Payé",PMKAFAAPAYER[[#This Row],[22.10.2025]],0)</f>
        <v>0</v>
      </c>
      <c r="DI1071" s="161"/>
      <c r="DJ1071" s="176">
        <f>IF(PMKAFAAPAYER[[#This Row],[ ]]="Payé",PMKAFAAPAYER[[#This Row],[29.10.2025]],0)</f>
        <v>0</v>
      </c>
      <c r="DK1071" s="18">
        <f t="shared" si="255"/>
        <v>0</v>
      </c>
      <c r="DL1071" s="162"/>
      <c r="DM1071" s="166">
        <f>IF(PMKAFAAPAYER[[#This Row],[ ]]="Payé",PMKAFAAPAYER[[#This Row],[05.11.2025]],0)</f>
        <v>0</v>
      </c>
      <c r="DN1071" s="161"/>
      <c r="DO1071" s="166">
        <f>IF(PMKAFAAPAYER[[#This Row],[ ]]="Payé",PMKAFAAPAYER[[#This Row],[12.11.2025]],0)</f>
        <v>0</v>
      </c>
      <c r="DP1071" s="161"/>
      <c r="DQ1071" s="166">
        <f>IF(PMKAFAAPAYER[[#This Row],[ ]]="Payé",PMKAFAAPAYER[[#This Row],[19.11.2025]],0)</f>
        <v>0</v>
      </c>
      <c r="DR1071" s="161"/>
      <c r="DS1071" s="176">
        <f>IF(PMKAFAAPAYER[[#This Row],[ ]]="Payé",PMKAFAAPAYER[[#This Row],[26.11.2025]],0)</f>
        <v>0</v>
      </c>
      <c r="DT1071" s="17">
        <f t="shared" si="256"/>
        <v>0</v>
      </c>
      <c r="DU1071" s="162"/>
      <c r="DV1071" s="166">
        <f>IF(PMKAFAAPAYER[[#This Row],[ ]]="Payé",PMKAFAAPAYER[[#This Row],[03.12.2025]],0)</f>
        <v>0</v>
      </c>
      <c r="DW1071" s="161"/>
      <c r="DX1071" s="166">
        <f>IF(PMKAFAAPAYER[[#This Row],[ ]]="Payé",PMKAFAAPAYER[[#This Row],[10.12.2025]],0)</f>
        <v>0</v>
      </c>
      <c r="DY1071" s="161"/>
      <c r="DZ1071" s="166">
        <f>IF(PMKAFAAPAYER[[#This Row],[ ]]="Payé",PMKAFAAPAYER[[#This Row],[17.12.2025]],0)</f>
        <v>0</v>
      </c>
      <c r="EA1071" s="161"/>
      <c r="EB1071" s="166">
        <f>IF(PMKAFAAPAYER[[#This Row],[ ]]="Payé",PMKAFAAPAYER[[#This Row],[24.12.2025]],0)</f>
        <v>0</v>
      </c>
      <c r="EC1071" s="161"/>
      <c r="ED1071" s="176">
        <f>IF(PMKAFAAPAYER[[#This Row],[ ]]="Payé",PMKAFAAPAYER[[#This Row],[31.12.2025]],0)</f>
        <v>0</v>
      </c>
      <c r="EE1071" s="18">
        <f t="shared" si="257"/>
        <v>0</v>
      </c>
      <c r="EF1071" s="11">
        <f t="shared" si="258"/>
        <v>0</v>
      </c>
      <c r="EG1071" s="16">
        <f>+PMKAFAAPAYER[[#This Row],[CHF]]-PMKAFAAPAYER[[#This Row],[T2025]]</f>
        <v>0</v>
      </c>
    </row>
    <row r="1072" spans="1:137" x14ac:dyDescent="0.3">
      <c r="A1072" s="9">
        <f t="shared" si="259"/>
        <v>1067</v>
      </c>
      <c r="B1072" s="250"/>
      <c r="C1072" s="251"/>
      <c r="D1072" s="252"/>
      <c r="E1072" s="253"/>
      <c r="F1072" s="265">
        <f t="shared" si="260"/>
        <v>0</v>
      </c>
      <c r="G1072" s="254"/>
      <c r="H1072" s="257"/>
      <c r="I1072" s="256"/>
      <c r="J1072" s="14"/>
      <c r="K1072" s="14"/>
      <c r="L1072" s="14"/>
      <c r="N1072" s="15"/>
      <c r="P1072" s="258"/>
      <c r="Q1072" s="259"/>
      <c r="R1072" s="260"/>
      <c r="S1072" s="166">
        <f>IF(PMKAFAAPAYER[[#This Row],[ ]]="Payé",PMKAFAAPAYER[[#This Row],[02.01.2025]],0)</f>
        <v>0</v>
      </c>
      <c r="T1072" s="234"/>
      <c r="U1072" s="166">
        <f>IF(PMKAFAAPAYER[[#This Row],[ ]]="Payé",PMKAFAAPAYER[[#This Row],[09.01.2025]],0)</f>
        <v>0</v>
      </c>
      <c r="V1072" s="234"/>
      <c r="W1072" s="166">
        <f>IF(PMKAFAAPAYER[[#This Row],[ ]]="Payé",PMKAFAAPAYER[[#This Row],[16.01.2025]],0)</f>
        <v>0</v>
      </c>
      <c r="X1072" s="234"/>
      <c r="Y1072" s="166">
        <f>IF(PMKAFAAPAYER[[#This Row],[ ]]="Payé",PMKAFAAPAYER[[#This Row],[23.01.2025]],0)</f>
        <v>0</v>
      </c>
      <c r="Z1072" s="234"/>
      <c r="AA1072" s="176">
        <f>IF(PMKAFAAPAYER[[#This Row],[ ]]="Payé",PMKAFAAPAYER[[#This Row],[30.01.2025]],0)</f>
        <v>0</v>
      </c>
      <c r="AB1072" s="32">
        <f t="shared" si="246"/>
        <v>0</v>
      </c>
      <c r="AC1072" s="234"/>
      <c r="AD1072" s="166">
        <f>IF(PMKAFAAPAYER[[#This Row],[ ]]="Payé",PMKAFAAPAYER[[#This Row],[06.02.2025]],0)</f>
        <v>0</v>
      </c>
      <c r="AE1072" s="234"/>
      <c r="AF1072" s="166">
        <f>IF(PMKAFAAPAYER[[#This Row],[ ]]="Payé",PMKAFAAPAYER[[#This Row],[13.02.2025]],0)</f>
        <v>0</v>
      </c>
      <c r="AG1072" s="234"/>
      <c r="AH1072" s="166">
        <f>IF(PMKAFAAPAYER[[#This Row],[ ]]="Payé",PMKAFAAPAYER[[#This Row],[20.02.2025]],0)</f>
        <v>0</v>
      </c>
      <c r="AI1072" s="234"/>
      <c r="AJ1072" s="176">
        <f>IF(PMKAFAAPAYER[[#This Row],[ ]]="Payé",PMKAFAAPAYER[[#This Row],[27.02.2025]],0)</f>
        <v>0</v>
      </c>
      <c r="AK1072" s="47">
        <f t="shared" si="247"/>
        <v>0</v>
      </c>
      <c r="AL1072" s="162"/>
      <c r="AM1072" s="166">
        <f>IF(PMKAFAAPAYER[[#This Row],[ ]]="Payé",PMKAFAAPAYER[[#This Row],[05.03.2025]],0)</f>
        <v>0</v>
      </c>
      <c r="AN1072" s="161"/>
      <c r="AO1072" s="166">
        <f>IF(PMKAFAAPAYER[[#This Row],[ ]]="Payé",PMKAFAAPAYER[[#This Row],[12.03.2025]],0)</f>
        <v>0</v>
      </c>
      <c r="AP1072" s="161"/>
      <c r="AQ1072" s="166">
        <f>IF(PMKAFAAPAYER[[#This Row],[ ]]="Payé",PMKAFAAPAYER[[#This Row],[19.03.2025]],0)</f>
        <v>0</v>
      </c>
      <c r="AR1072" s="161"/>
      <c r="AS1072" s="176">
        <f>IF(PMKAFAAPAYER[[#This Row],[ ]]="Payé",PMKAFAAPAYER[[#This Row],[26.03.2025]],0)</f>
        <v>0</v>
      </c>
      <c r="AT1072" s="17">
        <f t="shared" si="248"/>
        <v>0</v>
      </c>
      <c r="AU1072" s="162"/>
      <c r="AV1072" s="166">
        <f>IF(PMKAFAAPAYER[[#This Row],[ ]]="Payé",PMKAFAAPAYER[[#This Row],[02.04.2025]],0)</f>
        <v>0</v>
      </c>
      <c r="AW1072" s="161"/>
      <c r="AX1072" s="166">
        <f>IF(PMKAFAAPAYER[[#This Row],[ ]]="Payé",PMKAFAAPAYER[[#This Row],[09.04.2025]],0)</f>
        <v>0</v>
      </c>
      <c r="AY1072" s="161"/>
      <c r="AZ1072" s="166">
        <f>IF(PMKAFAAPAYER[[#This Row],[ ]]="Payé",PMKAFAAPAYER[[#This Row],[16.04.2025]],0)</f>
        <v>0</v>
      </c>
      <c r="BA1072" s="161"/>
      <c r="BB1072" s="166">
        <f>IF(PMKAFAAPAYER[[#This Row],[ ]]="Payé",PMKAFAAPAYER[[#This Row],[23.04.2025]],0)</f>
        <v>0</v>
      </c>
      <c r="BC1072" s="161"/>
      <c r="BD1072" s="176">
        <f>IF(PMKAFAAPAYER[[#This Row],[ ]]="Payé",PMKAFAAPAYER[[#This Row],[30.04.2025]],0)</f>
        <v>0</v>
      </c>
      <c r="BE1072" s="18">
        <f t="shared" si="249"/>
        <v>0</v>
      </c>
      <c r="BF1072" s="162"/>
      <c r="BG1072" s="166">
        <f>IF(PMKAFAAPAYER[[#This Row],[ ]]="Payé",PMKAFAAPAYER[[#This Row],[07.05.2025]],0)</f>
        <v>0</v>
      </c>
      <c r="BH1072" s="161"/>
      <c r="BI1072" s="166">
        <f>IF(PMKAFAAPAYER[[#This Row],[ ]]="Payé",PMKAFAAPAYER[[#This Row],[14.05.2025]],0)</f>
        <v>0</v>
      </c>
      <c r="BJ1072" s="161"/>
      <c r="BK1072" s="166">
        <f>IF(PMKAFAAPAYER[[#This Row],[ ]]="Payé",PMKAFAAPAYER[[#This Row],[21.05.2025]],0)</f>
        <v>0</v>
      </c>
      <c r="BL1072" s="161"/>
      <c r="BM1072" s="176">
        <f>IF(PMKAFAAPAYER[[#This Row],[ ]]="Payé",PMKAFAAPAYER[[#This Row],[28.05.2025]],0)</f>
        <v>0</v>
      </c>
      <c r="BN1072" s="17">
        <f t="shared" si="250"/>
        <v>0</v>
      </c>
      <c r="BO1072" s="162"/>
      <c r="BP1072" s="166">
        <f>IF(PMKAFAAPAYER[[#This Row],[ ]]="Payé",PMKAFAAPAYER[[#This Row],[04.06.2025]],0)</f>
        <v>0</v>
      </c>
      <c r="BQ1072" s="161"/>
      <c r="BR1072" s="166">
        <f>IF(PMKAFAAPAYER[[#This Row],[ ]]="Payé",PMKAFAAPAYER[[#This Row],[11.06.2025]],0)</f>
        <v>0</v>
      </c>
      <c r="BS1072" s="161"/>
      <c r="BT1072" s="166">
        <f>IF(PMKAFAAPAYER[[#This Row],[ ]]="Payé",PMKAFAAPAYER[[#This Row],[18.06.2025]],0)</f>
        <v>0</v>
      </c>
      <c r="BU1072" s="161"/>
      <c r="BV1072" s="176">
        <f>IF(PMKAFAAPAYER[[#This Row],[ ]]="Payé",PMKAFAAPAYER[[#This Row],[25.06.2025]],0)</f>
        <v>0</v>
      </c>
      <c r="BW1072" s="18">
        <f t="shared" si="251"/>
        <v>0</v>
      </c>
      <c r="BX1072" s="162"/>
      <c r="BY1072" s="166">
        <f>IF(PMKAFAAPAYER[[#This Row],[ ]]="Payé",PMKAFAAPAYER[[#This Row],[02.07.2025]],0)</f>
        <v>0</v>
      </c>
      <c r="BZ1072" s="161"/>
      <c r="CA1072" s="166">
        <f>IF(PMKAFAAPAYER[[#This Row],[ ]]="Payé",PMKAFAAPAYER[[#This Row],[09.07.2025]],0)</f>
        <v>0</v>
      </c>
      <c r="CB1072" s="161"/>
      <c r="CC1072" s="166">
        <f>IF(PMKAFAAPAYER[[#This Row],[ ]]="Payé",PMKAFAAPAYER[[#This Row],[16.07.2025]],0)</f>
        <v>0</v>
      </c>
      <c r="CD1072" s="161"/>
      <c r="CE1072" s="166">
        <f>IF(PMKAFAAPAYER[[#This Row],[ ]]="Payé",PMKAFAAPAYER[[#This Row],[23.07.2025]],0)</f>
        <v>0</v>
      </c>
      <c r="CF1072" s="161"/>
      <c r="CG1072" s="176">
        <f>IF(PMKAFAAPAYER[[#This Row],[ ]]="Payé",PMKAFAAPAYER[[#This Row],[30.07.2025]],0)</f>
        <v>0</v>
      </c>
      <c r="CH1072" s="17">
        <f t="shared" si="252"/>
        <v>0</v>
      </c>
      <c r="CI1072" s="162"/>
      <c r="CJ1072" s="166">
        <f>IF(PMKAFAAPAYER[[#This Row],[ ]]="Payé",PMKAFAAPAYER[[#This Row],[06.08.2025]],0)</f>
        <v>0</v>
      </c>
      <c r="CK1072" s="161"/>
      <c r="CL1072" s="166">
        <f>IF(PMKAFAAPAYER[[#This Row],[ ]]="Payé",PMKAFAAPAYER[[#This Row],[13.08.2025]],0)</f>
        <v>0</v>
      </c>
      <c r="CM1072" s="161"/>
      <c r="CN1072" s="166">
        <f>IF(PMKAFAAPAYER[[#This Row],[ ]]="Payé",PMKAFAAPAYER[[#This Row],[20.08.2025]],0)</f>
        <v>0</v>
      </c>
      <c r="CO1072" s="161"/>
      <c r="CP1072" s="176">
        <f>IF(PMKAFAAPAYER[[#This Row],[ ]]="Payé",PMKAFAAPAYER[[#This Row],[27.08.2025]],0)</f>
        <v>0</v>
      </c>
      <c r="CQ1072" s="18">
        <f t="shared" si="253"/>
        <v>0</v>
      </c>
      <c r="CR1072" s="162"/>
      <c r="CS1072" s="166">
        <f>IF(PMKAFAAPAYER[[#This Row],[ ]]="Payé",PMKAFAAPAYER[[#This Row],[03.09.2025]],0)</f>
        <v>0</v>
      </c>
      <c r="CT1072" s="161"/>
      <c r="CU1072" s="166">
        <f>IF(PMKAFAAPAYER[[#This Row],[ ]]="Payé",PMKAFAAPAYER[[#This Row],[10.09.2025]],0)</f>
        <v>0</v>
      </c>
      <c r="CV1072" s="161"/>
      <c r="CW1072" s="166">
        <f>IF(PMKAFAAPAYER[[#This Row],[ ]]="Payé",PMKAFAAPAYER[[#This Row],[17.09.2025]],0)</f>
        <v>0</v>
      </c>
      <c r="CX1072" s="161"/>
      <c r="CY1072" s="176">
        <f>IF(PMKAFAAPAYER[[#This Row],[ ]]="Payé",PMKAFAAPAYER[[#This Row],[24.09.2025]],0)</f>
        <v>0</v>
      </c>
      <c r="CZ1072" s="17">
        <f t="shared" si="254"/>
        <v>0</v>
      </c>
      <c r="DA1072" s="162"/>
      <c r="DB1072" s="166">
        <f>IF(PMKAFAAPAYER[[#This Row],[ ]]="Payé",PMKAFAAPAYER[[#This Row],[01.10.2025]],0)</f>
        <v>0</v>
      </c>
      <c r="DC1072" s="161"/>
      <c r="DD1072" s="166">
        <f>IF(PMKAFAAPAYER[[#This Row],[ ]]="Payé",PMKAFAAPAYER[[#This Row],[08.10.2025]],0)</f>
        <v>0</v>
      </c>
      <c r="DE1072" s="161"/>
      <c r="DF1072" s="166">
        <f>IF(PMKAFAAPAYER[[#This Row],[ ]]="Payé",PMKAFAAPAYER[[#This Row],[15.10.2025]],0)</f>
        <v>0</v>
      </c>
      <c r="DG1072" s="161"/>
      <c r="DH1072" s="166">
        <f>IF(PMKAFAAPAYER[[#This Row],[ ]]="Payé",PMKAFAAPAYER[[#This Row],[22.10.2025]],0)</f>
        <v>0</v>
      </c>
      <c r="DI1072" s="161"/>
      <c r="DJ1072" s="176">
        <f>IF(PMKAFAAPAYER[[#This Row],[ ]]="Payé",PMKAFAAPAYER[[#This Row],[29.10.2025]],0)</f>
        <v>0</v>
      </c>
      <c r="DK1072" s="18">
        <f t="shared" si="255"/>
        <v>0</v>
      </c>
      <c r="DL1072" s="162"/>
      <c r="DM1072" s="166">
        <f>IF(PMKAFAAPAYER[[#This Row],[ ]]="Payé",PMKAFAAPAYER[[#This Row],[05.11.2025]],0)</f>
        <v>0</v>
      </c>
      <c r="DN1072" s="161"/>
      <c r="DO1072" s="166">
        <f>IF(PMKAFAAPAYER[[#This Row],[ ]]="Payé",PMKAFAAPAYER[[#This Row],[12.11.2025]],0)</f>
        <v>0</v>
      </c>
      <c r="DP1072" s="161"/>
      <c r="DQ1072" s="166">
        <f>IF(PMKAFAAPAYER[[#This Row],[ ]]="Payé",PMKAFAAPAYER[[#This Row],[19.11.2025]],0)</f>
        <v>0</v>
      </c>
      <c r="DR1072" s="161"/>
      <c r="DS1072" s="176">
        <f>IF(PMKAFAAPAYER[[#This Row],[ ]]="Payé",PMKAFAAPAYER[[#This Row],[26.11.2025]],0)</f>
        <v>0</v>
      </c>
      <c r="DT1072" s="17">
        <f t="shared" si="256"/>
        <v>0</v>
      </c>
      <c r="DU1072" s="162"/>
      <c r="DV1072" s="166">
        <f>IF(PMKAFAAPAYER[[#This Row],[ ]]="Payé",PMKAFAAPAYER[[#This Row],[03.12.2025]],0)</f>
        <v>0</v>
      </c>
      <c r="DW1072" s="161"/>
      <c r="DX1072" s="166">
        <f>IF(PMKAFAAPAYER[[#This Row],[ ]]="Payé",PMKAFAAPAYER[[#This Row],[10.12.2025]],0)</f>
        <v>0</v>
      </c>
      <c r="DY1072" s="161"/>
      <c r="DZ1072" s="166">
        <f>IF(PMKAFAAPAYER[[#This Row],[ ]]="Payé",PMKAFAAPAYER[[#This Row],[17.12.2025]],0)</f>
        <v>0</v>
      </c>
      <c r="EA1072" s="161"/>
      <c r="EB1072" s="166">
        <f>IF(PMKAFAAPAYER[[#This Row],[ ]]="Payé",PMKAFAAPAYER[[#This Row],[24.12.2025]],0)</f>
        <v>0</v>
      </c>
      <c r="EC1072" s="161"/>
      <c r="ED1072" s="176">
        <f>IF(PMKAFAAPAYER[[#This Row],[ ]]="Payé",PMKAFAAPAYER[[#This Row],[31.12.2025]],0)</f>
        <v>0</v>
      </c>
      <c r="EE1072" s="18">
        <f t="shared" si="257"/>
        <v>0</v>
      </c>
      <c r="EF1072" s="11">
        <f t="shared" si="258"/>
        <v>0</v>
      </c>
      <c r="EG1072" s="16">
        <f>+PMKAFAAPAYER[[#This Row],[CHF]]-PMKAFAAPAYER[[#This Row],[T2025]]</f>
        <v>0</v>
      </c>
    </row>
    <row r="1073" spans="1:137" x14ac:dyDescent="0.3">
      <c r="A1073" s="9">
        <f t="shared" si="259"/>
        <v>1068</v>
      </c>
      <c r="B1073" s="250"/>
      <c r="C1073" s="251"/>
      <c r="D1073" s="252"/>
      <c r="E1073" s="253"/>
      <c r="F1073" s="265">
        <f t="shared" si="260"/>
        <v>0</v>
      </c>
      <c r="G1073" s="254"/>
      <c r="H1073" s="257"/>
      <c r="I1073" s="256"/>
      <c r="J1073" s="14"/>
      <c r="K1073" s="14"/>
      <c r="L1073" s="14"/>
      <c r="N1073" s="15"/>
      <c r="P1073" s="258"/>
      <c r="Q1073" s="259"/>
      <c r="R1073" s="260"/>
      <c r="S1073" s="166">
        <f>IF(PMKAFAAPAYER[[#This Row],[ ]]="Payé",PMKAFAAPAYER[[#This Row],[02.01.2025]],0)</f>
        <v>0</v>
      </c>
      <c r="T1073" s="234"/>
      <c r="U1073" s="166">
        <f>IF(PMKAFAAPAYER[[#This Row],[ ]]="Payé",PMKAFAAPAYER[[#This Row],[09.01.2025]],0)</f>
        <v>0</v>
      </c>
      <c r="V1073" s="234"/>
      <c r="W1073" s="166">
        <f>IF(PMKAFAAPAYER[[#This Row],[ ]]="Payé",PMKAFAAPAYER[[#This Row],[16.01.2025]],0)</f>
        <v>0</v>
      </c>
      <c r="X1073" s="234"/>
      <c r="Y1073" s="166">
        <f>IF(PMKAFAAPAYER[[#This Row],[ ]]="Payé",PMKAFAAPAYER[[#This Row],[23.01.2025]],0)</f>
        <v>0</v>
      </c>
      <c r="Z1073" s="234"/>
      <c r="AA1073" s="176">
        <f>IF(PMKAFAAPAYER[[#This Row],[ ]]="Payé",PMKAFAAPAYER[[#This Row],[30.01.2025]],0)</f>
        <v>0</v>
      </c>
      <c r="AB1073" s="32">
        <f t="shared" si="246"/>
        <v>0</v>
      </c>
      <c r="AC1073" s="234"/>
      <c r="AD1073" s="166">
        <f>IF(PMKAFAAPAYER[[#This Row],[ ]]="Payé",PMKAFAAPAYER[[#This Row],[06.02.2025]],0)</f>
        <v>0</v>
      </c>
      <c r="AE1073" s="234"/>
      <c r="AF1073" s="166">
        <f>IF(PMKAFAAPAYER[[#This Row],[ ]]="Payé",PMKAFAAPAYER[[#This Row],[13.02.2025]],0)</f>
        <v>0</v>
      </c>
      <c r="AG1073" s="234"/>
      <c r="AH1073" s="166">
        <f>IF(PMKAFAAPAYER[[#This Row],[ ]]="Payé",PMKAFAAPAYER[[#This Row],[20.02.2025]],0)</f>
        <v>0</v>
      </c>
      <c r="AI1073" s="234"/>
      <c r="AJ1073" s="176">
        <f>IF(PMKAFAAPAYER[[#This Row],[ ]]="Payé",PMKAFAAPAYER[[#This Row],[27.02.2025]],0)</f>
        <v>0</v>
      </c>
      <c r="AK1073" s="47">
        <f t="shared" si="247"/>
        <v>0</v>
      </c>
      <c r="AL1073" s="162"/>
      <c r="AM1073" s="166">
        <f>IF(PMKAFAAPAYER[[#This Row],[ ]]="Payé",PMKAFAAPAYER[[#This Row],[05.03.2025]],0)</f>
        <v>0</v>
      </c>
      <c r="AN1073" s="161"/>
      <c r="AO1073" s="166">
        <f>IF(PMKAFAAPAYER[[#This Row],[ ]]="Payé",PMKAFAAPAYER[[#This Row],[12.03.2025]],0)</f>
        <v>0</v>
      </c>
      <c r="AP1073" s="161"/>
      <c r="AQ1073" s="166">
        <f>IF(PMKAFAAPAYER[[#This Row],[ ]]="Payé",PMKAFAAPAYER[[#This Row],[19.03.2025]],0)</f>
        <v>0</v>
      </c>
      <c r="AR1073" s="161"/>
      <c r="AS1073" s="176">
        <f>IF(PMKAFAAPAYER[[#This Row],[ ]]="Payé",PMKAFAAPAYER[[#This Row],[26.03.2025]],0)</f>
        <v>0</v>
      </c>
      <c r="AT1073" s="17">
        <f t="shared" si="248"/>
        <v>0</v>
      </c>
      <c r="AU1073" s="162"/>
      <c r="AV1073" s="166">
        <f>IF(PMKAFAAPAYER[[#This Row],[ ]]="Payé",PMKAFAAPAYER[[#This Row],[02.04.2025]],0)</f>
        <v>0</v>
      </c>
      <c r="AW1073" s="161"/>
      <c r="AX1073" s="166">
        <f>IF(PMKAFAAPAYER[[#This Row],[ ]]="Payé",PMKAFAAPAYER[[#This Row],[09.04.2025]],0)</f>
        <v>0</v>
      </c>
      <c r="AY1073" s="161"/>
      <c r="AZ1073" s="166">
        <f>IF(PMKAFAAPAYER[[#This Row],[ ]]="Payé",PMKAFAAPAYER[[#This Row],[16.04.2025]],0)</f>
        <v>0</v>
      </c>
      <c r="BA1073" s="161"/>
      <c r="BB1073" s="166">
        <f>IF(PMKAFAAPAYER[[#This Row],[ ]]="Payé",PMKAFAAPAYER[[#This Row],[23.04.2025]],0)</f>
        <v>0</v>
      </c>
      <c r="BC1073" s="161"/>
      <c r="BD1073" s="176">
        <f>IF(PMKAFAAPAYER[[#This Row],[ ]]="Payé",PMKAFAAPAYER[[#This Row],[30.04.2025]],0)</f>
        <v>0</v>
      </c>
      <c r="BE1073" s="18">
        <f t="shared" si="249"/>
        <v>0</v>
      </c>
      <c r="BF1073" s="162"/>
      <c r="BG1073" s="166">
        <f>IF(PMKAFAAPAYER[[#This Row],[ ]]="Payé",PMKAFAAPAYER[[#This Row],[07.05.2025]],0)</f>
        <v>0</v>
      </c>
      <c r="BH1073" s="161"/>
      <c r="BI1073" s="166">
        <f>IF(PMKAFAAPAYER[[#This Row],[ ]]="Payé",PMKAFAAPAYER[[#This Row],[14.05.2025]],0)</f>
        <v>0</v>
      </c>
      <c r="BJ1073" s="161"/>
      <c r="BK1073" s="166">
        <f>IF(PMKAFAAPAYER[[#This Row],[ ]]="Payé",PMKAFAAPAYER[[#This Row],[21.05.2025]],0)</f>
        <v>0</v>
      </c>
      <c r="BL1073" s="161"/>
      <c r="BM1073" s="176">
        <f>IF(PMKAFAAPAYER[[#This Row],[ ]]="Payé",PMKAFAAPAYER[[#This Row],[28.05.2025]],0)</f>
        <v>0</v>
      </c>
      <c r="BN1073" s="17">
        <f t="shared" si="250"/>
        <v>0</v>
      </c>
      <c r="BO1073" s="162"/>
      <c r="BP1073" s="166">
        <f>IF(PMKAFAAPAYER[[#This Row],[ ]]="Payé",PMKAFAAPAYER[[#This Row],[04.06.2025]],0)</f>
        <v>0</v>
      </c>
      <c r="BQ1073" s="161"/>
      <c r="BR1073" s="166">
        <f>IF(PMKAFAAPAYER[[#This Row],[ ]]="Payé",PMKAFAAPAYER[[#This Row],[11.06.2025]],0)</f>
        <v>0</v>
      </c>
      <c r="BS1073" s="161"/>
      <c r="BT1073" s="166">
        <f>IF(PMKAFAAPAYER[[#This Row],[ ]]="Payé",PMKAFAAPAYER[[#This Row],[18.06.2025]],0)</f>
        <v>0</v>
      </c>
      <c r="BU1073" s="161"/>
      <c r="BV1073" s="176">
        <f>IF(PMKAFAAPAYER[[#This Row],[ ]]="Payé",PMKAFAAPAYER[[#This Row],[25.06.2025]],0)</f>
        <v>0</v>
      </c>
      <c r="BW1073" s="18">
        <f t="shared" si="251"/>
        <v>0</v>
      </c>
      <c r="BX1073" s="162"/>
      <c r="BY1073" s="166">
        <f>IF(PMKAFAAPAYER[[#This Row],[ ]]="Payé",PMKAFAAPAYER[[#This Row],[02.07.2025]],0)</f>
        <v>0</v>
      </c>
      <c r="BZ1073" s="161"/>
      <c r="CA1073" s="166">
        <f>IF(PMKAFAAPAYER[[#This Row],[ ]]="Payé",PMKAFAAPAYER[[#This Row],[09.07.2025]],0)</f>
        <v>0</v>
      </c>
      <c r="CB1073" s="161"/>
      <c r="CC1073" s="166">
        <f>IF(PMKAFAAPAYER[[#This Row],[ ]]="Payé",PMKAFAAPAYER[[#This Row],[16.07.2025]],0)</f>
        <v>0</v>
      </c>
      <c r="CD1073" s="161"/>
      <c r="CE1073" s="166">
        <f>IF(PMKAFAAPAYER[[#This Row],[ ]]="Payé",PMKAFAAPAYER[[#This Row],[23.07.2025]],0)</f>
        <v>0</v>
      </c>
      <c r="CF1073" s="161"/>
      <c r="CG1073" s="176">
        <f>IF(PMKAFAAPAYER[[#This Row],[ ]]="Payé",PMKAFAAPAYER[[#This Row],[30.07.2025]],0)</f>
        <v>0</v>
      </c>
      <c r="CH1073" s="17">
        <f t="shared" si="252"/>
        <v>0</v>
      </c>
      <c r="CI1073" s="162"/>
      <c r="CJ1073" s="166">
        <f>IF(PMKAFAAPAYER[[#This Row],[ ]]="Payé",PMKAFAAPAYER[[#This Row],[06.08.2025]],0)</f>
        <v>0</v>
      </c>
      <c r="CK1073" s="161"/>
      <c r="CL1073" s="166">
        <f>IF(PMKAFAAPAYER[[#This Row],[ ]]="Payé",PMKAFAAPAYER[[#This Row],[13.08.2025]],0)</f>
        <v>0</v>
      </c>
      <c r="CM1073" s="161"/>
      <c r="CN1073" s="166">
        <f>IF(PMKAFAAPAYER[[#This Row],[ ]]="Payé",PMKAFAAPAYER[[#This Row],[20.08.2025]],0)</f>
        <v>0</v>
      </c>
      <c r="CO1073" s="161"/>
      <c r="CP1073" s="176">
        <f>IF(PMKAFAAPAYER[[#This Row],[ ]]="Payé",PMKAFAAPAYER[[#This Row],[27.08.2025]],0)</f>
        <v>0</v>
      </c>
      <c r="CQ1073" s="18">
        <f t="shared" si="253"/>
        <v>0</v>
      </c>
      <c r="CR1073" s="162"/>
      <c r="CS1073" s="166">
        <f>IF(PMKAFAAPAYER[[#This Row],[ ]]="Payé",PMKAFAAPAYER[[#This Row],[03.09.2025]],0)</f>
        <v>0</v>
      </c>
      <c r="CT1073" s="161"/>
      <c r="CU1073" s="166">
        <f>IF(PMKAFAAPAYER[[#This Row],[ ]]="Payé",PMKAFAAPAYER[[#This Row],[10.09.2025]],0)</f>
        <v>0</v>
      </c>
      <c r="CV1073" s="161"/>
      <c r="CW1073" s="166">
        <f>IF(PMKAFAAPAYER[[#This Row],[ ]]="Payé",PMKAFAAPAYER[[#This Row],[17.09.2025]],0)</f>
        <v>0</v>
      </c>
      <c r="CX1073" s="161"/>
      <c r="CY1073" s="176">
        <f>IF(PMKAFAAPAYER[[#This Row],[ ]]="Payé",PMKAFAAPAYER[[#This Row],[24.09.2025]],0)</f>
        <v>0</v>
      </c>
      <c r="CZ1073" s="17">
        <f t="shared" si="254"/>
        <v>0</v>
      </c>
      <c r="DA1073" s="162"/>
      <c r="DB1073" s="166">
        <f>IF(PMKAFAAPAYER[[#This Row],[ ]]="Payé",PMKAFAAPAYER[[#This Row],[01.10.2025]],0)</f>
        <v>0</v>
      </c>
      <c r="DC1073" s="161"/>
      <c r="DD1073" s="166">
        <f>IF(PMKAFAAPAYER[[#This Row],[ ]]="Payé",PMKAFAAPAYER[[#This Row],[08.10.2025]],0)</f>
        <v>0</v>
      </c>
      <c r="DE1073" s="161"/>
      <c r="DF1073" s="166">
        <f>IF(PMKAFAAPAYER[[#This Row],[ ]]="Payé",PMKAFAAPAYER[[#This Row],[15.10.2025]],0)</f>
        <v>0</v>
      </c>
      <c r="DG1073" s="161"/>
      <c r="DH1073" s="166">
        <f>IF(PMKAFAAPAYER[[#This Row],[ ]]="Payé",PMKAFAAPAYER[[#This Row],[22.10.2025]],0)</f>
        <v>0</v>
      </c>
      <c r="DI1073" s="161"/>
      <c r="DJ1073" s="176">
        <f>IF(PMKAFAAPAYER[[#This Row],[ ]]="Payé",PMKAFAAPAYER[[#This Row],[29.10.2025]],0)</f>
        <v>0</v>
      </c>
      <c r="DK1073" s="18">
        <f t="shared" si="255"/>
        <v>0</v>
      </c>
      <c r="DL1073" s="162"/>
      <c r="DM1073" s="166">
        <f>IF(PMKAFAAPAYER[[#This Row],[ ]]="Payé",PMKAFAAPAYER[[#This Row],[05.11.2025]],0)</f>
        <v>0</v>
      </c>
      <c r="DN1073" s="161"/>
      <c r="DO1073" s="166">
        <f>IF(PMKAFAAPAYER[[#This Row],[ ]]="Payé",PMKAFAAPAYER[[#This Row],[12.11.2025]],0)</f>
        <v>0</v>
      </c>
      <c r="DP1073" s="161"/>
      <c r="DQ1073" s="166">
        <f>IF(PMKAFAAPAYER[[#This Row],[ ]]="Payé",PMKAFAAPAYER[[#This Row],[19.11.2025]],0)</f>
        <v>0</v>
      </c>
      <c r="DR1073" s="161"/>
      <c r="DS1073" s="176">
        <f>IF(PMKAFAAPAYER[[#This Row],[ ]]="Payé",PMKAFAAPAYER[[#This Row],[26.11.2025]],0)</f>
        <v>0</v>
      </c>
      <c r="DT1073" s="17">
        <f t="shared" si="256"/>
        <v>0</v>
      </c>
      <c r="DU1073" s="162"/>
      <c r="DV1073" s="166">
        <f>IF(PMKAFAAPAYER[[#This Row],[ ]]="Payé",PMKAFAAPAYER[[#This Row],[03.12.2025]],0)</f>
        <v>0</v>
      </c>
      <c r="DW1073" s="161"/>
      <c r="DX1073" s="166">
        <f>IF(PMKAFAAPAYER[[#This Row],[ ]]="Payé",PMKAFAAPAYER[[#This Row],[10.12.2025]],0)</f>
        <v>0</v>
      </c>
      <c r="DY1073" s="161"/>
      <c r="DZ1073" s="166">
        <f>IF(PMKAFAAPAYER[[#This Row],[ ]]="Payé",PMKAFAAPAYER[[#This Row],[17.12.2025]],0)</f>
        <v>0</v>
      </c>
      <c r="EA1073" s="161"/>
      <c r="EB1073" s="166">
        <f>IF(PMKAFAAPAYER[[#This Row],[ ]]="Payé",PMKAFAAPAYER[[#This Row],[24.12.2025]],0)</f>
        <v>0</v>
      </c>
      <c r="EC1073" s="161"/>
      <c r="ED1073" s="176">
        <f>IF(PMKAFAAPAYER[[#This Row],[ ]]="Payé",PMKAFAAPAYER[[#This Row],[31.12.2025]],0)</f>
        <v>0</v>
      </c>
      <c r="EE1073" s="18">
        <f t="shared" si="257"/>
        <v>0</v>
      </c>
      <c r="EF1073" s="11">
        <f t="shared" si="258"/>
        <v>0</v>
      </c>
      <c r="EG1073" s="16">
        <f>+PMKAFAAPAYER[[#This Row],[CHF]]-PMKAFAAPAYER[[#This Row],[T2025]]</f>
        <v>0</v>
      </c>
    </row>
    <row r="1074" spans="1:137" x14ac:dyDescent="0.3">
      <c r="A1074" s="9">
        <f t="shared" si="259"/>
        <v>1069</v>
      </c>
      <c r="B1074" s="250"/>
      <c r="C1074" s="251"/>
      <c r="D1074" s="252"/>
      <c r="E1074" s="253"/>
      <c r="F1074" s="265">
        <f t="shared" si="260"/>
        <v>0</v>
      </c>
      <c r="G1074" s="254"/>
      <c r="H1074" s="257"/>
      <c r="I1074" s="256"/>
      <c r="J1074" s="14"/>
      <c r="K1074" s="14"/>
      <c r="L1074" s="14"/>
      <c r="N1074" s="15"/>
      <c r="P1074" s="258"/>
      <c r="Q1074" s="259"/>
      <c r="R1074" s="260"/>
      <c r="S1074" s="166">
        <f>IF(PMKAFAAPAYER[[#This Row],[ ]]="Payé",PMKAFAAPAYER[[#This Row],[02.01.2025]],0)</f>
        <v>0</v>
      </c>
      <c r="T1074" s="234"/>
      <c r="U1074" s="166">
        <f>IF(PMKAFAAPAYER[[#This Row],[ ]]="Payé",PMKAFAAPAYER[[#This Row],[09.01.2025]],0)</f>
        <v>0</v>
      </c>
      <c r="V1074" s="234"/>
      <c r="W1074" s="166">
        <f>IF(PMKAFAAPAYER[[#This Row],[ ]]="Payé",PMKAFAAPAYER[[#This Row],[16.01.2025]],0)</f>
        <v>0</v>
      </c>
      <c r="X1074" s="234"/>
      <c r="Y1074" s="166">
        <f>IF(PMKAFAAPAYER[[#This Row],[ ]]="Payé",PMKAFAAPAYER[[#This Row],[23.01.2025]],0)</f>
        <v>0</v>
      </c>
      <c r="Z1074" s="234"/>
      <c r="AA1074" s="176">
        <f>IF(PMKAFAAPAYER[[#This Row],[ ]]="Payé",PMKAFAAPAYER[[#This Row],[30.01.2025]],0)</f>
        <v>0</v>
      </c>
      <c r="AB1074" s="32">
        <f t="shared" si="246"/>
        <v>0</v>
      </c>
      <c r="AC1074" s="234"/>
      <c r="AD1074" s="166">
        <f>IF(PMKAFAAPAYER[[#This Row],[ ]]="Payé",PMKAFAAPAYER[[#This Row],[06.02.2025]],0)</f>
        <v>0</v>
      </c>
      <c r="AE1074" s="234"/>
      <c r="AF1074" s="166">
        <f>IF(PMKAFAAPAYER[[#This Row],[ ]]="Payé",PMKAFAAPAYER[[#This Row],[13.02.2025]],0)</f>
        <v>0</v>
      </c>
      <c r="AG1074" s="234"/>
      <c r="AH1074" s="166">
        <f>IF(PMKAFAAPAYER[[#This Row],[ ]]="Payé",PMKAFAAPAYER[[#This Row],[20.02.2025]],0)</f>
        <v>0</v>
      </c>
      <c r="AI1074" s="234"/>
      <c r="AJ1074" s="176">
        <f>IF(PMKAFAAPAYER[[#This Row],[ ]]="Payé",PMKAFAAPAYER[[#This Row],[27.02.2025]],0)</f>
        <v>0</v>
      </c>
      <c r="AK1074" s="47">
        <f t="shared" si="247"/>
        <v>0</v>
      </c>
      <c r="AL1074" s="162"/>
      <c r="AM1074" s="166">
        <f>IF(PMKAFAAPAYER[[#This Row],[ ]]="Payé",PMKAFAAPAYER[[#This Row],[05.03.2025]],0)</f>
        <v>0</v>
      </c>
      <c r="AN1074" s="161"/>
      <c r="AO1074" s="166">
        <f>IF(PMKAFAAPAYER[[#This Row],[ ]]="Payé",PMKAFAAPAYER[[#This Row],[12.03.2025]],0)</f>
        <v>0</v>
      </c>
      <c r="AP1074" s="161"/>
      <c r="AQ1074" s="166">
        <f>IF(PMKAFAAPAYER[[#This Row],[ ]]="Payé",PMKAFAAPAYER[[#This Row],[19.03.2025]],0)</f>
        <v>0</v>
      </c>
      <c r="AR1074" s="161"/>
      <c r="AS1074" s="176">
        <f>IF(PMKAFAAPAYER[[#This Row],[ ]]="Payé",PMKAFAAPAYER[[#This Row],[26.03.2025]],0)</f>
        <v>0</v>
      </c>
      <c r="AT1074" s="17">
        <f t="shared" si="248"/>
        <v>0</v>
      </c>
      <c r="AU1074" s="162"/>
      <c r="AV1074" s="166">
        <f>IF(PMKAFAAPAYER[[#This Row],[ ]]="Payé",PMKAFAAPAYER[[#This Row],[02.04.2025]],0)</f>
        <v>0</v>
      </c>
      <c r="AW1074" s="161"/>
      <c r="AX1074" s="166">
        <f>IF(PMKAFAAPAYER[[#This Row],[ ]]="Payé",PMKAFAAPAYER[[#This Row],[09.04.2025]],0)</f>
        <v>0</v>
      </c>
      <c r="AY1074" s="161"/>
      <c r="AZ1074" s="166">
        <f>IF(PMKAFAAPAYER[[#This Row],[ ]]="Payé",PMKAFAAPAYER[[#This Row],[16.04.2025]],0)</f>
        <v>0</v>
      </c>
      <c r="BA1074" s="161"/>
      <c r="BB1074" s="166">
        <f>IF(PMKAFAAPAYER[[#This Row],[ ]]="Payé",PMKAFAAPAYER[[#This Row],[23.04.2025]],0)</f>
        <v>0</v>
      </c>
      <c r="BC1074" s="161"/>
      <c r="BD1074" s="176">
        <f>IF(PMKAFAAPAYER[[#This Row],[ ]]="Payé",PMKAFAAPAYER[[#This Row],[30.04.2025]],0)</f>
        <v>0</v>
      </c>
      <c r="BE1074" s="18">
        <f t="shared" si="249"/>
        <v>0</v>
      </c>
      <c r="BF1074" s="162"/>
      <c r="BG1074" s="166">
        <f>IF(PMKAFAAPAYER[[#This Row],[ ]]="Payé",PMKAFAAPAYER[[#This Row],[07.05.2025]],0)</f>
        <v>0</v>
      </c>
      <c r="BH1074" s="161"/>
      <c r="BI1074" s="166">
        <f>IF(PMKAFAAPAYER[[#This Row],[ ]]="Payé",PMKAFAAPAYER[[#This Row],[14.05.2025]],0)</f>
        <v>0</v>
      </c>
      <c r="BJ1074" s="161"/>
      <c r="BK1074" s="166">
        <f>IF(PMKAFAAPAYER[[#This Row],[ ]]="Payé",PMKAFAAPAYER[[#This Row],[21.05.2025]],0)</f>
        <v>0</v>
      </c>
      <c r="BL1074" s="161"/>
      <c r="BM1074" s="176">
        <f>IF(PMKAFAAPAYER[[#This Row],[ ]]="Payé",PMKAFAAPAYER[[#This Row],[28.05.2025]],0)</f>
        <v>0</v>
      </c>
      <c r="BN1074" s="17">
        <f t="shared" si="250"/>
        <v>0</v>
      </c>
      <c r="BO1074" s="162"/>
      <c r="BP1074" s="166">
        <f>IF(PMKAFAAPAYER[[#This Row],[ ]]="Payé",PMKAFAAPAYER[[#This Row],[04.06.2025]],0)</f>
        <v>0</v>
      </c>
      <c r="BQ1074" s="161"/>
      <c r="BR1074" s="166">
        <f>IF(PMKAFAAPAYER[[#This Row],[ ]]="Payé",PMKAFAAPAYER[[#This Row],[11.06.2025]],0)</f>
        <v>0</v>
      </c>
      <c r="BS1074" s="161"/>
      <c r="BT1074" s="166">
        <f>IF(PMKAFAAPAYER[[#This Row],[ ]]="Payé",PMKAFAAPAYER[[#This Row],[18.06.2025]],0)</f>
        <v>0</v>
      </c>
      <c r="BU1074" s="161"/>
      <c r="BV1074" s="176">
        <f>IF(PMKAFAAPAYER[[#This Row],[ ]]="Payé",PMKAFAAPAYER[[#This Row],[25.06.2025]],0)</f>
        <v>0</v>
      </c>
      <c r="BW1074" s="18">
        <f t="shared" si="251"/>
        <v>0</v>
      </c>
      <c r="BX1074" s="162"/>
      <c r="BY1074" s="166">
        <f>IF(PMKAFAAPAYER[[#This Row],[ ]]="Payé",PMKAFAAPAYER[[#This Row],[02.07.2025]],0)</f>
        <v>0</v>
      </c>
      <c r="BZ1074" s="161"/>
      <c r="CA1074" s="166">
        <f>IF(PMKAFAAPAYER[[#This Row],[ ]]="Payé",PMKAFAAPAYER[[#This Row],[09.07.2025]],0)</f>
        <v>0</v>
      </c>
      <c r="CB1074" s="161"/>
      <c r="CC1074" s="166">
        <f>IF(PMKAFAAPAYER[[#This Row],[ ]]="Payé",PMKAFAAPAYER[[#This Row],[16.07.2025]],0)</f>
        <v>0</v>
      </c>
      <c r="CD1074" s="161"/>
      <c r="CE1074" s="166">
        <f>IF(PMKAFAAPAYER[[#This Row],[ ]]="Payé",PMKAFAAPAYER[[#This Row],[23.07.2025]],0)</f>
        <v>0</v>
      </c>
      <c r="CF1074" s="161"/>
      <c r="CG1074" s="176">
        <f>IF(PMKAFAAPAYER[[#This Row],[ ]]="Payé",PMKAFAAPAYER[[#This Row],[30.07.2025]],0)</f>
        <v>0</v>
      </c>
      <c r="CH1074" s="17">
        <f t="shared" si="252"/>
        <v>0</v>
      </c>
      <c r="CI1074" s="162"/>
      <c r="CJ1074" s="166">
        <f>IF(PMKAFAAPAYER[[#This Row],[ ]]="Payé",PMKAFAAPAYER[[#This Row],[06.08.2025]],0)</f>
        <v>0</v>
      </c>
      <c r="CK1074" s="161"/>
      <c r="CL1074" s="166">
        <f>IF(PMKAFAAPAYER[[#This Row],[ ]]="Payé",PMKAFAAPAYER[[#This Row],[13.08.2025]],0)</f>
        <v>0</v>
      </c>
      <c r="CM1074" s="161"/>
      <c r="CN1074" s="166">
        <f>IF(PMKAFAAPAYER[[#This Row],[ ]]="Payé",PMKAFAAPAYER[[#This Row],[20.08.2025]],0)</f>
        <v>0</v>
      </c>
      <c r="CO1074" s="161"/>
      <c r="CP1074" s="176">
        <f>IF(PMKAFAAPAYER[[#This Row],[ ]]="Payé",PMKAFAAPAYER[[#This Row],[27.08.2025]],0)</f>
        <v>0</v>
      </c>
      <c r="CQ1074" s="18">
        <f t="shared" si="253"/>
        <v>0</v>
      </c>
      <c r="CR1074" s="162"/>
      <c r="CS1074" s="166">
        <f>IF(PMKAFAAPAYER[[#This Row],[ ]]="Payé",PMKAFAAPAYER[[#This Row],[03.09.2025]],0)</f>
        <v>0</v>
      </c>
      <c r="CT1074" s="161"/>
      <c r="CU1074" s="166">
        <f>IF(PMKAFAAPAYER[[#This Row],[ ]]="Payé",PMKAFAAPAYER[[#This Row],[10.09.2025]],0)</f>
        <v>0</v>
      </c>
      <c r="CV1074" s="161"/>
      <c r="CW1074" s="166">
        <f>IF(PMKAFAAPAYER[[#This Row],[ ]]="Payé",PMKAFAAPAYER[[#This Row],[17.09.2025]],0)</f>
        <v>0</v>
      </c>
      <c r="CX1074" s="161"/>
      <c r="CY1074" s="176">
        <f>IF(PMKAFAAPAYER[[#This Row],[ ]]="Payé",PMKAFAAPAYER[[#This Row],[24.09.2025]],0)</f>
        <v>0</v>
      </c>
      <c r="CZ1074" s="17">
        <f t="shared" si="254"/>
        <v>0</v>
      </c>
      <c r="DA1074" s="162"/>
      <c r="DB1074" s="166">
        <f>IF(PMKAFAAPAYER[[#This Row],[ ]]="Payé",PMKAFAAPAYER[[#This Row],[01.10.2025]],0)</f>
        <v>0</v>
      </c>
      <c r="DC1074" s="161"/>
      <c r="DD1074" s="166">
        <f>IF(PMKAFAAPAYER[[#This Row],[ ]]="Payé",PMKAFAAPAYER[[#This Row],[08.10.2025]],0)</f>
        <v>0</v>
      </c>
      <c r="DE1074" s="161"/>
      <c r="DF1074" s="166">
        <f>IF(PMKAFAAPAYER[[#This Row],[ ]]="Payé",PMKAFAAPAYER[[#This Row],[15.10.2025]],0)</f>
        <v>0</v>
      </c>
      <c r="DG1074" s="161"/>
      <c r="DH1074" s="166">
        <f>IF(PMKAFAAPAYER[[#This Row],[ ]]="Payé",PMKAFAAPAYER[[#This Row],[22.10.2025]],0)</f>
        <v>0</v>
      </c>
      <c r="DI1074" s="161"/>
      <c r="DJ1074" s="176">
        <f>IF(PMKAFAAPAYER[[#This Row],[ ]]="Payé",PMKAFAAPAYER[[#This Row],[29.10.2025]],0)</f>
        <v>0</v>
      </c>
      <c r="DK1074" s="18">
        <f t="shared" si="255"/>
        <v>0</v>
      </c>
      <c r="DL1074" s="162"/>
      <c r="DM1074" s="166">
        <f>IF(PMKAFAAPAYER[[#This Row],[ ]]="Payé",PMKAFAAPAYER[[#This Row],[05.11.2025]],0)</f>
        <v>0</v>
      </c>
      <c r="DN1074" s="161"/>
      <c r="DO1074" s="166">
        <f>IF(PMKAFAAPAYER[[#This Row],[ ]]="Payé",PMKAFAAPAYER[[#This Row],[12.11.2025]],0)</f>
        <v>0</v>
      </c>
      <c r="DP1074" s="161"/>
      <c r="DQ1074" s="166">
        <f>IF(PMKAFAAPAYER[[#This Row],[ ]]="Payé",PMKAFAAPAYER[[#This Row],[19.11.2025]],0)</f>
        <v>0</v>
      </c>
      <c r="DR1074" s="161"/>
      <c r="DS1074" s="176">
        <f>IF(PMKAFAAPAYER[[#This Row],[ ]]="Payé",PMKAFAAPAYER[[#This Row],[26.11.2025]],0)</f>
        <v>0</v>
      </c>
      <c r="DT1074" s="17">
        <f t="shared" si="256"/>
        <v>0</v>
      </c>
      <c r="DU1074" s="162"/>
      <c r="DV1074" s="166">
        <f>IF(PMKAFAAPAYER[[#This Row],[ ]]="Payé",PMKAFAAPAYER[[#This Row],[03.12.2025]],0)</f>
        <v>0</v>
      </c>
      <c r="DW1074" s="161"/>
      <c r="DX1074" s="166">
        <f>IF(PMKAFAAPAYER[[#This Row],[ ]]="Payé",PMKAFAAPAYER[[#This Row],[10.12.2025]],0)</f>
        <v>0</v>
      </c>
      <c r="DY1074" s="161"/>
      <c r="DZ1074" s="166">
        <f>IF(PMKAFAAPAYER[[#This Row],[ ]]="Payé",PMKAFAAPAYER[[#This Row],[17.12.2025]],0)</f>
        <v>0</v>
      </c>
      <c r="EA1074" s="161"/>
      <c r="EB1074" s="166">
        <f>IF(PMKAFAAPAYER[[#This Row],[ ]]="Payé",PMKAFAAPAYER[[#This Row],[24.12.2025]],0)</f>
        <v>0</v>
      </c>
      <c r="EC1074" s="161"/>
      <c r="ED1074" s="176">
        <f>IF(PMKAFAAPAYER[[#This Row],[ ]]="Payé",PMKAFAAPAYER[[#This Row],[31.12.2025]],0)</f>
        <v>0</v>
      </c>
      <c r="EE1074" s="18">
        <f t="shared" si="257"/>
        <v>0</v>
      </c>
      <c r="EF1074" s="11">
        <f t="shared" si="258"/>
        <v>0</v>
      </c>
      <c r="EG1074" s="16">
        <f>+PMKAFAAPAYER[[#This Row],[CHF]]-PMKAFAAPAYER[[#This Row],[T2025]]</f>
        <v>0</v>
      </c>
    </row>
    <row r="1075" spans="1:137" x14ac:dyDescent="0.3">
      <c r="A1075" s="9">
        <f t="shared" si="259"/>
        <v>1070</v>
      </c>
      <c r="B1075" s="250"/>
      <c r="C1075" s="251"/>
      <c r="D1075" s="252"/>
      <c r="E1075" s="253"/>
      <c r="F1075" s="265">
        <f t="shared" si="260"/>
        <v>0</v>
      </c>
      <c r="G1075" s="254"/>
      <c r="H1075" s="257"/>
      <c r="I1075" s="256"/>
      <c r="J1075" s="14"/>
      <c r="K1075" s="14"/>
      <c r="L1075" s="14"/>
      <c r="N1075" s="15"/>
      <c r="P1075" s="258"/>
      <c r="Q1075" s="259"/>
      <c r="R1075" s="260"/>
      <c r="S1075" s="166">
        <f>IF(PMKAFAAPAYER[[#This Row],[ ]]="Payé",PMKAFAAPAYER[[#This Row],[02.01.2025]],0)</f>
        <v>0</v>
      </c>
      <c r="T1075" s="234"/>
      <c r="U1075" s="166">
        <f>IF(PMKAFAAPAYER[[#This Row],[ ]]="Payé",PMKAFAAPAYER[[#This Row],[09.01.2025]],0)</f>
        <v>0</v>
      </c>
      <c r="V1075" s="234"/>
      <c r="W1075" s="166">
        <f>IF(PMKAFAAPAYER[[#This Row],[ ]]="Payé",PMKAFAAPAYER[[#This Row],[16.01.2025]],0)</f>
        <v>0</v>
      </c>
      <c r="X1075" s="234"/>
      <c r="Y1075" s="166">
        <f>IF(PMKAFAAPAYER[[#This Row],[ ]]="Payé",PMKAFAAPAYER[[#This Row],[23.01.2025]],0)</f>
        <v>0</v>
      </c>
      <c r="Z1075" s="234"/>
      <c r="AA1075" s="176">
        <f>IF(PMKAFAAPAYER[[#This Row],[ ]]="Payé",PMKAFAAPAYER[[#This Row],[30.01.2025]],0)</f>
        <v>0</v>
      </c>
      <c r="AB1075" s="32">
        <f t="shared" si="246"/>
        <v>0</v>
      </c>
      <c r="AC1075" s="234"/>
      <c r="AD1075" s="166">
        <f>IF(PMKAFAAPAYER[[#This Row],[ ]]="Payé",PMKAFAAPAYER[[#This Row],[06.02.2025]],0)</f>
        <v>0</v>
      </c>
      <c r="AE1075" s="234"/>
      <c r="AF1075" s="166">
        <f>IF(PMKAFAAPAYER[[#This Row],[ ]]="Payé",PMKAFAAPAYER[[#This Row],[13.02.2025]],0)</f>
        <v>0</v>
      </c>
      <c r="AG1075" s="234"/>
      <c r="AH1075" s="166">
        <f>IF(PMKAFAAPAYER[[#This Row],[ ]]="Payé",PMKAFAAPAYER[[#This Row],[20.02.2025]],0)</f>
        <v>0</v>
      </c>
      <c r="AI1075" s="234"/>
      <c r="AJ1075" s="176">
        <f>IF(PMKAFAAPAYER[[#This Row],[ ]]="Payé",PMKAFAAPAYER[[#This Row],[27.02.2025]],0)</f>
        <v>0</v>
      </c>
      <c r="AK1075" s="47">
        <f t="shared" si="247"/>
        <v>0</v>
      </c>
      <c r="AL1075" s="162"/>
      <c r="AM1075" s="166">
        <f>IF(PMKAFAAPAYER[[#This Row],[ ]]="Payé",PMKAFAAPAYER[[#This Row],[05.03.2025]],0)</f>
        <v>0</v>
      </c>
      <c r="AN1075" s="161"/>
      <c r="AO1075" s="166">
        <f>IF(PMKAFAAPAYER[[#This Row],[ ]]="Payé",PMKAFAAPAYER[[#This Row],[12.03.2025]],0)</f>
        <v>0</v>
      </c>
      <c r="AP1075" s="161"/>
      <c r="AQ1075" s="166">
        <f>IF(PMKAFAAPAYER[[#This Row],[ ]]="Payé",PMKAFAAPAYER[[#This Row],[19.03.2025]],0)</f>
        <v>0</v>
      </c>
      <c r="AR1075" s="161"/>
      <c r="AS1075" s="176">
        <f>IF(PMKAFAAPAYER[[#This Row],[ ]]="Payé",PMKAFAAPAYER[[#This Row],[26.03.2025]],0)</f>
        <v>0</v>
      </c>
      <c r="AT1075" s="17">
        <f t="shared" si="248"/>
        <v>0</v>
      </c>
      <c r="AU1075" s="162"/>
      <c r="AV1075" s="166">
        <f>IF(PMKAFAAPAYER[[#This Row],[ ]]="Payé",PMKAFAAPAYER[[#This Row],[02.04.2025]],0)</f>
        <v>0</v>
      </c>
      <c r="AW1075" s="161"/>
      <c r="AX1075" s="166">
        <f>IF(PMKAFAAPAYER[[#This Row],[ ]]="Payé",PMKAFAAPAYER[[#This Row],[09.04.2025]],0)</f>
        <v>0</v>
      </c>
      <c r="AY1075" s="161"/>
      <c r="AZ1075" s="166">
        <f>IF(PMKAFAAPAYER[[#This Row],[ ]]="Payé",PMKAFAAPAYER[[#This Row],[16.04.2025]],0)</f>
        <v>0</v>
      </c>
      <c r="BA1075" s="161"/>
      <c r="BB1075" s="166">
        <f>IF(PMKAFAAPAYER[[#This Row],[ ]]="Payé",PMKAFAAPAYER[[#This Row],[23.04.2025]],0)</f>
        <v>0</v>
      </c>
      <c r="BC1075" s="161"/>
      <c r="BD1075" s="176">
        <f>IF(PMKAFAAPAYER[[#This Row],[ ]]="Payé",PMKAFAAPAYER[[#This Row],[30.04.2025]],0)</f>
        <v>0</v>
      </c>
      <c r="BE1075" s="18">
        <f t="shared" si="249"/>
        <v>0</v>
      </c>
      <c r="BF1075" s="162"/>
      <c r="BG1075" s="166">
        <f>IF(PMKAFAAPAYER[[#This Row],[ ]]="Payé",PMKAFAAPAYER[[#This Row],[07.05.2025]],0)</f>
        <v>0</v>
      </c>
      <c r="BH1075" s="161"/>
      <c r="BI1075" s="166">
        <f>IF(PMKAFAAPAYER[[#This Row],[ ]]="Payé",PMKAFAAPAYER[[#This Row],[14.05.2025]],0)</f>
        <v>0</v>
      </c>
      <c r="BJ1075" s="161"/>
      <c r="BK1075" s="166">
        <f>IF(PMKAFAAPAYER[[#This Row],[ ]]="Payé",PMKAFAAPAYER[[#This Row],[21.05.2025]],0)</f>
        <v>0</v>
      </c>
      <c r="BL1075" s="161"/>
      <c r="BM1075" s="176">
        <f>IF(PMKAFAAPAYER[[#This Row],[ ]]="Payé",PMKAFAAPAYER[[#This Row],[28.05.2025]],0)</f>
        <v>0</v>
      </c>
      <c r="BN1075" s="17">
        <f t="shared" si="250"/>
        <v>0</v>
      </c>
      <c r="BO1075" s="162"/>
      <c r="BP1075" s="166">
        <f>IF(PMKAFAAPAYER[[#This Row],[ ]]="Payé",PMKAFAAPAYER[[#This Row],[04.06.2025]],0)</f>
        <v>0</v>
      </c>
      <c r="BQ1075" s="161"/>
      <c r="BR1075" s="166">
        <f>IF(PMKAFAAPAYER[[#This Row],[ ]]="Payé",PMKAFAAPAYER[[#This Row],[11.06.2025]],0)</f>
        <v>0</v>
      </c>
      <c r="BS1075" s="161"/>
      <c r="BT1075" s="166">
        <f>IF(PMKAFAAPAYER[[#This Row],[ ]]="Payé",PMKAFAAPAYER[[#This Row],[18.06.2025]],0)</f>
        <v>0</v>
      </c>
      <c r="BU1075" s="161"/>
      <c r="BV1075" s="176">
        <f>IF(PMKAFAAPAYER[[#This Row],[ ]]="Payé",PMKAFAAPAYER[[#This Row],[25.06.2025]],0)</f>
        <v>0</v>
      </c>
      <c r="BW1075" s="18">
        <f t="shared" si="251"/>
        <v>0</v>
      </c>
      <c r="BX1075" s="162"/>
      <c r="BY1075" s="166">
        <f>IF(PMKAFAAPAYER[[#This Row],[ ]]="Payé",PMKAFAAPAYER[[#This Row],[02.07.2025]],0)</f>
        <v>0</v>
      </c>
      <c r="BZ1075" s="161"/>
      <c r="CA1075" s="166">
        <f>IF(PMKAFAAPAYER[[#This Row],[ ]]="Payé",PMKAFAAPAYER[[#This Row],[09.07.2025]],0)</f>
        <v>0</v>
      </c>
      <c r="CB1075" s="161"/>
      <c r="CC1075" s="166">
        <f>IF(PMKAFAAPAYER[[#This Row],[ ]]="Payé",PMKAFAAPAYER[[#This Row],[16.07.2025]],0)</f>
        <v>0</v>
      </c>
      <c r="CD1075" s="161"/>
      <c r="CE1075" s="166">
        <f>IF(PMKAFAAPAYER[[#This Row],[ ]]="Payé",PMKAFAAPAYER[[#This Row],[23.07.2025]],0)</f>
        <v>0</v>
      </c>
      <c r="CF1075" s="161"/>
      <c r="CG1075" s="176">
        <f>IF(PMKAFAAPAYER[[#This Row],[ ]]="Payé",PMKAFAAPAYER[[#This Row],[30.07.2025]],0)</f>
        <v>0</v>
      </c>
      <c r="CH1075" s="17">
        <f t="shared" si="252"/>
        <v>0</v>
      </c>
      <c r="CI1075" s="162"/>
      <c r="CJ1075" s="166">
        <f>IF(PMKAFAAPAYER[[#This Row],[ ]]="Payé",PMKAFAAPAYER[[#This Row],[06.08.2025]],0)</f>
        <v>0</v>
      </c>
      <c r="CK1075" s="161"/>
      <c r="CL1075" s="166">
        <f>IF(PMKAFAAPAYER[[#This Row],[ ]]="Payé",PMKAFAAPAYER[[#This Row],[13.08.2025]],0)</f>
        <v>0</v>
      </c>
      <c r="CM1075" s="161"/>
      <c r="CN1075" s="166">
        <f>IF(PMKAFAAPAYER[[#This Row],[ ]]="Payé",PMKAFAAPAYER[[#This Row],[20.08.2025]],0)</f>
        <v>0</v>
      </c>
      <c r="CO1075" s="161"/>
      <c r="CP1075" s="176">
        <f>IF(PMKAFAAPAYER[[#This Row],[ ]]="Payé",PMKAFAAPAYER[[#This Row],[27.08.2025]],0)</f>
        <v>0</v>
      </c>
      <c r="CQ1075" s="18">
        <f t="shared" si="253"/>
        <v>0</v>
      </c>
      <c r="CR1075" s="162"/>
      <c r="CS1075" s="166">
        <f>IF(PMKAFAAPAYER[[#This Row],[ ]]="Payé",PMKAFAAPAYER[[#This Row],[03.09.2025]],0)</f>
        <v>0</v>
      </c>
      <c r="CT1075" s="161"/>
      <c r="CU1075" s="166">
        <f>IF(PMKAFAAPAYER[[#This Row],[ ]]="Payé",PMKAFAAPAYER[[#This Row],[10.09.2025]],0)</f>
        <v>0</v>
      </c>
      <c r="CV1075" s="161"/>
      <c r="CW1075" s="166">
        <f>IF(PMKAFAAPAYER[[#This Row],[ ]]="Payé",PMKAFAAPAYER[[#This Row],[17.09.2025]],0)</f>
        <v>0</v>
      </c>
      <c r="CX1075" s="161"/>
      <c r="CY1075" s="176">
        <f>IF(PMKAFAAPAYER[[#This Row],[ ]]="Payé",PMKAFAAPAYER[[#This Row],[24.09.2025]],0)</f>
        <v>0</v>
      </c>
      <c r="CZ1075" s="17">
        <f t="shared" si="254"/>
        <v>0</v>
      </c>
      <c r="DA1075" s="162"/>
      <c r="DB1075" s="166">
        <f>IF(PMKAFAAPAYER[[#This Row],[ ]]="Payé",PMKAFAAPAYER[[#This Row],[01.10.2025]],0)</f>
        <v>0</v>
      </c>
      <c r="DC1075" s="161"/>
      <c r="DD1075" s="166">
        <f>IF(PMKAFAAPAYER[[#This Row],[ ]]="Payé",PMKAFAAPAYER[[#This Row],[08.10.2025]],0)</f>
        <v>0</v>
      </c>
      <c r="DE1075" s="161"/>
      <c r="DF1075" s="166">
        <f>IF(PMKAFAAPAYER[[#This Row],[ ]]="Payé",PMKAFAAPAYER[[#This Row],[15.10.2025]],0)</f>
        <v>0</v>
      </c>
      <c r="DG1075" s="161"/>
      <c r="DH1075" s="166">
        <f>IF(PMKAFAAPAYER[[#This Row],[ ]]="Payé",PMKAFAAPAYER[[#This Row],[22.10.2025]],0)</f>
        <v>0</v>
      </c>
      <c r="DI1075" s="161"/>
      <c r="DJ1075" s="176">
        <f>IF(PMKAFAAPAYER[[#This Row],[ ]]="Payé",PMKAFAAPAYER[[#This Row],[29.10.2025]],0)</f>
        <v>0</v>
      </c>
      <c r="DK1075" s="18">
        <f t="shared" si="255"/>
        <v>0</v>
      </c>
      <c r="DL1075" s="162"/>
      <c r="DM1075" s="166">
        <f>IF(PMKAFAAPAYER[[#This Row],[ ]]="Payé",PMKAFAAPAYER[[#This Row],[05.11.2025]],0)</f>
        <v>0</v>
      </c>
      <c r="DN1075" s="161"/>
      <c r="DO1075" s="166">
        <f>IF(PMKAFAAPAYER[[#This Row],[ ]]="Payé",PMKAFAAPAYER[[#This Row],[12.11.2025]],0)</f>
        <v>0</v>
      </c>
      <c r="DP1075" s="161"/>
      <c r="DQ1075" s="166">
        <f>IF(PMKAFAAPAYER[[#This Row],[ ]]="Payé",PMKAFAAPAYER[[#This Row],[19.11.2025]],0)</f>
        <v>0</v>
      </c>
      <c r="DR1075" s="161"/>
      <c r="DS1075" s="176">
        <f>IF(PMKAFAAPAYER[[#This Row],[ ]]="Payé",PMKAFAAPAYER[[#This Row],[26.11.2025]],0)</f>
        <v>0</v>
      </c>
      <c r="DT1075" s="17">
        <f t="shared" si="256"/>
        <v>0</v>
      </c>
      <c r="DU1075" s="162"/>
      <c r="DV1075" s="166">
        <f>IF(PMKAFAAPAYER[[#This Row],[ ]]="Payé",PMKAFAAPAYER[[#This Row],[03.12.2025]],0)</f>
        <v>0</v>
      </c>
      <c r="DW1075" s="161"/>
      <c r="DX1075" s="166">
        <f>IF(PMKAFAAPAYER[[#This Row],[ ]]="Payé",PMKAFAAPAYER[[#This Row],[10.12.2025]],0)</f>
        <v>0</v>
      </c>
      <c r="DY1075" s="161"/>
      <c r="DZ1075" s="166">
        <f>IF(PMKAFAAPAYER[[#This Row],[ ]]="Payé",PMKAFAAPAYER[[#This Row],[17.12.2025]],0)</f>
        <v>0</v>
      </c>
      <c r="EA1075" s="161"/>
      <c r="EB1075" s="166">
        <f>IF(PMKAFAAPAYER[[#This Row],[ ]]="Payé",PMKAFAAPAYER[[#This Row],[24.12.2025]],0)</f>
        <v>0</v>
      </c>
      <c r="EC1075" s="161"/>
      <c r="ED1075" s="176">
        <f>IF(PMKAFAAPAYER[[#This Row],[ ]]="Payé",PMKAFAAPAYER[[#This Row],[31.12.2025]],0)</f>
        <v>0</v>
      </c>
      <c r="EE1075" s="18">
        <f t="shared" si="257"/>
        <v>0</v>
      </c>
      <c r="EF1075" s="11">
        <f t="shared" si="258"/>
        <v>0</v>
      </c>
      <c r="EG1075" s="16">
        <f>+PMKAFAAPAYER[[#This Row],[CHF]]-PMKAFAAPAYER[[#This Row],[T2025]]</f>
        <v>0</v>
      </c>
    </row>
    <row r="1076" spans="1:137" x14ac:dyDescent="0.3">
      <c r="A1076" s="9">
        <f t="shared" si="259"/>
        <v>1071</v>
      </c>
      <c r="B1076" s="250"/>
      <c r="C1076" s="251"/>
      <c r="D1076" s="252"/>
      <c r="E1076" s="253"/>
      <c r="F1076" s="265">
        <f t="shared" si="260"/>
        <v>0</v>
      </c>
      <c r="G1076" s="254"/>
      <c r="H1076" s="257"/>
      <c r="I1076" s="256"/>
      <c r="J1076" s="14"/>
      <c r="K1076" s="14"/>
      <c r="L1076" s="14"/>
      <c r="N1076" s="15"/>
      <c r="P1076" s="258"/>
      <c r="Q1076" s="259"/>
      <c r="R1076" s="260"/>
      <c r="S1076" s="166">
        <f>IF(PMKAFAAPAYER[[#This Row],[ ]]="Payé",PMKAFAAPAYER[[#This Row],[02.01.2025]],0)</f>
        <v>0</v>
      </c>
      <c r="T1076" s="234"/>
      <c r="U1076" s="166">
        <f>IF(PMKAFAAPAYER[[#This Row],[ ]]="Payé",PMKAFAAPAYER[[#This Row],[09.01.2025]],0)</f>
        <v>0</v>
      </c>
      <c r="V1076" s="234"/>
      <c r="W1076" s="166">
        <f>IF(PMKAFAAPAYER[[#This Row],[ ]]="Payé",PMKAFAAPAYER[[#This Row],[16.01.2025]],0)</f>
        <v>0</v>
      </c>
      <c r="X1076" s="234"/>
      <c r="Y1076" s="166">
        <f>IF(PMKAFAAPAYER[[#This Row],[ ]]="Payé",PMKAFAAPAYER[[#This Row],[23.01.2025]],0)</f>
        <v>0</v>
      </c>
      <c r="Z1076" s="234"/>
      <c r="AA1076" s="176">
        <f>IF(PMKAFAAPAYER[[#This Row],[ ]]="Payé",PMKAFAAPAYER[[#This Row],[30.01.2025]],0)</f>
        <v>0</v>
      </c>
      <c r="AB1076" s="32">
        <f t="shared" si="246"/>
        <v>0</v>
      </c>
      <c r="AC1076" s="234"/>
      <c r="AD1076" s="166">
        <f>IF(PMKAFAAPAYER[[#This Row],[ ]]="Payé",PMKAFAAPAYER[[#This Row],[06.02.2025]],0)</f>
        <v>0</v>
      </c>
      <c r="AE1076" s="234"/>
      <c r="AF1076" s="166">
        <f>IF(PMKAFAAPAYER[[#This Row],[ ]]="Payé",PMKAFAAPAYER[[#This Row],[13.02.2025]],0)</f>
        <v>0</v>
      </c>
      <c r="AG1076" s="234"/>
      <c r="AH1076" s="166">
        <f>IF(PMKAFAAPAYER[[#This Row],[ ]]="Payé",PMKAFAAPAYER[[#This Row],[20.02.2025]],0)</f>
        <v>0</v>
      </c>
      <c r="AI1076" s="234"/>
      <c r="AJ1076" s="176">
        <f>IF(PMKAFAAPAYER[[#This Row],[ ]]="Payé",PMKAFAAPAYER[[#This Row],[27.02.2025]],0)</f>
        <v>0</v>
      </c>
      <c r="AK1076" s="47">
        <f t="shared" si="247"/>
        <v>0</v>
      </c>
      <c r="AL1076" s="162"/>
      <c r="AM1076" s="166">
        <f>IF(PMKAFAAPAYER[[#This Row],[ ]]="Payé",PMKAFAAPAYER[[#This Row],[05.03.2025]],0)</f>
        <v>0</v>
      </c>
      <c r="AN1076" s="161"/>
      <c r="AO1076" s="166">
        <f>IF(PMKAFAAPAYER[[#This Row],[ ]]="Payé",PMKAFAAPAYER[[#This Row],[12.03.2025]],0)</f>
        <v>0</v>
      </c>
      <c r="AP1076" s="161"/>
      <c r="AQ1076" s="166">
        <f>IF(PMKAFAAPAYER[[#This Row],[ ]]="Payé",PMKAFAAPAYER[[#This Row],[19.03.2025]],0)</f>
        <v>0</v>
      </c>
      <c r="AR1076" s="161"/>
      <c r="AS1076" s="176">
        <f>IF(PMKAFAAPAYER[[#This Row],[ ]]="Payé",PMKAFAAPAYER[[#This Row],[26.03.2025]],0)</f>
        <v>0</v>
      </c>
      <c r="AT1076" s="17">
        <f t="shared" si="248"/>
        <v>0</v>
      </c>
      <c r="AU1076" s="162"/>
      <c r="AV1076" s="166">
        <f>IF(PMKAFAAPAYER[[#This Row],[ ]]="Payé",PMKAFAAPAYER[[#This Row],[02.04.2025]],0)</f>
        <v>0</v>
      </c>
      <c r="AW1076" s="161"/>
      <c r="AX1076" s="166">
        <f>IF(PMKAFAAPAYER[[#This Row],[ ]]="Payé",PMKAFAAPAYER[[#This Row],[09.04.2025]],0)</f>
        <v>0</v>
      </c>
      <c r="AY1076" s="161"/>
      <c r="AZ1076" s="166">
        <f>IF(PMKAFAAPAYER[[#This Row],[ ]]="Payé",PMKAFAAPAYER[[#This Row],[16.04.2025]],0)</f>
        <v>0</v>
      </c>
      <c r="BA1076" s="161"/>
      <c r="BB1076" s="166">
        <f>IF(PMKAFAAPAYER[[#This Row],[ ]]="Payé",PMKAFAAPAYER[[#This Row],[23.04.2025]],0)</f>
        <v>0</v>
      </c>
      <c r="BC1076" s="161"/>
      <c r="BD1076" s="176">
        <f>IF(PMKAFAAPAYER[[#This Row],[ ]]="Payé",PMKAFAAPAYER[[#This Row],[30.04.2025]],0)</f>
        <v>0</v>
      </c>
      <c r="BE1076" s="18">
        <f t="shared" si="249"/>
        <v>0</v>
      </c>
      <c r="BF1076" s="162"/>
      <c r="BG1076" s="166">
        <f>IF(PMKAFAAPAYER[[#This Row],[ ]]="Payé",PMKAFAAPAYER[[#This Row],[07.05.2025]],0)</f>
        <v>0</v>
      </c>
      <c r="BH1076" s="161"/>
      <c r="BI1076" s="166">
        <f>IF(PMKAFAAPAYER[[#This Row],[ ]]="Payé",PMKAFAAPAYER[[#This Row],[14.05.2025]],0)</f>
        <v>0</v>
      </c>
      <c r="BJ1076" s="161"/>
      <c r="BK1076" s="166">
        <f>IF(PMKAFAAPAYER[[#This Row],[ ]]="Payé",PMKAFAAPAYER[[#This Row],[21.05.2025]],0)</f>
        <v>0</v>
      </c>
      <c r="BL1076" s="161"/>
      <c r="BM1076" s="176">
        <f>IF(PMKAFAAPAYER[[#This Row],[ ]]="Payé",PMKAFAAPAYER[[#This Row],[28.05.2025]],0)</f>
        <v>0</v>
      </c>
      <c r="BN1076" s="17">
        <f t="shared" si="250"/>
        <v>0</v>
      </c>
      <c r="BO1076" s="162"/>
      <c r="BP1076" s="166">
        <f>IF(PMKAFAAPAYER[[#This Row],[ ]]="Payé",PMKAFAAPAYER[[#This Row],[04.06.2025]],0)</f>
        <v>0</v>
      </c>
      <c r="BQ1076" s="161"/>
      <c r="BR1076" s="166">
        <f>IF(PMKAFAAPAYER[[#This Row],[ ]]="Payé",PMKAFAAPAYER[[#This Row],[11.06.2025]],0)</f>
        <v>0</v>
      </c>
      <c r="BS1076" s="161"/>
      <c r="BT1076" s="166">
        <f>IF(PMKAFAAPAYER[[#This Row],[ ]]="Payé",PMKAFAAPAYER[[#This Row],[18.06.2025]],0)</f>
        <v>0</v>
      </c>
      <c r="BU1076" s="161"/>
      <c r="BV1076" s="176">
        <f>IF(PMKAFAAPAYER[[#This Row],[ ]]="Payé",PMKAFAAPAYER[[#This Row],[25.06.2025]],0)</f>
        <v>0</v>
      </c>
      <c r="BW1076" s="18">
        <f t="shared" si="251"/>
        <v>0</v>
      </c>
      <c r="BX1076" s="162"/>
      <c r="BY1076" s="166">
        <f>IF(PMKAFAAPAYER[[#This Row],[ ]]="Payé",PMKAFAAPAYER[[#This Row],[02.07.2025]],0)</f>
        <v>0</v>
      </c>
      <c r="BZ1076" s="161"/>
      <c r="CA1076" s="166">
        <f>IF(PMKAFAAPAYER[[#This Row],[ ]]="Payé",PMKAFAAPAYER[[#This Row],[09.07.2025]],0)</f>
        <v>0</v>
      </c>
      <c r="CB1076" s="161"/>
      <c r="CC1076" s="166">
        <f>IF(PMKAFAAPAYER[[#This Row],[ ]]="Payé",PMKAFAAPAYER[[#This Row],[16.07.2025]],0)</f>
        <v>0</v>
      </c>
      <c r="CD1076" s="161"/>
      <c r="CE1076" s="166">
        <f>IF(PMKAFAAPAYER[[#This Row],[ ]]="Payé",PMKAFAAPAYER[[#This Row],[23.07.2025]],0)</f>
        <v>0</v>
      </c>
      <c r="CF1076" s="161"/>
      <c r="CG1076" s="176">
        <f>IF(PMKAFAAPAYER[[#This Row],[ ]]="Payé",PMKAFAAPAYER[[#This Row],[30.07.2025]],0)</f>
        <v>0</v>
      </c>
      <c r="CH1076" s="17">
        <f t="shared" si="252"/>
        <v>0</v>
      </c>
      <c r="CI1076" s="162"/>
      <c r="CJ1076" s="166">
        <f>IF(PMKAFAAPAYER[[#This Row],[ ]]="Payé",PMKAFAAPAYER[[#This Row],[06.08.2025]],0)</f>
        <v>0</v>
      </c>
      <c r="CK1076" s="161"/>
      <c r="CL1076" s="166">
        <f>IF(PMKAFAAPAYER[[#This Row],[ ]]="Payé",PMKAFAAPAYER[[#This Row],[13.08.2025]],0)</f>
        <v>0</v>
      </c>
      <c r="CM1076" s="161"/>
      <c r="CN1076" s="166">
        <f>IF(PMKAFAAPAYER[[#This Row],[ ]]="Payé",PMKAFAAPAYER[[#This Row],[20.08.2025]],0)</f>
        <v>0</v>
      </c>
      <c r="CO1076" s="161"/>
      <c r="CP1076" s="176">
        <f>IF(PMKAFAAPAYER[[#This Row],[ ]]="Payé",PMKAFAAPAYER[[#This Row],[27.08.2025]],0)</f>
        <v>0</v>
      </c>
      <c r="CQ1076" s="18">
        <f t="shared" si="253"/>
        <v>0</v>
      </c>
      <c r="CR1076" s="162"/>
      <c r="CS1076" s="166">
        <f>IF(PMKAFAAPAYER[[#This Row],[ ]]="Payé",PMKAFAAPAYER[[#This Row],[03.09.2025]],0)</f>
        <v>0</v>
      </c>
      <c r="CT1076" s="161"/>
      <c r="CU1076" s="166">
        <f>IF(PMKAFAAPAYER[[#This Row],[ ]]="Payé",PMKAFAAPAYER[[#This Row],[10.09.2025]],0)</f>
        <v>0</v>
      </c>
      <c r="CV1076" s="161"/>
      <c r="CW1076" s="166">
        <f>IF(PMKAFAAPAYER[[#This Row],[ ]]="Payé",PMKAFAAPAYER[[#This Row],[17.09.2025]],0)</f>
        <v>0</v>
      </c>
      <c r="CX1076" s="161"/>
      <c r="CY1076" s="176">
        <f>IF(PMKAFAAPAYER[[#This Row],[ ]]="Payé",PMKAFAAPAYER[[#This Row],[24.09.2025]],0)</f>
        <v>0</v>
      </c>
      <c r="CZ1076" s="17">
        <f t="shared" si="254"/>
        <v>0</v>
      </c>
      <c r="DA1076" s="162"/>
      <c r="DB1076" s="166">
        <f>IF(PMKAFAAPAYER[[#This Row],[ ]]="Payé",PMKAFAAPAYER[[#This Row],[01.10.2025]],0)</f>
        <v>0</v>
      </c>
      <c r="DC1076" s="161"/>
      <c r="DD1076" s="166">
        <f>IF(PMKAFAAPAYER[[#This Row],[ ]]="Payé",PMKAFAAPAYER[[#This Row],[08.10.2025]],0)</f>
        <v>0</v>
      </c>
      <c r="DE1076" s="161"/>
      <c r="DF1076" s="166">
        <f>IF(PMKAFAAPAYER[[#This Row],[ ]]="Payé",PMKAFAAPAYER[[#This Row],[15.10.2025]],0)</f>
        <v>0</v>
      </c>
      <c r="DG1076" s="161"/>
      <c r="DH1076" s="166">
        <f>IF(PMKAFAAPAYER[[#This Row],[ ]]="Payé",PMKAFAAPAYER[[#This Row],[22.10.2025]],0)</f>
        <v>0</v>
      </c>
      <c r="DI1076" s="161"/>
      <c r="DJ1076" s="176">
        <f>IF(PMKAFAAPAYER[[#This Row],[ ]]="Payé",PMKAFAAPAYER[[#This Row],[29.10.2025]],0)</f>
        <v>0</v>
      </c>
      <c r="DK1076" s="18">
        <f t="shared" si="255"/>
        <v>0</v>
      </c>
      <c r="DL1076" s="162"/>
      <c r="DM1076" s="166">
        <f>IF(PMKAFAAPAYER[[#This Row],[ ]]="Payé",PMKAFAAPAYER[[#This Row],[05.11.2025]],0)</f>
        <v>0</v>
      </c>
      <c r="DN1076" s="161"/>
      <c r="DO1076" s="166">
        <f>IF(PMKAFAAPAYER[[#This Row],[ ]]="Payé",PMKAFAAPAYER[[#This Row],[12.11.2025]],0)</f>
        <v>0</v>
      </c>
      <c r="DP1076" s="161"/>
      <c r="DQ1076" s="166">
        <f>IF(PMKAFAAPAYER[[#This Row],[ ]]="Payé",PMKAFAAPAYER[[#This Row],[19.11.2025]],0)</f>
        <v>0</v>
      </c>
      <c r="DR1076" s="161"/>
      <c r="DS1076" s="176">
        <f>IF(PMKAFAAPAYER[[#This Row],[ ]]="Payé",PMKAFAAPAYER[[#This Row],[26.11.2025]],0)</f>
        <v>0</v>
      </c>
      <c r="DT1076" s="17">
        <f t="shared" si="256"/>
        <v>0</v>
      </c>
      <c r="DU1076" s="162"/>
      <c r="DV1076" s="166">
        <f>IF(PMKAFAAPAYER[[#This Row],[ ]]="Payé",PMKAFAAPAYER[[#This Row],[03.12.2025]],0)</f>
        <v>0</v>
      </c>
      <c r="DW1076" s="161"/>
      <c r="DX1076" s="166">
        <f>IF(PMKAFAAPAYER[[#This Row],[ ]]="Payé",PMKAFAAPAYER[[#This Row],[10.12.2025]],0)</f>
        <v>0</v>
      </c>
      <c r="DY1076" s="161"/>
      <c r="DZ1076" s="166">
        <f>IF(PMKAFAAPAYER[[#This Row],[ ]]="Payé",PMKAFAAPAYER[[#This Row],[17.12.2025]],0)</f>
        <v>0</v>
      </c>
      <c r="EA1076" s="161"/>
      <c r="EB1076" s="166">
        <f>IF(PMKAFAAPAYER[[#This Row],[ ]]="Payé",PMKAFAAPAYER[[#This Row],[24.12.2025]],0)</f>
        <v>0</v>
      </c>
      <c r="EC1076" s="161"/>
      <c r="ED1076" s="176">
        <f>IF(PMKAFAAPAYER[[#This Row],[ ]]="Payé",PMKAFAAPAYER[[#This Row],[31.12.2025]],0)</f>
        <v>0</v>
      </c>
      <c r="EE1076" s="18">
        <f t="shared" si="257"/>
        <v>0</v>
      </c>
      <c r="EF1076" s="11">
        <f t="shared" si="258"/>
        <v>0</v>
      </c>
      <c r="EG1076" s="16">
        <f>+PMKAFAAPAYER[[#This Row],[CHF]]-PMKAFAAPAYER[[#This Row],[T2025]]</f>
        <v>0</v>
      </c>
    </row>
    <row r="1077" spans="1:137" x14ac:dyDescent="0.3">
      <c r="A1077" s="9">
        <f t="shared" si="259"/>
        <v>1072</v>
      </c>
      <c r="B1077" s="250"/>
      <c r="C1077" s="251"/>
      <c r="D1077" s="252"/>
      <c r="E1077" s="253"/>
      <c r="F1077" s="265">
        <f t="shared" si="260"/>
        <v>0</v>
      </c>
      <c r="G1077" s="254"/>
      <c r="H1077" s="257"/>
      <c r="I1077" s="256"/>
      <c r="J1077" s="14"/>
      <c r="K1077" s="14"/>
      <c r="L1077" s="14"/>
      <c r="N1077" s="15"/>
      <c r="P1077" s="258"/>
      <c r="Q1077" s="259"/>
      <c r="R1077" s="260"/>
      <c r="S1077" s="166">
        <f>IF(PMKAFAAPAYER[[#This Row],[ ]]="Payé",PMKAFAAPAYER[[#This Row],[02.01.2025]],0)</f>
        <v>0</v>
      </c>
      <c r="T1077" s="234"/>
      <c r="U1077" s="166">
        <f>IF(PMKAFAAPAYER[[#This Row],[ ]]="Payé",PMKAFAAPAYER[[#This Row],[09.01.2025]],0)</f>
        <v>0</v>
      </c>
      <c r="V1077" s="234"/>
      <c r="W1077" s="166">
        <f>IF(PMKAFAAPAYER[[#This Row],[ ]]="Payé",PMKAFAAPAYER[[#This Row],[16.01.2025]],0)</f>
        <v>0</v>
      </c>
      <c r="X1077" s="234"/>
      <c r="Y1077" s="166">
        <f>IF(PMKAFAAPAYER[[#This Row],[ ]]="Payé",PMKAFAAPAYER[[#This Row],[23.01.2025]],0)</f>
        <v>0</v>
      </c>
      <c r="Z1077" s="234"/>
      <c r="AA1077" s="176">
        <f>IF(PMKAFAAPAYER[[#This Row],[ ]]="Payé",PMKAFAAPAYER[[#This Row],[30.01.2025]],0)</f>
        <v>0</v>
      </c>
      <c r="AB1077" s="32">
        <f t="shared" si="246"/>
        <v>0</v>
      </c>
      <c r="AC1077" s="234"/>
      <c r="AD1077" s="166">
        <f>IF(PMKAFAAPAYER[[#This Row],[ ]]="Payé",PMKAFAAPAYER[[#This Row],[06.02.2025]],0)</f>
        <v>0</v>
      </c>
      <c r="AE1077" s="234"/>
      <c r="AF1077" s="166">
        <f>IF(PMKAFAAPAYER[[#This Row],[ ]]="Payé",PMKAFAAPAYER[[#This Row],[13.02.2025]],0)</f>
        <v>0</v>
      </c>
      <c r="AG1077" s="234"/>
      <c r="AH1077" s="166">
        <f>IF(PMKAFAAPAYER[[#This Row],[ ]]="Payé",PMKAFAAPAYER[[#This Row],[20.02.2025]],0)</f>
        <v>0</v>
      </c>
      <c r="AI1077" s="234"/>
      <c r="AJ1077" s="176">
        <f>IF(PMKAFAAPAYER[[#This Row],[ ]]="Payé",PMKAFAAPAYER[[#This Row],[27.02.2025]],0)</f>
        <v>0</v>
      </c>
      <c r="AK1077" s="47">
        <f t="shared" si="247"/>
        <v>0</v>
      </c>
      <c r="AL1077" s="162"/>
      <c r="AM1077" s="166">
        <f>IF(PMKAFAAPAYER[[#This Row],[ ]]="Payé",PMKAFAAPAYER[[#This Row],[05.03.2025]],0)</f>
        <v>0</v>
      </c>
      <c r="AN1077" s="161"/>
      <c r="AO1077" s="166">
        <f>IF(PMKAFAAPAYER[[#This Row],[ ]]="Payé",PMKAFAAPAYER[[#This Row],[12.03.2025]],0)</f>
        <v>0</v>
      </c>
      <c r="AP1077" s="161"/>
      <c r="AQ1077" s="166">
        <f>IF(PMKAFAAPAYER[[#This Row],[ ]]="Payé",PMKAFAAPAYER[[#This Row],[19.03.2025]],0)</f>
        <v>0</v>
      </c>
      <c r="AR1077" s="161"/>
      <c r="AS1077" s="176">
        <f>IF(PMKAFAAPAYER[[#This Row],[ ]]="Payé",PMKAFAAPAYER[[#This Row],[26.03.2025]],0)</f>
        <v>0</v>
      </c>
      <c r="AT1077" s="17">
        <f t="shared" si="248"/>
        <v>0</v>
      </c>
      <c r="AU1077" s="162"/>
      <c r="AV1077" s="166">
        <f>IF(PMKAFAAPAYER[[#This Row],[ ]]="Payé",PMKAFAAPAYER[[#This Row],[02.04.2025]],0)</f>
        <v>0</v>
      </c>
      <c r="AW1077" s="161"/>
      <c r="AX1077" s="166">
        <f>IF(PMKAFAAPAYER[[#This Row],[ ]]="Payé",PMKAFAAPAYER[[#This Row],[09.04.2025]],0)</f>
        <v>0</v>
      </c>
      <c r="AY1077" s="161"/>
      <c r="AZ1077" s="166">
        <f>IF(PMKAFAAPAYER[[#This Row],[ ]]="Payé",PMKAFAAPAYER[[#This Row],[16.04.2025]],0)</f>
        <v>0</v>
      </c>
      <c r="BA1077" s="161"/>
      <c r="BB1077" s="166">
        <f>IF(PMKAFAAPAYER[[#This Row],[ ]]="Payé",PMKAFAAPAYER[[#This Row],[23.04.2025]],0)</f>
        <v>0</v>
      </c>
      <c r="BC1077" s="161"/>
      <c r="BD1077" s="176">
        <f>IF(PMKAFAAPAYER[[#This Row],[ ]]="Payé",PMKAFAAPAYER[[#This Row],[30.04.2025]],0)</f>
        <v>0</v>
      </c>
      <c r="BE1077" s="18">
        <f t="shared" si="249"/>
        <v>0</v>
      </c>
      <c r="BF1077" s="162"/>
      <c r="BG1077" s="166">
        <f>IF(PMKAFAAPAYER[[#This Row],[ ]]="Payé",PMKAFAAPAYER[[#This Row],[07.05.2025]],0)</f>
        <v>0</v>
      </c>
      <c r="BH1077" s="161"/>
      <c r="BI1077" s="166">
        <f>IF(PMKAFAAPAYER[[#This Row],[ ]]="Payé",PMKAFAAPAYER[[#This Row],[14.05.2025]],0)</f>
        <v>0</v>
      </c>
      <c r="BJ1077" s="161"/>
      <c r="BK1077" s="166">
        <f>IF(PMKAFAAPAYER[[#This Row],[ ]]="Payé",PMKAFAAPAYER[[#This Row],[21.05.2025]],0)</f>
        <v>0</v>
      </c>
      <c r="BL1077" s="161"/>
      <c r="BM1077" s="176">
        <f>IF(PMKAFAAPAYER[[#This Row],[ ]]="Payé",PMKAFAAPAYER[[#This Row],[28.05.2025]],0)</f>
        <v>0</v>
      </c>
      <c r="BN1077" s="17">
        <f t="shared" si="250"/>
        <v>0</v>
      </c>
      <c r="BO1077" s="162"/>
      <c r="BP1077" s="166">
        <f>IF(PMKAFAAPAYER[[#This Row],[ ]]="Payé",PMKAFAAPAYER[[#This Row],[04.06.2025]],0)</f>
        <v>0</v>
      </c>
      <c r="BQ1077" s="161"/>
      <c r="BR1077" s="166">
        <f>IF(PMKAFAAPAYER[[#This Row],[ ]]="Payé",PMKAFAAPAYER[[#This Row],[11.06.2025]],0)</f>
        <v>0</v>
      </c>
      <c r="BS1077" s="161"/>
      <c r="BT1077" s="166">
        <f>IF(PMKAFAAPAYER[[#This Row],[ ]]="Payé",PMKAFAAPAYER[[#This Row],[18.06.2025]],0)</f>
        <v>0</v>
      </c>
      <c r="BU1077" s="161"/>
      <c r="BV1077" s="176">
        <f>IF(PMKAFAAPAYER[[#This Row],[ ]]="Payé",PMKAFAAPAYER[[#This Row],[25.06.2025]],0)</f>
        <v>0</v>
      </c>
      <c r="BW1077" s="18">
        <f t="shared" si="251"/>
        <v>0</v>
      </c>
      <c r="BX1077" s="162"/>
      <c r="BY1077" s="166">
        <f>IF(PMKAFAAPAYER[[#This Row],[ ]]="Payé",PMKAFAAPAYER[[#This Row],[02.07.2025]],0)</f>
        <v>0</v>
      </c>
      <c r="BZ1077" s="161"/>
      <c r="CA1077" s="166">
        <f>IF(PMKAFAAPAYER[[#This Row],[ ]]="Payé",PMKAFAAPAYER[[#This Row],[09.07.2025]],0)</f>
        <v>0</v>
      </c>
      <c r="CB1077" s="161"/>
      <c r="CC1077" s="166">
        <f>IF(PMKAFAAPAYER[[#This Row],[ ]]="Payé",PMKAFAAPAYER[[#This Row],[16.07.2025]],0)</f>
        <v>0</v>
      </c>
      <c r="CD1077" s="161"/>
      <c r="CE1077" s="166">
        <f>IF(PMKAFAAPAYER[[#This Row],[ ]]="Payé",PMKAFAAPAYER[[#This Row],[23.07.2025]],0)</f>
        <v>0</v>
      </c>
      <c r="CF1077" s="161"/>
      <c r="CG1077" s="176">
        <f>IF(PMKAFAAPAYER[[#This Row],[ ]]="Payé",PMKAFAAPAYER[[#This Row],[30.07.2025]],0)</f>
        <v>0</v>
      </c>
      <c r="CH1077" s="17">
        <f t="shared" si="252"/>
        <v>0</v>
      </c>
      <c r="CI1077" s="162"/>
      <c r="CJ1077" s="166">
        <f>IF(PMKAFAAPAYER[[#This Row],[ ]]="Payé",PMKAFAAPAYER[[#This Row],[06.08.2025]],0)</f>
        <v>0</v>
      </c>
      <c r="CK1077" s="161"/>
      <c r="CL1077" s="166">
        <f>IF(PMKAFAAPAYER[[#This Row],[ ]]="Payé",PMKAFAAPAYER[[#This Row],[13.08.2025]],0)</f>
        <v>0</v>
      </c>
      <c r="CM1077" s="161"/>
      <c r="CN1077" s="166">
        <f>IF(PMKAFAAPAYER[[#This Row],[ ]]="Payé",PMKAFAAPAYER[[#This Row],[20.08.2025]],0)</f>
        <v>0</v>
      </c>
      <c r="CO1077" s="161"/>
      <c r="CP1077" s="176">
        <f>IF(PMKAFAAPAYER[[#This Row],[ ]]="Payé",PMKAFAAPAYER[[#This Row],[27.08.2025]],0)</f>
        <v>0</v>
      </c>
      <c r="CQ1077" s="18">
        <f t="shared" si="253"/>
        <v>0</v>
      </c>
      <c r="CR1077" s="162"/>
      <c r="CS1077" s="166">
        <f>IF(PMKAFAAPAYER[[#This Row],[ ]]="Payé",PMKAFAAPAYER[[#This Row],[03.09.2025]],0)</f>
        <v>0</v>
      </c>
      <c r="CT1077" s="161"/>
      <c r="CU1077" s="166">
        <f>IF(PMKAFAAPAYER[[#This Row],[ ]]="Payé",PMKAFAAPAYER[[#This Row],[10.09.2025]],0)</f>
        <v>0</v>
      </c>
      <c r="CV1077" s="161"/>
      <c r="CW1077" s="166">
        <f>IF(PMKAFAAPAYER[[#This Row],[ ]]="Payé",PMKAFAAPAYER[[#This Row],[17.09.2025]],0)</f>
        <v>0</v>
      </c>
      <c r="CX1077" s="161"/>
      <c r="CY1077" s="176">
        <f>IF(PMKAFAAPAYER[[#This Row],[ ]]="Payé",PMKAFAAPAYER[[#This Row],[24.09.2025]],0)</f>
        <v>0</v>
      </c>
      <c r="CZ1077" s="17">
        <f t="shared" si="254"/>
        <v>0</v>
      </c>
      <c r="DA1077" s="162"/>
      <c r="DB1077" s="166">
        <f>IF(PMKAFAAPAYER[[#This Row],[ ]]="Payé",PMKAFAAPAYER[[#This Row],[01.10.2025]],0)</f>
        <v>0</v>
      </c>
      <c r="DC1077" s="161"/>
      <c r="DD1077" s="166">
        <f>IF(PMKAFAAPAYER[[#This Row],[ ]]="Payé",PMKAFAAPAYER[[#This Row],[08.10.2025]],0)</f>
        <v>0</v>
      </c>
      <c r="DE1077" s="161"/>
      <c r="DF1077" s="166">
        <f>IF(PMKAFAAPAYER[[#This Row],[ ]]="Payé",PMKAFAAPAYER[[#This Row],[15.10.2025]],0)</f>
        <v>0</v>
      </c>
      <c r="DG1077" s="161"/>
      <c r="DH1077" s="166">
        <f>IF(PMKAFAAPAYER[[#This Row],[ ]]="Payé",PMKAFAAPAYER[[#This Row],[22.10.2025]],0)</f>
        <v>0</v>
      </c>
      <c r="DI1077" s="161"/>
      <c r="DJ1077" s="176">
        <f>IF(PMKAFAAPAYER[[#This Row],[ ]]="Payé",PMKAFAAPAYER[[#This Row],[29.10.2025]],0)</f>
        <v>0</v>
      </c>
      <c r="DK1077" s="18">
        <f t="shared" si="255"/>
        <v>0</v>
      </c>
      <c r="DL1077" s="162"/>
      <c r="DM1077" s="166">
        <f>IF(PMKAFAAPAYER[[#This Row],[ ]]="Payé",PMKAFAAPAYER[[#This Row],[05.11.2025]],0)</f>
        <v>0</v>
      </c>
      <c r="DN1077" s="161"/>
      <c r="DO1077" s="166">
        <f>IF(PMKAFAAPAYER[[#This Row],[ ]]="Payé",PMKAFAAPAYER[[#This Row],[12.11.2025]],0)</f>
        <v>0</v>
      </c>
      <c r="DP1077" s="161"/>
      <c r="DQ1077" s="166">
        <f>IF(PMKAFAAPAYER[[#This Row],[ ]]="Payé",PMKAFAAPAYER[[#This Row],[19.11.2025]],0)</f>
        <v>0</v>
      </c>
      <c r="DR1077" s="161"/>
      <c r="DS1077" s="176">
        <f>IF(PMKAFAAPAYER[[#This Row],[ ]]="Payé",PMKAFAAPAYER[[#This Row],[26.11.2025]],0)</f>
        <v>0</v>
      </c>
      <c r="DT1077" s="17">
        <f t="shared" si="256"/>
        <v>0</v>
      </c>
      <c r="DU1077" s="162"/>
      <c r="DV1077" s="166">
        <f>IF(PMKAFAAPAYER[[#This Row],[ ]]="Payé",PMKAFAAPAYER[[#This Row],[03.12.2025]],0)</f>
        <v>0</v>
      </c>
      <c r="DW1077" s="161"/>
      <c r="DX1077" s="166">
        <f>IF(PMKAFAAPAYER[[#This Row],[ ]]="Payé",PMKAFAAPAYER[[#This Row],[10.12.2025]],0)</f>
        <v>0</v>
      </c>
      <c r="DY1077" s="161"/>
      <c r="DZ1077" s="166">
        <f>IF(PMKAFAAPAYER[[#This Row],[ ]]="Payé",PMKAFAAPAYER[[#This Row],[17.12.2025]],0)</f>
        <v>0</v>
      </c>
      <c r="EA1077" s="161"/>
      <c r="EB1077" s="166">
        <f>IF(PMKAFAAPAYER[[#This Row],[ ]]="Payé",PMKAFAAPAYER[[#This Row],[24.12.2025]],0)</f>
        <v>0</v>
      </c>
      <c r="EC1077" s="161"/>
      <c r="ED1077" s="176">
        <f>IF(PMKAFAAPAYER[[#This Row],[ ]]="Payé",PMKAFAAPAYER[[#This Row],[31.12.2025]],0)</f>
        <v>0</v>
      </c>
      <c r="EE1077" s="18">
        <f t="shared" si="257"/>
        <v>0</v>
      </c>
      <c r="EF1077" s="11">
        <f t="shared" si="258"/>
        <v>0</v>
      </c>
      <c r="EG1077" s="16">
        <f>+PMKAFAAPAYER[[#This Row],[CHF]]-PMKAFAAPAYER[[#This Row],[T2025]]</f>
        <v>0</v>
      </c>
    </row>
    <row r="1078" spans="1:137" x14ac:dyDescent="0.3">
      <c r="A1078" s="9">
        <f t="shared" si="259"/>
        <v>1073</v>
      </c>
      <c r="B1078" s="250"/>
      <c r="C1078" s="251"/>
      <c r="D1078" s="252"/>
      <c r="E1078" s="253"/>
      <c r="F1078" s="265">
        <f t="shared" si="260"/>
        <v>0</v>
      </c>
      <c r="G1078" s="254"/>
      <c r="H1078" s="257"/>
      <c r="I1078" s="256"/>
      <c r="J1078" s="14"/>
      <c r="K1078" s="14"/>
      <c r="L1078" s="14"/>
      <c r="N1078" s="15"/>
      <c r="P1078" s="258"/>
      <c r="Q1078" s="259"/>
      <c r="R1078" s="260"/>
      <c r="S1078" s="166">
        <f>IF(PMKAFAAPAYER[[#This Row],[ ]]="Payé",PMKAFAAPAYER[[#This Row],[02.01.2025]],0)</f>
        <v>0</v>
      </c>
      <c r="T1078" s="234"/>
      <c r="U1078" s="166">
        <f>IF(PMKAFAAPAYER[[#This Row],[ ]]="Payé",PMKAFAAPAYER[[#This Row],[09.01.2025]],0)</f>
        <v>0</v>
      </c>
      <c r="V1078" s="234"/>
      <c r="W1078" s="166">
        <f>IF(PMKAFAAPAYER[[#This Row],[ ]]="Payé",PMKAFAAPAYER[[#This Row],[16.01.2025]],0)</f>
        <v>0</v>
      </c>
      <c r="X1078" s="234"/>
      <c r="Y1078" s="166">
        <f>IF(PMKAFAAPAYER[[#This Row],[ ]]="Payé",PMKAFAAPAYER[[#This Row],[23.01.2025]],0)</f>
        <v>0</v>
      </c>
      <c r="Z1078" s="234"/>
      <c r="AA1078" s="176">
        <f>IF(PMKAFAAPAYER[[#This Row],[ ]]="Payé",PMKAFAAPAYER[[#This Row],[30.01.2025]],0)</f>
        <v>0</v>
      </c>
      <c r="AB1078" s="32">
        <f t="shared" si="246"/>
        <v>0</v>
      </c>
      <c r="AC1078" s="234"/>
      <c r="AD1078" s="166">
        <f>IF(PMKAFAAPAYER[[#This Row],[ ]]="Payé",PMKAFAAPAYER[[#This Row],[06.02.2025]],0)</f>
        <v>0</v>
      </c>
      <c r="AE1078" s="234"/>
      <c r="AF1078" s="166">
        <f>IF(PMKAFAAPAYER[[#This Row],[ ]]="Payé",PMKAFAAPAYER[[#This Row],[13.02.2025]],0)</f>
        <v>0</v>
      </c>
      <c r="AG1078" s="234"/>
      <c r="AH1078" s="166">
        <f>IF(PMKAFAAPAYER[[#This Row],[ ]]="Payé",PMKAFAAPAYER[[#This Row],[20.02.2025]],0)</f>
        <v>0</v>
      </c>
      <c r="AI1078" s="234"/>
      <c r="AJ1078" s="176">
        <f>IF(PMKAFAAPAYER[[#This Row],[ ]]="Payé",PMKAFAAPAYER[[#This Row],[27.02.2025]],0)</f>
        <v>0</v>
      </c>
      <c r="AK1078" s="47">
        <f t="shared" si="247"/>
        <v>0</v>
      </c>
      <c r="AL1078" s="162"/>
      <c r="AM1078" s="166">
        <f>IF(PMKAFAAPAYER[[#This Row],[ ]]="Payé",PMKAFAAPAYER[[#This Row],[05.03.2025]],0)</f>
        <v>0</v>
      </c>
      <c r="AN1078" s="161"/>
      <c r="AO1078" s="166">
        <f>IF(PMKAFAAPAYER[[#This Row],[ ]]="Payé",PMKAFAAPAYER[[#This Row],[12.03.2025]],0)</f>
        <v>0</v>
      </c>
      <c r="AP1078" s="161"/>
      <c r="AQ1078" s="166">
        <f>IF(PMKAFAAPAYER[[#This Row],[ ]]="Payé",PMKAFAAPAYER[[#This Row],[19.03.2025]],0)</f>
        <v>0</v>
      </c>
      <c r="AR1078" s="161"/>
      <c r="AS1078" s="176">
        <f>IF(PMKAFAAPAYER[[#This Row],[ ]]="Payé",PMKAFAAPAYER[[#This Row],[26.03.2025]],0)</f>
        <v>0</v>
      </c>
      <c r="AT1078" s="17">
        <f t="shared" si="248"/>
        <v>0</v>
      </c>
      <c r="AU1078" s="162"/>
      <c r="AV1078" s="166">
        <f>IF(PMKAFAAPAYER[[#This Row],[ ]]="Payé",PMKAFAAPAYER[[#This Row],[02.04.2025]],0)</f>
        <v>0</v>
      </c>
      <c r="AW1078" s="161"/>
      <c r="AX1078" s="166">
        <f>IF(PMKAFAAPAYER[[#This Row],[ ]]="Payé",PMKAFAAPAYER[[#This Row],[09.04.2025]],0)</f>
        <v>0</v>
      </c>
      <c r="AY1078" s="161"/>
      <c r="AZ1078" s="166">
        <f>IF(PMKAFAAPAYER[[#This Row],[ ]]="Payé",PMKAFAAPAYER[[#This Row],[16.04.2025]],0)</f>
        <v>0</v>
      </c>
      <c r="BA1078" s="161"/>
      <c r="BB1078" s="166">
        <f>IF(PMKAFAAPAYER[[#This Row],[ ]]="Payé",PMKAFAAPAYER[[#This Row],[23.04.2025]],0)</f>
        <v>0</v>
      </c>
      <c r="BC1078" s="161"/>
      <c r="BD1078" s="176">
        <f>IF(PMKAFAAPAYER[[#This Row],[ ]]="Payé",PMKAFAAPAYER[[#This Row],[30.04.2025]],0)</f>
        <v>0</v>
      </c>
      <c r="BE1078" s="18">
        <f t="shared" si="249"/>
        <v>0</v>
      </c>
      <c r="BF1078" s="162"/>
      <c r="BG1078" s="166">
        <f>IF(PMKAFAAPAYER[[#This Row],[ ]]="Payé",PMKAFAAPAYER[[#This Row],[07.05.2025]],0)</f>
        <v>0</v>
      </c>
      <c r="BH1078" s="161"/>
      <c r="BI1078" s="166">
        <f>IF(PMKAFAAPAYER[[#This Row],[ ]]="Payé",PMKAFAAPAYER[[#This Row],[14.05.2025]],0)</f>
        <v>0</v>
      </c>
      <c r="BJ1078" s="161"/>
      <c r="BK1078" s="166">
        <f>IF(PMKAFAAPAYER[[#This Row],[ ]]="Payé",PMKAFAAPAYER[[#This Row],[21.05.2025]],0)</f>
        <v>0</v>
      </c>
      <c r="BL1078" s="161"/>
      <c r="BM1078" s="176">
        <f>IF(PMKAFAAPAYER[[#This Row],[ ]]="Payé",PMKAFAAPAYER[[#This Row],[28.05.2025]],0)</f>
        <v>0</v>
      </c>
      <c r="BN1078" s="17">
        <f t="shared" si="250"/>
        <v>0</v>
      </c>
      <c r="BO1078" s="162"/>
      <c r="BP1078" s="166">
        <f>IF(PMKAFAAPAYER[[#This Row],[ ]]="Payé",PMKAFAAPAYER[[#This Row],[04.06.2025]],0)</f>
        <v>0</v>
      </c>
      <c r="BQ1078" s="161"/>
      <c r="BR1078" s="166">
        <f>IF(PMKAFAAPAYER[[#This Row],[ ]]="Payé",PMKAFAAPAYER[[#This Row],[11.06.2025]],0)</f>
        <v>0</v>
      </c>
      <c r="BS1078" s="161"/>
      <c r="BT1078" s="166">
        <f>IF(PMKAFAAPAYER[[#This Row],[ ]]="Payé",PMKAFAAPAYER[[#This Row],[18.06.2025]],0)</f>
        <v>0</v>
      </c>
      <c r="BU1078" s="161"/>
      <c r="BV1078" s="176">
        <f>IF(PMKAFAAPAYER[[#This Row],[ ]]="Payé",PMKAFAAPAYER[[#This Row],[25.06.2025]],0)</f>
        <v>0</v>
      </c>
      <c r="BW1078" s="18">
        <f t="shared" si="251"/>
        <v>0</v>
      </c>
      <c r="BX1078" s="162"/>
      <c r="BY1078" s="166">
        <f>IF(PMKAFAAPAYER[[#This Row],[ ]]="Payé",PMKAFAAPAYER[[#This Row],[02.07.2025]],0)</f>
        <v>0</v>
      </c>
      <c r="BZ1078" s="161"/>
      <c r="CA1078" s="166">
        <f>IF(PMKAFAAPAYER[[#This Row],[ ]]="Payé",PMKAFAAPAYER[[#This Row],[09.07.2025]],0)</f>
        <v>0</v>
      </c>
      <c r="CB1078" s="161"/>
      <c r="CC1078" s="166">
        <f>IF(PMKAFAAPAYER[[#This Row],[ ]]="Payé",PMKAFAAPAYER[[#This Row],[16.07.2025]],0)</f>
        <v>0</v>
      </c>
      <c r="CD1078" s="161"/>
      <c r="CE1078" s="166">
        <f>IF(PMKAFAAPAYER[[#This Row],[ ]]="Payé",PMKAFAAPAYER[[#This Row],[23.07.2025]],0)</f>
        <v>0</v>
      </c>
      <c r="CF1078" s="161"/>
      <c r="CG1078" s="176">
        <f>IF(PMKAFAAPAYER[[#This Row],[ ]]="Payé",PMKAFAAPAYER[[#This Row],[30.07.2025]],0)</f>
        <v>0</v>
      </c>
      <c r="CH1078" s="17">
        <f t="shared" si="252"/>
        <v>0</v>
      </c>
      <c r="CI1078" s="162"/>
      <c r="CJ1078" s="166">
        <f>IF(PMKAFAAPAYER[[#This Row],[ ]]="Payé",PMKAFAAPAYER[[#This Row],[06.08.2025]],0)</f>
        <v>0</v>
      </c>
      <c r="CK1078" s="161"/>
      <c r="CL1078" s="166">
        <f>IF(PMKAFAAPAYER[[#This Row],[ ]]="Payé",PMKAFAAPAYER[[#This Row],[13.08.2025]],0)</f>
        <v>0</v>
      </c>
      <c r="CM1078" s="161"/>
      <c r="CN1078" s="166">
        <f>IF(PMKAFAAPAYER[[#This Row],[ ]]="Payé",PMKAFAAPAYER[[#This Row],[20.08.2025]],0)</f>
        <v>0</v>
      </c>
      <c r="CO1078" s="161"/>
      <c r="CP1078" s="176">
        <f>IF(PMKAFAAPAYER[[#This Row],[ ]]="Payé",PMKAFAAPAYER[[#This Row],[27.08.2025]],0)</f>
        <v>0</v>
      </c>
      <c r="CQ1078" s="18">
        <f t="shared" si="253"/>
        <v>0</v>
      </c>
      <c r="CR1078" s="162"/>
      <c r="CS1078" s="166">
        <f>IF(PMKAFAAPAYER[[#This Row],[ ]]="Payé",PMKAFAAPAYER[[#This Row],[03.09.2025]],0)</f>
        <v>0</v>
      </c>
      <c r="CT1078" s="161"/>
      <c r="CU1078" s="166">
        <f>IF(PMKAFAAPAYER[[#This Row],[ ]]="Payé",PMKAFAAPAYER[[#This Row],[10.09.2025]],0)</f>
        <v>0</v>
      </c>
      <c r="CV1078" s="161"/>
      <c r="CW1078" s="166">
        <f>IF(PMKAFAAPAYER[[#This Row],[ ]]="Payé",PMKAFAAPAYER[[#This Row],[17.09.2025]],0)</f>
        <v>0</v>
      </c>
      <c r="CX1078" s="161"/>
      <c r="CY1078" s="176">
        <f>IF(PMKAFAAPAYER[[#This Row],[ ]]="Payé",PMKAFAAPAYER[[#This Row],[24.09.2025]],0)</f>
        <v>0</v>
      </c>
      <c r="CZ1078" s="17">
        <f t="shared" si="254"/>
        <v>0</v>
      </c>
      <c r="DA1078" s="162"/>
      <c r="DB1078" s="166">
        <f>IF(PMKAFAAPAYER[[#This Row],[ ]]="Payé",PMKAFAAPAYER[[#This Row],[01.10.2025]],0)</f>
        <v>0</v>
      </c>
      <c r="DC1078" s="161"/>
      <c r="DD1078" s="166">
        <f>IF(PMKAFAAPAYER[[#This Row],[ ]]="Payé",PMKAFAAPAYER[[#This Row],[08.10.2025]],0)</f>
        <v>0</v>
      </c>
      <c r="DE1078" s="161"/>
      <c r="DF1078" s="166">
        <f>IF(PMKAFAAPAYER[[#This Row],[ ]]="Payé",PMKAFAAPAYER[[#This Row],[15.10.2025]],0)</f>
        <v>0</v>
      </c>
      <c r="DG1078" s="161"/>
      <c r="DH1078" s="166">
        <f>IF(PMKAFAAPAYER[[#This Row],[ ]]="Payé",PMKAFAAPAYER[[#This Row],[22.10.2025]],0)</f>
        <v>0</v>
      </c>
      <c r="DI1078" s="161"/>
      <c r="DJ1078" s="176">
        <f>IF(PMKAFAAPAYER[[#This Row],[ ]]="Payé",PMKAFAAPAYER[[#This Row],[29.10.2025]],0)</f>
        <v>0</v>
      </c>
      <c r="DK1078" s="18">
        <f t="shared" si="255"/>
        <v>0</v>
      </c>
      <c r="DL1078" s="162"/>
      <c r="DM1078" s="166">
        <f>IF(PMKAFAAPAYER[[#This Row],[ ]]="Payé",PMKAFAAPAYER[[#This Row],[05.11.2025]],0)</f>
        <v>0</v>
      </c>
      <c r="DN1078" s="161"/>
      <c r="DO1078" s="166">
        <f>IF(PMKAFAAPAYER[[#This Row],[ ]]="Payé",PMKAFAAPAYER[[#This Row],[12.11.2025]],0)</f>
        <v>0</v>
      </c>
      <c r="DP1078" s="161"/>
      <c r="DQ1078" s="166">
        <f>IF(PMKAFAAPAYER[[#This Row],[ ]]="Payé",PMKAFAAPAYER[[#This Row],[19.11.2025]],0)</f>
        <v>0</v>
      </c>
      <c r="DR1078" s="161"/>
      <c r="DS1078" s="176">
        <f>IF(PMKAFAAPAYER[[#This Row],[ ]]="Payé",PMKAFAAPAYER[[#This Row],[26.11.2025]],0)</f>
        <v>0</v>
      </c>
      <c r="DT1078" s="17">
        <f t="shared" si="256"/>
        <v>0</v>
      </c>
      <c r="DU1078" s="162"/>
      <c r="DV1078" s="166">
        <f>IF(PMKAFAAPAYER[[#This Row],[ ]]="Payé",PMKAFAAPAYER[[#This Row],[03.12.2025]],0)</f>
        <v>0</v>
      </c>
      <c r="DW1078" s="161"/>
      <c r="DX1078" s="166">
        <f>IF(PMKAFAAPAYER[[#This Row],[ ]]="Payé",PMKAFAAPAYER[[#This Row],[10.12.2025]],0)</f>
        <v>0</v>
      </c>
      <c r="DY1078" s="161"/>
      <c r="DZ1078" s="166">
        <f>IF(PMKAFAAPAYER[[#This Row],[ ]]="Payé",PMKAFAAPAYER[[#This Row],[17.12.2025]],0)</f>
        <v>0</v>
      </c>
      <c r="EA1078" s="161"/>
      <c r="EB1078" s="166">
        <f>IF(PMKAFAAPAYER[[#This Row],[ ]]="Payé",PMKAFAAPAYER[[#This Row],[24.12.2025]],0)</f>
        <v>0</v>
      </c>
      <c r="EC1078" s="161"/>
      <c r="ED1078" s="176">
        <f>IF(PMKAFAAPAYER[[#This Row],[ ]]="Payé",PMKAFAAPAYER[[#This Row],[31.12.2025]],0)</f>
        <v>0</v>
      </c>
      <c r="EE1078" s="18">
        <f t="shared" si="257"/>
        <v>0</v>
      </c>
      <c r="EF1078" s="11">
        <f t="shared" si="258"/>
        <v>0</v>
      </c>
      <c r="EG1078" s="16">
        <f>+PMKAFAAPAYER[[#This Row],[CHF]]-PMKAFAAPAYER[[#This Row],[T2025]]</f>
        <v>0</v>
      </c>
    </row>
    <row r="1079" spans="1:137" x14ac:dyDescent="0.3">
      <c r="A1079" s="9">
        <f t="shared" si="259"/>
        <v>1074</v>
      </c>
      <c r="B1079" s="250"/>
      <c r="C1079" s="251"/>
      <c r="D1079" s="252"/>
      <c r="E1079" s="253"/>
      <c r="F1079" s="265">
        <f t="shared" si="260"/>
        <v>0</v>
      </c>
      <c r="G1079" s="254"/>
      <c r="H1079" s="257"/>
      <c r="I1079" s="256"/>
      <c r="J1079" s="14"/>
      <c r="K1079" s="14"/>
      <c r="L1079" s="14"/>
      <c r="N1079" s="15"/>
      <c r="P1079" s="258"/>
      <c r="Q1079" s="259"/>
      <c r="R1079" s="260"/>
      <c r="S1079" s="166">
        <f>IF(PMKAFAAPAYER[[#This Row],[ ]]="Payé",PMKAFAAPAYER[[#This Row],[02.01.2025]],0)</f>
        <v>0</v>
      </c>
      <c r="T1079" s="234"/>
      <c r="U1079" s="166">
        <f>IF(PMKAFAAPAYER[[#This Row],[ ]]="Payé",PMKAFAAPAYER[[#This Row],[09.01.2025]],0)</f>
        <v>0</v>
      </c>
      <c r="V1079" s="234"/>
      <c r="W1079" s="166">
        <f>IF(PMKAFAAPAYER[[#This Row],[ ]]="Payé",PMKAFAAPAYER[[#This Row],[16.01.2025]],0)</f>
        <v>0</v>
      </c>
      <c r="X1079" s="234"/>
      <c r="Y1079" s="166">
        <f>IF(PMKAFAAPAYER[[#This Row],[ ]]="Payé",PMKAFAAPAYER[[#This Row],[23.01.2025]],0)</f>
        <v>0</v>
      </c>
      <c r="Z1079" s="234"/>
      <c r="AA1079" s="176">
        <f>IF(PMKAFAAPAYER[[#This Row],[ ]]="Payé",PMKAFAAPAYER[[#This Row],[30.01.2025]],0)</f>
        <v>0</v>
      </c>
      <c r="AB1079" s="32">
        <f t="shared" si="246"/>
        <v>0</v>
      </c>
      <c r="AC1079" s="234"/>
      <c r="AD1079" s="166">
        <f>IF(PMKAFAAPAYER[[#This Row],[ ]]="Payé",PMKAFAAPAYER[[#This Row],[06.02.2025]],0)</f>
        <v>0</v>
      </c>
      <c r="AE1079" s="234"/>
      <c r="AF1079" s="166">
        <f>IF(PMKAFAAPAYER[[#This Row],[ ]]="Payé",PMKAFAAPAYER[[#This Row],[13.02.2025]],0)</f>
        <v>0</v>
      </c>
      <c r="AG1079" s="234"/>
      <c r="AH1079" s="166">
        <f>IF(PMKAFAAPAYER[[#This Row],[ ]]="Payé",PMKAFAAPAYER[[#This Row],[20.02.2025]],0)</f>
        <v>0</v>
      </c>
      <c r="AI1079" s="234"/>
      <c r="AJ1079" s="176">
        <f>IF(PMKAFAAPAYER[[#This Row],[ ]]="Payé",PMKAFAAPAYER[[#This Row],[27.02.2025]],0)</f>
        <v>0</v>
      </c>
      <c r="AK1079" s="47">
        <f t="shared" si="247"/>
        <v>0</v>
      </c>
      <c r="AL1079" s="162"/>
      <c r="AM1079" s="166">
        <f>IF(PMKAFAAPAYER[[#This Row],[ ]]="Payé",PMKAFAAPAYER[[#This Row],[05.03.2025]],0)</f>
        <v>0</v>
      </c>
      <c r="AN1079" s="161"/>
      <c r="AO1079" s="166">
        <f>IF(PMKAFAAPAYER[[#This Row],[ ]]="Payé",PMKAFAAPAYER[[#This Row],[12.03.2025]],0)</f>
        <v>0</v>
      </c>
      <c r="AP1079" s="161"/>
      <c r="AQ1079" s="166">
        <f>IF(PMKAFAAPAYER[[#This Row],[ ]]="Payé",PMKAFAAPAYER[[#This Row],[19.03.2025]],0)</f>
        <v>0</v>
      </c>
      <c r="AR1079" s="161"/>
      <c r="AS1079" s="176">
        <f>IF(PMKAFAAPAYER[[#This Row],[ ]]="Payé",PMKAFAAPAYER[[#This Row],[26.03.2025]],0)</f>
        <v>0</v>
      </c>
      <c r="AT1079" s="17">
        <f t="shared" si="248"/>
        <v>0</v>
      </c>
      <c r="AU1079" s="162"/>
      <c r="AV1079" s="166">
        <f>IF(PMKAFAAPAYER[[#This Row],[ ]]="Payé",PMKAFAAPAYER[[#This Row],[02.04.2025]],0)</f>
        <v>0</v>
      </c>
      <c r="AW1079" s="161"/>
      <c r="AX1079" s="166">
        <f>IF(PMKAFAAPAYER[[#This Row],[ ]]="Payé",PMKAFAAPAYER[[#This Row],[09.04.2025]],0)</f>
        <v>0</v>
      </c>
      <c r="AY1079" s="161"/>
      <c r="AZ1079" s="166">
        <f>IF(PMKAFAAPAYER[[#This Row],[ ]]="Payé",PMKAFAAPAYER[[#This Row],[16.04.2025]],0)</f>
        <v>0</v>
      </c>
      <c r="BA1079" s="161"/>
      <c r="BB1079" s="166">
        <f>IF(PMKAFAAPAYER[[#This Row],[ ]]="Payé",PMKAFAAPAYER[[#This Row],[23.04.2025]],0)</f>
        <v>0</v>
      </c>
      <c r="BC1079" s="161"/>
      <c r="BD1079" s="176">
        <f>IF(PMKAFAAPAYER[[#This Row],[ ]]="Payé",PMKAFAAPAYER[[#This Row],[30.04.2025]],0)</f>
        <v>0</v>
      </c>
      <c r="BE1079" s="18">
        <f t="shared" si="249"/>
        <v>0</v>
      </c>
      <c r="BF1079" s="162"/>
      <c r="BG1079" s="166">
        <f>IF(PMKAFAAPAYER[[#This Row],[ ]]="Payé",PMKAFAAPAYER[[#This Row],[07.05.2025]],0)</f>
        <v>0</v>
      </c>
      <c r="BH1079" s="161"/>
      <c r="BI1079" s="166">
        <f>IF(PMKAFAAPAYER[[#This Row],[ ]]="Payé",PMKAFAAPAYER[[#This Row],[14.05.2025]],0)</f>
        <v>0</v>
      </c>
      <c r="BJ1079" s="161"/>
      <c r="BK1079" s="166">
        <f>IF(PMKAFAAPAYER[[#This Row],[ ]]="Payé",PMKAFAAPAYER[[#This Row],[21.05.2025]],0)</f>
        <v>0</v>
      </c>
      <c r="BL1079" s="161"/>
      <c r="BM1079" s="176">
        <f>IF(PMKAFAAPAYER[[#This Row],[ ]]="Payé",PMKAFAAPAYER[[#This Row],[28.05.2025]],0)</f>
        <v>0</v>
      </c>
      <c r="BN1079" s="17">
        <f t="shared" si="250"/>
        <v>0</v>
      </c>
      <c r="BO1079" s="162"/>
      <c r="BP1079" s="166">
        <f>IF(PMKAFAAPAYER[[#This Row],[ ]]="Payé",PMKAFAAPAYER[[#This Row],[04.06.2025]],0)</f>
        <v>0</v>
      </c>
      <c r="BQ1079" s="161"/>
      <c r="BR1079" s="166">
        <f>IF(PMKAFAAPAYER[[#This Row],[ ]]="Payé",PMKAFAAPAYER[[#This Row],[11.06.2025]],0)</f>
        <v>0</v>
      </c>
      <c r="BS1079" s="161"/>
      <c r="BT1079" s="166">
        <f>IF(PMKAFAAPAYER[[#This Row],[ ]]="Payé",PMKAFAAPAYER[[#This Row],[18.06.2025]],0)</f>
        <v>0</v>
      </c>
      <c r="BU1079" s="161"/>
      <c r="BV1079" s="176">
        <f>IF(PMKAFAAPAYER[[#This Row],[ ]]="Payé",PMKAFAAPAYER[[#This Row],[25.06.2025]],0)</f>
        <v>0</v>
      </c>
      <c r="BW1079" s="18">
        <f t="shared" si="251"/>
        <v>0</v>
      </c>
      <c r="BX1079" s="162"/>
      <c r="BY1079" s="166">
        <f>IF(PMKAFAAPAYER[[#This Row],[ ]]="Payé",PMKAFAAPAYER[[#This Row],[02.07.2025]],0)</f>
        <v>0</v>
      </c>
      <c r="BZ1079" s="161"/>
      <c r="CA1079" s="166">
        <f>IF(PMKAFAAPAYER[[#This Row],[ ]]="Payé",PMKAFAAPAYER[[#This Row],[09.07.2025]],0)</f>
        <v>0</v>
      </c>
      <c r="CB1079" s="161"/>
      <c r="CC1079" s="166">
        <f>IF(PMKAFAAPAYER[[#This Row],[ ]]="Payé",PMKAFAAPAYER[[#This Row],[16.07.2025]],0)</f>
        <v>0</v>
      </c>
      <c r="CD1079" s="161"/>
      <c r="CE1079" s="166">
        <f>IF(PMKAFAAPAYER[[#This Row],[ ]]="Payé",PMKAFAAPAYER[[#This Row],[23.07.2025]],0)</f>
        <v>0</v>
      </c>
      <c r="CF1079" s="161"/>
      <c r="CG1079" s="176">
        <f>IF(PMKAFAAPAYER[[#This Row],[ ]]="Payé",PMKAFAAPAYER[[#This Row],[30.07.2025]],0)</f>
        <v>0</v>
      </c>
      <c r="CH1079" s="17">
        <f t="shared" si="252"/>
        <v>0</v>
      </c>
      <c r="CI1079" s="162"/>
      <c r="CJ1079" s="166">
        <f>IF(PMKAFAAPAYER[[#This Row],[ ]]="Payé",PMKAFAAPAYER[[#This Row],[06.08.2025]],0)</f>
        <v>0</v>
      </c>
      <c r="CK1079" s="161"/>
      <c r="CL1079" s="166">
        <f>IF(PMKAFAAPAYER[[#This Row],[ ]]="Payé",PMKAFAAPAYER[[#This Row],[13.08.2025]],0)</f>
        <v>0</v>
      </c>
      <c r="CM1079" s="161"/>
      <c r="CN1079" s="166">
        <f>IF(PMKAFAAPAYER[[#This Row],[ ]]="Payé",PMKAFAAPAYER[[#This Row],[20.08.2025]],0)</f>
        <v>0</v>
      </c>
      <c r="CO1079" s="161"/>
      <c r="CP1079" s="176">
        <f>IF(PMKAFAAPAYER[[#This Row],[ ]]="Payé",PMKAFAAPAYER[[#This Row],[27.08.2025]],0)</f>
        <v>0</v>
      </c>
      <c r="CQ1079" s="18">
        <f t="shared" si="253"/>
        <v>0</v>
      </c>
      <c r="CR1079" s="162"/>
      <c r="CS1079" s="166">
        <f>IF(PMKAFAAPAYER[[#This Row],[ ]]="Payé",PMKAFAAPAYER[[#This Row],[03.09.2025]],0)</f>
        <v>0</v>
      </c>
      <c r="CT1079" s="161"/>
      <c r="CU1079" s="166">
        <f>IF(PMKAFAAPAYER[[#This Row],[ ]]="Payé",PMKAFAAPAYER[[#This Row],[10.09.2025]],0)</f>
        <v>0</v>
      </c>
      <c r="CV1079" s="161"/>
      <c r="CW1079" s="166">
        <f>IF(PMKAFAAPAYER[[#This Row],[ ]]="Payé",PMKAFAAPAYER[[#This Row],[17.09.2025]],0)</f>
        <v>0</v>
      </c>
      <c r="CX1079" s="161"/>
      <c r="CY1079" s="176">
        <f>IF(PMKAFAAPAYER[[#This Row],[ ]]="Payé",PMKAFAAPAYER[[#This Row],[24.09.2025]],0)</f>
        <v>0</v>
      </c>
      <c r="CZ1079" s="17">
        <f t="shared" si="254"/>
        <v>0</v>
      </c>
      <c r="DA1079" s="162"/>
      <c r="DB1079" s="166">
        <f>IF(PMKAFAAPAYER[[#This Row],[ ]]="Payé",PMKAFAAPAYER[[#This Row],[01.10.2025]],0)</f>
        <v>0</v>
      </c>
      <c r="DC1079" s="161"/>
      <c r="DD1079" s="166">
        <f>IF(PMKAFAAPAYER[[#This Row],[ ]]="Payé",PMKAFAAPAYER[[#This Row],[08.10.2025]],0)</f>
        <v>0</v>
      </c>
      <c r="DE1079" s="161"/>
      <c r="DF1079" s="166">
        <f>IF(PMKAFAAPAYER[[#This Row],[ ]]="Payé",PMKAFAAPAYER[[#This Row],[15.10.2025]],0)</f>
        <v>0</v>
      </c>
      <c r="DG1079" s="161"/>
      <c r="DH1079" s="166">
        <f>IF(PMKAFAAPAYER[[#This Row],[ ]]="Payé",PMKAFAAPAYER[[#This Row],[22.10.2025]],0)</f>
        <v>0</v>
      </c>
      <c r="DI1079" s="161"/>
      <c r="DJ1079" s="176">
        <f>IF(PMKAFAAPAYER[[#This Row],[ ]]="Payé",PMKAFAAPAYER[[#This Row],[29.10.2025]],0)</f>
        <v>0</v>
      </c>
      <c r="DK1079" s="18">
        <f t="shared" si="255"/>
        <v>0</v>
      </c>
      <c r="DL1079" s="162"/>
      <c r="DM1079" s="166">
        <f>IF(PMKAFAAPAYER[[#This Row],[ ]]="Payé",PMKAFAAPAYER[[#This Row],[05.11.2025]],0)</f>
        <v>0</v>
      </c>
      <c r="DN1079" s="161"/>
      <c r="DO1079" s="166">
        <f>IF(PMKAFAAPAYER[[#This Row],[ ]]="Payé",PMKAFAAPAYER[[#This Row],[12.11.2025]],0)</f>
        <v>0</v>
      </c>
      <c r="DP1079" s="161"/>
      <c r="DQ1079" s="166">
        <f>IF(PMKAFAAPAYER[[#This Row],[ ]]="Payé",PMKAFAAPAYER[[#This Row],[19.11.2025]],0)</f>
        <v>0</v>
      </c>
      <c r="DR1079" s="161"/>
      <c r="DS1079" s="176">
        <f>IF(PMKAFAAPAYER[[#This Row],[ ]]="Payé",PMKAFAAPAYER[[#This Row],[26.11.2025]],0)</f>
        <v>0</v>
      </c>
      <c r="DT1079" s="17">
        <f t="shared" si="256"/>
        <v>0</v>
      </c>
      <c r="DU1079" s="162"/>
      <c r="DV1079" s="166">
        <f>IF(PMKAFAAPAYER[[#This Row],[ ]]="Payé",PMKAFAAPAYER[[#This Row],[03.12.2025]],0)</f>
        <v>0</v>
      </c>
      <c r="DW1079" s="161"/>
      <c r="DX1079" s="166">
        <f>IF(PMKAFAAPAYER[[#This Row],[ ]]="Payé",PMKAFAAPAYER[[#This Row],[10.12.2025]],0)</f>
        <v>0</v>
      </c>
      <c r="DY1079" s="161"/>
      <c r="DZ1079" s="166">
        <f>IF(PMKAFAAPAYER[[#This Row],[ ]]="Payé",PMKAFAAPAYER[[#This Row],[17.12.2025]],0)</f>
        <v>0</v>
      </c>
      <c r="EA1079" s="161"/>
      <c r="EB1079" s="166">
        <f>IF(PMKAFAAPAYER[[#This Row],[ ]]="Payé",PMKAFAAPAYER[[#This Row],[24.12.2025]],0)</f>
        <v>0</v>
      </c>
      <c r="EC1079" s="161"/>
      <c r="ED1079" s="176">
        <f>IF(PMKAFAAPAYER[[#This Row],[ ]]="Payé",PMKAFAAPAYER[[#This Row],[31.12.2025]],0)</f>
        <v>0</v>
      </c>
      <c r="EE1079" s="18">
        <f t="shared" si="257"/>
        <v>0</v>
      </c>
      <c r="EF1079" s="11">
        <f t="shared" si="258"/>
        <v>0</v>
      </c>
      <c r="EG1079" s="16">
        <f>+PMKAFAAPAYER[[#This Row],[CHF]]-PMKAFAAPAYER[[#This Row],[T2025]]</f>
        <v>0</v>
      </c>
    </row>
    <row r="1080" spans="1:137" x14ac:dyDescent="0.3">
      <c r="A1080" s="9">
        <f t="shared" si="259"/>
        <v>1075</v>
      </c>
      <c r="B1080" s="250"/>
      <c r="C1080" s="251"/>
      <c r="D1080" s="252"/>
      <c r="E1080" s="253"/>
      <c r="F1080" s="265">
        <f t="shared" si="260"/>
        <v>0</v>
      </c>
      <c r="G1080" s="254"/>
      <c r="H1080" s="257"/>
      <c r="I1080" s="256"/>
      <c r="J1080" s="14"/>
      <c r="K1080" s="14"/>
      <c r="L1080" s="14"/>
      <c r="N1080" s="15"/>
      <c r="P1080" s="258"/>
      <c r="Q1080" s="259"/>
      <c r="R1080" s="260"/>
      <c r="S1080" s="166">
        <f>IF(PMKAFAAPAYER[[#This Row],[ ]]="Payé",PMKAFAAPAYER[[#This Row],[02.01.2025]],0)</f>
        <v>0</v>
      </c>
      <c r="T1080" s="234"/>
      <c r="U1080" s="166">
        <f>IF(PMKAFAAPAYER[[#This Row],[ ]]="Payé",PMKAFAAPAYER[[#This Row],[09.01.2025]],0)</f>
        <v>0</v>
      </c>
      <c r="V1080" s="234"/>
      <c r="W1080" s="166">
        <f>IF(PMKAFAAPAYER[[#This Row],[ ]]="Payé",PMKAFAAPAYER[[#This Row],[16.01.2025]],0)</f>
        <v>0</v>
      </c>
      <c r="X1080" s="234"/>
      <c r="Y1080" s="166">
        <f>IF(PMKAFAAPAYER[[#This Row],[ ]]="Payé",PMKAFAAPAYER[[#This Row],[23.01.2025]],0)</f>
        <v>0</v>
      </c>
      <c r="Z1080" s="234"/>
      <c r="AA1080" s="176">
        <f>IF(PMKAFAAPAYER[[#This Row],[ ]]="Payé",PMKAFAAPAYER[[#This Row],[30.01.2025]],0)</f>
        <v>0</v>
      </c>
      <c r="AB1080" s="32">
        <f t="shared" si="246"/>
        <v>0</v>
      </c>
      <c r="AC1080" s="234"/>
      <c r="AD1080" s="166">
        <f>IF(PMKAFAAPAYER[[#This Row],[ ]]="Payé",PMKAFAAPAYER[[#This Row],[06.02.2025]],0)</f>
        <v>0</v>
      </c>
      <c r="AE1080" s="234"/>
      <c r="AF1080" s="166">
        <f>IF(PMKAFAAPAYER[[#This Row],[ ]]="Payé",PMKAFAAPAYER[[#This Row],[13.02.2025]],0)</f>
        <v>0</v>
      </c>
      <c r="AG1080" s="234"/>
      <c r="AH1080" s="166">
        <f>IF(PMKAFAAPAYER[[#This Row],[ ]]="Payé",PMKAFAAPAYER[[#This Row],[20.02.2025]],0)</f>
        <v>0</v>
      </c>
      <c r="AI1080" s="234"/>
      <c r="AJ1080" s="176">
        <f>IF(PMKAFAAPAYER[[#This Row],[ ]]="Payé",PMKAFAAPAYER[[#This Row],[27.02.2025]],0)</f>
        <v>0</v>
      </c>
      <c r="AK1080" s="47">
        <f t="shared" si="247"/>
        <v>0</v>
      </c>
      <c r="AL1080" s="162"/>
      <c r="AM1080" s="166">
        <f>IF(PMKAFAAPAYER[[#This Row],[ ]]="Payé",PMKAFAAPAYER[[#This Row],[05.03.2025]],0)</f>
        <v>0</v>
      </c>
      <c r="AN1080" s="161"/>
      <c r="AO1080" s="166">
        <f>IF(PMKAFAAPAYER[[#This Row],[ ]]="Payé",PMKAFAAPAYER[[#This Row],[12.03.2025]],0)</f>
        <v>0</v>
      </c>
      <c r="AP1080" s="161"/>
      <c r="AQ1080" s="166">
        <f>IF(PMKAFAAPAYER[[#This Row],[ ]]="Payé",PMKAFAAPAYER[[#This Row],[19.03.2025]],0)</f>
        <v>0</v>
      </c>
      <c r="AR1080" s="161"/>
      <c r="AS1080" s="176">
        <f>IF(PMKAFAAPAYER[[#This Row],[ ]]="Payé",PMKAFAAPAYER[[#This Row],[26.03.2025]],0)</f>
        <v>0</v>
      </c>
      <c r="AT1080" s="17">
        <f t="shared" si="248"/>
        <v>0</v>
      </c>
      <c r="AU1080" s="162"/>
      <c r="AV1080" s="166">
        <f>IF(PMKAFAAPAYER[[#This Row],[ ]]="Payé",PMKAFAAPAYER[[#This Row],[02.04.2025]],0)</f>
        <v>0</v>
      </c>
      <c r="AW1080" s="161"/>
      <c r="AX1080" s="166">
        <f>IF(PMKAFAAPAYER[[#This Row],[ ]]="Payé",PMKAFAAPAYER[[#This Row],[09.04.2025]],0)</f>
        <v>0</v>
      </c>
      <c r="AY1080" s="161"/>
      <c r="AZ1080" s="166">
        <f>IF(PMKAFAAPAYER[[#This Row],[ ]]="Payé",PMKAFAAPAYER[[#This Row],[16.04.2025]],0)</f>
        <v>0</v>
      </c>
      <c r="BA1080" s="161"/>
      <c r="BB1080" s="166">
        <f>IF(PMKAFAAPAYER[[#This Row],[ ]]="Payé",PMKAFAAPAYER[[#This Row],[23.04.2025]],0)</f>
        <v>0</v>
      </c>
      <c r="BC1080" s="161"/>
      <c r="BD1080" s="176">
        <f>IF(PMKAFAAPAYER[[#This Row],[ ]]="Payé",PMKAFAAPAYER[[#This Row],[30.04.2025]],0)</f>
        <v>0</v>
      </c>
      <c r="BE1080" s="18">
        <f t="shared" si="249"/>
        <v>0</v>
      </c>
      <c r="BF1080" s="162"/>
      <c r="BG1080" s="166">
        <f>IF(PMKAFAAPAYER[[#This Row],[ ]]="Payé",PMKAFAAPAYER[[#This Row],[07.05.2025]],0)</f>
        <v>0</v>
      </c>
      <c r="BH1080" s="161"/>
      <c r="BI1080" s="166">
        <f>IF(PMKAFAAPAYER[[#This Row],[ ]]="Payé",PMKAFAAPAYER[[#This Row],[14.05.2025]],0)</f>
        <v>0</v>
      </c>
      <c r="BJ1080" s="161"/>
      <c r="BK1080" s="166">
        <f>IF(PMKAFAAPAYER[[#This Row],[ ]]="Payé",PMKAFAAPAYER[[#This Row],[21.05.2025]],0)</f>
        <v>0</v>
      </c>
      <c r="BL1080" s="161"/>
      <c r="BM1080" s="176">
        <f>IF(PMKAFAAPAYER[[#This Row],[ ]]="Payé",PMKAFAAPAYER[[#This Row],[28.05.2025]],0)</f>
        <v>0</v>
      </c>
      <c r="BN1080" s="17">
        <f t="shared" si="250"/>
        <v>0</v>
      </c>
      <c r="BO1080" s="162"/>
      <c r="BP1080" s="166">
        <f>IF(PMKAFAAPAYER[[#This Row],[ ]]="Payé",PMKAFAAPAYER[[#This Row],[04.06.2025]],0)</f>
        <v>0</v>
      </c>
      <c r="BQ1080" s="161"/>
      <c r="BR1080" s="166">
        <f>IF(PMKAFAAPAYER[[#This Row],[ ]]="Payé",PMKAFAAPAYER[[#This Row],[11.06.2025]],0)</f>
        <v>0</v>
      </c>
      <c r="BS1080" s="161"/>
      <c r="BT1080" s="166">
        <f>IF(PMKAFAAPAYER[[#This Row],[ ]]="Payé",PMKAFAAPAYER[[#This Row],[18.06.2025]],0)</f>
        <v>0</v>
      </c>
      <c r="BU1080" s="161"/>
      <c r="BV1080" s="176">
        <f>IF(PMKAFAAPAYER[[#This Row],[ ]]="Payé",PMKAFAAPAYER[[#This Row],[25.06.2025]],0)</f>
        <v>0</v>
      </c>
      <c r="BW1080" s="18">
        <f t="shared" si="251"/>
        <v>0</v>
      </c>
      <c r="BX1080" s="162"/>
      <c r="BY1080" s="166">
        <f>IF(PMKAFAAPAYER[[#This Row],[ ]]="Payé",PMKAFAAPAYER[[#This Row],[02.07.2025]],0)</f>
        <v>0</v>
      </c>
      <c r="BZ1080" s="161"/>
      <c r="CA1080" s="166">
        <f>IF(PMKAFAAPAYER[[#This Row],[ ]]="Payé",PMKAFAAPAYER[[#This Row],[09.07.2025]],0)</f>
        <v>0</v>
      </c>
      <c r="CB1080" s="161"/>
      <c r="CC1080" s="166">
        <f>IF(PMKAFAAPAYER[[#This Row],[ ]]="Payé",PMKAFAAPAYER[[#This Row],[16.07.2025]],0)</f>
        <v>0</v>
      </c>
      <c r="CD1080" s="161"/>
      <c r="CE1080" s="166">
        <f>IF(PMKAFAAPAYER[[#This Row],[ ]]="Payé",PMKAFAAPAYER[[#This Row],[23.07.2025]],0)</f>
        <v>0</v>
      </c>
      <c r="CF1080" s="161"/>
      <c r="CG1080" s="176">
        <f>IF(PMKAFAAPAYER[[#This Row],[ ]]="Payé",PMKAFAAPAYER[[#This Row],[30.07.2025]],0)</f>
        <v>0</v>
      </c>
      <c r="CH1080" s="17">
        <f t="shared" si="252"/>
        <v>0</v>
      </c>
      <c r="CI1080" s="162"/>
      <c r="CJ1080" s="166">
        <f>IF(PMKAFAAPAYER[[#This Row],[ ]]="Payé",PMKAFAAPAYER[[#This Row],[06.08.2025]],0)</f>
        <v>0</v>
      </c>
      <c r="CK1080" s="161"/>
      <c r="CL1080" s="166">
        <f>IF(PMKAFAAPAYER[[#This Row],[ ]]="Payé",PMKAFAAPAYER[[#This Row],[13.08.2025]],0)</f>
        <v>0</v>
      </c>
      <c r="CM1080" s="161"/>
      <c r="CN1080" s="166">
        <f>IF(PMKAFAAPAYER[[#This Row],[ ]]="Payé",PMKAFAAPAYER[[#This Row],[20.08.2025]],0)</f>
        <v>0</v>
      </c>
      <c r="CO1080" s="161"/>
      <c r="CP1080" s="176">
        <f>IF(PMKAFAAPAYER[[#This Row],[ ]]="Payé",PMKAFAAPAYER[[#This Row],[27.08.2025]],0)</f>
        <v>0</v>
      </c>
      <c r="CQ1080" s="18">
        <f t="shared" si="253"/>
        <v>0</v>
      </c>
      <c r="CR1080" s="162"/>
      <c r="CS1080" s="166">
        <f>IF(PMKAFAAPAYER[[#This Row],[ ]]="Payé",PMKAFAAPAYER[[#This Row],[03.09.2025]],0)</f>
        <v>0</v>
      </c>
      <c r="CT1080" s="161"/>
      <c r="CU1080" s="166">
        <f>IF(PMKAFAAPAYER[[#This Row],[ ]]="Payé",PMKAFAAPAYER[[#This Row],[10.09.2025]],0)</f>
        <v>0</v>
      </c>
      <c r="CV1080" s="161"/>
      <c r="CW1080" s="166">
        <f>IF(PMKAFAAPAYER[[#This Row],[ ]]="Payé",PMKAFAAPAYER[[#This Row],[17.09.2025]],0)</f>
        <v>0</v>
      </c>
      <c r="CX1080" s="161"/>
      <c r="CY1080" s="176">
        <f>IF(PMKAFAAPAYER[[#This Row],[ ]]="Payé",PMKAFAAPAYER[[#This Row],[24.09.2025]],0)</f>
        <v>0</v>
      </c>
      <c r="CZ1080" s="17">
        <f t="shared" si="254"/>
        <v>0</v>
      </c>
      <c r="DA1080" s="162"/>
      <c r="DB1080" s="166">
        <f>IF(PMKAFAAPAYER[[#This Row],[ ]]="Payé",PMKAFAAPAYER[[#This Row],[01.10.2025]],0)</f>
        <v>0</v>
      </c>
      <c r="DC1080" s="161"/>
      <c r="DD1080" s="166">
        <f>IF(PMKAFAAPAYER[[#This Row],[ ]]="Payé",PMKAFAAPAYER[[#This Row],[08.10.2025]],0)</f>
        <v>0</v>
      </c>
      <c r="DE1080" s="161"/>
      <c r="DF1080" s="166">
        <f>IF(PMKAFAAPAYER[[#This Row],[ ]]="Payé",PMKAFAAPAYER[[#This Row],[15.10.2025]],0)</f>
        <v>0</v>
      </c>
      <c r="DG1080" s="161"/>
      <c r="DH1080" s="166">
        <f>IF(PMKAFAAPAYER[[#This Row],[ ]]="Payé",PMKAFAAPAYER[[#This Row],[22.10.2025]],0)</f>
        <v>0</v>
      </c>
      <c r="DI1080" s="161"/>
      <c r="DJ1080" s="176">
        <f>IF(PMKAFAAPAYER[[#This Row],[ ]]="Payé",PMKAFAAPAYER[[#This Row],[29.10.2025]],0)</f>
        <v>0</v>
      </c>
      <c r="DK1080" s="18">
        <f t="shared" si="255"/>
        <v>0</v>
      </c>
      <c r="DL1080" s="162"/>
      <c r="DM1080" s="166">
        <f>IF(PMKAFAAPAYER[[#This Row],[ ]]="Payé",PMKAFAAPAYER[[#This Row],[05.11.2025]],0)</f>
        <v>0</v>
      </c>
      <c r="DN1080" s="161"/>
      <c r="DO1080" s="166">
        <f>IF(PMKAFAAPAYER[[#This Row],[ ]]="Payé",PMKAFAAPAYER[[#This Row],[12.11.2025]],0)</f>
        <v>0</v>
      </c>
      <c r="DP1080" s="161"/>
      <c r="DQ1080" s="166">
        <f>IF(PMKAFAAPAYER[[#This Row],[ ]]="Payé",PMKAFAAPAYER[[#This Row],[19.11.2025]],0)</f>
        <v>0</v>
      </c>
      <c r="DR1080" s="161"/>
      <c r="DS1080" s="176">
        <f>IF(PMKAFAAPAYER[[#This Row],[ ]]="Payé",PMKAFAAPAYER[[#This Row],[26.11.2025]],0)</f>
        <v>0</v>
      </c>
      <c r="DT1080" s="17">
        <f t="shared" si="256"/>
        <v>0</v>
      </c>
      <c r="DU1080" s="162"/>
      <c r="DV1080" s="166">
        <f>IF(PMKAFAAPAYER[[#This Row],[ ]]="Payé",PMKAFAAPAYER[[#This Row],[03.12.2025]],0)</f>
        <v>0</v>
      </c>
      <c r="DW1080" s="161"/>
      <c r="DX1080" s="166">
        <f>IF(PMKAFAAPAYER[[#This Row],[ ]]="Payé",PMKAFAAPAYER[[#This Row],[10.12.2025]],0)</f>
        <v>0</v>
      </c>
      <c r="DY1080" s="161"/>
      <c r="DZ1080" s="166">
        <f>IF(PMKAFAAPAYER[[#This Row],[ ]]="Payé",PMKAFAAPAYER[[#This Row],[17.12.2025]],0)</f>
        <v>0</v>
      </c>
      <c r="EA1080" s="161"/>
      <c r="EB1080" s="166">
        <f>IF(PMKAFAAPAYER[[#This Row],[ ]]="Payé",PMKAFAAPAYER[[#This Row],[24.12.2025]],0)</f>
        <v>0</v>
      </c>
      <c r="EC1080" s="161"/>
      <c r="ED1080" s="176">
        <f>IF(PMKAFAAPAYER[[#This Row],[ ]]="Payé",PMKAFAAPAYER[[#This Row],[31.12.2025]],0)</f>
        <v>0</v>
      </c>
      <c r="EE1080" s="18">
        <f t="shared" si="257"/>
        <v>0</v>
      </c>
      <c r="EF1080" s="11">
        <f t="shared" si="258"/>
        <v>0</v>
      </c>
      <c r="EG1080" s="16">
        <f>+PMKAFAAPAYER[[#This Row],[CHF]]-PMKAFAAPAYER[[#This Row],[T2025]]</f>
        <v>0</v>
      </c>
    </row>
    <row r="1081" spans="1:137" x14ac:dyDescent="0.3">
      <c r="A1081" s="9">
        <f t="shared" si="259"/>
        <v>1076</v>
      </c>
      <c r="B1081" s="250"/>
      <c r="C1081" s="251"/>
      <c r="D1081" s="252"/>
      <c r="E1081" s="253"/>
      <c r="F1081" s="265">
        <f t="shared" si="260"/>
        <v>0</v>
      </c>
      <c r="G1081" s="254"/>
      <c r="H1081" s="257"/>
      <c r="I1081" s="256"/>
      <c r="J1081" s="14"/>
      <c r="K1081" s="14"/>
      <c r="L1081" s="14"/>
      <c r="N1081" s="15"/>
      <c r="P1081" s="258"/>
      <c r="Q1081" s="259"/>
      <c r="R1081" s="260"/>
      <c r="S1081" s="166">
        <f>IF(PMKAFAAPAYER[[#This Row],[ ]]="Payé",PMKAFAAPAYER[[#This Row],[02.01.2025]],0)</f>
        <v>0</v>
      </c>
      <c r="T1081" s="234"/>
      <c r="U1081" s="166">
        <f>IF(PMKAFAAPAYER[[#This Row],[ ]]="Payé",PMKAFAAPAYER[[#This Row],[09.01.2025]],0)</f>
        <v>0</v>
      </c>
      <c r="V1081" s="234"/>
      <c r="W1081" s="166">
        <f>IF(PMKAFAAPAYER[[#This Row],[ ]]="Payé",PMKAFAAPAYER[[#This Row],[16.01.2025]],0)</f>
        <v>0</v>
      </c>
      <c r="X1081" s="234"/>
      <c r="Y1081" s="166">
        <f>IF(PMKAFAAPAYER[[#This Row],[ ]]="Payé",PMKAFAAPAYER[[#This Row],[23.01.2025]],0)</f>
        <v>0</v>
      </c>
      <c r="Z1081" s="234"/>
      <c r="AA1081" s="176">
        <f>IF(PMKAFAAPAYER[[#This Row],[ ]]="Payé",PMKAFAAPAYER[[#This Row],[30.01.2025]],0)</f>
        <v>0</v>
      </c>
      <c r="AB1081" s="32">
        <f t="shared" si="246"/>
        <v>0</v>
      </c>
      <c r="AC1081" s="234"/>
      <c r="AD1081" s="166">
        <f>IF(PMKAFAAPAYER[[#This Row],[ ]]="Payé",PMKAFAAPAYER[[#This Row],[06.02.2025]],0)</f>
        <v>0</v>
      </c>
      <c r="AE1081" s="234"/>
      <c r="AF1081" s="166">
        <f>IF(PMKAFAAPAYER[[#This Row],[ ]]="Payé",PMKAFAAPAYER[[#This Row],[13.02.2025]],0)</f>
        <v>0</v>
      </c>
      <c r="AG1081" s="234"/>
      <c r="AH1081" s="166">
        <f>IF(PMKAFAAPAYER[[#This Row],[ ]]="Payé",PMKAFAAPAYER[[#This Row],[20.02.2025]],0)</f>
        <v>0</v>
      </c>
      <c r="AI1081" s="234"/>
      <c r="AJ1081" s="176">
        <f>IF(PMKAFAAPAYER[[#This Row],[ ]]="Payé",PMKAFAAPAYER[[#This Row],[27.02.2025]],0)</f>
        <v>0</v>
      </c>
      <c r="AK1081" s="47">
        <f t="shared" si="247"/>
        <v>0</v>
      </c>
      <c r="AL1081" s="162"/>
      <c r="AM1081" s="166">
        <f>IF(PMKAFAAPAYER[[#This Row],[ ]]="Payé",PMKAFAAPAYER[[#This Row],[05.03.2025]],0)</f>
        <v>0</v>
      </c>
      <c r="AN1081" s="161"/>
      <c r="AO1081" s="166">
        <f>IF(PMKAFAAPAYER[[#This Row],[ ]]="Payé",PMKAFAAPAYER[[#This Row],[12.03.2025]],0)</f>
        <v>0</v>
      </c>
      <c r="AP1081" s="161"/>
      <c r="AQ1081" s="166">
        <f>IF(PMKAFAAPAYER[[#This Row],[ ]]="Payé",PMKAFAAPAYER[[#This Row],[19.03.2025]],0)</f>
        <v>0</v>
      </c>
      <c r="AR1081" s="161"/>
      <c r="AS1081" s="176">
        <f>IF(PMKAFAAPAYER[[#This Row],[ ]]="Payé",PMKAFAAPAYER[[#This Row],[26.03.2025]],0)</f>
        <v>0</v>
      </c>
      <c r="AT1081" s="17">
        <f t="shared" si="248"/>
        <v>0</v>
      </c>
      <c r="AU1081" s="162"/>
      <c r="AV1081" s="166">
        <f>IF(PMKAFAAPAYER[[#This Row],[ ]]="Payé",PMKAFAAPAYER[[#This Row],[02.04.2025]],0)</f>
        <v>0</v>
      </c>
      <c r="AW1081" s="161"/>
      <c r="AX1081" s="166">
        <f>IF(PMKAFAAPAYER[[#This Row],[ ]]="Payé",PMKAFAAPAYER[[#This Row],[09.04.2025]],0)</f>
        <v>0</v>
      </c>
      <c r="AY1081" s="161"/>
      <c r="AZ1081" s="166">
        <f>IF(PMKAFAAPAYER[[#This Row],[ ]]="Payé",PMKAFAAPAYER[[#This Row],[16.04.2025]],0)</f>
        <v>0</v>
      </c>
      <c r="BA1081" s="161"/>
      <c r="BB1081" s="166">
        <f>IF(PMKAFAAPAYER[[#This Row],[ ]]="Payé",PMKAFAAPAYER[[#This Row],[23.04.2025]],0)</f>
        <v>0</v>
      </c>
      <c r="BC1081" s="161"/>
      <c r="BD1081" s="176">
        <f>IF(PMKAFAAPAYER[[#This Row],[ ]]="Payé",PMKAFAAPAYER[[#This Row],[30.04.2025]],0)</f>
        <v>0</v>
      </c>
      <c r="BE1081" s="18">
        <f t="shared" si="249"/>
        <v>0</v>
      </c>
      <c r="BF1081" s="162"/>
      <c r="BG1081" s="166">
        <f>IF(PMKAFAAPAYER[[#This Row],[ ]]="Payé",PMKAFAAPAYER[[#This Row],[07.05.2025]],0)</f>
        <v>0</v>
      </c>
      <c r="BH1081" s="161"/>
      <c r="BI1081" s="166">
        <f>IF(PMKAFAAPAYER[[#This Row],[ ]]="Payé",PMKAFAAPAYER[[#This Row],[14.05.2025]],0)</f>
        <v>0</v>
      </c>
      <c r="BJ1081" s="161"/>
      <c r="BK1081" s="166">
        <f>IF(PMKAFAAPAYER[[#This Row],[ ]]="Payé",PMKAFAAPAYER[[#This Row],[21.05.2025]],0)</f>
        <v>0</v>
      </c>
      <c r="BL1081" s="161"/>
      <c r="BM1081" s="176">
        <f>IF(PMKAFAAPAYER[[#This Row],[ ]]="Payé",PMKAFAAPAYER[[#This Row],[28.05.2025]],0)</f>
        <v>0</v>
      </c>
      <c r="BN1081" s="17">
        <f t="shared" si="250"/>
        <v>0</v>
      </c>
      <c r="BO1081" s="162"/>
      <c r="BP1081" s="166">
        <f>IF(PMKAFAAPAYER[[#This Row],[ ]]="Payé",PMKAFAAPAYER[[#This Row],[04.06.2025]],0)</f>
        <v>0</v>
      </c>
      <c r="BQ1081" s="161"/>
      <c r="BR1081" s="166">
        <f>IF(PMKAFAAPAYER[[#This Row],[ ]]="Payé",PMKAFAAPAYER[[#This Row],[11.06.2025]],0)</f>
        <v>0</v>
      </c>
      <c r="BS1081" s="161"/>
      <c r="BT1081" s="166">
        <f>IF(PMKAFAAPAYER[[#This Row],[ ]]="Payé",PMKAFAAPAYER[[#This Row],[18.06.2025]],0)</f>
        <v>0</v>
      </c>
      <c r="BU1081" s="161"/>
      <c r="BV1081" s="176">
        <f>IF(PMKAFAAPAYER[[#This Row],[ ]]="Payé",PMKAFAAPAYER[[#This Row],[25.06.2025]],0)</f>
        <v>0</v>
      </c>
      <c r="BW1081" s="18">
        <f t="shared" si="251"/>
        <v>0</v>
      </c>
      <c r="BX1081" s="162"/>
      <c r="BY1081" s="166">
        <f>IF(PMKAFAAPAYER[[#This Row],[ ]]="Payé",PMKAFAAPAYER[[#This Row],[02.07.2025]],0)</f>
        <v>0</v>
      </c>
      <c r="BZ1081" s="161"/>
      <c r="CA1081" s="166">
        <f>IF(PMKAFAAPAYER[[#This Row],[ ]]="Payé",PMKAFAAPAYER[[#This Row],[09.07.2025]],0)</f>
        <v>0</v>
      </c>
      <c r="CB1081" s="161"/>
      <c r="CC1081" s="166">
        <f>IF(PMKAFAAPAYER[[#This Row],[ ]]="Payé",PMKAFAAPAYER[[#This Row],[16.07.2025]],0)</f>
        <v>0</v>
      </c>
      <c r="CD1081" s="161"/>
      <c r="CE1081" s="166">
        <f>IF(PMKAFAAPAYER[[#This Row],[ ]]="Payé",PMKAFAAPAYER[[#This Row],[23.07.2025]],0)</f>
        <v>0</v>
      </c>
      <c r="CF1081" s="161"/>
      <c r="CG1081" s="176">
        <f>IF(PMKAFAAPAYER[[#This Row],[ ]]="Payé",PMKAFAAPAYER[[#This Row],[30.07.2025]],0)</f>
        <v>0</v>
      </c>
      <c r="CH1081" s="17">
        <f t="shared" si="252"/>
        <v>0</v>
      </c>
      <c r="CI1081" s="162"/>
      <c r="CJ1081" s="166">
        <f>IF(PMKAFAAPAYER[[#This Row],[ ]]="Payé",PMKAFAAPAYER[[#This Row],[06.08.2025]],0)</f>
        <v>0</v>
      </c>
      <c r="CK1081" s="161"/>
      <c r="CL1081" s="166">
        <f>IF(PMKAFAAPAYER[[#This Row],[ ]]="Payé",PMKAFAAPAYER[[#This Row],[13.08.2025]],0)</f>
        <v>0</v>
      </c>
      <c r="CM1081" s="161"/>
      <c r="CN1081" s="166">
        <f>IF(PMKAFAAPAYER[[#This Row],[ ]]="Payé",PMKAFAAPAYER[[#This Row],[20.08.2025]],0)</f>
        <v>0</v>
      </c>
      <c r="CO1081" s="161"/>
      <c r="CP1081" s="176">
        <f>IF(PMKAFAAPAYER[[#This Row],[ ]]="Payé",PMKAFAAPAYER[[#This Row],[27.08.2025]],0)</f>
        <v>0</v>
      </c>
      <c r="CQ1081" s="18">
        <f t="shared" si="253"/>
        <v>0</v>
      </c>
      <c r="CR1081" s="162"/>
      <c r="CS1081" s="166">
        <f>IF(PMKAFAAPAYER[[#This Row],[ ]]="Payé",PMKAFAAPAYER[[#This Row],[03.09.2025]],0)</f>
        <v>0</v>
      </c>
      <c r="CT1081" s="161"/>
      <c r="CU1081" s="166">
        <f>IF(PMKAFAAPAYER[[#This Row],[ ]]="Payé",PMKAFAAPAYER[[#This Row],[10.09.2025]],0)</f>
        <v>0</v>
      </c>
      <c r="CV1081" s="161"/>
      <c r="CW1081" s="166">
        <f>IF(PMKAFAAPAYER[[#This Row],[ ]]="Payé",PMKAFAAPAYER[[#This Row],[17.09.2025]],0)</f>
        <v>0</v>
      </c>
      <c r="CX1081" s="161"/>
      <c r="CY1081" s="176">
        <f>IF(PMKAFAAPAYER[[#This Row],[ ]]="Payé",PMKAFAAPAYER[[#This Row],[24.09.2025]],0)</f>
        <v>0</v>
      </c>
      <c r="CZ1081" s="17">
        <f t="shared" si="254"/>
        <v>0</v>
      </c>
      <c r="DA1081" s="162"/>
      <c r="DB1081" s="166">
        <f>IF(PMKAFAAPAYER[[#This Row],[ ]]="Payé",PMKAFAAPAYER[[#This Row],[01.10.2025]],0)</f>
        <v>0</v>
      </c>
      <c r="DC1081" s="161"/>
      <c r="DD1081" s="166">
        <f>IF(PMKAFAAPAYER[[#This Row],[ ]]="Payé",PMKAFAAPAYER[[#This Row],[08.10.2025]],0)</f>
        <v>0</v>
      </c>
      <c r="DE1081" s="161"/>
      <c r="DF1081" s="166">
        <f>IF(PMKAFAAPAYER[[#This Row],[ ]]="Payé",PMKAFAAPAYER[[#This Row],[15.10.2025]],0)</f>
        <v>0</v>
      </c>
      <c r="DG1081" s="161"/>
      <c r="DH1081" s="166">
        <f>IF(PMKAFAAPAYER[[#This Row],[ ]]="Payé",PMKAFAAPAYER[[#This Row],[22.10.2025]],0)</f>
        <v>0</v>
      </c>
      <c r="DI1081" s="161"/>
      <c r="DJ1081" s="176">
        <f>IF(PMKAFAAPAYER[[#This Row],[ ]]="Payé",PMKAFAAPAYER[[#This Row],[29.10.2025]],0)</f>
        <v>0</v>
      </c>
      <c r="DK1081" s="18">
        <f t="shared" si="255"/>
        <v>0</v>
      </c>
      <c r="DL1081" s="162"/>
      <c r="DM1081" s="166">
        <f>IF(PMKAFAAPAYER[[#This Row],[ ]]="Payé",PMKAFAAPAYER[[#This Row],[05.11.2025]],0)</f>
        <v>0</v>
      </c>
      <c r="DN1081" s="161"/>
      <c r="DO1081" s="166">
        <f>IF(PMKAFAAPAYER[[#This Row],[ ]]="Payé",PMKAFAAPAYER[[#This Row],[12.11.2025]],0)</f>
        <v>0</v>
      </c>
      <c r="DP1081" s="161"/>
      <c r="DQ1081" s="166">
        <f>IF(PMKAFAAPAYER[[#This Row],[ ]]="Payé",PMKAFAAPAYER[[#This Row],[19.11.2025]],0)</f>
        <v>0</v>
      </c>
      <c r="DR1081" s="161"/>
      <c r="DS1081" s="176">
        <f>IF(PMKAFAAPAYER[[#This Row],[ ]]="Payé",PMKAFAAPAYER[[#This Row],[26.11.2025]],0)</f>
        <v>0</v>
      </c>
      <c r="DT1081" s="17">
        <f t="shared" si="256"/>
        <v>0</v>
      </c>
      <c r="DU1081" s="162"/>
      <c r="DV1081" s="166">
        <f>IF(PMKAFAAPAYER[[#This Row],[ ]]="Payé",PMKAFAAPAYER[[#This Row],[03.12.2025]],0)</f>
        <v>0</v>
      </c>
      <c r="DW1081" s="161"/>
      <c r="DX1081" s="166">
        <f>IF(PMKAFAAPAYER[[#This Row],[ ]]="Payé",PMKAFAAPAYER[[#This Row],[10.12.2025]],0)</f>
        <v>0</v>
      </c>
      <c r="DY1081" s="161"/>
      <c r="DZ1081" s="166">
        <f>IF(PMKAFAAPAYER[[#This Row],[ ]]="Payé",PMKAFAAPAYER[[#This Row],[17.12.2025]],0)</f>
        <v>0</v>
      </c>
      <c r="EA1081" s="161"/>
      <c r="EB1081" s="166">
        <f>IF(PMKAFAAPAYER[[#This Row],[ ]]="Payé",PMKAFAAPAYER[[#This Row],[24.12.2025]],0)</f>
        <v>0</v>
      </c>
      <c r="EC1081" s="161"/>
      <c r="ED1081" s="176">
        <f>IF(PMKAFAAPAYER[[#This Row],[ ]]="Payé",PMKAFAAPAYER[[#This Row],[31.12.2025]],0)</f>
        <v>0</v>
      </c>
      <c r="EE1081" s="18">
        <f t="shared" si="257"/>
        <v>0</v>
      </c>
      <c r="EF1081" s="11">
        <f t="shared" si="258"/>
        <v>0</v>
      </c>
      <c r="EG1081" s="16">
        <f>+PMKAFAAPAYER[[#This Row],[CHF]]-PMKAFAAPAYER[[#This Row],[T2025]]</f>
        <v>0</v>
      </c>
    </row>
    <row r="1082" spans="1:137" x14ac:dyDescent="0.3">
      <c r="A1082" s="9">
        <f t="shared" si="259"/>
        <v>1077</v>
      </c>
      <c r="B1082" s="250"/>
      <c r="C1082" s="251"/>
      <c r="D1082" s="252"/>
      <c r="E1082" s="253"/>
      <c r="F1082" s="265">
        <f t="shared" si="260"/>
        <v>0</v>
      </c>
      <c r="G1082" s="254"/>
      <c r="H1082" s="257"/>
      <c r="I1082" s="256"/>
      <c r="J1082" s="14"/>
      <c r="K1082" s="14"/>
      <c r="L1082" s="14"/>
      <c r="N1082" s="15"/>
      <c r="P1082" s="258"/>
      <c r="Q1082" s="259"/>
      <c r="R1082" s="260"/>
      <c r="S1082" s="166">
        <f>IF(PMKAFAAPAYER[[#This Row],[ ]]="Payé",PMKAFAAPAYER[[#This Row],[02.01.2025]],0)</f>
        <v>0</v>
      </c>
      <c r="T1082" s="234"/>
      <c r="U1082" s="166">
        <f>IF(PMKAFAAPAYER[[#This Row],[ ]]="Payé",PMKAFAAPAYER[[#This Row],[09.01.2025]],0)</f>
        <v>0</v>
      </c>
      <c r="V1082" s="234"/>
      <c r="W1082" s="166">
        <f>IF(PMKAFAAPAYER[[#This Row],[ ]]="Payé",PMKAFAAPAYER[[#This Row],[16.01.2025]],0)</f>
        <v>0</v>
      </c>
      <c r="X1082" s="234"/>
      <c r="Y1082" s="166">
        <f>IF(PMKAFAAPAYER[[#This Row],[ ]]="Payé",PMKAFAAPAYER[[#This Row],[23.01.2025]],0)</f>
        <v>0</v>
      </c>
      <c r="Z1082" s="234"/>
      <c r="AA1082" s="176">
        <f>IF(PMKAFAAPAYER[[#This Row],[ ]]="Payé",PMKAFAAPAYER[[#This Row],[30.01.2025]],0)</f>
        <v>0</v>
      </c>
      <c r="AB1082" s="32">
        <f t="shared" si="246"/>
        <v>0</v>
      </c>
      <c r="AC1082" s="234"/>
      <c r="AD1082" s="166">
        <f>IF(PMKAFAAPAYER[[#This Row],[ ]]="Payé",PMKAFAAPAYER[[#This Row],[06.02.2025]],0)</f>
        <v>0</v>
      </c>
      <c r="AE1082" s="234"/>
      <c r="AF1082" s="166">
        <f>IF(PMKAFAAPAYER[[#This Row],[ ]]="Payé",PMKAFAAPAYER[[#This Row],[13.02.2025]],0)</f>
        <v>0</v>
      </c>
      <c r="AG1082" s="234"/>
      <c r="AH1082" s="166">
        <f>IF(PMKAFAAPAYER[[#This Row],[ ]]="Payé",PMKAFAAPAYER[[#This Row],[20.02.2025]],0)</f>
        <v>0</v>
      </c>
      <c r="AI1082" s="234"/>
      <c r="AJ1082" s="176">
        <f>IF(PMKAFAAPAYER[[#This Row],[ ]]="Payé",PMKAFAAPAYER[[#This Row],[27.02.2025]],0)</f>
        <v>0</v>
      </c>
      <c r="AK1082" s="47">
        <f t="shared" si="247"/>
        <v>0</v>
      </c>
      <c r="AL1082" s="162"/>
      <c r="AM1082" s="166">
        <f>IF(PMKAFAAPAYER[[#This Row],[ ]]="Payé",PMKAFAAPAYER[[#This Row],[05.03.2025]],0)</f>
        <v>0</v>
      </c>
      <c r="AN1082" s="161"/>
      <c r="AO1082" s="166">
        <f>IF(PMKAFAAPAYER[[#This Row],[ ]]="Payé",PMKAFAAPAYER[[#This Row],[12.03.2025]],0)</f>
        <v>0</v>
      </c>
      <c r="AP1082" s="161"/>
      <c r="AQ1082" s="166">
        <f>IF(PMKAFAAPAYER[[#This Row],[ ]]="Payé",PMKAFAAPAYER[[#This Row],[19.03.2025]],0)</f>
        <v>0</v>
      </c>
      <c r="AR1082" s="161"/>
      <c r="AS1082" s="176">
        <f>IF(PMKAFAAPAYER[[#This Row],[ ]]="Payé",PMKAFAAPAYER[[#This Row],[26.03.2025]],0)</f>
        <v>0</v>
      </c>
      <c r="AT1082" s="17">
        <f t="shared" si="248"/>
        <v>0</v>
      </c>
      <c r="AU1082" s="162"/>
      <c r="AV1082" s="166">
        <f>IF(PMKAFAAPAYER[[#This Row],[ ]]="Payé",PMKAFAAPAYER[[#This Row],[02.04.2025]],0)</f>
        <v>0</v>
      </c>
      <c r="AW1082" s="161"/>
      <c r="AX1082" s="166">
        <f>IF(PMKAFAAPAYER[[#This Row],[ ]]="Payé",PMKAFAAPAYER[[#This Row],[09.04.2025]],0)</f>
        <v>0</v>
      </c>
      <c r="AY1082" s="161"/>
      <c r="AZ1082" s="166">
        <f>IF(PMKAFAAPAYER[[#This Row],[ ]]="Payé",PMKAFAAPAYER[[#This Row],[16.04.2025]],0)</f>
        <v>0</v>
      </c>
      <c r="BA1082" s="161"/>
      <c r="BB1082" s="166">
        <f>IF(PMKAFAAPAYER[[#This Row],[ ]]="Payé",PMKAFAAPAYER[[#This Row],[23.04.2025]],0)</f>
        <v>0</v>
      </c>
      <c r="BC1082" s="161"/>
      <c r="BD1082" s="176">
        <f>IF(PMKAFAAPAYER[[#This Row],[ ]]="Payé",PMKAFAAPAYER[[#This Row],[30.04.2025]],0)</f>
        <v>0</v>
      </c>
      <c r="BE1082" s="18">
        <f t="shared" si="249"/>
        <v>0</v>
      </c>
      <c r="BF1082" s="162"/>
      <c r="BG1082" s="166">
        <f>IF(PMKAFAAPAYER[[#This Row],[ ]]="Payé",PMKAFAAPAYER[[#This Row],[07.05.2025]],0)</f>
        <v>0</v>
      </c>
      <c r="BH1082" s="161"/>
      <c r="BI1082" s="166">
        <f>IF(PMKAFAAPAYER[[#This Row],[ ]]="Payé",PMKAFAAPAYER[[#This Row],[14.05.2025]],0)</f>
        <v>0</v>
      </c>
      <c r="BJ1082" s="161"/>
      <c r="BK1082" s="166">
        <f>IF(PMKAFAAPAYER[[#This Row],[ ]]="Payé",PMKAFAAPAYER[[#This Row],[21.05.2025]],0)</f>
        <v>0</v>
      </c>
      <c r="BL1082" s="161"/>
      <c r="BM1082" s="176">
        <f>IF(PMKAFAAPAYER[[#This Row],[ ]]="Payé",PMKAFAAPAYER[[#This Row],[28.05.2025]],0)</f>
        <v>0</v>
      </c>
      <c r="BN1082" s="17">
        <f t="shared" si="250"/>
        <v>0</v>
      </c>
      <c r="BO1082" s="162"/>
      <c r="BP1082" s="166">
        <f>IF(PMKAFAAPAYER[[#This Row],[ ]]="Payé",PMKAFAAPAYER[[#This Row],[04.06.2025]],0)</f>
        <v>0</v>
      </c>
      <c r="BQ1082" s="161"/>
      <c r="BR1082" s="166">
        <f>IF(PMKAFAAPAYER[[#This Row],[ ]]="Payé",PMKAFAAPAYER[[#This Row],[11.06.2025]],0)</f>
        <v>0</v>
      </c>
      <c r="BS1082" s="161"/>
      <c r="BT1082" s="166">
        <f>IF(PMKAFAAPAYER[[#This Row],[ ]]="Payé",PMKAFAAPAYER[[#This Row],[18.06.2025]],0)</f>
        <v>0</v>
      </c>
      <c r="BU1082" s="161"/>
      <c r="BV1082" s="176">
        <f>IF(PMKAFAAPAYER[[#This Row],[ ]]="Payé",PMKAFAAPAYER[[#This Row],[25.06.2025]],0)</f>
        <v>0</v>
      </c>
      <c r="BW1082" s="18">
        <f t="shared" si="251"/>
        <v>0</v>
      </c>
      <c r="BX1082" s="162"/>
      <c r="BY1082" s="166">
        <f>IF(PMKAFAAPAYER[[#This Row],[ ]]="Payé",PMKAFAAPAYER[[#This Row],[02.07.2025]],0)</f>
        <v>0</v>
      </c>
      <c r="BZ1082" s="161"/>
      <c r="CA1082" s="166">
        <f>IF(PMKAFAAPAYER[[#This Row],[ ]]="Payé",PMKAFAAPAYER[[#This Row],[09.07.2025]],0)</f>
        <v>0</v>
      </c>
      <c r="CB1082" s="161"/>
      <c r="CC1082" s="166">
        <f>IF(PMKAFAAPAYER[[#This Row],[ ]]="Payé",PMKAFAAPAYER[[#This Row],[16.07.2025]],0)</f>
        <v>0</v>
      </c>
      <c r="CD1082" s="161"/>
      <c r="CE1082" s="166">
        <f>IF(PMKAFAAPAYER[[#This Row],[ ]]="Payé",PMKAFAAPAYER[[#This Row],[23.07.2025]],0)</f>
        <v>0</v>
      </c>
      <c r="CF1082" s="161"/>
      <c r="CG1082" s="176">
        <f>IF(PMKAFAAPAYER[[#This Row],[ ]]="Payé",PMKAFAAPAYER[[#This Row],[30.07.2025]],0)</f>
        <v>0</v>
      </c>
      <c r="CH1082" s="17">
        <f t="shared" si="252"/>
        <v>0</v>
      </c>
      <c r="CI1082" s="162"/>
      <c r="CJ1082" s="166">
        <f>IF(PMKAFAAPAYER[[#This Row],[ ]]="Payé",PMKAFAAPAYER[[#This Row],[06.08.2025]],0)</f>
        <v>0</v>
      </c>
      <c r="CK1082" s="161"/>
      <c r="CL1082" s="166">
        <f>IF(PMKAFAAPAYER[[#This Row],[ ]]="Payé",PMKAFAAPAYER[[#This Row],[13.08.2025]],0)</f>
        <v>0</v>
      </c>
      <c r="CM1082" s="161"/>
      <c r="CN1082" s="166">
        <f>IF(PMKAFAAPAYER[[#This Row],[ ]]="Payé",PMKAFAAPAYER[[#This Row],[20.08.2025]],0)</f>
        <v>0</v>
      </c>
      <c r="CO1082" s="161"/>
      <c r="CP1082" s="176">
        <f>IF(PMKAFAAPAYER[[#This Row],[ ]]="Payé",PMKAFAAPAYER[[#This Row],[27.08.2025]],0)</f>
        <v>0</v>
      </c>
      <c r="CQ1082" s="18">
        <f t="shared" si="253"/>
        <v>0</v>
      </c>
      <c r="CR1082" s="162"/>
      <c r="CS1082" s="166">
        <f>IF(PMKAFAAPAYER[[#This Row],[ ]]="Payé",PMKAFAAPAYER[[#This Row],[03.09.2025]],0)</f>
        <v>0</v>
      </c>
      <c r="CT1082" s="161"/>
      <c r="CU1082" s="166">
        <f>IF(PMKAFAAPAYER[[#This Row],[ ]]="Payé",PMKAFAAPAYER[[#This Row],[10.09.2025]],0)</f>
        <v>0</v>
      </c>
      <c r="CV1082" s="161"/>
      <c r="CW1082" s="166">
        <f>IF(PMKAFAAPAYER[[#This Row],[ ]]="Payé",PMKAFAAPAYER[[#This Row],[17.09.2025]],0)</f>
        <v>0</v>
      </c>
      <c r="CX1082" s="161"/>
      <c r="CY1082" s="176">
        <f>IF(PMKAFAAPAYER[[#This Row],[ ]]="Payé",PMKAFAAPAYER[[#This Row],[24.09.2025]],0)</f>
        <v>0</v>
      </c>
      <c r="CZ1082" s="17">
        <f t="shared" si="254"/>
        <v>0</v>
      </c>
      <c r="DA1082" s="162"/>
      <c r="DB1082" s="166">
        <f>IF(PMKAFAAPAYER[[#This Row],[ ]]="Payé",PMKAFAAPAYER[[#This Row],[01.10.2025]],0)</f>
        <v>0</v>
      </c>
      <c r="DC1082" s="161"/>
      <c r="DD1082" s="166">
        <f>IF(PMKAFAAPAYER[[#This Row],[ ]]="Payé",PMKAFAAPAYER[[#This Row],[08.10.2025]],0)</f>
        <v>0</v>
      </c>
      <c r="DE1082" s="161"/>
      <c r="DF1082" s="166">
        <f>IF(PMKAFAAPAYER[[#This Row],[ ]]="Payé",PMKAFAAPAYER[[#This Row],[15.10.2025]],0)</f>
        <v>0</v>
      </c>
      <c r="DG1082" s="161"/>
      <c r="DH1082" s="166">
        <f>IF(PMKAFAAPAYER[[#This Row],[ ]]="Payé",PMKAFAAPAYER[[#This Row],[22.10.2025]],0)</f>
        <v>0</v>
      </c>
      <c r="DI1082" s="161"/>
      <c r="DJ1082" s="176">
        <f>IF(PMKAFAAPAYER[[#This Row],[ ]]="Payé",PMKAFAAPAYER[[#This Row],[29.10.2025]],0)</f>
        <v>0</v>
      </c>
      <c r="DK1082" s="18">
        <f t="shared" si="255"/>
        <v>0</v>
      </c>
      <c r="DL1082" s="162"/>
      <c r="DM1082" s="166">
        <f>IF(PMKAFAAPAYER[[#This Row],[ ]]="Payé",PMKAFAAPAYER[[#This Row],[05.11.2025]],0)</f>
        <v>0</v>
      </c>
      <c r="DN1082" s="161"/>
      <c r="DO1082" s="166">
        <f>IF(PMKAFAAPAYER[[#This Row],[ ]]="Payé",PMKAFAAPAYER[[#This Row],[12.11.2025]],0)</f>
        <v>0</v>
      </c>
      <c r="DP1082" s="161"/>
      <c r="DQ1082" s="166">
        <f>IF(PMKAFAAPAYER[[#This Row],[ ]]="Payé",PMKAFAAPAYER[[#This Row],[19.11.2025]],0)</f>
        <v>0</v>
      </c>
      <c r="DR1082" s="161"/>
      <c r="DS1082" s="176">
        <f>IF(PMKAFAAPAYER[[#This Row],[ ]]="Payé",PMKAFAAPAYER[[#This Row],[26.11.2025]],0)</f>
        <v>0</v>
      </c>
      <c r="DT1082" s="17">
        <f t="shared" si="256"/>
        <v>0</v>
      </c>
      <c r="DU1082" s="162"/>
      <c r="DV1082" s="166">
        <f>IF(PMKAFAAPAYER[[#This Row],[ ]]="Payé",PMKAFAAPAYER[[#This Row],[03.12.2025]],0)</f>
        <v>0</v>
      </c>
      <c r="DW1082" s="161"/>
      <c r="DX1082" s="166">
        <f>IF(PMKAFAAPAYER[[#This Row],[ ]]="Payé",PMKAFAAPAYER[[#This Row],[10.12.2025]],0)</f>
        <v>0</v>
      </c>
      <c r="DY1082" s="161"/>
      <c r="DZ1082" s="166">
        <f>IF(PMKAFAAPAYER[[#This Row],[ ]]="Payé",PMKAFAAPAYER[[#This Row],[17.12.2025]],0)</f>
        <v>0</v>
      </c>
      <c r="EA1082" s="161"/>
      <c r="EB1082" s="166">
        <f>IF(PMKAFAAPAYER[[#This Row],[ ]]="Payé",PMKAFAAPAYER[[#This Row],[24.12.2025]],0)</f>
        <v>0</v>
      </c>
      <c r="EC1082" s="161"/>
      <c r="ED1082" s="176">
        <f>IF(PMKAFAAPAYER[[#This Row],[ ]]="Payé",PMKAFAAPAYER[[#This Row],[31.12.2025]],0)</f>
        <v>0</v>
      </c>
      <c r="EE1082" s="18">
        <f t="shared" si="257"/>
        <v>0</v>
      </c>
      <c r="EF1082" s="11">
        <f t="shared" si="258"/>
        <v>0</v>
      </c>
      <c r="EG1082" s="16">
        <f>+PMKAFAAPAYER[[#This Row],[CHF]]-PMKAFAAPAYER[[#This Row],[T2025]]</f>
        <v>0</v>
      </c>
    </row>
    <row r="1083" spans="1:137" x14ac:dyDescent="0.3">
      <c r="A1083" s="9">
        <f t="shared" si="259"/>
        <v>1078</v>
      </c>
      <c r="B1083" s="250"/>
      <c r="C1083" s="251"/>
      <c r="D1083" s="252"/>
      <c r="E1083" s="253"/>
      <c r="F1083" s="265">
        <f t="shared" si="260"/>
        <v>0</v>
      </c>
      <c r="G1083" s="254"/>
      <c r="H1083" s="257"/>
      <c r="I1083" s="256"/>
      <c r="J1083" s="14"/>
      <c r="K1083" s="14"/>
      <c r="L1083" s="14"/>
      <c r="N1083" s="15"/>
      <c r="P1083" s="258"/>
      <c r="Q1083" s="259"/>
      <c r="R1083" s="260"/>
      <c r="S1083" s="166">
        <f>IF(PMKAFAAPAYER[[#This Row],[ ]]="Payé",PMKAFAAPAYER[[#This Row],[02.01.2025]],0)</f>
        <v>0</v>
      </c>
      <c r="T1083" s="234"/>
      <c r="U1083" s="166">
        <f>IF(PMKAFAAPAYER[[#This Row],[ ]]="Payé",PMKAFAAPAYER[[#This Row],[09.01.2025]],0)</f>
        <v>0</v>
      </c>
      <c r="V1083" s="234"/>
      <c r="W1083" s="166">
        <f>IF(PMKAFAAPAYER[[#This Row],[ ]]="Payé",PMKAFAAPAYER[[#This Row],[16.01.2025]],0)</f>
        <v>0</v>
      </c>
      <c r="X1083" s="234"/>
      <c r="Y1083" s="166">
        <f>IF(PMKAFAAPAYER[[#This Row],[ ]]="Payé",PMKAFAAPAYER[[#This Row],[23.01.2025]],0)</f>
        <v>0</v>
      </c>
      <c r="Z1083" s="234"/>
      <c r="AA1083" s="176">
        <f>IF(PMKAFAAPAYER[[#This Row],[ ]]="Payé",PMKAFAAPAYER[[#This Row],[30.01.2025]],0)</f>
        <v>0</v>
      </c>
      <c r="AB1083" s="32">
        <f t="shared" si="246"/>
        <v>0</v>
      </c>
      <c r="AC1083" s="234"/>
      <c r="AD1083" s="166">
        <f>IF(PMKAFAAPAYER[[#This Row],[ ]]="Payé",PMKAFAAPAYER[[#This Row],[06.02.2025]],0)</f>
        <v>0</v>
      </c>
      <c r="AE1083" s="234"/>
      <c r="AF1083" s="166">
        <f>IF(PMKAFAAPAYER[[#This Row],[ ]]="Payé",PMKAFAAPAYER[[#This Row],[13.02.2025]],0)</f>
        <v>0</v>
      </c>
      <c r="AG1083" s="234"/>
      <c r="AH1083" s="166">
        <f>IF(PMKAFAAPAYER[[#This Row],[ ]]="Payé",PMKAFAAPAYER[[#This Row],[20.02.2025]],0)</f>
        <v>0</v>
      </c>
      <c r="AI1083" s="234"/>
      <c r="AJ1083" s="176">
        <f>IF(PMKAFAAPAYER[[#This Row],[ ]]="Payé",PMKAFAAPAYER[[#This Row],[27.02.2025]],0)</f>
        <v>0</v>
      </c>
      <c r="AK1083" s="47">
        <f t="shared" si="247"/>
        <v>0</v>
      </c>
      <c r="AL1083" s="162"/>
      <c r="AM1083" s="166">
        <f>IF(PMKAFAAPAYER[[#This Row],[ ]]="Payé",PMKAFAAPAYER[[#This Row],[05.03.2025]],0)</f>
        <v>0</v>
      </c>
      <c r="AN1083" s="161"/>
      <c r="AO1083" s="166">
        <f>IF(PMKAFAAPAYER[[#This Row],[ ]]="Payé",PMKAFAAPAYER[[#This Row],[12.03.2025]],0)</f>
        <v>0</v>
      </c>
      <c r="AP1083" s="161"/>
      <c r="AQ1083" s="166">
        <f>IF(PMKAFAAPAYER[[#This Row],[ ]]="Payé",PMKAFAAPAYER[[#This Row],[19.03.2025]],0)</f>
        <v>0</v>
      </c>
      <c r="AR1083" s="161"/>
      <c r="AS1083" s="176">
        <f>IF(PMKAFAAPAYER[[#This Row],[ ]]="Payé",PMKAFAAPAYER[[#This Row],[26.03.2025]],0)</f>
        <v>0</v>
      </c>
      <c r="AT1083" s="17">
        <f t="shared" si="248"/>
        <v>0</v>
      </c>
      <c r="AU1083" s="162"/>
      <c r="AV1083" s="166">
        <f>IF(PMKAFAAPAYER[[#This Row],[ ]]="Payé",PMKAFAAPAYER[[#This Row],[02.04.2025]],0)</f>
        <v>0</v>
      </c>
      <c r="AW1083" s="161"/>
      <c r="AX1083" s="166">
        <f>IF(PMKAFAAPAYER[[#This Row],[ ]]="Payé",PMKAFAAPAYER[[#This Row],[09.04.2025]],0)</f>
        <v>0</v>
      </c>
      <c r="AY1083" s="161"/>
      <c r="AZ1083" s="166">
        <f>IF(PMKAFAAPAYER[[#This Row],[ ]]="Payé",PMKAFAAPAYER[[#This Row],[16.04.2025]],0)</f>
        <v>0</v>
      </c>
      <c r="BA1083" s="161"/>
      <c r="BB1083" s="166">
        <f>IF(PMKAFAAPAYER[[#This Row],[ ]]="Payé",PMKAFAAPAYER[[#This Row],[23.04.2025]],0)</f>
        <v>0</v>
      </c>
      <c r="BC1083" s="161"/>
      <c r="BD1083" s="176">
        <f>IF(PMKAFAAPAYER[[#This Row],[ ]]="Payé",PMKAFAAPAYER[[#This Row],[30.04.2025]],0)</f>
        <v>0</v>
      </c>
      <c r="BE1083" s="18">
        <f t="shared" si="249"/>
        <v>0</v>
      </c>
      <c r="BF1083" s="162"/>
      <c r="BG1083" s="166">
        <f>IF(PMKAFAAPAYER[[#This Row],[ ]]="Payé",PMKAFAAPAYER[[#This Row],[07.05.2025]],0)</f>
        <v>0</v>
      </c>
      <c r="BH1083" s="161"/>
      <c r="BI1083" s="166">
        <f>IF(PMKAFAAPAYER[[#This Row],[ ]]="Payé",PMKAFAAPAYER[[#This Row],[14.05.2025]],0)</f>
        <v>0</v>
      </c>
      <c r="BJ1083" s="161"/>
      <c r="BK1083" s="166">
        <f>IF(PMKAFAAPAYER[[#This Row],[ ]]="Payé",PMKAFAAPAYER[[#This Row],[21.05.2025]],0)</f>
        <v>0</v>
      </c>
      <c r="BL1083" s="161"/>
      <c r="BM1083" s="176">
        <f>IF(PMKAFAAPAYER[[#This Row],[ ]]="Payé",PMKAFAAPAYER[[#This Row],[28.05.2025]],0)</f>
        <v>0</v>
      </c>
      <c r="BN1083" s="17">
        <f t="shared" si="250"/>
        <v>0</v>
      </c>
      <c r="BO1083" s="162"/>
      <c r="BP1083" s="166">
        <f>IF(PMKAFAAPAYER[[#This Row],[ ]]="Payé",PMKAFAAPAYER[[#This Row],[04.06.2025]],0)</f>
        <v>0</v>
      </c>
      <c r="BQ1083" s="161"/>
      <c r="BR1083" s="166">
        <f>IF(PMKAFAAPAYER[[#This Row],[ ]]="Payé",PMKAFAAPAYER[[#This Row],[11.06.2025]],0)</f>
        <v>0</v>
      </c>
      <c r="BS1083" s="161"/>
      <c r="BT1083" s="166">
        <f>IF(PMKAFAAPAYER[[#This Row],[ ]]="Payé",PMKAFAAPAYER[[#This Row],[18.06.2025]],0)</f>
        <v>0</v>
      </c>
      <c r="BU1083" s="161"/>
      <c r="BV1083" s="176">
        <f>IF(PMKAFAAPAYER[[#This Row],[ ]]="Payé",PMKAFAAPAYER[[#This Row],[25.06.2025]],0)</f>
        <v>0</v>
      </c>
      <c r="BW1083" s="18">
        <f t="shared" si="251"/>
        <v>0</v>
      </c>
      <c r="BX1083" s="162"/>
      <c r="BY1083" s="166">
        <f>IF(PMKAFAAPAYER[[#This Row],[ ]]="Payé",PMKAFAAPAYER[[#This Row],[02.07.2025]],0)</f>
        <v>0</v>
      </c>
      <c r="BZ1083" s="161"/>
      <c r="CA1083" s="166">
        <f>IF(PMKAFAAPAYER[[#This Row],[ ]]="Payé",PMKAFAAPAYER[[#This Row],[09.07.2025]],0)</f>
        <v>0</v>
      </c>
      <c r="CB1083" s="161"/>
      <c r="CC1083" s="166">
        <f>IF(PMKAFAAPAYER[[#This Row],[ ]]="Payé",PMKAFAAPAYER[[#This Row],[16.07.2025]],0)</f>
        <v>0</v>
      </c>
      <c r="CD1083" s="161"/>
      <c r="CE1083" s="166">
        <f>IF(PMKAFAAPAYER[[#This Row],[ ]]="Payé",PMKAFAAPAYER[[#This Row],[23.07.2025]],0)</f>
        <v>0</v>
      </c>
      <c r="CF1083" s="161"/>
      <c r="CG1083" s="176">
        <f>IF(PMKAFAAPAYER[[#This Row],[ ]]="Payé",PMKAFAAPAYER[[#This Row],[30.07.2025]],0)</f>
        <v>0</v>
      </c>
      <c r="CH1083" s="17">
        <f t="shared" si="252"/>
        <v>0</v>
      </c>
      <c r="CI1083" s="162"/>
      <c r="CJ1083" s="166">
        <f>IF(PMKAFAAPAYER[[#This Row],[ ]]="Payé",PMKAFAAPAYER[[#This Row],[06.08.2025]],0)</f>
        <v>0</v>
      </c>
      <c r="CK1083" s="161"/>
      <c r="CL1083" s="166">
        <f>IF(PMKAFAAPAYER[[#This Row],[ ]]="Payé",PMKAFAAPAYER[[#This Row],[13.08.2025]],0)</f>
        <v>0</v>
      </c>
      <c r="CM1083" s="161"/>
      <c r="CN1083" s="166">
        <f>IF(PMKAFAAPAYER[[#This Row],[ ]]="Payé",PMKAFAAPAYER[[#This Row],[20.08.2025]],0)</f>
        <v>0</v>
      </c>
      <c r="CO1083" s="161"/>
      <c r="CP1083" s="176">
        <f>IF(PMKAFAAPAYER[[#This Row],[ ]]="Payé",PMKAFAAPAYER[[#This Row],[27.08.2025]],0)</f>
        <v>0</v>
      </c>
      <c r="CQ1083" s="18">
        <f t="shared" si="253"/>
        <v>0</v>
      </c>
      <c r="CR1083" s="162"/>
      <c r="CS1083" s="166">
        <f>IF(PMKAFAAPAYER[[#This Row],[ ]]="Payé",PMKAFAAPAYER[[#This Row],[03.09.2025]],0)</f>
        <v>0</v>
      </c>
      <c r="CT1083" s="161"/>
      <c r="CU1083" s="166">
        <f>IF(PMKAFAAPAYER[[#This Row],[ ]]="Payé",PMKAFAAPAYER[[#This Row],[10.09.2025]],0)</f>
        <v>0</v>
      </c>
      <c r="CV1083" s="161"/>
      <c r="CW1083" s="166">
        <f>IF(PMKAFAAPAYER[[#This Row],[ ]]="Payé",PMKAFAAPAYER[[#This Row],[17.09.2025]],0)</f>
        <v>0</v>
      </c>
      <c r="CX1083" s="161"/>
      <c r="CY1083" s="176">
        <f>IF(PMKAFAAPAYER[[#This Row],[ ]]="Payé",PMKAFAAPAYER[[#This Row],[24.09.2025]],0)</f>
        <v>0</v>
      </c>
      <c r="CZ1083" s="17">
        <f t="shared" si="254"/>
        <v>0</v>
      </c>
      <c r="DA1083" s="162"/>
      <c r="DB1083" s="166">
        <f>IF(PMKAFAAPAYER[[#This Row],[ ]]="Payé",PMKAFAAPAYER[[#This Row],[01.10.2025]],0)</f>
        <v>0</v>
      </c>
      <c r="DC1083" s="161"/>
      <c r="DD1083" s="166">
        <f>IF(PMKAFAAPAYER[[#This Row],[ ]]="Payé",PMKAFAAPAYER[[#This Row],[08.10.2025]],0)</f>
        <v>0</v>
      </c>
      <c r="DE1083" s="161"/>
      <c r="DF1083" s="166">
        <f>IF(PMKAFAAPAYER[[#This Row],[ ]]="Payé",PMKAFAAPAYER[[#This Row],[15.10.2025]],0)</f>
        <v>0</v>
      </c>
      <c r="DG1083" s="161"/>
      <c r="DH1083" s="166">
        <f>IF(PMKAFAAPAYER[[#This Row],[ ]]="Payé",PMKAFAAPAYER[[#This Row],[22.10.2025]],0)</f>
        <v>0</v>
      </c>
      <c r="DI1083" s="161"/>
      <c r="DJ1083" s="176">
        <f>IF(PMKAFAAPAYER[[#This Row],[ ]]="Payé",PMKAFAAPAYER[[#This Row],[29.10.2025]],0)</f>
        <v>0</v>
      </c>
      <c r="DK1083" s="18">
        <f t="shared" si="255"/>
        <v>0</v>
      </c>
      <c r="DL1083" s="162"/>
      <c r="DM1083" s="166">
        <f>IF(PMKAFAAPAYER[[#This Row],[ ]]="Payé",PMKAFAAPAYER[[#This Row],[05.11.2025]],0)</f>
        <v>0</v>
      </c>
      <c r="DN1083" s="161"/>
      <c r="DO1083" s="166">
        <f>IF(PMKAFAAPAYER[[#This Row],[ ]]="Payé",PMKAFAAPAYER[[#This Row],[12.11.2025]],0)</f>
        <v>0</v>
      </c>
      <c r="DP1083" s="161"/>
      <c r="DQ1083" s="166">
        <f>IF(PMKAFAAPAYER[[#This Row],[ ]]="Payé",PMKAFAAPAYER[[#This Row],[19.11.2025]],0)</f>
        <v>0</v>
      </c>
      <c r="DR1083" s="161"/>
      <c r="DS1083" s="176">
        <f>IF(PMKAFAAPAYER[[#This Row],[ ]]="Payé",PMKAFAAPAYER[[#This Row],[26.11.2025]],0)</f>
        <v>0</v>
      </c>
      <c r="DT1083" s="17">
        <f t="shared" si="256"/>
        <v>0</v>
      </c>
      <c r="DU1083" s="162"/>
      <c r="DV1083" s="166">
        <f>IF(PMKAFAAPAYER[[#This Row],[ ]]="Payé",PMKAFAAPAYER[[#This Row],[03.12.2025]],0)</f>
        <v>0</v>
      </c>
      <c r="DW1083" s="161"/>
      <c r="DX1083" s="166">
        <f>IF(PMKAFAAPAYER[[#This Row],[ ]]="Payé",PMKAFAAPAYER[[#This Row],[10.12.2025]],0)</f>
        <v>0</v>
      </c>
      <c r="DY1083" s="161"/>
      <c r="DZ1083" s="166">
        <f>IF(PMKAFAAPAYER[[#This Row],[ ]]="Payé",PMKAFAAPAYER[[#This Row],[17.12.2025]],0)</f>
        <v>0</v>
      </c>
      <c r="EA1083" s="161"/>
      <c r="EB1083" s="166">
        <f>IF(PMKAFAAPAYER[[#This Row],[ ]]="Payé",PMKAFAAPAYER[[#This Row],[24.12.2025]],0)</f>
        <v>0</v>
      </c>
      <c r="EC1083" s="161"/>
      <c r="ED1083" s="176">
        <f>IF(PMKAFAAPAYER[[#This Row],[ ]]="Payé",PMKAFAAPAYER[[#This Row],[31.12.2025]],0)</f>
        <v>0</v>
      </c>
      <c r="EE1083" s="18">
        <f t="shared" si="257"/>
        <v>0</v>
      </c>
      <c r="EF1083" s="11">
        <f t="shared" si="258"/>
        <v>0</v>
      </c>
      <c r="EG1083" s="16">
        <f>+PMKAFAAPAYER[[#This Row],[CHF]]-PMKAFAAPAYER[[#This Row],[T2025]]</f>
        <v>0</v>
      </c>
    </row>
    <row r="1084" spans="1:137" x14ac:dyDescent="0.3">
      <c r="A1084" s="9">
        <f t="shared" si="259"/>
        <v>1079</v>
      </c>
      <c r="B1084" s="250"/>
      <c r="C1084" s="251"/>
      <c r="D1084" s="252"/>
      <c r="E1084" s="253"/>
      <c r="F1084" s="265">
        <f t="shared" si="260"/>
        <v>0</v>
      </c>
      <c r="G1084" s="254"/>
      <c r="H1084" s="257"/>
      <c r="I1084" s="256"/>
      <c r="J1084" s="14"/>
      <c r="K1084" s="14"/>
      <c r="L1084" s="14"/>
      <c r="N1084" s="15"/>
      <c r="P1084" s="258"/>
      <c r="Q1084" s="259"/>
      <c r="R1084" s="260"/>
      <c r="S1084" s="166">
        <f>IF(PMKAFAAPAYER[[#This Row],[ ]]="Payé",PMKAFAAPAYER[[#This Row],[02.01.2025]],0)</f>
        <v>0</v>
      </c>
      <c r="T1084" s="234"/>
      <c r="U1084" s="166">
        <f>IF(PMKAFAAPAYER[[#This Row],[ ]]="Payé",PMKAFAAPAYER[[#This Row],[09.01.2025]],0)</f>
        <v>0</v>
      </c>
      <c r="V1084" s="234"/>
      <c r="W1084" s="166">
        <f>IF(PMKAFAAPAYER[[#This Row],[ ]]="Payé",PMKAFAAPAYER[[#This Row],[16.01.2025]],0)</f>
        <v>0</v>
      </c>
      <c r="X1084" s="234"/>
      <c r="Y1084" s="166">
        <f>IF(PMKAFAAPAYER[[#This Row],[ ]]="Payé",PMKAFAAPAYER[[#This Row],[23.01.2025]],0)</f>
        <v>0</v>
      </c>
      <c r="Z1084" s="234"/>
      <c r="AA1084" s="176">
        <f>IF(PMKAFAAPAYER[[#This Row],[ ]]="Payé",PMKAFAAPAYER[[#This Row],[30.01.2025]],0)</f>
        <v>0</v>
      </c>
      <c r="AB1084" s="32">
        <f t="shared" si="246"/>
        <v>0</v>
      </c>
      <c r="AC1084" s="234"/>
      <c r="AD1084" s="166">
        <f>IF(PMKAFAAPAYER[[#This Row],[ ]]="Payé",PMKAFAAPAYER[[#This Row],[06.02.2025]],0)</f>
        <v>0</v>
      </c>
      <c r="AE1084" s="234"/>
      <c r="AF1084" s="166">
        <f>IF(PMKAFAAPAYER[[#This Row],[ ]]="Payé",PMKAFAAPAYER[[#This Row],[13.02.2025]],0)</f>
        <v>0</v>
      </c>
      <c r="AG1084" s="234"/>
      <c r="AH1084" s="166">
        <f>IF(PMKAFAAPAYER[[#This Row],[ ]]="Payé",PMKAFAAPAYER[[#This Row],[20.02.2025]],0)</f>
        <v>0</v>
      </c>
      <c r="AI1084" s="234"/>
      <c r="AJ1084" s="176">
        <f>IF(PMKAFAAPAYER[[#This Row],[ ]]="Payé",PMKAFAAPAYER[[#This Row],[27.02.2025]],0)</f>
        <v>0</v>
      </c>
      <c r="AK1084" s="47">
        <f t="shared" si="247"/>
        <v>0</v>
      </c>
      <c r="AL1084" s="162"/>
      <c r="AM1084" s="166">
        <f>IF(PMKAFAAPAYER[[#This Row],[ ]]="Payé",PMKAFAAPAYER[[#This Row],[05.03.2025]],0)</f>
        <v>0</v>
      </c>
      <c r="AN1084" s="161"/>
      <c r="AO1084" s="166">
        <f>IF(PMKAFAAPAYER[[#This Row],[ ]]="Payé",PMKAFAAPAYER[[#This Row],[12.03.2025]],0)</f>
        <v>0</v>
      </c>
      <c r="AP1084" s="161"/>
      <c r="AQ1084" s="166">
        <f>IF(PMKAFAAPAYER[[#This Row],[ ]]="Payé",PMKAFAAPAYER[[#This Row],[19.03.2025]],0)</f>
        <v>0</v>
      </c>
      <c r="AR1084" s="161"/>
      <c r="AS1084" s="176">
        <f>IF(PMKAFAAPAYER[[#This Row],[ ]]="Payé",PMKAFAAPAYER[[#This Row],[26.03.2025]],0)</f>
        <v>0</v>
      </c>
      <c r="AT1084" s="17">
        <f t="shared" si="248"/>
        <v>0</v>
      </c>
      <c r="AU1084" s="162"/>
      <c r="AV1084" s="166">
        <f>IF(PMKAFAAPAYER[[#This Row],[ ]]="Payé",PMKAFAAPAYER[[#This Row],[02.04.2025]],0)</f>
        <v>0</v>
      </c>
      <c r="AW1084" s="161"/>
      <c r="AX1084" s="166">
        <f>IF(PMKAFAAPAYER[[#This Row],[ ]]="Payé",PMKAFAAPAYER[[#This Row],[09.04.2025]],0)</f>
        <v>0</v>
      </c>
      <c r="AY1084" s="161"/>
      <c r="AZ1084" s="166">
        <f>IF(PMKAFAAPAYER[[#This Row],[ ]]="Payé",PMKAFAAPAYER[[#This Row],[16.04.2025]],0)</f>
        <v>0</v>
      </c>
      <c r="BA1084" s="161"/>
      <c r="BB1084" s="166">
        <f>IF(PMKAFAAPAYER[[#This Row],[ ]]="Payé",PMKAFAAPAYER[[#This Row],[23.04.2025]],0)</f>
        <v>0</v>
      </c>
      <c r="BC1084" s="161"/>
      <c r="BD1084" s="176">
        <f>IF(PMKAFAAPAYER[[#This Row],[ ]]="Payé",PMKAFAAPAYER[[#This Row],[30.04.2025]],0)</f>
        <v>0</v>
      </c>
      <c r="BE1084" s="18">
        <f t="shared" si="249"/>
        <v>0</v>
      </c>
      <c r="BF1084" s="162"/>
      <c r="BG1084" s="166">
        <f>IF(PMKAFAAPAYER[[#This Row],[ ]]="Payé",PMKAFAAPAYER[[#This Row],[07.05.2025]],0)</f>
        <v>0</v>
      </c>
      <c r="BH1084" s="161"/>
      <c r="BI1084" s="166">
        <f>IF(PMKAFAAPAYER[[#This Row],[ ]]="Payé",PMKAFAAPAYER[[#This Row],[14.05.2025]],0)</f>
        <v>0</v>
      </c>
      <c r="BJ1084" s="161"/>
      <c r="BK1084" s="166">
        <f>IF(PMKAFAAPAYER[[#This Row],[ ]]="Payé",PMKAFAAPAYER[[#This Row],[21.05.2025]],0)</f>
        <v>0</v>
      </c>
      <c r="BL1084" s="161"/>
      <c r="BM1084" s="176">
        <f>IF(PMKAFAAPAYER[[#This Row],[ ]]="Payé",PMKAFAAPAYER[[#This Row],[28.05.2025]],0)</f>
        <v>0</v>
      </c>
      <c r="BN1084" s="17">
        <f t="shared" si="250"/>
        <v>0</v>
      </c>
      <c r="BO1084" s="162"/>
      <c r="BP1084" s="166">
        <f>IF(PMKAFAAPAYER[[#This Row],[ ]]="Payé",PMKAFAAPAYER[[#This Row],[04.06.2025]],0)</f>
        <v>0</v>
      </c>
      <c r="BQ1084" s="161"/>
      <c r="BR1084" s="166">
        <f>IF(PMKAFAAPAYER[[#This Row],[ ]]="Payé",PMKAFAAPAYER[[#This Row],[11.06.2025]],0)</f>
        <v>0</v>
      </c>
      <c r="BS1084" s="161"/>
      <c r="BT1084" s="166">
        <f>IF(PMKAFAAPAYER[[#This Row],[ ]]="Payé",PMKAFAAPAYER[[#This Row],[18.06.2025]],0)</f>
        <v>0</v>
      </c>
      <c r="BU1084" s="161"/>
      <c r="BV1084" s="176">
        <f>IF(PMKAFAAPAYER[[#This Row],[ ]]="Payé",PMKAFAAPAYER[[#This Row],[25.06.2025]],0)</f>
        <v>0</v>
      </c>
      <c r="BW1084" s="18">
        <f t="shared" si="251"/>
        <v>0</v>
      </c>
      <c r="BX1084" s="162"/>
      <c r="BY1084" s="166">
        <f>IF(PMKAFAAPAYER[[#This Row],[ ]]="Payé",PMKAFAAPAYER[[#This Row],[02.07.2025]],0)</f>
        <v>0</v>
      </c>
      <c r="BZ1084" s="161"/>
      <c r="CA1084" s="166">
        <f>IF(PMKAFAAPAYER[[#This Row],[ ]]="Payé",PMKAFAAPAYER[[#This Row],[09.07.2025]],0)</f>
        <v>0</v>
      </c>
      <c r="CB1084" s="161"/>
      <c r="CC1084" s="166">
        <f>IF(PMKAFAAPAYER[[#This Row],[ ]]="Payé",PMKAFAAPAYER[[#This Row],[16.07.2025]],0)</f>
        <v>0</v>
      </c>
      <c r="CD1084" s="161"/>
      <c r="CE1084" s="166">
        <f>IF(PMKAFAAPAYER[[#This Row],[ ]]="Payé",PMKAFAAPAYER[[#This Row],[23.07.2025]],0)</f>
        <v>0</v>
      </c>
      <c r="CF1084" s="161"/>
      <c r="CG1084" s="176">
        <f>IF(PMKAFAAPAYER[[#This Row],[ ]]="Payé",PMKAFAAPAYER[[#This Row],[30.07.2025]],0)</f>
        <v>0</v>
      </c>
      <c r="CH1084" s="17">
        <f t="shared" si="252"/>
        <v>0</v>
      </c>
      <c r="CI1084" s="162"/>
      <c r="CJ1084" s="166">
        <f>IF(PMKAFAAPAYER[[#This Row],[ ]]="Payé",PMKAFAAPAYER[[#This Row],[06.08.2025]],0)</f>
        <v>0</v>
      </c>
      <c r="CK1084" s="161"/>
      <c r="CL1084" s="166">
        <f>IF(PMKAFAAPAYER[[#This Row],[ ]]="Payé",PMKAFAAPAYER[[#This Row],[13.08.2025]],0)</f>
        <v>0</v>
      </c>
      <c r="CM1084" s="161"/>
      <c r="CN1084" s="166">
        <f>IF(PMKAFAAPAYER[[#This Row],[ ]]="Payé",PMKAFAAPAYER[[#This Row],[20.08.2025]],0)</f>
        <v>0</v>
      </c>
      <c r="CO1084" s="161"/>
      <c r="CP1084" s="176">
        <f>IF(PMKAFAAPAYER[[#This Row],[ ]]="Payé",PMKAFAAPAYER[[#This Row],[27.08.2025]],0)</f>
        <v>0</v>
      </c>
      <c r="CQ1084" s="18">
        <f t="shared" si="253"/>
        <v>0</v>
      </c>
      <c r="CR1084" s="162"/>
      <c r="CS1084" s="166">
        <f>IF(PMKAFAAPAYER[[#This Row],[ ]]="Payé",PMKAFAAPAYER[[#This Row],[03.09.2025]],0)</f>
        <v>0</v>
      </c>
      <c r="CT1084" s="161"/>
      <c r="CU1084" s="166">
        <f>IF(PMKAFAAPAYER[[#This Row],[ ]]="Payé",PMKAFAAPAYER[[#This Row],[10.09.2025]],0)</f>
        <v>0</v>
      </c>
      <c r="CV1084" s="161"/>
      <c r="CW1084" s="166">
        <f>IF(PMKAFAAPAYER[[#This Row],[ ]]="Payé",PMKAFAAPAYER[[#This Row],[17.09.2025]],0)</f>
        <v>0</v>
      </c>
      <c r="CX1084" s="161"/>
      <c r="CY1084" s="176">
        <f>IF(PMKAFAAPAYER[[#This Row],[ ]]="Payé",PMKAFAAPAYER[[#This Row],[24.09.2025]],0)</f>
        <v>0</v>
      </c>
      <c r="CZ1084" s="17">
        <f t="shared" si="254"/>
        <v>0</v>
      </c>
      <c r="DA1084" s="162"/>
      <c r="DB1084" s="166">
        <f>IF(PMKAFAAPAYER[[#This Row],[ ]]="Payé",PMKAFAAPAYER[[#This Row],[01.10.2025]],0)</f>
        <v>0</v>
      </c>
      <c r="DC1084" s="161"/>
      <c r="DD1084" s="166">
        <f>IF(PMKAFAAPAYER[[#This Row],[ ]]="Payé",PMKAFAAPAYER[[#This Row],[08.10.2025]],0)</f>
        <v>0</v>
      </c>
      <c r="DE1084" s="161"/>
      <c r="DF1084" s="166">
        <f>IF(PMKAFAAPAYER[[#This Row],[ ]]="Payé",PMKAFAAPAYER[[#This Row],[15.10.2025]],0)</f>
        <v>0</v>
      </c>
      <c r="DG1084" s="161"/>
      <c r="DH1084" s="166">
        <f>IF(PMKAFAAPAYER[[#This Row],[ ]]="Payé",PMKAFAAPAYER[[#This Row],[22.10.2025]],0)</f>
        <v>0</v>
      </c>
      <c r="DI1084" s="161"/>
      <c r="DJ1084" s="176">
        <f>IF(PMKAFAAPAYER[[#This Row],[ ]]="Payé",PMKAFAAPAYER[[#This Row],[29.10.2025]],0)</f>
        <v>0</v>
      </c>
      <c r="DK1084" s="18">
        <f t="shared" si="255"/>
        <v>0</v>
      </c>
      <c r="DL1084" s="162"/>
      <c r="DM1084" s="166">
        <f>IF(PMKAFAAPAYER[[#This Row],[ ]]="Payé",PMKAFAAPAYER[[#This Row],[05.11.2025]],0)</f>
        <v>0</v>
      </c>
      <c r="DN1084" s="161"/>
      <c r="DO1084" s="166">
        <f>IF(PMKAFAAPAYER[[#This Row],[ ]]="Payé",PMKAFAAPAYER[[#This Row],[12.11.2025]],0)</f>
        <v>0</v>
      </c>
      <c r="DP1084" s="161"/>
      <c r="DQ1084" s="166">
        <f>IF(PMKAFAAPAYER[[#This Row],[ ]]="Payé",PMKAFAAPAYER[[#This Row],[19.11.2025]],0)</f>
        <v>0</v>
      </c>
      <c r="DR1084" s="161"/>
      <c r="DS1084" s="176">
        <f>IF(PMKAFAAPAYER[[#This Row],[ ]]="Payé",PMKAFAAPAYER[[#This Row],[26.11.2025]],0)</f>
        <v>0</v>
      </c>
      <c r="DT1084" s="17">
        <f t="shared" si="256"/>
        <v>0</v>
      </c>
      <c r="DU1084" s="162"/>
      <c r="DV1084" s="166">
        <f>IF(PMKAFAAPAYER[[#This Row],[ ]]="Payé",PMKAFAAPAYER[[#This Row],[03.12.2025]],0)</f>
        <v>0</v>
      </c>
      <c r="DW1084" s="161"/>
      <c r="DX1084" s="166">
        <f>IF(PMKAFAAPAYER[[#This Row],[ ]]="Payé",PMKAFAAPAYER[[#This Row],[10.12.2025]],0)</f>
        <v>0</v>
      </c>
      <c r="DY1084" s="161"/>
      <c r="DZ1084" s="166">
        <f>IF(PMKAFAAPAYER[[#This Row],[ ]]="Payé",PMKAFAAPAYER[[#This Row],[17.12.2025]],0)</f>
        <v>0</v>
      </c>
      <c r="EA1084" s="161"/>
      <c r="EB1084" s="166">
        <f>IF(PMKAFAAPAYER[[#This Row],[ ]]="Payé",PMKAFAAPAYER[[#This Row],[24.12.2025]],0)</f>
        <v>0</v>
      </c>
      <c r="EC1084" s="161"/>
      <c r="ED1084" s="176">
        <f>IF(PMKAFAAPAYER[[#This Row],[ ]]="Payé",PMKAFAAPAYER[[#This Row],[31.12.2025]],0)</f>
        <v>0</v>
      </c>
      <c r="EE1084" s="18">
        <f t="shared" si="257"/>
        <v>0</v>
      </c>
      <c r="EF1084" s="11">
        <f t="shared" si="258"/>
        <v>0</v>
      </c>
      <c r="EG1084" s="16">
        <f>+PMKAFAAPAYER[[#This Row],[CHF]]-PMKAFAAPAYER[[#This Row],[T2025]]</f>
        <v>0</v>
      </c>
    </row>
    <row r="1085" spans="1:137" x14ac:dyDescent="0.3">
      <c r="A1085" s="9">
        <f t="shared" si="259"/>
        <v>1080</v>
      </c>
      <c r="B1085" s="250"/>
      <c r="C1085" s="251"/>
      <c r="D1085" s="252"/>
      <c r="E1085" s="253"/>
      <c r="F1085" s="265">
        <f t="shared" si="260"/>
        <v>0</v>
      </c>
      <c r="G1085" s="254"/>
      <c r="H1085" s="257"/>
      <c r="I1085" s="256"/>
      <c r="J1085" s="14"/>
      <c r="K1085" s="14"/>
      <c r="L1085" s="14"/>
      <c r="N1085" s="15"/>
      <c r="P1085" s="258"/>
      <c r="Q1085" s="259"/>
      <c r="R1085" s="260"/>
      <c r="S1085" s="166">
        <f>IF(PMKAFAAPAYER[[#This Row],[ ]]="Payé",PMKAFAAPAYER[[#This Row],[02.01.2025]],0)</f>
        <v>0</v>
      </c>
      <c r="T1085" s="234"/>
      <c r="U1085" s="166">
        <f>IF(PMKAFAAPAYER[[#This Row],[ ]]="Payé",PMKAFAAPAYER[[#This Row],[09.01.2025]],0)</f>
        <v>0</v>
      </c>
      <c r="V1085" s="234"/>
      <c r="W1085" s="166">
        <f>IF(PMKAFAAPAYER[[#This Row],[ ]]="Payé",PMKAFAAPAYER[[#This Row],[16.01.2025]],0)</f>
        <v>0</v>
      </c>
      <c r="X1085" s="234"/>
      <c r="Y1085" s="166">
        <f>IF(PMKAFAAPAYER[[#This Row],[ ]]="Payé",PMKAFAAPAYER[[#This Row],[23.01.2025]],0)</f>
        <v>0</v>
      </c>
      <c r="Z1085" s="234"/>
      <c r="AA1085" s="176">
        <f>IF(PMKAFAAPAYER[[#This Row],[ ]]="Payé",PMKAFAAPAYER[[#This Row],[30.01.2025]],0)</f>
        <v>0</v>
      </c>
      <c r="AB1085" s="32">
        <f t="shared" si="246"/>
        <v>0</v>
      </c>
      <c r="AC1085" s="234"/>
      <c r="AD1085" s="166">
        <f>IF(PMKAFAAPAYER[[#This Row],[ ]]="Payé",PMKAFAAPAYER[[#This Row],[06.02.2025]],0)</f>
        <v>0</v>
      </c>
      <c r="AE1085" s="234"/>
      <c r="AF1085" s="166">
        <f>IF(PMKAFAAPAYER[[#This Row],[ ]]="Payé",PMKAFAAPAYER[[#This Row],[13.02.2025]],0)</f>
        <v>0</v>
      </c>
      <c r="AG1085" s="234"/>
      <c r="AH1085" s="166">
        <f>IF(PMKAFAAPAYER[[#This Row],[ ]]="Payé",PMKAFAAPAYER[[#This Row],[20.02.2025]],0)</f>
        <v>0</v>
      </c>
      <c r="AI1085" s="234"/>
      <c r="AJ1085" s="176">
        <f>IF(PMKAFAAPAYER[[#This Row],[ ]]="Payé",PMKAFAAPAYER[[#This Row],[27.02.2025]],0)</f>
        <v>0</v>
      </c>
      <c r="AK1085" s="47">
        <f t="shared" si="247"/>
        <v>0</v>
      </c>
      <c r="AL1085" s="162"/>
      <c r="AM1085" s="166">
        <f>IF(PMKAFAAPAYER[[#This Row],[ ]]="Payé",PMKAFAAPAYER[[#This Row],[05.03.2025]],0)</f>
        <v>0</v>
      </c>
      <c r="AN1085" s="161"/>
      <c r="AO1085" s="166">
        <f>IF(PMKAFAAPAYER[[#This Row],[ ]]="Payé",PMKAFAAPAYER[[#This Row],[12.03.2025]],0)</f>
        <v>0</v>
      </c>
      <c r="AP1085" s="161"/>
      <c r="AQ1085" s="166">
        <f>IF(PMKAFAAPAYER[[#This Row],[ ]]="Payé",PMKAFAAPAYER[[#This Row],[19.03.2025]],0)</f>
        <v>0</v>
      </c>
      <c r="AR1085" s="161"/>
      <c r="AS1085" s="176">
        <f>IF(PMKAFAAPAYER[[#This Row],[ ]]="Payé",PMKAFAAPAYER[[#This Row],[26.03.2025]],0)</f>
        <v>0</v>
      </c>
      <c r="AT1085" s="17">
        <f t="shared" si="248"/>
        <v>0</v>
      </c>
      <c r="AU1085" s="162"/>
      <c r="AV1085" s="166">
        <f>IF(PMKAFAAPAYER[[#This Row],[ ]]="Payé",PMKAFAAPAYER[[#This Row],[02.04.2025]],0)</f>
        <v>0</v>
      </c>
      <c r="AW1085" s="161"/>
      <c r="AX1085" s="166">
        <f>IF(PMKAFAAPAYER[[#This Row],[ ]]="Payé",PMKAFAAPAYER[[#This Row],[09.04.2025]],0)</f>
        <v>0</v>
      </c>
      <c r="AY1085" s="161"/>
      <c r="AZ1085" s="166">
        <f>IF(PMKAFAAPAYER[[#This Row],[ ]]="Payé",PMKAFAAPAYER[[#This Row],[16.04.2025]],0)</f>
        <v>0</v>
      </c>
      <c r="BA1085" s="161"/>
      <c r="BB1085" s="166">
        <f>IF(PMKAFAAPAYER[[#This Row],[ ]]="Payé",PMKAFAAPAYER[[#This Row],[23.04.2025]],0)</f>
        <v>0</v>
      </c>
      <c r="BC1085" s="161"/>
      <c r="BD1085" s="176">
        <f>IF(PMKAFAAPAYER[[#This Row],[ ]]="Payé",PMKAFAAPAYER[[#This Row],[30.04.2025]],0)</f>
        <v>0</v>
      </c>
      <c r="BE1085" s="18">
        <f t="shared" si="249"/>
        <v>0</v>
      </c>
      <c r="BF1085" s="162"/>
      <c r="BG1085" s="166">
        <f>IF(PMKAFAAPAYER[[#This Row],[ ]]="Payé",PMKAFAAPAYER[[#This Row],[07.05.2025]],0)</f>
        <v>0</v>
      </c>
      <c r="BH1085" s="161"/>
      <c r="BI1085" s="166">
        <f>IF(PMKAFAAPAYER[[#This Row],[ ]]="Payé",PMKAFAAPAYER[[#This Row],[14.05.2025]],0)</f>
        <v>0</v>
      </c>
      <c r="BJ1085" s="161"/>
      <c r="BK1085" s="166">
        <f>IF(PMKAFAAPAYER[[#This Row],[ ]]="Payé",PMKAFAAPAYER[[#This Row],[21.05.2025]],0)</f>
        <v>0</v>
      </c>
      <c r="BL1085" s="161"/>
      <c r="BM1085" s="176">
        <f>IF(PMKAFAAPAYER[[#This Row],[ ]]="Payé",PMKAFAAPAYER[[#This Row],[28.05.2025]],0)</f>
        <v>0</v>
      </c>
      <c r="BN1085" s="17">
        <f t="shared" si="250"/>
        <v>0</v>
      </c>
      <c r="BO1085" s="162"/>
      <c r="BP1085" s="166">
        <f>IF(PMKAFAAPAYER[[#This Row],[ ]]="Payé",PMKAFAAPAYER[[#This Row],[04.06.2025]],0)</f>
        <v>0</v>
      </c>
      <c r="BQ1085" s="161"/>
      <c r="BR1085" s="166">
        <f>IF(PMKAFAAPAYER[[#This Row],[ ]]="Payé",PMKAFAAPAYER[[#This Row],[11.06.2025]],0)</f>
        <v>0</v>
      </c>
      <c r="BS1085" s="161"/>
      <c r="BT1085" s="166">
        <f>IF(PMKAFAAPAYER[[#This Row],[ ]]="Payé",PMKAFAAPAYER[[#This Row],[18.06.2025]],0)</f>
        <v>0</v>
      </c>
      <c r="BU1085" s="161"/>
      <c r="BV1085" s="176">
        <f>IF(PMKAFAAPAYER[[#This Row],[ ]]="Payé",PMKAFAAPAYER[[#This Row],[25.06.2025]],0)</f>
        <v>0</v>
      </c>
      <c r="BW1085" s="18">
        <f t="shared" si="251"/>
        <v>0</v>
      </c>
      <c r="BX1085" s="162"/>
      <c r="BY1085" s="166">
        <f>IF(PMKAFAAPAYER[[#This Row],[ ]]="Payé",PMKAFAAPAYER[[#This Row],[02.07.2025]],0)</f>
        <v>0</v>
      </c>
      <c r="BZ1085" s="161"/>
      <c r="CA1085" s="166">
        <f>IF(PMKAFAAPAYER[[#This Row],[ ]]="Payé",PMKAFAAPAYER[[#This Row],[09.07.2025]],0)</f>
        <v>0</v>
      </c>
      <c r="CB1085" s="161"/>
      <c r="CC1085" s="166">
        <f>IF(PMKAFAAPAYER[[#This Row],[ ]]="Payé",PMKAFAAPAYER[[#This Row],[16.07.2025]],0)</f>
        <v>0</v>
      </c>
      <c r="CD1085" s="161"/>
      <c r="CE1085" s="166">
        <f>IF(PMKAFAAPAYER[[#This Row],[ ]]="Payé",PMKAFAAPAYER[[#This Row],[23.07.2025]],0)</f>
        <v>0</v>
      </c>
      <c r="CF1085" s="161"/>
      <c r="CG1085" s="176">
        <f>IF(PMKAFAAPAYER[[#This Row],[ ]]="Payé",PMKAFAAPAYER[[#This Row],[30.07.2025]],0)</f>
        <v>0</v>
      </c>
      <c r="CH1085" s="17">
        <f t="shared" si="252"/>
        <v>0</v>
      </c>
      <c r="CI1085" s="162"/>
      <c r="CJ1085" s="166">
        <f>IF(PMKAFAAPAYER[[#This Row],[ ]]="Payé",PMKAFAAPAYER[[#This Row],[06.08.2025]],0)</f>
        <v>0</v>
      </c>
      <c r="CK1085" s="161"/>
      <c r="CL1085" s="166">
        <f>IF(PMKAFAAPAYER[[#This Row],[ ]]="Payé",PMKAFAAPAYER[[#This Row],[13.08.2025]],0)</f>
        <v>0</v>
      </c>
      <c r="CM1085" s="161"/>
      <c r="CN1085" s="166">
        <f>IF(PMKAFAAPAYER[[#This Row],[ ]]="Payé",PMKAFAAPAYER[[#This Row],[20.08.2025]],0)</f>
        <v>0</v>
      </c>
      <c r="CO1085" s="161"/>
      <c r="CP1085" s="176">
        <f>IF(PMKAFAAPAYER[[#This Row],[ ]]="Payé",PMKAFAAPAYER[[#This Row],[27.08.2025]],0)</f>
        <v>0</v>
      </c>
      <c r="CQ1085" s="18">
        <f t="shared" si="253"/>
        <v>0</v>
      </c>
      <c r="CR1085" s="162"/>
      <c r="CS1085" s="166">
        <f>IF(PMKAFAAPAYER[[#This Row],[ ]]="Payé",PMKAFAAPAYER[[#This Row],[03.09.2025]],0)</f>
        <v>0</v>
      </c>
      <c r="CT1085" s="161"/>
      <c r="CU1085" s="166">
        <f>IF(PMKAFAAPAYER[[#This Row],[ ]]="Payé",PMKAFAAPAYER[[#This Row],[10.09.2025]],0)</f>
        <v>0</v>
      </c>
      <c r="CV1085" s="161"/>
      <c r="CW1085" s="166">
        <f>IF(PMKAFAAPAYER[[#This Row],[ ]]="Payé",PMKAFAAPAYER[[#This Row],[17.09.2025]],0)</f>
        <v>0</v>
      </c>
      <c r="CX1085" s="161"/>
      <c r="CY1085" s="176">
        <f>IF(PMKAFAAPAYER[[#This Row],[ ]]="Payé",PMKAFAAPAYER[[#This Row],[24.09.2025]],0)</f>
        <v>0</v>
      </c>
      <c r="CZ1085" s="17">
        <f t="shared" si="254"/>
        <v>0</v>
      </c>
      <c r="DA1085" s="162"/>
      <c r="DB1085" s="166">
        <f>IF(PMKAFAAPAYER[[#This Row],[ ]]="Payé",PMKAFAAPAYER[[#This Row],[01.10.2025]],0)</f>
        <v>0</v>
      </c>
      <c r="DC1085" s="161"/>
      <c r="DD1085" s="166">
        <f>IF(PMKAFAAPAYER[[#This Row],[ ]]="Payé",PMKAFAAPAYER[[#This Row],[08.10.2025]],0)</f>
        <v>0</v>
      </c>
      <c r="DE1085" s="161"/>
      <c r="DF1085" s="166">
        <f>IF(PMKAFAAPAYER[[#This Row],[ ]]="Payé",PMKAFAAPAYER[[#This Row],[15.10.2025]],0)</f>
        <v>0</v>
      </c>
      <c r="DG1085" s="161"/>
      <c r="DH1085" s="166">
        <f>IF(PMKAFAAPAYER[[#This Row],[ ]]="Payé",PMKAFAAPAYER[[#This Row],[22.10.2025]],0)</f>
        <v>0</v>
      </c>
      <c r="DI1085" s="161"/>
      <c r="DJ1085" s="176">
        <f>IF(PMKAFAAPAYER[[#This Row],[ ]]="Payé",PMKAFAAPAYER[[#This Row],[29.10.2025]],0)</f>
        <v>0</v>
      </c>
      <c r="DK1085" s="18">
        <f t="shared" si="255"/>
        <v>0</v>
      </c>
      <c r="DL1085" s="162"/>
      <c r="DM1085" s="166">
        <f>IF(PMKAFAAPAYER[[#This Row],[ ]]="Payé",PMKAFAAPAYER[[#This Row],[05.11.2025]],0)</f>
        <v>0</v>
      </c>
      <c r="DN1085" s="161"/>
      <c r="DO1085" s="166">
        <f>IF(PMKAFAAPAYER[[#This Row],[ ]]="Payé",PMKAFAAPAYER[[#This Row],[12.11.2025]],0)</f>
        <v>0</v>
      </c>
      <c r="DP1085" s="161"/>
      <c r="DQ1085" s="166">
        <f>IF(PMKAFAAPAYER[[#This Row],[ ]]="Payé",PMKAFAAPAYER[[#This Row],[19.11.2025]],0)</f>
        <v>0</v>
      </c>
      <c r="DR1085" s="161"/>
      <c r="DS1085" s="176">
        <f>IF(PMKAFAAPAYER[[#This Row],[ ]]="Payé",PMKAFAAPAYER[[#This Row],[26.11.2025]],0)</f>
        <v>0</v>
      </c>
      <c r="DT1085" s="17">
        <f t="shared" si="256"/>
        <v>0</v>
      </c>
      <c r="DU1085" s="162"/>
      <c r="DV1085" s="166">
        <f>IF(PMKAFAAPAYER[[#This Row],[ ]]="Payé",PMKAFAAPAYER[[#This Row],[03.12.2025]],0)</f>
        <v>0</v>
      </c>
      <c r="DW1085" s="161"/>
      <c r="DX1085" s="166">
        <f>IF(PMKAFAAPAYER[[#This Row],[ ]]="Payé",PMKAFAAPAYER[[#This Row],[10.12.2025]],0)</f>
        <v>0</v>
      </c>
      <c r="DY1085" s="161"/>
      <c r="DZ1085" s="166">
        <f>IF(PMKAFAAPAYER[[#This Row],[ ]]="Payé",PMKAFAAPAYER[[#This Row],[17.12.2025]],0)</f>
        <v>0</v>
      </c>
      <c r="EA1085" s="161"/>
      <c r="EB1085" s="166">
        <f>IF(PMKAFAAPAYER[[#This Row],[ ]]="Payé",PMKAFAAPAYER[[#This Row],[24.12.2025]],0)</f>
        <v>0</v>
      </c>
      <c r="EC1085" s="161"/>
      <c r="ED1085" s="176">
        <f>IF(PMKAFAAPAYER[[#This Row],[ ]]="Payé",PMKAFAAPAYER[[#This Row],[31.12.2025]],0)</f>
        <v>0</v>
      </c>
      <c r="EE1085" s="18">
        <f t="shared" si="257"/>
        <v>0</v>
      </c>
      <c r="EF1085" s="11">
        <f t="shared" si="258"/>
        <v>0</v>
      </c>
      <c r="EG1085" s="16">
        <f>+PMKAFAAPAYER[[#This Row],[CHF]]-PMKAFAAPAYER[[#This Row],[T2025]]</f>
        <v>0</v>
      </c>
    </row>
    <row r="1086" spans="1:137" x14ac:dyDescent="0.3">
      <c r="A1086" s="9">
        <f t="shared" si="259"/>
        <v>1081</v>
      </c>
      <c r="B1086" s="250"/>
      <c r="C1086" s="251"/>
      <c r="D1086" s="252"/>
      <c r="E1086" s="253"/>
      <c r="F1086" s="265">
        <f t="shared" si="260"/>
        <v>0</v>
      </c>
      <c r="G1086" s="254"/>
      <c r="H1086" s="257"/>
      <c r="I1086" s="256"/>
      <c r="J1086" s="14"/>
      <c r="K1086" s="14"/>
      <c r="L1086" s="14"/>
      <c r="N1086" s="15"/>
      <c r="P1086" s="258"/>
      <c r="Q1086" s="259"/>
      <c r="R1086" s="260"/>
      <c r="S1086" s="166">
        <f>IF(PMKAFAAPAYER[[#This Row],[ ]]="Payé",PMKAFAAPAYER[[#This Row],[02.01.2025]],0)</f>
        <v>0</v>
      </c>
      <c r="T1086" s="234"/>
      <c r="U1086" s="166">
        <f>IF(PMKAFAAPAYER[[#This Row],[ ]]="Payé",PMKAFAAPAYER[[#This Row],[09.01.2025]],0)</f>
        <v>0</v>
      </c>
      <c r="V1086" s="234"/>
      <c r="W1086" s="166">
        <f>IF(PMKAFAAPAYER[[#This Row],[ ]]="Payé",PMKAFAAPAYER[[#This Row],[16.01.2025]],0)</f>
        <v>0</v>
      </c>
      <c r="X1086" s="234"/>
      <c r="Y1086" s="166">
        <f>IF(PMKAFAAPAYER[[#This Row],[ ]]="Payé",PMKAFAAPAYER[[#This Row],[23.01.2025]],0)</f>
        <v>0</v>
      </c>
      <c r="Z1086" s="234"/>
      <c r="AA1086" s="176">
        <f>IF(PMKAFAAPAYER[[#This Row],[ ]]="Payé",PMKAFAAPAYER[[#This Row],[30.01.2025]],0)</f>
        <v>0</v>
      </c>
      <c r="AB1086" s="32">
        <f t="shared" si="246"/>
        <v>0</v>
      </c>
      <c r="AC1086" s="234"/>
      <c r="AD1086" s="166">
        <f>IF(PMKAFAAPAYER[[#This Row],[ ]]="Payé",PMKAFAAPAYER[[#This Row],[06.02.2025]],0)</f>
        <v>0</v>
      </c>
      <c r="AE1086" s="234"/>
      <c r="AF1086" s="166">
        <f>IF(PMKAFAAPAYER[[#This Row],[ ]]="Payé",PMKAFAAPAYER[[#This Row],[13.02.2025]],0)</f>
        <v>0</v>
      </c>
      <c r="AG1086" s="234"/>
      <c r="AH1086" s="166">
        <f>IF(PMKAFAAPAYER[[#This Row],[ ]]="Payé",PMKAFAAPAYER[[#This Row],[20.02.2025]],0)</f>
        <v>0</v>
      </c>
      <c r="AI1086" s="234"/>
      <c r="AJ1086" s="176">
        <f>IF(PMKAFAAPAYER[[#This Row],[ ]]="Payé",PMKAFAAPAYER[[#This Row],[27.02.2025]],0)</f>
        <v>0</v>
      </c>
      <c r="AK1086" s="47">
        <f t="shared" si="247"/>
        <v>0</v>
      </c>
      <c r="AL1086" s="162"/>
      <c r="AM1086" s="166">
        <f>IF(PMKAFAAPAYER[[#This Row],[ ]]="Payé",PMKAFAAPAYER[[#This Row],[05.03.2025]],0)</f>
        <v>0</v>
      </c>
      <c r="AN1086" s="161"/>
      <c r="AO1086" s="166">
        <f>IF(PMKAFAAPAYER[[#This Row],[ ]]="Payé",PMKAFAAPAYER[[#This Row],[12.03.2025]],0)</f>
        <v>0</v>
      </c>
      <c r="AP1086" s="161"/>
      <c r="AQ1086" s="166">
        <f>IF(PMKAFAAPAYER[[#This Row],[ ]]="Payé",PMKAFAAPAYER[[#This Row],[19.03.2025]],0)</f>
        <v>0</v>
      </c>
      <c r="AR1086" s="161"/>
      <c r="AS1086" s="176">
        <f>IF(PMKAFAAPAYER[[#This Row],[ ]]="Payé",PMKAFAAPAYER[[#This Row],[26.03.2025]],0)</f>
        <v>0</v>
      </c>
      <c r="AT1086" s="17">
        <f t="shared" si="248"/>
        <v>0</v>
      </c>
      <c r="AU1086" s="162"/>
      <c r="AV1086" s="166">
        <f>IF(PMKAFAAPAYER[[#This Row],[ ]]="Payé",PMKAFAAPAYER[[#This Row],[02.04.2025]],0)</f>
        <v>0</v>
      </c>
      <c r="AW1086" s="161"/>
      <c r="AX1086" s="166">
        <f>IF(PMKAFAAPAYER[[#This Row],[ ]]="Payé",PMKAFAAPAYER[[#This Row],[09.04.2025]],0)</f>
        <v>0</v>
      </c>
      <c r="AY1086" s="161"/>
      <c r="AZ1086" s="166">
        <f>IF(PMKAFAAPAYER[[#This Row],[ ]]="Payé",PMKAFAAPAYER[[#This Row],[16.04.2025]],0)</f>
        <v>0</v>
      </c>
      <c r="BA1086" s="161"/>
      <c r="BB1086" s="166">
        <f>IF(PMKAFAAPAYER[[#This Row],[ ]]="Payé",PMKAFAAPAYER[[#This Row],[23.04.2025]],0)</f>
        <v>0</v>
      </c>
      <c r="BC1086" s="161"/>
      <c r="BD1086" s="176">
        <f>IF(PMKAFAAPAYER[[#This Row],[ ]]="Payé",PMKAFAAPAYER[[#This Row],[30.04.2025]],0)</f>
        <v>0</v>
      </c>
      <c r="BE1086" s="18">
        <f t="shared" si="249"/>
        <v>0</v>
      </c>
      <c r="BF1086" s="162"/>
      <c r="BG1086" s="166">
        <f>IF(PMKAFAAPAYER[[#This Row],[ ]]="Payé",PMKAFAAPAYER[[#This Row],[07.05.2025]],0)</f>
        <v>0</v>
      </c>
      <c r="BH1086" s="161"/>
      <c r="BI1086" s="166">
        <f>IF(PMKAFAAPAYER[[#This Row],[ ]]="Payé",PMKAFAAPAYER[[#This Row],[14.05.2025]],0)</f>
        <v>0</v>
      </c>
      <c r="BJ1086" s="161"/>
      <c r="BK1086" s="166">
        <f>IF(PMKAFAAPAYER[[#This Row],[ ]]="Payé",PMKAFAAPAYER[[#This Row],[21.05.2025]],0)</f>
        <v>0</v>
      </c>
      <c r="BL1086" s="161"/>
      <c r="BM1086" s="176">
        <f>IF(PMKAFAAPAYER[[#This Row],[ ]]="Payé",PMKAFAAPAYER[[#This Row],[28.05.2025]],0)</f>
        <v>0</v>
      </c>
      <c r="BN1086" s="17">
        <f t="shared" si="250"/>
        <v>0</v>
      </c>
      <c r="BO1086" s="162"/>
      <c r="BP1086" s="166">
        <f>IF(PMKAFAAPAYER[[#This Row],[ ]]="Payé",PMKAFAAPAYER[[#This Row],[04.06.2025]],0)</f>
        <v>0</v>
      </c>
      <c r="BQ1086" s="161"/>
      <c r="BR1086" s="166">
        <f>IF(PMKAFAAPAYER[[#This Row],[ ]]="Payé",PMKAFAAPAYER[[#This Row],[11.06.2025]],0)</f>
        <v>0</v>
      </c>
      <c r="BS1086" s="161"/>
      <c r="BT1086" s="166">
        <f>IF(PMKAFAAPAYER[[#This Row],[ ]]="Payé",PMKAFAAPAYER[[#This Row],[18.06.2025]],0)</f>
        <v>0</v>
      </c>
      <c r="BU1086" s="161"/>
      <c r="BV1086" s="176">
        <f>IF(PMKAFAAPAYER[[#This Row],[ ]]="Payé",PMKAFAAPAYER[[#This Row],[25.06.2025]],0)</f>
        <v>0</v>
      </c>
      <c r="BW1086" s="18">
        <f t="shared" si="251"/>
        <v>0</v>
      </c>
      <c r="BX1086" s="162"/>
      <c r="BY1086" s="166">
        <f>IF(PMKAFAAPAYER[[#This Row],[ ]]="Payé",PMKAFAAPAYER[[#This Row],[02.07.2025]],0)</f>
        <v>0</v>
      </c>
      <c r="BZ1086" s="161"/>
      <c r="CA1086" s="166">
        <f>IF(PMKAFAAPAYER[[#This Row],[ ]]="Payé",PMKAFAAPAYER[[#This Row],[09.07.2025]],0)</f>
        <v>0</v>
      </c>
      <c r="CB1086" s="161"/>
      <c r="CC1086" s="166">
        <f>IF(PMKAFAAPAYER[[#This Row],[ ]]="Payé",PMKAFAAPAYER[[#This Row],[16.07.2025]],0)</f>
        <v>0</v>
      </c>
      <c r="CD1086" s="161"/>
      <c r="CE1086" s="166">
        <f>IF(PMKAFAAPAYER[[#This Row],[ ]]="Payé",PMKAFAAPAYER[[#This Row],[23.07.2025]],0)</f>
        <v>0</v>
      </c>
      <c r="CF1086" s="161"/>
      <c r="CG1086" s="176">
        <f>IF(PMKAFAAPAYER[[#This Row],[ ]]="Payé",PMKAFAAPAYER[[#This Row],[30.07.2025]],0)</f>
        <v>0</v>
      </c>
      <c r="CH1086" s="17">
        <f t="shared" si="252"/>
        <v>0</v>
      </c>
      <c r="CI1086" s="162"/>
      <c r="CJ1086" s="166">
        <f>IF(PMKAFAAPAYER[[#This Row],[ ]]="Payé",PMKAFAAPAYER[[#This Row],[06.08.2025]],0)</f>
        <v>0</v>
      </c>
      <c r="CK1086" s="161"/>
      <c r="CL1086" s="166">
        <f>IF(PMKAFAAPAYER[[#This Row],[ ]]="Payé",PMKAFAAPAYER[[#This Row],[13.08.2025]],0)</f>
        <v>0</v>
      </c>
      <c r="CM1086" s="161"/>
      <c r="CN1086" s="166">
        <f>IF(PMKAFAAPAYER[[#This Row],[ ]]="Payé",PMKAFAAPAYER[[#This Row],[20.08.2025]],0)</f>
        <v>0</v>
      </c>
      <c r="CO1086" s="161"/>
      <c r="CP1086" s="176">
        <f>IF(PMKAFAAPAYER[[#This Row],[ ]]="Payé",PMKAFAAPAYER[[#This Row],[27.08.2025]],0)</f>
        <v>0</v>
      </c>
      <c r="CQ1086" s="18">
        <f t="shared" si="253"/>
        <v>0</v>
      </c>
      <c r="CR1086" s="162"/>
      <c r="CS1086" s="166">
        <f>IF(PMKAFAAPAYER[[#This Row],[ ]]="Payé",PMKAFAAPAYER[[#This Row],[03.09.2025]],0)</f>
        <v>0</v>
      </c>
      <c r="CT1086" s="161"/>
      <c r="CU1086" s="166">
        <f>IF(PMKAFAAPAYER[[#This Row],[ ]]="Payé",PMKAFAAPAYER[[#This Row],[10.09.2025]],0)</f>
        <v>0</v>
      </c>
      <c r="CV1086" s="161"/>
      <c r="CW1086" s="166">
        <f>IF(PMKAFAAPAYER[[#This Row],[ ]]="Payé",PMKAFAAPAYER[[#This Row],[17.09.2025]],0)</f>
        <v>0</v>
      </c>
      <c r="CX1086" s="161"/>
      <c r="CY1086" s="176">
        <f>IF(PMKAFAAPAYER[[#This Row],[ ]]="Payé",PMKAFAAPAYER[[#This Row],[24.09.2025]],0)</f>
        <v>0</v>
      </c>
      <c r="CZ1086" s="17">
        <f t="shared" si="254"/>
        <v>0</v>
      </c>
      <c r="DA1086" s="162"/>
      <c r="DB1086" s="166">
        <f>IF(PMKAFAAPAYER[[#This Row],[ ]]="Payé",PMKAFAAPAYER[[#This Row],[01.10.2025]],0)</f>
        <v>0</v>
      </c>
      <c r="DC1086" s="161"/>
      <c r="DD1086" s="166">
        <f>IF(PMKAFAAPAYER[[#This Row],[ ]]="Payé",PMKAFAAPAYER[[#This Row],[08.10.2025]],0)</f>
        <v>0</v>
      </c>
      <c r="DE1086" s="161"/>
      <c r="DF1086" s="166">
        <f>IF(PMKAFAAPAYER[[#This Row],[ ]]="Payé",PMKAFAAPAYER[[#This Row],[15.10.2025]],0)</f>
        <v>0</v>
      </c>
      <c r="DG1086" s="161"/>
      <c r="DH1086" s="166">
        <f>IF(PMKAFAAPAYER[[#This Row],[ ]]="Payé",PMKAFAAPAYER[[#This Row],[22.10.2025]],0)</f>
        <v>0</v>
      </c>
      <c r="DI1086" s="161"/>
      <c r="DJ1086" s="176">
        <f>IF(PMKAFAAPAYER[[#This Row],[ ]]="Payé",PMKAFAAPAYER[[#This Row],[29.10.2025]],0)</f>
        <v>0</v>
      </c>
      <c r="DK1086" s="18">
        <f t="shared" si="255"/>
        <v>0</v>
      </c>
      <c r="DL1086" s="162"/>
      <c r="DM1086" s="166">
        <f>IF(PMKAFAAPAYER[[#This Row],[ ]]="Payé",PMKAFAAPAYER[[#This Row],[05.11.2025]],0)</f>
        <v>0</v>
      </c>
      <c r="DN1086" s="161"/>
      <c r="DO1086" s="166">
        <f>IF(PMKAFAAPAYER[[#This Row],[ ]]="Payé",PMKAFAAPAYER[[#This Row],[12.11.2025]],0)</f>
        <v>0</v>
      </c>
      <c r="DP1086" s="161"/>
      <c r="DQ1086" s="166">
        <f>IF(PMKAFAAPAYER[[#This Row],[ ]]="Payé",PMKAFAAPAYER[[#This Row],[19.11.2025]],0)</f>
        <v>0</v>
      </c>
      <c r="DR1086" s="161"/>
      <c r="DS1086" s="176">
        <f>IF(PMKAFAAPAYER[[#This Row],[ ]]="Payé",PMKAFAAPAYER[[#This Row],[26.11.2025]],0)</f>
        <v>0</v>
      </c>
      <c r="DT1086" s="17">
        <f t="shared" si="256"/>
        <v>0</v>
      </c>
      <c r="DU1086" s="162"/>
      <c r="DV1086" s="166">
        <f>IF(PMKAFAAPAYER[[#This Row],[ ]]="Payé",PMKAFAAPAYER[[#This Row],[03.12.2025]],0)</f>
        <v>0</v>
      </c>
      <c r="DW1086" s="161"/>
      <c r="DX1086" s="166">
        <f>IF(PMKAFAAPAYER[[#This Row],[ ]]="Payé",PMKAFAAPAYER[[#This Row],[10.12.2025]],0)</f>
        <v>0</v>
      </c>
      <c r="DY1086" s="161"/>
      <c r="DZ1086" s="166">
        <f>IF(PMKAFAAPAYER[[#This Row],[ ]]="Payé",PMKAFAAPAYER[[#This Row],[17.12.2025]],0)</f>
        <v>0</v>
      </c>
      <c r="EA1086" s="161"/>
      <c r="EB1086" s="166">
        <f>IF(PMKAFAAPAYER[[#This Row],[ ]]="Payé",PMKAFAAPAYER[[#This Row],[24.12.2025]],0)</f>
        <v>0</v>
      </c>
      <c r="EC1086" s="161"/>
      <c r="ED1086" s="176">
        <f>IF(PMKAFAAPAYER[[#This Row],[ ]]="Payé",PMKAFAAPAYER[[#This Row],[31.12.2025]],0)</f>
        <v>0</v>
      </c>
      <c r="EE1086" s="18">
        <f t="shared" si="257"/>
        <v>0</v>
      </c>
      <c r="EF1086" s="11">
        <f t="shared" si="258"/>
        <v>0</v>
      </c>
      <c r="EG1086" s="16">
        <f>+PMKAFAAPAYER[[#This Row],[CHF]]-PMKAFAAPAYER[[#This Row],[T2025]]</f>
        <v>0</v>
      </c>
    </row>
    <row r="1087" spans="1:137" x14ac:dyDescent="0.3">
      <c r="A1087" s="9">
        <f t="shared" si="259"/>
        <v>1082</v>
      </c>
      <c r="B1087" s="250"/>
      <c r="C1087" s="251"/>
      <c r="D1087" s="252"/>
      <c r="E1087" s="253"/>
      <c r="F1087" s="265">
        <f t="shared" si="260"/>
        <v>0</v>
      </c>
      <c r="G1087" s="254"/>
      <c r="H1087" s="257"/>
      <c r="I1087" s="256"/>
      <c r="J1087" s="14"/>
      <c r="K1087" s="14"/>
      <c r="L1087" s="14"/>
      <c r="N1087" s="15"/>
      <c r="P1087" s="258"/>
      <c r="Q1087" s="259"/>
      <c r="R1087" s="260"/>
      <c r="S1087" s="166">
        <f>IF(PMKAFAAPAYER[[#This Row],[ ]]="Payé",PMKAFAAPAYER[[#This Row],[02.01.2025]],0)</f>
        <v>0</v>
      </c>
      <c r="T1087" s="234"/>
      <c r="U1087" s="166">
        <f>IF(PMKAFAAPAYER[[#This Row],[ ]]="Payé",PMKAFAAPAYER[[#This Row],[09.01.2025]],0)</f>
        <v>0</v>
      </c>
      <c r="V1087" s="234"/>
      <c r="W1087" s="166">
        <f>IF(PMKAFAAPAYER[[#This Row],[ ]]="Payé",PMKAFAAPAYER[[#This Row],[16.01.2025]],0)</f>
        <v>0</v>
      </c>
      <c r="X1087" s="234"/>
      <c r="Y1087" s="166">
        <f>IF(PMKAFAAPAYER[[#This Row],[ ]]="Payé",PMKAFAAPAYER[[#This Row],[23.01.2025]],0)</f>
        <v>0</v>
      </c>
      <c r="Z1087" s="234"/>
      <c r="AA1087" s="176">
        <f>IF(PMKAFAAPAYER[[#This Row],[ ]]="Payé",PMKAFAAPAYER[[#This Row],[30.01.2025]],0)</f>
        <v>0</v>
      </c>
      <c r="AB1087" s="32">
        <f t="shared" si="246"/>
        <v>0</v>
      </c>
      <c r="AC1087" s="234"/>
      <c r="AD1087" s="166">
        <f>IF(PMKAFAAPAYER[[#This Row],[ ]]="Payé",PMKAFAAPAYER[[#This Row],[06.02.2025]],0)</f>
        <v>0</v>
      </c>
      <c r="AE1087" s="234"/>
      <c r="AF1087" s="166">
        <f>IF(PMKAFAAPAYER[[#This Row],[ ]]="Payé",PMKAFAAPAYER[[#This Row],[13.02.2025]],0)</f>
        <v>0</v>
      </c>
      <c r="AG1087" s="234"/>
      <c r="AH1087" s="166">
        <f>IF(PMKAFAAPAYER[[#This Row],[ ]]="Payé",PMKAFAAPAYER[[#This Row],[20.02.2025]],0)</f>
        <v>0</v>
      </c>
      <c r="AI1087" s="234"/>
      <c r="AJ1087" s="176">
        <f>IF(PMKAFAAPAYER[[#This Row],[ ]]="Payé",PMKAFAAPAYER[[#This Row],[27.02.2025]],0)</f>
        <v>0</v>
      </c>
      <c r="AK1087" s="47">
        <f t="shared" si="247"/>
        <v>0</v>
      </c>
      <c r="AL1087" s="162"/>
      <c r="AM1087" s="166">
        <f>IF(PMKAFAAPAYER[[#This Row],[ ]]="Payé",PMKAFAAPAYER[[#This Row],[05.03.2025]],0)</f>
        <v>0</v>
      </c>
      <c r="AN1087" s="161"/>
      <c r="AO1087" s="166">
        <f>IF(PMKAFAAPAYER[[#This Row],[ ]]="Payé",PMKAFAAPAYER[[#This Row],[12.03.2025]],0)</f>
        <v>0</v>
      </c>
      <c r="AP1087" s="161"/>
      <c r="AQ1087" s="166">
        <f>IF(PMKAFAAPAYER[[#This Row],[ ]]="Payé",PMKAFAAPAYER[[#This Row],[19.03.2025]],0)</f>
        <v>0</v>
      </c>
      <c r="AR1087" s="161"/>
      <c r="AS1087" s="176">
        <f>IF(PMKAFAAPAYER[[#This Row],[ ]]="Payé",PMKAFAAPAYER[[#This Row],[26.03.2025]],0)</f>
        <v>0</v>
      </c>
      <c r="AT1087" s="17">
        <f t="shared" si="248"/>
        <v>0</v>
      </c>
      <c r="AU1087" s="162"/>
      <c r="AV1087" s="166">
        <f>IF(PMKAFAAPAYER[[#This Row],[ ]]="Payé",PMKAFAAPAYER[[#This Row],[02.04.2025]],0)</f>
        <v>0</v>
      </c>
      <c r="AW1087" s="161"/>
      <c r="AX1087" s="166">
        <f>IF(PMKAFAAPAYER[[#This Row],[ ]]="Payé",PMKAFAAPAYER[[#This Row],[09.04.2025]],0)</f>
        <v>0</v>
      </c>
      <c r="AY1087" s="161"/>
      <c r="AZ1087" s="166">
        <f>IF(PMKAFAAPAYER[[#This Row],[ ]]="Payé",PMKAFAAPAYER[[#This Row],[16.04.2025]],0)</f>
        <v>0</v>
      </c>
      <c r="BA1087" s="161"/>
      <c r="BB1087" s="166">
        <f>IF(PMKAFAAPAYER[[#This Row],[ ]]="Payé",PMKAFAAPAYER[[#This Row],[23.04.2025]],0)</f>
        <v>0</v>
      </c>
      <c r="BC1087" s="161"/>
      <c r="BD1087" s="176">
        <f>IF(PMKAFAAPAYER[[#This Row],[ ]]="Payé",PMKAFAAPAYER[[#This Row],[30.04.2025]],0)</f>
        <v>0</v>
      </c>
      <c r="BE1087" s="18">
        <f t="shared" si="249"/>
        <v>0</v>
      </c>
      <c r="BF1087" s="162"/>
      <c r="BG1087" s="166">
        <f>IF(PMKAFAAPAYER[[#This Row],[ ]]="Payé",PMKAFAAPAYER[[#This Row],[07.05.2025]],0)</f>
        <v>0</v>
      </c>
      <c r="BH1087" s="161"/>
      <c r="BI1087" s="166">
        <f>IF(PMKAFAAPAYER[[#This Row],[ ]]="Payé",PMKAFAAPAYER[[#This Row],[14.05.2025]],0)</f>
        <v>0</v>
      </c>
      <c r="BJ1087" s="161"/>
      <c r="BK1087" s="166">
        <f>IF(PMKAFAAPAYER[[#This Row],[ ]]="Payé",PMKAFAAPAYER[[#This Row],[21.05.2025]],0)</f>
        <v>0</v>
      </c>
      <c r="BL1087" s="161"/>
      <c r="BM1087" s="176">
        <f>IF(PMKAFAAPAYER[[#This Row],[ ]]="Payé",PMKAFAAPAYER[[#This Row],[28.05.2025]],0)</f>
        <v>0</v>
      </c>
      <c r="BN1087" s="17">
        <f t="shared" si="250"/>
        <v>0</v>
      </c>
      <c r="BO1087" s="162"/>
      <c r="BP1087" s="166">
        <f>IF(PMKAFAAPAYER[[#This Row],[ ]]="Payé",PMKAFAAPAYER[[#This Row],[04.06.2025]],0)</f>
        <v>0</v>
      </c>
      <c r="BQ1087" s="161"/>
      <c r="BR1087" s="166">
        <f>IF(PMKAFAAPAYER[[#This Row],[ ]]="Payé",PMKAFAAPAYER[[#This Row],[11.06.2025]],0)</f>
        <v>0</v>
      </c>
      <c r="BS1087" s="161"/>
      <c r="BT1087" s="166">
        <f>IF(PMKAFAAPAYER[[#This Row],[ ]]="Payé",PMKAFAAPAYER[[#This Row],[18.06.2025]],0)</f>
        <v>0</v>
      </c>
      <c r="BU1087" s="161"/>
      <c r="BV1087" s="176">
        <f>IF(PMKAFAAPAYER[[#This Row],[ ]]="Payé",PMKAFAAPAYER[[#This Row],[25.06.2025]],0)</f>
        <v>0</v>
      </c>
      <c r="BW1087" s="18">
        <f t="shared" si="251"/>
        <v>0</v>
      </c>
      <c r="BX1087" s="162"/>
      <c r="BY1087" s="166">
        <f>IF(PMKAFAAPAYER[[#This Row],[ ]]="Payé",PMKAFAAPAYER[[#This Row],[02.07.2025]],0)</f>
        <v>0</v>
      </c>
      <c r="BZ1087" s="161"/>
      <c r="CA1087" s="166">
        <f>IF(PMKAFAAPAYER[[#This Row],[ ]]="Payé",PMKAFAAPAYER[[#This Row],[09.07.2025]],0)</f>
        <v>0</v>
      </c>
      <c r="CB1087" s="161"/>
      <c r="CC1087" s="166">
        <f>IF(PMKAFAAPAYER[[#This Row],[ ]]="Payé",PMKAFAAPAYER[[#This Row],[16.07.2025]],0)</f>
        <v>0</v>
      </c>
      <c r="CD1087" s="161"/>
      <c r="CE1087" s="166">
        <f>IF(PMKAFAAPAYER[[#This Row],[ ]]="Payé",PMKAFAAPAYER[[#This Row],[23.07.2025]],0)</f>
        <v>0</v>
      </c>
      <c r="CF1087" s="161"/>
      <c r="CG1087" s="176">
        <f>IF(PMKAFAAPAYER[[#This Row],[ ]]="Payé",PMKAFAAPAYER[[#This Row],[30.07.2025]],0)</f>
        <v>0</v>
      </c>
      <c r="CH1087" s="17">
        <f t="shared" si="252"/>
        <v>0</v>
      </c>
      <c r="CI1087" s="162"/>
      <c r="CJ1087" s="166">
        <f>IF(PMKAFAAPAYER[[#This Row],[ ]]="Payé",PMKAFAAPAYER[[#This Row],[06.08.2025]],0)</f>
        <v>0</v>
      </c>
      <c r="CK1087" s="161"/>
      <c r="CL1087" s="166">
        <f>IF(PMKAFAAPAYER[[#This Row],[ ]]="Payé",PMKAFAAPAYER[[#This Row],[13.08.2025]],0)</f>
        <v>0</v>
      </c>
      <c r="CM1087" s="161"/>
      <c r="CN1087" s="166">
        <f>IF(PMKAFAAPAYER[[#This Row],[ ]]="Payé",PMKAFAAPAYER[[#This Row],[20.08.2025]],0)</f>
        <v>0</v>
      </c>
      <c r="CO1087" s="161"/>
      <c r="CP1087" s="176">
        <f>IF(PMKAFAAPAYER[[#This Row],[ ]]="Payé",PMKAFAAPAYER[[#This Row],[27.08.2025]],0)</f>
        <v>0</v>
      </c>
      <c r="CQ1087" s="18">
        <f t="shared" si="253"/>
        <v>0</v>
      </c>
      <c r="CR1087" s="162"/>
      <c r="CS1087" s="166">
        <f>IF(PMKAFAAPAYER[[#This Row],[ ]]="Payé",PMKAFAAPAYER[[#This Row],[03.09.2025]],0)</f>
        <v>0</v>
      </c>
      <c r="CT1087" s="161"/>
      <c r="CU1087" s="166">
        <f>IF(PMKAFAAPAYER[[#This Row],[ ]]="Payé",PMKAFAAPAYER[[#This Row],[10.09.2025]],0)</f>
        <v>0</v>
      </c>
      <c r="CV1087" s="161"/>
      <c r="CW1087" s="166">
        <f>IF(PMKAFAAPAYER[[#This Row],[ ]]="Payé",PMKAFAAPAYER[[#This Row],[17.09.2025]],0)</f>
        <v>0</v>
      </c>
      <c r="CX1087" s="161"/>
      <c r="CY1087" s="176">
        <f>IF(PMKAFAAPAYER[[#This Row],[ ]]="Payé",PMKAFAAPAYER[[#This Row],[24.09.2025]],0)</f>
        <v>0</v>
      </c>
      <c r="CZ1087" s="17">
        <f t="shared" si="254"/>
        <v>0</v>
      </c>
      <c r="DA1087" s="162"/>
      <c r="DB1087" s="166">
        <f>IF(PMKAFAAPAYER[[#This Row],[ ]]="Payé",PMKAFAAPAYER[[#This Row],[01.10.2025]],0)</f>
        <v>0</v>
      </c>
      <c r="DC1087" s="161"/>
      <c r="DD1087" s="166">
        <f>IF(PMKAFAAPAYER[[#This Row],[ ]]="Payé",PMKAFAAPAYER[[#This Row],[08.10.2025]],0)</f>
        <v>0</v>
      </c>
      <c r="DE1087" s="161"/>
      <c r="DF1087" s="166">
        <f>IF(PMKAFAAPAYER[[#This Row],[ ]]="Payé",PMKAFAAPAYER[[#This Row],[15.10.2025]],0)</f>
        <v>0</v>
      </c>
      <c r="DG1087" s="161"/>
      <c r="DH1087" s="166">
        <f>IF(PMKAFAAPAYER[[#This Row],[ ]]="Payé",PMKAFAAPAYER[[#This Row],[22.10.2025]],0)</f>
        <v>0</v>
      </c>
      <c r="DI1087" s="161"/>
      <c r="DJ1087" s="176">
        <f>IF(PMKAFAAPAYER[[#This Row],[ ]]="Payé",PMKAFAAPAYER[[#This Row],[29.10.2025]],0)</f>
        <v>0</v>
      </c>
      <c r="DK1087" s="18">
        <f t="shared" si="255"/>
        <v>0</v>
      </c>
      <c r="DL1087" s="162"/>
      <c r="DM1087" s="166">
        <f>IF(PMKAFAAPAYER[[#This Row],[ ]]="Payé",PMKAFAAPAYER[[#This Row],[05.11.2025]],0)</f>
        <v>0</v>
      </c>
      <c r="DN1087" s="161"/>
      <c r="DO1087" s="166">
        <f>IF(PMKAFAAPAYER[[#This Row],[ ]]="Payé",PMKAFAAPAYER[[#This Row],[12.11.2025]],0)</f>
        <v>0</v>
      </c>
      <c r="DP1087" s="161"/>
      <c r="DQ1087" s="166">
        <f>IF(PMKAFAAPAYER[[#This Row],[ ]]="Payé",PMKAFAAPAYER[[#This Row],[19.11.2025]],0)</f>
        <v>0</v>
      </c>
      <c r="DR1087" s="161"/>
      <c r="DS1087" s="176">
        <f>IF(PMKAFAAPAYER[[#This Row],[ ]]="Payé",PMKAFAAPAYER[[#This Row],[26.11.2025]],0)</f>
        <v>0</v>
      </c>
      <c r="DT1087" s="17">
        <f t="shared" si="256"/>
        <v>0</v>
      </c>
      <c r="DU1087" s="162"/>
      <c r="DV1087" s="166">
        <f>IF(PMKAFAAPAYER[[#This Row],[ ]]="Payé",PMKAFAAPAYER[[#This Row],[03.12.2025]],0)</f>
        <v>0</v>
      </c>
      <c r="DW1087" s="161"/>
      <c r="DX1087" s="166">
        <f>IF(PMKAFAAPAYER[[#This Row],[ ]]="Payé",PMKAFAAPAYER[[#This Row],[10.12.2025]],0)</f>
        <v>0</v>
      </c>
      <c r="DY1087" s="161"/>
      <c r="DZ1087" s="166">
        <f>IF(PMKAFAAPAYER[[#This Row],[ ]]="Payé",PMKAFAAPAYER[[#This Row],[17.12.2025]],0)</f>
        <v>0</v>
      </c>
      <c r="EA1087" s="161"/>
      <c r="EB1087" s="166">
        <f>IF(PMKAFAAPAYER[[#This Row],[ ]]="Payé",PMKAFAAPAYER[[#This Row],[24.12.2025]],0)</f>
        <v>0</v>
      </c>
      <c r="EC1087" s="161"/>
      <c r="ED1087" s="176">
        <f>IF(PMKAFAAPAYER[[#This Row],[ ]]="Payé",PMKAFAAPAYER[[#This Row],[31.12.2025]],0)</f>
        <v>0</v>
      </c>
      <c r="EE1087" s="18">
        <f t="shared" si="257"/>
        <v>0</v>
      </c>
      <c r="EF1087" s="11">
        <f t="shared" si="258"/>
        <v>0</v>
      </c>
      <c r="EG1087" s="16">
        <f>+PMKAFAAPAYER[[#This Row],[CHF]]-PMKAFAAPAYER[[#This Row],[T2025]]</f>
        <v>0</v>
      </c>
    </row>
    <row r="1088" spans="1:137" x14ac:dyDescent="0.3">
      <c r="A1088" s="9">
        <f t="shared" si="259"/>
        <v>1083</v>
      </c>
      <c r="B1088" s="250"/>
      <c r="C1088" s="251"/>
      <c r="D1088" s="252"/>
      <c r="E1088" s="253"/>
      <c r="F1088" s="265">
        <f t="shared" si="260"/>
        <v>0</v>
      </c>
      <c r="G1088" s="254"/>
      <c r="H1088" s="257"/>
      <c r="I1088" s="256"/>
      <c r="J1088" s="14"/>
      <c r="K1088" s="14"/>
      <c r="L1088" s="14"/>
      <c r="N1088" s="15"/>
      <c r="P1088" s="258"/>
      <c r="Q1088" s="259"/>
      <c r="R1088" s="260"/>
      <c r="S1088" s="166">
        <f>IF(PMKAFAAPAYER[[#This Row],[ ]]="Payé",PMKAFAAPAYER[[#This Row],[02.01.2025]],0)</f>
        <v>0</v>
      </c>
      <c r="T1088" s="234"/>
      <c r="U1088" s="166">
        <f>IF(PMKAFAAPAYER[[#This Row],[ ]]="Payé",PMKAFAAPAYER[[#This Row],[09.01.2025]],0)</f>
        <v>0</v>
      </c>
      <c r="V1088" s="234"/>
      <c r="W1088" s="166">
        <f>IF(PMKAFAAPAYER[[#This Row],[ ]]="Payé",PMKAFAAPAYER[[#This Row],[16.01.2025]],0)</f>
        <v>0</v>
      </c>
      <c r="X1088" s="234"/>
      <c r="Y1088" s="166">
        <f>IF(PMKAFAAPAYER[[#This Row],[ ]]="Payé",PMKAFAAPAYER[[#This Row],[23.01.2025]],0)</f>
        <v>0</v>
      </c>
      <c r="Z1088" s="234"/>
      <c r="AA1088" s="176">
        <f>IF(PMKAFAAPAYER[[#This Row],[ ]]="Payé",PMKAFAAPAYER[[#This Row],[30.01.2025]],0)</f>
        <v>0</v>
      </c>
      <c r="AB1088" s="32">
        <f t="shared" si="246"/>
        <v>0</v>
      </c>
      <c r="AC1088" s="234"/>
      <c r="AD1088" s="166">
        <f>IF(PMKAFAAPAYER[[#This Row],[ ]]="Payé",PMKAFAAPAYER[[#This Row],[06.02.2025]],0)</f>
        <v>0</v>
      </c>
      <c r="AE1088" s="234"/>
      <c r="AF1088" s="166">
        <f>IF(PMKAFAAPAYER[[#This Row],[ ]]="Payé",PMKAFAAPAYER[[#This Row],[13.02.2025]],0)</f>
        <v>0</v>
      </c>
      <c r="AG1088" s="234"/>
      <c r="AH1088" s="166">
        <f>IF(PMKAFAAPAYER[[#This Row],[ ]]="Payé",PMKAFAAPAYER[[#This Row],[20.02.2025]],0)</f>
        <v>0</v>
      </c>
      <c r="AI1088" s="234"/>
      <c r="AJ1088" s="176">
        <f>IF(PMKAFAAPAYER[[#This Row],[ ]]="Payé",PMKAFAAPAYER[[#This Row],[27.02.2025]],0)</f>
        <v>0</v>
      </c>
      <c r="AK1088" s="47">
        <f t="shared" si="247"/>
        <v>0</v>
      </c>
      <c r="AL1088" s="162"/>
      <c r="AM1088" s="166">
        <f>IF(PMKAFAAPAYER[[#This Row],[ ]]="Payé",PMKAFAAPAYER[[#This Row],[05.03.2025]],0)</f>
        <v>0</v>
      </c>
      <c r="AN1088" s="161"/>
      <c r="AO1088" s="166">
        <f>IF(PMKAFAAPAYER[[#This Row],[ ]]="Payé",PMKAFAAPAYER[[#This Row],[12.03.2025]],0)</f>
        <v>0</v>
      </c>
      <c r="AP1088" s="161"/>
      <c r="AQ1088" s="166">
        <f>IF(PMKAFAAPAYER[[#This Row],[ ]]="Payé",PMKAFAAPAYER[[#This Row],[19.03.2025]],0)</f>
        <v>0</v>
      </c>
      <c r="AR1088" s="161"/>
      <c r="AS1088" s="176">
        <f>IF(PMKAFAAPAYER[[#This Row],[ ]]="Payé",PMKAFAAPAYER[[#This Row],[26.03.2025]],0)</f>
        <v>0</v>
      </c>
      <c r="AT1088" s="17">
        <f t="shared" si="248"/>
        <v>0</v>
      </c>
      <c r="AU1088" s="162"/>
      <c r="AV1088" s="166">
        <f>IF(PMKAFAAPAYER[[#This Row],[ ]]="Payé",PMKAFAAPAYER[[#This Row],[02.04.2025]],0)</f>
        <v>0</v>
      </c>
      <c r="AW1088" s="161"/>
      <c r="AX1088" s="166">
        <f>IF(PMKAFAAPAYER[[#This Row],[ ]]="Payé",PMKAFAAPAYER[[#This Row],[09.04.2025]],0)</f>
        <v>0</v>
      </c>
      <c r="AY1088" s="161"/>
      <c r="AZ1088" s="166">
        <f>IF(PMKAFAAPAYER[[#This Row],[ ]]="Payé",PMKAFAAPAYER[[#This Row],[16.04.2025]],0)</f>
        <v>0</v>
      </c>
      <c r="BA1088" s="161"/>
      <c r="BB1088" s="166">
        <f>IF(PMKAFAAPAYER[[#This Row],[ ]]="Payé",PMKAFAAPAYER[[#This Row],[23.04.2025]],0)</f>
        <v>0</v>
      </c>
      <c r="BC1088" s="161"/>
      <c r="BD1088" s="176">
        <f>IF(PMKAFAAPAYER[[#This Row],[ ]]="Payé",PMKAFAAPAYER[[#This Row],[30.04.2025]],0)</f>
        <v>0</v>
      </c>
      <c r="BE1088" s="18">
        <f t="shared" si="249"/>
        <v>0</v>
      </c>
      <c r="BF1088" s="162"/>
      <c r="BG1088" s="166">
        <f>IF(PMKAFAAPAYER[[#This Row],[ ]]="Payé",PMKAFAAPAYER[[#This Row],[07.05.2025]],0)</f>
        <v>0</v>
      </c>
      <c r="BH1088" s="161"/>
      <c r="BI1088" s="166">
        <f>IF(PMKAFAAPAYER[[#This Row],[ ]]="Payé",PMKAFAAPAYER[[#This Row],[14.05.2025]],0)</f>
        <v>0</v>
      </c>
      <c r="BJ1088" s="161"/>
      <c r="BK1088" s="166">
        <f>IF(PMKAFAAPAYER[[#This Row],[ ]]="Payé",PMKAFAAPAYER[[#This Row],[21.05.2025]],0)</f>
        <v>0</v>
      </c>
      <c r="BL1088" s="161"/>
      <c r="BM1088" s="176">
        <f>IF(PMKAFAAPAYER[[#This Row],[ ]]="Payé",PMKAFAAPAYER[[#This Row],[28.05.2025]],0)</f>
        <v>0</v>
      </c>
      <c r="BN1088" s="17">
        <f t="shared" si="250"/>
        <v>0</v>
      </c>
      <c r="BO1088" s="162"/>
      <c r="BP1088" s="166">
        <f>IF(PMKAFAAPAYER[[#This Row],[ ]]="Payé",PMKAFAAPAYER[[#This Row],[04.06.2025]],0)</f>
        <v>0</v>
      </c>
      <c r="BQ1088" s="161"/>
      <c r="BR1088" s="166">
        <f>IF(PMKAFAAPAYER[[#This Row],[ ]]="Payé",PMKAFAAPAYER[[#This Row],[11.06.2025]],0)</f>
        <v>0</v>
      </c>
      <c r="BS1088" s="161"/>
      <c r="BT1088" s="166">
        <f>IF(PMKAFAAPAYER[[#This Row],[ ]]="Payé",PMKAFAAPAYER[[#This Row],[18.06.2025]],0)</f>
        <v>0</v>
      </c>
      <c r="BU1088" s="161"/>
      <c r="BV1088" s="176">
        <f>IF(PMKAFAAPAYER[[#This Row],[ ]]="Payé",PMKAFAAPAYER[[#This Row],[25.06.2025]],0)</f>
        <v>0</v>
      </c>
      <c r="BW1088" s="18">
        <f t="shared" si="251"/>
        <v>0</v>
      </c>
      <c r="BX1088" s="162"/>
      <c r="BY1088" s="166">
        <f>IF(PMKAFAAPAYER[[#This Row],[ ]]="Payé",PMKAFAAPAYER[[#This Row],[02.07.2025]],0)</f>
        <v>0</v>
      </c>
      <c r="BZ1088" s="161"/>
      <c r="CA1088" s="166">
        <f>IF(PMKAFAAPAYER[[#This Row],[ ]]="Payé",PMKAFAAPAYER[[#This Row],[09.07.2025]],0)</f>
        <v>0</v>
      </c>
      <c r="CB1088" s="161"/>
      <c r="CC1088" s="166">
        <f>IF(PMKAFAAPAYER[[#This Row],[ ]]="Payé",PMKAFAAPAYER[[#This Row],[16.07.2025]],0)</f>
        <v>0</v>
      </c>
      <c r="CD1088" s="161"/>
      <c r="CE1088" s="166">
        <f>IF(PMKAFAAPAYER[[#This Row],[ ]]="Payé",PMKAFAAPAYER[[#This Row],[23.07.2025]],0)</f>
        <v>0</v>
      </c>
      <c r="CF1088" s="161"/>
      <c r="CG1088" s="176">
        <f>IF(PMKAFAAPAYER[[#This Row],[ ]]="Payé",PMKAFAAPAYER[[#This Row],[30.07.2025]],0)</f>
        <v>0</v>
      </c>
      <c r="CH1088" s="17">
        <f t="shared" si="252"/>
        <v>0</v>
      </c>
      <c r="CI1088" s="162"/>
      <c r="CJ1088" s="166">
        <f>IF(PMKAFAAPAYER[[#This Row],[ ]]="Payé",PMKAFAAPAYER[[#This Row],[06.08.2025]],0)</f>
        <v>0</v>
      </c>
      <c r="CK1088" s="161"/>
      <c r="CL1088" s="166">
        <f>IF(PMKAFAAPAYER[[#This Row],[ ]]="Payé",PMKAFAAPAYER[[#This Row],[13.08.2025]],0)</f>
        <v>0</v>
      </c>
      <c r="CM1088" s="161"/>
      <c r="CN1088" s="166">
        <f>IF(PMKAFAAPAYER[[#This Row],[ ]]="Payé",PMKAFAAPAYER[[#This Row],[20.08.2025]],0)</f>
        <v>0</v>
      </c>
      <c r="CO1088" s="161"/>
      <c r="CP1088" s="176">
        <f>IF(PMKAFAAPAYER[[#This Row],[ ]]="Payé",PMKAFAAPAYER[[#This Row],[27.08.2025]],0)</f>
        <v>0</v>
      </c>
      <c r="CQ1088" s="18">
        <f t="shared" si="253"/>
        <v>0</v>
      </c>
      <c r="CR1088" s="162"/>
      <c r="CS1088" s="166">
        <f>IF(PMKAFAAPAYER[[#This Row],[ ]]="Payé",PMKAFAAPAYER[[#This Row],[03.09.2025]],0)</f>
        <v>0</v>
      </c>
      <c r="CT1088" s="161"/>
      <c r="CU1088" s="166">
        <f>IF(PMKAFAAPAYER[[#This Row],[ ]]="Payé",PMKAFAAPAYER[[#This Row],[10.09.2025]],0)</f>
        <v>0</v>
      </c>
      <c r="CV1088" s="161"/>
      <c r="CW1088" s="166">
        <f>IF(PMKAFAAPAYER[[#This Row],[ ]]="Payé",PMKAFAAPAYER[[#This Row],[17.09.2025]],0)</f>
        <v>0</v>
      </c>
      <c r="CX1088" s="161"/>
      <c r="CY1088" s="176">
        <f>IF(PMKAFAAPAYER[[#This Row],[ ]]="Payé",PMKAFAAPAYER[[#This Row],[24.09.2025]],0)</f>
        <v>0</v>
      </c>
      <c r="CZ1088" s="17">
        <f t="shared" si="254"/>
        <v>0</v>
      </c>
      <c r="DA1088" s="162"/>
      <c r="DB1088" s="166">
        <f>IF(PMKAFAAPAYER[[#This Row],[ ]]="Payé",PMKAFAAPAYER[[#This Row],[01.10.2025]],0)</f>
        <v>0</v>
      </c>
      <c r="DC1088" s="161"/>
      <c r="DD1088" s="166">
        <f>IF(PMKAFAAPAYER[[#This Row],[ ]]="Payé",PMKAFAAPAYER[[#This Row],[08.10.2025]],0)</f>
        <v>0</v>
      </c>
      <c r="DE1088" s="161"/>
      <c r="DF1088" s="166">
        <f>IF(PMKAFAAPAYER[[#This Row],[ ]]="Payé",PMKAFAAPAYER[[#This Row],[15.10.2025]],0)</f>
        <v>0</v>
      </c>
      <c r="DG1088" s="161"/>
      <c r="DH1088" s="166">
        <f>IF(PMKAFAAPAYER[[#This Row],[ ]]="Payé",PMKAFAAPAYER[[#This Row],[22.10.2025]],0)</f>
        <v>0</v>
      </c>
      <c r="DI1088" s="161"/>
      <c r="DJ1088" s="176">
        <f>IF(PMKAFAAPAYER[[#This Row],[ ]]="Payé",PMKAFAAPAYER[[#This Row],[29.10.2025]],0)</f>
        <v>0</v>
      </c>
      <c r="DK1088" s="18">
        <f t="shared" si="255"/>
        <v>0</v>
      </c>
      <c r="DL1088" s="162"/>
      <c r="DM1088" s="166">
        <f>IF(PMKAFAAPAYER[[#This Row],[ ]]="Payé",PMKAFAAPAYER[[#This Row],[05.11.2025]],0)</f>
        <v>0</v>
      </c>
      <c r="DN1088" s="161"/>
      <c r="DO1088" s="166">
        <f>IF(PMKAFAAPAYER[[#This Row],[ ]]="Payé",PMKAFAAPAYER[[#This Row],[12.11.2025]],0)</f>
        <v>0</v>
      </c>
      <c r="DP1088" s="161"/>
      <c r="DQ1088" s="166">
        <f>IF(PMKAFAAPAYER[[#This Row],[ ]]="Payé",PMKAFAAPAYER[[#This Row],[19.11.2025]],0)</f>
        <v>0</v>
      </c>
      <c r="DR1088" s="161"/>
      <c r="DS1088" s="176">
        <f>IF(PMKAFAAPAYER[[#This Row],[ ]]="Payé",PMKAFAAPAYER[[#This Row],[26.11.2025]],0)</f>
        <v>0</v>
      </c>
      <c r="DT1088" s="17">
        <f t="shared" si="256"/>
        <v>0</v>
      </c>
      <c r="DU1088" s="162"/>
      <c r="DV1088" s="166">
        <f>IF(PMKAFAAPAYER[[#This Row],[ ]]="Payé",PMKAFAAPAYER[[#This Row],[03.12.2025]],0)</f>
        <v>0</v>
      </c>
      <c r="DW1088" s="161"/>
      <c r="DX1088" s="166">
        <f>IF(PMKAFAAPAYER[[#This Row],[ ]]="Payé",PMKAFAAPAYER[[#This Row],[10.12.2025]],0)</f>
        <v>0</v>
      </c>
      <c r="DY1088" s="161"/>
      <c r="DZ1088" s="166">
        <f>IF(PMKAFAAPAYER[[#This Row],[ ]]="Payé",PMKAFAAPAYER[[#This Row],[17.12.2025]],0)</f>
        <v>0</v>
      </c>
      <c r="EA1088" s="161"/>
      <c r="EB1088" s="166">
        <f>IF(PMKAFAAPAYER[[#This Row],[ ]]="Payé",PMKAFAAPAYER[[#This Row],[24.12.2025]],0)</f>
        <v>0</v>
      </c>
      <c r="EC1088" s="161"/>
      <c r="ED1088" s="176">
        <f>IF(PMKAFAAPAYER[[#This Row],[ ]]="Payé",PMKAFAAPAYER[[#This Row],[31.12.2025]],0)</f>
        <v>0</v>
      </c>
      <c r="EE1088" s="18">
        <f t="shared" si="257"/>
        <v>0</v>
      </c>
      <c r="EF1088" s="11">
        <f t="shared" si="258"/>
        <v>0</v>
      </c>
      <c r="EG1088" s="16">
        <f>+PMKAFAAPAYER[[#This Row],[CHF]]-PMKAFAAPAYER[[#This Row],[T2025]]</f>
        <v>0</v>
      </c>
    </row>
    <row r="1089" spans="1:137" x14ac:dyDescent="0.3">
      <c r="A1089" s="9">
        <f t="shared" si="259"/>
        <v>1084</v>
      </c>
      <c r="B1089" s="250"/>
      <c r="C1089" s="251"/>
      <c r="D1089" s="252"/>
      <c r="E1089" s="253"/>
      <c r="F1089" s="265">
        <f t="shared" si="260"/>
        <v>0</v>
      </c>
      <c r="G1089" s="254"/>
      <c r="H1089" s="257"/>
      <c r="I1089" s="256"/>
      <c r="J1089" s="14"/>
      <c r="K1089" s="14"/>
      <c r="L1089" s="14"/>
      <c r="N1089" s="15"/>
      <c r="P1089" s="258"/>
      <c r="Q1089" s="259"/>
      <c r="R1089" s="260"/>
      <c r="S1089" s="166">
        <f>IF(PMKAFAAPAYER[[#This Row],[ ]]="Payé",PMKAFAAPAYER[[#This Row],[02.01.2025]],0)</f>
        <v>0</v>
      </c>
      <c r="T1089" s="234"/>
      <c r="U1089" s="166">
        <f>IF(PMKAFAAPAYER[[#This Row],[ ]]="Payé",PMKAFAAPAYER[[#This Row],[09.01.2025]],0)</f>
        <v>0</v>
      </c>
      <c r="V1089" s="234"/>
      <c r="W1089" s="166">
        <f>IF(PMKAFAAPAYER[[#This Row],[ ]]="Payé",PMKAFAAPAYER[[#This Row],[16.01.2025]],0)</f>
        <v>0</v>
      </c>
      <c r="X1089" s="234"/>
      <c r="Y1089" s="166">
        <f>IF(PMKAFAAPAYER[[#This Row],[ ]]="Payé",PMKAFAAPAYER[[#This Row],[23.01.2025]],0)</f>
        <v>0</v>
      </c>
      <c r="Z1089" s="234"/>
      <c r="AA1089" s="176">
        <f>IF(PMKAFAAPAYER[[#This Row],[ ]]="Payé",PMKAFAAPAYER[[#This Row],[30.01.2025]],0)</f>
        <v>0</v>
      </c>
      <c r="AB1089" s="32">
        <f t="shared" si="246"/>
        <v>0</v>
      </c>
      <c r="AC1089" s="234"/>
      <c r="AD1089" s="166">
        <f>IF(PMKAFAAPAYER[[#This Row],[ ]]="Payé",PMKAFAAPAYER[[#This Row],[06.02.2025]],0)</f>
        <v>0</v>
      </c>
      <c r="AE1089" s="234"/>
      <c r="AF1089" s="166">
        <f>IF(PMKAFAAPAYER[[#This Row],[ ]]="Payé",PMKAFAAPAYER[[#This Row],[13.02.2025]],0)</f>
        <v>0</v>
      </c>
      <c r="AG1089" s="234"/>
      <c r="AH1089" s="166">
        <f>IF(PMKAFAAPAYER[[#This Row],[ ]]="Payé",PMKAFAAPAYER[[#This Row],[20.02.2025]],0)</f>
        <v>0</v>
      </c>
      <c r="AI1089" s="234"/>
      <c r="AJ1089" s="176">
        <f>IF(PMKAFAAPAYER[[#This Row],[ ]]="Payé",PMKAFAAPAYER[[#This Row],[27.02.2025]],0)</f>
        <v>0</v>
      </c>
      <c r="AK1089" s="47">
        <f t="shared" si="247"/>
        <v>0</v>
      </c>
      <c r="AL1089" s="162"/>
      <c r="AM1089" s="166">
        <f>IF(PMKAFAAPAYER[[#This Row],[ ]]="Payé",PMKAFAAPAYER[[#This Row],[05.03.2025]],0)</f>
        <v>0</v>
      </c>
      <c r="AN1089" s="161"/>
      <c r="AO1089" s="166">
        <f>IF(PMKAFAAPAYER[[#This Row],[ ]]="Payé",PMKAFAAPAYER[[#This Row],[12.03.2025]],0)</f>
        <v>0</v>
      </c>
      <c r="AP1089" s="161"/>
      <c r="AQ1089" s="166">
        <f>IF(PMKAFAAPAYER[[#This Row],[ ]]="Payé",PMKAFAAPAYER[[#This Row],[19.03.2025]],0)</f>
        <v>0</v>
      </c>
      <c r="AR1089" s="161"/>
      <c r="AS1089" s="176">
        <f>IF(PMKAFAAPAYER[[#This Row],[ ]]="Payé",PMKAFAAPAYER[[#This Row],[26.03.2025]],0)</f>
        <v>0</v>
      </c>
      <c r="AT1089" s="17">
        <f t="shared" si="248"/>
        <v>0</v>
      </c>
      <c r="AU1089" s="162"/>
      <c r="AV1089" s="166">
        <f>IF(PMKAFAAPAYER[[#This Row],[ ]]="Payé",PMKAFAAPAYER[[#This Row],[02.04.2025]],0)</f>
        <v>0</v>
      </c>
      <c r="AW1089" s="161"/>
      <c r="AX1089" s="166">
        <f>IF(PMKAFAAPAYER[[#This Row],[ ]]="Payé",PMKAFAAPAYER[[#This Row],[09.04.2025]],0)</f>
        <v>0</v>
      </c>
      <c r="AY1089" s="161"/>
      <c r="AZ1089" s="166">
        <f>IF(PMKAFAAPAYER[[#This Row],[ ]]="Payé",PMKAFAAPAYER[[#This Row],[16.04.2025]],0)</f>
        <v>0</v>
      </c>
      <c r="BA1089" s="161"/>
      <c r="BB1089" s="166">
        <f>IF(PMKAFAAPAYER[[#This Row],[ ]]="Payé",PMKAFAAPAYER[[#This Row],[23.04.2025]],0)</f>
        <v>0</v>
      </c>
      <c r="BC1089" s="161"/>
      <c r="BD1089" s="176">
        <f>IF(PMKAFAAPAYER[[#This Row],[ ]]="Payé",PMKAFAAPAYER[[#This Row],[30.04.2025]],0)</f>
        <v>0</v>
      </c>
      <c r="BE1089" s="18">
        <f t="shared" si="249"/>
        <v>0</v>
      </c>
      <c r="BF1089" s="162"/>
      <c r="BG1089" s="166">
        <f>IF(PMKAFAAPAYER[[#This Row],[ ]]="Payé",PMKAFAAPAYER[[#This Row],[07.05.2025]],0)</f>
        <v>0</v>
      </c>
      <c r="BH1089" s="161"/>
      <c r="BI1089" s="166">
        <f>IF(PMKAFAAPAYER[[#This Row],[ ]]="Payé",PMKAFAAPAYER[[#This Row],[14.05.2025]],0)</f>
        <v>0</v>
      </c>
      <c r="BJ1089" s="161"/>
      <c r="BK1089" s="166">
        <f>IF(PMKAFAAPAYER[[#This Row],[ ]]="Payé",PMKAFAAPAYER[[#This Row],[21.05.2025]],0)</f>
        <v>0</v>
      </c>
      <c r="BL1089" s="161"/>
      <c r="BM1089" s="176">
        <f>IF(PMKAFAAPAYER[[#This Row],[ ]]="Payé",PMKAFAAPAYER[[#This Row],[28.05.2025]],0)</f>
        <v>0</v>
      </c>
      <c r="BN1089" s="17">
        <f t="shared" si="250"/>
        <v>0</v>
      </c>
      <c r="BO1089" s="162"/>
      <c r="BP1089" s="166">
        <f>IF(PMKAFAAPAYER[[#This Row],[ ]]="Payé",PMKAFAAPAYER[[#This Row],[04.06.2025]],0)</f>
        <v>0</v>
      </c>
      <c r="BQ1089" s="161"/>
      <c r="BR1089" s="166">
        <f>IF(PMKAFAAPAYER[[#This Row],[ ]]="Payé",PMKAFAAPAYER[[#This Row],[11.06.2025]],0)</f>
        <v>0</v>
      </c>
      <c r="BS1089" s="161"/>
      <c r="BT1089" s="166">
        <f>IF(PMKAFAAPAYER[[#This Row],[ ]]="Payé",PMKAFAAPAYER[[#This Row],[18.06.2025]],0)</f>
        <v>0</v>
      </c>
      <c r="BU1089" s="161"/>
      <c r="BV1089" s="176">
        <f>IF(PMKAFAAPAYER[[#This Row],[ ]]="Payé",PMKAFAAPAYER[[#This Row],[25.06.2025]],0)</f>
        <v>0</v>
      </c>
      <c r="BW1089" s="18">
        <f t="shared" si="251"/>
        <v>0</v>
      </c>
      <c r="BX1089" s="162"/>
      <c r="BY1089" s="166">
        <f>IF(PMKAFAAPAYER[[#This Row],[ ]]="Payé",PMKAFAAPAYER[[#This Row],[02.07.2025]],0)</f>
        <v>0</v>
      </c>
      <c r="BZ1089" s="161"/>
      <c r="CA1089" s="166">
        <f>IF(PMKAFAAPAYER[[#This Row],[ ]]="Payé",PMKAFAAPAYER[[#This Row],[09.07.2025]],0)</f>
        <v>0</v>
      </c>
      <c r="CB1089" s="161"/>
      <c r="CC1089" s="166">
        <f>IF(PMKAFAAPAYER[[#This Row],[ ]]="Payé",PMKAFAAPAYER[[#This Row],[16.07.2025]],0)</f>
        <v>0</v>
      </c>
      <c r="CD1089" s="161"/>
      <c r="CE1089" s="166">
        <f>IF(PMKAFAAPAYER[[#This Row],[ ]]="Payé",PMKAFAAPAYER[[#This Row],[23.07.2025]],0)</f>
        <v>0</v>
      </c>
      <c r="CF1089" s="161"/>
      <c r="CG1089" s="176">
        <f>IF(PMKAFAAPAYER[[#This Row],[ ]]="Payé",PMKAFAAPAYER[[#This Row],[30.07.2025]],0)</f>
        <v>0</v>
      </c>
      <c r="CH1089" s="17">
        <f t="shared" si="252"/>
        <v>0</v>
      </c>
      <c r="CI1089" s="162"/>
      <c r="CJ1089" s="166">
        <f>IF(PMKAFAAPAYER[[#This Row],[ ]]="Payé",PMKAFAAPAYER[[#This Row],[06.08.2025]],0)</f>
        <v>0</v>
      </c>
      <c r="CK1089" s="161"/>
      <c r="CL1089" s="166">
        <f>IF(PMKAFAAPAYER[[#This Row],[ ]]="Payé",PMKAFAAPAYER[[#This Row],[13.08.2025]],0)</f>
        <v>0</v>
      </c>
      <c r="CM1089" s="161"/>
      <c r="CN1089" s="166">
        <f>IF(PMKAFAAPAYER[[#This Row],[ ]]="Payé",PMKAFAAPAYER[[#This Row],[20.08.2025]],0)</f>
        <v>0</v>
      </c>
      <c r="CO1089" s="161"/>
      <c r="CP1089" s="176">
        <f>IF(PMKAFAAPAYER[[#This Row],[ ]]="Payé",PMKAFAAPAYER[[#This Row],[27.08.2025]],0)</f>
        <v>0</v>
      </c>
      <c r="CQ1089" s="18">
        <f t="shared" si="253"/>
        <v>0</v>
      </c>
      <c r="CR1089" s="162"/>
      <c r="CS1089" s="166">
        <f>IF(PMKAFAAPAYER[[#This Row],[ ]]="Payé",PMKAFAAPAYER[[#This Row],[03.09.2025]],0)</f>
        <v>0</v>
      </c>
      <c r="CT1089" s="161"/>
      <c r="CU1089" s="166">
        <f>IF(PMKAFAAPAYER[[#This Row],[ ]]="Payé",PMKAFAAPAYER[[#This Row],[10.09.2025]],0)</f>
        <v>0</v>
      </c>
      <c r="CV1089" s="161"/>
      <c r="CW1089" s="166">
        <f>IF(PMKAFAAPAYER[[#This Row],[ ]]="Payé",PMKAFAAPAYER[[#This Row],[17.09.2025]],0)</f>
        <v>0</v>
      </c>
      <c r="CX1089" s="161"/>
      <c r="CY1089" s="176">
        <f>IF(PMKAFAAPAYER[[#This Row],[ ]]="Payé",PMKAFAAPAYER[[#This Row],[24.09.2025]],0)</f>
        <v>0</v>
      </c>
      <c r="CZ1089" s="17">
        <f t="shared" si="254"/>
        <v>0</v>
      </c>
      <c r="DA1089" s="162"/>
      <c r="DB1089" s="166">
        <f>IF(PMKAFAAPAYER[[#This Row],[ ]]="Payé",PMKAFAAPAYER[[#This Row],[01.10.2025]],0)</f>
        <v>0</v>
      </c>
      <c r="DC1089" s="161"/>
      <c r="DD1089" s="166">
        <f>IF(PMKAFAAPAYER[[#This Row],[ ]]="Payé",PMKAFAAPAYER[[#This Row],[08.10.2025]],0)</f>
        <v>0</v>
      </c>
      <c r="DE1089" s="161"/>
      <c r="DF1089" s="166">
        <f>IF(PMKAFAAPAYER[[#This Row],[ ]]="Payé",PMKAFAAPAYER[[#This Row],[15.10.2025]],0)</f>
        <v>0</v>
      </c>
      <c r="DG1089" s="161"/>
      <c r="DH1089" s="166">
        <f>IF(PMKAFAAPAYER[[#This Row],[ ]]="Payé",PMKAFAAPAYER[[#This Row],[22.10.2025]],0)</f>
        <v>0</v>
      </c>
      <c r="DI1089" s="161"/>
      <c r="DJ1089" s="176">
        <f>IF(PMKAFAAPAYER[[#This Row],[ ]]="Payé",PMKAFAAPAYER[[#This Row],[29.10.2025]],0)</f>
        <v>0</v>
      </c>
      <c r="DK1089" s="18">
        <f t="shared" si="255"/>
        <v>0</v>
      </c>
      <c r="DL1089" s="162"/>
      <c r="DM1089" s="166">
        <f>IF(PMKAFAAPAYER[[#This Row],[ ]]="Payé",PMKAFAAPAYER[[#This Row],[05.11.2025]],0)</f>
        <v>0</v>
      </c>
      <c r="DN1089" s="161"/>
      <c r="DO1089" s="166">
        <f>IF(PMKAFAAPAYER[[#This Row],[ ]]="Payé",PMKAFAAPAYER[[#This Row],[12.11.2025]],0)</f>
        <v>0</v>
      </c>
      <c r="DP1089" s="161"/>
      <c r="DQ1089" s="166">
        <f>IF(PMKAFAAPAYER[[#This Row],[ ]]="Payé",PMKAFAAPAYER[[#This Row],[19.11.2025]],0)</f>
        <v>0</v>
      </c>
      <c r="DR1089" s="161"/>
      <c r="DS1089" s="176">
        <f>IF(PMKAFAAPAYER[[#This Row],[ ]]="Payé",PMKAFAAPAYER[[#This Row],[26.11.2025]],0)</f>
        <v>0</v>
      </c>
      <c r="DT1089" s="17">
        <f t="shared" si="256"/>
        <v>0</v>
      </c>
      <c r="DU1089" s="162"/>
      <c r="DV1089" s="166">
        <f>IF(PMKAFAAPAYER[[#This Row],[ ]]="Payé",PMKAFAAPAYER[[#This Row],[03.12.2025]],0)</f>
        <v>0</v>
      </c>
      <c r="DW1089" s="161"/>
      <c r="DX1089" s="166">
        <f>IF(PMKAFAAPAYER[[#This Row],[ ]]="Payé",PMKAFAAPAYER[[#This Row],[10.12.2025]],0)</f>
        <v>0</v>
      </c>
      <c r="DY1089" s="161"/>
      <c r="DZ1089" s="166">
        <f>IF(PMKAFAAPAYER[[#This Row],[ ]]="Payé",PMKAFAAPAYER[[#This Row],[17.12.2025]],0)</f>
        <v>0</v>
      </c>
      <c r="EA1089" s="161"/>
      <c r="EB1089" s="166">
        <f>IF(PMKAFAAPAYER[[#This Row],[ ]]="Payé",PMKAFAAPAYER[[#This Row],[24.12.2025]],0)</f>
        <v>0</v>
      </c>
      <c r="EC1089" s="161"/>
      <c r="ED1089" s="176">
        <f>IF(PMKAFAAPAYER[[#This Row],[ ]]="Payé",PMKAFAAPAYER[[#This Row],[31.12.2025]],0)</f>
        <v>0</v>
      </c>
      <c r="EE1089" s="18">
        <f t="shared" si="257"/>
        <v>0</v>
      </c>
      <c r="EF1089" s="11">
        <f t="shared" si="258"/>
        <v>0</v>
      </c>
      <c r="EG1089" s="16">
        <f>+PMKAFAAPAYER[[#This Row],[CHF]]-PMKAFAAPAYER[[#This Row],[T2025]]</f>
        <v>0</v>
      </c>
    </row>
    <row r="1090" spans="1:137" x14ac:dyDescent="0.3">
      <c r="A1090" s="9">
        <f t="shared" si="259"/>
        <v>1085</v>
      </c>
      <c r="B1090" s="250"/>
      <c r="C1090" s="251"/>
      <c r="D1090" s="252"/>
      <c r="E1090" s="253"/>
      <c r="F1090" s="265">
        <f t="shared" si="260"/>
        <v>0</v>
      </c>
      <c r="G1090" s="254"/>
      <c r="H1090" s="257"/>
      <c r="I1090" s="256"/>
      <c r="J1090" s="14"/>
      <c r="K1090" s="14"/>
      <c r="L1090" s="14"/>
      <c r="N1090" s="15"/>
      <c r="P1090" s="258"/>
      <c r="Q1090" s="259"/>
      <c r="R1090" s="260"/>
      <c r="S1090" s="166">
        <f>IF(PMKAFAAPAYER[[#This Row],[ ]]="Payé",PMKAFAAPAYER[[#This Row],[02.01.2025]],0)</f>
        <v>0</v>
      </c>
      <c r="T1090" s="234"/>
      <c r="U1090" s="166">
        <f>IF(PMKAFAAPAYER[[#This Row],[ ]]="Payé",PMKAFAAPAYER[[#This Row],[09.01.2025]],0)</f>
        <v>0</v>
      </c>
      <c r="V1090" s="234"/>
      <c r="W1090" s="166">
        <f>IF(PMKAFAAPAYER[[#This Row],[ ]]="Payé",PMKAFAAPAYER[[#This Row],[16.01.2025]],0)</f>
        <v>0</v>
      </c>
      <c r="X1090" s="234"/>
      <c r="Y1090" s="166">
        <f>IF(PMKAFAAPAYER[[#This Row],[ ]]="Payé",PMKAFAAPAYER[[#This Row],[23.01.2025]],0)</f>
        <v>0</v>
      </c>
      <c r="Z1090" s="234"/>
      <c r="AA1090" s="176">
        <f>IF(PMKAFAAPAYER[[#This Row],[ ]]="Payé",PMKAFAAPAYER[[#This Row],[30.01.2025]],0)</f>
        <v>0</v>
      </c>
      <c r="AB1090" s="32">
        <f t="shared" si="246"/>
        <v>0</v>
      </c>
      <c r="AC1090" s="234"/>
      <c r="AD1090" s="166">
        <f>IF(PMKAFAAPAYER[[#This Row],[ ]]="Payé",PMKAFAAPAYER[[#This Row],[06.02.2025]],0)</f>
        <v>0</v>
      </c>
      <c r="AE1090" s="234"/>
      <c r="AF1090" s="166">
        <f>IF(PMKAFAAPAYER[[#This Row],[ ]]="Payé",PMKAFAAPAYER[[#This Row],[13.02.2025]],0)</f>
        <v>0</v>
      </c>
      <c r="AG1090" s="234"/>
      <c r="AH1090" s="166">
        <f>IF(PMKAFAAPAYER[[#This Row],[ ]]="Payé",PMKAFAAPAYER[[#This Row],[20.02.2025]],0)</f>
        <v>0</v>
      </c>
      <c r="AI1090" s="234"/>
      <c r="AJ1090" s="176">
        <f>IF(PMKAFAAPAYER[[#This Row],[ ]]="Payé",PMKAFAAPAYER[[#This Row],[27.02.2025]],0)</f>
        <v>0</v>
      </c>
      <c r="AK1090" s="47">
        <f t="shared" si="247"/>
        <v>0</v>
      </c>
      <c r="AL1090" s="162"/>
      <c r="AM1090" s="166">
        <f>IF(PMKAFAAPAYER[[#This Row],[ ]]="Payé",PMKAFAAPAYER[[#This Row],[05.03.2025]],0)</f>
        <v>0</v>
      </c>
      <c r="AN1090" s="161"/>
      <c r="AO1090" s="166">
        <f>IF(PMKAFAAPAYER[[#This Row],[ ]]="Payé",PMKAFAAPAYER[[#This Row],[12.03.2025]],0)</f>
        <v>0</v>
      </c>
      <c r="AP1090" s="161"/>
      <c r="AQ1090" s="166">
        <f>IF(PMKAFAAPAYER[[#This Row],[ ]]="Payé",PMKAFAAPAYER[[#This Row],[19.03.2025]],0)</f>
        <v>0</v>
      </c>
      <c r="AR1090" s="161"/>
      <c r="AS1090" s="176">
        <f>IF(PMKAFAAPAYER[[#This Row],[ ]]="Payé",PMKAFAAPAYER[[#This Row],[26.03.2025]],0)</f>
        <v>0</v>
      </c>
      <c r="AT1090" s="17">
        <f t="shared" si="248"/>
        <v>0</v>
      </c>
      <c r="AU1090" s="162"/>
      <c r="AV1090" s="166">
        <f>IF(PMKAFAAPAYER[[#This Row],[ ]]="Payé",PMKAFAAPAYER[[#This Row],[02.04.2025]],0)</f>
        <v>0</v>
      </c>
      <c r="AW1090" s="161"/>
      <c r="AX1090" s="166">
        <f>IF(PMKAFAAPAYER[[#This Row],[ ]]="Payé",PMKAFAAPAYER[[#This Row],[09.04.2025]],0)</f>
        <v>0</v>
      </c>
      <c r="AY1090" s="161"/>
      <c r="AZ1090" s="166">
        <f>IF(PMKAFAAPAYER[[#This Row],[ ]]="Payé",PMKAFAAPAYER[[#This Row],[16.04.2025]],0)</f>
        <v>0</v>
      </c>
      <c r="BA1090" s="161"/>
      <c r="BB1090" s="166">
        <f>IF(PMKAFAAPAYER[[#This Row],[ ]]="Payé",PMKAFAAPAYER[[#This Row],[23.04.2025]],0)</f>
        <v>0</v>
      </c>
      <c r="BC1090" s="161"/>
      <c r="BD1090" s="176">
        <f>IF(PMKAFAAPAYER[[#This Row],[ ]]="Payé",PMKAFAAPAYER[[#This Row],[30.04.2025]],0)</f>
        <v>0</v>
      </c>
      <c r="BE1090" s="18">
        <f t="shared" si="249"/>
        <v>0</v>
      </c>
      <c r="BF1090" s="162"/>
      <c r="BG1090" s="166">
        <f>IF(PMKAFAAPAYER[[#This Row],[ ]]="Payé",PMKAFAAPAYER[[#This Row],[07.05.2025]],0)</f>
        <v>0</v>
      </c>
      <c r="BH1090" s="161"/>
      <c r="BI1090" s="166">
        <f>IF(PMKAFAAPAYER[[#This Row],[ ]]="Payé",PMKAFAAPAYER[[#This Row],[14.05.2025]],0)</f>
        <v>0</v>
      </c>
      <c r="BJ1090" s="161"/>
      <c r="BK1090" s="166">
        <f>IF(PMKAFAAPAYER[[#This Row],[ ]]="Payé",PMKAFAAPAYER[[#This Row],[21.05.2025]],0)</f>
        <v>0</v>
      </c>
      <c r="BL1090" s="161"/>
      <c r="BM1090" s="176">
        <f>IF(PMKAFAAPAYER[[#This Row],[ ]]="Payé",PMKAFAAPAYER[[#This Row],[28.05.2025]],0)</f>
        <v>0</v>
      </c>
      <c r="BN1090" s="17">
        <f t="shared" si="250"/>
        <v>0</v>
      </c>
      <c r="BO1090" s="162"/>
      <c r="BP1090" s="166">
        <f>IF(PMKAFAAPAYER[[#This Row],[ ]]="Payé",PMKAFAAPAYER[[#This Row],[04.06.2025]],0)</f>
        <v>0</v>
      </c>
      <c r="BQ1090" s="161"/>
      <c r="BR1090" s="166">
        <f>IF(PMKAFAAPAYER[[#This Row],[ ]]="Payé",PMKAFAAPAYER[[#This Row],[11.06.2025]],0)</f>
        <v>0</v>
      </c>
      <c r="BS1090" s="161"/>
      <c r="BT1090" s="166">
        <f>IF(PMKAFAAPAYER[[#This Row],[ ]]="Payé",PMKAFAAPAYER[[#This Row],[18.06.2025]],0)</f>
        <v>0</v>
      </c>
      <c r="BU1090" s="161"/>
      <c r="BV1090" s="176">
        <f>IF(PMKAFAAPAYER[[#This Row],[ ]]="Payé",PMKAFAAPAYER[[#This Row],[25.06.2025]],0)</f>
        <v>0</v>
      </c>
      <c r="BW1090" s="18">
        <f t="shared" si="251"/>
        <v>0</v>
      </c>
      <c r="BX1090" s="162"/>
      <c r="BY1090" s="166">
        <f>IF(PMKAFAAPAYER[[#This Row],[ ]]="Payé",PMKAFAAPAYER[[#This Row],[02.07.2025]],0)</f>
        <v>0</v>
      </c>
      <c r="BZ1090" s="161"/>
      <c r="CA1090" s="166">
        <f>IF(PMKAFAAPAYER[[#This Row],[ ]]="Payé",PMKAFAAPAYER[[#This Row],[09.07.2025]],0)</f>
        <v>0</v>
      </c>
      <c r="CB1090" s="161"/>
      <c r="CC1090" s="166">
        <f>IF(PMKAFAAPAYER[[#This Row],[ ]]="Payé",PMKAFAAPAYER[[#This Row],[16.07.2025]],0)</f>
        <v>0</v>
      </c>
      <c r="CD1090" s="161"/>
      <c r="CE1090" s="166">
        <f>IF(PMKAFAAPAYER[[#This Row],[ ]]="Payé",PMKAFAAPAYER[[#This Row],[23.07.2025]],0)</f>
        <v>0</v>
      </c>
      <c r="CF1090" s="161"/>
      <c r="CG1090" s="176">
        <f>IF(PMKAFAAPAYER[[#This Row],[ ]]="Payé",PMKAFAAPAYER[[#This Row],[30.07.2025]],0)</f>
        <v>0</v>
      </c>
      <c r="CH1090" s="17">
        <f t="shared" si="252"/>
        <v>0</v>
      </c>
      <c r="CI1090" s="162"/>
      <c r="CJ1090" s="166">
        <f>IF(PMKAFAAPAYER[[#This Row],[ ]]="Payé",PMKAFAAPAYER[[#This Row],[06.08.2025]],0)</f>
        <v>0</v>
      </c>
      <c r="CK1090" s="161"/>
      <c r="CL1090" s="166">
        <f>IF(PMKAFAAPAYER[[#This Row],[ ]]="Payé",PMKAFAAPAYER[[#This Row],[13.08.2025]],0)</f>
        <v>0</v>
      </c>
      <c r="CM1090" s="161"/>
      <c r="CN1090" s="166">
        <f>IF(PMKAFAAPAYER[[#This Row],[ ]]="Payé",PMKAFAAPAYER[[#This Row],[20.08.2025]],0)</f>
        <v>0</v>
      </c>
      <c r="CO1090" s="161"/>
      <c r="CP1090" s="176">
        <f>IF(PMKAFAAPAYER[[#This Row],[ ]]="Payé",PMKAFAAPAYER[[#This Row],[27.08.2025]],0)</f>
        <v>0</v>
      </c>
      <c r="CQ1090" s="18">
        <f t="shared" si="253"/>
        <v>0</v>
      </c>
      <c r="CR1090" s="162"/>
      <c r="CS1090" s="166">
        <f>IF(PMKAFAAPAYER[[#This Row],[ ]]="Payé",PMKAFAAPAYER[[#This Row],[03.09.2025]],0)</f>
        <v>0</v>
      </c>
      <c r="CT1090" s="161"/>
      <c r="CU1090" s="166">
        <f>IF(PMKAFAAPAYER[[#This Row],[ ]]="Payé",PMKAFAAPAYER[[#This Row],[10.09.2025]],0)</f>
        <v>0</v>
      </c>
      <c r="CV1090" s="161"/>
      <c r="CW1090" s="166">
        <f>IF(PMKAFAAPAYER[[#This Row],[ ]]="Payé",PMKAFAAPAYER[[#This Row],[17.09.2025]],0)</f>
        <v>0</v>
      </c>
      <c r="CX1090" s="161"/>
      <c r="CY1090" s="176">
        <f>IF(PMKAFAAPAYER[[#This Row],[ ]]="Payé",PMKAFAAPAYER[[#This Row],[24.09.2025]],0)</f>
        <v>0</v>
      </c>
      <c r="CZ1090" s="17">
        <f t="shared" si="254"/>
        <v>0</v>
      </c>
      <c r="DA1090" s="162"/>
      <c r="DB1090" s="166">
        <f>IF(PMKAFAAPAYER[[#This Row],[ ]]="Payé",PMKAFAAPAYER[[#This Row],[01.10.2025]],0)</f>
        <v>0</v>
      </c>
      <c r="DC1090" s="161"/>
      <c r="DD1090" s="166">
        <f>IF(PMKAFAAPAYER[[#This Row],[ ]]="Payé",PMKAFAAPAYER[[#This Row],[08.10.2025]],0)</f>
        <v>0</v>
      </c>
      <c r="DE1090" s="161"/>
      <c r="DF1090" s="166">
        <f>IF(PMKAFAAPAYER[[#This Row],[ ]]="Payé",PMKAFAAPAYER[[#This Row],[15.10.2025]],0)</f>
        <v>0</v>
      </c>
      <c r="DG1090" s="161"/>
      <c r="DH1090" s="166">
        <f>IF(PMKAFAAPAYER[[#This Row],[ ]]="Payé",PMKAFAAPAYER[[#This Row],[22.10.2025]],0)</f>
        <v>0</v>
      </c>
      <c r="DI1090" s="161"/>
      <c r="DJ1090" s="176">
        <f>IF(PMKAFAAPAYER[[#This Row],[ ]]="Payé",PMKAFAAPAYER[[#This Row],[29.10.2025]],0)</f>
        <v>0</v>
      </c>
      <c r="DK1090" s="18">
        <f t="shared" si="255"/>
        <v>0</v>
      </c>
      <c r="DL1090" s="162"/>
      <c r="DM1090" s="166">
        <f>IF(PMKAFAAPAYER[[#This Row],[ ]]="Payé",PMKAFAAPAYER[[#This Row],[05.11.2025]],0)</f>
        <v>0</v>
      </c>
      <c r="DN1090" s="161"/>
      <c r="DO1090" s="166">
        <f>IF(PMKAFAAPAYER[[#This Row],[ ]]="Payé",PMKAFAAPAYER[[#This Row],[12.11.2025]],0)</f>
        <v>0</v>
      </c>
      <c r="DP1090" s="161"/>
      <c r="DQ1090" s="166">
        <f>IF(PMKAFAAPAYER[[#This Row],[ ]]="Payé",PMKAFAAPAYER[[#This Row],[19.11.2025]],0)</f>
        <v>0</v>
      </c>
      <c r="DR1090" s="161"/>
      <c r="DS1090" s="176">
        <f>IF(PMKAFAAPAYER[[#This Row],[ ]]="Payé",PMKAFAAPAYER[[#This Row],[26.11.2025]],0)</f>
        <v>0</v>
      </c>
      <c r="DT1090" s="17">
        <f t="shared" si="256"/>
        <v>0</v>
      </c>
      <c r="DU1090" s="162"/>
      <c r="DV1090" s="166">
        <f>IF(PMKAFAAPAYER[[#This Row],[ ]]="Payé",PMKAFAAPAYER[[#This Row],[03.12.2025]],0)</f>
        <v>0</v>
      </c>
      <c r="DW1090" s="161"/>
      <c r="DX1090" s="166">
        <f>IF(PMKAFAAPAYER[[#This Row],[ ]]="Payé",PMKAFAAPAYER[[#This Row],[10.12.2025]],0)</f>
        <v>0</v>
      </c>
      <c r="DY1090" s="161"/>
      <c r="DZ1090" s="166">
        <f>IF(PMKAFAAPAYER[[#This Row],[ ]]="Payé",PMKAFAAPAYER[[#This Row],[17.12.2025]],0)</f>
        <v>0</v>
      </c>
      <c r="EA1090" s="161"/>
      <c r="EB1090" s="166">
        <f>IF(PMKAFAAPAYER[[#This Row],[ ]]="Payé",PMKAFAAPAYER[[#This Row],[24.12.2025]],0)</f>
        <v>0</v>
      </c>
      <c r="EC1090" s="161"/>
      <c r="ED1090" s="176">
        <f>IF(PMKAFAAPAYER[[#This Row],[ ]]="Payé",PMKAFAAPAYER[[#This Row],[31.12.2025]],0)</f>
        <v>0</v>
      </c>
      <c r="EE1090" s="18">
        <f t="shared" si="257"/>
        <v>0</v>
      </c>
      <c r="EF1090" s="11">
        <f t="shared" si="258"/>
        <v>0</v>
      </c>
      <c r="EG1090" s="16">
        <f>+PMKAFAAPAYER[[#This Row],[CHF]]-PMKAFAAPAYER[[#This Row],[T2025]]</f>
        <v>0</v>
      </c>
    </row>
    <row r="1091" spans="1:137" x14ac:dyDescent="0.3">
      <c r="A1091" s="9">
        <f t="shared" si="259"/>
        <v>1086</v>
      </c>
      <c r="B1091" s="250"/>
      <c r="C1091" s="251"/>
      <c r="D1091" s="252"/>
      <c r="E1091" s="253"/>
      <c r="F1091" s="265">
        <f t="shared" si="260"/>
        <v>0</v>
      </c>
      <c r="G1091" s="254"/>
      <c r="H1091" s="257"/>
      <c r="I1091" s="256"/>
      <c r="J1091" s="14"/>
      <c r="K1091" s="14"/>
      <c r="L1091" s="14"/>
      <c r="N1091" s="15"/>
      <c r="P1091" s="258"/>
      <c r="Q1091" s="259"/>
      <c r="R1091" s="260"/>
      <c r="S1091" s="166">
        <f>IF(PMKAFAAPAYER[[#This Row],[ ]]="Payé",PMKAFAAPAYER[[#This Row],[02.01.2025]],0)</f>
        <v>0</v>
      </c>
      <c r="T1091" s="234"/>
      <c r="U1091" s="166">
        <f>IF(PMKAFAAPAYER[[#This Row],[ ]]="Payé",PMKAFAAPAYER[[#This Row],[09.01.2025]],0)</f>
        <v>0</v>
      </c>
      <c r="V1091" s="234"/>
      <c r="W1091" s="166">
        <f>IF(PMKAFAAPAYER[[#This Row],[ ]]="Payé",PMKAFAAPAYER[[#This Row],[16.01.2025]],0)</f>
        <v>0</v>
      </c>
      <c r="X1091" s="234"/>
      <c r="Y1091" s="166">
        <f>IF(PMKAFAAPAYER[[#This Row],[ ]]="Payé",PMKAFAAPAYER[[#This Row],[23.01.2025]],0)</f>
        <v>0</v>
      </c>
      <c r="Z1091" s="234"/>
      <c r="AA1091" s="176">
        <f>IF(PMKAFAAPAYER[[#This Row],[ ]]="Payé",PMKAFAAPAYER[[#This Row],[30.01.2025]],0)</f>
        <v>0</v>
      </c>
      <c r="AB1091" s="32">
        <f t="shared" si="246"/>
        <v>0</v>
      </c>
      <c r="AC1091" s="234"/>
      <c r="AD1091" s="166">
        <f>IF(PMKAFAAPAYER[[#This Row],[ ]]="Payé",PMKAFAAPAYER[[#This Row],[06.02.2025]],0)</f>
        <v>0</v>
      </c>
      <c r="AE1091" s="234"/>
      <c r="AF1091" s="166">
        <f>IF(PMKAFAAPAYER[[#This Row],[ ]]="Payé",PMKAFAAPAYER[[#This Row],[13.02.2025]],0)</f>
        <v>0</v>
      </c>
      <c r="AG1091" s="234"/>
      <c r="AH1091" s="166">
        <f>IF(PMKAFAAPAYER[[#This Row],[ ]]="Payé",PMKAFAAPAYER[[#This Row],[20.02.2025]],0)</f>
        <v>0</v>
      </c>
      <c r="AI1091" s="234"/>
      <c r="AJ1091" s="176">
        <f>IF(PMKAFAAPAYER[[#This Row],[ ]]="Payé",PMKAFAAPAYER[[#This Row],[27.02.2025]],0)</f>
        <v>0</v>
      </c>
      <c r="AK1091" s="47">
        <f t="shared" si="247"/>
        <v>0</v>
      </c>
      <c r="AL1091" s="162"/>
      <c r="AM1091" s="166">
        <f>IF(PMKAFAAPAYER[[#This Row],[ ]]="Payé",PMKAFAAPAYER[[#This Row],[05.03.2025]],0)</f>
        <v>0</v>
      </c>
      <c r="AN1091" s="161"/>
      <c r="AO1091" s="166">
        <f>IF(PMKAFAAPAYER[[#This Row],[ ]]="Payé",PMKAFAAPAYER[[#This Row],[12.03.2025]],0)</f>
        <v>0</v>
      </c>
      <c r="AP1091" s="161"/>
      <c r="AQ1091" s="166">
        <f>IF(PMKAFAAPAYER[[#This Row],[ ]]="Payé",PMKAFAAPAYER[[#This Row],[19.03.2025]],0)</f>
        <v>0</v>
      </c>
      <c r="AR1091" s="161"/>
      <c r="AS1091" s="176">
        <f>IF(PMKAFAAPAYER[[#This Row],[ ]]="Payé",PMKAFAAPAYER[[#This Row],[26.03.2025]],0)</f>
        <v>0</v>
      </c>
      <c r="AT1091" s="17">
        <f t="shared" si="248"/>
        <v>0</v>
      </c>
      <c r="AU1091" s="162"/>
      <c r="AV1091" s="166">
        <f>IF(PMKAFAAPAYER[[#This Row],[ ]]="Payé",PMKAFAAPAYER[[#This Row],[02.04.2025]],0)</f>
        <v>0</v>
      </c>
      <c r="AW1091" s="161"/>
      <c r="AX1091" s="166">
        <f>IF(PMKAFAAPAYER[[#This Row],[ ]]="Payé",PMKAFAAPAYER[[#This Row],[09.04.2025]],0)</f>
        <v>0</v>
      </c>
      <c r="AY1091" s="161"/>
      <c r="AZ1091" s="166">
        <f>IF(PMKAFAAPAYER[[#This Row],[ ]]="Payé",PMKAFAAPAYER[[#This Row],[16.04.2025]],0)</f>
        <v>0</v>
      </c>
      <c r="BA1091" s="161"/>
      <c r="BB1091" s="166">
        <f>IF(PMKAFAAPAYER[[#This Row],[ ]]="Payé",PMKAFAAPAYER[[#This Row],[23.04.2025]],0)</f>
        <v>0</v>
      </c>
      <c r="BC1091" s="161"/>
      <c r="BD1091" s="176">
        <f>IF(PMKAFAAPAYER[[#This Row],[ ]]="Payé",PMKAFAAPAYER[[#This Row],[30.04.2025]],0)</f>
        <v>0</v>
      </c>
      <c r="BE1091" s="18">
        <f t="shared" si="249"/>
        <v>0</v>
      </c>
      <c r="BF1091" s="162"/>
      <c r="BG1091" s="166">
        <f>IF(PMKAFAAPAYER[[#This Row],[ ]]="Payé",PMKAFAAPAYER[[#This Row],[07.05.2025]],0)</f>
        <v>0</v>
      </c>
      <c r="BH1091" s="161"/>
      <c r="BI1091" s="166">
        <f>IF(PMKAFAAPAYER[[#This Row],[ ]]="Payé",PMKAFAAPAYER[[#This Row],[14.05.2025]],0)</f>
        <v>0</v>
      </c>
      <c r="BJ1091" s="161"/>
      <c r="BK1091" s="166">
        <f>IF(PMKAFAAPAYER[[#This Row],[ ]]="Payé",PMKAFAAPAYER[[#This Row],[21.05.2025]],0)</f>
        <v>0</v>
      </c>
      <c r="BL1091" s="161"/>
      <c r="BM1091" s="176">
        <f>IF(PMKAFAAPAYER[[#This Row],[ ]]="Payé",PMKAFAAPAYER[[#This Row],[28.05.2025]],0)</f>
        <v>0</v>
      </c>
      <c r="BN1091" s="17">
        <f t="shared" si="250"/>
        <v>0</v>
      </c>
      <c r="BO1091" s="162"/>
      <c r="BP1091" s="166">
        <f>IF(PMKAFAAPAYER[[#This Row],[ ]]="Payé",PMKAFAAPAYER[[#This Row],[04.06.2025]],0)</f>
        <v>0</v>
      </c>
      <c r="BQ1091" s="161"/>
      <c r="BR1091" s="166">
        <f>IF(PMKAFAAPAYER[[#This Row],[ ]]="Payé",PMKAFAAPAYER[[#This Row],[11.06.2025]],0)</f>
        <v>0</v>
      </c>
      <c r="BS1091" s="161"/>
      <c r="BT1091" s="166">
        <f>IF(PMKAFAAPAYER[[#This Row],[ ]]="Payé",PMKAFAAPAYER[[#This Row],[18.06.2025]],0)</f>
        <v>0</v>
      </c>
      <c r="BU1091" s="161"/>
      <c r="BV1091" s="176">
        <f>IF(PMKAFAAPAYER[[#This Row],[ ]]="Payé",PMKAFAAPAYER[[#This Row],[25.06.2025]],0)</f>
        <v>0</v>
      </c>
      <c r="BW1091" s="18">
        <f t="shared" si="251"/>
        <v>0</v>
      </c>
      <c r="BX1091" s="162"/>
      <c r="BY1091" s="166">
        <f>IF(PMKAFAAPAYER[[#This Row],[ ]]="Payé",PMKAFAAPAYER[[#This Row],[02.07.2025]],0)</f>
        <v>0</v>
      </c>
      <c r="BZ1091" s="161"/>
      <c r="CA1091" s="166">
        <f>IF(PMKAFAAPAYER[[#This Row],[ ]]="Payé",PMKAFAAPAYER[[#This Row],[09.07.2025]],0)</f>
        <v>0</v>
      </c>
      <c r="CB1091" s="161"/>
      <c r="CC1091" s="166">
        <f>IF(PMKAFAAPAYER[[#This Row],[ ]]="Payé",PMKAFAAPAYER[[#This Row],[16.07.2025]],0)</f>
        <v>0</v>
      </c>
      <c r="CD1091" s="161"/>
      <c r="CE1091" s="166">
        <f>IF(PMKAFAAPAYER[[#This Row],[ ]]="Payé",PMKAFAAPAYER[[#This Row],[23.07.2025]],0)</f>
        <v>0</v>
      </c>
      <c r="CF1091" s="161"/>
      <c r="CG1091" s="176">
        <f>IF(PMKAFAAPAYER[[#This Row],[ ]]="Payé",PMKAFAAPAYER[[#This Row],[30.07.2025]],0)</f>
        <v>0</v>
      </c>
      <c r="CH1091" s="17">
        <f t="shared" si="252"/>
        <v>0</v>
      </c>
      <c r="CI1091" s="162"/>
      <c r="CJ1091" s="166">
        <f>IF(PMKAFAAPAYER[[#This Row],[ ]]="Payé",PMKAFAAPAYER[[#This Row],[06.08.2025]],0)</f>
        <v>0</v>
      </c>
      <c r="CK1091" s="161"/>
      <c r="CL1091" s="166">
        <f>IF(PMKAFAAPAYER[[#This Row],[ ]]="Payé",PMKAFAAPAYER[[#This Row],[13.08.2025]],0)</f>
        <v>0</v>
      </c>
      <c r="CM1091" s="161"/>
      <c r="CN1091" s="166">
        <f>IF(PMKAFAAPAYER[[#This Row],[ ]]="Payé",PMKAFAAPAYER[[#This Row],[20.08.2025]],0)</f>
        <v>0</v>
      </c>
      <c r="CO1091" s="161"/>
      <c r="CP1091" s="176">
        <f>IF(PMKAFAAPAYER[[#This Row],[ ]]="Payé",PMKAFAAPAYER[[#This Row],[27.08.2025]],0)</f>
        <v>0</v>
      </c>
      <c r="CQ1091" s="18">
        <f t="shared" si="253"/>
        <v>0</v>
      </c>
      <c r="CR1091" s="162"/>
      <c r="CS1091" s="166">
        <f>IF(PMKAFAAPAYER[[#This Row],[ ]]="Payé",PMKAFAAPAYER[[#This Row],[03.09.2025]],0)</f>
        <v>0</v>
      </c>
      <c r="CT1091" s="161"/>
      <c r="CU1091" s="166">
        <f>IF(PMKAFAAPAYER[[#This Row],[ ]]="Payé",PMKAFAAPAYER[[#This Row],[10.09.2025]],0)</f>
        <v>0</v>
      </c>
      <c r="CV1091" s="161"/>
      <c r="CW1091" s="166">
        <f>IF(PMKAFAAPAYER[[#This Row],[ ]]="Payé",PMKAFAAPAYER[[#This Row],[17.09.2025]],0)</f>
        <v>0</v>
      </c>
      <c r="CX1091" s="161"/>
      <c r="CY1091" s="176">
        <f>IF(PMKAFAAPAYER[[#This Row],[ ]]="Payé",PMKAFAAPAYER[[#This Row],[24.09.2025]],0)</f>
        <v>0</v>
      </c>
      <c r="CZ1091" s="17">
        <f t="shared" si="254"/>
        <v>0</v>
      </c>
      <c r="DA1091" s="162"/>
      <c r="DB1091" s="166">
        <f>IF(PMKAFAAPAYER[[#This Row],[ ]]="Payé",PMKAFAAPAYER[[#This Row],[01.10.2025]],0)</f>
        <v>0</v>
      </c>
      <c r="DC1091" s="161"/>
      <c r="DD1091" s="166">
        <f>IF(PMKAFAAPAYER[[#This Row],[ ]]="Payé",PMKAFAAPAYER[[#This Row],[08.10.2025]],0)</f>
        <v>0</v>
      </c>
      <c r="DE1091" s="161"/>
      <c r="DF1091" s="166">
        <f>IF(PMKAFAAPAYER[[#This Row],[ ]]="Payé",PMKAFAAPAYER[[#This Row],[15.10.2025]],0)</f>
        <v>0</v>
      </c>
      <c r="DG1091" s="161"/>
      <c r="DH1091" s="166">
        <f>IF(PMKAFAAPAYER[[#This Row],[ ]]="Payé",PMKAFAAPAYER[[#This Row],[22.10.2025]],0)</f>
        <v>0</v>
      </c>
      <c r="DI1091" s="161"/>
      <c r="DJ1091" s="176">
        <f>IF(PMKAFAAPAYER[[#This Row],[ ]]="Payé",PMKAFAAPAYER[[#This Row],[29.10.2025]],0)</f>
        <v>0</v>
      </c>
      <c r="DK1091" s="18">
        <f t="shared" si="255"/>
        <v>0</v>
      </c>
      <c r="DL1091" s="162"/>
      <c r="DM1091" s="166">
        <f>IF(PMKAFAAPAYER[[#This Row],[ ]]="Payé",PMKAFAAPAYER[[#This Row],[05.11.2025]],0)</f>
        <v>0</v>
      </c>
      <c r="DN1091" s="161"/>
      <c r="DO1091" s="166">
        <f>IF(PMKAFAAPAYER[[#This Row],[ ]]="Payé",PMKAFAAPAYER[[#This Row],[12.11.2025]],0)</f>
        <v>0</v>
      </c>
      <c r="DP1091" s="161"/>
      <c r="DQ1091" s="166">
        <f>IF(PMKAFAAPAYER[[#This Row],[ ]]="Payé",PMKAFAAPAYER[[#This Row],[19.11.2025]],0)</f>
        <v>0</v>
      </c>
      <c r="DR1091" s="161"/>
      <c r="DS1091" s="176">
        <f>IF(PMKAFAAPAYER[[#This Row],[ ]]="Payé",PMKAFAAPAYER[[#This Row],[26.11.2025]],0)</f>
        <v>0</v>
      </c>
      <c r="DT1091" s="17">
        <f t="shared" si="256"/>
        <v>0</v>
      </c>
      <c r="DU1091" s="162"/>
      <c r="DV1091" s="166">
        <f>IF(PMKAFAAPAYER[[#This Row],[ ]]="Payé",PMKAFAAPAYER[[#This Row],[03.12.2025]],0)</f>
        <v>0</v>
      </c>
      <c r="DW1091" s="161"/>
      <c r="DX1091" s="166">
        <f>IF(PMKAFAAPAYER[[#This Row],[ ]]="Payé",PMKAFAAPAYER[[#This Row],[10.12.2025]],0)</f>
        <v>0</v>
      </c>
      <c r="DY1091" s="161"/>
      <c r="DZ1091" s="166">
        <f>IF(PMKAFAAPAYER[[#This Row],[ ]]="Payé",PMKAFAAPAYER[[#This Row],[17.12.2025]],0)</f>
        <v>0</v>
      </c>
      <c r="EA1091" s="161"/>
      <c r="EB1091" s="166">
        <f>IF(PMKAFAAPAYER[[#This Row],[ ]]="Payé",PMKAFAAPAYER[[#This Row],[24.12.2025]],0)</f>
        <v>0</v>
      </c>
      <c r="EC1091" s="161"/>
      <c r="ED1091" s="176">
        <f>IF(PMKAFAAPAYER[[#This Row],[ ]]="Payé",PMKAFAAPAYER[[#This Row],[31.12.2025]],0)</f>
        <v>0</v>
      </c>
      <c r="EE1091" s="18">
        <f t="shared" si="257"/>
        <v>0</v>
      </c>
      <c r="EF1091" s="11">
        <f t="shared" si="258"/>
        <v>0</v>
      </c>
      <c r="EG1091" s="16">
        <f>+PMKAFAAPAYER[[#This Row],[CHF]]-PMKAFAAPAYER[[#This Row],[T2025]]</f>
        <v>0</v>
      </c>
    </row>
    <row r="1092" spans="1:137" x14ac:dyDescent="0.3">
      <c r="A1092" s="9">
        <f t="shared" si="259"/>
        <v>1087</v>
      </c>
      <c r="B1092" s="250"/>
      <c r="C1092" s="251"/>
      <c r="D1092" s="252"/>
      <c r="E1092" s="253"/>
      <c r="F1092" s="265">
        <f t="shared" si="260"/>
        <v>0</v>
      </c>
      <c r="G1092" s="254"/>
      <c r="H1092" s="257"/>
      <c r="I1092" s="256"/>
      <c r="J1092" s="14"/>
      <c r="K1092" s="14"/>
      <c r="L1092" s="14"/>
      <c r="N1092" s="15"/>
      <c r="P1092" s="258"/>
      <c r="Q1092" s="259"/>
      <c r="R1092" s="260"/>
      <c r="S1092" s="166">
        <f>IF(PMKAFAAPAYER[[#This Row],[ ]]="Payé",PMKAFAAPAYER[[#This Row],[02.01.2025]],0)</f>
        <v>0</v>
      </c>
      <c r="T1092" s="234"/>
      <c r="U1092" s="166">
        <f>IF(PMKAFAAPAYER[[#This Row],[ ]]="Payé",PMKAFAAPAYER[[#This Row],[09.01.2025]],0)</f>
        <v>0</v>
      </c>
      <c r="V1092" s="234"/>
      <c r="W1092" s="166">
        <f>IF(PMKAFAAPAYER[[#This Row],[ ]]="Payé",PMKAFAAPAYER[[#This Row],[16.01.2025]],0)</f>
        <v>0</v>
      </c>
      <c r="X1092" s="234"/>
      <c r="Y1092" s="166">
        <f>IF(PMKAFAAPAYER[[#This Row],[ ]]="Payé",PMKAFAAPAYER[[#This Row],[23.01.2025]],0)</f>
        <v>0</v>
      </c>
      <c r="Z1092" s="234"/>
      <c r="AA1092" s="176">
        <f>IF(PMKAFAAPAYER[[#This Row],[ ]]="Payé",PMKAFAAPAYER[[#This Row],[30.01.2025]],0)</f>
        <v>0</v>
      </c>
      <c r="AB1092" s="32">
        <f t="shared" si="246"/>
        <v>0</v>
      </c>
      <c r="AC1092" s="234"/>
      <c r="AD1092" s="166">
        <f>IF(PMKAFAAPAYER[[#This Row],[ ]]="Payé",PMKAFAAPAYER[[#This Row],[06.02.2025]],0)</f>
        <v>0</v>
      </c>
      <c r="AE1092" s="234"/>
      <c r="AF1092" s="166">
        <f>IF(PMKAFAAPAYER[[#This Row],[ ]]="Payé",PMKAFAAPAYER[[#This Row],[13.02.2025]],0)</f>
        <v>0</v>
      </c>
      <c r="AG1092" s="234"/>
      <c r="AH1092" s="166">
        <f>IF(PMKAFAAPAYER[[#This Row],[ ]]="Payé",PMKAFAAPAYER[[#This Row],[20.02.2025]],0)</f>
        <v>0</v>
      </c>
      <c r="AI1092" s="234"/>
      <c r="AJ1092" s="176">
        <f>IF(PMKAFAAPAYER[[#This Row],[ ]]="Payé",PMKAFAAPAYER[[#This Row],[27.02.2025]],0)</f>
        <v>0</v>
      </c>
      <c r="AK1092" s="47">
        <f t="shared" si="247"/>
        <v>0</v>
      </c>
      <c r="AL1092" s="162"/>
      <c r="AM1092" s="166">
        <f>IF(PMKAFAAPAYER[[#This Row],[ ]]="Payé",PMKAFAAPAYER[[#This Row],[05.03.2025]],0)</f>
        <v>0</v>
      </c>
      <c r="AN1092" s="161"/>
      <c r="AO1092" s="166">
        <f>IF(PMKAFAAPAYER[[#This Row],[ ]]="Payé",PMKAFAAPAYER[[#This Row],[12.03.2025]],0)</f>
        <v>0</v>
      </c>
      <c r="AP1092" s="161"/>
      <c r="AQ1092" s="166">
        <f>IF(PMKAFAAPAYER[[#This Row],[ ]]="Payé",PMKAFAAPAYER[[#This Row],[19.03.2025]],0)</f>
        <v>0</v>
      </c>
      <c r="AR1092" s="161"/>
      <c r="AS1092" s="176">
        <f>IF(PMKAFAAPAYER[[#This Row],[ ]]="Payé",PMKAFAAPAYER[[#This Row],[26.03.2025]],0)</f>
        <v>0</v>
      </c>
      <c r="AT1092" s="17">
        <f t="shared" si="248"/>
        <v>0</v>
      </c>
      <c r="AU1092" s="162"/>
      <c r="AV1092" s="166">
        <f>IF(PMKAFAAPAYER[[#This Row],[ ]]="Payé",PMKAFAAPAYER[[#This Row],[02.04.2025]],0)</f>
        <v>0</v>
      </c>
      <c r="AW1092" s="161"/>
      <c r="AX1092" s="166">
        <f>IF(PMKAFAAPAYER[[#This Row],[ ]]="Payé",PMKAFAAPAYER[[#This Row],[09.04.2025]],0)</f>
        <v>0</v>
      </c>
      <c r="AY1092" s="161"/>
      <c r="AZ1092" s="166">
        <f>IF(PMKAFAAPAYER[[#This Row],[ ]]="Payé",PMKAFAAPAYER[[#This Row],[16.04.2025]],0)</f>
        <v>0</v>
      </c>
      <c r="BA1092" s="161"/>
      <c r="BB1092" s="166">
        <f>IF(PMKAFAAPAYER[[#This Row],[ ]]="Payé",PMKAFAAPAYER[[#This Row],[23.04.2025]],0)</f>
        <v>0</v>
      </c>
      <c r="BC1092" s="161"/>
      <c r="BD1092" s="176">
        <f>IF(PMKAFAAPAYER[[#This Row],[ ]]="Payé",PMKAFAAPAYER[[#This Row],[30.04.2025]],0)</f>
        <v>0</v>
      </c>
      <c r="BE1092" s="18">
        <f t="shared" si="249"/>
        <v>0</v>
      </c>
      <c r="BF1092" s="162"/>
      <c r="BG1092" s="166">
        <f>IF(PMKAFAAPAYER[[#This Row],[ ]]="Payé",PMKAFAAPAYER[[#This Row],[07.05.2025]],0)</f>
        <v>0</v>
      </c>
      <c r="BH1092" s="161"/>
      <c r="BI1092" s="166">
        <f>IF(PMKAFAAPAYER[[#This Row],[ ]]="Payé",PMKAFAAPAYER[[#This Row],[14.05.2025]],0)</f>
        <v>0</v>
      </c>
      <c r="BJ1092" s="161"/>
      <c r="BK1092" s="166">
        <f>IF(PMKAFAAPAYER[[#This Row],[ ]]="Payé",PMKAFAAPAYER[[#This Row],[21.05.2025]],0)</f>
        <v>0</v>
      </c>
      <c r="BL1092" s="161"/>
      <c r="BM1092" s="176">
        <f>IF(PMKAFAAPAYER[[#This Row],[ ]]="Payé",PMKAFAAPAYER[[#This Row],[28.05.2025]],0)</f>
        <v>0</v>
      </c>
      <c r="BN1092" s="17">
        <f t="shared" si="250"/>
        <v>0</v>
      </c>
      <c r="BO1092" s="162"/>
      <c r="BP1092" s="166">
        <f>IF(PMKAFAAPAYER[[#This Row],[ ]]="Payé",PMKAFAAPAYER[[#This Row],[04.06.2025]],0)</f>
        <v>0</v>
      </c>
      <c r="BQ1092" s="161"/>
      <c r="BR1092" s="166">
        <f>IF(PMKAFAAPAYER[[#This Row],[ ]]="Payé",PMKAFAAPAYER[[#This Row],[11.06.2025]],0)</f>
        <v>0</v>
      </c>
      <c r="BS1092" s="161"/>
      <c r="BT1092" s="166">
        <f>IF(PMKAFAAPAYER[[#This Row],[ ]]="Payé",PMKAFAAPAYER[[#This Row],[18.06.2025]],0)</f>
        <v>0</v>
      </c>
      <c r="BU1092" s="161"/>
      <c r="BV1092" s="176">
        <f>IF(PMKAFAAPAYER[[#This Row],[ ]]="Payé",PMKAFAAPAYER[[#This Row],[25.06.2025]],0)</f>
        <v>0</v>
      </c>
      <c r="BW1092" s="18">
        <f t="shared" si="251"/>
        <v>0</v>
      </c>
      <c r="BX1092" s="162"/>
      <c r="BY1092" s="166">
        <f>IF(PMKAFAAPAYER[[#This Row],[ ]]="Payé",PMKAFAAPAYER[[#This Row],[02.07.2025]],0)</f>
        <v>0</v>
      </c>
      <c r="BZ1092" s="161"/>
      <c r="CA1092" s="166">
        <f>IF(PMKAFAAPAYER[[#This Row],[ ]]="Payé",PMKAFAAPAYER[[#This Row],[09.07.2025]],0)</f>
        <v>0</v>
      </c>
      <c r="CB1092" s="161"/>
      <c r="CC1092" s="166">
        <f>IF(PMKAFAAPAYER[[#This Row],[ ]]="Payé",PMKAFAAPAYER[[#This Row],[16.07.2025]],0)</f>
        <v>0</v>
      </c>
      <c r="CD1092" s="161"/>
      <c r="CE1092" s="166">
        <f>IF(PMKAFAAPAYER[[#This Row],[ ]]="Payé",PMKAFAAPAYER[[#This Row],[23.07.2025]],0)</f>
        <v>0</v>
      </c>
      <c r="CF1092" s="161"/>
      <c r="CG1092" s="176">
        <f>IF(PMKAFAAPAYER[[#This Row],[ ]]="Payé",PMKAFAAPAYER[[#This Row],[30.07.2025]],0)</f>
        <v>0</v>
      </c>
      <c r="CH1092" s="17">
        <f t="shared" si="252"/>
        <v>0</v>
      </c>
      <c r="CI1092" s="162"/>
      <c r="CJ1092" s="166">
        <f>IF(PMKAFAAPAYER[[#This Row],[ ]]="Payé",PMKAFAAPAYER[[#This Row],[06.08.2025]],0)</f>
        <v>0</v>
      </c>
      <c r="CK1092" s="161"/>
      <c r="CL1092" s="166">
        <f>IF(PMKAFAAPAYER[[#This Row],[ ]]="Payé",PMKAFAAPAYER[[#This Row],[13.08.2025]],0)</f>
        <v>0</v>
      </c>
      <c r="CM1092" s="161"/>
      <c r="CN1092" s="166">
        <f>IF(PMKAFAAPAYER[[#This Row],[ ]]="Payé",PMKAFAAPAYER[[#This Row],[20.08.2025]],0)</f>
        <v>0</v>
      </c>
      <c r="CO1092" s="161"/>
      <c r="CP1092" s="176">
        <f>IF(PMKAFAAPAYER[[#This Row],[ ]]="Payé",PMKAFAAPAYER[[#This Row],[27.08.2025]],0)</f>
        <v>0</v>
      </c>
      <c r="CQ1092" s="18">
        <f t="shared" si="253"/>
        <v>0</v>
      </c>
      <c r="CR1092" s="162"/>
      <c r="CS1092" s="166">
        <f>IF(PMKAFAAPAYER[[#This Row],[ ]]="Payé",PMKAFAAPAYER[[#This Row],[03.09.2025]],0)</f>
        <v>0</v>
      </c>
      <c r="CT1092" s="161"/>
      <c r="CU1092" s="166">
        <f>IF(PMKAFAAPAYER[[#This Row],[ ]]="Payé",PMKAFAAPAYER[[#This Row],[10.09.2025]],0)</f>
        <v>0</v>
      </c>
      <c r="CV1092" s="161"/>
      <c r="CW1092" s="166">
        <f>IF(PMKAFAAPAYER[[#This Row],[ ]]="Payé",PMKAFAAPAYER[[#This Row],[17.09.2025]],0)</f>
        <v>0</v>
      </c>
      <c r="CX1092" s="161"/>
      <c r="CY1092" s="176">
        <f>IF(PMKAFAAPAYER[[#This Row],[ ]]="Payé",PMKAFAAPAYER[[#This Row],[24.09.2025]],0)</f>
        <v>0</v>
      </c>
      <c r="CZ1092" s="17">
        <f t="shared" si="254"/>
        <v>0</v>
      </c>
      <c r="DA1092" s="162"/>
      <c r="DB1092" s="166">
        <f>IF(PMKAFAAPAYER[[#This Row],[ ]]="Payé",PMKAFAAPAYER[[#This Row],[01.10.2025]],0)</f>
        <v>0</v>
      </c>
      <c r="DC1092" s="161"/>
      <c r="DD1092" s="166">
        <f>IF(PMKAFAAPAYER[[#This Row],[ ]]="Payé",PMKAFAAPAYER[[#This Row],[08.10.2025]],0)</f>
        <v>0</v>
      </c>
      <c r="DE1092" s="161"/>
      <c r="DF1092" s="166">
        <f>IF(PMKAFAAPAYER[[#This Row],[ ]]="Payé",PMKAFAAPAYER[[#This Row],[15.10.2025]],0)</f>
        <v>0</v>
      </c>
      <c r="DG1092" s="161"/>
      <c r="DH1092" s="166">
        <f>IF(PMKAFAAPAYER[[#This Row],[ ]]="Payé",PMKAFAAPAYER[[#This Row],[22.10.2025]],0)</f>
        <v>0</v>
      </c>
      <c r="DI1092" s="161"/>
      <c r="DJ1092" s="176">
        <f>IF(PMKAFAAPAYER[[#This Row],[ ]]="Payé",PMKAFAAPAYER[[#This Row],[29.10.2025]],0)</f>
        <v>0</v>
      </c>
      <c r="DK1092" s="18">
        <f t="shared" si="255"/>
        <v>0</v>
      </c>
      <c r="DL1092" s="162"/>
      <c r="DM1092" s="166">
        <f>IF(PMKAFAAPAYER[[#This Row],[ ]]="Payé",PMKAFAAPAYER[[#This Row],[05.11.2025]],0)</f>
        <v>0</v>
      </c>
      <c r="DN1092" s="161"/>
      <c r="DO1092" s="166">
        <f>IF(PMKAFAAPAYER[[#This Row],[ ]]="Payé",PMKAFAAPAYER[[#This Row],[12.11.2025]],0)</f>
        <v>0</v>
      </c>
      <c r="DP1092" s="161"/>
      <c r="DQ1092" s="166">
        <f>IF(PMKAFAAPAYER[[#This Row],[ ]]="Payé",PMKAFAAPAYER[[#This Row],[19.11.2025]],0)</f>
        <v>0</v>
      </c>
      <c r="DR1092" s="161"/>
      <c r="DS1092" s="176">
        <f>IF(PMKAFAAPAYER[[#This Row],[ ]]="Payé",PMKAFAAPAYER[[#This Row],[26.11.2025]],0)</f>
        <v>0</v>
      </c>
      <c r="DT1092" s="17">
        <f t="shared" si="256"/>
        <v>0</v>
      </c>
      <c r="DU1092" s="162"/>
      <c r="DV1092" s="166">
        <f>IF(PMKAFAAPAYER[[#This Row],[ ]]="Payé",PMKAFAAPAYER[[#This Row],[03.12.2025]],0)</f>
        <v>0</v>
      </c>
      <c r="DW1092" s="161"/>
      <c r="DX1092" s="166">
        <f>IF(PMKAFAAPAYER[[#This Row],[ ]]="Payé",PMKAFAAPAYER[[#This Row],[10.12.2025]],0)</f>
        <v>0</v>
      </c>
      <c r="DY1092" s="161"/>
      <c r="DZ1092" s="166">
        <f>IF(PMKAFAAPAYER[[#This Row],[ ]]="Payé",PMKAFAAPAYER[[#This Row],[17.12.2025]],0)</f>
        <v>0</v>
      </c>
      <c r="EA1092" s="161"/>
      <c r="EB1092" s="166">
        <f>IF(PMKAFAAPAYER[[#This Row],[ ]]="Payé",PMKAFAAPAYER[[#This Row],[24.12.2025]],0)</f>
        <v>0</v>
      </c>
      <c r="EC1092" s="161"/>
      <c r="ED1092" s="176">
        <f>IF(PMKAFAAPAYER[[#This Row],[ ]]="Payé",PMKAFAAPAYER[[#This Row],[31.12.2025]],0)</f>
        <v>0</v>
      </c>
      <c r="EE1092" s="18">
        <f t="shared" si="257"/>
        <v>0</v>
      </c>
      <c r="EF1092" s="11">
        <f t="shared" si="258"/>
        <v>0</v>
      </c>
      <c r="EG1092" s="16">
        <f>+PMKAFAAPAYER[[#This Row],[CHF]]-PMKAFAAPAYER[[#This Row],[T2025]]</f>
        <v>0</v>
      </c>
    </row>
    <row r="1093" spans="1:137" x14ac:dyDescent="0.3">
      <c r="A1093" s="9">
        <f t="shared" si="259"/>
        <v>1088</v>
      </c>
      <c r="B1093" s="250"/>
      <c r="C1093" s="251"/>
      <c r="D1093" s="252"/>
      <c r="E1093" s="253"/>
      <c r="F1093" s="265">
        <f t="shared" si="260"/>
        <v>0</v>
      </c>
      <c r="G1093" s="254"/>
      <c r="H1093" s="257"/>
      <c r="I1093" s="256"/>
      <c r="J1093" s="14"/>
      <c r="K1093" s="14"/>
      <c r="L1093" s="14"/>
      <c r="N1093" s="15"/>
      <c r="P1093" s="258"/>
      <c r="Q1093" s="259"/>
      <c r="R1093" s="260"/>
      <c r="S1093" s="166">
        <f>IF(PMKAFAAPAYER[[#This Row],[ ]]="Payé",PMKAFAAPAYER[[#This Row],[02.01.2025]],0)</f>
        <v>0</v>
      </c>
      <c r="T1093" s="234"/>
      <c r="U1093" s="166">
        <f>IF(PMKAFAAPAYER[[#This Row],[ ]]="Payé",PMKAFAAPAYER[[#This Row],[09.01.2025]],0)</f>
        <v>0</v>
      </c>
      <c r="V1093" s="234"/>
      <c r="W1093" s="166">
        <f>IF(PMKAFAAPAYER[[#This Row],[ ]]="Payé",PMKAFAAPAYER[[#This Row],[16.01.2025]],0)</f>
        <v>0</v>
      </c>
      <c r="X1093" s="234"/>
      <c r="Y1093" s="166">
        <f>IF(PMKAFAAPAYER[[#This Row],[ ]]="Payé",PMKAFAAPAYER[[#This Row],[23.01.2025]],0)</f>
        <v>0</v>
      </c>
      <c r="Z1093" s="234"/>
      <c r="AA1093" s="176">
        <f>IF(PMKAFAAPAYER[[#This Row],[ ]]="Payé",PMKAFAAPAYER[[#This Row],[30.01.2025]],0)</f>
        <v>0</v>
      </c>
      <c r="AB1093" s="32">
        <f t="shared" si="246"/>
        <v>0</v>
      </c>
      <c r="AC1093" s="234"/>
      <c r="AD1093" s="166">
        <f>IF(PMKAFAAPAYER[[#This Row],[ ]]="Payé",PMKAFAAPAYER[[#This Row],[06.02.2025]],0)</f>
        <v>0</v>
      </c>
      <c r="AE1093" s="234"/>
      <c r="AF1093" s="166">
        <f>IF(PMKAFAAPAYER[[#This Row],[ ]]="Payé",PMKAFAAPAYER[[#This Row],[13.02.2025]],0)</f>
        <v>0</v>
      </c>
      <c r="AG1093" s="234"/>
      <c r="AH1093" s="166">
        <f>IF(PMKAFAAPAYER[[#This Row],[ ]]="Payé",PMKAFAAPAYER[[#This Row],[20.02.2025]],0)</f>
        <v>0</v>
      </c>
      <c r="AI1093" s="234"/>
      <c r="AJ1093" s="176">
        <f>IF(PMKAFAAPAYER[[#This Row],[ ]]="Payé",PMKAFAAPAYER[[#This Row],[27.02.2025]],0)</f>
        <v>0</v>
      </c>
      <c r="AK1093" s="47">
        <f t="shared" si="247"/>
        <v>0</v>
      </c>
      <c r="AL1093" s="162"/>
      <c r="AM1093" s="166">
        <f>IF(PMKAFAAPAYER[[#This Row],[ ]]="Payé",PMKAFAAPAYER[[#This Row],[05.03.2025]],0)</f>
        <v>0</v>
      </c>
      <c r="AN1093" s="161"/>
      <c r="AO1093" s="166">
        <f>IF(PMKAFAAPAYER[[#This Row],[ ]]="Payé",PMKAFAAPAYER[[#This Row],[12.03.2025]],0)</f>
        <v>0</v>
      </c>
      <c r="AP1093" s="161"/>
      <c r="AQ1093" s="166">
        <f>IF(PMKAFAAPAYER[[#This Row],[ ]]="Payé",PMKAFAAPAYER[[#This Row],[19.03.2025]],0)</f>
        <v>0</v>
      </c>
      <c r="AR1093" s="161"/>
      <c r="AS1093" s="176">
        <f>IF(PMKAFAAPAYER[[#This Row],[ ]]="Payé",PMKAFAAPAYER[[#This Row],[26.03.2025]],0)</f>
        <v>0</v>
      </c>
      <c r="AT1093" s="17">
        <f t="shared" si="248"/>
        <v>0</v>
      </c>
      <c r="AU1093" s="162"/>
      <c r="AV1093" s="166">
        <f>IF(PMKAFAAPAYER[[#This Row],[ ]]="Payé",PMKAFAAPAYER[[#This Row],[02.04.2025]],0)</f>
        <v>0</v>
      </c>
      <c r="AW1093" s="161"/>
      <c r="AX1093" s="166">
        <f>IF(PMKAFAAPAYER[[#This Row],[ ]]="Payé",PMKAFAAPAYER[[#This Row],[09.04.2025]],0)</f>
        <v>0</v>
      </c>
      <c r="AY1093" s="161"/>
      <c r="AZ1093" s="166">
        <f>IF(PMKAFAAPAYER[[#This Row],[ ]]="Payé",PMKAFAAPAYER[[#This Row],[16.04.2025]],0)</f>
        <v>0</v>
      </c>
      <c r="BA1093" s="161"/>
      <c r="BB1093" s="166">
        <f>IF(PMKAFAAPAYER[[#This Row],[ ]]="Payé",PMKAFAAPAYER[[#This Row],[23.04.2025]],0)</f>
        <v>0</v>
      </c>
      <c r="BC1093" s="161"/>
      <c r="BD1093" s="176">
        <f>IF(PMKAFAAPAYER[[#This Row],[ ]]="Payé",PMKAFAAPAYER[[#This Row],[30.04.2025]],0)</f>
        <v>0</v>
      </c>
      <c r="BE1093" s="18">
        <f t="shared" si="249"/>
        <v>0</v>
      </c>
      <c r="BF1093" s="162"/>
      <c r="BG1093" s="166">
        <f>IF(PMKAFAAPAYER[[#This Row],[ ]]="Payé",PMKAFAAPAYER[[#This Row],[07.05.2025]],0)</f>
        <v>0</v>
      </c>
      <c r="BH1093" s="161"/>
      <c r="BI1093" s="166">
        <f>IF(PMKAFAAPAYER[[#This Row],[ ]]="Payé",PMKAFAAPAYER[[#This Row],[14.05.2025]],0)</f>
        <v>0</v>
      </c>
      <c r="BJ1093" s="161"/>
      <c r="BK1093" s="166">
        <f>IF(PMKAFAAPAYER[[#This Row],[ ]]="Payé",PMKAFAAPAYER[[#This Row],[21.05.2025]],0)</f>
        <v>0</v>
      </c>
      <c r="BL1093" s="161"/>
      <c r="BM1093" s="176">
        <f>IF(PMKAFAAPAYER[[#This Row],[ ]]="Payé",PMKAFAAPAYER[[#This Row],[28.05.2025]],0)</f>
        <v>0</v>
      </c>
      <c r="BN1093" s="17">
        <f t="shared" si="250"/>
        <v>0</v>
      </c>
      <c r="BO1093" s="162"/>
      <c r="BP1093" s="166">
        <f>IF(PMKAFAAPAYER[[#This Row],[ ]]="Payé",PMKAFAAPAYER[[#This Row],[04.06.2025]],0)</f>
        <v>0</v>
      </c>
      <c r="BQ1093" s="161"/>
      <c r="BR1093" s="166">
        <f>IF(PMKAFAAPAYER[[#This Row],[ ]]="Payé",PMKAFAAPAYER[[#This Row],[11.06.2025]],0)</f>
        <v>0</v>
      </c>
      <c r="BS1093" s="161"/>
      <c r="BT1093" s="166">
        <f>IF(PMKAFAAPAYER[[#This Row],[ ]]="Payé",PMKAFAAPAYER[[#This Row],[18.06.2025]],0)</f>
        <v>0</v>
      </c>
      <c r="BU1093" s="161"/>
      <c r="BV1093" s="176">
        <f>IF(PMKAFAAPAYER[[#This Row],[ ]]="Payé",PMKAFAAPAYER[[#This Row],[25.06.2025]],0)</f>
        <v>0</v>
      </c>
      <c r="BW1093" s="18">
        <f t="shared" si="251"/>
        <v>0</v>
      </c>
      <c r="BX1093" s="162"/>
      <c r="BY1093" s="166">
        <f>IF(PMKAFAAPAYER[[#This Row],[ ]]="Payé",PMKAFAAPAYER[[#This Row],[02.07.2025]],0)</f>
        <v>0</v>
      </c>
      <c r="BZ1093" s="161"/>
      <c r="CA1093" s="166">
        <f>IF(PMKAFAAPAYER[[#This Row],[ ]]="Payé",PMKAFAAPAYER[[#This Row],[09.07.2025]],0)</f>
        <v>0</v>
      </c>
      <c r="CB1093" s="161"/>
      <c r="CC1093" s="166">
        <f>IF(PMKAFAAPAYER[[#This Row],[ ]]="Payé",PMKAFAAPAYER[[#This Row],[16.07.2025]],0)</f>
        <v>0</v>
      </c>
      <c r="CD1093" s="161"/>
      <c r="CE1093" s="166">
        <f>IF(PMKAFAAPAYER[[#This Row],[ ]]="Payé",PMKAFAAPAYER[[#This Row],[23.07.2025]],0)</f>
        <v>0</v>
      </c>
      <c r="CF1093" s="161"/>
      <c r="CG1093" s="176">
        <f>IF(PMKAFAAPAYER[[#This Row],[ ]]="Payé",PMKAFAAPAYER[[#This Row],[30.07.2025]],0)</f>
        <v>0</v>
      </c>
      <c r="CH1093" s="17">
        <f t="shared" si="252"/>
        <v>0</v>
      </c>
      <c r="CI1093" s="162"/>
      <c r="CJ1093" s="166">
        <f>IF(PMKAFAAPAYER[[#This Row],[ ]]="Payé",PMKAFAAPAYER[[#This Row],[06.08.2025]],0)</f>
        <v>0</v>
      </c>
      <c r="CK1093" s="161"/>
      <c r="CL1093" s="166">
        <f>IF(PMKAFAAPAYER[[#This Row],[ ]]="Payé",PMKAFAAPAYER[[#This Row],[13.08.2025]],0)</f>
        <v>0</v>
      </c>
      <c r="CM1093" s="161"/>
      <c r="CN1093" s="166">
        <f>IF(PMKAFAAPAYER[[#This Row],[ ]]="Payé",PMKAFAAPAYER[[#This Row],[20.08.2025]],0)</f>
        <v>0</v>
      </c>
      <c r="CO1093" s="161"/>
      <c r="CP1093" s="176">
        <f>IF(PMKAFAAPAYER[[#This Row],[ ]]="Payé",PMKAFAAPAYER[[#This Row],[27.08.2025]],0)</f>
        <v>0</v>
      </c>
      <c r="CQ1093" s="18">
        <f t="shared" si="253"/>
        <v>0</v>
      </c>
      <c r="CR1093" s="162"/>
      <c r="CS1093" s="166">
        <f>IF(PMKAFAAPAYER[[#This Row],[ ]]="Payé",PMKAFAAPAYER[[#This Row],[03.09.2025]],0)</f>
        <v>0</v>
      </c>
      <c r="CT1093" s="161"/>
      <c r="CU1093" s="166">
        <f>IF(PMKAFAAPAYER[[#This Row],[ ]]="Payé",PMKAFAAPAYER[[#This Row],[10.09.2025]],0)</f>
        <v>0</v>
      </c>
      <c r="CV1093" s="161"/>
      <c r="CW1093" s="166">
        <f>IF(PMKAFAAPAYER[[#This Row],[ ]]="Payé",PMKAFAAPAYER[[#This Row],[17.09.2025]],0)</f>
        <v>0</v>
      </c>
      <c r="CX1093" s="161"/>
      <c r="CY1093" s="176">
        <f>IF(PMKAFAAPAYER[[#This Row],[ ]]="Payé",PMKAFAAPAYER[[#This Row],[24.09.2025]],0)</f>
        <v>0</v>
      </c>
      <c r="CZ1093" s="17">
        <f t="shared" si="254"/>
        <v>0</v>
      </c>
      <c r="DA1093" s="162"/>
      <c r="DB1093" s="166">
        <f>IF(PMKAFAAPAYER[[#This Row],[ ]]="Payé",PMKAFAAPAYER[[#This Row],[01.10.2025]],0)</f>
        <v>0</v>
      </c>
      <c r="DC1093" s="161"/>
      <c r="DD1093" s="166">
        <f>IF(PMKAFAAPAYER[[#This Row],[ ]]="Payé",PMKAFAAPAYER[[#This Row],[08.10.2025]],0)</f>
        <v>0</v>
      </c>
      <c r="DE1093" s="161"/>
      <c r="DF1093" s="166">
        <f>IF(PMKAFAAPAYER[[#This Row],[ ]]="Payé",PMKAFAAPAYER[[#This Row],[15.10.2025]],0)</f>
        <v>0</v>
      </c>
      <c r="DG1093" s="161"/>
      <c r="DH1093" s="166">
        <f>IF(PMKAFAAPAYER[[#This Row],[ ]]="Payé",PMKAFAAPAYER[[#This Row],[22.10.2025]],0)</f>
        <v>0</v>
      </c>
      <c r="DI1093" s="161"/>
      <c r="DJ1093" s="176">
        <f>IF(PMKAFAAPAYER[[#This Row],[ ]]="Payé",PMKAFAAPAYER[[#This Row],[29.10.2025]],0)</f>
        <v>0</v>
      </c>
      <c r="DK1093" s="18">
        <f t="shared" si="255"/>
        <v>0</v>
      </c>
      <c r="DL1093" s="162"/>
      <c r="DM1093" s="166">
        <f>IF(PMKAFAAPAYER[[#This Row],[ ]]="Payé",PMKAFAAPAYER[[#This Row],[05.11.2025]],0)</f>
        <v>0</v>
      </c>
      <c r="DN1093" s="161"/>
      <c r="DO1093" s="166">
        <f>IF(PMKAFAAPAYER[[#This Row],[ ]]="Payé",PMKAFAAPAYER[[#This Row],[12.11.2025]],0)</f>
        <v>0</v>
      </c>
      <c r="DP1093" s="161"/>
      <c r="DQ1093" s="166">
        <f>IF(PMKAFAAPAYER[[#This Row],[ ]]="Payé",PMKAFAAPAYER[[#This Row],[19.11.2025]],0)</f>
        <v>0</v>
      </c>
      <c r="DR1093" s="161"/>
      <c r="DS1093" s="176">
        <f>IF(PMKAFAAPAYER[[#This Row],[ ]]="Payé",PMKAFAAPAYER[[#This Row],[26.11.2025]],0)</f>
        <v>0</v>
      </c>
      <c r="DT1093" s="17">
        <f t="shared" si="256"/>
        <v>0</v>
      </c>
      <c r="DU1093" s="162"/>
      <c r="DV1093" s="166">
        <f>IF(PMKAFAAPAYER[[#This Row],[ ]]="Payé",PMKAFAAPAYER[[#This Row],[03.12.2025]],0)</f>
        <v>0</v>
      </c>
      <c r="DW1093" s="161"/>
      <c r="DX1093" s="166">
        <f>IF(PMKAFAAPAYER[[#This Row],[ ]]="Payé",PMKAFAAPAYER[[#This Row],[10.12.2025]],0)</f>
        <v>0</v>
      </c>
      <c r="DY1093" s="161"/>
      <c r="DZ1093" s="166">
        <f>IF(PMKAFAAPAYER[[#This Row],[ ]]="Payé",PMKAFAAPAYER[[#This Row],[17.12.2025]],0)</f>
        <v>0</v>
      </c>
      <c r="EA1093" s="161"/>
      <c r="EB1093" s="166">
        <f>IF(PMKAFAAPAYER[[#This Row],[ ]]="Payé",PMKAFAAPAYER[[#This Row],[24.12.2025]],0)</f>
        <v>0</v>
      </c>
      <c r="EC1093" s="161"/>
      <c r="ED1093" s="176">
        <f>IF(PMKAFAAPAYER[[#This Row],[ ]]="Payé",PMKAFAAPAYER[[#This Row],[31.12.2025]],0)</f>
        <v>0</v>
      </c>
      <c r="EE1093" s="18">
        <f t="shared" si="257"/>
        <v>0</v>
      </c>
      <c r="EF1093" s="11">
        <f t="shared" si="258"/>
        <v>0</v>
      </c>
      <c r="EG1093" s="16">
        <f>+PMKAFAAPAYER[[#This Row],[CHF]]-PMKAFAAPAYER[[#This Row],[T2025]]</f>
        <v>0</v>
      </c>
    </row>
    <row r="1094" spans="1:137" x14ac:dyDescent="0.3">
      <c r="A1094" s="9">
        <f t="shared" si="259"/>
        <v>1089</v>
      </c>
      <c r="B1094" s="250"/>
      <c r="C1094" s="251"/>
      <c r="D1094" s="252"/>
      <c r="E1094" s="253"/>
      <c r="F1094" s="265">
        <f t="shared" si="260"/>
        <v>0</v>
      </c>
      <c r="G1094" s="254"/>
      <c r="H1094" s="257"/>
      <c r="I1094" s="256"/>
      <c r="J1094" s="14"/>
      <c r="K1094" s="14"/>
      <c r="L1094" s="14"/>
      <c r="N1094" s="15"/>
      <c r="P1094" s="258"/>
      <c r="Q1094" s="259"/>
      <c r="R1094" s="260"/>
      <c r="S1094" s="166">
        <f>IF(PMKAFAAPAYER[[#This Row],[ ]]="Payé",PMKAFAAPAYER[[#This Row],[02.01.2025]],0)</f>
        <v>0</v>
      </c>
      <c r="T1094" s="234"/>
      <c r="U1094" s="166">
        <f>IF(PMKAFAAPAYER[[#This Row],[ ]]="Payé",PMKAFAAPAYER[[#This Row],[09.01.2025]],0)</f>
        <v>0</v>
      </c>
      <c r="V1094" s="234"/>
      <c r="W1094" s="166">
        <f>IF(PMKAFAAPAYER[[#This Row],[ ]]="Payé",PMKAFAAPAYER[[#This Row],[16.01.2025]],0)</f>
        <v>0</v>
      </c>
      <c r="X1094" s="234"/>
      <c r="Y1094" s="166">
        <f>IF(PMKAFAAPAYER[[#This Row],[ ]]="Payé",PMKAFAAPAYER[[#This Row],[23.01.2025]],0)</f>
        <v>0</v>
      </c>
      <c r="Z1094" s="234"/>
      <c r="AA1094" s="176">
        <f>IF(PMKAFAAPAYER[[#This Row],[ ]]="Payé",PMKAFAAPAYER[[#This Row],[30.01.2025]],0)</f>
        <v>0</v>
      </c>
      <c r="AB1094" s="32">
        <f t="shared" si="246"/>
        <v>0</v>
      </c>
      <c r="AC1094" s="234"/>
      <c r="AD1094" s="166">
        <f>IF(PMKAFAAPAYER[[#This Row],[ ]]="Payé",PMKAFAAPAYER[[#This Row],[06.02.2025]],0)</f>
        <v>0</v>
      </c>
      <c r="AE1094" s="234"/>
      <c r="AF1094" s="166">
        <f>IF(PMKAFAAPAYER[[#This Row],[ ]]="Payé",PMKAFAAPAYER[[#This Row],[13.02.2025]],0)</f>
        <v>0</v>
      </c>
      <c r="AG1094" s="234"/>
      <c r="AH1094" s="166">
        <f>IF(PMKAFAAPAYER[[#This Row],[ ]]="Payé",PMKAFAAPAYER[[#This Row],[20.02.2025]],0)</f>
        <v>0</v>
      </c>
      <c r="AI1094" s="234"/>
      <c r="AJ1094" s="176">
        <f>IF(PMKAFAAPAYER[[#This Row],[ ]]="Payé",PMKAFAAPAYER[[#This Row],[27.02.2025]],0)</f>
        <v>0</v>
      </c>
      <c r="AK1094" s="47">
        <f t="shared" ref="AK1094:AK1099" si="261">SUM(AC1094,AE1094,AG1094,AI1094)</f>
        <v>0</v>
      </c>
      <c r="AL1094" s="162"/>
      <c r="AM1094" s="166">
        <f>IF(PMKAFAAPAYER[[#This Row],[ ]]="Payé",PMKAFAAPAYER[[#This Row],[05.03.2025]],0)</f>
        <v>0</v>
      </c>
      <c r="AN1094" s="161"/>
      <c r="AO1094" s="166">
        <f>IF(PMKAFAAPAYER[[#This Row],[ ]]="Payé",PMKAFAAPAYER[[#This Row],[12.03.2025]],0)</f>
        <v>0</v>
      </c>
      <c r="AP1094" s="161"/>
      <c r="AQ1094" s="166">
        <f>IF(PMKAFAAPAYER[[#This Row],[ ]]="Payé",PMKAFAAPAYER[[#This Row],[19.03.2025]],0)</f>
        <v>0</v>
      </c>
      <c r="AR1094" s="161"/>
      <c r="AS1094" s="176">
        <f>IF(PMKAFAAPAYER[[#This Row],[ ]]="Payé",PMKAFAAPAYER[[#This Row],[26.03.2025]],0)</f>
        <v>0</v>
      </c>
      <c r="AT1094" s="17">
        <f t="shared" ref="AT1094:AT1099" si="262">SUM(AL1094,AN1094,AP1094,AR1094)</f>
        <v>0</v>
      </c>
      <c r="AU1094" s="162"/>
      <c r="AV1094" s="166">
        <f>IF(PMKAFAAPAYER[[#This Row],[ ]]="Payé",PMKAFAAPAYER[[#This Row],[02.04.2025]],0)</f>
        <v>0</v>
      </c>
      <c r="AW1094" s="161"/>
      <c r="AX1094" s="166">
        <f>IF(PMKAFAAPAYER[[#This Row],[ ]]="Payé",PMKAFAAPAYER[[#This Row],[09.04.2025]],0)</f>
        <v>0</v>
      </c>
      <c r="AY1094" s="161"/>
      <c r="AZ1094" s="166">
        <f>IF(PMKAFAAPAYER[[#This Row],[ ]]="Payé",PMKAFAAPAYER[[#This Row],[16.04.2025]],0)</f>
        <v>0</v>
      </c>
      <c r="BA1094" s="161"/>
      <c r="BB1094" s="166">
        <f>IF(PMKAFAAPAYER[[#This Row],[ ]]="Payé",PMKAFAAPAYER[[#This Row],[23.04.2025]],0)</f>
        <v>0</v>
      </c>
      <c r="BC1094" s="161"/>
      <c r="BD1094" s="176">
        <f>IF(PMKAFAAPAYER[[#This Row],[ ]]="Payé",PMKAFAAPAYER[[#This Row],[30.04.2025]],0)</f>
        <v>0</v>
      </c>
      <c r="BE1094" s="18">
        <f t="shared" ref="BE1094:BE1099" si="263">SUM(AU1094,AW1094,AY1094,BA1094,BC1094)</f>
        <v>0</v>
      </c>
      <c r="BF1094" s="162"/>
      <c r="BG1094" s="166">
        <f>IF(PMKAFAAPAYER[[#This Row],[ ]]="Payé",PMKAFAAPAYER[[#This Row],[07.05.2025]],0)</f>
        <v>0</v>
      </c>
      <c r="BH1094" s="161"/>
      <c r="BI1094" s="166">
        <f>IF(PMKAFAAPAYER[[#This Row],[ ]]="Payé",PMKAFAAPAYER[[#This Row],[14.05.2025]],0)</f>
        <v>0</v>
      </c>
      <c r="BJ1094" s="161"/>
      <c r="BK1094" s="166">
        <f>IF(PMKAFAAPAYER[[#This Row],[ ]]="Payé",PMKAFAAPAYER[[#This Row],[21.05.2025]],0)</f>
        <v>0</v>
      </c>
      <c r="BL1094" s="161"/>
      <c r="BM1094" s="176">
        <f>IF(PMKAFAAPAYER[[#This Row],[ ]]="Payé",PMKAFAAPAYER[[#This Row],[28.05.2025]],0)</f>
        <v>0</v>
      </c>
      <c r="BN1094" s="17">
        <f t="shared" ref="BN1094:BN1099" si="264">SUM(BF1094,BH1094,BJ1094,BL1094)</f>
        <v>0</v>
      </c>
      <c r="BO1094" s="162"/>
      <c r="BP1094" s="166">
        <f>IF(PMKAFAAPAYER[[#This Row],[ ]]="Payé",PMKAFAAPAYER[[#This Row],[04.06.2025]],0)</f>
        <v>0</v>
      </c>
      <c r="BQ1094" s="161"/>
      <c r="BR1094" s="166">
        <f>IF(PMKAFAAPAYER[[#This Row],[ ]]="Payé",PMKAFAAPAYER[[#This Row],[11.06.2025]],0)</f>
        <v>0</v>
      </c>
      <c r="BS1094" s="161"/>
      <c r="BT1094" s="166">
        <f>IF(PMKAFAAPAYER[[#This Row],[ ]]="Payé",PMKAFAAPAYER[[#This Row],[18.06.2025]],0)</f>
        <v>0</v>
      </c>
      <c r="BU1094" s="161"/>
      <c r="BV1094" s="176">
        <f>IF(PMKAFAAPAYER[[#This Row],[ ]]="Payé",PMKAFAAPAYER[[#This Row],[25.06.2025]],0)</f>
        <v>0</v>
      </c>
      <c r="BW1094" s="18">
        <f t="shared" ref="BW1094:BW1099" si="265">SUM(BO1094,BQ1094,BS1094,BU1094)</f>
        <v>0</v>
      </c>
      <c r="BX1094" s="162"/>
      <c r="BY1094" s="166">
        <f>IF(PMKAFAAPAYER[[#This Row],[ ]]="Payé",PMKAFAAPAYER[[#This Row],[02.07.2025]],0)</f>
        <v>0</v>
      </c>
      <c r="BZ1094" s="161"/>
      <c r="CA1094" s="166">
        <f>IF(PMKAFAAPAYER[[#This Row],[ ]]="Payé",PMKAFAAPAYER[[#This Row],[09.07.2025]],0)</f>
        <v>0</v>
      </c>
      <c r="CB1094" s="161"/>
      <c r="CC1094" s="166">
        <f>IF(PMKAFAAPAYER[[#This Row],[ ]]="Payé",PMKAFAAPAYER[[#This Row],[16.07.2025]],0)</f>
        <v>0</v>
      </c>
      <c r="CD1094" s="161"/>
      <c r="CE1094" s="166">
        <f>IF(PMKAFAAPAYER[[#This Row],[ ]]="Payé",PMKAFAAPAYER[[#This Row],[23.07.2025]],0)</f>
        <v>0</v>
      </c>
      <c r="CF1094" s="161"/>
      <c r="CG1094" s="176">
        <f>IF(PMKAFAAPAYER[[#This Row],[ ]]="Payé",PMKAFAAPAYER[[#This Row],[30.07.2025]],0)</f>
        <v>0</v>
      </c>
      <c r="CH1094" s="17">
        <f t="shared" ref="CH1094:CH1099" si="266">SUM(BX1094,BZ1094,CB1094,CD1094,CF1094)</f>
        <v>0</v>
      </c>
      <c r="CI1094" s="162"/>
      <c r="CJ1094" s="166">
        <f>IF(PMKAFAAPAYER[[#This Row],[ ]]="Payé",PMKAFAAPAYER[[#This Row],[06.08.2025]],0)</f>
        <v>0</v>
      </c>
      <c r="CK1094" s="161"/>
      <c r="CL1094" s="166">
        <f>IF(PMKAFAAPAYER[[#This Row],[ ]]="Payé",PMKAFAAPAYER[[#This Row],[13.08.2025]],0)</f>
        <v>0</v>
      </c>
      <c r="CM1094" s="161"/>
      <c r="CN1094" s="166">
        <f>IF(PMKAFAAPAYER[[#This Row],[ ]]="Payé",PMKAFAAPAYER[[#This Row],[20.08.2025]],0)</f>
        <v>0</v>
      </c>
      <c r="CO1094" s="161"/>
      <c r="CP1094" s="176">
        <f>IF(PMKAFAAPAYER[[#This Row],[ ]]="Payé",PMKAFAAPAYER[[#This Row],[27.08.2025]],0)</f>
        <v>0</v>
      </c>
      <c r="CQ1094" s="18">
        <f t="shared" ref="CQ1094:CQ1099" si="267">SUM(CI1094,CK1094,CM1094,CO1094)</f>
        <v>0</v>
      </c>
      <c r="CR1094" s="162"/>
      <c r="CS1094" s="166">
        <f>IF(PMKAFAAPAYER[[#This Row],[ ]]="Payé",PMKAFAAPAYER[[#This Row],[03.09.2025]],0)</f>
        <v>0</v>
      </c>
      <c r="CT1094" s="161"/>
      <c r="CU1094" s="166">
        <f>IF(PMKAFAAPAYER[[#This Row],[ ]]="Payé",PMKAFAAPAYER[[#This Row],[10.09.2025]],0)</f>
        <v>0</v>
      </c>
      <c r="CV1094" s="161"/>
      <c r="CW1094" s="166">
        <f>IF(PMKAFAAPAYER[[#This Row],[ ]]="Payé",PMKAFAAPAYER[[#This Row],[17.09.2025]],0)</f>
        <v>0</v>
      </c>
      <c r="CX1094" s="161"/>
      <c r="CY1094" s="176">
        <f>IF(PMKAFAAPAYER[[#This Row],[ ]]="Payé",PMKAFAAPAYER[[#This Row],[24.09.2025]],0)</f>
        <v>0</v>
      </c>
      <c r="CZ1094" s="17">
        <f t="shared" ref="CZ1094:CZ1099" si="268">SUM(CR1094,CT1094,CV1094,CX1094)</f>
        <v>0</v>
      </c>
      <c r="DA1094" s="162"/>
      <c r="DB1094" s="166">
        <f>IF(PMKAFAAPAYER[[#This Row],[ ]]="Payé",PMKAFAAPAYER[[#This Row],[01.10.2025]],0)</f>
        <v>0</v>
      </c>
      <c r="DC1094" s="161"/>
      <c r="DD1094" s="166">
        <f>IF(PMKAFAAPAYER[[#This Row],[ ]]="Payé",PMKAFAAPAYER[[#This Row],[08.10.2025]],0)</f>
        <v>0</v>
      </c>
      <c r="DE1094" s="161"/>
      <c r="DF1094" s="166">
        <f>IF(PMKAFAAPAYER[[#This Row],[ ]]="Payé",PMKAFAAPAYER[[#This Row],[15.10.2025]],0)</f>
        <v>0</v>
      </c>
      <c r="DG1094" s="161"/>
      <c r="DH1094" s="166">
        <f>IF(PMKAFAAPAYER[[#This Row],[ ]]="Payé",PMKAFAAPAYER[[#This Row],[22.10.2025]],0)</f>
        <v>0</v>
      </c>
      <c r="DI1094" s="161"/>
      <c r="DJ1094" s="176">
        <f>IF(PMKAFAAPAYER[[#This Row],[ ]]="Payé",PMKAFAAPAYER[[#This Row],[29.10.2025]],0)</f>
        <v>0</v>
      </c>
      <c r="DK1094" s="18">
        <f t="shared" ref="DK1094:DK1099" si="269">SUM(DA1094,DC1094,DE1094,DG1094,DI1094)</f>
        <v>0</v>
      </c>
      <c r="DL1094" s="162"/>
      <c r="DM1094" s="166">
        <f>IF(PMKAFAAPAYER[[#This Row],[ ]]="Payé",PMKAFAAPAYER[[#This Row],[05.11.2025]],0)</f>
        <v>0</v>
      </c>
      <c r="DN1094" s="161"/>
      <c r="DO1094" s="166">
        <f>IF(PMKAFAAPAYER[[#This Row],[ ]]="Payé",PMKAFAAPAYER[[#This Row],[12.11.2025]],0)</f>
        <v>0</v>
      </c>
      <c r="DP1094" s="161"/>
      <c r="DQ1094" s="166">
        <f>IF(PMKAFAAPAYER[[#This Row],[ ]]="Payé",PMKAFAAPAYER[[#This Row],[19.11.2025]],0)</f>
        <v>0</v>
      </c>
      <c r="DR1094" s="161"/>
      <c r="DS1094" s="176">
        <f>IF(PMKAFAAPAYER[[#This Row],[ ]]="Payé",PMKAFAAPAYER[[#This Row],[26.11.2025]],0)</f>
        <v>0</v>
      </c>
      <c r="DT1094" s="17">
        <f t="shared" ref="DT1094:DT1099" si="270">SUM(DL1094,DN1094,DP1094,DR1094)</f>
        <v>0</v>
      </c>
      <c r="DU1094" s="162"/>
      <c r="DV1094" s="166">
        <f>IF(PMKAFAAPAYER[[#This Row],[ ]]="Payé",PMKAFAAPAYER[[#This Row],[03.12.2025]],0)</f>
        <v>0</v>
      </c>
      <c r="DW1094" s="161"/>
      <c r="DX1094" s="166">
        <f>IF(PMKAFAAPAYER[[#This Row],[ ]]="Payé",PMKAFAAPAYER[[#This Row],[10.12.2025]],0)</f>
        <v>0</v>
      </c>
      <c r="DY1094" s="161"/>
      <c r="DZ1094" s="166">
        <f>IF(PMKAFAAPAYER[[#This Row],[ ]]="Payé",PMKAFAAPAYER[[#This Row],[17.12.2025]],0)</f>
        <v>0</v>
      </c>
      <c r="EA1094" s="161"/>
      <c r="EB1094" s="166">
        <f>IF(PMKAFAAPAYER[[#This Row],[ ]]="Payé",PMKAFAAPAYER[[#This Row],[24.12.2025]],0)</f>
        <v>0</v>
      </c>
      <c r="EC1094" s="161"/>
      <c r="ED1094" s="176">
        <f>IF(PMKAFAAPAYER[[#This Row],[ ]]="Payé",PMKAFAAPAYER[[#This Row],[31.12.2025]],0)</f>
        <v>0</v>
      </c>
      <c r="EE1094" s="18">
        <f t="shared" ref="EE1094:EE1099" si="271">SUM(DU1094,DW1094,DY1094,EA1094,EC1094)</f>
        <v>0</v>
      </c>
      <c r="EF1094" s="11">
        <f t="shared" ref="EF1094:EF1098" si="272">SUM(AB1094,AK1094,AT1094,BE1094,BN1094,BW1094,CH1094,CQ1094,CZ1094,DK1094,DT1094,EE1094)</f>
        <v>0</v>
      </c>
      <c r="EG1094" s="16">
        <f>+PMKAFAAPAYER[[#This Row],[CHF]]-PMKAFAAPAYER[[#This Row],[T2025]]</f>
        <v>0</v>
      </c>
    </row>
    <row r="1095" spans="1:137" x14ac:dyDescent="0.3">
      <c r="A1095" s="9">
        <f t="shared" si="259"/>
        <v>1090</v>
      </c>
      <c r="B1095" s="250"/>
      <c r="C1095" s="251"/>
      <c r="D1095" s="252"/>
      <c r="E1095" s="253"/>
      <c r="F1095" s="265">
        <f t="shared" si="260"/>
        <v>0</v>
      </c>
      <c r="G1095" s="254"/>
      <c r="H1095" s="257"/>
      <c r="I1095" s="256"/>
      <c r="J1095" s="14"/>
      <c r="K1095" s="14"/>
      <c r="L1095" s="14"/>
      <c r="N1095" s="15"/>
      <c r="P1095" s="258"/>
      <c r="Q1095" s="259"/>
      <c r="R1095" s="260"/>
      <c r="S1095" s="166">
        <f>IF(PMKAFAAPAYER[[#This Row],[ ]]="Payé",PMKAFAAPAYER[[#This Row],[02.01.2025]],0)</f>
        <v>0</v>
      </c>
      <c r="T1095" s="234"/>
      <c r="U1095" s="166">
        <f>IF(PMKAFAAPAYER[[#This Row],[ ]]="Payé",PMKAFAAPAYER[[#This Row],[09.01.2025]],0)</f>
        <v>0</v>
      </c>
      <c r="V1095" s="234"/>
      <c r="W1095" s="166">
        <f>IF(PMKAFAAPAYER[[#This Row],[ ]]="Payé",PMKAFAAPAYER[[#This Row],[16.01.2025]],0)</f>
        <v>0</v>
      </c>
      <c r="X1095" s="234"/>
      <c r="Y1095" s="166">
        <f>IF(PMKAFAAPAYER[[#This Row],[ ]]="Payé",PMKAFAAPAYER[[#This Row],[23.01.2025]],0)</f>
        <v>0</v>
      </c>
      <c r="Z1095" s="234"/>
      <c r="AA1095" s="176">
        <f>IF(PMKAFAAPAYER[[#This Row],[ ]]="Payé",PMKAFAAPAYER[[#This Row],[30.01.2025]],0)</f>
        <v>0</v>
      </c>
      <c r="AB1095" s="32">
        <f t="shared" si="246"/>
        <v>0</v>
      </c>
      <c r="AC1095" s="234"/>
      <c r="AD1095" s="166">
        <f>IF(PMKAFAAPAYER[[#This Row],[ ]]="Payé",PMKAFAAPAYER[[#This Row],[06.02.2025]],0)</f>
        <v>0</v>
      </c>
      <c r="AE1095" s="234"/>
      <c r="AF1095" s="166">
        <f>IF(PMKAFAAPAYER[[#This Row],[ ]]="Payé",PMKAFAAPAYER[[#This Row],[13.02.2025]],0)</f>
        <v>0</v>
      </c>
      <c r="AG1095" s="234"/>
      <c r="AH1095" s="166">
        <f>IF(PMKAFAAPAYER[[#This Row],[ ]]="Payé",PMKAFAAPAYER[[#This Row],[20.02.2025]],0)</f>
        <v>0</v>
      </c>
      <c r="AI1095" s="234"/>
      <c r="AJ1095" s="176">
        <f>IF(PMKAFAAPAYER[[#This Row],[ ]]="Payé",PMKAFAAPAYER[[#This Row],[27.02.2025]],0)</f>
        <v>0</v>
      </c>
      <c r="AK1095" s="47">
        <f t="shared" si="261"/>
        <v>0</v>
      </c>
      <c r="AL1095" s="162"/>
      <c r="AM1095" s="166">
        <f>IF(PMKAFAAPAYER[[#This Row],[ ]]="Payé",PMKAFAAPAYER[[#This Row],[05.03.2025]],0)</f>
        <v>0</v>
      </c>
      <c r="AN1095" s="161"/>
      <c r="AO1095" s="166">
        <f>IF(PMKAFAAPAYER[[#This Row],[ ]]="Payé",PMKAFAAPAYER[[#This Row],[12.03.2025]],0)</f>
        <v>0</v>
      </c>
      <c r="AP1095" s="161"/>
      <c r="AQ1095" s="166">
        <f>IF(PMKAFAAPAYER[[#This Row],[ ]]="Payé",PMKAFAAPAYER[[#This Row],[19.03.2025]],0)</f>
        <v>0</v>
      </c>
      <c r="AR1095" s="161"/>
      <c r="AS1095" s="176">
        <f>IF(PMKAFAAPAYER[[#This Row],[ ]]="Payé",PMKAFAAPAYER[[#This Row],[26.03.2025]],0)</f>
        <v>0</v>
      </c>
      <c r="AT1095" s="17">
        <f t="shared" si="262"/>
        <v>0</v>
      </c>
      <c r="AU1095" s="162"/>
      <c r="AV1095" s="166">
        <f>IF(PMKAFAAPAYER[[#This Row],[ ]]="Payé",PMKAFAAPAYER[[#This Row],[02.04.2025]],0)</f>
        <v>0</v>
      </c>
      <c r="AW1095" s="161"/>
      <c r="AX1095" s="166">
        <f>IF(PMKAFAAPAYER[[#This Row],[ ]]="Payé",PMKAFAAPAYER[[#This Row],[09.04.2025]],0)</f>
        <v>0</v>
      </c>
      <c r="AY1095" s="161"/>
      <c r="AZ1095" s="166">
        <f>IF(PMKAFAAPAYER[[#This Row],[ ]]="Payé",PMKAFAAPAYER[[#This Row],[16.04.2025]],0)</f>
        <v>0</v>
      </c>
      <c r="BA1095" s="161"/>
      <c r="BB1095" s="166">
        <f>IF(PMKAFAAPAYER[[#This Row],[ ]]="Payé",PMKAFAAPAYER[[#This Row],[23.04.2025]],0)</f>
        <v>0</v>
      </c>
      <c r="BC1095" s="161"/>
      <c r="BD1095" s="176">
        <f>IF(PMKAFAAPAYER[[#This Row],[ ]]="Payé",PMKAFAAPAYER[[#This Row],[30.04.2025]],0)</f>
        <v>0</v>
      </c>
      <c r="BE1095" s="18">
        <f t="shared" si="263"/>
        <v>0</v>
      </c>
      <c r="BF1095" s="162"/>
      <c r="BG1095" s="166">
        <f>IF(PMKAFAAPAYER[[#This Row],[ ]]="Payé",PMKAFAAPAYER[[#This Row],[07.05.2025]],0)</f>
        <v>0</v>
      </c>
      <c r="BH1095" s="161"/>
      <c r="BI1095" s="166">
        <f>IF(PMKAFAAPAYER[[#This Row],[ ]]="Payé",PMKAFAAPAYER[[#This Row],[14.05.2025]],0)</f>
        <v>0</v>
      </c>
      <c r="BJ1095" s="161"/>
      <c r="BK1095" s="166">
        <f>IF(PMKAFAAPAYER[[#This Row],[ ]]="Payé",PMKAFAAPAYER[[#This Row],[21.05.2025]],0)</f>
        <v>0</v>
      </c>
      <c r="BL1095" s="161"/>
      <c r="BM1095" s="176">
        <f>IF(PMKAFAAPAYER[[#This Row],[ ]]="Payé",PMKAFAAPAYER[[#This Row],[28.05.2025]],0)</f>
        <v>0</v>
      </c>
      <c r="BN1095" s="17">
        <f t="shared" si="264"/>
        <v>0</v>
      </c>
      <c r="BO1095" s="162"/>
      <c r="BP1095" s="166">
        <f>IF(PMKAFAAPAYER[[#This Row],[ ]]="Payé",PMKAFAAPAYER[[#This Row],[04.06.2025]],0)</f>
        <v>0</v>
      </c>
      <c r="BQ1095" s="161"/>
      <c r="BR1095" s="166">
        <f>IF(PMKAFAAPAYER[[#This Row],[ ]]="Payé",PMKAFAAPAYER[[#This Row],[11.06.2025]],0)</f>
        <v>0</v>
      </c>
      <c r="BS1095" s="161"/>
      <c r="BT1095" s="166">
        <f>IF(PMKAFAAPAYER[[#This Row],[ ]]="Payé",PMKAFAAPAYER[[#This Row],[18.06.2025]],0)</f>
        <v>0</v>
      </c>
      <c r="BU1095" s="161"/>
      <c r="BV1095" s="176">
        <f>IF(PMKAFAAPAYER[[#This Row],[ ]]="Payé",PMKAFAAPAYER[[#This Row],[25.06.2025]],0)</f>
        <v>0</v>
      </c>
      <c r="BW1095" s="18">
        <f t="shared" si="265"/>
        <v>0</v>
      </c>
      <c r="BX1095" s="162"/>
      <c r="BY1095" s="166">
        <f>IF(PMKAFAAPAYER[[#This Row],[ ]]="Payé",PMKAFAAPAYER[[#This Row],[02.07.2025]],0)</f>
        <v>0</v>
      </c>
      <c r="BZ1095" s="161"/>
      <c r="CA1095" s="166">
        <f>IF(PMKAFAAPAYER[[#This Row],[ ]]="Payé",PMKAFAAPAYER[[#This Row],[09.07.2025]],0)</f>
        <v>0</v>
      </c>
      <c r="CB1095" s="161"/>
      <c r="CC1095" s="166">
        <f>IF(PMKAFAAPAYER[[#This Row],[ ]]="Payé",PMKAFAAPAYER[[#This Row],[16.07.2025]],0)</f>
        <v>0</v>
      </c>
      <c r="CD1095" s="161"/>
      <c r="CE1095" s="166">
        <f>IF(PMKAFAAPAYER[[#This Row],[ ]]="Payé",PMKAFAAPAYER[[#This Row],[23.07.2025]],0)</f>
        <v>0</v>
      </c>
      <c r="CF1095" s="161"/>
      <c r="CG1095" s="176">
        <f>IF(PMKAFAAPAYER[[#This Row],[ ]]="Payé",PMKAFAAPAYER[[#This Row],[30.07.2025]],0)</f>
        <v>0</v>
      </c>
      <c r="CH1095" s="17">
        <f t="shared" si="266"/>
        <v>0</v>
      </c>
      <c r="CI1095" s="162"/>
      <c r="CJ1095" s="166">
        <f>IF(PMKAFAAPAYER[[#This Row],[ ]]="Payé",PMKAFAAPAYER[[#This Row],[06.08.2025]],0)</f>
        <v>0</v>
      </c>
      <c r="CK1095" s="161"/>
      <c r="CL1095" s="166">
        <f>IF(PMKAFAAPAYER[[#This Row],[ ]]="Payé",PMKAFAAPAYER[[#This Row],[13.08.2025]],0)</f>
        <v>0</v>
      </c>
      <c r="CM1095" s="161"/>
      <c r="CN1095" s="166">
        <f>IF(PMKAFAAPAYER[[#This Row],[ ]]="Payé",PMKAFAAPAYER[[#This Row],[20.08.2025]],0)</f>
        <v>0</v>
      </c>
      <c r="CO1095" s="161"/>
      <c r="CP1095" s="176">
        <f>IF(PMKAFAAPAYER[[#This Row],[ ]]="Payé",PMKAFAAPAYER[[#This Row],[27.08.2025]],0)</f>
        <v>0</v>
      </c>
      <c r="CQ1095" s="18">
        <f t="shared" si="267"/>
        <v>0</v>
      </c>
      <c r="CR1095" s="162"/>
      <c r="CS1095" s="166">
        <f>IF(PMKAFAAPAYER[[#This Row],[ ]]="Payé",PMKAFAAPAYER[[#This Row],[03.09.2025]],0)</f>
        <v>0</v>
      </c>
      <c r="CT1095" s="161"/>
      <c r="CU1095" s="166">
        <f>IF(PMKAFAAPAYER[[#This Row],[ ]]="Payé",PMKAFAAPAYER[[#This Row],[10.09.2025]],0)</f>
        <v>0</v>
      </c>
      <c r="CV1095" s="161"/>
      <c r="CW1095" s="166">
        <f>IF(PMKAFAAPAYER[[#This Row],[ ]]="Payé",PMKAFAAPAYER[[#This Row],[17.09.2025]],0)</f>
        <v>0</v>
      </c>
      <c r="CX1095" s="161"/>
      <c r="CY1095" s="176">
        <f>IF(PMKAFAAPAYER[[#This Row],[ ]]="Payé",PMKAFAAPAYER[[#This Row],[24.09.2025]],0)</f>
        <v>0</v>
      </c>
      <c r="CZ1095" s="17">
        <f t="shared" si="268"/>
        <v>0</v>
      </c>
      <c r="DA1095" s="162"/>
      <c r="DB1095" s="166">
        <f>IF(PMKAFAAPAYER[[#This Row],[ ]]="Payé",PMKAFAAPAYER[[#This Row],[01.10.2025]],0)</f>
        <v>0</v>
      </c>
      <c r="DC1095" s="161"/>
      <c r="DD1095" s="166">
        <f>IF(PMKAFAAPAYER[[#This Row],[ ]]="Payé",PMKAFAAPAYER[[#This Row],[08.10.2025]],0)</f>
        <v>0</v>
      </c>
      <c r="DE1095" s="161"/>
      <c r="DF1095" s="166">
        <f>IF(PMKAFAAPAYER[[#This Row],[ ]]="Payé",PMKAFAAPAYER[[#This Row],[15.10.2025]],0)</f>
        <v>0</v>
      </c>
      <c r="DG1095" s="161"/>
      <c r="DH1095" s="166">
        <f>IF(PMKAFAAPAYER[[#This Row],[ ]]="Payé",PMKAFAAPAYER[[#This Row],[22.10.2025]],0)</f>
        <v>0</v>
      </c>
      <c r="DI1095" s="161"/>
      <c r="DJ1095" s="176">
        <f>IF(PMKAFAAPAYER[[#This Row],[ ]]="Payé",PMKAFAAPAYER[[#This Row],[29.10.2025]],0)</f>
        <v>0</v>
      </c>
      <c r="DK1095" s="18">
        <f t="shared" si="269"/>
        <v>0</v>
      </c>
      <c r="DL1095" s="162"/>
      <c r="DM1095" s="166">
        <f>IF(PMKAFAAPAYER[[#This Row],[ ]]="Payé",PMKAFAAPAYER[[#This Row],[05.11.2025]],0)</f>
        <v>0</v>
      </c>
      <c r="DN1095" s="161"/>
      <c r="DO1095" s="166">
        <f>IF(PMKAFAAPAYER[[#This Row],[ ]]="Payé",PMKAFAAPAYER[[#This Row],[12.11.2025]],0)</f>
        <v>0</v>
      </c>
      <c r="DP1095" s="161"/>
      <c r="DQ1095" s="166">
        <f>IF(PMKAFAAPAYER[[#This Row],[ ]]="Payé",PMKAFAAPAYER[[#This Row],[19.11.2025]],0)</f>
        <v>0</v>
      </c>
      <c r="DR1095" s="161"/>
      <c r="DS1095" s="176">
        <f>IF(PMKAFAAPAYER[[#This Row],[ ]]="Payé",PMKAFAAPAYER[[#This Row],[26.11.2025]],0)</f>
        <v>0</v>
      </c>
      <c r="DT1095" s="17">
        <f t="shared" si="270"/>
        <v>0</v>
      </c>
      <c r="DU1095" s="162"/>
      <c r="DV1095" s="166">
        <f>IF(PMKAFAAPAYER[[#This Row],[ ]]="Payé",PMKAFAAPAYER[[#This Row],[03.12.2025]],0)</f>
        <v>0</v>
      </c>
      <c r="DW1095" s="161"/>
      <c r="DX1095" s="166">
        <f>IF(PMKAFAAPAYER[[#This Row],[ ]]="Payé",PMKAFAAPAYER[[#This Row],[10.12.2025]],0)</f>
        <v>0</v>
      </c>
      <c r="DY1095" s="161"/>
      <c r="DZ1095" s="166">
        <f>IF(PMKAFAAPAYER[[#This Row],[ ]]="Payé",PMKAFAAPAYER[[#This Row],[17.12.2025]],0)</f>
        <v>0</v>
      </c>
      <c r="EA1095" s="161"/>
      <c r="EB1095" s="166">
        <f>IF(PMKAFAAPAYER[[#This Row],[ ]]="Payé",PMKAFAAPAYER[[#This Row],[24.12.2025]],0)</f>
        <v>0</v>
      </c>
      <c r="EC1095" s="161"/>
      <c r="ED1095" s="176">
        <f>IF(PMKAFAAPAYER[[#This Row],[ ]]="Payé",PMKAFAAPAYER[[#This Row],[31.12.2025]],0)</f>
        <v>0</v>
      </c>
      <c r="EE1095" s="18">
        <f t="shared" si="271"/>
        <v>0</v>
      </c>
      <c r="EF1095" s="11">
        <f t="shared" si="272"/>
        <v>0</v>
      </c>
      <c r="EG1095" s="16">
        <f>+PMKAFAAPAYER[[#This Row],[CHF]]-PMKAFAAPAYER[[#This Row],[T2025]]</f>
        <v>0</v>
      </c>
    </row>
    <row r="1096" spans="1:137" x14ac:dyDescent="0.3">
      <c r="A1096" s="9">
        <f t="shared" si="259"/>
        <v>1091</v>
      </c>
      <c r="B1096" s="250"/>
      <c r="C1096" s="251"/>
      <c r="D1096" s="252"/>
      <c r="E1096" s="253"/>
      <c r="F1096" s="265">
        <f t="shared" si="260"/>
        <v>0</v>
      </c>
      <c r="G1096" s="254"/>
      <c r="H1096" s="257"/>
      <c r="I1096" s="256"/>
      <c r="J1096" s="14"/>
      <c r="K1096" s="14"/>
      <c r="L1096" s="14"/>
      <c r="N1096" s="15"/>
      <c r="P1096" s="258"/>
      <c r="Q1096" s="259"/>
      <c r="R1096" s="260"/>
      <c r="S1096" s="166">
        <f>IF(PMKAFAAPAYER[[#This Row],[ ]]="Payé",PMKAFAAPAYER[[#This Row],[02.01.2025]],0)</f>
        <v>0</v>
      </c>
      <c r="T1096" s="234"/>
      <c r="U1096" s="166">
        <f>IF(PMKAFAAPAYER[[#This Row],[ ]]="Payé",PMKAFAAPAYER[[#This Row],[09.01.2025]],0)</f>
        <v>0</v>
      </c>
      <c r="V1096" s="234"/>
      <c r="W1096" s="166">
        <f>IF(PMKAFAAPAYER[[#This Row],[ ]]="Payé",PMKAFAAPAYER[[#This Row],[16.01.2025]],0)</f>
        <v>0</v>
      </c>
      <c r="X1096" s="234"/>
      <c r="Y1096" s="166">
        <f>IF(PMKAFAAPAYER[[#This Row],[ ]]="Payé",PMKAFAAPAYER[[#This Row],[23.01.2025]],0)</f>
        <v>0</v>
      </c>
      <c r="Z1096" s="234"/>
      <c r="AA1096" s="176">
        <f>IF(PMKAFAAPAYER[[#This Row],[ ]]="Payé",PMKAFAAPAYER[[#This Row],[30.01.2025]],0)</f>
        <v>0</v>
      </c>
      <c r="AB1096" s="32">
        <f t="shared" si="246"/>
        <v>0</v>
      </c>
      <c r="AC1096" s="234"/>
      <c r="AD1096" s="166">
        <f>IF(PMKAFAAPAYER[[#This Row],[ ]]="Payé",PMKAFAAPAYER[[#This Row],[06.02.2025]],0)</f>
        <v>0</v>
      </c>
      <c r="AE1096" s="234"/>
      <c r="AF1096" s="166">
        <f>IF(PMKAFAAPAYER[[#This Row],[ ]]="Payé",PMKAFAAPAYER[[#This Row],[13.02.2025]],0)</f>
        <v>0</v>
      </c>
      <c r="AG1096" s="234"/>
      <c r="AH1096" s="166">
        <f>IF(PMKAFAAPAYER[[#This Row],[ ]]="Payé",PMKAFAAPAYER[[#This Row],[20.02.2025]],0)</f>
        <v>0</v>
      </c>
      <c r="AI1096" s="234"/>
      <c r="AJ1096" s="176">
        <f>IF(PMKAFAAPAYER[[#This Row],[ ]]="Payé",PMKAFAAPAYER[[#This Row],[27.02.2025]],0)</f>
        <v>0</v>
      </c>
      <c r="AK1096" s="47">
        <f t="shared" si="261"/>
        <v>0</v>
      </c>
      <c r="AL1096" s="162"/>
      <c r="AM1096" s="166">
        <f>IF(PMKAFAAPAYER[[#This Row],[ ]]="Payé",PMKAFAAPAYER[[#This Row],[05.03.2025]],0)</f>
        <v>0</v>
      </c>
      <c r="AN1096" s="161"/>
      <c r="AO1096" s="166">
        <f>IF(PMKAFAAPAYER[[#This Row],[ ]]="Payé",PMKAFAAPAYER[[#This Row],[12.03.2025]],0)</f>
        <v>0</v>
      </c>
      <c r="AP1096" s="161"/>
      <c r="AQ1096" s="166">
        <f>IF(PMKAFAAPAYER[[#This Row],[ ]]="Payé",PMKAFAAPAYER[[#This Row],[19.03.2025]],0)</f>
        <v>0</v>
      </c>
      <c r="AR1096" s="161"/>
      <c r="AS1096" s="176">
        <f>IF(PMKAFAAPAYER[[#This Row],[ ]]="Payé",PMKAFAAPAYER[[#This Row],[26.03.2025]],0)</f>
        <v>0</v>
      </c>
      <c r="AT1096" s="17">
        <f t="shared" si="262"/>
        <v>0</v>
      </c>
      <c r="AU1096" s="162"/>
      <c r="AV1096" s="166">
        <f>IF(PMKAFAAPAYER[[#This Row],[ ]]="Payé",PMKAFAAPAYER[[#This Row],[02.04.2025]],0)</f>
        <v>0</v>
      </c>
      <c r="AW1096" s="161"/>
      <c r="AX1096" s="166">
        <f>IF(PMKAFAAPAYER[[#This Row],[ ]]="Payé",PMKAFAAPAYER[[#This Row],[09.04.2025]],0)</f>
        <v>0</v>
      </c>
      <c r="AY1096" s="161"/>
      <c r="AZ1096" s="166">
        <f>IF(PMKAFAAPAYER[[#This Row],[ ]]="Payé",PMKAFAAPAYER[[#This Row],[16.04.2025]],0)</f>
        <v>0</v>
      </c>
      <c r="BA1096" s="161"/>
      <c r="BB1096" s="166">
        <f>IF(PMKAFAAPAYER[[#This Row],[ ]]="Payé",PMKAFAAPAYER[[#This Row],[23.04.2025]],0)</f>
        <v>0</v>
      </c>
      <c r="BC1096" s="161"/>
      <c r="BD1096" s="176">
        <f>IF(PMKAFAAPAYER[[#This Row],[ ]]="Payé",PMKAFAAPAYER[[#This Row],[30.04.2025]],0)</f>
        <v>0</v>
      </c>
      <c r="BE1096" s="18">
        <f t="shared" si="263"/>
        <v>0</v>
      </c>
      <c r="BF1096" s="162"/>
      <c r="BG1096" s="166">
        <f>IF(PMKAFAAPAYER[[#This Row],[ ]]="Payé",PMKAFAAPAYER[[#This Row],[07.05.2025]],0)</f>
        <v>0</v>
      </c>
      <c r="BH1096" s="161"/>
      <c r="BI1096" s="166">
        <f>IF(PMKAFAAPAYER[[#This Row],[ ]]="Payé",PMKAFAAPAYER[[#This Row],[14.05.2025]],0)</f>
        <v>0</v>
      </c>
      <c r="BJ1096" s="161"/>
      <c r="BK1096" s="166">
        <f>IF(PMKAFAAPAYER[[#This Row],[ ]]="Payé",PMKAFAAPAYER[[#This Row],[21.05.2025]],0)</f>
        <v>0</v>
      </c>
      <c r="BL1096" s="161"/>
      <c r="BM1096" s="176">
        <f>IF(PMKAFAAPAYER[[#This Row],[ ]]="Payé",PMKAFAAPAYER[[#This Row],[28.05.2025]],0)</f>
        <v>0</v>
      </c>
      <c r="BN1096" s="17">
        <f t="shared" si="264"/>
        <v>0</v>
      </c>
      <c r="BO1096" s="162"/>
      <c r="BP1096" s="166">
        <f>IF(PMKAFAAPAYER[[#This Row],[ ]]="Payé",PMKAFAAPAYER[[#This Row],[04.06.2025]],0)</f>
        <v>0</v>
      </c>
      <c r="BQ1096" s="161"/>
      <c r="BR1096" s="166">
        <f>IF(PMKAFAAPAYER[[#This Row],[ ]]="Payé",PMKAFAAPAYER[[#This Row],[11.06.2025]],0)</f>
        <v>0</v>
      </c>
      <c r="BS1096" s="161"/>
      <c r="BT1096" s="166">
        <f>IF(PMKAFAAPAYER[[#This Row],[ ]]="Payé",PMKAFAAPAYER[[#This Row],[18.06.2025]],0)</f>
        <v>0</v>
      </c>
      <c r="BU1096" s="161"/>
      <c r="BV1096" s="176">
        <f>IF(PMKAFAAPAYER[[#This Row],[ ]]="Payé",PMKAFAAPAYER[[#This Row],[25.06.2025]],0)</f>
        <v>0</v>
      </c>
      <c r="BW1096" s="18">
        <f t="shared" si="265"/>
        <v>0</v>
      </c>
      <c r="BX1096" s="162"/>
      <c r="BY1096" s="166">
        <f>IF(PMKAFAAPAYER[[#This Row],[ ]]="Payé",PMKAFAAPAYER[[#This Row],[02.07.2025]],0)</f>
        <v>0</v>
      </c>
      <c r="BZ1096" s="161"/>
      <c r="CA1096" s="166">
        <f>IF(PMKAFAAPAYER[[#This Row],[ ]]="Payé",PMKAFAAPAYER[[#This Row],[09.07.2025]],0)</f>
        <v>0</v>
      </c>
      <c r="CB1096" s="161"/>
      <c r="CC1096" s="166">
        <f>IF(PMKAFAAPAYER[[#This Row],[ ]]="Payé",PMKAFAAPAYER[[#This Row],[16.07.2025]],0)</f>
        <v>0</v>
      </c>
      <c r="CD1096" s="161"/>
      <c r="CE1096" s="166">
        <f>IF(PMKAFAAPAYER[[#This Row],[ ]]="Payé",PMKAFAAPAYER[[#This Row],[23.07.2025]],0)</f>
        <v>0</v>
      </c>
      <c r="CF1096" s="161"/>
      <c r="CG1096" s="176">
        <f>IF(PMKAFAAPAYER[[#This Row],[ ]]="Payé",PMKAFAAPAYER[[#This Row],[30.07.2025]],0)</f>
        <v>0</v>
      </c>
      <c r="CH1096" s="17">
        <f t="shared" si="266"/>
        <v>0</v>
      </c>
      <c r="CI1096" s="162"/>
      <c r="CJ1096" s="166">
        <f>IF(PMKAFAAPAYER[[#This Row],[ ]]="Payé",PMKAFAAPAYER[[#This Row],[06.08.2025]],0)</f>
        <v>0</v>
      </c>
      <c r="CK1096" s="161"/>
      <c r="CL1096" s="166">
        <f>IF(PMKAFAAPAYER[[#This Row],[ ]]="Payé",PMKAFAAPAYER[[#This Row],[13.08.2025]],0)</f>
        <v>0</v>
      </c>
      <c r="CM1096" s="161"/>
      <c r="CN1096" s="166">
        <f>IF(PMKAFAAPAYER[[#This Row],[ ]]="Payé",PMKAFAAPAYER[[#This Row],[20.08.2025]],0)</f>
        <v>0</v>
      </c>
      <c r="CO1096" s="161"/>
      <c r="CP1096" s="176">
        <f>IF(PMKAFAAPAYER[[#This Row],[ ]]="Payé",PMKAFAAPAYER[[#This Row],[27.08.2025]],0)</f>
        <v>0</v>
      </c>
      <c r="CQ1096" s="18">
        <f t="shared" si="267"/>
        <v>0</v>
      </c>
      <c r="CR1096" s="162"/>
      <c r="CS1096" s="166">
        <f>IF(PMKAFAAPAYER[[#This Row],[ ]]="Payé",PMKAFAAPAYER[[#This Row],[03.09.2025]],0)</f>
        <v>0</v>
      </c>
      <c r="CT1096" s="161"/>
      <c r="CU1096" s="166">
        <f>IF(PMKAFAAPAYER[[#This Row],[ ]]="Payé",PMKAFAAPAYER[[#This Row],[10.09.2025]],0)</f>
        <v>0</v>
      </c>
      <c r="CV1096" s="161"/>
      <c r="CW1096" s="166">
        <f>IF(PMKAFAAPAYER[[#This Row],[ ]]="Payé",PMKAFAAPAYER[[#This Row],[17.09.2025]],0)</f>
        <v>0</v>
      </c>
      <c r="CX1096" s="161"/>
      <c r="CY1096" s="176">
        <f>IF(PMKAFAAPAYER[[#This Row],[ ]]="Payé",PMKAFAAPAYER[[#This Row],[24.09.2025]],0)</f>
        <v>0</v>
      </c>
      <c r="CZ1096" s="17">
        <f t="shared" si="268"/>
        <v>0</v>
      </c>
      <c r="DA1096" s="162"/>
      <c r="DB1096" s="166">
        <f>IF(PMKAFAAPAYER[[#This Row],[ ]]="Payé",PMKAFAAPAYER[[#This Row],[01.10.2025]],0)</f>
        <v>0</v>
      </c>
      <c r="DC1096" s="161"/>
      <c r="DD1096" s="166">
        <f>IF(PMKAFAAPAYER[[#This Row],[ ]]="Payé",PMKAFAAPAYER[[#This Row],[08.10.2025]],0)</f>
        <v>0</v>
      </c>
      <c r="DE1096" s="161"/>
      <c r="DF1096" s="166">
        <f>IF(PMKAFAAPAYER[[#This Row],[ ]]="Payé",PMKAFAAPAYER[[#This Row],[15.10.2025]],0)</f>
        <v>0</v>
      </c>
      <c r="DG1096" s="161"/>
      <c r="DH1096" s="166">
        <f>IF(PMKAFAAPAYER[[#This Row],[ ]]="Payé",PMKAFAAPAYER[[#This Row],[22.10.2025]],0)</f>
        <v>0</v>
      </c>
      <c r="DI1096" s="161"/>
      <c r="DJ1096" s="176">
        <f>IF(PMKAFAAPAYER[[#This Row],[ ]]="Payé",PMKAFAAPAYER[[#This Row],[29.10.2025]],0)</f>
        <v>0</v>
      </c>
      <c r="DK1096" s="18">
        <f t="shared" si="269"/>
        <v>0</v>
      </c>
      <c r="DL1096" s="162"/>
      <c r="DM1096" s="166">
        <f>IF(PMKAFAAPAYER[[#This Row],[ ]]="Payé",PMKAFAAPAYER[[#This Row],[05.11.2025]],0)</f>
        <v>0</v>
      </c>
      <c r="DN1096" s="161"/>
      <c r="DO1096" s="166">
        <f>IF(PMKAFAAPAYER[[#This Row],[ ]]="Payé",PMKAFAAPAYER[[#This Row],[12.11.2025]],0)</f>
        <v>0</v>
      </c>
      <c r="DP1096" s="161"/>
      <c r="DQ1096" s="166">
        <f>IF(PMKAFAAPAYER[[#This Row],[ ]]="Payé",PMKAFAAPAYER[[#This Row],[19.11.2025]],0)</f>
        <v>0</v>
      </c>
      <c r="DR1096" s="161"/>
      <c r="DS1096" s="176">
        <f>IF(PMKAFAAPAYER[[#This Row],[ ]]="Payé",PMKAFAAPAYER[[#This Row],[26.11.2025]],0)</f>
        <v>0</v>
      </c>
      <c r="DT1096" s="17">
        <f t="shared" si="270"/>
        <v>0</v>
      </c>
      <c r="DU1096" s="162"/>
      <c r="DV1096" s="166">
        <f>IF(PMKAFAAPAYER[[#This Row],[ ]]="Payé",PMKAFAAPAYER[[#This Row],[03.12.2025]],0)</f>
        <v>0</v>
      </c>
      <c r="DW1096" s="161"/>
      <c r="DX1096" s="166">
        <f>IF(PMKAFAAPAYER[[#This Row],[ ]]="Payé",PMKAFAAPAYER[[#This Row],[10.12.2025]],0)</f>
        <v>0</v>
      </c>
      <c r="DY1096" s="161"/>
      <c r="DZ1096" s="166">
        <f>IF(PMKAFAAPAYER[[#This Row],[ ]]="Payé",PMKAFAAPAYER[[#This Row],[17.12.2025]],0)</f>
        <v>0</v>
      </c>
      <c r="EA1096" s="161"/>
      <c r="EB1096" s="166">
        <f>IF(PMKAFAAPAYER[[#This Row],[ ]]="Payé",PMKAFAAPAYER[[#This Row],[24.12.2025]],0)</f>
        <v>0</v>
      </c>
      <c r="EC1096" s="161"/>
      <c r="ED1096" s="176">
        <f>IF(PMKAFAAPAYER[[#This Row],[ ]]="Payé",PMKAFAAPAYER[[#This Row],[31.12.2025]],0)</f>
        <v>0</v>
      </c>
      <c r="EE1096" s="18">
        <f t="shared" si="271"/>
        <v>0</v>
      </c>
      <c r="EF1096" s="11">
        <f t="shared" si="272"/>
        <v>0</v>
      </c>
      <c r="EG1096" s="16">
        <f>+PMKAFAAPAYER[[#This Row],[CHF]]-PMKAFAAPAYER[[#This Row],[T2025]]</f>
        <v>0</v>
      </c>
    </row>
    <row r="1097" spans="1:137" x14ac:dyDescent="0.3">
      <c r="A1097" s="9">
        <f t="shared" si="259"/>
        <v>1092</v>
      </c>
      <c r="B1097" s="250"/>
      <c r="C1097" s="251"/>
      <c r="D1097" s="252"/>
      <c r="E1097" s="253"/>
      <c r="F1097" s="265">
        <f t="shared" si="260"/>
        <v>0</v>
      </c>
      <c r="G1097" s="254"/>
      <c r="H1097" s="257"/>
      <c r="I1097" s="256"/>
      <c r="J1097" s="14"/>
      <c r="K1097" s="14"/>
      <c r="L1097" s="14"/>
      <c r="N1097" s="15"/>
      <c r="P1097" s="258"/>
      <c r="Q1097" s="259"/>
      <c r="R1097" s="260"/>
      <c r="S1097" s="166">
        <f>IF(PMKAFAAPAYER[[#This Row],[ ]]="Payé",PMKAFAAPAYER[[#This Row],[02.01.2025]],0)</f>
        <v>0</v>
      </c>
      <c r="T1097" s="234"/>
      <c r="U1097" s="166">
        <f>IF(PMKAFAAPAYER[[#This Row],[ ]]="Payé",PMKAFAAPAYER[[#This Row],[09.01.2025]],0)</f>
        <v>0</v>
      </c>
      <c r="V1097" s="234"/>
      <c r="W1097" s="166">
        <f>IF(PMKAFAAPAYER[[#This Row],[ ]]="Payé",PMKAFAAPAYER[[#This Row],[16.01.2025]],0)</f>
        <v>0</v>
      </c>
      <c r="X1097" s="234"/>
      <c r="Y1097" s="166">
        <f>IF(PMKAFAAPAYER[[#This Row],[ ]]="Payé",PMKAFAAPAYER[[#This Row],[23.01.2025]],0)</f>
        <v>0</v>
      </c>
      <c r="Z1097" s="234"/>
      <c r="AA1097" s="176">
        <f>IF(PMKAFAAPAYER[[#This Row],[ ]]="Payé",PMKAFAAPAYER[[#This Row],[30.01.2025]],0)</f>
        <v>0</v>
      </c>
      <c r="AB1097" s="32">
        <f t="shared" si="246"/>
        <v>0</v>
      </c>
      <c r="AC1097" s="234"/>
      <c r="AD1097" s="166">
        <f>IF(PMKAFAAPAYER[[#This Row],[ ]]="Payé",PMKAFAAPAYER[[#This Row],[06.02.2025]],0)</f>
        <v>0</v>
      </c>
      <c r="AE1097" s="234"/>
      <c r="AF1097" s="166">
        <f>IF(PMKAFAAPAYER[[#This Row],[ ]]="Payé",PMKAFAAPAYER[[#This Row],[13.02.2025]],0)</f>
        <v>0</v>
      </c>
      <c r="AG1097" s="234"/>
      <c r="AH1097" s="166">
        <f>IF(PMKAFAAPAYER[[#This Row],[ ]]="Payé",PMKAFAAPAYER[[#This Row],[20.02.2025]],0)</f>
        <v>0</v>
      </c>
      <c r="AI1097" s="234"/>
      <c r="AJ1097" s="176">
        <f>IF(PMKAFAAPAYER[[#This Row],[ ]]="Payé",PMKAFAAPAYER[[#This Row],[27.02.2025]],0)</f>
        <v>0</v>
      </c>
      <c r="AK1097" s="47">
        <f t="shared" si="261"/>
        <v>0</v>
      </c>
      <c r="AL1097" s="162"/>
      <c r="AM1097" s="166">
        <f>IF(PMKAFAAPAYER[[#This Row],[ ]]="Payé",PMKAFAAPAYER[[#This Row],[05.03.2025]],0)</f>
        <v>0</v>
      </c>
      <c r="AN1097" s="161"/>
      <c r="AO1097" s="166">
        <f>IF(PMKAFAAPAYER[[#This Row],[ ]]="Payé",PMKAFAAPAYER[[#This Row],[12.03.2025]],0)</f>
        <v>0</v>
      </c>
      <c r="AP1097" s="161"/>
      <c r="AQ1097" s="166">
        <f>IF(PMKAFAAPAYER[[#This Row],[ ]]="Payé",PMKAFAAPAYER[[#This Row],[19.03.2025]],0)</f>
        <v>0</v>
      </c>
      <c r="AR1097" s="161"/>
      <c r="AS1097" s="176">
        <f>IF(PMKAFAAPAYER[[#This Row],[ ]]="Payé",PMKAFAAPAYER[[#This Row],[26.03.2025]],0)</f>
        <v>0</v>
      </c>
      <c r="AT1097" s="17">
        <f t="shared" si="262"/>
        <v>0</v>
      </c>
      <c r="AU1097" s="162"/>
      <c r="AV1097" s="166">
        <f>IF(PMKAFAAPAYER[[#This Row],[ ]]="Payé",PMKAFAAPAYER[[#This Row],[02.04.2025]],0)</f>
        <v>0</v>
      </c>
      <c r="AW1097" s="161"/>
      <c r="AX1097" s="166">
        <f>IF(PMKAFAAPAYER[[#This Row],[ ]]="Payé",PMKAFAAPAYER[[#This Row],[09.04.2025]],0)</f>
        <v>0</v>
      </c>
      <c r="AY1097" s="161"/>
      <c r="AZ1097" s="166">
        <f>IF(PMKAFAAPAYER[[#This Row],[ ]]="Payé",PMKAFAAPAYER[[#This Row],[16.04.2025]],0)</f>
        <v>0</v>
      </c>
      <c r="BA1097" s="161"/>
      <c r="BB1097" s="166">
        <f>IF(PMKAFAAPAYER[[#This Row],[ ]]="Payé",PMKAFAAPAYER[[#This Row],[23.04.2025]],0)</f>
        <v>0</v>
      </c>
      <c r="BC1097" s="161"/>
      <c r="BD1097" s="176">
        <f>IF(PMKAFAAPAYER[[#This Row],[ ]]="Payé",PMKAFAAPAYER[[#This Row],[30.04.2025]],0)</f>
        <v>0</v>
      </c>
      <c r="BE1097" s="18">
        <f t="shared" si="263"/>
        <v>0</v>
      </c>
      <c r="BF1097" s="162"/>
      <c r="BG1097" s="166">
        <f>IF(PMKAFAAPAYER[[#This Row],[ ]]="Payé",PMKAFAAPAYER[[#This Row],[07.05.2025]],0)</f>
        <v>0</v>
      </c>
      <c r="BH1097" s="161"/>
      <c r="BI1097" s="166">
        <f>IF(PMKAFAAPAYER[[#This Row],[ ]]="Payé",PMKAFAAPAYER[[#This Row],[14.05.2025]],0)</f>
        <v>0</v>
      </c>
      <c r="BJ1097" s="161"/>
      <c r="BK1097" s="166">
        <f>IF(PMKAFAAPAYER[[#This Row],[ ]]="Payé",PMKAFAAPAYER[[#This Row],[21.05.2025]],0)</f>
        <v>0</v>
      </c>
      <c r="BL1097" s="161"/>
      <c r="BM1097" s="176">
        <f>IF(PMKAFAAPAYER[[#This Row],[ ]]="Payé",PMKAFAAPAYER[[#This Row],[28.05.2025]],0)</f>
        <v>0</v>
      </c>
      <c r="BN1097" s="17">
        <f t="shared" si="264"/>
        <v>0</v>
      </c>
      <c r="BO1097" s="162"/>
      <c r="BP1097" s="166">
        <f>IF(PMKAFAAPAYER[[#This Row],[ ]]="Payé",PMKAFAAPAYER[[#This Row],[04.06.2025]],0)</f>
        <v>0</v>
      </c>
      <c r="BQ1097" s="161"/>
      <c r="BR1097" s="166">
        <f>IF(PMKAFAAPAYER[[#This Row],[ ]]="Payé",PMKAFAAPAYER[[#This Row],[11.06.2025]],0)</f>
        <v>0</v>
      </c>
      <c r="BS1097" s="161"/>
      <c r="BT1097" s="166">
        <f>IF(PMKAFAAPAYER[[#This Row],[ ]]="Payé",PMKAFAAPAYER[[#This Row],[18.06.2025]],0)</f>
        <v>0</v>
      </c>
      <c r="BU1097" s="161"/>
      <c r="BV1097" s="176">
        <f>IF(PMKAFAAPAYER[[#This Row],[ ]]="Payé",PMKAFAAPAYER[[#This Row],[25.06.2025]],0)</f>
        <v>0</v>
      </c>
      <c r="BW1097" s="18">
        <f t="shared" si="265"/>
        <v>0</v>
      </c>
      <c r="BX1097" s="162"/>
      <c r="BY1097" s="166">
        <f>IF(PMKAFAAPAYER[[#This Row],[ ]]="Payé",PMKAFAAPAYER[[#This Row],[02.07.2025]],0)</f>
        <v>0</v>
      </c>
      <c r="BZ1097" s="161"/>
      <c r="CA1097" s="166">
        <f>IF(PMKAFAAPAYER[[#This Row],[ ]]="Payé",PMKAFAAPAYER[[#This Row],[09.07.2025]],0)</f>
        <v>0</v>
      </c>
      <c r="CB1097" s="161"/>
      <c r="CC1097" s="166">
        <f>IF(PMKAFAAPAYER[[#This Row],[ ]]="Payé",PMKAFAAPAYER[[#This Row],[16.07.2025]],0)</f>
        <v>0</v>
      </c>
      <c r="CD1097" s="161"/>
      <c r="CE1097" s="166">
        <f>IF(PMKAFAAPAYER[[#This Row],[ ]]="Payé",PMKAFAAPAYER[[#This Row],[23.07.2025]],0)</f>
        <v>0</v>
      </c>
      <c r="CF1097" s="161"/>
      <c r="CG1097" s="176">
        <f>IF(PMKAFAAPAYER[[#This Row],[ ]]="Payé",PMKAFAAPAYER[[#This Row],[30.07.2025]],0)</f>
        <v>0</v>
      </c>
      <c r="CH1097" s="17">
        <f t="shared" si="266"/>
        <v>0</v>
      </c>
      <c r="CI1097" s="162"/>
      <c r="CJ1097" s="166">
        <f>IF(PMKAFAAPAYER[[#This Row],[ ]]="Payé",PMKAFAAPAYER[[#This Row],[06.08.2025]],0)</f>
        <v>0</v>
      </c>
      <c r="CK1097" s="161"/>
      <c r="CL1097" s="166">
        <f>IF(PMKAFAAPAYER[[#This Row],[ ]]="Payé",PMKAFAAPAYER[[#This Row],[13.08.2025]],0)</f>
        <v>0</v>
      </c>
      <c r="CM1097" s="161"/>
      <c r="CN1097" s="166">
        <f>IF(PMKAFAAPAYER[[#This Row],[ ]]="Payé",PMKAFAAPAYER[[#This Row],[20.08.2025]],0)</f>
        <v>0</v>
      </c>
      <c r="CO1097" s="161"/>
      <c r="CP1097" s="176">
        <f>IF(PMKAFAAPAYER[[#This Row],[ ]]="Payé",PMKAFAAPAYER[[#This Row],[27.08.2025]],0)</f>
        <v>0</v>
      </c>
      <c r="CQ1097" s="18">
        <f t="shared" si="267"/>
        <v>0</v>
      </c>
      <c r="CR1097" s="162"/>
      <c r="CS1097" s="166">
        <f>IF(PMKAFAAPAYER[[#This Row],[ ]]="Payé",PMKAFAAPAYER[[#This Row],[03.09.2025]],0)</f>
        <v>0</v>
      </c>
      <c r="CT1097" s="161"/>
      <c r="CU1097" s="166">
        <f>IF(PMKAFAAPAYER[[#This Row],[ ]]="Payé",PMKAFAAPAYER[[#This Row],[10.09.2025]],0)</f>
        <v>0</v>
      </c>
      <c r="CV1097" s="161"/>
      <c r="CW1097" s="166">
        <f>IF(PMKAFAAPAYER[[#This Row],[ ]]="Payé",PMKAFAAPAYER[[#This Row],[17.09.2025]],0)</f>
        <v>0</v>
      </c>
      <c r="CX1097" s="161"/>
      <c r="CY1097" s="176">
        <f>IF(PMKAFAAPAYER[[#This Row],[ ]]="Payé",PMKAFAAPAYER[[#This Row],[24.09.2025]],0)</f>
        <v>0</v>
      </c>
      <c r="CZ1097" s="17">
        <f t="shared" si="268"/>
        <v>0</v>
      </c>
      <c r="DA1097" s="162"/>
      <c r="DB1097" s="166">
        <f>IF(PMKAFAAPAYER[[#This Row],[ ]]="Payé",PMKAFAAPAYER[[#This Row],[01.10.2025]],0)</f>
        <v>0</v>
      </c>
      <c r="DC1097" s="161"/>
      <c r="DD1097" s="166">
        <f>IF(PMKAFAAPAYER[[#This Row],[ ]]="Payé",PMKAFAAPAYER[[#This Row],[08.10.2025]],0)</f>
        <v>0</v>
      </c>
      <c r="DE1097" s="161"/>
      <c r="DF1097" s="166">
        <f>IF(PMKAFAAPAYER[[#This Row],[ ]]="Payé",PMKAFAAPAYER[[#This Row],[15.10.2025]],0)</f>
        <v>0</v>
      </c>
      <c r="DG1097" s="161"/>
      <c r="DH1097" s="166">
        <f>IF(PMKAFAAPAYER[[#This Row],[ ]]="Payé",PMKAFAAPAYER[[#This Row],[22.10.2025]],0)</f>
        <v>0</v>
      </c>
      <c r="DI1097" s="161"/>
      <c r="DJ1097" s="176">
        <f>IF(PMKAFAAPAYER[[#This Row],[ ]]="Payé",PMKAFAAPAYER[[#This Row],[29.10.2025]],0)</f>
        <v>0</v>
      </c>
      <c r="DK1097" s="18">
        <f t="shared" si="269"/>
        <v>0</v>
      </c>
      <c r="DL1097" s="162"/>
      <c r="DM1097" s="166">
        <f>IF(PMKAFAAPAYER[[#This Row],[ ]]="Payé",PMKAFAAPAYER[[#This Row],[05.11.2025]],0)</f>
        <v>0</v>
      </c>
      <c r="DN1097" s="161"/>
      <c r="DO1097" s="166">
        <f>IF(PMKAFAAPAYER[[#This Row],[ ]]="Payé",PMKAFAAPAYER[[#This Row],[12.11.2025]],0)</f>
        <v>0</v>
      </c>
      <c r="DP1097" s="161"/>
      <c r="DQ1097" s="166">
        <f>IF(PMKAFAAPAYER[[#This Row],[ ]]="Payé",PMKAFAAPAYER[[#This Row],[19.11.2025]],0)</f>
        <v>0</v>
      </c>
      <c r="DR1097" s="161"/>
      <c r="DS1097" s="176">
        <f>IF(PMKAFAAPAYER[[#This Row],[ ]]="Payé",PMKAFAAPAYER[[#This Row],[26.11.2025]],0)</f>
        <v>0</v>
      </c>
      <c r="DT1097" s="17">
        <f t="shared" si="270"/>
        <v>0</v>
      </c>
      <c r="DU1097" s="162"/>
      <c r="DV1097" s="166">
        <f>IF(PMKAFAAPAYER[[#This Row],[ ]]="Payé",PMKAFAAPAYER[[#This Row],[03.12.2025]],0)</f>
        <v>0</v>
      </c>
      <c r="DW1097" s="161"/>
      <c r="DX1097" s="166">
        <f>IF(PMKAFAAPAYER[[#This Row],[ ]]="Payé",PMKAFAAPAYER[[#This Row],[10.12.2025]],0)</f>
        <v>0</v>
      </c>
      <c r="DY1097" s="161"/>
      <c r="DZ1097" s="166">
        <f>IF(PMKAFAAPAYER[[#This Row],[ ]]="Payé",PMKAFAAPAYER[[#This Row],[17.12.2025]],0)</f>
        <v>0</v>
      </c>
      <c r="EA1097" s="161"/>
      <c r="EB1097" s="166">
        <f>IF(PMKAFAAPAYER[[#This Row],[ ]]="Payé",PMKAFAAPAYER[[#This Row],[24.12.2025]],0)</f>
        <v>0</v>
      </c>
      <c r="EC1097" s="161"/>
      <c r="ED1097" s="176">
        <f>IF(PMKAFAAPAYER[[#This Row],[ ]]="Payé",PMKAFAAPAYER[[#This Row],[31.12.2025]],0)</f>
        <v>0</v>
      </c>
      <c r="EE1097" s="18">
        <f t="shared" si="271"/>
        <v>0</v>
      </c>
      <c r="EF1097" s="11">
        <f t="shared" si="272"/>
        <v>0</v>
      </c>
      <c r="EG1097" s="16">
        <f>+PMKAFAAPAYER[[#This Row],[CHF]]-PMKAFAAPAYER[[#This Row],[T2025]]</f>
        <v>0</v>
      </c>
    </row>
    <row r="1098" spans="1:137" x14ac:dyDescent="0.3">
      <c r="A1098" s="9">
        <f t="shared" si="259"/>
        <v>1093</v>
      </c>
      <c r="B1098" s="250"/>
      <c r="C1098" s="251"/>
      <c r="D1098" s="252"/>
      <c r="E1098" s="253"/>
      <c r="F1098" s="265">
        <f t="shared" si="260"/>
        <v>0</v>
      </c>
      <c r="G1098" s="254"/>
      <c r="H1098" s="257"/>
      <c r="I1098" s="256"/>
      <c r="J1098" s="14"/>
      <c r="K1098" s="14"/>
      <c r="L1098" s="14"/>
      <c r="N1098" s="15"/>
      <c r="P1098" s="258"/>
      <c r="Q1098" s="259"/>
      <c r="R1098" s="260"/>
      <c r="S1098" s="166">
        <f>IF(PMKAFAAPAYER[[#This Row],[ ]]="Payé",PMKAFAAPAYER[[#This Row],[02.01.2025]],0)</f>
        <v>0</v>
      </c>
      <c r="T1098" s="234"/>
      <c r="U1098" s="166">
        <f>IF(PMKAFAAPAYER[[#This Row],[ ]]="Payé",PMKAFAAPAYER[[#This Row],[09.01.2025]],0)</f>
        <v>0</v>
      </c>
      <c r="V1098" s="234"/>
      <c r="W1098" s="166">
        <f>IF(PMKAFAAPAYER[[#This Row],[ ]]="Payé",PMKAFAAPAYER[[#This Row],[16.01.2025]],0)</f>
        <v>0</v>
      </c>
      <c r="X1098" s="234"/>
      <c r="Y1098" s="166">
        <f>IF(PMKAFAAPAYER[[#This Row],[ ]]="Payé",PMKAFAAPAYER[[#This Row],[23.01.2025]],0)</f>
        <v>0</v>
      </c>
      <c r="Z1098" s="234"/>
      <c r="AA1098" s="176">
        <f>IF(PMKAFAAPAYER[[#This Row],[ ]]="Payé",PMKAFAAPAYER[[#This Row],[30.01.2025]],0)</f>
        <v>0</v>
      </c>
      <c r="AB1098" s="32">
        <f t="shared" si="246"/>
        <v>0</v>
      </c>
      <c r="AC1098" s="234"/>
      <c r="AD1098" s="166">
        <f>IF(PMKAFAAPAYER[[#This Row],[ ]]="Payé",PMKAFAAPAYER[[#This Row],[06.02.2025]],0)</f>
        <v>0</v>
      </c>
      <c r="AE1098" s="234"/>
      <c r="AF1098" s="166">
        <f>IF(PMKAFAAPAYER[[#This Row],[ ]]="Payé",PMKAFAAPAYER[[#This Row],[13.02.2025]],0)</f>
        <v>0</v>
      </c>
      <c r="AG1098" s="234"/>
      <c r="AH1098" s="166">
        <f>IF(PMKAFAAPAYER[[#This Row],[ ]]="Payé",PMKAFAAPAYER[[#This Row],[20.02.2025]],0)</f>
        <v>0</v>
      </c>
      <c r="AI1098" s="234"/>
      <c r="AJ1098" s="176">
        <f>IF(PMKAFAAPAYER[[#This Row],[ ]]="Payé",PMKAFAAPAYER[[#This Row],[27.02.2025]],0)</f>
        <v>0</v>
      </c>
      <c r="AK1098" s="47">
        <f t="shared" si="261"/>
        <v>0</v>
      </c>
      <c r="AL1098" s="162"/>
      <c r="AM1098" s="166">
        <f>IF(PMKAFAAPAYER[[#This Row],[ ]]="Payé",PMKAFAAPAYER[[#This Row],[05.03.2025]],0)</f>
        <v>0</v>
      </c>
      <c r="AN1098" s="161"/>
      <c r="AO1098" s="166">
        <f>IF(PMKAFAAPAYER[[#This Row],[ ]]="Payé",PMKAFAAPAYER[[#This Row],[12.03.2025]],0)</f>
        <v>0</v>
      </c>
      <c r="AP1098" s="161"/>
      <c r="AQ1098" s="166">
        <f>IF(PMKAFAAPAYER[[#This Row],[ ]]="Payé",PMKAFAAPAYER[[#This Row],[19.03.2025]],0)</f>
        <v>0</v>
      </c>
      <c r="AR1098" s="161"/>
      <c r="AS1098" s="176">
        <f>IF(PMKAFAAPAYER[[#This Row],[ ]]="Payé",PMKAFAAPAYER[[#This Row],[26.03.2025]],0)</f>
        <v>0</v>
      </c>
      <c r="AT1098" s="17">
        <f t="shared" si="262"/>
        <v>0</v>
      </c>
      <c r="AU1098" s="162"/>
      <c r="AV1098" s="166">
        <f>IF(PMKAFAAPAYER[[#This Row],[ ]]="Payé",PMKAFAAPAYER[[#This Row],[02.04.2025]],0)</f>
        <v>0</v>
      </c>
      <c r="AW1098" s="161"/>
      <c r="AX1098" s="166">
        <f>IF(PMKAFAAPAYER[[#This Row],[ ]]="Payé",PMKAFAAPAYER[[#This Row],[09.04.2025]],0)</f>
        <v>0</v>
      </c>
      <c r="AY1098" s="161"/>
      <c r="AZ1098" s="166">
        <f>IF(PMKAFAAPAYER[[#This Row],[ ]]="Payé",PMKAFAAPAYER[[#This Row],[16.04.2025]],0)</f>
        <v>0</v>
      </c>
      <c r="BA1098" s="161"/>
      <c r="BB1098" s="166">
        <f>IF(PMKAFAAPAYER[[#This Row],[ ]]="Payé",PMKAFAAPAYER[[#This Row],[23.04.2025]],0)</f>
        <v>0</v>
      </c>
      <c r="BC1098" s="161"/>
      <c r="BD1098" s="176">
        <f>IF(PMKAFAAPAYER[[#This Row],[ ]]="Payé",PMKAFAAPAYER[[#This Row],[30.04.2025]],0)</f>
        <v>0</v>
      </c>
      <c r="BE1098" s="18">
        <f t="shared" si="263"/>
        <v>0</v>
      </c>
      <c r="BF1098" s="162"/>
      <c r="BG1098" s="166">
        <f>IF(PMKAFAAPAYER[[#This Row],[ ]]="Payé",PMKAFAAPAYER[[#This Row],[07.05.2025]],0)</f>
        <v>0</v>
      </c>
      <c r="BH1098" s="161"/>
      <c r="BI1098" s="166">
        <f>IF(PMKAFAAPAYER[[#This Row],[ ]]="Payé",PMKAFAAPAYER[[#This Row],[14.05.2025]],0)</f>
        <v>0</v>
      </c>
      <c r="BJ1098" s="161"/>
      <c r="BK1098" s="166">
        <f>IF(PMKAFAAPAYER[[#This Row],[ ]]="Payé",PMKAFAAPAYER[[#This Row],[21.05.2025]],0)</f>
        <v>0</v>
      </c>
      <c r="BL1098" s="161"/>
      <c r="BM1098" s="176">
        <f>IF(PMKAFAAPAYER[[#This Row],[ ]]="Payé",PMKAFAAPAYER[[#This Row],[28.05.2025]],0)</f>
        <v>0</v>
      </c>
      <c r="BN1098" s="17">
        <f t="shared" si="264"/>
        <v>0</v>
      </c>
      <c r="BO1098" s="162"/>
      <c r="BP1098" s="166">
        <f>IF(PMKAFAAPAYER[[#This Row],[ ]]="Payé",PMKAFAAPAYER[[#This Row],[04.06.2025]],0)</f>
        <v>0</v>
      </c>
      <c r="BQ1098" s="161"/>
      <c r="BR1098" s="166">
        <f>IF(PMKAFAAPAYER[[#This Row],[ ]]="Payé",PMKAFAAPAYER[[#This Row],[11.06.2025]],0)</f>
        <v>0</v>
      </c>
      <c r="BS1098" s="161"/>
      <c r="BT1098" s="166">
        <f>IF(PMKAFAAPAYER[[#This Row],[ ]]="Payé",PMKAFAAPAYER[[#This Row],[18.06.2025]],0)</f>
        <v>0</v>
      </c>
      <c r="BU1098" s="161"/>
      <c r="BV1098" s="176">
        <f>IF(PMKAFAAPAYER[[#This Row],[ ]]="Payé",PMKAFAAPAYER[[#This Row],[25.06.2025]],0)</f>
        <v>0</v>
      </c>
      <c r="BW1098" s="18">
        <f t="shared" si="265"/>
        <v>0</v>
      </c>
      <c r="BX1098" s="162"/>
      <c r="BY1098" s="166">
        <f>IF(PMKAFAAPAYER[[#This Row],[ ]]="Payé",PMKAFAAPAYER[[#This Row],[02.07.2025]],0)</f>
        <v>0</v>
      </c>
      <c r="BZ1098" s="161"/>
      <c r="CA1098" s="166">
        <f>IF(PMKAFAAPAYER[[#This Row],[ ]]="Payé",PMKAFAAPAYER[[#This Row],[09.07.2025]],0)</f>
        <v>0</v>
      </c>
      <c r="CB1098" s="161"/>
      <c r="CC1098" s="166">
        <f>IF(PMKAFAAPAYER[[#This Row],[ ]]="Payé",PMKAFAAPAYER[[#This Row],[16.07.2025]],0)</f>
        <v>0</v>
      </c>
      <c r="CD1098" s="161"/>
      <c r="CE1098" s="166">
        <f>IF(PMKAFAAPAYER[[#This Row],[ ]]="Payé",PMKAFAAPAYER[[#This Row],[23.07.2025]],0)</f>
        <v>0</v>
      </c>
      <c r="CF1098" s="161"/>
      <c r="CG1098" s="176">
        <f>IF(PMKAFAAPAYER[[#This Row],[ ]]="Payé",PMKAFAAPAYER[[#This Row],[30.07.2025]],0)</f>
        <v>0</v>
      </c>
      <c r="CH1098" s="17">
        <f t="shared" si="266"/>
        <v>0</v>
      </c>
      <c r="CI1098" s="162"/>
      <c r="CJ1098" s="166">
        <f>IF(PMKAFAAPAYER[[#This Row],[ ]]="Payé",PMKAFAAPAYER[[#This Row],[06.08.2025]],0)</f>
        <v>0</v>
      </c>
      <c r="CK1098" s="161"/>
      <c r="CL1098" s="166">
        <f>IF(PMKAFAAPAYER[[#This Row],[ ]]="Payé",PMKAFAAPAYER[[#This Row],[13.08.2025]],0)</f>
        <v>0</v>
      </c>
      <c r="CM1098" s="161"/>
      <c r="CN1098" s="166">
        <f>IF(PMKAFAAPAYER[[#This Row],[ ]]="Payé",PMKAFAAPAYER[[#This Row],[20.08.2025]],0)</f>
        <v>0</v>
      </c>
      <c r="CO1098" s="161"/>
      <c r="CP1098" s="176">
        <f>IF(PMKAFAAPAYER[[#This Row],[ ]]="Payé",PMKAFAAPAYER[[#This Row],[27.08.2025]],0)</f>
        <v>0</v>
      </c>
      <c r="CQ1098" s="18">
        <f t="shared" si="267"/>
        <v>0</v>
      </c>
      <c r="CR1098" s="162"/>
      <c r="CS1098" s="166">
        <f>IF(PMKAFAAPAYER[[#This Row],[ ]]="Payé",PMKAFAAPAYER[[#This Row],[03.09.2025]],0)</f>
        <v>0</v>
      </c>
      <c r="CT1098" s="161"/>
      <c r="CU1098" s="166">
        <f>IF(PMKAFAAPAYER[[#This Row],[ ]]="Payé",PMKAFAAPAYER[[#This Row],[10.09.2025]],0)</f>
        <v>0</v>
      </c>
      <c r="CV1098" s="161"/>
      <c r="CW1098" s="166">
        <f>IF(PMKAFAAPAYER[[#This Row],[ ]]="Payé",PMKAFAAPAYER[[#This Row],[17.09.2025]],0)</f>
        <v>0</v>
      </c>
      <c r="CX1098" s="161"/>
      <c r="CY1098" s="176">
        <f>IF(PMKAFAAPAYER[[#This Row],[ ]]="Payé",PMKAFAAPAYER[[#This Row],[24.09.2025]],0)</f>
        <v>0</v>
      </c>
      <c r="CZ1098" s="17">
        <f t="shared" si="268"/>
        <v>0</v>
      </c>
      <c r="DA1098" s="162"/>
      <c r="DB1098" s="166">
        <f>IF(PMKAFAAPAYER[[#This Row],[ ]]="Payé",PMKAFAAPAYER[[#This Row],[01.10.2025]],0)</f>
        <v>0</v>
      </c>
      <c r="DC1098" s="161"/>
      <c r="DD1098" s="166">
        <f>IF(PMKAFAAPAYER[[#This Row],[ ]]="Payé",PMKAFAAPAYER[[#This Row],[08.10.2025]],0)</f>
        <v>0</v>
      </c>
      <c r="DE1098" s="161"/>
      <c r="DF1098" s="166">
        <f>IF(PMKAFAAPAYER[[#This Row],[ ]]="Payé",PMKAFAAPAYER[[#This Row],[15.10.2025]],0)</f>
        <v>0</v>
      </c>
      <c r="DG1098" s="161"/>
      <c r="DH1098" s="166">
        <f>IF(PMKAFAAPAYER[[#This Row],[ ]]="Payé",PMKAFAAPAYER[[#This Row],[22.10.2025]],0)</f>
        <v>0</v>
      </c>
      <c r="DI1098" s="161"/>
      <c r="DJ1098" s="176">
        <f>IF(PMKAFAAPAYER[[#This Row],[ ]]="Payé",PMKAFAAPAYER[[#This Row],[29.10.2025]],0)</f>
        <v>0</v>
      </c>
      <c r="DK1098" s="18">
        <f t="shared" si="269"/>
        <v>0</v>
      </c>
      <c r="DL1098" s="162"/>
      <c r="DM1098" s="166">
        <f>IF(PMKAFAAPAYER[[#This Row],[ ]]="Payé",PMKAFAAPAYER[[#This Row],[05.11.2025]],0)</f>
        <v>0</v>
      </c>
      <c r="DN1098" s="161"/>
      <c r="DO1098" s="166">
        <f>IF(PMKAFAAPAYER[[#This Row],[ ]]="Payé",PMKAFAAPAYER[[#This Row],[12.11.2025]],0)</f>
        <v>0</v>
      </c>
      <c r="DP1098" s="161"/>
      <c r="DQ1098" s="166">
        <f>IF(PMKAFAAPAYER[[#This Row],[ ]]="Payé",PMKAFAAPAYER[[#This Row],[19.11.2025]],0)</f>
        <v>0</v>
      </c>
      <c r="DR1098" s="161"/>
      <c r="DS1098" s="176">
        <f>IF(PMKAFAAPAYER[[#This Row],[ ]]="Payé",PMKAFAAPAYER[[#This Row],[26.11.2025]],0)</f>
        <v>0</v>
      </c>
      <c r="DT1098" s="17">
        <f t="shared" si="270"/>
        <v>0</v>
      </c>
      <c r="DU1098" s="162"/>
      <c r="DV1098" s="166">
        <f>IF(PMKAFAAPAYER[[#This Row],[ ]]="Payé",PMKAFAAPAYER[[#This Row],[03.12.2025]],0)</f>
        <v>0</v>
      </c>
      <c r="DW1098" s="161"/>
      <c r="DX1098" s="166">
        <f>IF(PMKAFAAPAYER[[#This Row],[ ]]="Payé",PMKAFAAPAYER[[#This Row],[10.12.2025]],0)</f>
        <v>0</v>
      </c>
      <c r="DY1098" s="161"/>
      <c r="DZ1098" s="166">
        <f>IF(PMKAFAAPAYER[[#This Row],[ ]]="Payé",PMKAFAAPAYER[[#This Row],[17.12.2025]],0)</f>
        <v>0</v>
      </c>
      <c r="EA1098" s="161"/>
      <c r="EB1098" s="166">
        <f>IF(PMKAFAAPAYER[[#This Row],[ ]]="Payé",PMKAFAAPAYER[[#This Row],[24.12.2025]],0)</f>
        <v>0</v>
      </c>
      <c r="EC1098" s="161"/>
      <c r="ED1098" s="176">
        <f>IF(PMKAFAAPAYER[[#This Row],[ ]]="Payé",PMKAFAAPAYER[[#This Row],[31.12.2025]],0)</f>
        <v>0</v>
      </c>
      <c r="EE1098" s="18">
        <f t="shared" si="271"/>
        <v>0</v>
      </c>
      <c r="EF1098" s="11">
        <f t="shared" si="272"/>
        <v>0</v>
      </c>
      <c r="EG1098" s="16">
        <f>+PMKAFAAPAYER[[#This Row],[CHF]]-PMKAFAAPAYER[[#This Row],[T2025]]</f>
        <v>0</v>
      </c>
    </row>
    <row r="1099" spans="1:137" x14ac:dyDescent="0.3">
      <c r="A1099" s="25" t="s">
        <v>59</v>
      </c>
      <c r="B1099" s="24"/>
      <c r="C1099" s="23"/>
      <c r="D1099" s="24"/>
      <c r="E1099" s="24"/>
      <c r="F1099" s="266"/>
      <c r="G1099" s="23"/>
      <c r="H1099" s="23"/>
      <c r="I1099" s="33">
        <f>SUBTOTAL(109,I6:I1098)</f>
        <v>552738.81599999988</v>
      </c>
      <c r="J1099" s="25"/>
      <c r="K1099" s="25"/>
      <c r="L1099" s="25"/>
      <c r="M1099" s="26"/>
      <c r="N1099" s="26"/>
      <c r="O1099" s="27"/>
      <c r="P1099" s="208"/>
      <c r="Q1099" s="58"/>
      <c r="R1099" s="163">
        <f t="shared" ref="R1099:AJ1099" si="273">SUBTOTAL(109,R6:R1098)</f>
        <v>59176.116000000002</v>
      </c>
      <c r="S1099" s="167">
        <f t="shared" si="273"/>
        <v>59176.116000000002</v>
      </c>
      <c r="T1099" s="164">
        <f t="shared" si="273"/>
        <v>10954.02</v>
      </c>
      <c r="U1099" s="167">
        <f t="shared" si="273"/>
        <v>7219.2199999999993</v>
      </c>
      <c r="V1099" s="164">
        <f t="shared" si="273"/>
        <v>37950.949999999997</v>
      </c>
      <c r="W1099" s="167">
        <f t="shared" si="273"/>
        <v>37950.949999999997</v>
      </c>
      <c r="X1099" s="164">
        <f t="shared" si="273"/>
        <v>36182.600000000006</v>
      </c>
      <c r="Y1099" s="167">
        <f t="shared" si="273"/>
        <v>36182.600000000006</v>
      </c>
      <c r="Z1099" s="164">
        <f t="shared" si="273"/>
        <v>53128.430000000008</v>
      </c>
      <c r="AA1099" s="177">
        <f t="shared" si="273"/>
        <v>44096.98</v>
      </c>
      <c r="AB1099" s="46">
        <f t="shared" si="273"/>
        <v>197392.11600000001</v>
      </c>
      <c r="AC1099" s="163">
        <f t="shared" si="273"/>
        <v>25709.450000000004</v>
      </c>
      <c r="AD1099" s="167">
        <f t="shared" si="273"/>
        <v>13365.89</v>
      </c>
      <c r="AE1099" s="164">
        <f t="shared" si="273"/>
        <v>4196.09</v>
      </c>
      <c r="AF1099" s="167">
        <f t="shared" si="273"/>
        <v>804.33999999999992</v>
      </c>
      <c r="AG1099" s="164">
        <f t="shared" si="273"/>
        <v>15184.640000000001</v>
      </c>
      <c r="AH1099" s="167">
        <f t="shared" si="273"/>
        <v>9593.35</v>
      </c>
      <c r="AI1099" s="164">
        <f t="shared" si="273"/>
        <v>28214.320000000003</v>
      </c>
      <c r="AJ1099" s="177">
        <f t="shared" si="273"/>
        <v>19071.73</v>
      </c>
      <c r="AK1099" s="180">
        <f t="shared" si="261"/>
        <v>73304.500000000015</v>
      </c>
      <c r="AL1099" s="163">
        <f t="shared" ref="AL1099:AS1099" si="274">SUBTOTAL(109,AL6:AL1098)</f>
        <v>54097.05</v>
      </c>
      <c r="AM1099" s="167">
        <f t="shared" si="274"/>
        <v>880.75</v>
      </c>
      <c r="AN1099" s="164">
        <f t="shared" si="274"/>
        <v>14010.05</v>
      </c>
      <c r="AO1099" s="167">
        <f t="shared" si="274"/>
        <v>0</v>
      </c>
      <c r="AP1099" s="164">
        <f t="shared" si="274"/>
        <v>10926.35</v>
      </c>
      <c r="AQ1099" s="167">
        <f t="shared" si="274"/>
        <v>0</v>
      </c>
      <c r="AR1099" s="164">
        <f t="shared" si="274"/>
        <v>27819.800000000003</v>
      </c>
      <c r="AS1099" s="177">
        <f t="shared" si="274"/>
        <v>0</v>
      </c>
      <c r="AT1099" s="181">
        <f t="shared" si="262"/>
        <v>106853.25000000001</v>
      </c>
      <c r="AU1099" s="163">
        <f t="shared" ref="AU1099:BD1099" si="275">SUBTOTAL(109,AU6:AU1098)</f>
        <v>745.95</v>
      </c>
      <c r="AV1099" s="167">
        <f t="shared" si="275"/>
        <v>0</v>
      </c>
      <c r="AW1099" s="164">
        <f t="shared" si="275"/>
        <v>311.35000000000002</v>
      </c>
      <c r="AX1099" s="167">
        <f t="shared" si="275"/>
        <v>0</v>
      </c>
      <c r="AY1099" s="164">
        <f t="shared" si="275"/>
        <v>391</v>
      </c>
      <c r="AZ1099" s="167">
        <f t="shared" si="275"/>
        <v>0</v>
      </c>
      <c r="BA1099" s="164">
        <f t="shared" si="275"/>
        <v>24417.35</v>
      </c>
      <c r="BB1099" s="167">
        <f t="shared" si="275"/>
        <v>0</v>
      </c>
      <c r="BC1099" s="164">
        <f t="shared" si="275"/>
        <v>16730.349999999999</v>
      </c>
      <c r="BD1099" s="177">
        <f t="shared" si="275"/>
        <v>0</v>
      </c>
      <c r="BE1099" s="182">
        <f t="shared" si="263"/>
        <v>42596</v>
      </c>
      <c r="BF1099" s="163">
        <f t="shared" ref="BF1099:BM1099" si="276">SUBTOTAL(109,BF6:BF1098)</f>
        <v>0</v>
      </c>
      <c r="BG1099" s="167">
        <f t="shared" si="276"/>
        <v>0</v>
      </c>
      <c r="BH1099" s="164">
        <f t="shared" si="276"/>
        <v>0</v>
      </c>
      <c r="BI1099" s="167">
        <f t="shared" si="276"/>
        <v>0</v>
      </c>
      <c r="BJ1099" s="164">
        <f t="shared" si="276"/>
        <v>0</v>
      </c>
      <c r="BK1099" s="167">
        <f t="shared" si="276"/>
        <v>0</v>
      </c>
      <c r="BL1099" s="164">
        <f t="shared" si="276"/>
        <v>16730.349999999999</v>
      </c>
      <c r="BM1099" s="177">
        <f t="shared" si="276"/>
        <v>0</v>
      </c>
      <c r="BN1099" s="181">
        <f t="shared" si="264"/>
        <v>16730.349999999999</v>
      </c>
      <c r="BO1099" s="163">
        <f t="shared" ref="BO1099:BV1099" si="277">SUBTOTAL(109,BO6:BO1098)</f>
        <v>0</v>
      </c>
      <c r="BP1099" s="167">
        <f t="shared" si="277"/>
        <v>0</v>
      </c>
      <c r="BQ1099" s="164">
        <f t="shared" si="277"/>
        <v>0</v>
      </c>
      <c r="BR1099" s="167">
        <f t="shared" si="277"/>
        <v>0</v>
      </c>
      <c r="BS1099" s="164">
        <f t="shared" si="277"/>
        <v>0</v>
      </c>
      <c r="BT1099" s="167">
        <f t="shared" si="277"/>
        <v>0</v>
      </c>
      <c r="BU1099" s="164">
        <f t="shared" si="277"/>
        <v>16730.349999999999</v>
      </c>
      <c r="BV1099" s="177">
        <f t="shared" si="277"/>
        <v>0</v>
      </c>
      <c r="BW1099" s="182">
        <f t="shared" si="265"/>
        <v>16730.349999999999</v>
      </c>
      <c r="BX1099" s="163">
        <f t="shared" ref="BX1099:CG1099" si="278">SUBTOTAL(109,BX6:BX1098)</f>
        <v>0</v>
      </c>
      <c r="BY1099" s="167">
        <f t="shared" si="278"/>
        <v>0</v>
      </c>
      <c r="BZ1099" s="164">
        <f t="shared" si="278"/>
        <v>0</v>
      </c>
      <c r="CA1099" s="167">
        <f t="shared" si="278"/>
        <v>0</v>
      </c>
      <c r="CB1099" s="164">
        <f t="shared" si="278"/>
        <v>0</v>
      </c>
      <c r="CC1099" s="167">
        <f t="shared" si="278"/>
        <v>0</v>
      </c>
      <c r="CD1099" s="164">
        <f t="shared" si="278"/>
        <v>0</v>
      </c>
      <c r="CE1099" s="167">
        <f t="shared" si="278"/>
        <v>0</v>
      </c>
      <c r="CF1099" s="164">
        <f t="shared" si="278"/>
        <v>16730.349999999999</v>
      </c>
      <c r="CG1099" s="177">
        <f t="shared" si="278"/>
        <v>0</v>
      </c>
      <c r="CH1099" s="181">
        <f t="shared" si="266"/>
        <v>16730.349999999999</v>
      </c>
      <c r="CI1099" s="163">
        <f t="shared" ref="CI1099:CP1099" si="279">SUBTOTAL(109,CI6:CI1098)</f>
        <v>0</v>
      </c>
      <c r="CJ1099" s="167">
        <f t="shared" si="279"/>
        <v>0</v>
      </c>
      <c r="CK1099" s="164">
        <f t="shared" si="279"/>
        <v>0</v>
      </c>
      <c r="CL1099" s="167">
        <f t="shared" si="279"/>
        <v>0</v>
      </c>
      <c r="CM1099" s="164">
        <f t="shared" si="279"/>
        <v>0</v>
      </c>
      <c r="CN1099" s="167">
        <f t="shared" si="279"/>
        <v>0</v>
      </c>
      <c r="CO1099" s="164">
        <f t="shared" si="279"/>
        <v>16730.349999999999</v>
      </c>
      <c r="CP1099" s="177">
        <f t="shared" si="279"/>
        <v>0</v>
      </c>
      <c r="CQ1099" s="182">
        <f t="shared" si="267"/>
        <v>16730.349999999999</v>
      </c>
      <c r="CR1099" s="163">
        <f t="shared" ref="CR1099:CY1099" si="280">SUBTOTAL(109,CR6:CR1098)</f>
        <v>0</v>
      </c>
      <c r="CS1099" s="167">
        <f t="shared" si="280"/>
        <v>0</v>
      </c>
      <c r="CT1099" s="164">
        <f t="shared" si="280"/>
        <v>0</v>
      </c>
      <c r="CU1099" s="167">
        <f t="shared" si="280"/>
        <v>0</v>
      </c>
      <c r="CV1099" s="164">
        <f t="shared" si="280"/>
        <v>0</v>
      </c>
      <c r="CW1099" s="167">
        <f t="shared" si="280"/>
        <v>0</v>
      </c>
      <c r="CX1099" s="164">
        <f t="shared" si="280"/>
        <v>16730.349999999999</v>
      </c>
      <c r="CY1099" s="177">
        <f t="shared" si="280"/>
        <v>0</v>
      </c>
      <c r="CZ1099" s="181">
        <f t="shared" si="268"/>
        <v>16730.349999999999</v>
      </c>
      <c r="DA1099" s="163">
        <f t="shared" ref="DA1099:DJ1099" si="281">SUBTOTAL(109,DA6:DA1098)</f>
        <v>0</v>
      </c>
      <c r="DB1099" s="167">
        <f t="shared" si="281"/>
        <v>0</v>
      </c>
      <c r="DC1099" s="164">
        <f t="shared" si="281"/>
        <v>0</v>
      </c>
      <c r="DD1099" s="167">
        <f t="shared" si="281"/>
        <v>0</v>
      </c>
      <c r="DE1099" s="164">
        <f t="shared" si="281"/>
        <v>0</v>
      </c>
      <c r="DF1099" s="167">
        <f t="shared" si="281"/>
        <v>0</v>
      </c>
      <c r="DG1099" s="164">
        <f t="shared" si="281"/>
        <v>0</v>
      </c>
      <c r="DH1099" s="167">
        <f t="shared" si="281"/>
        <v>0</v>
      </c>
      <c r="DI1099" s="164">
        <f t="shared" si="281"/>
        <v>16730.349999999999</v>
      </c>
      <c r="DJ1099" s="177">
        <f t="shared" si="281"/>
        <v>0</v>
      </c>
      <c r="DK1099" s="182">
        <f t="shared" si="269"/>
        <v>16730.349999999999</v>
      </c>
      <c r="DL1099" s="163">
        <f t="shared" ref="DL1099:DS1099" si="282">SUBTOTAL(109,DL6:DL1098)</f>
        <v>0</v>
      </c>
      <c r="DM1099" s="167">
        <f t="shared" si="282"/>
        <v>0</v>
      </c>
      <c r="DN1099" s="164">
        <f t="shared" si="282"/>
        <v>0</v>
      </c>
      <c r="DO1099" s="167">
        <f t="shared" si="282"/>
        <v>0</v>
      </c>
      <c r="DP1099" s="164">
        <f t="shared" si="282"/>
        <v>0</v>
      </c>
      <c r="DQ1099" s="167">
        <f t="shared" si="282"/>
        <v>0</v>
      </c>
      <c r="DR1099" s="164">
        <f t="shared" si="282"/>
        <v>16730.349999999999</v>
      </c>
      <c r="DS1099" s="177">
        <f t="shared" si="282"/>
        <v>0</v>
      </c>
      <c r="DT1099" s="181">
        <f t="shared" si="270"/>
        <v>16730.349999999999</v>
      </c>
      <c r="DU1099" s="163">
        <f t="shared" ref="DU1099:ED1099" si="283">SUBTOTAL(109,DU6:DU1098)</f>
        <v>0</v>
      </c>
      <c r="DV1099" s="167">
        <f t="shared" si="283"/>
        <v>0</v>
      </c>
      <c r="DW1099" s="164">
        <f t="shared" si="283"/>
        <v>0</v>
      </c>
      <c r="DX1099" s="167">
        <f t="shared" si="283"/>
        <v>0</v>
      </c>
      <c r="DY1099" s="164">
        <f t="shared" si="283"/>
        <v>0</v>
      </c>
      <c r="DZ1099" s="167">
        <f t="shared" si="283"/>
        <v>0</v>
      </c>
      <c r="EA1099" s="164">
        <f t="shared" si="283"/>
        <v>0</v>
      </c>
      <c r="EB1099" s="167">
        <f t="shared" si="283"/>
        <v>0</v>
      </c>
      <c r="EC1099" s="164">
        <f t="shared" si="283"/>
        <v>15480.5</v>
      </c>
      <c r="ED1099" s="177">
        <f t="shared" si="283"/>
        <v>0</v>
      </c>
      <c r="EE1099" s="182">
        <f t="shared" si="271"/>
        <v>15480.5</v>
      </c>
      <c r="EF1099" s="183">
        <f>SUBTOTAL(109,EF6:EF1098)</f>
        <v>552738.81599999988</v>
      </c>
      <c r="EG1099" s="16">
        <f>+PMKAFAAPAYER[[#This Row],[CHF]]-PMKAFAAPAYER[[#This Row],[T2025]]</f>
        <v>0</v>
      </c>
    </row>
    <row r="1100" spans="1:137" x14ac:dyDescent="0.3">
      <c r="I1100" s="11">
        <f>+I1099-EF1099</f>
        <v>0</v>
      </c>
    </row>
  </sheetData>
  <mergeCells count="13">
    <mergeCell ref="A1:I1"/>
    <mergeCell ref="R1:AB1"/>
    <mergeCell ref="AC1:AK1"/>
    <mergeCell ref="AL1:AT1"/>
    <mergeCell ref="AU1:BE1"/>
    <mergeCell ref="DL1:DT1"/>
    <mergeCell ref="DU1:EE1"/>
    <mergeCell ref="BF1:BN1"/>
    <mergeCell ref="BO1:BW1"/>
    <mergeCell ref="BX1:CH1"/>
    <mergeCell ref="CI1:CQ1"/>
    <mergeCell ref="CR1:CZ1"/>
    <mergeCell ref="DA1:DK1"/>
  </mergeCells>
  <phoneticPr fontId="2" type="noConversion"/>
  <conditionalFormatting sqref="B6:B1098">
    <cfRule type="expression" dxfId="238" priority="329">
      <formula>IF(Q6="Payé",TRUE,FALSE)</formula>
    </cfRule>
  </conditionalFormatting>
  <conditionalFormatting sqref="I6:I10 I72:I1098">
    <cfRule type="expression" dxfId="237" priority="328">
      <formula>IF(Q6="Payé",TRUE,FALSE)</formula>
    </cfRule>
  </conditionalFormatting>
  <conditionalFormatting sqref="C6:C18 C29:C1098">
    <cfRule type="expression" dxfId="236" priority="327">
      <formula>IF(Q6="Payé",TRUE,FALSE)</formula>
    </cfRule>
  </conditionalFormatting>
  <conditionalFormatting sqref="D6:D1098">
    <cfRule type="expression" dxfId="235" priority="326">
      <formula>IF(Q6="Payé",TRUE,FALSE)</formula>
    </cfRule>
  </conditionalFormatting>
  <conditionalFormatting sqref="G6:G40 G72:G1098">
    <cfRule type="expression" dxfId="234" priority="325">
      <formula>IF(Q6="Payé",TRUE,FALSE)</formula>
    </cfRule>
  </conditionalFormatting>
  <conditionalFormatting sqref="G45:G46">
    <cfRule type="expression" dxfId="233" priority="324">
      <formula>IF(Q45="Payé",TRUE,FALSE)</formula>
    </cfRule>
  </conditionalFormatting>
  <conditionalFormatting sqref="G50">
    <cfRule type="expression" dxfId="232" priority="323">
      <formula>IF(Q50="Payé",TRUE,FALSE)</formula>
    </cfRule>
  </conditionalFormatting>
  <conditionalFormatting sqref="G53">
    <cfRule type="expression" dxfId="231" priority="322">
      <formula>IF(Q53="Payé",TRUE,FALSE)</formula>
    </cfRule>
  </conditionalFormatting>
  <conditionalFormatting sqref="G57:G58">
    <cfRule type="expression" dxfId="230" priority="321">
      <formula>IF(Q57="Payé",TRUE,FALSE)</formula>
    </cfRule>
  </conditionalFormatting>
  <conditionalFormatting sqref="G63">
    <cfRule type="expression" dxfId="229" priority="320">
      <formula>IF(Q63="Payé",TRUE,FALSE)</formula>
    </cfRule>
  </conditionalFormatting>
  <conditionalFormatting sqref="G68">
    <cfRule type="expression" dxfId="228" priority="319">
      <formula>IF(Q68="Payé",TRUE,FALSE)</formula>
    </cfRule>
  </conditionalFormatting>
  <conditionalFormatting sqref="G70">
    <cfRule type="expression" dxfId="227" priority="318">
      <formula>IF(Q70="Payé",TRUE,FALSE)</formula>
    </cfRule>
  </conditionalFormatting>
  <conditionalFormatting sqref="I11:I16">
    <cfRule type="expression" dxfId="226" priority="316">
      <formula>IF(Q11="Payé",TRUE,FALSE)</formula>
    </cfRule>
  </conditionalFormatting>
  <conditionalFormatting sqref="I41:I44">
    <cfRule type="expression" dxfId="225" priority="315">
      <formula>IF(Q41="Payé",TRUE,FALSE)</formula>
    </cfRule>
  </conditionalFormatting>
  <conditionalFormatting sqref="I47:I49">
    <cfRule type="expression" dxfId="224" priority="314">
      <formula>IF(Q47="Payé",TRUE,FALSE)</formula>
    </cfRule>
  </conditionalFormatting>
  <conditionalFormatting sqref="I51:I52">
    <cfRule type="expression" dxfId="223" priority="313">
      <formula>IF(Q51="Payé",TRUE,FALSE)</formula>
    </cfRule>
  </conditionalFormatting>
  <conditionalFormatting sqref="I54:I56">
    <cfRule type="expression" dxfId="222" priority="312">
      <formula>IF(Q54="Payé",TRUE,FALSE)</formula>
    </cfRule>
  </conditionalFormatting>
  <conditionalFormatting sqref="I59:I62">
    <cfRule type="expression" dxfId="221" priority="311">
      <formula>IF(Q59="Payé",TRUE,FALSE)</formula>
    </cfRule>
  </conditionalFormatting>
  <conditionalFormatting sqref="I64:I67">
    <cfRule type="expression" dxfId="220" priority="310">
      <formula>IF(Q64="Payé",TRUE,FALSE)</formula>
    </cfRule>
  </conditionalFormatting>
  <conditionalFormatting sqref="I69">
    <cfRule type="expression" dxfId="219" priority="309">
      <formula>IF(Q69="Payé",TRUE,FALSE)</formula>
    </cfRule>
  </conditionalFormatting>
  <conditionalFormatting sqref="I71">
    <cfRule type="expression" dxfId="218" priority="308">
      <formula>IF(Q71="Payé",TRUE,FALSE)</formula>
    </cfRule>
  </conditionalFormatting>
  <conditionalFormatting sqref="I17:I40">
    <cfRule type="expression" dxfId="217" priority="306">
      <formula>IF(Q17="Payé",TRUE,FALSE)</formula>
    </cfRule>
  </conditionalFormatting>
  <conditionalFormatting sqref="I45:I46">
    <cfRule type="expression" dxfId="216" priority="305">
      <formula>IF(Q45="Payé",TRUE,FALSE)</formula>
    </cfRule>
  </conditionalFormatting>
  <conditionalFormatting sqref="I50">
    <cfRule type="expression" dxfId="215" priority="304">
      <formula>IF(Q50="Payé",TRUE,FALSE)</formula>
    </cfRule>
  </conditionalFormatting>
  <conditionalFormatting sqref="I53">
    <cfRule type="expression" dxfId="214" priority="303">
      <formula>IF(Q53="Payé",TRUE,FALSE)</formula>
    </cfRule>
  </conditionalFormatting>
  <conditionalFormatting sqref="I57:I58">
    <cfRule type="expression" dxfId="213" priority="302">
      <formula>IF(Q57="Payé",TRUE,FALSE)</formula>
    </cfRule>
  </conditionalFormatting>
  <conditionalFormatting sqref="I63">
    <cfRule type="expression" dxfId="212" priority="301">
      <formula>IF(Q63="Payé",TRUE,FALSE)</formula>
    </cfRule>
  </conditionalFormatting>
  <conditionalFormatting sqref="I68">
    <cfRule type="expression" dxfId="211" priority="300">
      <formula>IF(Q68="Payé",TRUE,FALSE)</formula>
    </cfRule>
  </conditionalFormatting>
  <conditionalFormatting sqref="I70">
    <cfRule type="expression" dxfId="210" priority="299">
      <formula>IF(Q70="Payé",TRUE,FALSE)</formula>
    </cfRule>
  </conditionalFormatting>
  <conditionalFormatting sqref="S6:S1099 U6:U1099 W6:W1099 Y6:Y1099 AA6:AA1099 AD6:AD1099 AF6:AF1099 AH6:AH1099 AJ6:AJ1099 AM6:AM1099 AO6:AO1099 AQ6:AQ1099 AS6:AS1099 AV6:AV1099 AX6:AX1099 AZ6:AZ1099 BB6:BB1099 BD6:BD1099 BG6:BG1099 BI6:BI1099 BK6:BK1099 BM6:BM1099 BP6:BP1099 BR6:BR1099 BT6:BT1099 BV6:BV1099 BY6:BY1099 CA6:CA1099 CC6:CC1099 CE6:CE1099 CG6:CG1099 CJ6:CJ1099 CL6:CL1099 CN6:CN1099 CP6:CP1099 CS6:CS1099 CU6:CU1099 CW6:CW1099 CY6:CY1099 DB6:DB1099 DD6:DD1099 DF6:DF1099 DH6:DH1099 DJ6:DJ1099 DM6:DM1099 DO6:DO1099 DQ6:DQ1099 DS6:DS1099 DV6:DV1099 DX6:DX1099 DZ6:DZ1099 EB6:EB1099 ED6:ED1099">
    <cfRule type="cellIs" dxfId="209" priority="290" operator="greaterThan">
      <formula>0</formula>
    </cfRule>
  </conditionalFormatting>
  <conditionalFormatting sqref="U6">
    <cfRule type="cellIs" dxfId="208" priority="116" operator="greaterThan">
      <formula>0</formula>
    </cfRule>
  </conditionalFormatting>
  <conditionalFormatting sqref="W6">
    <cfRule type="cellIs" dxfId="207" priority="114" operator="greaterThan">
      <formula>0</formula>
    </cfRule>
  </conditionalFormatting>
  <conditionalFormatting sqref="Y6">
    <cfRule type="cellIs" dxfId="206" priority="112" operator="greaterThan">
      <formula>0</formula>
    </cfRule>
  </conditionalFormatting>
  <conditionalFormatting sqref="AA6">
    <cfRule type="cellIs" dxfId="205" priority="110" operator="greaterThan">
      <formula>0</formula>
    </cfRule>
  </conditionalFormatting>
  <conditionalFormatting sqref="AD6">
    <cfRule type="cellIs" dxfId="204" priority="108" operator="greaterThan">
      <formula>0</formula>
    </cfRule>
  </conditionalFormatting>
  <conditionalFormatting sqref="AF6">
    <cfRule type="cellIs" dxfId="203" priority="106" operator="greaterThan">
      <formula>0</formula>
    </cfRule>
  </conditionalFormatting>
  <conditionalFormatting sqref="AH6">
    <cfRule type="cellIs" dxfId="202" priority="104" operator="greaterThan">
      <formula>0</formula>
    </cfRule>
  </conditionalFormatting>
  <conditionalFormatting sqref="AJ6">
    <cfRule type="cellIs" dxfId="201" priority="102" operator="greaterThan">
      <formula>0</formula>
    </cfRule>
  </conditionalFormatting>
  <conditionalFormatting sqref="AM6">
    <cfRule type="cellIs" dxfId="200" priority="100" operator="greaterThan">
      <formula>0</formula>
    </cfRule>
  </conditionalFormatting>
  <conditionalFormatting sqref="AO6">
    <cfRule type="cellIs" dxfId="199" priority="98" operator="greaterThan">
      <formula>0</formula>
    </cfRule>
  </conditionalFormatting>
  <conditionalFormatting sqref="AQ6">
    <cfRule type="cellIs" dxfId="198" priority="96" operator="greaterThan">
      <formula>0</formula>
    </cfRule>
  </conditionalFormatting>
  <conditionalFormatting sqref="AS6">
    <cfRule type="cellIs" dxfId="197" priority="94" operator="greaterThan">
      <formula>0</formula>
    </cfRule>
  </conditionalFormatting>
  <conditionalFormatting sqref="AV6">
    <cfRule type="cellIs" dxfId="196" priority="92" operator="greaterThan">
      <formula>0</formula>
    </cfRule>
  </conditionalFormatting>
  <conditionalFormatting sqref="AX6">
    <cfRule type="cellIs" dxfId="195" priority="90" operator="greaterThan">
      <formula>0</formula>
    </cfRule>
  </conditionalFormatting>
  <conditionalFormatting sqref="AZ6">
    <cfRule type="cellIs" dxfId="194" priority="88" operator="greaterThan">
      <formula>0</formula>
    </cfRule>
  </conditionalFormatting>
  <conditionalFormatting sqref="BB6">
    <cfRule type="cellIs" dxfId="193" priority="86" operator="greaterThan">
      <formula>0</formula>
    </cfRule>
  </conditionalFormatting>
  <conditionalFormatting sqref="BD6">
    <cfRule type="cellIs" dxfId="192" priority="84" operator="greaterThan">
      <formula>0</formula>
    </cfRule>
  </conditionalFormatting>
  <conditionalFormatting sqref="BG6">
    <cfRule type="cellIs" dxfId="191" priority="82" operator="greaterThan">
      <formula>0</formula>
    </cfRule>
  </conditionalFormatting>
  <conditionalFormatting sqref="BI6">
    <cfRule type="cellIs" dxfId="190" priority="80" operator="greaterThan">
      <formula>0</formula>
    </cfRule>
  </conditionalFormatting>
  <conditionalFormatting sqref="BK6">
    <cfRule type="cellIs" dxfId="189" priority="78" operator="greaterThan">
      <formula>0</formula>
    </cfRule>
  </conditionalFormatting>
  <conditionalFormatting sqref="BM6">
    <cfRule type="cellIs" dxfId="188" priority="76" operator="greaterThan">
      <formula>0</formula>
    </cfRule>
  </conditionalFormatting>
  <conditionalFormatting sqref="BP6">
    <cfRule type="cellIs" dxfId="187" priority="74" operator="greaterThan">
      <formula>0</formula>
    </cfRule>
  </conditionalFormatting>
  <conditionalFormatting sqref="BR6">
    <cfRule type="cellIs" dxfId="186" priority="72" operator="greaterThan">
      <formula>0</formula>
    </cfRule>
  </conditionalFormatting>
  <conditionalFormatting sqref="BT6">
    <cfRule type="cellIs" dxfId="185" priority="70" operator="greaterThan">
      <formula>0</formula>
    </cfRule>
  </conditionalFormatting>
  <conditionalFormatting sqref="BV6">
    <cfRule type="cellIs" dxfId="184" priority="68" operator="greaterThan">
      <formula>0</formula>
    </cfRule>
  </conditionalFormatting>
  <conditionalFormatting sqref="BY6">
    <cfRule type="cellIs" dxfId="183" priority="66" operator="greaterThan">
      <formula>0</formula>
    </cfRule>
  </conditionalFormatting>
  <conditionalFormatting sqref="CA6">
    <cfRule type="cellIs" dxfId="182" priority="64" operator="greaterThan">
      <formula>0</formula>
    </cfRule>
  </conditionalFormatting>
  <conditionalFormatting sqref="CC6">
    <cfRule type="cellIs" dxfId="181" priority="62" operator="greaterThan">
      <formula>0</formula>
    </cfRule>
  </conditionalFormatting>
  <conditionalFormatting sqref="CE6">
    <cfRule type="cellIs" dxfId="180" priority="60" operator="greaterThan">
      <formula>0</formula>
    </cfRule>
  </conditionalFormatting>
  <conditionalFormatting sqref="CG6">
    <cfRule type="cellIs" dxfId="179" priority="58" operator="greaterThan">
      <formula>0</formula>
    </cfRule>
  </conditionalFormatting>
  <conditionalFormatting sqref="CJ6">
    <cfRule type="cellIs" dxfId="178" priority="56" operator="greaterThan">
      <formula>0</formula>
    </cfRule>
  </conditionalFormatting>
  <conditionalFormatting sqref="CL6">
    <cfRule type="cellIs" dxfId="177" priority="54" operator="greaterThan">
      <formula>0</formula>
    </cfRule>
  </conditionalFormatting>
  <conditionalFormatting sqref="CN6">
    <cfRule type="cellIs" dxfId="176" priority="52" operator="greaterThan">
      <formula>0</formula>
    </cfRule>
  </conditionalFormatting>
  <conditionalFormatting sqref="CP6">
    <cfRule type="cellIs" dxfId="175" priority="50" operator="greaterThan">
      <formula>0</formula>
    </cfRule>
  </conditionalFormatting>
  <conditionalFormatting sqref="CS6">
    <cfRule type="cellIs" dxfId="174" priority="48" operator="greaterThan">
      <formula>0</formula>
    </cfRule>
  </conditionalFormatting>
  <conditionalFormatting sqref="CU6">
    <cfRule type="cellIs" dxfId="173" priority="46" operator="greaterThan">
      <formula>0</formula>
    </cfRule>
  </conditionalFormatting>
  <conditionalFormatting sqref="CW6">
    <cfRule type="cellIs" dxfId="172" priority="44" operator="greaterThan">
      <formula>0</formula>
    </cfRule>
  </conditionalFormatting>
  <conditionalFormatting sqref="CY6">
    <cfRule type="cellIs" dxfId="171" priority="42" operator="greaterThan">
      <formula>0</formula>
    </cfRule>
  </conditionalFormatting>
  <conditionalFormatting sqref="DB6">
    <cfRule type="cellIs" dxfId="170" priority="40" operator="greaterThan">
      <formula>0</formula>
    </cfRule>
  </conditionalFormatting>
  <conditionalFormatting sqref="DD6">
    <cfRule type="cellIs" dxfId="169" priority="38" operator="greaterThan">
      <formula>0</formula>
    </cfRule>
  </conditionalFormatting>
  <conditionalFormatting sqref="DF6">
    <cfRule type="cellIs" dxfId="168" priority="36" operator="greaterThan">
      <formula>0</formula>
    </cfRule>
  </conditionalFormatting>
  <conditionalFormatting sqref="DH6">
    <cfRule type="cellIs" dxfId="167" priority="34" operator="greaterThan">
      <formula>0</formula>
    </cfRule>
  </conditionalFormatting>
  <conditionalFormatting sqref="DJ6">
    <cfRule type="cellIs" dxfId="166" priority="32" operator="greaterThan">
      <formula>0</formula>
    </cfRule>
  </conditionalFormatting>
  <conditionalFormatting sqref="DM6">
    <cfRule type="cellIs" dxfId="165" priority="30" operator="greaterThan">
      <formula>0</formula>
    </cfRule>
  </conditionalFormatting>
  <conditionalFormatting sqref="DO6">
    <cfRule type="cellIs" dxfId="164" priority="28" operator="greaterThan">
      <formula>0</formula>
    </cfRule>
  </conditionalFormatting>
  <conditionalFormatting sqref="DQ6">
    <cfRule type="cellIs" dxfId="163" priority="26" operator="greaterThan">
      <formula>0</formula>
    </cfRule>
  </conditionalFormatting>
  <conditionalFormatting sqref="DS6">
    <cfRule type="cellIs" dxfId="162" priority="24" operator="greaterThan">
      <formula>0</formula>
    </cfRule>
  </conditionalFormatting>
  <conditionalFormatting sqref="DV6">
    <cfRule type="cellIs" dxfId="161" priority="22" operator="greaterThan">
      <formula>0</formula>
    </cfRule>
  </conditionalFormatting>
  <conditionalFormatting sqref="DX6">
    <cfRule type="cellIs" dxfId="160" priority="20" operator="greaterThan">
      <formula>0</formula>
    </cfRule>
  </conditionalFormatting>
  <conditionalFormatting sqref="DZ6">
    <cfRule type="cellIs" dxfId="159" priority="18" operator="greaterThan">
      <formula>0</formula>
    </cfRule>
  </conditionalFormatting>
  <conditionalFormatting sqref="EB6">
    <cfRule type="cellIs" dxfId="158" priority="16" operator="greaterThan">
      <formula>0</formula>
    </cfRule>
  </conditionalFormatting>
  <conditionalFormatting sqref="ED6">
    <cfRule type="cellIs" dxfId="157" priority="14" operator="greaterThan">
      <formula>0</formula>
    </cfRule>
  </conditionalFormatting>
  <conditionalFormatting sqref="R6:R1098 T6:T1098 V7:V1098 X13:X1098 Z6:Z1098 AC6:AC1098 AE6:AE1098 AG6:AG1098 AI6:AI1098">
    <cfRule type="expression" dxfId="156" priority="12">
      <formula>IF(S6&lt;&gt;0,TRUE,FALSE)</formula>
    </cfRule>
  </conditionalFormatting>
  <conditionalFormatting sqref="V6">
    <cfRule type="expression" dxfId="155" priority="8">
      <formula>IF(W6&lt;&gt;0,TRUE,FALSE)</formula>
    </cfRule>
  </conditionalFormatting>
  <conditionalFormatting sqref="X6:X12">
    <cfRule type="expression" dxfId="154" priority="7">
      <formula>IF(Y6&lt;&gt;0,TRUE,FALSE)</formula>
    </cfRule>
  </conditionalFormatting>
  <conditionalFormatting sqref="C19:C28">
    <cfRule type="expression" dxfId="153" priority="1">
      <formula>IF(P19="Payé",TRUE,FALSE)</formula>
    </cfRule>
  </conditionalFormatting>
  <pageMargins left="0.19685039370078741" right="0.15748031496062992" top="0.39370078740157483" bottom="0.31496062992125984" header="0.31496062992125984" footer="0.31496062992125984"/>
  <pageSetup paperSize="9" scale="65" fitToHeight="0" orientation="portrait" r:id="rId1"/>
  <colBreaks count="12" manualBreakCount="12">
    <brk id="17" max="41" man="1"/>
    <brk id="28" max="41" man="1"/>
    <brk id="37" max="41" man="1"/>
    <brk id="46" max="41" man="1"/>
    <brk id="57" max="41" man="1"/>
    <brk id="66" max="41" man="1"/>
    <brk id="75" max="41" man="1"/>
    <brk id="86" max="41" man="1"/>
    <brk id="95" max="41" man="1"/>
    <brk id="104" max="41" man="1"/>
    <brk id="115" max="41" man="1"/>
    <brk id="124" max="41" man="1"/>
  </colBreaks>
  <ignoredErrors>
    <ignoredError sqref="R107 R110 AB6:AB163 AB169:AB176 AB177:AB1099 AB164:AB168" calculatedColumn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7B310-C95C-46F7-A8D8-3B5A3932EECF}">
  <sheetPr>
    <tabColor theme="9" tint="0.79998168889431442"/>
  </sheetPr>
  <dimension ref="A1:Q220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O15" sqref="O15"/>
    </sheetView>
  </sheetViews>
  <sheetFormatPr baseColWidth="10" defaultColWidth="0" defaultRowHeight="13.5" customHeight="1" zeroHeight="1" x14ac:dyDescent="0.3"/>
  <cols>
    <col min="1" max="1" width="35.88671875" style="111" customWidth="1"/>
    <col min="2" max="2" width="14.33203125" style="111" bestFit="1" customWidth="1"/>
    <col min="3" max="3" width="41.88671875" style="111" bestFit="1" customWidth="1"/>
    <col min="4" max="4" width="10.33203125" style="111" bestFit="1" customWidth="1"/>
    <col min="5" max="5" width="9.88671875" style="111" bestFit="1" customWidth="1"/>
    <col min="6" max="6" width="9.33203125" style="120" bestFit="1" customWidth="1"/>
    <col min="7" max="7" width="13.109375" style="111" bestFit="1" customWidth="1"/>
    <col min="8" max="8" width="11.6640625" style="111" bestFit="1" customWidth="1"/>
    <col min="9" max="9" width="11.109375" style="111" bestFit="1" customWidth="1"/>
    <col min="10" max="10" width="10" style="120" bestFit="1" customWidth="1"/>
    <col min="11" max="11" width="6.6640625" style="111" customWidth="1"/>
    <col min="12" max="12" width="9" style="120" bestFit="1" customWidth="1"/>
    <col min="13" max="13" width="10.33203125" style="134" bestFit="1" customWidth="1"/>
    <col min="14" max="17" width="11.5546875" style="111" customWidth="1"/>
    <col min="18" max="16384" width="11.5546875" style="111" hidden="1"/>
  </cols>
  <sheetData>
    <row r="1" spans="1:17" ht="14.4" customHeight="1" x14ac:dyDescent="0.3">
      <c r="A1" s="107"/>
      <c r="B1" s="288" t="s">
        <v>169</v>
      </c>
      <c r="C1" s="288"/>
      <c r="D1" s="288"/>
      <c r="E1" s="288"/>
      <c r="F1" s="288"/>
      <c r="G1" s="108" t="s">
        <v>170</v>
      </c>
      <c r="H1" s="109">
        <f ca="1">TODAY()</f>
        <v>45723</v>
      </c>
      <c r="I1" s="107"/>
      <c r="J1" s="110"/>
      <c r="K1" s="107"/>
      <c r="L1" s="289" t="s">
        <v>171</v>
      </c>
      <c r="M1" s="289"/>
      <c r="N1" s="107"/>
      <c r="O1" s="107"/>
      <c r="P1" s="107"/>
      <c r="Q1" s="107"/>
    </row>
    <row r="2" spans="1:17" ht="14.4" customHeight="1" x14ac:dyDescent="0.3">
      <c r="A2" s="107"/>
      <c r="B2" s="107"/>
      <c r="C2" s="107"/>
      <c r="D2" s="107"/>
      <c r="E2" s="107"/>
      <c r="F2" s="110"/>
      <c r="G2" s="107"/>
      <c r="H2" s="107"/>
      <c r="I2" s="107"/>
      <c r="J2" s="112"/>
      <c r="K2" s="107"/>
      <c r="L2" s="289"/>
      <c r="M2" s="289"/>
      <c r="N2" s="107"/>
      <c r="O2" s="107"/>
      <c r="P2" s="107"/>
      <c r="Q2" s="107"/>
    </row>
    <row r="3" spans="1:17" s="118" customFormat="1" ht="28.95" customHeight="1" x14ac:dyDescent="0.3">
      <c r="A3" s="113" t="s">
        <v>172</v>
      </c>
      <c r="B3" s="113" t="s">
        <v>173</v>
      </c>
      <c r="C3" s="113" t="s">
        <v>174</v>
      </c>
      <c r="D3" s="113" t="s">
        <v>175</v>
      </c>
      <c r="E3" s="113" t="s">
        <v>176</v>
      </c>
      <c r="F3" s="113" t="s">
        <v>177</v>
      </c>
      <c r="G3" s="114" t="s">
        <v>178</v>
      </c>
      <c r="H3" s="114" t="s">
        <v>179</v>
      </c>
      <c r="I3" s="113" t="s">
        <v>180</v>
      </c>
      <c r="J3" s="114" t="s">
        <v>181</v>
      </c>
      <c r="K3" s="115"/>
      <c r="L3" s="116" t="s">
        <v>182</v>
      </c>
      <c r="M3" s="117" t="s">
        <v>4</v>
      </c>
      <c r="N3" s="115"/>
      <c r="O3" s="115"/>
      <c r="P3" s="115"/>
      <c r="Q3" s="115"/>
    </row>
    <row r="4" spans="1:17" ht="14.4" x14ac:dyDescent="0.3">
      <c r="A4" s="111" t="s">
        <v>183</v>
      </c>
      <c r="B4" s="111">
        <v>273</v>
      </c>
      <c r="C4" s="111" t="s">
        <v>184</v>
      </c>
      <c r="D4" s="111">
        <v>240489</v>
      </c>
      <c r="E4" s="119">
        <v>45427</v>
      </c>
      <c r="F4" s="120">
        <v>0</v>
      </c>
      <c r="G4" s="121">
        <f>+E4+F4</f>
        <v>45427</v>
      </c>
      <c r="H4" s="122">
        <f ca="1">_xlfn.DAYS(G4,H$1)</f>
        <v>-296</v>
      </c>
      <c r="I4" s="123">
        <v>1912.15</v>
      </c>
      <c r="J4" s="120">
        <f>WEEKNUM(G4)</f>
        <v>20</v>
      </c>
      <c r="K4" s="107"/>
      <c r="L4" s="120">
        <v>0</v>
      </c>
      <c r="M4" s="11">
        <f>SUMIF(J4:J180,"0",I4:I180)</f>
        <v>0</v>
      </c>
      <c r="N4" s="107"/>
      <c r="O4" s="107"/>
      <c r="P4" s="107"/>
      <c r="Q4" s="107"/>
    </row>
    <row r="5" spans="1:17" ht="14.4" x14ac:dyDescent="0.3">
      <c r="A5" s="111" t="s">
        <v>185</v>
      </c>
      <c r="B5" s="111">
        <v>1313</v>
      </c>
      <c r="C5" s="111" t="s">
        <v>186</v>
      </c>
      <c r="D5" s="111">
        <v>240116</v>
      </c>
      <c r="E5" s="119">
        <v>45429</v>
      </c>
      <c r="F5" s="120">
        <v>10</v>
      </c>
      <c r="G5" s="121">
        <f>+E5+F5</f>
        <v>45439</v>
      </c>
      <c r="H5" s="122">
        <f t="shared" ref="H5:H68" ca="1" si="0">_xlfn.DAYS(G5,H$1)</f>
        <v>-284</v>
      </c>
      <c r="I5" s="123">
        <v>15756.5</v>
      </c>
      <c r="J5" s="120">
        <f t="shared" ref="J5:J68" si="1">WEEKNUM(G5)</f>
        <v>22</v>
      </c>
      <c r="K5" s="107"/>
      <c r="L5" s="120">
        <v>1</v>
      </c>
      <c r="M5" s="11">
        <f>SUMIF(J4:J180,"1",I4:I180)</f>
        <v>0</v>
      </c>
      <c r="N5" s="107"/>
      <c r="O5" s="107"/>
      <c r="P5" s="107"/>
      <c r="Q5" s="107"/>
    </row>
    <row r="6" spans="1:17" ht="14.4" x14ac:dyDescent="0.3">
      <c r="A6" s="111" t="s">
        <v>187</v>
      </c>
      <c r="B6" s="111">
        <v>453</v>
      </c>
      <c r="C6" s="111" t="s">
        <v>188</v>
      </c>
      <c r="D6" s="111">
        <v>240152</v>
      </c>
      <c r="E6" s="119">
        <v>45394</v>
      </c>
      <c r="F6" s="120">
        <v>30</v>
      </c>
      <c r="G6" s="121">
        <f>+E6+F6</f>
        <v>45424</v>
      </c>
      <c r="H6" s="122">
        <f t="shared" ca="1" si="0"/>
        <v>-299</v>
      </c>
      <c r="I6" s="123">
        <v>1858.6</v>
      </c>
      <c r="J6" s="120">
        <f t="shared" si="1"/>
        <v>20</v>
      </c>
      <c r="K6" s="107"/>
      <c r="L6" s="120">
        <v>2</v>
      </c>
      <c r="M6" s="11">
        <f>SUMIF(J4:J180,"2",I4:I180)</f>
        <v>0</v>
      </c>
      <c r="N6" s="107"/>
      <c r="O6" s="107"/>
      <c r="P6" s="107"/>
      <c r="Q6" s="107"/>
    </row>
    <row r="7" spans="1:17" ht="14.4" x14ac:dyDescent="0.3">
      <c r="A7" s="111" t="s">
        <v>189</v>
      </c>
      <c r="B7" s="111">
        <v>2100</v>
      </c>
      <c r="C7" s="111" t="s">
        <v>190</v>
      </c>
      <c r="D7" s="111">
        <v>240391</v>
      </c>
      <c r="E7" s="119">
        <v>45406</v>
      </c>
      <c r="F7" s="120">
        <v>0</v>
      </c>
      <c r="G7" s="121">
        <f>+E7+F7</f>
        <v>45406</v>
      </c>
      <c r="H7" s="122">
        <f t="shared" ca="1" si="0"/>
        <v>-317</v>
      </c>
      <c r="I7" s="123">
        <v>1097.7</v>
      </c>
      <c r="J7" s="120">
        <f t="shared" si="1"/>
        <v>17</v>
      </c>
      <c r="K7" s="107"/>
      <c r="L7" s="120">
        <v>3</v>
      </c>
      <c r="M7" s="11">
        <f>SUMIF(J4:J180,"3",I4:I180)</f>
        <v>0</v>
      </c>
      <c r="N7" s="107"/>
      <c r="O7" s="107"/>
      <c r="P7" s="107"/>
      <c r="Q7" s="107"/>
    </row>
    <row r="8" spans="1:17" ht="14.4" x14ac:dyDescent="0.3">
      <c r="A8" s="111" t="s">
        <v>191</v>
      </c>
      <c r="B8" s="111">
        <v>1793</v>
      </c>
      <c r="C8" s="111" t="s">
        <v>192</v>
      </c>
      <c r="D8" s="111">
        <v>2211</v>
      </c>
      <c r="E8" s="119">
        <v>44782</v>
      </c>
      <c r="F8" s="120">
        <v>0</v>
      </c>
      <c r="G8" s="121">
        <f>+E8+F8</f>
        <v>44782</v>
      </c>
      <c r="H8" s="122">
        <f t="shared" ca="1" si="0"/>
        <v>-941</v>
      </c>
      <c r="I8" s="123">
        <v>100</v>
      </c>
      <c r="J8" s="120">
        <f t="shared" si="1"/>
        <v>33</v>
      </c>
      <c r="K8" s="107"/>
      <c r="L8" s="120">
        <v>4</v>
      </c>
      <c r="M8" s="11">
        <f>SUMIF(J4:J180,"4",I4:I180)</f>
        <v>0</v>
      </c>
      <c r="N8" s="107"/>
      <c r="O8" s="107"/>
      <c r="P8" s="107"/>
      <c r="Q8" s="107"/>
    </row>
    <row r="9" spans="1:17" ht="14.4" x14ac:dyDescent="0.3">
      <c r="A9" s="111" t="s">
        <v>193</v>
      </c>
      <c r="B9" s="111">
        <v>920</v>
      </c>
      <c r="C9" s="111" t="s">
        <v>194</v>
      </c>
      <c r="D9" s="111">
        <v>240382</v>
      </c>
      <c r="E9" s="119">
        <v>45400</v>
      </c>
      <c r="F9" s="120">
        <v>30</v>
      </c>
      <c r="G9" s="121">
        <f t="shared" ref="G9:G72" si="2">+E9+F9</f>
        <v>45430</v>
      </c>
      <c r="H9" s="122">
        <f t="shared" ca="1" si="0"/>
        <v>-293</v>
      </c>
      <c r="I9" s="123">
        <v>1296.3499999999999</v>
      </c>
      <c r="J9" s="120">
        <f t="shared" si="1"/>
        <v>20</v>
      </c>
      <c r="K9" s="107"/>
      <c r="L9" s="120">
        <v>5</v>
      </c>
      <c r="M9" s="11">
        <f>SUMIF(J4:J180,"5",I4:I180)</f>
        <v>0</v>
      </c>
      <c r="N9" s="107"/>
      <c r="O9" s="107"/>
      <c r="P9" s="107"/>
      <c r="Q9" s="107"/>
    </row>
    <row r="10" spans="1:17" ht="14.4" x14ac:dyDescent="0.3">
      <c r="A10" s="111" t="s">
        <v>195</v>
      </c>
      <c r="B10" s="111">
        <v>1283</v>
      </c>
      <c r="C10" s="111" t="s">
        <v>196</v>
      </c>
      <c r="D10" s="111">
        <v>240363</v>
      </c>
      <c r="E10" s="119">
        <v>45401</v>
      </c>
      <c r="F10" s="120">
        <v>30</v>
      </c>
      <c r="G10" s="121">
        <f t="shared" si="2"/>
        <v>45431</v>
      </c>
      <c r="H10" s="122">
        <f t="shared" ca="1" si="0"/>
        <v>-292</v>
      </c>
      <c r="I10" s="123">
        <v>3315.75</v>
      </c>
      <c r="J10" s="120">
        <f t="shared" si="1"/>
        <v>21</v>
      </c>
      <c r="K10" s="107"/>
      <c r="L10" s="120">
        <v>6</v>
      </c>
      <c r="M10" s="11">
        <f>SUMIF(J4:J180,"6",I4:I180)</f>
        <v>0</v>
      </c>
      <c r="N10" s="107"/>
      <c r="O10" s="107"/>
      <c r="P10" s="107"/>
      <c r="Q10" s="107"/>
    </row>
    <row r="11" spans="1:17" ht="14.4" x14ac:dyDescent="0.3">
      <c r="A11" s="111" t="s">
        <v>197</v>
      </c>
      <c r="B11" s="111">
        <v>2169</v>
      </c>
      <c r="C11" s="111" t="s">
        <v>198</v>
      </c>
      <c r="D11" s="111">
        <v>240366</v>
      </c>
      <c r="E11" s="119">
        <v>45401</v>
      </c>
      <c r="F11" s="120">
        <v>30</v>
      </c>
      <c r="G11" s="121">
        <f t="shared" si="2"/>
        <v>45431</v>
      </c>
      <c r="H11" s="122">
        <f t="shared" ca="1" si="0"/>
        <v>-292</v>
      </c>
      <c r="I11" s="123">
        <v>1102.95</v>
      </c>
      <c r="J11" s="120">
        <f t="shared" si="1"/>
        <v>21</v>
      </c>
      <c r="K11" s="107"/>
      <c r="L11" s="120">
        <v>7</v>
      </c>
      <c r="M11" s="11">
        <f>SUMIF(J4:J180,"7",I4:I180)</f>
        <v>0</v>
      </c>
      <c r="N11" s="107"/>
      <c r="O11" s="107"/>
      <c r="P11" s="107"/>
      <c r="Q11" s="107"/>
    </row>
    <row r="12" spans="1:17" ht="14.4" x14ac:dyDescent="0.3">
      <c r="A12" s="111" t="s">
        <v>199</v>
      </c>
      <c r="B12" s="111">
        <v>440</v>
      </c>
      <c r="C12" s="111" t="s">
        <v>200</v>
      </c>
      <c r="D12" s="111">
        <v>240353</v>
      </c>
      <c r="E12" s="119">
        <v>45425</v>
      </c>
      <c r="F12" s="120">
        <v>30</v>
      </c>
      <c r="G12" s="121">
        <f t="shared" si="2"/>
        <v>45455</v>
      </c>
      <c r="H12" s="122">
        <f t="shared" ca="1" si="0"/>
        <v>-268</v>
      </c>
      <c r="I12" s="123">
        <v>874.55</v>
      </c>
      <c r="J12" s="120">
        <f t="shared" si="1"/>
        <v>24</v>
      </c>
      <c r="K12" s="107"/>
      <c r="L12" s="120">
        <v>8</v>
      </c>
      <c r="M12" s="11">
        <f>SUMIF(J4:J180,"8",I4:I180)</f>
        <v>0</v>
      </c>
      <c r="N12" s="107"/>
      <c r="O12" s="107"/>
      <c r="P12" s="107"/>
      <c r="Q12" s="107"/>
    </row>
    <row r="13" spans="1:17" ht="14.4" x14ac:dyDescent="0.3">
      <c r="A13" s="111" t="s">
        <v>201</v>
      </c>
      <c r="B13" s="111">
        <v>2099</v>
      </c>
      <c r="C13" s="111" t="s">
        <v>202</v>
      </c>
      <c r="D13" s="111">
        <v>240122</v>
      </c>
      <c r="E13" s="119">
        <v>45331</v>
      </c>
      <c r="F13" s="120">
        <v>30</v>
      </c>
      <c r="G13" s="121">
        <f t="shared" si="2"/>
        <v>45361</v>
      </c>
      <c r="H13" s="122">
        <f t="shared" ca="1" si="0"/>
        <v>-362</v>
      </c>
      <c r="I13" s="123">
        <v>2985.1</v>
      </c>
      <c r="J13" s="120">
        <f t="shared" si="1"/>
        <v>11</v>
      </c>
      <c r="K13" s="107"/>
      <c r="L13" s="120">
        <v>9</v>
      </c>
      <c r="M13" s="11">
        <f>SUMIF(J4:J180,"9",I4:I180)</f>
        <v>0</v>
      </c>
      <c r="N13" s="107"/>
      <c r="O13" s="107"/>
      <c r="P13" s="107"/>
      <c r="Q13" s="107"/>
    </row>
    <row r="14" spans="1:17" ht="14.4" x14ac:dyDescent="0.3">
      <c r="A14" s="111" t="s">
        <v>203</v>
      </c>
      <c r="B14" s="111">
        <v>1417</v>
      </c>
      <c r="C14" s="111" t="s">
        <v>204</v>
      </c>
      <c r="D14" s="111">
        <v>230213</v>
      </c>
      <c r="E14" s="119">
        <v>45016</v>
      </c>
      <c r="F14" s="120">
        <v>60</v>
      </c>
      <c r="G14" s="121">
        <f t="shared" si="2"/>
        <v>45076</v>
      </c>
      <c r="H14" s="122">
        <f t="shared" ca="1" si="0"/>
        <v>-647</v>
      </c>
      <c r="I14" s="123">
        <v>689.55</v>
      </c>
      <c r="J14" s="120">
        <f t="shared" si="1"/>
        <v>22</v>
      </c>
      <c r="K14" s="107"/>
      <c r="L14" s="120">
        <v>10</v>
      </c>
      <c r="M14" s="11">
        <f>SUMIF(J4:J180,"10",I4:I180)</f>
        <v>0</v>
      </c>
      <c r="N14" s="107"/>
      <c r="O14" s="107"/>
      <c r="P14" s="107"/>
      <c r="Q14" s="107"/>
    </row>
    <row r="15" spans="1:17" ht="14.4" x14ac:dyDescent="0.3">
      <c r="A15" s="111" t="s">
        <v>205</v>
      </c>
      <c r="B15" s="111">
        <v>1765</v>
      </c>
      <c r="C15" s="111" t="s">
        <v>206</v>
      </c>
      <c r="D15" s="111">
        <v>240283</v>
      </c>
      <c r="E15" s="119">
        <v>45376</v>
      </c>
      <c r="F15" s="120">
        <v>60</v>
      </c>
      <c r="G15" s="121">
        <f t="shared" si="2"/>
        <v>45436</v>
      </c>
      <c r="H15" s="122">
        <f t="shared" ca="1" si="0"/>
        <v>-287</v>
      </c>
      <c r="I15" s="123">
        <v>1530.35</v>
      </c>
      <c r="J15" s="120">
        <f t="shared" si="1"/>
        <v>21</v>
      </c>
      <c r="K15" s="107"/>
      <c r="L15" s="120">
        <v>11</v>
      </c>
      <c r="M15" s="11">
        <f>SUMIF(Tableau7[Enc.
prévu],"11",Tableau7[do_tot_
mnt])</f>
        <v>2985.1</v>
      </c>
      <c r="N15" s="107"/>
      <c r="O15" s="107"/>
      <c r="P15" s="107"/>
      <c r="Q15" s="107"/>
    </row>
    <row r="16" spans="1:17" ht="14.4" x14ac:dyDescent="0.3">
      <c r="A16" s="111" t="s">
        <v>207</v>
      </c>
      <c r="B16" s="111">
        <v>2182</v>
      </c>
      <c r="C16" s="111" t="s">
        <v>208</v>
      </c>
      <c r="D16" s="111">
        <v>240465</v>
      </c>
      <c r="E16" s="119">
        <v>45426</v>
      </c>
      <c r="F16" s="120">
        <v>0</v>
      </c>
      <c r="G16" s="121">
        <f t="shared" si="2"/>
        <v>45426</v>
      </c>
      <c r="H16" s="122">
        <f t="shared" ca="1" si="0"/>
        <v>-297</v>
      </c>
      <c r="I16" s="123">
        <v>1877.25</v>
      </c>
      <c r="J16" s="120">
        <f t="shared" si="1"/>
        <v>20</v>
      </c>
      <c r="K16" s="107"/>
      <c r="L16" s="120">
        <v>12</v>
      </c>
      <c r="M16" s="11">
        <f>SUMIF(J4:J180,"12",I4:I180)</f>
        <v>0</v>
      </c>
      <c r="N16" s="107"/>
      <c r="O16" s="107"/>
      <c r="P16" s="107"/>
      <c r="Q16" s="107"/>
    </row>
    <row r="17" spans="1:17" ht="14.4" x14ac:dyDescent="0.3">
      <c r="A17" s="111" t="s">
        <v>209</v>
      </c>
      <c r="B17" s="111">
        <v>1862</v>
      </c>
      <c r="C17" s="111" t="s">
        <v>210</v>
      </c>
      <c r="D17" s="111">
        <v>240361</v>
      </c>
      <c r="E17" s="119">
        <v>45404</v>
      </c>
      <c r="F17" s="120">
        <v>30</v>
      </c>
      <c r="G17" s="121">
        <f t="shared" si="2"/>
        <v>45434</v>
      </c>
      <c r="H17" s="122">
        <f t="shared" ca="1" si="0"/>
        <v>-289</v>
      </c>
      <c r="I17" s="123">
        <v>7708.75</v>
      </c>
      <c r="J17" s="120">
        <f t="shared" si="1"/>
        <v>21</v>
      </c>
      <c r="K17" s="107"/>
      <c r="L17" s="120">
        <v>13</v>
      </c>
      <c r="M17" s="11">
        <f>SUMIF(J4:J180,"13",I4:I180)</f>
        <v>3081.6</v>
      </c>
      <c r="N17" s="107"/>
      <c r="O17" s="107"/>
      <c r="P17" s="107"/>
      <c r="Q17" s="107"/>
    </row>
    <row r="18" spans="1:17" ht="14.4" x14ac:dyDescent="0.3">
      <c r="A18" s="111" t="s">
        <v>209</v>
      </c>
      <c r="B18" s="111">
        <v>1862</v>
      </c>
      <c r="C18" s="111" t="s">
        <v>210</v>
      </c>
      <c r="D18" s="111">
        <v>240468</v>
      </c>
      <c r="E18" s="119">
        <v>45420</v>
      </c>
      <c r="F18" s="120">
        <v>30</v>
      </c>
      <c r="G18" s="121">
        <f t="shared" si="2"/>
        <v>45450</v>
      </c>
      <c r="H18" s="122">
        <f t="shared" ca="1" si="0"/>
        <v>-273</v>
      </c>
      <c r="I18" s="123">
        <v>3455.75</v>
      </c>
      <c r="J18" s="120">
        <f t="shared" si="1"/>
        <v>23</v>
      </c>
      <c r="K18" s="107"/>
      <c r="L18" s="120">
        <v>14</v>
      </c>
      <c r="M18" s="11">
        <f>SUMIF(J4:J180,"14",I4:I180)</f>
        <v>9926.35</v>
      </c>
      <c r="N18" s="107"/>
      <c r="O18" s="107"/>
      <c r="P18" s="107"/>
      <c r="Q18" s="107"/>
    </row>
    <row r="19" spans="1:17" ht="14.4" x14ac:dyDescent="0.3">
      <c r="A19" s="111" t="s">
        <v>211</v>
      </c>
      <c r="B19" s="111">
        <v>1903</v>
      </c>
      <c r="C19" s="111" t="s">
        <v>212</v>
      </c>
      <c r="D19" s="111">
        <v>240300</v>
      </c>
      <c r="E19" s="119">
        <v>45397</v>
      </c>
      <c r="F19" s="120">
        <v>30</v>
      </c>
      <c r="G19" s="121">
        <f t="shared" si="2"/>
        <v>45427</v>
      </c>
      <c r="H19" s="122">
        <f t="shared" ca="1" si="0"/>
        <v>-296</v>
      </c>
      <c r="I19" s="123">
        <v>478.65</v>
      </c>
      <c r="J19" s="120">
        <f t="shared" si="1"/>
        <v>20</v>
      </c>
      <c r="K19" s="107"/>
      <c r="L19" s="120">
        <v>15</v>
      </c>
      <c r="M19" s="11">
        <f>SUMIF(J4:J180,"15",I4:I180)</f>
        <v>5249.15</v>
      </c>
      <c r="N19" s="107"/>
      <c r="O19" s="107"/>
      <c r="P19" s="107"/>
      <c r="Q19" s="107"/>
    </row>
    <row r="20" spans="1:17" ht="14.4" x14ac:dyDescent="0.3">
      <c r="A20" s="111" t="s">
        <v>213</v>
      </c>
      <c r="B20" s="111">
        <v>2137</v>
      </c>
      <c r="C20" s="111" t="s">
        <v>214</v>
      </c>
      <c r="D20" s="111">
        <v>240165</v>
      </c>
      <c r="E20" s="119">
        <v>45392</v>
      </c>
      <c r="F20" s="120">
        <v>60</v>
      </c>
      <c r="G20" s="121">
        <f t="shared" si="2"/>
        <v>45452</v>
      </c>
      <c r="H20" s="122">
        <f t="shared" ca="1" si="0"/>
        <v>-271</v>
      </c>
      <c r="I20" s="123">
        <v>544.6</v>
      </c>
      <c r="J20" s="120">
        <f t="shared" si="1"/>
        <v>24</v>
      </c>
      <c r="K20" s="107"/>
      <c r="L20" s="120">
        <v>16</v>
      </c>
      <c r="M20" s="11">
        <f>SUMIF(J4:J180,"16",I4:I180)</f>
        <v>3664.35</v>
      </c>
      <c r="N20" s="107"/>
      <c r="O20" s="107"/>
      <c r="P20" s="107"/>
      <c r="Q20" s="107"/>
    </row>
    <row r="21" spans="1:17" ht="14.4" x14ac:dyDescent="0.3">
      <c r="A21" s="111" t="s">
        <v>215</v>
      </c>
      <c r="B21" s="111">
        <v>2156</v>
      </c>
      <c r="C21" s="111" t="s">
        <v>216</v>
      </c>
      <c r="D21" s="111">
        <v>240288</v>
      </c>
      <c r="E21" s="119">
        <v>45373</v>
      </c>
      <c r="F21" s="120">
        <v>60</v>
      </c>
      <c r="G21" s="121">
        <f t="shared" si="2"/>
        <v>45433</v>
      </c>
      <c r="H21" s="122">
        <f t="shared" ca="1" si="0"/>
        <v>-290</v>
      </c>
      <c r="I21" s="123">
        <v>1724</v>
      </c>
      <c r="J21" s="120">
        <f t="shared" si="1"/>
        <v>21</v>
      </c>
      <c r="K21" s="107"/>
      <c r="L21" s="120">
        <v>17</v>
      </c>
      <c r="M21" s="11">
        <f>SUMIF(J4:J180,"17",I4:I180)</f>
        <v>9511.5500000000011</v>
      </c>
      <c r="N21" s="107"/>
      <c r="O21" s="107"/>
      <c r="P21" s="107"/>
      <c r="Q21" s="107"/>
    </row>
    <row r="22" spans="1:17" ht="14.4" x14ac:dyDescent="0.3">
      <c r="A22" s="111" t="s">
        <v>217</v>
      </c>
      <c r="B22" s="111">
        <v>1182</v>
      </c>
      <c r="C22" s="111" t="s">
        <v>218</v>
      </c>
      <c r="D22" s="111">
        <v>240239</v>
      </c>
      <c r="E22" s="119">
        <v>45412</v>
      </c>
      <c r="F22" s="120">
        <v>30</v>
      </c>
      <c r="G22" s="121">
        <f t="shared" si="2"/>
        <v>45442</v>
      </c>
      <c r="H22" s="122">
        <f t="shared" ca="1" si="0"/>
        <v>-281</v>
      </c>
      <c r="I22" s="123">
        <v>10851.95</v>
      </c>
      <c r="J22" s="120">
        <f t="shared" si="1"/>
        <v>22</v>
      </c>
      <c r="K22" s="107"/>
      <c r="L22" s="120">
        <v>18</v>
      </c>
      <c r="M22" s="11">
        <f>SUMIF(J4:J180,"18",I4:I180)</f>
        <v>6319.9499999999989</v>
      </c>
      <c r="N22" s="107"/>
      <c r="O22" s="107"/>
      <c r="P22" s="107"/>
      <c r="Q22" s="107"/>
    </row>
    <row r="23" spans="1:17" ht="14.4" x14ac:dyDescent="0.3">
      <c r="A23" s="111" t="s">
        <v>217</v>
      </c>
      <c r="B23" s="111">
        <v>1182</v>
      </c>
      <c r="C23" s="111" t="s">
        <v>218</v>
      </c>
      <c r="D23" s="111">
        <v>240061</v>
      </c>
      <c r="E23" s="119">
        <v>45428</v>
      </c>
      <c r="F23" s="120">
        <v>30</v>
      </c>
      <c r="G23" s="121">
        <f t="shared" si="2"/>
        <v>45458</v>
      </c>
      <c r="H23" s="122">
        <f t="shared" ca="1" si="0"/>
        <v>-265</v>
      </c>
      <c r="I23" s="123">
        <v>8188.5</v>
      </c>
      <c r="J23" s="120">
        <f t="shared" si="1"/>
        <v>24</v>
      </c>
      <c r="K23" s="107"/>
      <c r="L23" s="120">
        <v>19</v>
      </c>
      <c r="M23" s="11">
        <f>SUMIF(J4:J180,"19",I4:I180)</f>
        <v>4852.3499999999995</v>
      </c>
      <c r="N23" s="107"/>
      <c r="O23" s="107"/>
      <c r="P23" s="107"/>
      <c r="Q23" s="107"/>
    </row>
    <row r="24" spans="1:17" ht="14.4" x14ac:dyDescent="0.3">
      <c r="A24" s="111" t="s">
        <v>217</v>
      </c>
      <c r="B24" s="111">
        <v>1182</v>
      </c>
      <c r="C24" s="111" t="s">
        <v>218</v>
      </c>
      <c r="D24" s="111">
        <v>240495</v>
      </c>
      <c r="E24" s="119">
        <v>45429</v>
      </c>
      <c r="F24" s="120">
        <v>30</v>
      </c>
      <c r="G24" s="121">
        <f t="shared" si="2"/>
        <v>45459</v>
      </c>
      <c r="H24" s="122">
        <f t="shared" ca="1" si="0"/>
        <v>-264</v>
      </c>
      <c r="I24" s="123">
        <v>413.65</v>
      </c>
      <c r="J24" s="120">
        <f t="shared" si="1"/>
        <v>25</v>
      </c>
      <c r="K24" s="107"/>
      <c r="L24" s="120">
        <v>20</v>
      </c>
      <c r="M24" s="11">
        <f>SUMIF(J4:J180,"20",I4:I180)</f>
        <v>27942.45</v>
      </c>
      <c r="N24" s="107"/>
      <c r="O24" s="107"/>
      <c r="P24" s="107"/>
      <c r="Q24" s="107"/>
    </row>
    <row r="25" spans="1:17" ht="14.4" x14ac:dyDescent="0.3">
      <c r="A25" s="111" t="s">
        <v>217</v>
      </c>
      <c r="B25" s="111">
        <v>1182</v>
      </c>
      <c r="C25" s="111" t="s">
        <v>218</v>
      </c>
      <c r="D25" s="111">
        <v>240496</v>
      </c>
      <c r="E25" s="119">
        <v>45429</v>
      </c>
      <c r="F25" s="120">
        <v>30</v>
      </c>
      <c r="G25" s="121">
        <f t="shared" si="2"/>
        <v>45459</v>
      </c>
      <c r="H25" s="122">
        <f t="shared" ca="1" si="0"/>
        <v>-264</v>
      </c>
      <c r="I25" s="123">
        <v>413.65</v>
      </c>
      <c r="J25" s="120">
        <f t="shared" si="1"/>
        <v>25</v>
      </c>
      <c r="K25" s="107"/>
      <c r="L25" s="120">
        <v>21</v>
      </c>
      <c r="M25" s="11">
        <f>SUMIF(J4:J180,"21",I4:I180)</f>
        <v>18517.999999999996</v>
      </c>
      <c r="N25" s="107"/>
      <c r="O25" s="107"/>
      <c r="P25" s="107"/>
      <c r="Q25" s="107"/>
    </row>
    <row r="26" spans="1:17" ht="14.4" x14ac:dyDescent="0.3">
      <c r="A26" s="111" t="s">
        <v>219</v>
      </c>
      <c r="B26" s="111">
        <v>1448</v>
      </c>
      <c r="C26" s="111" t="s">
        <v>220</v>
      </c>
      <c r="D26" s="111">
        <v>12</v>
      </c>
      <c r="E26" s="119">
        <v>44406</v>
      </c>
      <c r="F26" s="120">
        <v>0</v>
      </c>
      <c r="G26" s="121">
        <f t="shared" si="2"/>
        <v>44406</v>
      </c>
      <c r="H26" s="122">
        <f t="shared" ca="1" si="0"/>
        <v>-1317</v>
      </c>
      <c r="I26" s="123">
        <v>140.1</v>
      </c>
      <c r="J26" s="120">
        <f t="shared" si="1"/>
        <v>31</v>
      </c>
      <c r="K26" s="107"/>
      <c r="L26" s="120">
        <v>22</v>
      </c>
      <c r="M26" s="11">
        <f>SUMIF(J4:J180,"22",I4:I180)</f>
        <v>66313.349999999991</v>
      </c>
      <c r="N26" s="107"/>
      <c r="O26" s="107"/>
      <c r="P26" s="107"/>
      <c r="Q26" s="107"/>
    </row>
    <row r="27" spans="1:17" ht="14.4" x14ac:dyDescent="0.3">
      <c r="A27" s="111" t="s">
        <v>221</v>
      </c>
      <c r="B27" s="111">
        <v>2038</v>
      </c>
      <c r="C27" s="111" t="s">
        <v>222</v>
      </c>
      <c r="D27" s="111">
        <v>240414</v>
      </c>
      <c r="E27" s="119">
        <v>45413</v>
      </c>
      <c r="F27" s="120">
        <v>30</v>
      </c>
      <c r="G27" s="121">
        <f t="shared" si="2"/>
        <v>45443</v>
      </c>
      <c r="H27" s="122">
        <f t="shared" ca="1" si="0"/>
        <v>-280</v>
      </c>
      <c r="I27" s="123">
        <v>2101.9499999999998</v>
      </c>
      <c r="J27" s="120">
        <f t="shared" si="1"/>
        <v>22</v>
      </c>
      <c r="K27" s="107"/>
      <c r="L27" s="120">
        <v>23</v>
      </c>
      <c r="M27" s="11">
        <f>SUMIF(J4:J180,"23",I4:I180)</f>
        <v>18838.649999999998</v>
      </c>
      <c r="N27" s="107"/>
      <c r="O27" s="107"/>
      <c r="P27" s="107"/>
      <c r="Q27" s="107"/>
    </row>
    <row r="28" spans="1:17" ht="14.4" x14ac:dyDescent="0.3">
      <c r="A28" s="111" t="s">
        <v>221</v>
      </c>
      <c r="B28" s="111">
        <v>2038</v>
      </c>
      <c r="C28" s="111" t="s">
        <v>222</v>
      </c>
      <c r="D28" s="111">
        <v>240457</v>
      </c>
      <c r="E28" s="119">
        <v>45414</v>
      </c>
      <c r="F28" s="120">
        <v>30</v>
      </c>
      <c r="G28" s="121">
        <f t="shared" si="2"/>
        <v>45444</v>
      </c>
      <c r="H28" s="122">
        <f t="shared" ca="1" si="0"/>
        <v>-279</v>
      </c>
      <c r="I28" s="123">
        <v>1865.8</v>
      </c>
      <c r="J28" s="120">
        <f t="shared" si="1"/>
        <v>22</v>
      </c>
      <c r="K28" s="107"/>
      <c r="L28" s="120">
        <v>24</v>
      </c>
      <c r="M28" s="11">
        <f>SUMIF(J4:J180,"24",I4:I180)</f>
        <v>43569.049999999996</v>
      </c>
      <c r="N28" s="107"/>
      <c r="O28" s="107"/>
      <c r="P28" s="107"/>
      <c r="Q28" s="107"/>
    </row>
    <row r="29" spans="1:17" ht="14.4" x14ac:dyDescent="0.3">
      <c r="A29" s="111" t="s">
        <v>223</v>
      </c>
      <c r="B29" s="111">
        <v>1088</v>
      </c>
      <c r="C29" s="111" t="s">
        <v>224</v>
      </c>
      <c r="D29" s="111">
        <v>240379</v>
      </c>
      <c r="E29" s="119">
        <v>45398</v>
      </c>
      <c r="F29" s="120">
        <v>30</v>
      </c>
      <c r="G29" s="121">
        <f t="shared" si="2"/>
        <v>45428</v>
      </c>
      <c r="H29" s="122">
        <f t="shared" ca="1" si="0"/>
        <v>-295</v>
      </c>
      <c r="I29" s="123">
        <v>763.6</v>
      </c>
      <c r="J29" s="120">
        <f t="shared" si="1"/>
        <v>20</v>
      </c>
      <c r="K29" s="107"/>
      <c r="L29" s="120">
        <v>25</v>
      </c>
      <c r="M29" s="11">
        <f>SUMIF(J4:J180,"25",I4:I180)</f>
        <v>1720.15</v>
      </c>
      <c r="N29" s="107"/>
      <c r="O29" s="107"/>
      <c r="P29" s="107"/>
      <c r="Q29" s="107"/>
    </row>
    <row r="30" spans="1:17" ht="14.4" x14ac:dyDescent="0.3">
      <c r="A30" s="111" t="s">
        <v>223</v>
      </c>
      <c r="B30" s="111">
        <v>1088</v>
      </c>
      <c r="C30" s="111" t="s">
        <v>224</v>
      </c>
      <c r="D30" s="111">
        <v>240406</v>
      </c>
      <c r="E30" s="119">
        <v>45405</v>
      </c>
      <c r="F30" s="120">
        <v>30</v>
      </c>
      <c r="G30" s="121">
        <f t="shared" si="2"/>
        <v>45435</v>
      </c>
      <c r="H30" s="122">
        <f t="shared" ca="1" si="0"/>
        <v>-288</v>
      </c>
      <c r="I30" s="123">
        <v>1394.3</v>
      </c>
      <c r="J30" s="120">
        <f t="shared" si="1"/>
        <v>21</v>
      </c>
      <c r="K30" s="107"/>
      <c r="L30" s="120">
        <v>26</v>
      </c>
      <c r="M30" s="11">
        <f>SUMIF(J4:J180,"26",I4:I180)</f>
        <v>11224.05</v>
      </c>
      <c r="N30" s="107"/>
      <c r="O30" s="107"/>
      <c r="P30" s="107"/>
      <c r="Q30" s="107"/>
    </row>
    <row r="31" spans="1:17" ht="14.4" x14ac:dyDescent="0.3">
      <c r="A31" s="111" t="s">
        <v>223</v>
      </c>
      <c r="B31" s="111">
        <v>1088</v>
      </c>
      <c r="C31" s="111" t="s">
        <v>224</v>
      </c>
      <c r="D31" s="111">
        <v>240420</v>
      </c>
      <c r="E31" s="119">
        <v>45407</v>
      </c>
      <c r="F31" s="120">
        <v>30</v>
      </c>
      <c r="G31" s="121">
        <f t="shared" si="2"/>
        <v>45437</v>
      </c>
      <c r="H31" s="122">
        <f t="shared" ca="1" si="0"/>
        <v>-286</v>
      </c>
      <c r="I31" s="123">
        <v>86.45</v>
      </c>
      <c r="J31" s="120">
        <f t="shared" si="1"/>
        <v>21</v>
      </c>
      <c r="K31" s="107"/>
      <c r="L31" s="120">
        <v>27</v>
      </c>
      <c r="M31" s="11">
        <f>SUMIF(J4:J180,"27",I4:I180)</f>
        <v>4039.7</v>
      </c>
      <c r="N31" s="107"/>
      <c r="O31" s="107"/>
      <c r="P31" s="107"/>
      <c r="Q31" s="107"/>
    </row>
    <row r="32" spans="1:17" ht="14.4" x14ac:dyDescent="0.3">
      <c r="A32" s="111" t="s">
        <v>225</v>
      </c>
      <c r="B32" s="111">
        <v>1614</v>
      </c>
      <c r="C32" s="111" t="s">
        <v>226</v>
      </c>
      <c r="D32" s="111">
        <v>240318</v>
      </c>
      <c r="E32" s="119">
        <v>45392</v>
      </c>
      <c r="F32" s="120">
        <v>30</v>
      </c>
      <c r="G32" s="121">
        <f t="shared" si="2"/>
        <v>45422</v>
      </c>
      <c r="H32" s="122">
        <f t="shared" ca="1" si="0"/>
        <v>-301</v>
      </c>
      <c r="I32" s="123">
        <v>225.4</v>
      </c>
      <c r="J32" s="120">
        <f t="shared" si="1"/>
        <v>19</v>
      </c>
      <c r="K32" s="107"/>
      <c r="L32" s="120">
        <v>28</v>
      </c>
      <c r="M32" s="11">
        <f>SUMIF(J4:J180,"28",I4:I180)</f>
        <v>0</v>
      </c>
      <c r="N32" s="107"/>
      <c r="O32" s="107"/>
      <c r="P32" s="107"/>
      <c r="Q32" s="107"/>
    </row>
    <row r="33" spans="1:17" ht="14.4" x14ac:dyDescent="0.3">
      <c r="A33" s="111" t="s">
        <v>225</v>
      </c>
      <c r="B33" s="111">
        <v>1614</v>
      </c>
      <c r="C33" s="111" t="s">
        <v>226</v>
      </c>
      <c r="D33" s="111">
        <v>240381</v>
      </c>
      <c r="E33" s="119">
        <v>45420</v>
      </c>
      <c r="F33" s="120">
        <v>30</v>
      </c>
      <c r="G33" s="121">
        <f t="shared" si="2"/>
        <v>45450</v>
      </c>
      <c r="H33" s="122">
        <f t="shared" ca="1" si="0"/>
        <v>-273</v>
      </c>
      <c r="I33" s="123">
        <v>4837.2</v>
      </c>
      <c r="J33" s="120">
        <f t="shared" si="1"/>
        <v>23</v>
      </c>
      <c r="K33" s="107"/>
      <c r="L33" s="120">
        <v>29</v>
      </c>
      <c r="M33" s="11">
        <f>SUMIF(J4:J180,"29",I4:I180)</f>
        <v>256.75</v>
      </c>
      <c r="N33" s="107"/>
      <c r="O33" s="107"/>
      <c r="P33" s="107"/>
      <c r="Q33" s="107"/>
    </row>
    <row r="34" spans="1:17" ht="14.4" x14ac:dyDescent="0.3">
      <c r="A34" s="111" t="s">
        <v>227</v>
      </c>
      <c r="B34" s="111">
        <v>719</v>
      </c>
      <c r="C34" s="111" t="s">
        <v>228</v>
      </c>
      <c r="D34" s="111">
        <v>240453</v>
      </c>
      <c r="E34" s="119">
        <v>45419</v>
      </c>
      <c r="F34" s="120">
        <v>30</v>
      </c>
      <c r="G34" s="121">
        <f t="shared" si="2"/>
        <v>45449</v>
      </c>
      <c r="H34" s="122">
        <f t="shared" ca="1" si="0"/>
        <v>-274</v>
      </c>
      <c r="I34" s="123">
        <v>3119.1</v>
      </c>
      <c r="J34" s="120">
        <f t="shared" si="1"/>
        <v>23</v>
      </c>
      <c r="K34" s="107"/>
      <c r="L34" s="120">
        <v>30</v>
      </c>
      <c r="M34" s="11">
        <f>SUMIF(J4:J180,"30",I4:I180)</f>
        <v>0</v>
      </c>
      <c r="N34" s="107"/>
      <c r="O34" s="107"/>
      <c r="P34" s="107"/>
      <c r="Q34" s="107"/>
    </row>
    <row r="35" spans="1:17" ht="14.4" x14ac:dyDescent="0.3">
      <c r="A35" s="111" t="s">
        <v>229</v>
      </c>
      <c r="B35" s="111">
        <v>142</v>
      </c>
      <c r="C35" s="111" t="s">
        <v>230</v>
      </c>
      <c r="D35" s="111">
        <v>220703</v>
      </c>
      <c r="E35" s="119">
        <v>44810</v>
      </c>
      <c r="F35" s="120">
        <v>30</v>
      </c>
      <c r="G35" s="121">
        <f t="shared" si="2"/>
        <v>44840</v>
      </c>
      <c r="H35" s="122">
        <f t="shared" ca="1" si="0"/>
        <v>-883</v>
      </c>
      <c r="I35" s="123">
        <v>-25.95</v>
      </c>
      <c r="J35" s="120">
        <f t="shared" si="1"/>
        <v>41</v>
      </c>
      <c r="K35" s="107"/>
      <c r="L35" s="120">
        <v>31</v>
      </c>
      <c r="M35" s="11">
        <f>SUMIF(J4:J180,"31",I4:I180)</f>
        <v>140.1</v>
      </c>
      <c r="N35" s="107"/>
      <c r="O35" s="107"/>
      <c r="P35" s="107"/>
      <c r="Q35" s="107"/>
    </row>
    <row r="36" spans="1:17" ht="14.4" x14ac:dyDescent="0.3">
      <c r="A36" s="111" t="s">
        <v>229</v>
      </c>
      <c r="B36" s="111">
        <v>142</v>
      </c>
      <c r="C36" s="111" t="s">
        <v>230</v>
      </c>
      <c r="D36" s="111">
        <v>240421</v>
      </c>
      <c r="E36" s="119">
        <v>45414</v>
      </c>
      <c r="F36" s="120">
        <v>0</v>
      </c>
      <c r="G36" s="121">
        <f t="shared" si="2"/>
        <v>45414</v>
      </c>
      <c r="H36" s="122">
        <f t="shared" ca="1" si="0"/>
        <v>-309</v>
      </c>
      <c r="I36" s="123">
        <v>3309.55</v>
      </c>
      <c r="J36" s="120">
        <f t="shared" si="1"/>
        <v>18</v>
      </c>
      <c r="K36" s="107"/>
      <c r="L36" s="120">
        <v>32</v>
      </c>
      <c r="M36" s="11">
        <f>SUMIF(J4:J180,"32",I4:I180)</f>
        <v>0</v>
      </c>
      <c r="N36" s="107"/>
      <c r="O36" s="107"/>
      <c r="P36" s="107"/>
      <c r="Q36" s="107"/>
    </row>
    <row r="37" spans="1:17" ht="14.4" x14ac:dyDescent="0.3">
      <c r="A37" s="111" t="s">
        <v>231</v>
      </c>
      <c r="B37" s="111">
        <v>1278</v>
      </c>
      <c r="C37" s="111" t="s">
        <v>232</v>
      </c>
      <c r="D37" s="111">
        <v>11</v>
      </c>
      <c r="E37" s="119">
        <v>45376</v>
      </c>
      <c r="F37" s="120">
        <v>30</v>
      </c>
      <c r="G37" s="121">
        <f t="shared" si="2"/>
        <v>45406</v>
      </c>
      <c r="H37" s="122">
        <f t="shared" ca="1" si="0"/>
        <v>-317</v>
      </c>
      <c r="I37" s="123">
        <v>511.6</v>
      </c>
      <c r="J37" s="120">
        <f t="shared" si="1"/>
        <v>17</v>
      </c>
      <c r="K37" s="107"/>
      <c r="L37" s="120">
        <v>33</v>
      </c>
      <c r="M37" s="11">
        <f>SUMIF(J4:J180,"33",I4:I180)</f>
        <v>100</v>
      </c>
      <c r="N37" s="107"/>
      <c r="O37" s="107"/>
      <c r="P37" s="107"/>
      <c r="Q37" s="107"/>
    </row>
    <row r="38" spans="1:17" ht="14.4" x14ac:dyDescent="0.3">
      <c r="A38" s="111" t="s">
        <v>231</v>
      </c>
      <c r="B38" s="111">
        <v>1278</v>
      </c>
      <c r="C38" s="111" t="s">
        <v>232</v>
      </c>
      <c r="D38" s="111">
        <v>240411</v>
      </c>
      <c r="E38" s="119">
        <v>45411</v>
      </c>
      <c r="F38" s="120">
        <v>30</v>
      </c>
      <c r="G38" s="121">
        <f t="shared" si="2"/>
        <v>45441</v>
      </c>
      <c r="H38" s="122">
        <f t="shared" ca="1" si="0"/>
        <v>-282</v>
      </c>
      <c r="I38" s="123">
        <v>2451.3000000000002</v>
      </c>
      <c r="J38" s="120">
        <f t="shared" si="1"/>
        <v>22</v>
      </c>
      <c r="K38" s="107"/>
      <c r="L38" s="120">
        <v>34</v>
      </c>
      <c r="M38" s="11">
        <f>SUMIF(J4:J180,"34",I4:I180)</f>
        <v>415.25</v>
      </c>
      <c r="N38" s="107"/>
      <c r="O38" s="107"/>
      <c r="P38" s="107"/>
      <c r="Q38" s="107"/>
    </row>
    <row r="39" spans="1:17" ht="14.4" x14ac:dyDescent="0.3">
      <c r="A39" s="111" t="s">
        <v>233</v>
      </c>
      <c r="B39" s="111">
        <v>1407</v>
      </c>
      <c r="C39" s="111" t="s">
        <v>234</v>
      </c>
      <c r="D39" s="111">
        <v>240279</v>
      </c>
      <c r="E39" s="119">
        <v>45429</v>
      </c>
      <c r="F39" s="120">
        <v>30</v>
      </c>
      <c r="G39" s="121">
        <f t="shared" si="2"/>
        <v>45459</v>
      </c>
      <c r="H39" s="122">
        <f t="shared" ca="1" si="0"/>
        <v>-264</v>
      </c>
      <c r="I39" s="123">
        <v>892.85</v>
      </c>
      <c r="J39" s="120">
        <f t="shared" si="1"/>
        <v>25</v>
      </c>
      <c r="K39" s="107"/>
      <c r="L39" s="120">
        <v>35</v>
      </c>
      <c r="M39" s="11">
        <f>SUMIF(J4:J180,"35",I4:I180)</f>
        <v>0</v>
      </c>
      <c r="N39" s="107"/>
      <c r="O39" s="107"/>
      <c r="P39" s="107"/>
      <c r="Q39" s="107"/>
    </row>
    <row r="40" spans="1:17" ht="14.4" x14ac:dyDescent="0.3">
      <c r="A40" s="111" t="s">
        <v>235</v>
      </c>
      <c r="B40" s="111">
        <v>461</v>
      </c>
      <c r="C40" s="111" t="s">
        <v>236</v>
      </c>
      <c r="D40" s="111">
        <v>240446</v>
      </c>
      <c r="E40" s="119">
        <v>45414</v>
      </c>
      <c r="F40" s="120">
        <v>30</v>
      </c>
      <c r="G40" s="121">
        <f t="shared" si="2"/>
        <v>45444</v>
      </c>
      <c r="H40" s="122">
        <f t="shared" ca="1" si="0"/>
        <v>-279</v>
      </c>
      <c r="I40" s="123">
        <v>2679.55</v>
      </c>
      <c r="J40" s="120">
        <f t="shared" si="1"/>
        <v>22</v>
      </c>
      <c r="K40" s="107"/>
      <c r="L40" s="120">
        <v>36</v>
      </c>
      <c r="M40" s="11">
        <f>SUMIF(J4:J180,"36",I4:I180)</f>
        <v>0</v>
      </c>
      <c r="N40" s="107"/>
      <c r="O40" s="107"/>
      <c r="P40" s="107"/>
      <c r="Q40" s="107"/>
    </row>
    <row r="41" spans="1:17" ht="14.4" x14ac:dyDescent="0.3">
      <c r="A41" s="111" t="s">
        <v>237</v>
      </c>
      <c r="B41" s="111">
        <v>1942</v>
      </c>
      <c r="C41" s="111" t="s">
        <v>238</v>
      </c>
      <c r="D41" s="111">
        <v>2216</v>
      </c>
      <c r="E41" s="119">
        <v>44855</v>
      </c>
      <c r="F41" s="120">
        <v>30</v>
      </c>
      <c r="G41" s="121">
        <f t="shared" si="2"/>
        <v>44885</v>
      </c>
      <c r="H41" s="122">
        <f t="shared" ca="1" si="0"/>
        <v>-838</v>
      </c>
      <c r="I41" s="123">
        <v>715.85</v>
      </c>
      <c r="J41" s="120">
        <f t="shared" si="1"/>
        <v>48</v>
      </c>
      <c r="K41" s="107"/>
      <c r="L41" s="120">
        <v>37</v>
      </c>
      <c r="M41" s="11">
        <f>SUMIF(J4:J180,"37",I4:I180)</f>
        <v>202.6</v>
      </c>
      <c r="N41" s="107"/>
      <c r="O41" s="107"/>
      <c r="P41" s="107"/>
      <c r="Q41" s="107"/>
    </row>
    <row r="42" spans="1:17" ht="14.4" x14ac:dyDescent="0.3">
      <c r="A42" s="111" t="s">
        <v>237</v>
      </c>
      <c r="B42" s="111">
        <v>1942</v>
      </c>
      <c r="C42" s="111" t="s">
        <v>238</v>
      </c>
      <c r="D42" s="111">
        <v>240319</v>
      </c>
      <c r="E42" s="119">
        <v>45390</v>
      </c>
      <c r="F42" s="120">
        <v>30</v>
      </c>
      <c r="G42" s="121">
        <f t="shared" si="2"/>
        <v>45420</v>
      </c>
      <c r="H42" s="122">
        <f t="shared" ca="1" si="0"/>
        <v>-303</v>
      </c>
      <c r="I42" s="123">
        <v>1084.95</v>
      </c>
      <c r="J42" s="120">
        <f t="shared" si="1"/>
        <v>19</v>
      </c>
      <c r="K42" s="107"/>
      <c r="L42" s="120">
        <v>38</v>
      </c>
      <c r="M42" s="11">
        <f>SUMIF(J4:J180,"38",I4:I180)</f>
        <v>0</v>
      </c>
      <c r="N42" s="107"/>
      <c r="O42" s="107"/>
      <c r="P42" s="107"/>
      <c r="Q42" s="107"/>
    </row>
    <row r="43" spans="1:17" ht="14.4" x14ac:dyDescent="0.3">
      <c r="A43" s="111" t="s">
        <v>239</v>
      </c>
      <c r="B43" s="111">
        <v>289</v>
      </c>
      <c r="C43" s="111" t="s">
        <v>240</v>
      </c>
      <c r="D43" s="111">
        <v>240321</v>
      </c>
      <c r="E43" s="119">
        <v>45408</v>
      </c>
      <c r="F43" s="120">
        <v>30</v>
      </c>
      <c r="G43" s="121">
        <f t="shared" si="2"/>
        <v>45438</v>
      </c>
      <c r="H43" s="122">
        <f t="shared" ca="1" si="0"/>
        <v>-285</v>
      </c>
      <c r="I43" s="123">
        <v>16319.1</v>
      </c>
      <c r="J43" s="120">
        <f t="shared" si="1"/>
        <v>22</v>
      </c>
      <c r="K43" s="107"/>
      <c r="L43" s="120">
        <v>39</v>
      </c>
      <c r="M43" s="11">
        <f>SUMIF(J4:J180,"39",I4:I180)</f>
        <v>0</v>
      </c>
      <c r="N43" s="107"/>
      <c r="O43" s="107"/>
      <c r="P43" s="107"/>
      <c r="Q43" s="107"/>
    </row>
    <row r="44" spans="1:17" ht="14.4" x14ac:dyDescent="0.3">
      <c r="A44" s="111" t="s">
        <v>239</v>
      </c>
      <c r="B44" s="111">
        <v>289</v>
      </c>
      <c r="C44" s="111" t="s">
        <v>240</v>
      </c>
      <c r="D44" s="111">
        <v>240451</v>
      </c>
      <c r="E44" s="119">
        <v>45415</v>
      </c>
      <c r="F44" s="120">
        <v>30</v>
      </c>
      <c r="G44" s="121">
        <f t="shared" si="2"/>
        <v>45445</v>
      </c>
      <c r="H44" s="122">
        <f t="shared" ca="1" si="0"/>
        <v>-278</v>
      </c>
      <c r="I44" s="123">
        <v>1616.6</v>
      </c>
      <c r="J44" s="120">
        <f t="shared" si="1"/>
        <v>23</v>
      </c>
      <c r="K44" s="107"/>
      <c r="L44" s="120">
        <v>40</v>
      </c>
      <c r="M44" s="11">
        <f>SUMIF(J4:J180,"40",I4:I180)</f>
        <v>0</v>
      </c>
      <c r="N44" s="107"/>
      <c r="O44" s="107"/>
      <c r="P44" s="107"/>
      <c r="Q44" s="107"/>
    </row>
    <row r="45" spans="1:17" ht="14.4" x14ac:dyDescent="0.3">
      <c r="A45" s="111" t="s">
        <v>241</v>
      </c>
      <c r="B45" s="111">
        <v>411</v>
      </c>
      <c r="C45" s="111" t="s">
        <v>242</v>
      </c>
      <c r="D45" s="111">
        <v>240088</v>
      </c>
      <c r="E45" s="119">
        <v>45359</v>
      </c>
      <c r="F45" s="120">
        <v>60</v>
      </c>
      <c r="G45" s="121">
        <f t="shared" si="2"/>
        <v>45419</v>
      </c>
      <c r="H45" s="122">
        <f t="shared" ca="1" si="0"/>
        <v>-304</v>
      </c>
      <c r="I45" s="123">
        <v>1567.35</v>
      </c>
      <c r="J45" s="120">
        <f t="shared" si="1"/>
        <v>19</v>
      </c>
      <c r="K45" s="107"/>
      <c r="L45" s="120">
        <v>41</v>
      </c>
      <c r="M45" s="11">
        <f>SUMIF(J4:J180,"41",I4:I180)</f>
        <v>-25.95</v>
      </c>
      <c r="N45" s="107"/>
      <c r="O45" s="107"/>
      <c r="P45" s="107"/>
      <c r="Q45" s="107"/>
    </row>
    <row r="46" spans="1:17" ht="14.4" x14ac:dyDescent="0.3">
      <c r="A46" s="111" t="s">
        <v>241</v>
      </c>
      <c r="B46" s="111">
        <v>411</v>
      </c>
      <c r="C46" s="111" t="s">
        <v>242</v>
      </c>
      <c r="D46" s="111">
        <v>240304</v>
      </c>
      <c r="E46" s="119">
        <v>45385</v>
      </c>
      <c r="F46" s="120">
        <v>60</v>
      </c>
      <c r="G46" s="121">
        <f t="shared" si="2"/>
        <v>45445</v>
      </c>
      <c r="H46" s="122">
        <f t="shared" ca="1" si="0"/>
        <v>-278</v>
      </c>
      <c r="I46" s="123">
        <v>584.29999999999995</v>
      </c>
      <c r="J46" s="120">
        <f t="shared" si="1"/>
        <v>23</v>
      </c>
      <c r="K46" s="107"/>
      <c r="L46" s="120">
        <v>42</v>
      </c>
      <c r="M46" s="11">
        <f>SUMIF(J4:J180,"42",I4:I180)</f>
        <v>0</v>
      </c>
      <c r="N46" s="107"/>
      <c r="O46" s="107"/>
      <c r="P46" s="107"/>
      <c r="Q46" s="107"/>
    </row>
    <row r="47" spans="1:17" ht="14.4" x14ac:dyDescent="0.3">
      <c r="A47" s="111" t="s">
        <v>241</v>
      </c>
      <c r="B47" s="111">
        <v>411</v>
      </c>
      <c r="C47" s="111" t="s">
        <v>242</v>
      </c>
      <c r="D47" s="111">
        <v>240464</v>
      </c>
      <c r="E47" s="119">
        <v>45419</v>
      </c>
      <c r="F47" s="120">
        <v>0</v>
      </c>
      <c r="G47" s="121">
        <f t="shared" si="2"/>
        <v>45419</v>
      </c>
      <c r="H47" s="122">
        <f t="shared" ca="1" si="0"/>
        <v>-304</v>
      </c>
      <c r="I47" s="123">
        <v>256.75</v>
      </c>
      <c r="J47" s="120">
        <f t="shared" si="1"/>
        <v>19</v>
      </c>
      <c r="K47" s="107"/>
      <c r="L47" s="120">
        <v>43</v>
      </c>
      <c r="M47" s="11">
        <f>SUMIF(J4:J180,"43",I4:I180)</f>
        <v>0</v>
      </c>
      <c r="N47" s="107"/>
      <c r="O47" s="107"/>
      <c r="P47" s="107"/>
      <c r="Q47" s="107"/>
    </row>
    <row r="48" spans="1:17" ht="14.4" x14ac:dyDescent="0.3">
      <c r="A48" s="111" t="s">
        <v>241</v>
      </c>
      <c r="B48" s="111">
        <v>411</v>
      </c>
      <c r="C48" s="111" t="s">
        <v>242</v>
      </c>
      <c r="D48" s="111">
        <v>240494</v>
      </c>
      <c r="E48" s="119">
        <v>45429</v>
      </c>
      <c r="F48" s="120">
        <v>60</v>
      </c>
      <c r="G48" s="121">
        <f t="shared" si="2"/>
        <v>45489</v>
      </c>
      <c r="H48" s="122">
        <f t="shared" ca="1" si="0"/>
        <v>-234</v>
      </c>
      <c r="I48" s="123">
        <v>256.75</v>
      </c>
      <c r="J48" s="120">
        <f t="shared" si="1"/>
        <v>29</v>
      </c>
      <c r="K48" s="107"/>
      <c r="L48" s="120">
        <v>44</v>
      </c>
      <c r="M48" s="11">
        <f>SUMIF(J4:J180,"44",I4:I180)</f>
        <v>0</v>
      </c>
      <c r="N48" s="107"/>
      <c r="O48" s="107"/>
      <c r="P48" s="107"/>
      <c r="Q48" s="107"/>
    </row>
    <row r="49" spans="1:17" ht="14.4" x14ac:dyDescent="0.3">
      <c r="A49" s="111" t="s">
        <v>243</v>
      </c>
      <c r="B49" s="111">
        <v>518</v>
      </c>
      <c r="C49" s="111" t="s">
        <v>244</v>
      </c>
      <c r="D49" s="111">
        <v>240386</v>
      </c>
      <c r="E49" s="119">
        <v>45399</v>
      </c>
      <c r="F49" s="120">
        <v>0</v>
      </c>
      <c r="G49" s="121">
        <f t="shared" si="2"/>
        <v>45399</v>
      </c>
      <c r="H49" s="122">
        <f t="shared" ca="1" si="0"/>
        <v>-324</v>
      </c>
      <c r="I49" s="123">
        <v>852.5</v>
      </c>
      <c r="J49" s="120">
        <f t="shared" si="1"/>
        <v>16</v>
      </c>
      <c r="K49" s="107"/>
      <c r="L49" s="120">
        <v>45</v>
      </c>
      <c r="M49" s="11">
        <f>SUMIF(J4:J180,"45",I4:I180)</f>
        <v>0</v>
      </c>
      <c r="N49" s="107"/>
      <c r="O49" s="107"/>
      <c r="P49" s="107"/>
      <c r="Q49" s="107"/>
    </row>
    <row r="50" spans="1:17" ht="14.4" x14ac:dyDescent="0.3">
      <c r="A50" s="111" t="s">
        <v>245</v>
      </c>
      <c r="B50" s="111">
        <v>334</v>
      </c>
      <c r="C50" s="111" t="s">
        <v>246</v>
      </c>
      <c r="D50" s="111">
        <v>240390</v>
      </c>
      <c r="E50" s="119">
        <v>45414</v>
      </c>
      <c r="F50" s="120">
        <v>30</v>
      </c>
      <c r="G50" s="121">
        <f t="shared" si="2"/>
        <v>45444</v>
      </c>
      <c r="H50" s="122">
        <f t="shared" ca="1" si="0"/>
        <v>-279</v>
      </c>
      <c r="I50" s="123">
        <v>6755.7</v>
      </c>
      <c r="J50" s="120">
        <f t="shared" si="1"/>
        <v>22</v>
      </c>
      <c r="K50" s="107"/>
      <c r="L50" s="120">
        <v>46</v>
      </c>
      <c r="M50" s="11">
        <f>SUMIF(J4:J180,"46",I4:I180)</f>
        <v>0</v>
      </c>
      <c r="N50" s="107"/>
      <c r="O50" s="107"/>
      <c r="P50" s="107"/>
      <c r="Q50" s="107"/>
    </row>
    <row r="51" spans="1:17" ht="14.4" x14ac:dyDescent="0.3">
      <c r="A51" s="111" t="s">
        <v>247</v>
      </c>
      <c r="B51" s="111">
        <v>1583</v>
      </c>
      <c r="C51" s="111" t="s">
        <v>248</v>
      </c>
      <c r="D51" s="111">
        <v>240368</v>
      </c>
      <c r="E51" s="119">
        <v>45397</v>
      </c>
      <c r="F51" s="120">
        <v>30</v>
      </c>
      <c r="G51" s="121">
        <f t="shared" si="2"/>
        <v>45427</v>
      </c>
      <c r="H51" s="122">
        <f t="shared" ca="1" si="0"/>
        <v>-296</v>
      </c>
      <c r="I51" s="123">
        <v>2525.25</v>
      </c>
      <c r="J51" s="120">
        <f t="shared" si="1"/>
        <v>20</v>
      </c>
      <c r="K51" s="107"/>
      <c r="L51" s="120">
        <v>47</v>
      </c>
      <c r="M51" s="11">
        <f>SUMIF(J4:J180,"47",I4:I180)</f>
        <v>0</v>
      </c>
      <c r="N51" s="107"/>
      <c r="O51" s="107"/>
      <c r="P51" s="107"/>
      <c r="Q51" s="107"/>
    </row>
    <row r="52" spans="1:17" ht="14.4" x14ac:dyDescent="0.3">
      <c r="A52" s="111" t="s">
        <v>247</v>
      </c>
      <c r="B52" s="111">
        <v>1583</v>
      </c>
      <c r="C52" s="111" t="s">
        <v>248</v>
      </c>
      <c r="D52" s="111">
        <v>240380</v>
      </c>
      <c r="E52" s="119">
        <v>45398</v>
      </c>
      <c r="F52" s="120">
        <v>30</v>
      </c>
      <c r="G52" s="121">
        <f t="shared" si="2"/>
        <v>45428</v>
      </c>
      <c r="H52" s="122">
        <f t="shared" ca="1" si="0"/>
        <v>-295</v>
      </c>
      <c r="I52" s="123">
        <v>425.85</v>
      </c>
      <c r="J52" s="120">
        <f t="shared" si="1"/>
        <v>20</v>
      </c>
      <c r="K52" s="107"/>
      <c r="L52" s="120">
        <v>48</v>
      </c>
      <c r="M52" s="11">
        <f>SUMIF(J4:J180,"48",I4:I180)</f>
        <v>715.85</v>
      </c>
      <c r="N52" s="107"/>
      <c r="O52" s="107"/>
      <c r="P52" s="107"/>
      <c r="Q52" s="107"/>
    </row>
    <row r="53" spans="1:17" ht="14.4" x14ac:dyDescent="0.3">
      <c r="A53" s="111" t="s">
        <v>247</v>
      </c>
      <c r="B53" s="111">
        <v>1583</v>
      </c>
      <c r="C53" s="111" t="s">
        <v>248</v>
      </c>
      <c r="D53" s="111">
        <v>240387</v>
      </c>
      <c r="E53" s="119">
        <v>45400</v>
      </c>
      <c r="F53" s="120">
        <v>30</v>
      </c>
      <c r="G53" s="121">
        <f t="shared" si="2"/>
        <v>45430</v>
      </c>
      <c r="H53" s="122">
        <f t="shared" ca="1" si="0"/>
        <v>-293</v>
      </c>
      <c r="I53" s="123">
        <v>425.85</v>
      </c>
      <c r="J53" s="120">
        <f t="shared" si="1"/>
        <v>20</v>
      </c>
      <c r="K53" s="107"/>
      <c r="L53" s="120">
        <v>49</v>
      </c>
      <c r="M53" s="11">
        <f>SUMIF(J4:J180,"49",I4:I180)</f>
        <v>0</v>
      </c>
      <c r="N53" s="107"/>
      <c r="O53" s="107"/>
      <c r="P53" s="107"/>
      <c r="Q53" s="107"/>
    </row>
    <row r="54" spans="1:17" ht="14.4" x14ac:dyDescent="0.3">
      <c r="A54" s="111" t="s">
        <v>247</v>
      </c>
      <c r="B54" s="111">
        <v>1583</v>
      </c>
      <c r="C54" s="111" t="s">
        <v>248</v>
      </c>
      <c r="D54" s="111">
        <v>240419</v>
      </c>
      <c r="E54" s="119">
        <v>45407</v>
      </c>
      <c r="F54" s="120">
        <v>30</v>
      </c>
      <c r="G54" s="121">
        <f t="shared" si="2"/>
        <v>45437</v>
      </c>
      <c r="H54" s="122">
        <f t="shared" ca="1" si="0"/>
        <v>-286</v>
      </c>
      <c r="I54" s="123">
        <v>1277.5999999999999</v>
      </c>
      <c r="J54" s="120">
        <f t="shared" si="1"/>
        <v>21</v>
      </c>
      <c r="K54" s="107"/>
      <c r="L54" s="120">
        <v>50</v>
      </c>
      <c r="M54" s="11">
        <f>SUMIF(J4:J180,"50",I4:I180)</f>
        <v>0</v>
      </c>
      <c r="N54" s="107"/>
      <c r="O54" s="107"/>
      <c r="P54" s="107"/>
      <c r="Q54" s="107"/>
    </row>
    <row r="55" spans="1:17" ht="14.4" x14ac:dyDescent="0.3">
      <c r="A55" s="111" t="s">
        <v>247</v>
      </c>
      <c r="B55" s="111">
        <v>1583</v>
      </c>
      <c r="C55" s="111" t="s">
        <v>248</v>
      </c>
      <c r="D55" s="111">
        <v>240424</v>
      </c>
      <c r="E55" s="119">
        <v>45408</v>
      </c>
      <c r="F55" s="120">
        <v>30</v>
      </c>
      <c r="G55" s="121">
        <f t="shared" si="2"/>
        <v>45438</v>
      </c>
      <c r="H55" s="122">
        <f t="shared" ca="1" si="0"/>
        <v>-285</v>
      </c>
      <c r="I55" s="123">
        <v>206.75</v>
      </c>
      <c r="J55" s="120">
        <f t="shared" si="1"/>
        <v>22</v>
      </c>
      <c r="K55" s="107"/>
      <c r="L55" s="120">
        <v>51</v>
      </c>
      <c r="M55" s="11">
        <f>SUMIF(J4:J180,"51",I4:I180)</f>
        <v>0</v>
      </c>
      <c r="N55" s="107"/>
      <c r="O55" s="107"/>
      <c r="P55" s="107"/>
      <c r="Q55" s="107"/>
    </row>
    <row r="56" spans="1:17" ht="14.4" x14ac:dyDescent="0.3">
      <c r="A56" s="111" t="s">
        <v>247</v>
      </c>
      <c r="B56" s="111">
        <v>1583</v>
      </c>
      <c r="C56" s="111" t="s">
        <v>248</v>
      </c>
      <c r="D56" s="111">
        <v>240432</v>
      </c>
      <c r="E56" s="119">
        <v>45408</v>
      </c>
      <c r="F56" s="120">
        <v>30</v>
      </c>
      <c r="G56" s="121">
        <f t="shared" si="2"/>
        <v>45438</v>
      </c>
      <c r="H56" s="122">
        <f t="shared" ca="1" si="0"/>
        <v>-285</v>
      </c>
      <c r="I56" s="123">
        <v>439.95</v>
      </c>
      <c r="J56" s="120">
        <f t="shared" si="1"/>
        <v>22</v>
      </c>
      <c r="K56" s="107"/>
      <c r="L56" s="120">
        <v>52</v>
      </c>
      <c r="M56" s="11">
        <f>SUMIF(J4:J180,"52",I4:I180)</f>
        <v>0</v>
      </c>
      <c r="N56" s="107"/>
      <c r="O56" s="107"/>
      <c r="P56" s="107"/>
      <c r="Q56" s="107"/>
    </row>
    <row r="57" spans="1:17" ht="14.4" x14ac:dyDescent="0.3">
      <c r="A57" s="111" t="s">
        <v>247</v>
      </c>
      <c r="B57" s="111">
        <v>1583</v>
      </c>
      <c r="C57" s="111" t="s">
        <v>248</v>
      </c>
      <c r="D57" s="111">
        <v>240439</v>
      </c>
      <c r="E57" s="119">
        <v>45412</v>
      </c>
      <c r="F57" s="120">
        <v>30</v>
      </c>
      <c r="G57" s="121">
        <f t="shared" si="2"/>
        <v>45442</v>
      </c>
      <c r="H57" s="122">
        <f t="shared" ca="1" si="0"/>
        <v>-281</v>
      </c>
      <c r="I57" s="123">
        <v>425.85</v>
      </c>
      <c r="J57" s="120">
        <f t="shared" si="1"/>
        <v>22</v>
      </c>
      <c r="K57" s="107"/>
      <c r="L57" s="120">
        <v>53</v>
      </c>
      <c r="M57" s="11">
        <f>SUMIF(J4:J180,"53",I4:I180)</f>
        <v>0</v>
      </c>
      <c r="N57" s="107"/>
      <c r="O57" s="107"/>
      <c r="P57" s="107"/>
      <c r="Q57" s="107"/>
    </row>
    <row r="58" spans="1:17" ht="13.8" x14ac:dyDescent="0.3">
      <c r="A58" s="111" t="s">
        <v>249</v>
      </c>
      <c r="B58" s="111">
        <v>1295</v>
      </c>
      <c r="C58" s="111" t="s">
        <v>250</v>
      </c>
      <c r="D58" s="111">
        <v>240294</v>
      </c>
      <c r="E58" s="119">
        <v>45387</v>
      </c>
      <c r="F58" s="120">
        <v>60</v>
      </c>
      <c r="G58" s="121">
        <f t="shared" si="2"/>
        <v>45447</v>
      </c>
      <c r="H58" s="122">
        <f t="shared" ca="1" si="0"/>
        <v>-276</v>
      </c>
      <c r="I58" s="123">
        <v>4143.8999999999996</v>
      </c>
      <c r="J58" s="120">
        <f t="shared" si="1"/>
        <v>23</v>
      </c>
      <c r="K58" s="107"/>
      <c r="L58" s="124" t="s">
        <v>154</v>
      </c>
      <c r="M58" s="125">
        <f>SUBTOTAL(109,Tableau9[CHF])</f>
        <v>239560.39999999997</v>
      </c>
      <c r="N58" s="107"/>
      <c r="O58" s="107"/>
      <c r="P58" s="107"/>
      <c r="Q58" s="107"/>
    </row>
    <row r="59" spans="1:17" ht="13.8" x14ac:dyDescent="0.3">
      <c r="A59" s="111" t="s">
        <v>249</v>
      </c>
      <c r="B59" s="111">
        <v>1295</v>
      </c>
      <c r="C59" s="111" t="s">
        <v>250</v>
      </c>
      <c r="D59" s="111">
        <v>240360</v>
      </c>
      <c r="E59" s="119">
        <v>45393</v>
      </c>
      <c r="F59" s="120">
        <v>60</v>
      </c>
      <c r="G59" s="121">
        <f t="shared" si="2"/>
        <v>45453</v>
      </c>
      <c r="H59" s="122">
        <f t="shared" ca="1" si="0"/>
        <v>-270</v>
      </c>
      <c r="I59" s="123">
        <v>2440.9</v>
      </c>
      <c r="J59" s="120">
        <f t="shared" si="1"/>
        <v>24</v>
      </c>
      <c r="K59" s="107"/>
      <c r="L59" s="107"/>
      <c r="M59" s="115"/>
      <c r="N59" s="107"/>
      <c r="O59" s="107"/>
      <c r="P59" s="107"/>
      <c r="Q59" s="107"/>
    </row>
    <row r="60" spans="1:17" ht="13.8" x14ac:dyDescent="0.3">
      <c r="A60" s="111" t="s">
        <v>249</v>
      </c>
      <c r="B60" s="111">
        <v>1295</v>
      </c>
      <c r="C60" s="111" t="s">
        <v>250</v>
      </c>
      <c r="D60" s="111">
        <v>240398</v>
      </c>
      <c r="E60" s="119">
        <v>45406</v>
      </c>
      <c r="F60" s="120">
        <v>60</v>
      </c>
      <c r="G60" s="121">
        <f t="shared" si="2"/>
        <v>45466</v>
      </c>
      <c r="H60" s="122">
        <f t="shared" ca="1" si="0"/>
        <v>-257</v>
      </c>
      <c r="I60" s="123">
        <v>11224.05</v>
      </c>
      <c r="J60" s="120">
        <f t="shared" si="1"/>
        <v>26</v>
      </c>
      <c r="K60" s="107"/>
      <c r="L60" s="107"/>
      <c r="M60" s="115"/>
      <c r="N60" s="107"/>
      <c r="O60" s="107"/>
      <c r="P60" s="107"/>
      <c r="Q60" s="107"/>
    </row>
    <row r="61" spans="1:17" ht="13.8" x14ac:dyDescent="0.3">
      <c r="A61" s="111" t="s">
        <v>249</v>
      </c>
      <c r="B61" s="111">
        <v>1295</v>
      </c>
      <c r="C61" s="111" t="s">
        <v>250</v>
      </c>
      <c r="D61" s="111">
        <v>240462</v>
      </c>
      <c r="E61" s="119">
        <v>45418</v>
      </c>
      <c r="F61" s="120">
        <v>60</v>
      </c>
      <c r="G61" s="121">
        <f t="shared" si="2"/>
        <v>45478</v>
      </c>
      <c r="H61" s="122">
        <f t="shared" ca="1" si="0"/>
        <v>-245</v>
      </c>
      <c r="I61" s="123">
        <v>3535.1</v>
      </c>
      <c r="J61" s="120">
        <f t="shared" si="1"/>
        <v>27</v>
      </c>
      <c r="K61" s="107"/>
      <c r="L61" s="107"/>
      <c r="M61" s="115"/>
      <c r="N61" s="107"/>
      <c r="O61" s="107"/>
      <c r="P61" s="107"/>
      <c r="Q61" s="107"/>
    </row>
    <row r="62" spans="1:17" ht="13.8" x14ac:dyDescent="0.3">
      <c r="A62" s="111" t="s">
        <v>251</v>
      </c>
      <c r="B62" s="111">
        <v>1569</v>
      </c>
      <c r="C62" s="111" t="s">
        <v>252</v>
      </c>
      <c r="D62" s="111">
        <v>240409</v>
      </c>
      <c r="E62" s="119">
        <v>45411</v>
      </c>
      <c r="F62" s="120">
        <v>30</v>
      </c>
      <c r="G62" s="121">
        <f t="shared" si="2"/>
        <v>45441</v>
      </c>
      <c r="H62" s="122">
        <f t="shared" ca="1" si="0"/>
        <v>-282</v>
      </c>
      <c r="I62" s="123">
        <v>1110.75</v>
      </c>
      <c r="J62" s="120">
        <f t="shared" si="1"/>
        <v>22</v>
      </c>
      <c r="K62" s="107"/>
      <c r="L62" s="107"/>
      <c r="M62" s="115"/>
      <c r="N62" s="107"/>
      <c r="O62" s="107"/>
      <c r="P62" s="107"/>
      <c r="Q62" s="107"/>
    </row>
    <row r="63" spans="1:17" ht="13.8" x14ac:dyDescent="0.3">
      <c r="A63" s="111" t="s">
        <v>253</v>
      </c>
      <c r="B63" s="111">
        <v>460</v>
      </c>
      <c r="C63" s="111" t="s">
        <v>254</v>
      </c>
      <c r="D63" s="111">
        <v>240455</v>
      </c>
      <c r="E63" s="119">
        <v>45415</v>
      </c>
      <c r="F63" s="120">
        <v>0</v>
      </c>
      <c r="G63" s="121">
        <f t="shared" si="2"/>
        <v>45415</v>
      </c>
      <c r="H63" s="122">
        <f t="shared" ca="1" si="0"/>
        <v>-308</v>
      </c>
      <c r="I63" s="123">
        <v>1005.9</v>
      </c>
      <c r="J63" s="120">
        <f t="shared" si="1"/>
        <v>18</v>
      </c>
      <c r="K63" s="107"/>
      <c r="L63" s="107"/>
      <c r="M63" s="115"/>
      <c r="N63" s="107"/>
      <c r="O63" s="107"/>
      <c r="P63" s="107"/>
      <c r="Q63" s="107"/>
    </row>
    <row r="64" spans="1:17" ht="13.8" x14ac:dyDescent="0.3">
      <c r="A64" s="111" t="s">
        <v>255</v>
      </c>
      <c r="B64" s="111">
        <v>131</v>
      </c>
      <c r="C64" s="111" t="s">
        <v>256</v>
      </c>
      <c r="D64" s="111">
        <v>240202</v>
      </c>
      <c r="E64" s="119">
        <v>45398</v>
      </c>
      <c r="F64" s="120">
        <v>30</v>
      </c>
      <c r="G64" s="121">
        <f t="shared" si="2"/>
        <v>45428</v>
      </c>
      <c r="H64" s="122">
        <f t="shared" ca="1" si="0"/>
        <v>-295</v>
      </c>
      <c r="I64" s="123">
        <v>11964.7</v>
      </c>
      <c r="J64" s="120">
        <f t="shared" si="1"/>
        <v>20</v>
      </c>
      <c r="K64" s="107"/>
      <c r="L64" s="107"/>
      <c r="M64" s="115"/>
      <c r="N64" s="107"/>
      <c r="O64" s="107"/>
      <c r="P64" s="107"/>
      <c r="Q64" s="107"/>
    </row>
    <row r="65" spans="1:17" ht="13.8" x14ac:dyDescent="0.3">
      <c r="A65" s="111" t="s">
        <v>255</v>
      </c>
      <c r="B65" s="111">
        <v>131</v>
      </c>
      <c r="C65" s="111" t="s">
        <v>256</v>
      </c>
      <c r="D65" s="111">
        <v>240314</v>
      </c>
      <c r="E65" s="119">
        <v>45425</v>
      </c>
      <c r="F65" s="120">
        <v>30</v>
      </c>
      <c r="G65" s="121">
        <f t="shared" si="2"/>
        <v>45455</v>
      </c>
      <c r="H65" s="122">
        <f t="shared" ca="1" si="0"/>
        <v>-268</v>
      </c>
      <c r="I65" s="123">
        <v>19177.849999999999</v>
      </c>
      <c r="J65" s="120">
        <f t="shared" si="1"/>
        <v>24</v>
      </c>
      <c r="K65" s="107"/>
      <c r="L65" s="107"/>
      <c r="M65" s="115"/>
      <c r="N65" s="107"/>
      <c r="O65" s="107"/>
      <c r="P65" s="107"/>
      <c r="Q65" s="107"/>
    </row>
    <row r="66" spans="1:17" ht="13.8" x14ac:dyDescent="0.3">
      <c r="A66" s="111" t="s">
        <v>255</v>
      </c>
      <c r="B66" s="111">
        <v>131</v>
      </c>
      <c r="C66" s="111" t="s">
        <v>256</v>
      </c>
      <c r="D66" s="111">
        <v>240448</v>
      </c>
      <c r="E66" s="119">
        <v>45427</v>
      </c>
      <c r="F66" s="120">
        <v>0</v>
      </c>
      <c r="G66" s="121">
        <f t="shared" si="2"/>
        <v>45427</v>
      </c>
      <c r="H66" s="122">
        <f t="shared" ca="1" si="0"/>
        <v>-296</v>
      </c>
      <c r="I66" s="123">
        <v>779.4</v>
      </c>
      <c r="J66" s="120">
        <f t="shared" si="1"/>
        <v>20</v>
      </c>
      <c r="K66" s="107"/>
      <c r="L66" s="107"/>
      <c r="M66" s="115"/>
      <c r="N66" s="107"/>
      <c r="O66" s="107"/>
      <c r="P66" s="107"/>
      <c r="Q66" s="107"/>
    </row>
    <row r="67" spans="1:17" ht="13.8" x14ac:dyDescent="0.3">
      <c r="A67" s="111" t="s">
        <v>255</v>
      </c>
      <c r="B67" s="111">
        <v>131</v>
      </c>
      <c r="C67" s="111" t="s">
        <v>256</v>
      </c>
      <c r="D67" s="111">
        <v>240449</v>
      </c>
      <c r="E67" s="119">
        <v>45427</v>
      </c>
      <c r="F67" s="120">
        <v>0</v>
      </c>
      <c r="G67" s="121">
        <f t="shared" si="2"/>
        <v>45427</v>
      </c>
      <c r="H67" s="122">
        <f t="shared" ca="1" si="0"/>
        <v>-296</v>
      </c>
      <c r="I67" s="123">
        <v>1528.75</v>
      </c>
      <c r="J67" s="120">
        <f t="shared" si="1"/>
        <v>20</v>
      </c>
      <c r="K67" s="107"/>
      <c r="L67" s="107"/>
      <c r="M67" s="115"/>
      <c r="N67" s="107"/>
      <c r="O67" s="107"/>
      <c r="P67" s="107"/>
      <c r="Q67" s="107"/>
    </row>
    <row r="68" spans="1:17" ht="13.8" x14ac:dyDescent="0.3">
      <c r="A68" s="111" t="s">
        <v>255</v>
      </c>
      <c r="B68" s="111">
        <v>131</v>
      </c>
      <c r="C68" s="111" t="s">
        <v>256</v>
      </c>
      <c r="D68" s="111">
        <v>240450</v>
      </c>
      <c r="E68" s="119">
        <v>45427</v>
      </c>
      <c r="F68" s="120">
        <v>0</v>
      </c>
      <c r="G68" s="121">
        <f t="shared" si="2"/>
        <v>45427</v>
      </c>
      <c r="H68" s="122">
        <f t="shared" ca="1" si="0"/>
        <v>-296</v>
      </c>
      <c r="I68" s="123">
        <v>1271.25</v>
      </c>
      <c r="J68" s="120">
        <f t="shared" si="1"/>
        <v>20</v>
      </c>
      <c r="K68" s="107"/>
      <c r="L68" s="107"/>
      <c r="M68" s="115"/>
      <c r="N68" s="107"/>
      <c r="O68" s="107"/>
      <c r="P68" s="107"/>
      <c r="Q68" s="107"/>
    </row>
    <row r="69" spans="1:17" ht="13.8" x14ac:dyDescent="0.3">
      <c r="A69" s="111" t="s">
        <v>257</v>
      </c>
      <c r="B69" s="111">
        <v>1277</v>
      </c>
      <c r="C69" s="111" t="s">
        <v>258</v>
      </c>
      <c r="D69" s="111">
        <v>240415</v>
      </c>
      <c r="E69" s="119">
        <v>45414</v>
      </c>
      <c r="F69" s="120">
        <v>30</v>
      </c>
      <c r="G69" s="121">
        <f t="shared" si="2"/>
        <v>45444</v>
      </c>
      <c r="H69" s="122">
        <f t="shared" ref="H69:H164" ca="1" si="3">_xlfn.DAYS(G69,H$1)</f>
        <v>-279</v>
      </c>
      <c r="I69" s="123">
        <v>29.2</v>
      </c>
      <c r="J69" s="120">
        <f t="shared" ref="J69:J164" si="4">WEEKNUM(G69)</f>
        <v>22</v>
      </c>
      <c r="K69" s="107"/>
      <c r="L69" s="107"/>
      <c r="M69" s="115"/>
      <c r="N69" s="107"/>
      <c r="O69" s="107"/>
      <c r="P69" s="107"/>
      <c r="Q69" s="107"/>
    </row>
    <row r="70" spans="1:17" ht="13.8" x14ac:dyDescent="0.3">
      <c r="A70" s="111" t="s">
        <v>259</v>
      </c>
      <c r="B70" s="111">
        <v>2157</v>
      </c>
      <c r="C70" s="111" t="s">
        <v>260</v>
      </c>
      <c r="D70" s="111">
        <v>240113</v>
      </c>
      <c r="E70" s="119">
        <v>45378</v>
      </c>
      <c r="F70" s="120">
        <v>30</v>
      </c>
      <c r="G70" s="121">
        <f t="shared" si="2"/>
        <v>45408</v>
      </c>
      <c r="H70" s="122">
        <f t="shared" ca="1" si="3"/>
        <v>-315</v>
      </c>
      <c r="I70" s="123">
        <v>3650.8</v>
      </c>
      <c r="J70" s="120">
        <f t="shared" si="4"/>
        <v>17</v>
      </c>
      <c r="K70" s="107"/>
      <c r="L70" s="107"/>
      <c r="M70" s="115"/>
      <c r="N70" s="107"/>
      <c r="O70" s="107"/>
      <c r="P70" s="107"/>
      <c r="Q70" s="107"/>
    </row>
    <row r="71" spans="1:17" ht="13.8" x14ac:dyDescent="0.3">
      <c r="A71" s="111" t="s">
        <v>261</v>
      </c>
      <c r="B71" s="111">
        <v>496</v>
      </c>
      <c r="C71" s="111" t="s">
        <v>262</v>
      </c>
      <c r="D71" s="111">
        <v>240268</v>
      </c>
      <c r="E71" s="119">
        <v>45398</v>
      </c>
      <c r="F71" s="120">
        <v>30</v>
      </c>
      <c r="G71" s="121">
        <f t="shared" si="2"/>
        <v>45428</v>
      </c>
      <c r="H71" s="122">
        <f t="shared" ca="1" si="3"/>
        <v>-295</v>
      </c>
      <c r="I71" s="123">
        <v>289</v>
      </c>
      <c r="J71" s="120">
        <f t="shared" si="4"/>
        <v>20</v>
      </c>
      <c r="K71" s="107"/>
      <c r="L71" s="107"/>
      <c r="M71" s="115"/>
      <c r="N71" s="107"/>
      <c r="O71" s="107"/>
      <c r="P71" s="107"/>
      <c r="Q71" s="107"/>
    </row>
    <row r="72" spans="1:17" ht="13.8" x14ac:dyDescent="0.3">
      <c r="A72" s="111" t="s">
        <v>261</v>
      </c>
      <c r="B72" s="111">
        <v>496</v>
      </c>
      <c r="C72" s="111" t="s">
        <v>262</v>
      </c>
      <c r="D72" s="111">
        <v>240404</v>
      </c>
      <c r="E72" s="119">
        <v>45408</v>
      </c>
      <c r="F72" s="120">
        <v>30</v>
      </c>
      <c r="G72" s="121">
        <f t="shared" si="2"/>
        <v>45438</v>
      </c>
      <c r="H72" s="122">
        <f t="shared" ca="1" si="3"/>
        <v>-285</v>
      </c>
      <c r="I72" s="123">
        <v>295.10000000000002</v>
      </c>
      <c r="J72" s="120">
        <f t="shared" si="4"/>
        <v>22</v>
      </c>
      <c r="K72" s="107"/>
      <c r="L72" s="107"/>
      <c r="M72" s="115"/>
      <c r="N72" s="107"/>
      <c r="O72" s="107"/>
      <c r="P72" s="107"/>
      <c r="Q72" s="107"/>
    </row>
    <row r="73" spans="1:17" ht="13.8" x14ac:dyDescent="0.3">
      <c r="A73" s="111" t="s">
        <v>261</v>
      </c>
      <c r="B73" s="111">
        <v>496</v>
      </c>
      <c r="C73" s="111" t="s">
        <v>262</v>
      </c>
      <c r="D73" s="111">
        <v>240405</v>
      </c>
      <c r="E73" s="119">
        <v>45408</v>
      </c>
      <c r="F73" s="120">
        <v>30</v>
      </c>
      <c r="G73" s="121">
        <f t="shared" ref="G73:G164" si="5">+E73+F73</f>
        <v>45438</v>
      </c>
      <c r="H73" s="122">
        <f t="shared" ca="1" si="3"/>
        <v>-285</v>
      </c>
      <c r="I73" s="123">
        <v>992.75</v>
      </c>
      <c r="J73" s="120">
        <f t="shared" si="4"/>
        <v>22</v>
      </c>
      <c r="K73" s="107"/>
      <c r="L73" s="107"/>
      <c r="M73" s="115"/>
      <c r="N73" s="107"/>
      <c r="O73" s="107"/>
      <c r="P73" s="107"/>
      <c r="Q73" s="107"/>
    </row>
    <row r="74" spans="1:17" ht="13.8" x14ac:dyDescent="0.3">
      <c r="A74" s="111" t="s">
        <v>263</v>
      </c>
      <c r="B74" s="111">
        <v>2152</v>
      </c>
      <c r="D74" s="111">
        <v>240266</v>
      </c>
      <c r="E74" s="119">
        <v>45418</v>
      </c>
      <c r="F74" s="120">
        <v>30</v>
      </c>
      <c r="G74" s="121">
        <f t="shared" si="5"/>
        <v>45448</v>
      </c>
      <c r="H74" s="122">
        <f t="shared" ca="1" si="3"/>
        <v>-275</v>
      </c>
      <c r="I74" s="123">
        <v>908.95</v>
      </c>
      <c r="J74" s="120">
        <f t="shared" si="4"/>
        <v>23</v>
      </c>
      <c r="K74" s="107"/>
      <c r="L74" s="107"/>
      <c r="M74" s="115"/>
      <c r="N74" s="107"/>
      <c r="O74" s="107"/>
      <c r="P74" s="107"/>
      <c r="Q74" s="107"/>
    </row>
    <row r="75" spans="1:17" ht="13.8" x14ac:dyDescent="0.3">
      <c r="A75" s="111" t="s">
        <v>264</v>
      </c>
      <c r="B75" s="111">
        <v>2172</v>
      </c>
      <c r="C75" s="111" t="s">
        <v>265</v>
      </c>
      <c r="D75" s="111">
        <v>240428</v>
      </c>
      <c r="E75" s="119">
        <v>45414</v>
      </c>
      <c r="F75" s="120">
        <v>0</v>
      </c>
      <c r="G75" s="121">
        <f t="shared" si="5"/>
        <v>45414</v>
      </c>
      <c r="H75" s="122">
        <f t="shared" ca="1" si="3"/>
        <v>-309</v>
      </c>
      <c r="I75" s="123">
        <v>1282.5999999999999</v>
      </c>
      <c r="J75" s="120">
        <f t="shared" si="4"/>
        <v>18</v>
      </c>
      <c r="K75" s="107"/>
      <c r="L75" s="107"/>
      <c r="M75" s="115"/>
      <c r="N75" s="107"/>
      <c r="O75" s="107"/>
      <c r="P75" s="107"/>
      <c r="Q75" s="107"/>
    </row>
    <row r="76" spans="1:17" ht="13.8" x14ac:dyDescent="0.3">
      <c r="A76" s="111" t="s">
        <v>266</v>
      </c>
      <c r="B76" s="111">
        <v>2047</v>
      </c>
      <c r="C76" s="111" t="s">
        <v>267</v>
      </c>
      <c r="D76" s="111">
        <v>240443</v>
      </c>
      <c r="E76" s="119">
        <v>45413</v>
      </c>
      <c r="F76" s="120">
        <v>0</v>
      </c>
      <c r="G76" s="121">
        <f t="shared" si="5"/>
        <v>45413</v>
      </c>
      <c r="H76" s="122">
        <f t="shared" ca="1" si="3"/>
        <v>-310</v>
      </c>
      <c r="I76" s="123">
        <v>721.9</v>
      </c>
      <c r="J76" s="120">
        <f t="shared" si="4"/>
        <v>18</v>
      </c>
      <c r="K76" s="107"/>
      <c r="L76" s="107"/>
      <c r="M76" s="115"/>
      <c r="N76" s="107"/>
      <c r="O76" s="107"/>
      <c r="P76" s="107"/>
      <c r="Q76" s="107"/>
    </row>
    <row r="77" spans="1:17" ht="13.8" x14ac:dyDescent="0.3">
      <c r="A77" s="111" t="s">
        <v>268</v>
      </c>
      <c r="B77" s="111">
        <v>2029</v>
      </c>
      <c r="C77" s="111" t="s">
        <v>269</v>
      </c>
      <c r="D77" s="111">
        <v>240243</v>
      </c>
      <c r="E77" s="119">
        <v>45393</v>
      </c>
      <c r="F77" s="120">
        <v>30</v>
      </c>
      <c r="G77" s="121">
        <f t="shared" si="5"/>
        <v>45423</v>
      </c>
      <c r="H77" s="122">
        <f t="shared" ca="1" si="3"/>
        <v>-300</v>
      </c>
      <c r="I77" s="123">
        <v>509.45</v>
      </c>
      <c r="J77" s="120">
        <f t="shared" si="4"/>
        <v>19</v>
      </c>
      <c r="K77" s="107"/>
      <c r="L77" s="107"/>
      <c r="M77" s="115"/>
      <c r="N77" s="107"/>
      <c r="O77" s="107"/>
      <c r="P77" s="107"/>
      <c r="Q77" s="107"/>
    </row>
    <row r="78" spans="1:17" ht="13.8" x14ac:dyDescent="0.3">
      <c r="A78" s="111" t="s">
        <v>268</v>
      </c>
      <c r="B78" s="111">
        <v>2029</v>
      </c>
      <c r="C78" s="111" t="s">
        <v>269</v>
      </c>
      <c r="D78" s="111">
        <v>240274</v>
      </c>
      <c r="E78" s="119">
        <v>45393</v>
      </c>
      <c r="F78" s="120">
        <v>30</v>
      </c>
      <c r="G78" s="121">
        <f t="shared" si="5"/>
        <v>45423</v>
      </c>
      <c r="H78" s="122">
        <f t="shared" ca="1" si="3"/>
        <v>-300</v>
      </c>
      <c r="I78" s="123">
        <v>1208.45</v>
      </c>
      <c r="J78" s="120">
        <f t="shared" si="4"/>
        <v>19</v>
      </c>
      <c r="K78" s="107"/>
      <c r="L78" s="107"/>
      <c r="M78" s="115"/>
      <c r="N78" s="107"/>
      <c r="O78" s="107"/>
      <c r="P78" s="107"/>
      <c r="Q78" s="107"/>
    </row>
    <row r="79" spans="1:17" ht="13.8" x14ac:dyDescent="0.3">
      <c r="A79" s="111" t="s">
        <v>268</v>
      </c>
      <c r="B79" s="111">
        <v>2029</v>
      </c>
      <c r="C79" s="111" t="s">
        <v>269</v>
      </c>
      <c r="D79" s="111">
        <v>240260</v>
      </c>
      <c r="E79" s="119">
        <v>45427</v>
      </c>
      <c r="F79" s="120">
        <v>30</v>
      </c>
      <c r="G79" s="121">
        <f t="shared" si="5"/>
        <v>45457</v>
      </c>
      <c r="H79" s="122">
        <f t="shared" ca="1" si="3"/>
        <v>-266</v>
      </c>
      <c r="I79" s="123">
        <v>12342.65</v>
      </c>
      <c r="J79" s="120">
        <f t="shared" si="4"/>
        <v>24</v>
      </c>
      <c r="K79" s="107"/>
      <c r="L79" s="107"/>
      <c r="M79" s="115"/>
      <c r="N79" s="107"/>
      <c r="O79" s="107"/>
      <c r="P79" s="107"/>
      <c r="Q79" s="107"/>
    </row>
    <row r="80" spans="1:17" ht="13.8" x14ac:dyDescent="0.3">
      <c r="A80" s="111" t="s">
        <v>270</v>
      </c>
      <c r="B80" s="111">
        <v>1328</v>
      </c>
      <c r="C80" s="111" t="s">
        <v>271</v>
      </c>
      <c r="D80" s="111">
        <v>240259</v>
      </c>
      <c r="E80" s="119">
        <v>45365</v>
      </c>
      <c r="F80" s="120">
        <v>30</v>
      </c>
      <c r="G80" s="121">
        <f t="shared" si="5"/>
        <v>45395</v>
      </c>
      <c r="H80" s="122">
        <f t="shared" ca="1" si="3"/>
        <v>-328</v>
      </c>
      <c r="I80" s="123">
        <v>919.25</v>
      </c>
      <c r="J80" s="120">
        <f t="shared" si="4"/>
        <v>15</v>
      </c>
      <c r="K80" s="107"/>
      <c r="L80" s="107"/>
      <c r="M80" s="115"/>
      <c r="N80" s="107"/>
      <c r="O80" s="107"/>
      <c r="P80" s="107"/>
      <c r="Q80" s="107"/>
    </row>
    <row r="81" spans="1:17" ht="13.8" x14ac:dyDescent="0.3">
      <c r="A81" s="111" t="s">
        <v>270</v>
      </c>
      <c r="B81" s="111">
        <v>1328</v>
      </c>
      <c r="C81" s="111" t="s">
        <v>271</v>
      </c>
      <c r="D81" s="111">
        <v>240084</v>
      </c>
      <c r="E81" s="119">
        <v>45366</v>
      </c>
      <c r="F81" s="120">
        <v>30</v>
      </c>
      <c r="G81" s="121">
        <f t="shared" si="5"/>
        <v>45396</v>
      </c>
      <c r="H81" s="122">
        <f t="shared" ca="1" si="3"/>
        <v>-327</v>
      </c>
      <c r="I81" s="123">
        <v>1498.1</v>
      </c>
      <c r="J81" s="120">
        <f t="shared" si="4"/>
        <v>16</v>
      </c>
      <c r="K81" s="107"/>
      <c r="L81" s="107"/>
      <c r="M81" s="115"/>
      <c r="N81" s="107"/>
      <c r="O81" s="107"/>
      <c r="P81" s="107"/>
      <c r="Q81" s="107"/>
    </row>
    <row r="82" spans="1:17" ht="13.8" x14ac:dyDescent="0.3">
      <c r="A82" s="111" t="s">
        <v>270</v>
      </c>
      <c r="B82" s="111">
        <v>1328</v>
      </c>
      <c r="C82" s="111" t="s">
        <v>271</v>
      </c>
      <c r="D82" s="111">
        <v>240299</v>
      </c>
      <c r="E82" s="119">
        <v>45378</v>
      </c>
      <c r="F82" s="120">
        <v>30</v>
      </c>
      <c r="G82" s="121">
        <f t="shared" si="5"/>
        <v>45408</v>
      </c>
      <c r="H82" s="122">
        <f t="shared" ca="1" si="3"/>
        <v>-315</v>
      </c>
      <c r="I82" s="123">
        <v>1179.45</v>
      </c>
      <c r="J82" s="120">
        <f t="shared" si="4"/>
        <v>17</v>
      </c>
      <c r="K82" s="107"/>
      <c r="L82" s="107"/>
      <c r="M82" s="115"/>
      <c r="N82" s="107"/>
      <c r="O82" s="107"/>
      <c r="P82" s="107"/>
      <c r="Q82" s="107"/>
    </row>
    <row r="83" spans="1:17" ht="13.8" x14ac:dyDescent="0.3">
      <c r="A83" s="111" t="s">
        <v>270</v>
      </c>
      <c r="B83" s="111">
        <v>1328</v>
      </c>
      <c r="C83" s="111" t="s">
        <v>271</v>
      </c>
      <c r="D83" s="111">
        <v>240389</v>
      </c>
      <c r="E83" s="119">
        <v>45400</v>
      </c>
      <c r="F83" s="120">
        <v>30</v>
      </c>
      <c r="G83" s="121">
        <f t="shared" si="5"/>
        <v>45430</v>
      </c>
      <c r="H83" s="122">
        <f t="shared" ca="1" si="3"/>
        <v>-293</v>
      </c>
      <c r="I83" s="123">
        <v>545.79999999999995</v>
      </c>
      <c r="J83" s="120">
        <f t="shared" si="4"/>
        <v>20</v>
      </c>
      <c r="K83" s="107"/>
      <c r="L83" s="107"/>
      <c r="M83" s="115"/>
      <c r="N83" s="107"/>
      <c r="O83" s="107"/>
      <c r="P83" s="107"/>
      <c r="Q83" s="107"/>
    </row>
    <row r="84" spans="1:17" ht="13.8" x14ac:dyDescent="0.3">
      <c r="A84" s="111" t="s">
        <v>272</v>
      </c>
      <c r="B84" s="111">
        <v>1275</v>
      </c>
      <c r="C84" s="111" t="s">
        <v>273</v>
      </c>
      <c r="D84" s="111">
        <v>240263</v>
      </c>
      <c r="E84" s="119">
        <v>45365</v>
      </c>
      <c r="F84" s="120">
        <v>30</v>
      </c>
      <c r="G84" s="121">
        <f t="shared" si="5"/>
        <v>45395</v>
      </c>
      <c r="H84" s="122">
        <f t="shared" ca="1" si="3"/>
        <v>-328</v>
      </c>
      <c r="I84" s="123">
        <v>352.85</v>
      </c>
      <c r="J84" s="120">
        <f t="shared" si="4"/>
        <v>15</v>
      </c>
      <c r="K84" s="107"/>
      <c r="L84" s="107"/>
      <c r="M84" s="115"/>
      <c r="N84" s="107"/>
      <c r="O84" s="107"/>
      <c r="P84" s="107"/>
      <c r="Q84" s="107"/>
    </row>
    <row r="85" spans="1:17" ht="13.8" x14ac:dyDescent="0.3">
      <c r="A85" s="111" t="s">
        <v>272</v>
      </c>
      <c r="B85" s="111">
        <v>1275</v>
      </c>
      <c r="C85" s="111" t="s">
        <v>273</v>
      </c>
      <c r="D85" s="111">
        <v>240265</v>
      </c>
      <c r="E85" s="119">
        <v>45369</v>
      </c>
      <c r="F85" s="120">
        <v>30</v>
      </c>
      <c r="G85" s="121">
        <f t="shared" si="5"/>
        <v>45399</v>
      </c>
      <c r="H85" s="122">
        <f t="shared" ca="1" si="3"/>
        <v>-324</v>
      </c>
      <c r="I85" s="123">
        <v>1313.75</v>
      </c>
      <c r="J85" s="120">
        <f t="shared" si="4"/>
        <v>16</v>
      </c>
      <c r="K85" s="107"/>
      <c r="L85" s="107"/>
      <c r="M85" s="115"/>
      <c r="N85" s="107"/>
      <c r="O85" s="107"/>
      <c r="P85" s="107"/>
      <c r="Q85" s="107"/>
    </row>
    <row r="86" spans="1:17" ht="13.8" x14ac:dyDescent="0.3">
      <c r="A86" s="111" t="s">
        <v>272</v>
      </c>
      <c r="B86" s="111">
        <v>1275</v>
      </c>
      <c r="C86" s="111" t="s">
        <v>273</v>
      </c>
      <c r="D86" s="111">
        <v>240271</v>
      </c>
      <c r="E86" s="119">
        <v>45376</v>
      </c>
      <c r="F86" s="120">
        <v>30</v>
      </c>
      <c r="G86" s="121">
        <f t="shared" si="5"/>
        <v>45406</v>
      </c>
      <c r="H86" s="122">
        <f t="shared" ca="1" si="3"/>
        <v>-317</v>
      </c>
      <c r="I86" s="123">
        <v>1699.05</v>
      </c>
      <c r="J86" s="120">
        <f t="shared" si="4"/>
        <v>17</v>
      </c>
      <c r="K86" s="107"/>
      <c r="L86" s="107"/>
      <c r="M86" s="115"/>
      <c r="N86" s="107"/>
      <c r="O86" s="107"/>
      <c r="P86" s="107"/>
      <c r="Q86" s="107"/>
    </row>
    <row r="87" spans="1:17" ht="13.8" x14ac:dyDescent="0.3">
      <c r="A87" s="111" t="s">
        <v>274</v>
      </c>
      <c r="B87" s="111">
        <v>1326</v>
      </c>
      <c r="C87" s="111" t="s">
        <v>275</v>
      </c>
      <c r="D87" s="111">
        <v>240235</v>
      </c>
      <c r="E87" s="119">
        <v>45359</v>
      </c>
      <c r="F87" s="120">
        <v>30</v>
      </c>
      <c r="G87" s="121">
        <f t="shared" si="5"/>
        <v>45389</v>
      </c>
      <c r="H87" s="122">
        <f t="shared" ca="1" si="3"/>
        <v>-334</v>
      </c>
      <c r="I87" s="123">
        <v>1080.6500000000001</v>
      </c>
      <c r="J87" s="120">
        <f t="shared" si="4"/>
        <v>15</v>
      </c>
      <c r="K87" s="107"/>
      <c r="L87" s="107"/>
      <c r="M87" s="115"/>
      <c r="N87" s="107"/>
      <c r="O87" s="107"/>
      <c r="P87" s="107"/>
      <c r="Q87" s="107"/>
    </row>
    <row r="88" spans="1:17" ht="13.8" x14ac:dyDescent="0.3">
      <c r="A88" s="111" t="s">
        <v>274</v>
      </c>
      <c r="B88" s="111">
        <v>1326</v>
      </c>
      <c r="C88" s="111" t="s">
        <v>275</v>
      </c>
      <c r="D88" s="111">
        <v>240412</v>
      </c>
      <c r="E88" s="119">
        <v>45406</v>
      </c>
      <c r="F88" s="120">
        <v>30</v>
      </c>
      <c r="G88" s="121">
        <f t="shared" si="5"/>
        <v>45436</v>
      </c>
      <c r="H88" s="122">
        <f t="shared" ca="1" si="3"/>
        <v>-287</v>
      </c>
      <c r="I88" s="123">
        <v>78.400000000000006</v>
      </c>
      <c r="J88" s="120">
        <f t="shared" si="4"/>
        <v>21</v>
      </c>
      <c r="K88" s="107"/>
      <c r="L88" s="107"/>
      <c r="M88" s="115"/>
      <c r="N88" s="107"/>
      <c r="O88" s="107"/>
      <c r="P88" s="107"/>
      <c r="Q88" s="107"/>
    </row>
    <row r="89" spans="1:17" ht="13.8" x14ac:dyDescent="0.3">
      <c r="A89" s="111" t="s">
        <v>274</v>
      </c>
      <c r="B89" s="111">
        <v>1326</v>
      </c>
      <c r="C89" s="111" t="s">
        <v>275</v>
      </c>
      <c r="D89" s="111">
        <v>240222</v>
      </c>
      <c r="E89" s="119">
        <v>45414</v>
      </c>
      <c r="F89" s="120">
        <v>30</v>
      </c>
      <c r="G89" s="121">
        <f t="shared" si="5"/>
        <v>45444</v>
      </c>
      <c r="H89" s="122">
        <f t="shared" ca="1" si="3"/>
        <v>-279</v>
      </c>
      <c r="I89" s="123">
        <v>2814.95</v>
      </c>
      <c r="J89" s="120">
        <f t="shared" si="4"/>
        <v>22</v>
      </c>
      <c r="K89" s="107"/>
      <c r="L89" s="107"/>
      <c r="M89" s="115"/>
      <c r="N89" s="107"/>
      <c r="O89" s="107"/>
      <c r="P89" s="107"/>
      <c r="Q89" s="107"/>
    </row>
    <row r="90" spans="1:17" ht="13.8" x14ac:dyDescent="0.3">
      <c r="A90" s="111" t="s">
        <v>276</v>
      </c>
      <c r="B90" s="111">
        <v>1065</v>
      </c>
      <c r="C90" s="111" t="s">
        <v>277</v>
      </c>
      <c r="D90" s="111">
        <v>240442</v>
      </c>
      <c r="E90" s="119">
        <v>45413</v>
      </c>
      <c r="F90" s="120">
        <v>60</v>
      </c>
      <c r="G90" s="121">
        <f t="shared" si="5"/>
        <v>45473</v>
      </c>
      <c r="H90" s="122">
        <f t="shared" ca="1" si="3"/>
        <v>-250</v>
      </c>
      <c r="I90" s="123">
        <v>504.6</v>
      </c>
      <c r="J90" s="120">
        <f t="shared" si="4"/>
        <v>27</v>
      </c>
      <c r="K90" s="107"/>
      <c r="L90" s="107"/>
      <c r="M90" s="115"/>
      <c r="N90" s="107"/>
      <c r="O90" s="107"/>
      <c r="P90" s="107"/>
      <c r="Q90" s="107"/>
    </row>
    <row r="91" spans="1:17" ht="13.8" x14ac:dyDescent="0.3">
      <c r="A91" s="111" t="s">
        <v>278</v>
      </c>
      <c r="B91" s="111">
        <v>468</v>
      </c>
      <c r="C91" s="111" t="s">
        <v>279</v>
      </c>
      <c r="D91" s="111">
        <v>10</v>
      </c>
      <c r="E91" s="119">
        <v>45376</v>
      </c>
      <c r="F91" s="120">
        <v>0</v>
      </c>
      <c r="G91" s="121">
        <f t="shared" si="5"/>
        <v>45376</v>
      </c>
      <c r="H91" s="122">
        <f t="shared" ca="1" si="3"/>
        <v>-347</v>
      </c>
      <c r="I91" s="123">
        <v>3081.6</v>
      </c>
      <c r="J91" s="120">
        <f t="shared" si="4"/>
        <v>13</v>
      </c>
      <c r="K91" s="107"/>
      <c r="L91" s="107"/>
      <c r="M91" s="115"/>
      <c r="N91" s="107"/>
      <c r="O91" s="107"/>
      <c r="P91" s="107"/>
      <c r="Q91" s="107"/>
    </row>
    <row r="92" spans="1:17" ht="13.8" x14ac:dyDescent="0.3">
      <c r="A92" s="111" t="s">
        <v>280</v>
      </c>
      <c r="B92" s="111">
        <v>466</v>
      </c>
      <c r="C92" s="111" t="s">
        <v>281</v>
      </c>
      <c r="D92" s="111">
        <v>240117</v>
      </c>
      <c r="E92" s="119">
        <v>45355</v>
      </c>
      <c r="F92" s="120">
        <v>30</v>
      </c>
      <c r="G92" s="121">
        <f t="shared" si="5"/>
        <v>45385</v>
      </c>
      <c r="H92" s="122">
        <f t="shared" ca="1" si="3"/>
        <v>-338</v>
      </c>
      <c r="I92" s="123">
        <v>9926.35</v>
      </c>
      <c r="J92" s="120">
        <f t="shared" si="4"/>
        <v>14</v>
      </c>
      <c r="K92" s="107"/>
      <c r="L92" s="107"/>
      <c r="M92" s="115"/>
      <c r="N92" s="107"/>
      <c r="O92" s="107"/>
      <c r="P92" s="107"/>
      <c r="Q92" s="107"/>
    </row>
    <row r="93" spans="1:17" ht="13.8" x14ac:dyDescent="0.3">
      <c r="A93" s="111" t="s">
        <v>280</v>
      </c>
      <c r="B93" s="111">
        <v>466</v>
      </c>
      <c r="C93" s="111" t="s">
        <v>281</v>
      </c>
      <c r="D93" s="111">
        <v>240241</v>
      </c>
      <c r="E93" s="119">
        <v>45362</v>
      </c>
      <c r="F93" s="120">
        <v>30</v>
      </c>
      <c r="G93" s="121">
        <f t="shared" si="5"/>
        <v>45392</v>
      </c>
      <c r="H93" s="122">
        <f t="shared" ca="1" si="3"/>
        <v>-331</v>
      </c>
      <c r="I93" s="123">
        <v>2896.4</v>
      </c>
      <c r="J93" s="120">
        <f t="shared" si="4"/>
        <v>15</v>
      </c>
      <c r="K93" s="107"/>
      <c r="L93" s="107"/>
      <c r="M93" s="115"/>
      <c r="N93" s="107"/>
      <c r="O93" s="107"/>
      <c r="P93" s="107"/>
      <c r="Q93" s="107"/>
    </row>
    <row r="94" spans="1:17" ht="13.8" x14ac:dyDescent="0.3">
      <c r="A94" s="111" t="s">
        <v>280</v>
      </c>
      <c r="B94" s="111">
        <v>466</v>
      </c>
      <c r="C94" s="111" t="s">
        <v>281</v>
      </c>
      <c r="D94" s="111">
        <v>240296</v>
      </c>
      <c r="E94" s="119">
        <v>45378</v>
      </c>
      <c r="F94" s="120">
        <v>60</v>
      </c>
      <c r="G94" s="121">
        <f t="shared" si="5"/>
        <v>45438</v>
      </c>
      <c r="H94" s="122">
        <f t="shared" ca="1" si="3"/>
        <v>-285</v>
      </c>
      <c r="I94" s="123">
        <v>526.65</v>
      </c>
      <c r="J94" s="120">
        <f t="shared" si="4"/>
        <v>22</v>
      </c>
      <c r="K94" s="107"/>
      <c r="L94" s="107"/>
      <c r="M94" s="115"/>
      <c r="N94" s="107"/>
      <c r="O94" s="107"/>
      <c r="P94" s="107"/>
      <c r="Q94" s="107"/>
    </row>
    <row r="95" spans="1:17" ht="13.8" x14ac:dyDescent="0.3">
      <c r="A95" s="111" t="s">
        <v>282</v>
      </c>
      <c r="B95" s="111">
        <v>2151</v>
      </c>
      <c r="C95" s="111" t="s">
        <v>283</v>
      </c>
      <c r="D95" s="111">
        <v>240244</v>
      </c>
      <c r="E95" s="119">
        <v>45371</v>
      </c>
      <c r="F95" s="120">
        <v>60</v>
      </c>
      <c r="G95" s="121">
        <f t="shared" si="5"/>
        <v>45431</v>
      </c>
      <c r="H95" s="122">
        <f t="shared" ca="1" si="3"/>
        <v>-292</v>
      </c>
      <c r="I95" s="123">
        <v>277.85000000000002</v>
      </c>
      <c r="J95" s="120">
        <f t="shared" si="4"/>
        <v>21</v>
      </c>
      <c r="K95" s="107"/>
      <c r="L95" s="107"/>
      <c r="M95" s="115"/>
      <c r="N95" s="107"/>
      <c r="O95" s="107"/>
      <c r="P95" s="107"/>
      <c r="Q95" s="107"/>
    </row>
    <row r="96" spans="1:17" ht="13.8" x14ac:dyDescent="0.3">
      <c r="A96" s="111" t="s">
        <v>284</v>
      </c>
      <c r="B96" s="111">
        <v>2049</v>
      </c>
      <c r="C96" s="111" t="s">
        <v>285</v>
      </c>
      <c r="D96" s="111">
        <v>12</v>
      </c>
      <c r="E96" s="119">
        <v>45376</v>
      </c>
      <c r="F96" s="120">
        <v>30</v>
      </c>
      <c r="G96" s="121">
        <f t="shared" si="5"/>
        <v>45406</v>
      </c>
      <c r="H96" s="122">
        <f t="shared" ca="1" si="3"/>
        <v>-317</v>
      </c>
      <c r="I96" s="123">
        <v>1372.95</v>
      </c>
      <c r="J96" s="120">
        <f t="shared" si="4"/>
        <v>17</v>
      </c>
      <c r="K96" s="107"/>
      <c r="L96" s="107"/>
      <c r="M96" s="115"/>
      <c r="N96" s="107"/>
      <c r="O96" s="107"/>
      <c r="P96" s="107"/>
      <c r="Q96" s="107"/>
    </row>
    <row r="97" spans="1:17" ht="13.8" x14ac:dyDescent="0.3">
      <c r="A97" s="111" t="s">
        <v>286</v>
      </c>
      <c r="B97" s="111">
        <v>946</v>
      </c>
      <c r="C97" s="111" t="s">
        <v>287</v>
      </c>
      <c r="D97" s="111">
        <v>240418</v>
      </c>
      <c r="E97" s="119">
        <v>45406</v>
      </c>
      <c r="F97" s="120">
        <v>30</v>
      </c>
      <c r="G97" s="121">
        <f t="shared" si="5"/>
        <v>45436</v>
      </c>
      <c r="H97" s="122">
        <f t="shared" ca="1" si="3"/>
        <v>-287</v>
      </c>
      <c r="I97" s="123">
        <v>21.6</v>
      </c>
      <c r="J97" s="120">
        <f t="shared" si="4"/>
        <v>21</v>
      </c>
      <c r="K97" s="107"/>
      <c r="L97" s="107"/>
      <c r="M97" s="115"/>
      <c r="N97" s="107"/>
      <c r="O97" s="107"/>
      <c r="P97" s="107"/>
      <c r="Q97" s="107"/>
    </row>
    <row r="98" spans="1:17" ht="13.8" x14ac:dyDescent="0.3">
      <c r="A98" s="111" t="s">
        <v>288</v>
      </c>
      <c r="B98" s="111">
        <v>1315</v>
      </c>
      <c r="C98" s="111" t="s">
        <v>289</v>
      </c>
      <c r="D98" s="111">
        <v>13</v>
      </c>
      <c r="E98" s="119">
        <v>44414</v>
      </c>
      <c r="F98" s="120">
        <v>30</v>
      </c>
      <c r="G98" s="121">
        <f t="shared" si="5"/>
        <v>44444</v>
      </c>
      <c r="H98" s="122">
        <f t="shared" ca="1" si="3"/>
        <v>-1279</v>
      </c>
      <c r="I98" s="123">
        <v>202.6</v>
      </c>
      <c r="J98" s="120">
        <f t="shared" si="4"/>
        <v>37</v>
      </c>
      <c r="K98" s="107"/>
      <c r="L98" s="107"/>
      <c r="M98" s="115"/>
      <c r="N98" s="107"/>
      <c r="O98" s="107"/>
      <c r="P98" s="107"/>
      <c r="Q98" s="107"/>
    </row>
    <row r="99" spans="1:17" ht="13.8" x14ac:dyDescent="0.3">
      <c r="A99" s="111" t="s">
        <v>288</v>
      </c>
      <c r="B99" s="111">
        <v>1315</v>
      </c>
      <c r="C99" s="111" t="s">
        <v>289</v>
      </c>
      <c r="D99" s="111">
        <v>2210</v>
      </c>
      <c r="E99" s="119">
        <v>44762</v>
      </c>
      <c r="F99" s="120">
        <v>30</v>
      </c>
      <c r="G99" s="121">
        <f t="shared" si="5"/>
        <v>44792</v>
      </c>
      <c r="H99" s="122">
        <f t="shared" ca="1" si="3"/>
        <v>-931</v>
      </c>
      <c r="I99" s="123">
        <v>415.25</v>
      </c>
      <c r="J99" s="120">
        <f t="shared" si="4"/>
        <v>34</v>
      </c>
      <c r="K99" s="107"/>
      <c r="L99" s="107"/>
      <c r="M99" s="115"/>
      <c r="N99" s="107"/>
      <c r="O99" s="107"/>
      <c r="P99" s="107"/>
      <c r="Q99" s="107"/>
    </row>
    <row r="100" spans="1:17" ht="13.8" x14ac:dyDescent="0.3">
      <c r="A100" s="111" t="s">
        <v>290</v>
      </c>
      <c r="B100" s="111">
        <v>133</v>
      </c>
      <c r="C100" s="111" t="s">
        <v>291</v>
      </c>
      <c r="D100" s="111">
        <v>240190</v>
      </c>
      <c r="E100" s="119">
        <v>45420</v>
      </c>
      <c r="F100" s="120">
        <v>30</v>
      </c>
      <c r="G100" s="121">
        <f t="shared" si="5"/>
        <v>45450</v>
      </c>
      <c r="H100" s="122">
        <f t="shared" ca="1" si="3"/>
        <v>-273</v>
      </c>
      <c r="I100" s="123">
        <v>172.85</v>
      </c>
      <c r="J100" s="120">
        <f t="shared" si="4"/>
        <v>23</v>
      </c>
      <c r="K100" s="107"/>
      <c r="L100" s="107"/>
      <c r="M100" s="115"/>
      <c r="N100" s="107"/>
      <c r="O100" s="107"/>
      <c r="P100" s="107"/>
      <c r="Q100" s="107"/>
    </row>
    <row r="101" spans="1:17" ht="13.8" x14ac:dyDescent="0.3">
      <c r="E101" s="119"/>
      <c r="G101" s="121">
        <f t="shared" si="5"/>
        <v>0</v>
      </c>
      <c r="H101" s="122">
        <f t="shared" ca="1" si="3"/>
        <v>-45723</v>
      </c>
      <c r="I101" s="123"/>
      <c r="J101" s="120">
        <f t="shared" si="4"/>
        <v>0</v>
      </c>
      <c r="K101" s="107"/>
      <c r="L101" s="107"/>
      <c r="M101" s="115"/>
      <c r="N101" s="107"/>
      <c r="O101" s="107"/>
      <c r="P101" s="107"/>
      <c r="Q101" s="107"/>
    </row>
    <row r="102" spans="1:17" ht="13.8" x14ac:dyDescent="0.3">
      <c r="E102" s="119"/>
      <c r="G102" s="121">
        <f t="shared" si="5"/>
        <v>0</v>
      </c>
      <c r="H102" s="122">
        <f t="shared" ca="1" si="3"/>
        <v>-45723</v>
      </c>
      <c r="I102" s="123"/>
      <c r="J102" s="120">
        <f t="shared" si="4"/>
        <v>0</v>
      </c>
      <c r="K102" s="107"/>
      <c r="L102" s="107"/>
      <c r="M102" s="115"/>
      <c r="N102" s="107"/>
      <c r="O102" s="107"/>
      <c r="P102" s="107"/>
      <c r="Q102" s="107"/>
    </row>
    <row r="103" spans="1:17" ht="13.8" x14ac:dyDescent="0.3">
      <c r="E103" s="119"/>
      <c r="G103" s="121">
        <f t="shared" si="5"/>
        <v>0</v>
      </c>
      <c r="H103" s="122">
        <f t="shared" ca="1" si="3"/>
        <v>-45723</v>
      </c>
      <c r="I103" s="123"/>
      <c r="J103" s="120">
        <f t="shared" si="4"/>
        <v>0</v>
      </c>
      <c r="K103" s="107"/>
      <c r="L103" s="107"/>
      <c r="M103" s="115"/>
      <c r="N103" s="107"/>
      <c r="O103" s="107"/>
      <c r="P103" s="107"/>
      <c r="Q103" s="107"/>
    </row>
    <row r="104" spans="1:17" ht="13.8" x14ac:dyDescent="0.3">
      <c r="E104" s="119"/>
      <c r="G104" s="121">
        <f t="shared" si="5"/>
        <v>0</v>
      </c>
      <c r="H104" s="122">
        <f t="shared" ca="1" si="3"/>
        <v>-45723</v>
      </c>
      <c r="I104" s="123"/>
      <c r="J104" s="120">
        <f t="shared" si="4"/>
        <v>0</v>
      </c>
      <c r="K104" s="107"/>
      <c r="L104" s="107"/>
      <c r="M104" s="115"/>
      <c r="N104" s="107"/>
      <c r="O104" s="107"/>
      <c r="P104" s="107"/>
      <c r="Q104" s="107"/>
    </row>
    <row r="105" spans="1:17" ht="13.8" x14ac:dyDescent="0.3">
      <c r="E105" s="119"/>
      <c r="G105" s="121">
        <f t="shared" si="5"/>
        <v>0</v>
      </c>
      <c r="H105" s="122">
        <f t="shared" ca="1" si="3"/>
        <v>-45723</v>
      </c>
      <c r="I105" s="123"/>
      <c r="J105" s="120">
        <f t="shared" si="4"/>
        <v>0</v>
      </c>
      <c r="K105" s="107"/>
      <c r="L105" s="107"/>
      <c r="M105" s="115"/>
      <c r="N105" s="107"/>
      <c r="O105" s="107"/>
      <c r="P105" s="107"/>
      <c r="Q105" s="107"/>
    </row>
    <row r="106" spans="1:17" ht="13.8" x14ac:dyDescent="0.3">
      <c r="E106" s="119"/>
      <c r="G106" s="121">
        <f t="shared" si="5"/>
        <v>0</v>
      </c>
      <c r="H106" s="122">
        <f t="shared" ca="1" si="3"/>
        <v>-45723</v>
      </c>
      <c r="I106" s="123"/>
      <c r="J106" s="120">
        <f t="shared" si="4"/>
        <v>0</v>
      </c>
      <c r="K106" s="107"/>
      <c r="L106" s="107"/>
      <c r="M106" s="115"/>
      <c r="N106" s="107"/>
      <c r="O106" s="107"/>
      <c r="P106" s="107"/>
      <c r="Q106" s="107"/>
    </row>
    <row r="107" spans="1:17" ht="13.8" x14ac:dyDescent="0.3">
      <c r="E107" s="119"/>
      <c r="G107" s="121">
        <f t="shared" si="5"/>
        <v>0</v>
      </c>
      <c r="H107" s="122">
        <f t="shared" ca="1" si="3"/>
        <v>-45723</v>
      </c>
      <c r="I107" s="123"/>
      <c r="J107" s="120">
        <f t="shared" si="4"/>
        <v>0</v>
      </c>
      <c r="K107" s="107"/>
      <c r="L107" s="107"/>
      <c r="M107" s="115"/>
      <c r="N107" s="107"/>
      <c r="O107" s="107"/>
      <c r="P107" s="107"/>
      <c r="Q107" s="107"/>
    </row>
    <row r="108" spans="1:17" ht="13.8" x14ac:dyDescent="0.3">
      <c r="E108" s="119"/>
      <c r="G108" s="121">
        <f t="shared" si="5"/>
        <v>0</v>
      </c>
      <c r="H108" s="122">
        <f t="shared" ca="1" si="3"/>
        <v>-45723</v>
      </c>
      <c r="I108" s="123"/>
      <c r="J108" s="120">
        <f t="shared" si="4"/>
        <v>0</v>
      </c>
      <c r="K108" s="107"/>
      <c r="L108" s="107"/>
      <c r="M108" s="115"/>
      <c r="N108" s="107"/>
      <c r="O108" s="107"/>
      <c r="P108" s="107"/>
      <c r="Q108" s="107"/>
    </row>
    <row r="109" spans="1:17" ht="13.8" x14ac:dyDescent="0.3">
      <c r="E109" s="119"/>
      <c r="G109" s="121">
        <f t="shared" si="5"/>
        <v>0</v>
      </c>
      <c r="H109" s="122">
        <f t="shared" ca="1" si="3"/>
        <v>-45723</v>
      </c>
      <c r="I109" s="123"/>
      <c r="J109" s="120">
        <f t="shared" si="4"/>
        <v>0</v>
      </c>
      <c r="K109" s="107"/>
      <c r="L109" s="107"/>
      <c r="M109" s="115"/>
      <c r="N109" s="107"/>
      <c r="O109" s="107"/>
      <c r="P109" s="107"/>
      <c r="Q109" s="107"/>
    </row>
    <row r="110" spans="1:17" ht="13.8" x14ac:dyDescent="0.3">
      <c r="E110" s="119"/>
      <c r="G110" s="121">
        <f t="shared" si="5"/>
        <v>0</v>
      </c>
      <c r="H110" s="122">
        <f t="shared" ca="1" si="3"/>
        <v>-45723</v>
      </c>
      <c r="I110" s="123"/>
      <c r="J110" s="120">
        <f t="shared" si="4"/>
        <v>0</v>
      </c>
      <c r="K110" s="107"/>
      <c r="L110" s="107"/>
      <c r="M110" s="115"/>
      <c r="N110" s="107"/>
      <c r="O110" s="107"/>
      <c r="P110" s="107"/>
      <c r="Q110" s="107"/>
    </row>
    <row r="111" spans="1:17" ht="13.8" x14ac:dyDescent="0.3">
      <c r="E111" s="119"/>
      <c r="G111" s="121">
        <f t="shared" si="5"/>
        <v>0</v>
      </c>
      <c r="H111" s="122">
        <f t="shared" ca="1" si="3"/>
        <v>-45723</v>
      </c>
      <c r="I111" s="123"/>
      <c r="J111" s="120">
        <f t="shared" si="4"/>
        <v>0</v>
      </c>
      <c r="K111" s="107"/>
      <c r="L111" s="107"/>
      <c r="M111" s="115"/>
      <c r="N111" s="107"/>
      <c r="O111" s="107"/>
      <c r="P111" s="107"/>
      <c r="Q111" s="107"/>
    </row>
    <row r="112" spans="1:17" ht="13.8" x14ac:dyDescent="0.3">
      <c r="E112" s="119"/>
      <c r="G112" s="121">
        <f t="shared" si="5"/>
        <v>0</v>
      </c>
      <c r="H112" s="122">
        <f t="shared" ca="1" si="3"/>
        <v>-45723</v>
      </c>
      <c r="I112" s="123"/>
      <c r="J112" s="120">
        <f t="shared" si="4"/>
        <v>0</v>
      </c>
      <c r="K112" s="107"/>
      <c r="L112" s="107"/>
      <c r="M112" s="115"/>
      <c r="N112" s="107"/>
      <c r="O112" s="107"/>
      <c r="P112" s="107"/>
      <c r="Q112" s="107"/>
    </row>
    <row r="113" spans="5:17" ht="13.8" x14ac:dyDescent="0.3">
      <c r="E113" s="119"/>
      <c r="G113" s="121">
        <f t="shared" si="5"/>
        <v>0</v>
      </c>
      <c r="H113" s="122">
        <f t="shared" ca="1" si="3"/>
        <v>-45723</v>
      </c>
      <c r="I113" s="123"/>
      <c r="J113" s="120">
        <f t="shared" si="4"/>
        <v>0</v>
      </c>
      <c r="K113" s="107"/>
      <c r="L113" s="107"/>
      <c r="M113" s="115"/>
      <c r="N113" s="107"/>
      <c r="O113" s="107"/>
      <c r="P113" s="107"/>
      <c r="Q113" s="107"/>
    </row>
    <row r="114" spans="5:17" ht="13.8" x14ac:dyDescent="0.3">
      <c r="E114" s="119"/>
      <c r="G114" s="121">
        <f t="shared" si="5"/>
        <v>0</v>
      </c>
      <c r="H114" s="122">
        <f t="shared" ca="1" si="3"/>
        <v>-45723</v>
      </c>
      <c r="I114" s="123"/>
      <c r="J114" s="120">
        <f t="shared" si="4"/>
        <v>0</v>
      </c>
      <c r="K114" s="107"/>
      <c r="L114" s="107"/>
      <c r="M114" s="115"/>
      <c r="N114" s="107"/>
      <c r="O114" s="107"/>
      <c r="P114" s="107"/>
      <c r="Q114" s="107"/>
    </row>
    <row r="115" spans="5:17" ht="13.8" x14ac:dyDescent="0.3">
      <c r="E115" s="119"/>
      <c r="G115" s="121">
        <f t="shared" si="5"/>
        <v>0</v>
      </c>
      <c r="H115" s="122">
        <f t="shared" ca="1" si="3"/>
        <v>-45723</v>
      </c>
      <c r="I115" s="123"/>
      <c r="J115" s="120">
        <f t="shared" si="4"/>
        <v>0</v>
      </c>
      <c r="K115" s="107"/>
      <c r="L115" s="107"/>
      <c r="M115" s="115"/>
      <c r="N115" s="107"/>
      <c r="O115" s="107"/>
      <c r="P115" s="107"/>
      <c r="Q115" s="107"/>
    </row>
    <row r="116" spans="5:17" ht="13.8" x14ac:dyDescent="0.3">
      <c r="E116" s="119"/>
      <c r="G116" s="121">
        <f t="shared" si="5"/>
        <v>0</v>
      </c>
      <c r="H116" s="122">
        <f t="shared" ca="1" si="3"/>
        <v>-45723</v>
      </c>
      <c r="I116" s="123"/>
      <c r="J116" s="120">
        <f t="shared" si="4"/>
        <v>0</v>
      </c>
      <c r="K116" s="107"/>
      <c r="L116" s="107"/>
      <c r="M116" s="115"/>
      <c r="N116" s="107"/>
      <c r="O116" s="107"/>
      <c r="P116" s="107"/>
      <c r="Q116" s="107"/>
    </row>
    <row r="117" spans="5:17" ht="13.8" x14ac:dyDescent="0.3">
      <c r="E117" s="119"/>
      <c r="G117" s="121">
        <f t="shared" si="5"/>
        <v>0</v>
      </c>
      <c r="H117" s="122">
        <f t="shared" ca="1" si="3"/>
        <v>-45723</v>
      </c>
      <c r="I117" s="123"/>
      <c r="J117" s="120">
        <f t="shared" si="4"/>
        <v>0</v>
      </c>
      <c r="K117" s="107"/>
      <c r="L117" s="107"/>
      <c r="M117" s="115"/>
      <c r="N117" s="107"/>
      <c r="O117" s="107"/>
      <c r="P117" s="107"/>
      <c r="Q117" s="107"/>
    </row>
    <row r="118" spans="5:17" ht="13.8" x14ac:dyDescent="0.3">
      <c r="E118" s="119"/>
      <c r="G118" s="121">
        <f t="shared" si="5"/>
        <v>0</v>
      </c>
      <c r="H118" s="122">
        <f t="shared" ca="1" si="3"/>
        <v>-45723</v>
      </c>
      <c r="I118" s="123"/>
      <c r="J118" s="120">
        <f t="shared" si="4"/>
        <v>0</v>
      </c>
      <c r="K118" s="107"/>
      <c r="L118" s="107"/>
      <c r="M118" s="115"/>
      <c r="N118" s="107"/>
      <c r="O118" s="107"/>
      <c r="P118" s="107"/>
      <c r="Q118" s="107"/>
    </row>
    <row r="119" spans="5:17" ht="13.8" x14ac:dyDescent="0.3">
      <c r="E119" s="119"/>
      <c r="G119" s="121">
        <f t="shared" si="5"/>
        <v>0</v>
      </c>
      <c r="H119" s="122">
        <f t="shared" ca="1" si="3"/>
        <v>-45723</v>
      </c>
      <c r="I119" s="123"/>
      <c r="J119" s="120">
        <f t="shared" si="4"/>
        <v>0</v>
      </c>
      <c r="K119" s="107"/>
      <c r="L119" s="107"/>
      <c r="M119" s="115"/>
      <c r="N119" s="107"/>
      <c r="O119" s="107"/>
      <c r="P119" s="107"/>
      <c r="Q119" s="107"/>
    </row>
    <row r="120" spans="5:17" ht="13.8" x14ac:dyDescent="0.3">
      <c r="E120" s="119"/>
      <c r="G120" s="121">
        <f t="shared" si="5"/>
        <v>0</v>
      </c>
      <c r="H120" s="122">
        <f t="shared" ca="1" si="3"/>
        <v>-45723</v>
      </c>
      <c r="I120" s="123"/>
      <c r="J120" s="120">
        <f t="shared" si="4"/>
        <v>0</v>
      </c>
      <c r="K120" s="107"/>
      <c r="L120" s="107"/>
      <c r="M120" s="115"/>
      <c r="N120" s="107"/>
      <c r="O120" s="107"/>
      <c r="P120" s="107"/>
      <c r="Q120" s="107"/>
    </row>
    <row r="121" spans="5:17" ht="13.8" x14ac:dyDescent="0.3">
      <c r="E121" s="119"/>
      <c r="G121" s="121">
        <f t="shared" si="5"/>
        <v>0</v>
      </c>
      <c r="H121" s="122">
        <f t="shared" ca="1" si="3"/>
        <v>-45723</v>
      </c>
      <c r="I121" s="123"/>
      <c r="J121" s="120">
        <f t="shared" si="4"/>
        <v>0</v>
      </c>
      <c r="K121" s="107"/>
      <c r="L121" s="107"/>
      <c r="M121" s="115"/>
      <c r="N121" s="107"/>
      <c r="O121" s="107"/>
      <c r="P121" s="107"/>
      <c r="Q121" s="107"/>
    </row>
    <row r="122" spans="5:17" ht="13.8" x14ac:dyDescent="0.3">
      <c r="E122" s="119"/>
      <c r="G122" s="121">
        <f t="shared" si="5"/>
        <v>0</v>
      </c>
      <c r="H122" s="122">
        <f t="shared" ca="1" si="3"/>
        <v>-45723</v>
      </c>
      <c r="I122" s="123"/>
      <c r="J122" s="120">
        <f t="shared" si="4"/>
        <v>0</v>
      </c>
      <c r="K122" s="107"/>
      <c r="L122" s="107"/>
      <c r="M122" s="115"/>
      <c r="N122" s="107"/>
      <c r="O122" s="107"/>
      <c r="P122" s="107"/>
      <c r="Q122" s="107"/>
    </row>
    <row r="123" spans="5:17" ht="13.8" x14ac:dyDescent="0.3">
      <c r="E123" s="119"/>
      <c r="G123" s="121">
        <f t="shared" si="5"/>
        <v>0</v>
      </c>
      <c r="H123" s="122">
        <f t="shared" ca="1" si="3"/>
        <v>-45723</v>
      </c>
      <c r="I123" s="123"/>
      <c r="J123" s="120">
        <f t="shared" si="4"/>
        <v>0</v>
      </c>
      <c r="K123" s="107"/>
      <c r="L123" s="107"/>
      <c r="M123" s="115"/>
      <c r="N123" s="107"/>
      <c r="O123" s="107"/>
      <c r="P123" s="107"/>
      <c r="Q123" s="107"/>
    </row>
    <row r="124" spans="5:17" ht="13.8" x14ac:dyDescent="0.3">
      <c r="E124" s="119"/>
      <c r="G124" s="121">
        <f t="shared" si="5"/>
        <v>0</v>
      </c>
      <c r="H124" s="122">
        <f t="shared" ca="1" si="3"/>
        <v>-45723</v>
      </c>
      <c r="I124" s="123"/>
      <c r="J124" s="120">
        <f t="shared" si="4"/>
        <v>0</v>
      </c>
      <c r="K124" s="107"/>
      <c r="L124" s="107"/>
      <c r="M124" s="115"/>
      <c r="N124" s="107"/>
      <c r="O124" s="107"/>
      <c r="P124" s="107"/>
      <c r="Q124" s="107"/>
    </row>
    <row r="125" spans="5:17" ht="13.8" x14ac:dyDescent="0.3">
      <c r="E125" s="119"/>
      <c r="G125" s="121">
        <f t="shared" si="5"/>
        <v>0</v>
      </c>
      <c r="H125" s="122">
        <f t="shared" ca="1" si="3"/>
        <v>-45723</v>
      </c>
      <c r="I125" s="123"/>
      <c r="J125" s="120">
        <f t="shared" si="4"/>
        <v>0</v>
      </c>
      <c r="K125" s="107"/>
      <c r="L125" s="107"/>
      <c r="M125" s="115"/>
      <c r="N125" s="107"/>
      <c r="O125" s="107"/>
      <c r="P125" s="107"/>
      <c r="Q125" s="107"/>
    </row>
    <row r="126" spans="5:17" ht="13.8" x14ac:dyDescent="0.3">
      <c r="E126" s="119"/>
      <c r="G126" s="121">
        <f t="shared" si="5"/>
        <v>0</v>
      </c>
      <c r="H126" s="122">
        <f t="shared" ca="1" si="3"/>
        <v>-45723</v>
      </c>
      <c r="I126" s="123"/>
      <c r="J126" s="120">
        <f t="shared" si="4"/>
        <v>0</v>
      </c>
      <c r="K126" s="107"/>
      <c r="L126" s="107"/>
      <c r="M126" s="115"/>
      <c r="N126" s="107"/>
      <c r="O126" s="107"/>
      <c r="P126" s="107"/>
      <c r="Q126" s="107"/>
    </row>
    <row r="127" spans="5:17" ht="13.8" x14ac:dyDescent="0.3">
      <c r="E127" s="119"/>
      <c r="G127" s="121">
        <f t="shared" si="5"/>
        <v>0</v>
      </c>
      <c r="H127" s="122">
        <f t="shared" ca="1" si="3"/>
        <v>-45723</v>
      </c>
      <c r="I127" s="123"/>
      <c r="J127" s="120">
        <f t="shared" si="4"/>
        <v>0</v>
      </c>
      <c r="K127" s="107"/>
      <c r="L127" s="107"/>
      <c r="M127" s="115"/>
      <c r="N127" s="107"/>
      <c r="O127" s="107"/>
      <c r="P127" s="107"/>
      <c r="Q127" s="107"/>
    </row>
    <row r="128" spans="5:17" ht="13.8" x14ac:dyDescent="0.3">
      <c r="E128" s="119"/>
      <c r="G128" s="121">
        <f t="shared" si="5"/>
        <v>0</v>
      </c>
      <c r="H128" s="122">
        <f t="shared" ca="1" si="3"/>
        <v>-45723</v>
      </c>
      <c r="I128" s="123"/>
      <c r="J128" s="120">
        <f t="shared" si="4"/>
        <v>0</v>
      </c>
      <c r="K128" s="107"/>
      <c r="L128" s="107"/>
      <c r="M128" s="115"/>
      <c r="N128" s="107"/>
      <c r="O128" s="107"/>
      <c r="P128" s="107"/>
      <c r="Q128" s="107"/>
    </row>
    <row r="129" spans="5:17" ht="13.8" x14ac:dyDescent="0.3">
      <c r="E129" s="119"/>
      <c r="G129" s="121">
        <f t="shared" si="5"/>
        <v>0</v>
      </c>
      <c r="H129" s="122">
        <f t="shared" ca="1" si="3"/>
        <v>-45723</v>
      </c>
      <c r="I129" s="123"/>
      <c r="J129" s="120">
        <f t="shared" si="4"/>
        <v>0</v>
      </c>
      <c r="K129" s="107"/>
      <c r="L129" s="107"/>
      <c r="M129" s="115"/>
      <c r="N129" s="107"/>
      <c r="O129" s="107"/>
      <c r="P129" s="107"/>
      <c r="Q129" s="107"/>
    </row>
    <row r="130" spans="5:17" ht="13.8" x14ac:dyDescent="0.3">
      <c r="E130" s="119"/>
      <c r="G130" s="121">
        <f t="shared" si="5"/>
        <v>0</v>
      </c>
      <c r="H130" s="122">
        <f t="shared" ca="1" si="3"/>
        <v>-45723</v>
      </c>
      <c r="I130" s="123"/>
      <c r="J130" s="120">
        <f t="shared" si="4"/>
        <v>0</v>
      </c>
      <c r="K130" s="107"/>
      <c r="L130" s="107"/>
      <c r="M130" s="115"/>
      <c r="N130" s="107"/>
      <c r="O130" s="107"/>
      <c r="P130" s="107"/>
      <c r="Q130" s="107"/>
    </row>
    <row r="131" spans="5:17" ht="13.8" x14ac:dyDescent="0.3">
      <c r="E131" s="119"/>
      <c r="G131" s="121">
        <f t="shared" si="5"/>
        <v>0</v>
      </c>
      <c r="H131" s="122">
        <f t="shared" ca="1" si="3"/>
        <v>-45723</v>
      </c>
      <c r="I131" s="123"/>
      <c r="J131" s="120">
        <f t="shared" si="4"/>
        <v>0</v>
      </c>
      <c r="K131" s="107"/>
      <c r="L131" s="107"/>
      <c r="M131" s="115"/>
      <c r="N131" s="107"/>
      <c r="O131" s="107"/>
      <c r="P131" s="107"/>
      <c r="Q131" s="107"/>
    </row>
    <row r="132" spans="5:17" ht="13.8" x14ac:dyDescent="0.3">
      <c r="E132" s="119"/>
      <c r="G132" s="121">
        <f t="shared" si="5"/>
        <v>0</v>
      </c>
      <c r="H132" s="122">
        <f t="shared" ca="1" si="3"/>
        <v>-45723</v>
      </c>
      <c r="I132" s="123"/>
      <c r="J132" s="120">
        <f t="shared" si="4"/>
        <v>0</v>
      </c>
      <c r="K132" s="107"/>
      <c r="L132" s="107"/>
      <c r="M132" s="115"/>
      <c r="N132" s="107"/>
      <c r="O132" s="107"/>
      <c r="P132" s="107"/>
      <c r="Q132" s="107"/>
    </row>
    <row r="133" spans="5:17" ht="13.8" x14ac:dyDescent="0.3">
      <c r="E133" s="119"/>
      <c r="G133" s="121">
        <f t="shared" si="5"/>
        <v>0</v>
      </c>
      <c r="H133" s="122">
        <f t="shared" ca="1" si="3"/>
        <v>-45723</v>
      </c>
      <c r="I133" s="123"/>
      <c r="J133" s="120">
        <f t="shared" si="4"/>
        <v>0</v>
      </c>
      <c r="K133" s="107"/>
      <c r="L133" s="107"/>
      <c r="M133" s="115"/>
      <c r="N133" s="107"/>
      <c r="O133" s="107"/>
      <c r="P133" s="107"/>
      <c r="Q133" s="107"/>
    </row>
    <row r="134" spans="5:17" ht="13.8" x14ac:dyDescent="0.3">
      <c r="E134" s="119"/>
      <c r="G134" s="121">
        <f t="shared" si="5"/>
        <v>0</v>
      </c>
      <c r="H134" s="122">
        <f t="shared" ca="1" si="3"/>
        <v>-45723</v>
      </c>
      <c r="I134" s="123"/>
      <c r="J134" s="120">
        <f t="shared" si="4"/>
        <v>0</v>
      </c>
      <c r="K134" s="107"/>
      <c r="L134" s="107"/>
      <c r="M134" s="115"/>
      <c r="N134" s="107"/>
      <c r="O134" s="107"/>
      <c r="P134" s="107"/>
      <c r="Q134" s="107"/>
    </row>
    <row r="135" spans="5:17" ht="13.8" x14ac:dyDescent="0.3">
      <c r="E135" s="119"/>
      <c r="G135" s="121">
        <f t="shared" si="5"/>
        <v>0</v>
      </c>
      <c r="H135" s="122">
        <f t="shared" ca="1" si="3"/>
        <v>-45723</v>
      </c>
      <c r="I135" s="123"/>
      <c r="J135" s="120">
        <f t="shared" si="4"/>
        <v>0</v>
      </c>
      <c r="K135" s="107"/>
      <c r="L135" s="107"/>
      <c r="M135" s="115"/>
      <c r="N135" s="107"/>
      <c r="O135" s="107"/>
      <c r="P135" s="107"/>
      <c r="Q135" s="107"/>
    </row>
    <row r="136" spans="5:17" ht="13.8" x14ac:dyDescent="0.3">
      <c r="E136" s="119"/>
      <c r="G136" s="121">
        <f t="shared" si="5"/>
        <v>0</v>
      </c>
      <c r="H136" s="122">
        <f t="shared" ca="1" si="3"/>
        <v>-45723</v>
      </c>
      <c r="I136" s="123"/>
      <c r="J136" s="120">
        <f t="shared" si="4"/>
        <v>0</v>
      </c>
      <c r="K136" s="107"/>
      <c r="L136" s="107"/>
      <c r="M136" s="115"/>
      <c r="N136" s="107"/>
      <c r="O136" s="107"/>
      <c r="P136" s="107"/>
      <c r="Q136" s="107"/>
    </row>
    <row r="137" spans="5:17" ht="13.8" x14ac:dyDescent="0.3">
      <c r="E137" s="119"/>
      <c r="G137" s="121">
        <f t="shared" si="5"/>
        <v>0</v>
      </c>
      <c r="H137" s="122">
        <f t="shared" ca="1" si="3"/>
        <v>-45723</v>
      </c>
      <c r="I137" s="123"/>
      <c r="J137" s="120">
        <f t="shared" si="4"/>
        <v>0</v>
      </c>
      <c r="K137" s="107"/>
      <c r="L137" s="107"/>
      <c r="M137" s="115"/>
      <c r="N137" s="107"/>
      <c r="O137" s="107"/>
      <c r="P137" s="107"/>
      <c r="Q137" s="107"/>
    </row>
    <row r="138" spans="5:17" ht="13.8" x14ac:dyDescent="0.3">
      <c r="E138" s="119"/>
      <c r="G138" s="121">
        <f t="shared" si="5"/>
        <v>0</v>
      </c>
      <c r="H138" s="122">
        <f t="shared" ca="1" si="3"/>
        <v>-45723</v>
      </c>
      <c r="I138" s="123"/>
      <c r="J138" s="120">
        <f t="shared" si="4"/>
        <v>0</v>
      </c>
      <c r="K138" s="107"/>
      <c r="L138" s="107"/>
      <c r="M138" s="115"/>
      <c r="N138" s="107"/>
      <c r="O138" s="107"/>
      <c r="P138" s="107"/>
      <c r="Q138" s="107"/>
    </row>
    <row r="139" spans="5:17" ht="13.8" x14ac:dyDescent="0.3">
      <c r="E139" s="119"/>
      <c r="G139" s="121">
        <f t="shared" si="5"/>
        <v>0</v>
      </c>
      <c r="H139" s="122">
        <f t="shared" ca="1" si="3"/>
        <v>-45723</v>
      </c>
      <c r="I139" s="123"/>
      <c r="J139" s="120">
        <f t="shared" si="4"/>
        <v>0</v>
      </c>
      <c r="K139" s="107"/>
      <c r="L139" s="107"/>
      <c r="M139" s="115"/>
      <c r="N139" s="107"/>
      <c r="O139" s="107"/>
      <c r="P139" s="107"/>
      <c r="Q139" s="107"/>
    </row>
    <row r="140" spans="5:17" ht="13.8" x14ac:dyDescent="0.3">
      <c r="E140" s="119"/>
      <c r="G140" s="121">
        <f t="shared" si="5"/>
        <v>0</v>
      </c>
      <c r="H140" s="122">
        <f t="shared" ca="1" si="3"/>
        <v>-45723</v>
      </c>
      <c r="I140" s="123"/>
      <c r="J140" s="120">
        <f t="shared" si="4"/>
        <v>0</v>
      </c>
      <c r="K140" s="107"/>
      <c r="L140" s="107"/>
      <c r="M140" s="115"/>
      <c r="N140" s="107"/>
      <c r="O140" s="107"/>
      <c r="P140" s="107"/>
      <c r="Q140" s="107"/>
    </row>
    <row r="141" spans="5:17" ht="13.8" x14ac:dyDescent="0.3">
      <c r="E141" s="119"/>
      <c r="G141" s="121">
        <f t="shared" si="5"/>
        <v>0</v>
      </c>
      <c r="H141" s="122">
        <f t="shared" ca="1" si="3"/>
        <v>-45723</v>
      </c>
      <c r="I141" s="123"/>
      <c r="J141" s="120">
        <f t="shared" si="4"/>
        <v>0</v>
      </c>
      <c r="K141" s="107"/>
      <c r="L141" s="107"/>
      <c r="M141" s="115"/>
      <c r="N141" s="107"/>
      <c r="O141" s="107"/>
      <c r="P141" s="107"/>
      <c r="Q141" s="107"/>
    </row>
    <row r="142" spans="5:17" ht="13.8" x14ac:dyDescent="0.3">
      <c r="E142" s="119"/>
      <c r="G142" s="121">
        <f t="shared" si="5"/>
        <v>0</v>
      </c>
      <c r="H142" s="122">
        <f t="shared" ca="1" si="3"/>
        <v>-45723</v>
      </c>
      <c r="I142" s="123"/>
      <c r="J142" s="120">
        <f t="shared" si="4"/>
        <v>0</v>
      </c>
      <c r="K142" s="107"/>
      <c r="L142" s="107"/>
      <c r="M142" s="115"/>
      <c r="N142" s="107"/>
      <c r="O142" s="107"/>
      <c r="P142" s="107"/>
      <c r="Q142" s="107"/>
    </row>
    <row r="143" spans="5:17" ht="13.8" x14ac:dyDescent="0.3">
      <c r="E143" s="119"/>
      <c r="G143" s="121">
        <f t="shared" si="5"/>
        <v>0</v>
      </c>
      <c r="H143" s="122">
        <f t="shared" ca="1" si="3"/>
        <v>-45723</v>
      </c>
      <c r="I143" s="123"/>
      <c r="J143" s="120">
        <f t="shared" si="4"/>
        <v>0</v>
      </c>
      <c r="K143" s="107"/>
      <c r="L143" s="107"/>
      <c r="M143" s="115"/>
      <c r="N143" s="107"/>
      <c r="O143" s="107"/>
      <c r="P143" s="107"/>
      <c r="Q143" s="107"/>
    </row>
    <row r="144" spans="5:17" ht="13.8" x14ac:dyDescent="0.3">
      <c r="E144" s="119"/>
      <c r="G144" s="121">
        <f t="shared" si="5"/>
        <v>0</v>
      </c>
      <c r="H144" s="122">
        <f t="shared" ca="1" si="3"/>
        <v>-45723</v>
      </c>
      <c r="I144" s="123"/>
      <c r="J144" s="120">
        <f t="shared" si="4"/>
        <v>0</v>
      </c>
      <c r="K144" s="107"/>
      <c r="L144" s="107"/>
      <c r="M144" s="115"/>
      <c r="N144" s="107"/>
      <c r="O144" s="107"/>
      <c r="P144" s="107"/>
      <c r="Q144" s="107"/>
    </row>
    <row r="145" spans="5:17" ht="13.8" x14ac:dyDescent="0.3">
      <c r="E145" s="119"/>
      <c r="G145" s="121">
        <f t="shared" si="5"/>
        <v>0</v>
      </c>
      <c r="H145" s="122">
        <f t="shared" ca="1" si="3"/>
        <v>-45723</v>
      </c>
      <c r="I145" s="123"/>
      <c r="J145" s="120">
        <f t="shared" si="4"/>
        <v>0</v>
      </c>
      <c r="K145" s="107"/>
      <c r="L145" s="107"/>
      <c r="M145" s="115"/>
      <c r="N145" s="107"/>
      <c r="O145" s="107"/>
      <c r="P145" s="107"/>
      <c r="Q145" s="107"/>
    </row>
    <row r="146" spans="5:17" ht="13.8" x14ac:dyDescent="0.3">
      <c r="E146" s="119"/>
      <c r="G146" s="121">
        <f t="shared" si="5"/>
        <v>0</v>
      </c>
      <c r="H146" s="122">
        <f t="shared" ca="1" si="3"/>
        <v>-45723</v>
      </c>
      <c r="I146" s="123"/>
      <c r="J146" s="120">
        <f t="shared" si="4"/>
        <v>0</v>
      </c>
      <c r="K146" s="107"/>
      <c r="L146" s="107"/>
      <c r="M146" s="115"/>
      <c r="N146" s="107"/>
      <c r="O146" s="107"/>
      <c r="P146" s="107"/>
      <c r="Q146" s="107"/>
    </row>
    <row r="147" spans="5:17" ht="13.8" x14ac:dyDescent="0.3">
      <c r="E147" s="119"/>
      <c r="G147" s="121">
        <f t="shared" si="5"/>
        <v>0</v>
      </c>
      <c r="H147" s="122">
        <f t="shared" ca="1" si="3"/>
        <v>-45723</v>
      </c>
      <c r="I147" s="123"/>
      <c r="J147" s="120">
        <f t="shared" si="4"/>
        <v>0</v>
      </c>
      <c r="K147" s="107"/>
      <c r="L147" s="107"/>
      <c r="M147" s="115"/>
      <c r="N147" s="107"/>
      <c r="O147" s="107"/>
      <c r="P147" s="107"/>
      <c r="Q147" s="107"/>
    </row>
    <row r="148" spans="5:17" ht="13.8" x14ac:dyDescent="0.3">
      <c r="E148" s="119"/>
      <c r="G148" s="121">
        <f t="shared" si="5"/>
        <v>0</v>
      </c>
      <c r="H148" s="122">
        <f t="shared" ca="1" si="3"/>
        <v>-45723</v>
      </c>
      <c r="I148" s="123"/>
      <c r="J148" s="120">
        <f t="shared" si="4"/>
        <v>0</v>
      </c>
      <c r="K148" s="107"/>
      <c r="L148" s="107"/>
      <c r="M148" s="115"/>
      <c r="N148" s="107"/>
      <c r="O148" s="107"/>
      <c r="P148" s="107"/>
      <c r="Q148" s="107"/>
    </row>
    <row r="149" spans="5:17" ht="13.8" x14ac:dyDescent="0.3">
      <c r="E149" s="119"/>
      <c r="G149" s="121">
        <f t="shared" si="5"/>
        <v>0</v>
      </c>
      <c r="H149" s="122">
        <f t="shared" ca="1" si="3"/>
        <v>-45723</v>
      </c>
      <c r="I149" s="123"/>
      <c r="J149" s="120">
        <f t="shared" si="4"/>
        <v>0</v>
      </c>
      <c r="K149" s="107"/>
      <c r="L149" s="107"/>
      <c r="M149" s="115"/>
      <c r="N149" s="107"/>
      <c r="O149" s="107"/>
      <c r="P149" s="107"/>
      <c r="Q149" s="107"/>
    </row>
    <row r="150" spans="5:17" ht="13.8" x14ac:dyDescent="0.3">
      <c r="E150" s="119"/>
      <c r="G150" s="121">
        <f t="shared" si="5"/>
        <v>0</v>
      </c>
      <c r="H150" s="122">
        <f t="shared" ca="1" si="3"/>
        <v>-45723</v>
      </c>
      <c r="I150" s="123"/>
      <c r="J150" s="120">
        <f t="shared" si="4"/>
        <v>0</v>
      </c>
      <c r="K150" s="107"/>
      <c r="L150" s="107"/>
      <c r="M150" s="115"/>
      <c r="N150" s="107"/>
      <c r="O150" s="107"/>
      <c r="P150" s="107"/>
      <c r="Q150" s="107"/>
    </row>
    <row r="151" spans="5:17" ht="13.8" x14ac:dyDescent="0.3">
      <c r="E151" s="119"/>
      <c r="G151" s="121">
        <f t="shared" si="5"/>
        <v>0</v>
      </c>
      <c r="H151" s="122">
        <f t="shared" ca="1" si="3"/>
        <v>-45723</v>
      </c>
      <c r="I151" s="123"/>
      <c r="J151" s="120">
        <f t="shared" si="4"/>
        <v>0</v>
      </c>
      <c r="K151" s="107"/>
      <c r="L151" s="107"/>
      <c r="M151" s="115"/>
      <c r="N151" s="107"/>
      <c r="O151" s="107"/>
      <c r="P151" s="107"/>
      <c r="Q151" s="107"/>
    </row>
    <row r="152" spans="5:17" ht="13.8" x14ac:dyDescent="0.3">
      <c r="E152" s="119"/>
      <c r="G152" s="121">
        <f t="shared" si="5"/>
        <v>0</v>
      </c>
      <c r="H152" s="122">
        <f t="shared" ca="1" si="3"/>
        <v>-45723</v>
      </c>
      <c r="I152" s="123"/>
      <c r="J152" s="120">
        <f t="shared" si="4"/>
        <v>0</v>
      </c>
      <c r="K152" s="107"/>
      <c r="L152" s="107"/>
      <c r="M152" s="115"/>
      <c r="N152" s="107"/>
      <c r="O152" s="107"/>
      <c r="P152" s="107"/>
      <c r="Q152" s="107"/>
    </row>
    <row r="153" spans="5:17" ht="13.8" x14ac:dyDescent="0.3">
      <c r="E153" s="119"/>
      <c r="G153" s="121">
        <f t="shared" si="5"/>
        <v>0</v>
      </c>
      <c r="H153" s="122">
        <f t="shared" ca="1" si="3"/>
        <v>-45723</v>
      </c>
      <c r="I153" s="123"/>
      <c r="J153" s="120">
        <f t="shared" si="4"/>
        <v>0</v>
      </c>
      <c r="K153" s="107"/>
      <c r="L153" s="107"/>
      <c r="M153" s="115"/>
      <c r="N153" s="107"/>
      <c r="O153" s="107"/>
      <c r="P153" s="107"/>
      <c r="Q153" s="107"/>
    </row>
    <row r="154" spans="5:17" ht="13.8" x14ac:dyDescent="0.3">
      <c r="E154" s="119"/>
      <c r="G154" s="121">
        <f t="shared" si="5"/>
        <v>0</v>
      </c>
      <c r="H154" s="122">
        <f t="shared" ca="1" si="3"/>
        <v>-45723</v>
      </c>
      <c r="I154" s="123"/>
      <c r="J154" s="120">
        <f t="shared" si="4"/>
        <v>0</v>
      </c>
      <c r="K154" s="107"/>
      <c r="L154" s="107"/>
      <c r="M154" s="115"/>
      <c r="N154" s="107"/>
      <c r="O154" s="107"/>
      <c r="P154" s="107"/>
      <c r="Q154" s="107"/>
    </row>
    <row r="155" spans="5:17" ht="13.8" x14ac:dyDescent="0.3">
      <c r="E155" s="119"/>
      <c r="G155" s="121">
        <f t="shared" si="5"/>
        <v>0</v>
      </c>
      <c r="H155" s="122">
        <f t="shared" ca="1" si="3"/>
        <v>-45723</v>
      </c>
      <c r="I155" s="123"/>
      <c r="J155" s="120">
        <f t="shared" si="4"/>
        <v>0</v>
      </c>
      <c r="K155" s="107"/>
      <c r="L155" s="107"/>
      <c r="M155" s="115"/>
      <c r="N155" s="107"/>
      <c r="O155" s="107"/>
      <c r="P155" s="107"/>
      <c r="Q155" s="107"/>
    </row>
    <row r="156" spans="5:17" ht="13.8" x14ac:dyDescent="0.3">
      <c r="E156" s="119"/>
      <c r="G156" s="121">
        <f t="shared" si="5"/>
        <v>0</v>
      </c>
      <c r="H156" s="122">
        <f t="shared" ca="1" si="3"/>
        <v>-45723</v>
      </c>
      <c r="I156" s="123"/>
      <c r="J156" s="120">
        <f t="shared" si="4"/>
        <v>0</v>
      </c>
      <c r="K156" s="107"/>
      <c r="L156" s="107"/>
      <c r="M156" s="115"/>
      <c r="N156" s="107"/>
      <c r="O156" s="107"/>
      <c r="P156" s="107"/>
      <c r="Q156" s="107"/>
    </row>
    <row r="157" spans="5:17" ht="13.8" x14ac:dyDescent="0.3">
      <c r="E157" s="119"/>
      <c r="G157" s="121">
        <f t="shared" si="5"/>
        <v>0</v>
      </c>
      <c r="H157" s="122">
        <f t="shared" ca="1" si="3"/>
        <v>-45723</v>
      </c>
      <c r="I157" s="123"/>
      <c r="J157" s="120">
        <f t="shared" si="4"/>
        <v>0</v>
      </c>
      <c r="K157" s="107"/>
      <c r="L157" s="107"/>
      <c r="M157" s="115"/>
      <c r="N157" s="107"/>
      <c r="O157" s="107"/>
      <c r="P157" s="107"/>
      <c r="Q157" s="107"/>
    </row>
    <row r="158" spans="5:17" ht="13.8" x14ac:dyDescent="0.3">
      <c r="E158" s="119"/>
      <c r="G158" s="121">
        <f t="shared" si="5"/>
        <v>0</v>
      </c>
      <c r="H158" s="122">
        <f t="shared" ca="1" si="3"/>
        <v>-45723</v>
      </c>
      <c r="I158" s="123"/>
      <c r="J158" s="120">
        <f t="shared" si="4"/>
        <v>0</v>
      </c>
      <c r="K158" s="107"/>
      <c r="L158" s="107"/>
      <c r="M158" s="115"/>
      <c r="N158" s="107"/>
      <c r="O158" s="107"/>
      <c r="P158" s="107"/>
      <c r="Q158" s="107"/>
    </row>
    <row r="159" spans="5:17" ht="13.8" x14ac:dyDescent="0.3">
      <c r="E159" s="119"/>
      <c r="G159" s="121">
        <f t="shared" si="5"/>
        <v>0</v>
      </c>
      <c r="H159" s="122">
        <f t="shared" ca="1" si="3"/>
        <v>-45723</v>
      </c>
      <c r="I159" s="123"/>
      <c r="J159" s="120">
        <f t="shared" si="4"/>
        <v>0</v>
      </c>
      <c r="K159" s="107"/>
      <c r="L159" s="107"/>
      <c r="M159" s="115"/>
      <c r="N159" s="107"/>
      <c r="O159" s="107"/>
      <c r="P159" s="107"/>
      <c r="Q159" s="107"/>
    </row>
    <row r="160" spans="5:17" ht="13.8" x14ac:dyDescent="0.3">
      <c r="E160" s="119"/>
      <c r="G160" s="121">
        <f t="shared" si="5"/>
        <v>0</v>
      </c>
      <c r="H160" s="122">
        <f t="shared" ca="1" si="3"/>
        <v>-45723</v>
      </c>
      <c r="I160" s="123"/>
      <c r="J160" s="120">
        <f t="shared" si="4"/>
        <v>0</v>
      </c>
      <c r="K160" s="107"/>
      <c r="L160" s="107"/>
      <c r="M160" s="115"/>
      <c r="N160" s="107"/>
      <c r="O160" s="107"/>
      <c r="P160" s="107"/>
      <c r="Q160" s="107"/>
    </row>
    <row r="161" spans="5:17" ht="13.8" x14ac:dyDescent="0.3">
      <c r="E161" s="119"/>
      <c r="G161" s="121">
        <f t="shared" si="5"/>
        <v>0</v>
      </c>
      <c r="H161" s="122">
        <f t="shared" ca="1" si="3"/>
        <v>-45723</v>
      </c>
      <c r="I161" s="123"/>
      <c r="J161" s="120">
        <f t="shared" si="4"/>
        <v>0</v>
      </c>
      <c r="K161" s="107"/>
      <c r="L161" s="107"/>
      <c r="M161" s="115"/>
      <c r="N161" s="107"/>
      <c r="O161" s="107"/>
      <c r="P161" s="107"/>
      <c r="Q161" s="107"/>
    </row>
    <row r="162" spans="5:17" ht="13.8" x14ac:dyDescent="0.3">
      <c r="E162" s="119"/>
      <c r="G162" s="121">
        <f t="shared" si="5"/>
        <v>0</v>
      </c>
      <c r="H162" s="122">
        <f t="shared" ca="1" si="3"/>
        <v>-45723</v>
      </c>
      <c r="I162" s="123"/>
      <c r="J162" s="120">
        <f t="shared" si="4"/>
        <v>0</v>
      </c>
      <c r="K162" s="107"/>
      <c r="L162" s="107"/>
      <c r="M162" s="115"/>
      <c r="N162" s="107"/>
      <c r="O162" s="107"/>
      <c r="P162" s="107"/>
      <c r="Q162" s="107"/>
    </row>
    <row r="163" spans="5:17" ht="13.8" x14ac:dyDescent="0.3">
      <c r="E163" s="119"/>
      <c r="G163" s="121">
        <f t="shared" si="5"/>
        <v>0</v>
      </c>
      <c r="H163" s="122">
        <f t="shared" ca="1" si="3"/>
        <v>-45723</v>
      </c>
      <c r="I163" s="123"/>
      <c r="J163" s="120">
        <f t="shared" si="4"/>
        <v>0</v>
      </c>
      <c r="K163" s="107"/>
      <c r="L163" s="107"/>
      <c r="M163" s="115"/>
      <c r="N163" s="107"/>
      <c r="O163" s="107"/>
      <c r="P163" s="107"/>
      <c r="Q163" s="107"/>
    </row>
    <row r="164" spans="5:17" ht="13.8" x14ac:dyDescent="0.3">
      <c r="E164" s="119"/>
      <c r="G164" s="121">
        <f t="shared" si="5"/>
        <v>0</v>
      </c>
      <c r="H164" s="122">
        <f t="shared" ca="1" si="3"/>
        <v>-45723</v>
      </c>
      <c r="I164" s="123"/>
      <c r="J164" s="120">
        <f t="shared" si="4"/>
        <v>0</v>
      </c>
      <c r="K164" s="107"/>
      <c r="L164" s="107"/>
      <c r="M164" s="115"/>
      <c r="N164" s="107"/>
      <c r="O164" s="107"/>
      <c r="P164" s="107"/>
      <c r="Q164" s="107"/>
    </row>
    <row r="165" spans="5:17" ht="13.8" x14ac:dyDescent="0.3">
      <c r="E165" s="119"/>
      <c r="G165" s="121">
        <f t="shared" ref="G165:G179" si="6">+E165+F165</f>
        <v>0</v>
      </c>
      <c r="H165" s="122">
        <f t="shared" ref="H165:H179" ca="1" si="7">_xlfn.DAYS(G165,H$1)</f>
        <v>-45723</v>
      </c>
      <c r="I165" s="123"/>
      <c r="J165" s="120">
        <f t="shared" ref="J165:J179" si="8">WEEKNUM(G165)</f>
        <v>0</v>
      </c>
      <c r="K165" s="107"/>
      <c r="L165" s="107"/>
      <c r="M165" s="115"/>
      <c r="N165" s="107"/>
      <c r="O165" s="107"/>
      <c r="P165" s="107"/>
      <c r="Q165" s="107"/>
    </row>
    <row r="166" spans="5:17" ht="13.8" x14ac:dyDescent="0.3">
      <c r="E166" s="119"/>
      <c r="G166" s="121">
        <f t="shared" si="6"/>
        <v>0</v>
      </c>
      <c r="H166" s="122">
        <f t="shared" ca="1" si="7"/>
        <v>-45723</v>
      </c>
      <c r="I166" s="123"/>
      <c r="J166" s="120">
        <f t="shared" si="8"/>
        <v>0</v>
      </c>
      <c r="K166" s="107"/>
      <c r="L166" s="107"/>
      <c r="M166" s="115"/>
      <c r="N166" s="107"/>
      <c r="O166" s="107"/>
      <c r="P166" s="107"/>
      <c r="Q166" s="107"/>
    </row>
    <row r="167" spans="5:17" ht="13.8" x14ac:dyDescent="0.3">
      <c r="E167" s="119"/>
      <c r="G167" s="121">
        <f t="shared" si="6"/>
        <v>0</v>
      </c>
      <c r="H167" s="122">
        <f t="shared" ca="1" si="7"/>
        <v>-45723</v>
      </c>
      <c r="I167" s="123"/>
      <c r="J167" s="120">
        <f t="shared" si="8"/>
        <v>0</v>
      </c>
      <c r="K167" s="107"/>
      <c r="L167" s="107"/>
      <c r="M167" s="115"/>
      <c r="N167" s="107"/>
      <c r="O167" s="107"/>
      <c r="P167" s="107"/>
      <c r="Q167" s="107"/>
    </row>
    <row r="168" spans="5:17" ht="13.8" x14ac:dyDescent="0.3">
      <c r="E168" s="119"/>
      <c r="G168" s="121">
        <f t="shared" si="6"/>
        <v>0</v>
      </c>
      <c r="H168" s="122">
        <f t="shared" ca="1" si="7"/>
        <v>-45723</v>
      </c>
      <c r="I168" s="123"/>
      <c r="J168" s="120">
        <f t="shared" si="8"/>
        <v>0</v>
      </c>
      <c r="K168" s="107"/>
      <c r="L168" s="107"/>
      <c r="M168" s="115"/>
      <c r="N168" s="107"/>
      <c r="O168" s="107"/>
      <c r="P168" s="107"/>
      <c r="Q168" s="107"/>
    </row>
    <row r="169" spans="5:17" ht="13.8" x14ac:dyDescent="0.3">
      <c r="E169" s="119"/>
      <c r="G169" s="121">
        <f t="shared" si="6"/>
        <v>0</v>
      </c>
      <c r="H169" s="122">
        <f t="shared" ca="1" si="7"/>
        <v>-45723</v>
      </c>
      <c r="I169" s="123"/>
      <c r="J169" s="120">
        <f t="shared" si="8"/>
        <v>0</v>
      </c>
      <c r="K169" s="107"/>
      <c r="L169" s="107"/>
      <c r="M169" s="115"/>
      <c r="N169" s="107"/>
      <c r="O169" s="107"/>
      <c r="P169" s="107"/>
      <c r="Q169" s="107"/>
    </row>
    <row r="170" spans="5:17" ht="13.8" x14ac:dyDescent="0.3">
      <c r="E170" s="119"/>
      <c r="G170" s="121">
        <f t="shared" si="6"/>
        <v>0</v>
      </c>
      <c r="H170" s="122">
        <f t="shared" ca="1" si="7"/>
        <v>-45723</v>
      </c>
      <c r="I170" s="123"/>
      <c r="J170" s="120">
        <f t="shared" si="8"/>
        <v>0</v>
      </c>
      <c r="K170" s="107"/>
      <c r="L170" s="107"/>
      <c r="M170" s="115"/>
      <c r="N170" s="107"/>
      <c r="O170" s="107"/>
      <c r="P170" s="107"/>
      <c r="Q170" s="107"/>
    </row>
    <row r="171" spans="5:17" ht="13.8" x14ac:dyDescent="0.3">
      <c r="E171" s="119"/>
      <c r="G171" s="121">
        <f t="shared" si="6"/>
        <v>0</v>
      </c>
      <c r="H171" s="122">
        <f t="shared" ca="1" si="7"/>
        <v>-45723</v>
      </c>
      <c r="I171" s="123"/>
      <c r="J171" s="120">
        <f t="shared" si="8"/>
        <v>0</v>
      </c>
      <c r="K171" s="107"/>
      <c r="L171" s="107"/>
      <c r="M171" s="115"/>
      <c r="N171" s="107"/>
      <c r="O171" s="107"/>
      <c r="P171" s="107"/>
      <c r="Q171" s="107"/>
    </row>
    <row r="172" spans="5:17" ht="13.8" x14ac:dyDescent="0.3">
      <c r="E172" s="119"/>
      <c r="G172" s="121">
        <f t="shared" si="6"/>
        <v>0</v>
      </c>
      <c r="H172" s="122">
        <f t="shared" ca="1" si="7"/>
        <v>-45723</v>
      </c>
      <c r="I172" s="123"/>
      <c r="J172" s="120">
        <f t="shared" si="8"/>
        <v>0</v>
      </c>
      <c r="K172" s="107"/>
      <c r="L172" s="107"/>
      <c r="M172" s="115"/>
      <c r="N172" s="107"/>
      <c r="O172" s="107"/>
      <c r="P172" s="107"/>
      <c r="Q172" s="107"/>
    </row>
    <row r="173" spans="5:17" ht="13.8" x14ac:dyDescent="0.3">
      <c r="E173" s="119"/>
      <c r="G173" s="121">
        <f t="shared" si="6"/>
        <v>0</v>
      </c>
      <c r="H173" s="122">
        <f t="shared" ca="1" si="7"/>
        <v>-45723</v>
      </c>
      <c r="I173" s="123"/>
      <c r="J173" s="120">
        <f t="shared" si="8"/>
        <v>0</v>
      </c>
      <c r="K173" s="107"/>
      <c r="L173" s="107"/>
      <c r="M173" s="115"/>
      <c r="N173" s="107"/>
      <c r="O173" s="107"/>
      <c r="P173" s="107"/>
      <c r="Q173" s="107"/>
    </row>
    <row r="174" spans="5:17" ht="13.8" x14ac:dyDescent="0.3">
      <c r="E174" s="119"/>
      <c r="G174" s="121">
        <f t="shared" si="6"/>
        <v>0</v>
      </c>
      <c r="H174" s="122">
        <f t="shared" ca="1" si="7"/>
        <v>-45723</v>
      </c>
      <c r="I174" s="123"/>
      <c r="J174" s="120">
        <f t="shared" si="8"/>
        <v>0</v>
      </c>
      <c r="K174" s="107"/>
      <c r="L174" s="107"/>
      <c r="M174" s="115"/>
      <c r="N174" s="107"/>
      <c r="O174" s="107"/>
      <c r="P174" s="107"/>
      <c r="Q174" s="107"/>
    </row>
    <row r="175" spans="5:17" ht="13.8" x14ac:dyDescent="0.3">
      <c r="E175" s="119"/>
      <c r="G175" s="121">
        <f t="shared" si="6"/>
        <v>0</v>
      </c>
      <c r="H175" s="122">
        <f t="shared" ca="1" si="7"/>
        <v>-45723</v>
      </c>
      <c r="I175" s="123"/>
      <c r="J175" s="120">
        <f t="shared" si="8"/>
        <v>0</v>
      </c>
      <c r="K175" s="107"/>
      <c r="L175" s="107"/>
      <c r="M175" s="115"/>
      <c r="N175" s="107"/>
      <c r="O175" s="107"/>
      <c r="P175" s="107"/>
      <c r="Q175" s="107"/>
    </row>
    <row r="176" spans="5:17" ht="13.8" x14ac:dyDescent="0.3">
      <c r="E176" s="119"/>
      <c r="G176" s="121">
        <f t="shared" si="6"/>
        <v>0</v>
      </c>
      <c r="H176" s="122">
        <f t="shared" ca="1" si="7"/>
        <v>-45723</v>
      </c>
      <c r="I176" s="123"/>
      <c r="J176" s="120">
        <f t="shared" si="8"/>
        <v>0</v>
      </c>
      <c r="K176" s="107"/>
      <c r="L176" s="107"/>
      <c r="M176" s="115"/>
      <c r="N176" s="107"/>
      <c r="O176" s="107"/>
      <c r="P176" s="107"/>
      <c r="Q176" s="107"/>
    </row>
    <row r="177" spans="1:17" ht="13.8" x14ac:dyDescent="0.3">
      <c r="E177" s="119"/>
      <c r="G177" s="121">
        <f t="shared" si="6"/>
        <v>0</v>
      </c>
      <c r="H177" s="122">
        <f t="shared" ca="1" si="7"/>
        <v>-45723</v>
      </c>
      <c r="I177" s="123"/>
      <c r="J177" s="120">
        <f t="shared" si="8"/>
        <v>0</v>
      </c>
      <c r="K177" s="107"/>
      <c r="L177" s="107"/>
      <c r="M177" s="115"/>
      <c r="N177" s="107"/>
      <c r="O177" s="107"/>
      <c r="P177" s="107"/>
      <c r="Q177" s="107"/>
    </row>
    <row r="178" spans="1:17" ht="13.8" x14ac:dyDescent="0.3">
      <c r="E178" s="119"/>
      <c r="G178" s="121">
        <f t="shared" si="6"/>
        <v>0</v>
      </c>
      <c r="H178" s="122">
        <f t="shared" ca="1" si="7"/>
        <v>-45723</v>
      </c>
      <c r="I178" s="123"/>
      <c r="J178" s="120">
        <f t="shared" si="8"/>
        <v>0</v>
      </c>
      <c r="K178" s="107"/>
      <c r="L178" s="107"/>
      <c r="M178" s="115"/>
      <c r="N178" s="107"/>
      <c r="O178" s="107"/>
      <c r="P178" s="107"/>
      <c r="Q178" s="107"/>
    </row>
    <row r="179" spans="1:17" ht="14.4" thickBot="1" x14ac:dyDescent="0.35">
      <c r="E179" s="119"/>
      <c r="G179" s="121">
        <f t="shared" si="6"/>
        <v>0</v>
      </c>
      <c r="H179" s="122">
        <f t="shared" ca="1" si="7"/>
        <v>-45723</v>
      </c>
      <c r="I179" s="123"/>
      <c r="J179" s="120">
        <f t="shared" si="8"/>
        <v>0</v>
      </c>
      <c r="K179" s="107"/>
      <c r="L179" s="107"/>
      <c r="M179" s="115"/>
      <c r="N179" s="107"/>
      <c r="O179" s="107"/>
      <c r="P179" s="107"/>
      <c r="Q179" s="107"/>
    </row>
    <row r="180" spans="1:17" ht="15" thickTop="1" x14ac:dyDescent="0.3">
      <c r="A180" s="126"/>
      <c r="B180" s="126"/>
      <c r="C180" s="126"/>
      <c r="D180" s="126"/>
      <c r="E180" s="127"/>
      <c r="F180" s="128"/>
      <c r="G180" s="127"/>
      <c r="H180" s="129"/>
      <c r="I180" s="11">
        <f>SUBTOTAL(109,I4:I179)</f>
        <v>239560.40000000014</v>
      </c>
      <c r="J180" s="128"/>
      <c r="K180" s="107"/>
      <c r="L180" s="130" t="s">
        <v>154</v>
      </c>
      <c r="M180" s="131">
        <f>SUM(M58:M179)</f>
        <v>239560.39999999997</v>
      </c>
      <c r="N180" s="107"/>
      <c r="O180" s="107"/>
      <c r="P180" s="107"/>
      <c r="Q180" s="107"/>
    </row>
    <row r="181" spans="1:17" ht="13.8" x14ac:dyDescent="0.3">
      <c r="A181" s="107"/>
      <c r="B181" s="107"/>
      <c r="C181" s="107"/>
      <c r="D181" s="107"/>
      <c r="E181" s="107"/>
      <c r="F181" s="110"/>
      <c r="G181" s="107"/>
      <c r="H181" s="107"/>
      <c r="I181" s="107"/>
      <c r="J181" s="110"/>
      <c r="K181" s="107"/>
      <c r="L181" s="132"/>
      <c r="M181" s="133">
        <f>+I180-M180</f>
        <v>0</v>
      </c>
      <c r="N181" s="107"/>
      <c r="O181" s="107"/>
      <c r="P181" s="107"/>
      <c r="Q181" s="107"/>
    </row>
    <row r="182" spans="1:17" ht="13.8" x14ac:dyDescent="0.3">
      <c r="A182" s="107"/>
      <c r="B182" s="107"/>
      <c r="C182" s="107" t="s">
        <v>292</v>
      </c>
      <c r="D182" s="107"/>
      <c r="E182" s="107"/>
      <c r="F182" s="110"/>
      <c r="G182" s="107"/>
      <c r="H182" s="107"/>
      <c r="I182" s="107"/>
      <c r="J182" s="110"/>
      <c r="K182" s="107"/>
      <c r="L182" s="110"/>
      <c r="M182" s="115"/>
      <c r="N182" s="107"/>
      <c r="O182" s="107"/>
      <c r="P182" s="107"/>
      <c r="Q182" s="107"/>
    </row>
    <row r="183" spans="1:17" ht="13.8" x14ac:dyDescent="0.3">
      <c r="A183" s="107"/>
      <c r="B183" s="107"/>
      <c r="C183" s="107" t="s">
        <v>293</v>
      </c>
      <c r="D183" s="107"/>
      <c r="E183" s="107"/>
      <c r="F183" s="110"/>
      <c r="G183" s="107"/>
      <c r="H183" s="107"/>
      <c r="I183" s="107"/>
      <c r="J183" s="110"/>
      <c r="K183" s="107"/>
      <c r="L183" s="110"/>
      <c r="M183" s="115"/>
      <c r="N183" s="107"/>
      <c r="O183" s="107"/>
      <c r="P183" s="107"/>
      <c r="Q183" s="107"/>
    </row>
    <row r="184" spans="1:17" ht="13.8" x14ac:dyDescent="0.3">
      <c r="A184" s="107"/>
      <c r="B184" s="107"/>
      <c r="C184" s="107"/>
      <c r="D184" s="107"/>
      <c r="E184" s="107"/>
      <c r="F184" s="110"/>
      <c r="G184" s="107"/>
      <c r="H184" s="107"/>
      <c r="I184" s="107"/>
      <c r="J184" s="110"/>
      <c r="K184" s="107"/>
      <c r="L184" s="110"/>
      <c r="M184" s="115"/>
      <c r="N184" s="107"/>
      <c r="O184" s="107"/>
      <c r="P184" s="107"/>
      <c r="Q184" s="107"/>
    </row>
    <row r="185" spans="1:17" ht="13.8" x14ac:dyDescent="0.3">
      <c r="A185" s="107"/>
      <c r="B185" s="107"/>
      <c r="C185" s="107"/>
      <c r="D185" s="107"/>
      <c r="E185" s="107"/>
      <c r="F185" s="110"/>
      <c r="G185" s="107"/>
      <c r="H185" s="107"/>
      <c r="I185" s="107"/>
      <c r="J185" s="110"/>
      <c r="K185" s="107"/>
      <c r="L185" s="110"/>
      <c r="M185" s="115"/>
      <c r="N185" s="107"/>
      <c r="O185" s="107"/>
      <c r="P185" s="107"/>
      <c r="Q185" s="107"/>
    </row>
    <row r="186" spans="1:17" ht="13.8" x14ac:dyDescent="0.3">
      <c r="A186" s="107"/>
      <c r="B186" s="107"/>
      <c r="C186" s="107"/>
      <c r="D186" s="107"/>
      <c r="E186" s="107"/>
      <c r="F186" s="110"/>
      <c r="G186" s="107"/>
      <c r="H186" s="107"/>
      <c r="I186" s="107"/>
      <c r="J186" s="110"/>
      <c r="K186" s="107"/>
      <c r="L186" s="110"/>
      <c r="M186" s="115"/>
      <c r="N186" s="107"/>
      <c r="O186" s="107"/>
      <c r="P186" s="107"/>
      <c r="Q186" s="107"/>
    </row>
    <row r="187" spans="1:17" ht="13.8" x14ac:dyDescent="0.3">
      <c r="A187" s="107"/>
      <c r="B187" s="107"/>
      <c r="C187" s="107"/>
      <c r="D187" s="107"/>
      <c r="E187" s="107"/>
      <c r="F187" s="110"/>
      <c r="G187" s="107"/>
      <c r="H187" s="107"/>
      <c r="I187" s="107"/>
      <c r="J187" s="110"/>
      <c r="K187" s="107"/>
      <c r="L187" s="110"/>
      <c r="M187" s="115"/>
      <c r="N187" s="107"/>
      <c r="O187" s="107"/>
      <c r="P187" s="107"/>
      <c r="Q187" s="107"/>
    </row>
    <row r="188" spans="1:17" ht="13.8" x14ac:dyDescent="0.3">
      <c r="A188" s="107"/>
      <c r="B188" s="107"/>
      <c r="C188" s="107"/>
      <c r="D188" s="107"/>
      <c r="E188" s="107"/>
      <c r="F188" s="110"/>
      <c r="G188" s="107"/>
      <c r="H188" s="107"/>
      <c r="I188" s="107"/>
      <c r="J188" s="110"/>
      <c r="K188" s="107"/>
      <c r="L188" s="110"/>
      <c r="M188" s="115"/>
      <c r="N188" s="107"/>
      <c r="O188" s="107"/>
      <c r="P188" s="107"/>
      <c r="Q188" s="107"/>
    </row>
    <row r="189" spans="1:17" ht="13.8" x14ac:dyDescent="0.3">
      <c r="A189" s="107"/>
      <c r="B189" s="107"/>
      <c r="C189" s="107"/>
      <c r="D189" s="107"/>
      <c r="E189" s="107"/>
      <c r="F189" s="110"/>
      <c r="G189" s="107"/>
      <c r="H189" s="107"/>
      <c r="I189" s="107"/>
      <c r="J189" s="110"/>
      <c r="K189" s="107"/>
      <c r="L189" s="110"/>
      <c r="M189" s="115"/>
      <c r="N189" s="107"/>
      <c r="O189" s="107"/>
      <c r="P189" s="107"/>
      <c r="Q189" s="107"/>
    </row>
    <row r="190" spans="1:17" ht="13.8" x14ac:dyDescent="0.3">
      <c r="A190" s="107"/>
      <c r="B190" s="107"/>
      <c r="C190" s="107"/>
      <c r="D190" s="107"/>
      <c r="E190" s="107"/>
      <c r="F190" s="110"/>
      <c r="G190" s="107"/>
      <c r="H190" s="107"/>
      <c r="I190" s="107"/>
      <c r="J190" s="110"/>
      <c r="K190" s="107"/>
      <c r="L190" s="110"/>
      <c r="M190" s="115"/>
      <c r="N190" s="107"/>
      <c r="O190" s="107"/>
      <c r="P190" s="107"/>
      <c r="Q190" s="107"/>
    </row>
    <row r="191" spans="1:17" ht="13.8" x14ac:dyDescent="0.3">
      <c r="A191" s="107"/>
      <c r="B191" s="107"/>
      <c r="C191" s="107"/>
      <c r="D191" s="107"/>
      <c r="E191" s="107"/>
      <c r="F191" s="110"/>
      <c r="G191" s="107"/>
      <c r="H191" s="107"/>
      <c r="I191" s="107"/>
      <c r="J191" s="110"/>
      <c r="K191" s="107"/>
      <c r="L191" s="110"/>
      <c r="M191" s="115"/>
      <c r="N191" s="107"/>
      <c r="O191" s="107"/>
      <c r="P191" s="107"/>
      <c r="Q191" s="107"/>
    </row>
    <row r="192" spans="1:17" ht="13.8" x14ac:dyDescent="0.3">
      <c r="A192" s="107"/>
      <c r="B192" s="107"/>
      <c r="C192" s="107"/>
      <c r="D192" s="107"/>
      <c r="E192" s="107"/>
      <c r="F192" s="110"/>
      <c r="G192" s="107"/>
      <c r="H192" s="107"/>
      <c r="I192" s="107"/>
      <c r="J192" s="110"/>
      <c r="K192" s="107"/>
      <c r="L192" s="110"/>
      <c r="M192" s="115"/>
      <c r="N192" s="107"/>
      <c r="O192" s="107"/>
      <c r="P192" s="107"/>
      <c r="Q192" s="107"/>
    </row>
    <row r="193" spans="1:17" ht="13.8" x14ac:dyDescent="0.3">
      <c r="A193" s="107"/>
      <c r="B193" s="107"/>
      <c r="C193" s="107"/>
      <c r="D193" s="107"/>
      <c r="E193" s="107"/>
      <c r="F193" s="110"/>
      <c r="G193" s="107"/>
      <c r="H193" s="107"/>
      <c r="I193" s="107"/>
      <c r="J193" s="110"/>
      <c r="K193" s="107"/>
      <c r="L193" s="110"/>
      <c r="M193" s="115"/>
      <c r="N193" s="107"/>
      <c r="O193" s="107"/>
      <c r="P193" s="107"/>
      <c r="Q193" s="107"/>
    </row>
    <row r="194" spans="1:17" ht="13.8" x14ac:dyDescent="0.3">
      <c r="A194" s="107"/>
      <c r="B194" s="107"/>
      <c r="C194" s="107"/>
      <c r="D194" s="107"/>
      <c r="E194" s="107"/>
      <c r="F194" s="110"/>
      <c r="G194" s="107"/>
      <c r="H194" s="107"/>
      <c r="I194" s="107"/>
      <c r="J194" s="110"/>
      <c r="K194" s="107"/>
      <c r="L194" s="110"/>
      <c r="M194" s="115"/>
      <c r="N194" s="107"/>
      <c r="O194" s="107"/>
      <c r="P194" s="107"/>
      <c r="Q194" s="107"/>
    </row>
    <row r="195" spans="1:17" ht="13.8" x14ac:dyDescent="0.3">
      <c r="A195" s="107"/>
      <c r="B195" s="107"/>
      <c r="C195" s="107"/>
      <c r="D195" s="107"/>
      <c r="E195" s="107"/>
      <c r="F195" s="110"/>
      <c r="G195" s="107"/>
      <c r="H195" s="107"/>
      <c r="I195" s="107"/>
      <c r="J195" s="110"/>
      <c r="K195" s="107"/>
      <c r="L195" s="110"/>
      <c r="M195" s="115"/>
      <c r="N195" s="107"/>
      <c r="O195" s="107"/>
      <c r="P195" s="107"/>
      <c r="Q195" s="107"/>
    </row>
    <row r="196" spans="1:17" ht="13.8" x14ac:dyDescent="0.3">
      <c r="A196" s="107"/>
      <c r="B196" s="107"/>
      <c r="C196" s="107"/>
      <c r="D196" s="107"/>
      <c r="E196" s="107"/>
      <c r="F196" s="110"/>
      <c r="G196" s="107"/>
      <c r="H196" s="107"/>
      <c r="I196" s="107"/>
      <c r="J196" s="110"/>
      <c r="K196" s="107"/>
      <c r="L196" s="110"/>
      <c r="M196" s="115"/>
      <c r="N196" s="107"/>
      <c r="O196" s="107"/>
      <c r="P196" s="107"/>
      <c r="Q196" s="107"/>
    </row>
    <row r="197" spans="1:17" ht="13.8" x14ac:dyDescent="0.3">
      <c r="A197" s="107"/>
      <c r="B197" s="107"/>
      <c r="C197" s="107"/>
      <c r="D197" s="107"/>
      <c r="E197" s="107"/>
      <c r="F197" s="110"/>
      <c r="G197" s="107"/>
      <c r="H197" s="107"/>
      <c r="I197" s="107"/>
      <c r="J197" s="110"/>
      <c r="K197" s="107"/>
      <c r="L197" s="110"/>
      <c r="M197" s="115"/>
      <c r="N197" s="107"/>
      <c r="O197" s="107"/>
      <c r="P197" s="107"/>
      <c r="Q197" s="107"/>
    </row>
    <row r="198" spans="1:17" ht="13.8" x14ac:dyDescent="0.3">
      <c r="A198" s="107"/>
      <c r="B198" s="107"/>
      <c r="C198" s="107"/>
      <c r="D198" s="107"/>
      <c r="E198" s="107"/>
      <c r="F198" s="110"/>
      <c r="G198" s="107"/>
      <c r="H198" s="107"/>
      <c r="I198" s="107"/>
      <c r="J198" s="110"/>
      <c r="K198" s="107"/>
      <c r="L198" s="110"/>
      <c r="M198" s="115"/>
      <c r="N198" s="107"/>
      <c r="O198" s="107"/>
      <c r="P198" s="107"/>
      <c r="Q198" s="107"/>
    </row>
    <row r="199" spans="1:17" ht="13.8" x14ac:dyDescent="0.3">
      <c r="A199" s="107"/>
      <c r="B199" s="107"/>
      <c r="C199" s="107"/>
      <c r="D199" s="107"/>
      <c r="E199" s="107"/>
      <c r="F199" s="110"/>
      <c r="G199" s="107"/>
      <c r="H199" s="107"/>
      <c r="I199" s="107"/>
      <c r="J199" s="110"/>
      <c r="K199" s="107"/>
      <c r="L199" s="110"/>
      <c r="M199" s="115"/>
      <c r="N199" s="107"/>
      <c r="O199" s="107"/>
      <c r="P199" s="107"/>
      <c r="Q199" s="107"/>
    </row>
    <row r="200" spans="1:17" ht="13.8" x14ac:dyDescent="0.3">
      <c r="A200" s="107"/>
      <c r="B200" s="107"/>
      <c r="C200" s="107"/>
      <c r="D200" s="107"/>
      <c r="E200" s="107"/>
      <c r="F200" s="110"/>
      <c r="G200" s="107"/>
      <c r="H200" s="107"/>
      <c r="I200" s="107"/>
      <c r="J200" s="110"/>
      <c r="K200" s="107"/>
      <c r="L200" s="110"/>
      <c r="M200" s="115"/>
      <c r="N200" s="107"/>
      <c r="O200" s="107"/>
      <c r="P200" s="107"/>
      <c r="Q200" s="107"/>
    </row>
    <row r="201" spans="1:17" ht="13.8" x14ac:dyDescent="0.3">
      <c r="A201" s="107"/>
      <c r="B201" s="107"/>
      <c r="C201" s="107"/>
      <c r="D201" s="107"/>
      <c r="E201" s="107"/>
      <c r="F201" s="110"/>
      <c r="G201" s="107"/>
      <c r="H201" s="107"/>
      <c r="I201" s="107"/>
      <c r="J201" s="110"/>
      <c r="K201" s="107"/>
      <c r="L201" s="110"/>
      <c r="M201" s="115"/>
      <c r="N201" s="107"/>
      <c r="O201" s="107"/>
      <c r="P201" s="107"/>
      <c r="Q201" s="107"/>
    </row>
    <row r="202" spans="1:17" ht="13.8" x14ac:dyDescent="0.3">
      <c r="A202" s="107"/>
      <c r="B202" s="107"/>
      <c r="C202" s="107"/>
      <c r="D202" s="107"/>
      <c r="E202" s="107"/>
      <c r="F202" s="110"/>
      <c r="G202" s="107"/>
      <c r="H202" s="107"/>
      <c r="I202" s="107"/>
      <c r="J202" s="110"/>
      <c r="K202" s="107"/>
      <c r="L202" s="110"/>
      <c r="M202" s="115"/>
      <c r="N202" s="107"/>
      <c r="O202" s="107"/>
      <c r="P202" s="107"/>
      <c r="Q202" s="107"/>
    </row>
    <row r="203" spans="1:17" ht="13.8" x14ac:dyDescent="0.3">
      <c r="A203" s="107"/>
      <c r="B203" s="107"/>
      <c r="C203" s="107"/>
      <c r="D203" s="107"/>
      <c r="E203" s="107"/>
      <c r="F203" s="110"/>
      <c r="G203" s="107"/>
      <c r="H203" s="107"/>
      <c r="I203" s="107"/>
      <c r="J203" s="110"/>
      <c r="K203" s="107"/>
      <c r="L203" s="110"/>
      <c r="M203" s="115"/>
      <c r="N203" s="107"/>
      <c r="O203" s="107"/>
      <c r="P203" s="107"/>
      <c r="Q203" s="107"/>
    </row>
    <row r="204" spans="1:17" ht="13.8" x14ac:dyDescent="0.3">
      <c r="A204" s="107"/>
      <c r="B204" s="107"/>
      <c r="C204" s="107"/>
      <c r="D204" s="107"/>
      <c r="E204" s="107"/>
      <c r="F204" s="110"/>
      <c r="G204" s="107"/>
      <c r="H204" s="107"/>
      <c r="I204" s="107"/>
      <c r="J204" s="110"/>
      <c r="K204" s="107"/>
      <c r="L204" s="110"/>
      <c r="M204" s="115"/>
      <c r="N204" s="107"/>
      <c r="O204" s="107"/>
      <c r="P204" s="107"/>
      <c r="Q204" s="107"/>
    </row>
    <row r="205" spans="1:17" ht="13.8" x14ac:dyDescent="0.3">
      <c r="A205" s="107"/>
      <c r="B205" s="107"/>
      <c r="C205" s="107"/>
      <c r="D205" s="107"/>
      <c r="E205" s="107"/>
      <c r="F205" s="110"/>
      <c r="G205" s="107"/>
      <c r="H205" s="107"/>
      <c r="I205" s="107"/>
      <c r="J205" s="110"/>
      <c r="K205" s="107"/>
      <c r="L205" s="110"/>
      <c r="M205" s="115"/>
      <c r="N205" s="107"/>
      <c r="O205" s="107"/>
      <c r="P205" s="107"/>
      <c r="Q205" s="107"/>
    </row>
    <row r="206" spans="1:17" ht="13.8" x14ac:dyDescent="0.3">
      <c r="A206" s="107"/>
      <c r="B206" s="107"/>
      <c r="C206" s="107"/>
      <c r="D206" s="107"/>
      <c r="E206" s="107"/>
      <c r="F206" s="110"/>
      <c r="G206" s="107"/>
      <c r="H206" s="107"/>
      <c r="I206" s="107"/>
      <c r="J206" s="110"/>
      <c r="K206" s="107"/>
      <c r="L206" s="110"/>
      <c r="M206" s="115"/>
      <c r="N206" s="107"/>
      <c r="O206" s="107"/>
      <c r="P206" s="107"/>
      <c r="Q206" s="107"/>
    </row>
    <row r="207" spans="1:17" ht="13.8" x14ac:dyDescent="0.3">
      <c r="A207" s="107"/>
      <c r="B207" s="107"/>
      <c r="C207" s="107"/>
      <c r="D207" s="107"/>
      <c r="E207" s="107"/>
      <c r="F207" s="110"/>
      <c r="G207" s="107"/>
      <c r="H207" s="107"/>
      <c r="I207" s="107"/>
      <c r="J207" s="110"/>
      <c r="K207" s="107"/>
      <c r="L207" s="110"/>
      <c r="M207" s="115"/>
      <c r="N207" s="107"/>
      <c r="O207" s="107"/>
      <c r="P207" s="107"/>
      <c r="Q207" s="107"/>
    </row>
    <row r="208" spans="1:17" ht="13.8" x14ac:dyDescent="0.3">
      <c r="A208" s="107"/>
      <c r="B208" s="107"/>
      <c r="C208" s="107"/>
      <c r="D208" s="107"/>
      <c r="E208" s="107"/>
      <c r="F208" s="110"/>
      <c r="G208" s="107"/>
      <c r="H208" s="107"/>
      <c r="I208" s="107"/>
      <c r="J208" s="110"/>
      <c r="K208" s="107"/>
      <c r="L208" s="110"/>
      <c r="M208" s="115"/>
      <c r="N208" s="107"/>
      <c r="O208" s="107"/>
      <c r="P208" s="107"/>
      <c r="Q208" s="107"/>
    </row>
    <row r="209" spans="1:17" ht="13.8" x14ac:dyDescent="0.3">
      <c r="A209" s="107"/>
      <c r="B209" s="107"/>
      <c r="C209" s="107"/>
      <c r="D209" s="107"/>
      <c r="E209" s="107"/>
      <c r="F209" s="110"/>
      <c r="G209" s="107"/>
      <c r="H209" s="107"/>
      <c r="I209" s="107"/>
      <c r="J209" s="110"/>
      <c r="K209" s="107"/>
      <c r="L209" s="110"/>
      <c r="M209" s="115"/>
      <c r="N209" s="107"/>
      <c r="O209" s="107"/>
      <c r="P209" s="107"/>
      <c r="Q209" s="107"/>
    </row>
    <row r="210" spans="1:17" ht="13.8" x14ac:dyDescent="0.3">
      <c r="A210" s="107"/>
      <c r="B210" s="107"/>
      <c r="C210" s="107"/>
      <c r="D210" s="107"/>
      <c r="E210" s="107"/>
      <c r="F210" s="110"/>
      <c r="G210" s="107"/>
      <c r="H210" s="107"/>
      <c r="I210" s="107"/>
      <c r="J210" s="110"/>
      <c r="K210" s="107"/>
      <c r="L210" s="110"/>
      <c r="M210" s="115"/>
      <c r="N210" s="107"/>
      <c r="O210" s="107"/>
      <c r="P210" s="107"/>
      <c r="Q210" s="107"/>
    </row>
    <row r="211" spans="1:17" ht="13.8" x14ac:dyDescent="0.3">
      <c r="A211" s="107"/>
      <c r="B211" s="107"/>
      <c r="C211" s="107"/>
      <c r="D211" s="107"/>
      <c r="E211" s="107"/>
      <c r="F211" s="110"/>
      <c r="G211" s="107"/>
      <c r="H211" s="107"/>
      <c r="I211" s="107"/>
      <c r="J211" s="110"/>
      <c r="K211" s="107"/>
      <c r="L211" s="110"/>
      <c r="M211" s="115"/>
      <c r="N211" s="107"/>
      <c r="O211" s="107"/>
      <c r="P211" s="107"/>
      <c r="Q211" s="107"/>
    </row>
    <row r="212" spans="1:17" ht="13.8" x14ac:dyDescent="0.3">
      <c r="A212" s="107"/>
      <c r="B212" s="107"/>
      <c r="C212" s="107"/>
      <c r="D212" s="107"/>
      <c r="E212" s="107"/>
      <c r="F212" s="110"/>
      <c r="G212" s="107"/>
      <c r="H212" s="107"/>
      <c r="I212" s="107"/>
      <c r="J212" s="110"/>
      <c r="K212" s="107"/>
      <c r="L212" s="110"/>
      <c r="M212" s="115"/>
      <c r="N212" s="107"/>
      <c r="O212" s="107"/>
      <c r="P212" s="107"/>
      <c r="Q212" s="107"/>
    </row>
    <row r="213" spans="1:17" ht="13.8" x14ac:dyDescent="0.3">
      <c r="A213" s="107"/>
      <c r="B213" s="107"/>
      <c r="C213" s="107"/>
      <c r="D213" s="107"/>
      <c r="E213" s="107"/>
      <c r="F213" s="110"/>
      <c r="G213" s="107"/>
      <c r="H213" s="107"/>
      <c r="I213" s="107"/>
      <c r="J213" s="110"/>
      <c r="K213" s="107"/>
      <c r="L213" s="110"/>
      <c r="M213" s="115"/>
      <c r="N213" s="107"/>
      <c r="O213" s="107"/>
      <c r="P213" s="107"/>
      <c r="Q213" s="107"/>
    </row>
    <row r="214" spans="1:17" ht="13.8" x14ac:dyDescent="0.3">
      <c r="A214" s="107"/>
      <c r="B214" s="107"/>
      <c r="C214" s="107"/>
      <c r="D214" s="107"/>
      <c r="E214" s="107"/>
      <c r="F214" s="110"/>
      <c r="G214" s="107"/>
      <c r="H214" s="107"/>
      <c r="I214" s="107"/>
      <c r="J214" s="110"/>
      <c r="K214" s="107"/>
      <c r="L214" s="110"/>
      <c r="M214" s="115"/>
      <c r="N214" s="107"/>
      <c r="O214" s="107"/>
      <c r="P214" s="107"/>
      <c r="Q214" s="107"/>
    </row>
    <row r="215" spans="1:17" ht="13.8" x14ac:dyDescent="0.3">
      <c r="A215" s="107"/>
      <c r="B215" s="107"/>
      <c r="C215" s="107"/>
      <c r="D215" s="107"/>
      <c r="E215" s="107"/>
      <c r="F215" s="110"/>
      <c r="G215" s="107"/>
      <c r="H215" s="107"/>
      <c r="I215" s="107"/>
      <c r="J215" s="110"/>
      <c r="K215" s="107"/>
      <c r="L215" s="110"/>
      <c r="M215" s="115"/>
      <c r="N215" s="107"/>
      <c r="O215" s="107"/>
      <c r="P215" s="107"/>
      <c r="Q215" s="107"/>
    </row>
    <row r="216" spans="1:17" ht="13.8" x14ac:dyDescent="0.3">
      <c r="A216" s="107"/>
      <c r="B216" s="107"/>
      <c r="C216" s="107"/>
      <c r="D216" s="107"/>
      <c r="E216" s="107"/>
      <c r="F216" s="110"/>
      <c r="G216" s="107"/>
      <c r="H216" s="107"/>
      <c r="I216" s="107"/>
      <c r="J216" s="110"/>
      <c r="K216" s="107"/>
      <c r="L216" s="110"/>
      <c r="M216" s="115"/>
      <c r="N216" s="107"/>
      <c r="O216" s="107"/>
      <c r="P216" s="107"/>
      <c r="Q216" s="107"/>
    </row>
    <row r="217" spans="1:17" ht="13.8" x14ac:dyDescent="0.3">
      <c r="A217" s="107"/>
      <c r="B217" s="107"/>
      <c r="C217" s="107"/>
      <c r="D217" s="107"/>
      <c r="E217" s="107"/>
      <c r="F217" s="110"/>
      <c r="G217" s="107"/>
      <c r="H217" s="107"/>
      <c r="I217" s="107"/>
      <c r="J217" s="110"/>
      <c r="K217" s="107"/>
      <c r="L217" s="110"/>
      <c r="M217" s="115"/>
      <c r="N217" s="107"/>
      <c r="O217" s="107"/>
      <c r="P217" s="107"/>
      <c r="Q217" s="107"/>
    </row>
    <row r="218" spans="1:17" ht="13.8" x14ac:dyDescent="0.3">
      <c r="A218" s="107"/>
      <c r="B218" s="107"/>
      <c r="C218" s="107"/>
      <c r="D218" s="107"/>
      <c r="E218" s="107"/>
      <c r="F218" s="110"/>
      <c r="G218" s="107"/>
      <c r="H218" s="107"/>
      <c r="I218" s="107"/>
      <c r="J218" s="110"/>
      <c r="K218" s="107"/>
      <c r="L218" s="110"/>
      <c r="M218" s="115"/>
      <c r="N218" s="107"/>
      <c r="O218" s="107"/>
      <c r="P218" s="107"/>
      <c r="Q218" s="107"/>
    </row>
    <row r="219" spans="1:17" ht="13.8" hidden="1" x14ac:dyDescent="0.3">
      <c r="M219" s="118"/>
    </row>
    <row r="220" spans="1:17" ht="13.8" hidden="1" x14ac:dyDescent="0.3">
      <c r="M220" s="118"/>
    </row>
  </sheetData>
  <mergeCells count="2">
    <mergeCell ref="B1:F1"/>
    <mergeCell ref="L1:M2"/>
  </mergeCells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Dashboard working</vt:lpstr>
      <vt:lpstr>Factures à payer 2025</vt:lpstr>
      <vt:lpstr>Export liste débiteurs working</vt:lpstr>
      <vt:lpstr>'Factures à payer 2025'!Impression_des_titres</vt:lpstr>
      <vt:lpstr>'Factures à payer 2025'!Zone_d_impression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Pagliuso</dc:creator>
  <cp:lastModifiedBy>Afan Khan</cp:lastModifiedBy>
  <cp:lastPrinted>2025-02-27T11:00:05Z</cp:lastPrinted>
  <dcterms:created xsi:type="dcterms:W3CDTF">2024-11-25T17:31:10Z</dcterms:created>
  <dcterms:modified xsi:type="dcterms:W3CDTF">2025-03-07T15:28:29Z</dcterms:modified>
</cp:coreProperties>
</file>